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workbookProtection workbookAlgorithmName="SHA-512" workbookHashValue="dHhl1wM+3r5etbVXnhCpirQYaMIUaHYxmWnE6780SY7zm7+81siOLk9dn5iLKTh16QOEaswkv8hbAmsSOCkl2g==" workbookSaltValue="KLr53mqU8a/WZvAWnMn+gA==" workbookSpinCount="100000" lockStructure="1"/>
  <bookViews>
    <workbookView xWindow="11628" yWindow="-168" windowWidth="11292" windowHeight="12576" firstSheet="2" activeTab="2"/>
  </bookViews>
  <sheets>
    <sheet name="Feuil1" sheetId="37" state="hidden" r:id="rId1"/>
    <sheet name="labels" sheetId="12" state="hidden" r:id="rId2"/>
    <sheet name="SUB" sheetId="8" r:id="rId3"/>
    <sheet name="Sheet1" sheetId="1" state="hidden" r:id="rId4"/>
    <sheet name="T1" sheetId="7" r:id="rId5"/>
    <sheet name="T2 - CG-BK" sheetId="5" r:id="rId6"/>
    <sheet name="T3 - CA-AK" sheetId="6" r:id="rId7"/>
    <sheet name="T4 - CO-OK" sheetId="9" r:id="rId8"/>
    <sheet name="pays-csc-themat" sheetId="39" state="hidden" r:id="rId9"/>
    <sheet name="INFO" sheetId="38" r:id="rId10"/>
    <sheet name="Prg" sheetId="3" r:id="rId11"/>
    <sheet name="1" sheetId="2" r:id="rId12"/>
    <sheet name="2" sheetId="90" r:id="rId13"/>
    <sheet name="3" sheetId="114" r:id="rId14"/>
    <sheet name="4" sheetId="115" r:id="rId15"/>
    <sheet name="5" sheetId="116" r:id="rId16"/>
    <sheet name="6" sheetId="117" r:id="rId17"/>
    <sheet name="7" sheetId="118" r:id="rId18"/>
    <sheet name="8" sheetId="119" r:id="rId19"/>
    <sheet name="9" sheetId="120" r:id="rId20"/>
    <sheet name="10" sheetId="121" r:id="rId21"/>
    <sheet name="11" sheetId="122" r:id="rId22"/>
    <sheet name="12" sheetId="123" r:id="rId23"/>
    <sheet name="13" sheetId="124" r:id="rId24"/>
    <sheet name="14" sheetId="125" r:id="rId25"/>
    <sheet name="15" sheetId="126" r:id="rId26"/>
    <sheet name="16" sheetId="127" r:id="rId27"/>
    <sheet name="17" sheetId="128" r:id="rId28"/>
    <sheet name="18" sheetId="129" r:id="rId29"/>
    <sheet name="19" sheetId="130" r:id="rId30"/>
    <sheet name="20" sheetId="131" r:id="rId31"/>
    <sheet name="21" sheetId="132" r:id="rId32"/>
    <sheet name="22" sheetId="133" r:id="rId33"/>
    <sheet name="23" sheetId="134" r:id="rId34"/>
    <sheet name="24" sheetId="135" r:id="rId35"/>
    <sheet name="25" sheetId="136" r:id="rId36"/>
    <sheet name="actors" sheetId="4" state="hidden" r:id="rId37"/>
    <sheet name="ctrs" sheetId="10" state="hidden" r:id="rId38"/>
    <sheet name="landen2018" sheetId="11" state="hidden" r:id="rId39"/>
  </sheets>
  <definedNames>
    <definedName name="_xlnm._FilterDatabase" localSheetId="38" hidden="1">landen2018!$A$1:$AM$281</definedName>
    <definedName name="_Key1" hidden="1">#REF!</definedName>
    <definedName name="_Order1" hidden="1">255</definedName>
    <definedName name="_Sort" hidden="1">#REF!</definedName>
    <definedName name="AIIA">Prg!$Q$1:$Q$2</definedName>
    <definedName name="Fjanee" localSheetId="20">'10'!$AA$1:$AA$2</definedName>
    <definedName name="Fjanee" localSheetId="21">'11'!$AA$1:$AA$2</definedName>
    <definedName name="Fjanee" localSheetId="22">'12'!$AA$1:$AA$2</definedName>
    <definedName name="Fjanee" localSheetId="23">'13'!$AA$1:$AA$2</definedName>
    <definedName name="Fjanee" localSheetId="24">'14'!$AA$1:$AA$2</definedName>
    <definedName name="Fjanee" localSheetId="25">'15'!$AA$1:$AA$2</definedName>
    <definedName name="Fjanee" localSheetId="26">'16'!$AA$1:$AA$2</definedName>
    <definedName name="Fjanee" localSheetId="27">'17'!$AA$1:$AA$2</definedName>
    <definedName name="Fjanee" localSheetId="28">'18'!$AA$1:$AA$2</definedName>
    <definedName name="Fjanee" localSheetId="29">'19'!$AA$1:$AA$2</definedName>
    <definedName name="Fjanee" localSheetId="12">'2'!$AA$1:$AA$2</definedName>
    <definedName name="Fjanee" localSheetId="30">'20'!$AA$1:$AA$2</definedName>
    <definedName name="Fjanee" localSheetId="31">'21'!$AA$1:$AA$2</definedName>
    <definedName name="Fjanee" localSheetId="32">'22'!$AA$1:$AA$2</definedName>
    <definedName name="Fjanee" localSheetId="33">'23'!$AA$1:$AA$2</definedName>
    <definedName name="Fjanee" localSheetId="34">'24'!$AA$1:$AA$2</definedName>
    <definedName name="Fjanee" localSheetId="35">'25'!$AA$1:$AA$2</definedName>
    <definedName name="Fjanee" localSheetId="13">'3'!$AA$1:$AA$2</definedName>
    <definedName name="Fjanee" localSheetId="14">'4'!$AA$1:$AA$2</definedName>
    <definedName name="Fjanee" localSheetId="15">'5'!$AA$1:$AA$2</definedName>
    <definedName name="Fjanee" localSheetId="16">'6'!$AA$1:$AA$2</definedName>
    <definedName name="Fjanee" localSheetId="17">'7'!$AA$1:$AA$2</definedName>
    <definedName name="Fjanee" localSheetId="18">'8'!$AA$1:$AA$2</definedName>
    <definedName name="Fjanee" localSheetId="19">'9'!$AA$1:$AA$2</definedName>
    <definedName name="Fjanee">'1'!$AA$1:$AA$2</definedName>
    <definedName name="lang">INFO!$I$4</definedName>
    <definedName name="Njanee" localSheetId="20">'10'!$Z$1:$Z$2</definedName>
    <definedName name="Njanee" localSheetId="21">'11'!$Z$1:$Z$2</definedName>
    <definedName name="Njanee" localSheetId="22">'12'!$Z$1:$Z$2</definedName>
    <definedName name="Njanee" localSheetId="23">'13'!$Z$1:$Z$2</definedName>
    <definedName name="Njanee" localSheetId="24">'14'!$Z$1:$Z$2</definedName>
    <definedName name="Njanee" localSheetId="25">'15'!$Z$1:$Z$2</definedName>
    <definedName name="Njanee" localSheetId="26">'16'!$Z$1:$Z$2</definedName>
    <definedName name="Njanee" localSheetId="27">'17'!$Z$1:$Z$2</definedName>
    <definedName name="Njanee" localSheetId="28">'18'!$Z$1:$Z$2</definedName>
    <definedName name="Njanee" localSheetId="29">'19'!$Z$1:$Z$2</definedName>
    <definedName name="Njanee" localSheetId="12">'2'!$Z$1:$Z$2</definedName>
    <definedName name="Njanee" localSheetId="30">'20'!$Z$1:$Z$2</definedName>
    <definedName name="Njanee" localSheetId="31">'21'!$Z$1:$Z$2</definedName>
    <definedName name="Njanee" localSheetId="32">'22'!$Z$1:$Z$2</definedName>
    <definedName name="Njanee" localSheetId="33">'23'!$Z$1:$Z$2</definedName>
    <definedName name="Njanee" localSheetId="34">'24'!$Z$1:$Z$2</definedName>
    <definedName name="Njanee" localSheetId="35">'25'!$Z$1:$Z$2</definedName>
    <definedName name="Njanee" localSheetId="13">'3'!$Z$1:$Z$2</definedName>
    <definedName name="Njanee" localSheetId="14">'4'!$Z$1:$Z$2</definedName>
    <definedName name="Njanee" localSheetId="15">'5'!$Z$1:$Z$2</definedName>
    <definedName name="Njanee" localSheetId="16">'6'!$Z$1:$Z$2</definedName>
    <definedName name="Njanee" localSheetId="17">'7'!$Z$1:$Z$2</definedName>
    <definedName name="Njanee" localSheetId="18">'8'!$Z$1:$Z$2</definedName>
    <definedName name="Njanee" localSheetId="19">'9'!$Z$1:$Z$2</definedName>
    <definedName name="Njanee">'1'!$Z$1:$Z$2</definedName>
    <definedName name="OSCCMO">Prg!$R$1:$R$2</definedName>
    <definedName name="OSCCMOF">Prg!$T$1:$T$2</definedName>
    <definedName name="OSCCMON">Prg!$S$1:$S$2</definedName>
  </definedNames>
  <calcPr calcId="145621"/>
</workbook>
</file>

<file path=xl/calcChain.xml><?xml version="1.0" encoding="utf-8"?>
<calcChain xmlns="http://schemas.openxmlformats.org/spreadsheetml/2006/main">
  <c r="T100" i="136" l="1"/>
  <c r="T99" i="136"/>
  <c r="T98" i="136"/>
  <c r="T97" i="136"/>
  <c r="T96" i="136"/>
  <c r="T95" i="136"/>
  <c r="T94" i="136"/>
  <c r="T93" i="136"/>
  <c r="T92" i="136"/>
  <c r="T91" i="136"/>
  <c r="T90" i="136"/>
  <c r="T89" i="136"/>
  <c r="T88" i="136"/>
  <c r="T87" i="136"/>
  <c r="T86" i="136"/>
  <c r="T85" i="136"/>
  <c r="T84" i="136"/>
  <c r="T83" i="136"/>
  <c r="T82" i="136"/>
  <c r="T81" i="136"/>
  <c r="T80" i="136"/>
  <c r="T79" i="136"/>
  <c r="T78" i="136"/>
  <c r="T77" i="136"/>
  <c r="T76" i="136"/>
  <c r="T75" i="136"/>
  <c r="T74" i="136"/>
  <c r="T73" i="136"/>
  <c r="T72" i="136"/>
  <c r="T71" i="136"/>
  <c r="T70" i="136"/>
  <c r="T69" i="136"/>
  <c r="T68" i="136"/>
  <c r="T67" i="136"/>
  <c r="T66" i="136"/>
  <c r="T65" i="136"/>
  <c r="T64" i="136"/>
  <c r="T63" i="136"/>
  <c r="T62" i="136"/>
  <c r="T61" i="136"/>
  <c r="T60" i="136"/>
  <c r="T57" i="136" s="1"/>
  <c r="T59" i="136"/>
  <c r="S57" i="136"/>
  <c r="R57" i="136"/>
  <c r="Q57" i="136"/>
  <c r="P57" i="136"/>
  <c r="O57" i="136"/>
  <c r="T42" i="136"/>
  <c r="T41" i="136"/>
  <c r="T40" i="136"/>
  <c r="T39" i="136"/>
  <c r="T38" i="136"/>
  <c r="T37" i="136" s="1"/>
  <c r="S38" i="136"/>
  <c r="R38" i="136"/>
  <c r="Q38" i="136"/>
  <c r="Q37" i="136" s="1"/>
  <c r="P38" i="136"/>
  <c r="O38" i="136"/>
  <c r="S37" i="136"/>
  <c r="R37" i="136"/>
  <c r="P37" i="136"/>
  <c r="O37" i="136"/>
  <c r="T36" i="136"/>
  <c r="T35" i="136"/>
  <c r="T33" i="136" s="1"/>
  <c r="T32" i="136" s="1"/>
  <c r="T34" i="136"/>
  <c r="S33" i="136"/>
  <c r="R33" i="136"/>
  <c r="Q33" i="136"/>
  <c r="Q32" i="136" s="1"/>
  <c r="P33" i="136"/>
  <c r="P32" i="136" s="1"/>
  <c r="O33" i="136"/>
  <c r="S32" i="136"/>
  <c r="R32" i="136"/>
  <c r="O32" i="136"/>
  <c r="T31" i="136"/>
  <c r="T30" i="136"/>
  <c r="T28" i="136" s="1"/>
  <c r="T27" i="136" s="1"/>
  <c r="T29" i="136"/>
  <c r="S28" i="136"/>
  <c r="S26" i="136" s="1"/>
  <c r="S58" i="136" s="1"/>
  <c r="R28" i="136"/>
  <c r="Q28" i="136"/>
  <c r="Q26" i="136" s="1"/>
  <c r="Q58" i="136" s="1"/>
  <c r="P28" i="136"/>
  <c r="P26" i="136" s="1"/>
  <c r="P58" i="136" s="1"/>
  <c r="O28" i="136"/>
  <c r="S27" i="136"/>
  <c r="R27" i="136"/>
  <c r="P27" i="136"/>
  <c r="O27" i="136"/>
  <c r="R26" i="136"/>
  <c r="R58" i="136" s="1"/>
  <c r="O26" i="136"/>
  <c r="O58" i="136" s="1"/>
  <c r="T23" i="136"/>
  <c r="T22" i="136"/>
  <c r="T21" i="136"/>
  <c r="T20" i="136"/>
  <c r="S20" i="136"/>
  <c r="R20" i="136"/>
  <c r="Q20" i="136"/>
  <c r="P20" i="136"/>
  <c r="O20" i="136"/>
  <c r="T19" i="136"/>
  <c r="T18" i="136"/>
  <c r="T16" i="136" s="1"/>
  <c r="T17" i="136"/>
  <c r="S16" i="136"/>
  <c r="R16" i="136"/>
  <c r="Q16" i="136"/>
  <c r="P16" i="136"/>
  <c r="O16" i="136"/>
  <c r="T15" i="136"/>
  <c r="T14" i="136"/>
  <c r="T13" i="136"/>
  <c r="T12" i="136" s="1"/>
  <c r="S12" i="136"/>
  <c r="R12" i="136"/>
  <c r="Q12" i="136"/>
  <c r="P12" i="136"/>
  <c r="O12" i="136"/>
  <c r="T11" i="136"/>
  <c r="T10" i="136"/>
  <c r="T9" i="136"/>
  <c r="T8" i="136" s="1"/>
  <c r="S8" i="136"/>
  <c r="R8" i="136"/>
  <c r="Q8" i="136"/>
  <c r="P8" i="136"/>
  <c r="O8" i="136"/>
  <c r="A1" i="136" a="1"/>
  <c r="A1" i="136" s="1"/>
  <c r="T100" i="135"/>
  <c r="T99" i="135"/>
  <c r="T98" i="135"/>
  <c r="T97" i="135"/>
  <c r="T96" i="135"/>
  <c r="T95" i="135"/>
  <c r="T94" i="135"/>
  <c r="T93" i="135"/>
  <c r="T92" i="135"/>
  <c r="T91" i="135"/>
  <c r="T90" i="135"/>
  <c r="T89" i="135"/>
  <c r="T88" i="135"/>
  <c r="T87" i="135"/>
  <c r="T86" i="135"/>
  <c r="T85" i="135"/>
  <c r="T84" i="135"/>
  <c r="T83" i="135"/>
  <c r="T82" i="135"/>
  <c r="T81" i="135"/>
  <c r="T80" i="135"/>
  <c r="T79" i="135"/>
  <c r="T78" i="135"/>
  <c r="T77" i="135"/>
  <c r="T76" i="135"/>
  <c r="T75" i="135"/>
  <c r="T74" i="135"/>
  <c r="T73" i="135"/>
  <c r="T72" i="135"/>
  <c r="T71" i="135"/>
  <c r="T70" i="135"/>
  <c r="T69" i="135"/>
  <c r="T68" i="135"/>
  <c r="T67" i="135"/>
  <c r="T66" i="135"/>
  <c r="T65" i="135"/>
  <c r="T64" i="135"/>
  <c r="T63" i="135"/>
  <c r="T62" i="135"/>
  <c r="T57" i="135" s="1"/>
  <c r="T61" i="135"/>
  <c r="T60" i="135"/>
  <c r="T59" i="135"/>
  <c r="S57" i="135"/>
  <c r="R57" i="135"/>
  <c r="Q57" i="135"/>
  <c r="P57" i="135"/>
  <c r="O57" i="135"/>
  <c r="T42" i="135"/>
  <c r="T41" i="135"/>
  <c r="T40" i="135"/>
  <c r="T39" i="135"/>
  <c r="T38" i="135"/>
  <c r="T37" i="135" s="1"/>
  <c r="S38" i="135"/>
  <c r="S37" i="135" s="1"/>
  <c r="R38" i="135"/>
  <c r="Q38" i="135"/>
  <c r="Q37" i="135" s="1"/>
  <c r="P38" i="135"/>
  <c r="O38" i="135"/>
  <c r="O37" i="135" s="1"/>
  <c r="R37" i="135"/>
  <c r="P37" i="135"/>
  <c r="T36" i="135"/>
  <c r="T35" i="135"/>
  <c r="T33" i="135" s="1"/>
  <c r="T32" i="135" s="1"/>
  <c r="T34" i="135"/>
  <c r="S33" i="135"/>
  <c r="S32" i="135" s="1"/>
  <c r="R33" i="135"/>
  <c r="Q33" i="135"/>
  <c r="Q32" i="135" s="1"/>
  <c r="P33" i="135"/>
  <c r="P32" i="135" s="1"/>
  <c r="O33" i="135"/>
  <c r="O32" i="135" s="1"/>
  <c r="R32" i="135"/>
  <c r="T31" i="135"/>
  <c r="T30" i="135"/>
  <c r="T29" i="135"/>
  <c r="T28" i="135"/>
  <c r="T27" i="135" s="1"/>
  <c r="S28" i="135"/>
  <c r="S26" i="135" s="1"/>
  <c r="S58" i="135" s="1"/>
  <c r="R28" i="135"/>
  <c r="Q28" i="135"/>
  <c r="Q27" i="135" s="1"/>
  <c r="P28" i="135"/>
  <c r="O28" i="135"/>
  <c r="O27" i="135" s="1"/>
  <c r="R27" i="135"/>
  <c r="P27" i="135"/>
  <c r="R26" i="135"/>
  <c r="R58" i="135" s="1"/>
  <c r="Q26" i="135"/>
  <c r="Q58" i="135" s="1"/>
  <c r="T23" i="135"/>
  <c r="T22" i="135"/>
  <c r="T21" i="135"/>
  <c r="T20" i="135" s="1"/>
  <c r="S20" i="135"/>
  <c r="R20" i="135"/>
  <c r="Q20" i="135"/>
  <c r="P20" i="135"/>
  <c r="O20" i="135"/>
  <c r="T19" i="135"/>
  <c r="T18" i="135"/>
  <c r="T17" i="135"/>
  <c r="T16" i="135"/>
  <c r="S16" i="135"/>
  <c r="R16" i="135"/>
  <c r="Q16" i="135"/>
  <c r="P16" i="135"/>
  <c r="O16" i="135"/>
  <c r="T15" i="135"/>
  <c r="T14" i="135"/>
  <c r="T12" i="135" s="1"/>
  <c r="T13" i="135"/>
  <c r="S12" i="135"/>
  <c r="R12" i="135"/>
  <c r="Q12" i="135"/>
  <c r="P12" i="135"/>
  <c r="O12" i="135"/>
  <c r="T11" i="135"/>
  <c r="T10" i="135"/>
  <c r="T9" i="135"/>
  <c r="T8" i="135" s="1"/>
  <c r="S8" i="135"/>
  <c r="R8" i="135"/>
  <c r="Q8" i="135"/>
  <c r="P8" i="135"/>
  <c r="O8" i="135"/>
  <c r="A1" i="135" a="1"/>
  <c r="A1" i="135" s="1"/>
  <c r="T100" i="134"/>
  <c r="T99" i="134"/>
  <c r="T98" i="134"/>
  <c r="T97" i="134"/>
  <c r="T96" i="134"/>
  <c r="T95" i="134"/>
  <c r="T94" i="134"/>
  <c r="T93" i="134"/>
  <c r="T92" i="134"/>
  <c r="T91" i="134"/>
  <c r="T90" i="134"/>
  <c r="T89" i="134"/>
  <c r="T88" i="134"/>
  <c r="T87" i="134"/>
  <c r="T86" i="134"/>
  <c r="T85" i="134"/>
  <c r="T84" i="134"/>
  <c r="T83" i="134"/>
  <c r="T82" i="134"/>
  <c r="T81" i="134"/>
  <c r="T80" i="134"/>
  <c r="T79" i="134"/>
  <c r="T78" i="134"/>
  <c r="T77" i="134"/>
  <c r="T76" i="134"/>
  <c r="T75" i="134"/>
  <c r="T74" i="134"/>
  <c r="T73" i="134"/>
  <c r="T72" i="134"/>
  <c r="T71" i="134"/>
  <c r="T70" i="134"/>
  <c r="T69" i="134"/>
  <c r="T68" i="134"/>
  <c r="T67" i="134"/>
  <c r="T66" i="134"/>
  <c r="T65" i="134"/>
  <c r="T64" i="134"/>
  <c r="T63" i="134"/>
  <c r="T62" i="134"/>
  <c r="T61" i="134"/>
  <c r="T57" i="134" s="1"/>
  <c r="T60" i="134"/>
  <c r="T59" i="134"/>
  <c r="S57" i="134"/>
  <c r="R57" i="134"/>
  <c r="Q57" i="134"/>
  <c r="P57" i="134"/>
  <c r="O57" i="134"/>
  <c r="T42" i="134"/>
  <c r="T41" i="134"/>
  <c r="T40" i="134"/>
  <c r="T39" i="134"/>
  <c r="T38" i="134" s="1"/>
  <c r="T37" i="134" s="1"/>
  <c r="S38" i="134"/>
  <c r="S37" i="134" s="1"/>
  <c r="R38" i="134"/>
  <c r="R37" i="134" s="1"/>
  <c r="Q38" i="134"/>
  <c r="Q37" i="134" s="1"/>
  <c r="P38" i="134"/>
  <c r="O38" i="134"/>
  <c r="O37" i="134" s="1"/>
  <c r="P37" i="134"/>
  <c r="T36" i="134"/>
  <c r="T35" i="134"/>
  <c r="T34" i="134"/>
  <c r="T33" i="134" s="1"/>
  <c r="T32" i="134" s="1"/>
  <c r="S33" i="134"/>
  <c r="S32" i="134" s="1"/>
  <c r="R33" i="134"/>
  <c r="Q33" i="134"/>
  <c r="Q32" i="134" s="1"/>
  <c r="P33" i="134"/>
  <c r="O33" i="134"/>
  <c r="O32" i="134" s="1"/>
  <c r="R32" i="134"/>
  <c r="P32" i="134"/>
  <c r="T31" i="134"/>
  <c r="T30" i="134"/>
  <c r="T29" i="134"/>
  <c r="T28" i="134" s="1"/>
  <c r="T27" i="134" s="1"/>
  <c r="S28" i="134"/>
  <c r="S27" i="134" s="1"/>
  <c r="R28" i="134"/>
  <c r="R26" i="134" s="1"/>
  <c r="R58" i="134" s="1"/>
  <c r="Q28" i="134"/>
  <c r="Q27" i="134" s="1"/>
  <c r="P28" i="134"/>
  <c r="O28" i="134"/>
  <c r="O27" i="134" s="1"/>
  <c r="P27" i="134"/>
  <c r="S26" i="134"/>
  <c r="S58" i="134" s="1"/>
  <c r="P26" i="134"/>
  <c r="P58" i="134" s="1"/>
  <c r="O26" i="134"/>
  <c r="O58" i="134" s="1"/>
  <c r="T23" i="134"/>
  <c r="T22" i="134"/>
  <c r="T21" i="134"/>
  <c r="T20" i="134"/>
  <c r="S20" i="134"/>
  <c r="R20" i="134"/>
  <c r="Q20" i="134"/>
  <c r="P20" i="134"/>
  <c r="O20" i="134"/>
  <c r="T19" i="134"/>
  <c r="T18" i="134"/>
  <c r="T17" i="134"/>
  <c r="T16" i="134" s="1"/>
  <c r="S16" i="134"/>
  <c r="R16" i="134"/>
  <c r="Q16" i="134"/>
  <c r="P16" i="134"/>
  <c r="O16" i="134"/>
  <c r="T15" i="134"/>
  <c r="T14" i="134"/>
  <c r="T13" i="134"/>
  <c r="T12" i="134" s="1"/>
  <c r="S12" i="134"/>
  <c r="R12" i="134"/>
  <c r="Q12" i="134"/>
  <c r="P12" i="134"/>
  <c r="O12" i="134"/>
  <c r="T11" i="134"/>
  <c r="T10" i="134"/>
  <c r="T9" i="134"/>
  <c r="T8" i="134"/>
  <c r="S8" i="134"/>
  <c r="R8" i="134"/>
  <c r="Q8" i="134"/>
  <c r="P8" i="134"/>
  <c r="O8" i="134"/>
  <c r="A1" i="134" a="1"/>
  <c r="A1" i="134" s="1"/>
  <c r="T100" i="133"/>
  <c r="T99" i="133"/>
  <c r="T98" i="133"/>
  <c r="T97" i="133"/>
  <c r="T96" i="133"/>
  <c r="T95" i="133"/>
  <c r="T94" i="133"/>
  <c r="T93" i="133"/>
  <c r="T92" i="133"/>
  <c r="T91" i="133"/>
  <c r="T90" i="133"/>
  <c r="T89" i="133"/>
  <c r="T88" i="133"/>
  <c r="T87" i="133"/>
  <c r="T86" i="133"/>
  <c r="T85" i="133"/>
  <c r="T84" i="133"/>
  <c r="T83" i="133"/>
  <c r="T82" i="133"/>
  <c r="T81" i="133"/>
  <c r="T80" i="133"/>
  <c r="T79" i="133"/>
  <c r="T78" i="133"/>
  <c r="T77" i="133"/>
  <c r="T76" i="133"/>
  <c r="T75" i="133"/>
  <c r="T74" i="133"/>
  <c r="T73" i="133"/>
  <c r="T72" i="133"/>
  <c r="T71" i="133"/>
  <c r="T70" i="133"/>
  <c r="T69" i="133"/>
  <c r="T68" i="133"/>
  <c r="T67" i="133"/>
  <c r="T66" i="133"/>
  <c r="T65" i="133"/>
  <c r="T64" i="133"/>
  <c r="T63" i="133"/>
  <c r="T62" i="133"/>
  <c r="T61" i="133"/>
  <c r="T60" i="133"/>
  <c r="T57" i="133" s="1"/>
  <c r="T59" i="133"/>
  <c r="S57" i="133"/>
  <c r="R57" i="133"/>
  <c r="Q57" i="133"/>
  <c r="P57" i="133"/>
  <c r="O57" i="133"/>
  <c r="T42" i="133"/>
  <c r="T41" i="133"/>
  <c r="T38" i="133" s="1"/>
  <c r="T37" i="133" s="1"/>
  <c r="T40" i="133"/>
  <c r="T39" i="133"/>
  <c r="S38" i="133"/>
  <c r="R38" i="133"/>
  <c r="R37" i="133" s="1"/>
  <c r="Q38" i="133"/>
  <c r="Q37" i="133" s="1"/>
  <c r="P38" i="133"/>
  <c r="O38" i="133"/>
  <c r="S37" i="133"/>
  <c r="P37" i="133"/>
  <c r="O37" i="133"/>
  <c r="T36" i="133"/>
  <c r="T35" i="133"/>
  <c r="T34" i="133"/>
  <c r="T33" i="133" s="1"/>
  <c r="T32" i="133" s="1"/>
  <c r="S33" i="133"/>
  <c r="R33" i="133"/>
  <c r="Q33" i="133"/>
  <c r="Q32" i="133" s="1"/>
  <c r="P33" i="133"/>
  <c r="P32" i="133" s="1"/>
  <c r="O33" i="133"/>
  <c r="S32" i="133"/>
  <c r="R32" i="133"/>
  <c r="O32" i="133"/>
  <c r="T31" i="133"/>
  <c r="T28" i="133" s="1"/>
  <c r="T27" i="133" s="1"/>
  <c r="T30" i="133"/>
  <c r="T29" i="133"/>
  <c r="S28" i="133"/>
  <c r="R28" i="133"/>
  <c r="R26" i="133" s="1"/>
  <c r="R58" i="133" s="1"/>
  <c r="Q28" i="133"/>
  <c r="Q26" i="133" s="1"/>
  <c r="Q58" i="133" s="1"/>
  <c r="P28" i="133"/>
  <c r="O28" i="133"/>
  <c r="S27" i="133"/>
  <c r="P27" i="133"/>
  <c r="O27" i="133"/>
  <c r="S26" i="133"/>
  <c r="S58" i="133" s="1"/>
  <c r="P26" i="133"/>
  <c r="P58" i="133" s="1"/>
  <c r="O26" i="133"/>
  <c r="O58" i="133" s="1"/>
  <c r="T23" i="133"/>
  <c r="T22" i="133"/>
  <c r="T21" i="133"/>
  <c r="T20" i="133"/>
  <c r="S20" i="133"/>
  <c r="R20" i="133"/>
  <c r="Q20" i="133"/>
  <c r="P20" i="133"/>
  <c r="O20" i="133"/>
  <c r="T19" i="133"/>
  <c r="T18" i="133"/>
  <c r="T16" i="133" s="1"/>
  <c r="T17" i="133"/>
  <c r="S16" i="133"/>
  <c r="R16" i="133"/>
  <c r="Q16" i="133"/>
  <c r="P16" i="133"/>
  <c r="O16" i="133"/>
  <c r="T15" i="133"/>
  <c r="T14" i="133"/>
  <c r="T13" i="133"/>
  <c r="T12" i="133" s="1"/>
  <c r="S12" i="133"/>
  <c r="R12" i="133"/>
  <c r="Q12" i="133"/>
  <c r="P12" i="133"/>
  <c r="O12" i="133"/>
  <c r="T11" i="133"/>
  <c r="T10" i="133"/>
  <c r="T9" i="133"/>
  <c r="T8" i="133"/>
  <c r="S8" i="133"/>
  <c r="R8" i="133"/>
  <c r="Q8" i="133"/>
  <c r="P8" i="133"/>
  <c r="O8" i="133"/>
  <c r="A1" i="133" a="1"/>
  <c r="A1" i="133" s="1"/>
  <c r="T100" i="132"/>
  <c r="T99" i="132"/>
  <c r="T98" i="132"/>
  <c r="T97" i="132"/>
  <c r="T96" i="132"/>
  <c r="T95" i="132"/>
  <c r="T94" i="132"/>
  <c r="T93" i="132"/>
  <c r="T92" i="132"/>
  <c r="T91" i="132"/>
  <c r="T90" i="132"/>
  <c r="T89" i="132"/>
  <c r="T88" i="132"/>
  <c r="T87" i="132"/>
  <c r="T86" i="132"/>
  <c r="T85" i="132"/>
  <c r="T84" i="132"/>
  <c r="T83" i="132"/>
  <c r="T82" i="132"/>
  <c r="T81" i="132"/>
  <c r="T80" i="132"/>
  <c r="T79" i="132"/>
  <c r="T78" i="132"/>
  <c r="T77" i="132"/>
  <c r="T76" i="132"/>
  <c r="T75" i="132"/>
  <c r="T74" i="132"/>
  <c r="T73" i="132"/>
  <c r="T72" i="132"/>
  <c r="T71" i="132"/>
  <c r="T70" i="132"/>
  <c r="T69" i="132"/>
  <c r="T68" i="132"/>
  <c r="T67" i="132"/>
  <c r="T66" i="132"/>
  <c r="T65" i="132"/>
  <c r="T64" i="132"/>
  <c r="T63" i="132"/>
  <c r="T62" i="132"/>
  <c r="T61" i="132"/>
  <c r="T60" i="132"/>
  <c r="T59" i="132"/>
  <c r="T57" i="132"/>
  <c r="S57" i="132"/>
  <c r="R57" i="132"/>
  <c r="Q57" i="132"/>
  <c r="P57" i="132"/>
  <c r="O57" i="132"/>
  <c r="T42" i="132"/>
  <c r="T41" i="132"/>
  <c r="T40" i="132"/>
  <c r="T39" i="132"/>
  <c r="T38" i="132" s="1"/>
  <c r="T37" i="132" s="1"/>
  <c r="S38" i="132"/>
  <c r="S37" i="132" s="1"/>
  <c r="R38" i="132"/>
  <c r="Q38" i="132"/>
  <c r="Q37" i="132" s="1"/>
  <c r="P38" i="132"/>
  <c r="O38" i="132"/>
  <c r="O37" i="132" s="1"/>
  <c r="R37" i="132"/>
  <c r="P37" i="132"/>
  <c r="T36" i="132"/>
  <c r="T35" i="132"/>
  <c r="T34" i="132"/>
  <c r="T33" i="132" s="1"/>
  <c r="T32" i="132" s="1"/>
  <c r="S33" i="132"/>
  <c r="S32" i="132" s="1"/>
  <c r="R33" i="132"/>
  <c r="Q33" i="132"/>
  <c r="Q32" i="132" s="1"/>
  <c r="P33" i="132"/>
  <c r="O33" i="132"/>
  <c r="O32" i="132" s="1"/>
  <c r="B32" i="132" s="1"/>
  <c r="R32" i="132"/>
  <c r="P32" i="132"/>
  <c r="T31" i="132"/>
  <c r="T30" i="132"/>
  <c r="T29" i="132"/>
  <c r="T28" i="132" s="1"/>
  <c r="T27" i="132" s="1"/>
  <c r="S28" i="132"/>
  <c r="S27" i="132" s="1"/>
  <c r="R28" i="132"/>
  <c r="R26" i="132" s="1"/>
  <c r="R58" i="132" s="1"/>
  <c r="Q28" i="132"/>
  <c r="Q26" i="132" s="1"/>
  <c r="Q58" i="132" s="1"/>
  <c r="P28" i="132"/>
  <c r="O28" i="132"/>
  <c r="O27" i="132" s="1"/>
  <c r="R27" i="132"/>
  <c r="P27" i="132"/>
  <c r="S26" i="132"/>
  <c r="S58" i="132" s="1"/>
  <c r="P26" i="132"/>
  <c r="P58" i="132" s="1"/>
  <c r="O26" i="132"/>
  <c r="O58" i="132" s="1"/>
  <c r="T23" i="132"/>
  <c r="T22" i="132"/>
  <c r="T21" i="132"/>
  <c r="T20" i="132"/>
  <c r="S20" i="132"/>
  <c r="R20" i="132"/>
  <c r="Q20" i="132"/>
  <c r="P20" i="132"/>
  <c r="O20" i="132"/>
  <c r="T19" i="132"/>
  <c r="T18" i="132"/>
  <c r="T17" i="132"/>
  <c r="T16" i="132" s="1"/>
  <c r="S16" i="132"/>
  <c r="R16" i="132"/>
  <c r="Q16" i="132"/>
  <c r="P16" i="132"/>
  <c r="O16" i="132"/>
  <c r="T15" i="132"/>
  <c r="T14" i="132"/>
  <c r="T13" i="132"/>
  <c r="T12" i="132" s="1"/>
  <c r="S12" i="132"/>
  <c r="R12" i="132"/>
  <c r="Q12" i="132"/>
  <c r="P12" i="132"/>
  <c r="O12" i="132"/>
  <c r="T11" i="132"/>
  <c r="T10" i="132"/>
  <c r="T9" i="132"/>
  <c r="T8" i="132" s="1"/>
  <c r="S8" i="132"/>
  <c r="R8" i="132"/>
  <c r="Q8" i="132"/>
  <c r="P8" i="132"/>
  <c r="O8" i="132"/>
  <c r="A1" i="132" a="1"/>
  <c r="A1" i="132" s="1"/>
  <c r="T100" i="131"/>
  <c r="T99" i="131"/>
  <c r="T98" i="131"/>
  <c r="T97" i="131"/>
  <c r="T96" i="131"/>
  <c r="T95" i="131"/>
  <c r="T94" i="131"/>
  <c r="T93" i="131"/>
  <c r="T92" i="131"/>
  <c r="T91" i="131"/>
  <c r="T90" i="131"/>
  <c r="T89" i="131"/>
  <c r="T88" i="131"/>
  <c r="T87" i="131"/>
  <c r="T86" i="131"/>
  <c r="T85" i="131"/>
  <c r="T84" i="131"/>
  <c r="T83" i="131"/>
  <c r="T82" i="131"/>
  <c r="T81" i="131"/>
  <c r="T80" i="131"/>
  <c r="T79" i="131"/>
  <c r="T78" i="131"/>
  <c r="T77" i="131"/>
  <c r="T76" i="131"/>
  <c r="T75" i="131"/>
  <c r="T74" i="131"/>
  <c r="T73" i="131"/>
  <c r="T72" i="131"/>
  <c r="T71" i="131"/>
  <c r="T70" i="131"/>
  <c r="T69" i="131"/>
  <c r="T68" i="131"/>
  <c r="T67" i="131"/>
  <c r="T66" i="131"/>
  <c r="T65" i="131"/>
  <c r="T64" i="131"/>
  <c r="T63" i="131"/>
  <c r="T62" i="131"/>
  <c r="T61" i="131"/>
  <c r="T60" i="131"/>
  <c r="T59" i="131"/>
  <c r="T57" i="131"/>
  <c r="S57" i="131"/>
  <c r="R57" i="131"/>
  <c r="Q57" i="131"/>
  <c r="P57" i="131"/>
  <c r="O57" i="131"/>
  <c r="T42" i="131"/>
  <c r="T41" i="131"/>
  <c r="T40" i="131"/>
  <c r="T39" i="131"/>
  <c r="T38" i="131" s="1"/>
  <c r="T37" i="131" s="1"/>
  <c r="S38" i="131"/>
  <c r="S37" i="131" s="1"/>
  <c r="R38" i="131"/>
  <c r="Q38" i="131"/>
  <c r="Q37" i="131" s="1"/>
  <c r="P38" i="131"/>
  <c r="O38" i="131"/>
  <c r="O37" i="131" s="1"/>
  <c r="R37" i="131"/>
  <c r="P37" i="131"/>
  <c r="T36" i="131"/>
  <c r="T35" i="131"/>
  <c r="T34" i="131"/>
  <c r="T33" i="131" s="1"/>
  <c r="T32" i="131" s="1"/>
  <c r="S33" i="131"/>
  <c r="S32" i="131" s="1"/>
  <c r="R33" i="131"/>
  <c r="Q33" i="131"/>
  <c r="Q32" i="131" s="1"/>
  <c r="P33" i="131"/>
  <c r="O33" i="131"/>
  <c r="O32" i="131" s="1"/>
  <c r="B32" i="131" s="1"/>
  <c r="R32" i="131"/>
  <c r="P32" i="131"/>
  <c r="T31" i="131"/>
  <c r="T30" i="131"/>
  <c r="T29" i="131"/>
  <c r="T28" i="131" s="1"/>
  <c r="T27" i="131" s="1"/>
  <c r="S28" i="131"/>
  <c r="S27" i="131" s="1"/>
  <c r="R28" i="131"/>
  <c r="R26" i="131" s="1"/>
  <c r="R58" i="131" s="1"/>
  <c r="Q28" i="131"/>
  <c r="Q26" i="131" s="1"/>
  <c r="Q58" i="131" s="1"/>
  <c r="P28" i="131"/>
  <c r="O28" i="131"/>
  <c r="O27" i="131" s="1"/>
  <c r="R27" i="131"/>
  <c r="P27" i="131"/>
  <c r="S26" i="131"/>
  <c r="S58" i="131" s="1"/>
  <c r="P26" i="131"/>
  <c r="P58" i="131" s="1"/>
  <c r="O26" i="131"/>
  <c r="O58" i="131" s="1"/>
  <c r="T23" i="131"/>
  <c r="T22" i="131"/>
  <c r="T21" i="131"/>
  <c r="T20" i="131"/>
  <c r="S20" i="131"/>
  <c r="R20" i="131"/>
  <c r="Q20" i="131"/>
  <c r="P20" i="131"/>
  <c r="O20" i="131"/>
  <c r="T19" i="131"/>
  <c r="T18" i="131"/>
  <c r="T17" i="131"/>
  <c r="T16" i="131" s="1"/>
  <c r="S16" i="131"/>
  <c r="R16" i="131"/>
  <c r="Q16" i="131"/>
  <c r="P16" i="131"/>
  <c r="O16" i="131"/>
  <c r="T15" i="131"/>
  <c r="T14" i="131"/>
  <c r="T13" i="131"/>
  <c r="T12" i="131" s="1"/>
  <c r="S12" i="131"/>
  <c r="R12" i="131"/>
  <c r="Q12" i="131"/>
  <c r="P12" i="131"/>
  <c r="O12" i="131"/>
  <c r="T11" i="131"/>
  <c r="T10" i="131"/>
  <c r="T9" i="131"/>
  <c r="T8" i="131" s="1"/>
  <c r="S8" i="131"/>
  <c r="R8" i="131"/>
  <c r="Q8" i="131"/>
  <c r="P8" i="131"/>
  <c r="O8" i="131"/>
  <c r="A1" i="131" a="1"/>
  <c r="A1" i="131" s="1"/>
  <c r="T100" i="130"/>
  <c r="T99" i="130"/>
  <c r="T98" i="130"/>
  <c r="T97" i="130"/>
  <c r="T96" i="130"/>
  <c r="T95" i="130"/>
  <c r="T94" i="130"/>
  <c r="T93" i="130"/>
  <c r="T92" i="130"/>
  <c r="T91" i="130"/>
  <c r="T90" i="130"/>
  <c r="T89" i="130"/>
  <c r="T88" i="130"/>
  <c r="T87" i="130"/>
  <c r="T86" i="130"/>
  <c r="T85" i="130"/>
  <c r="T84" i="130"/>
  <c r="T83" i="130"/>
  <c r="T82" i="130"/>
  <c r="T81" i="130"/>
  <c r="T80" i="130"/>
  <c r="T79" i="130"/>
  <c r="T78" i="130"/>
  <c r="T77" i="130"/>
  <c r="T76" i="130"/>
  <c r="T75" i="130"/>
  <c r="T74" i="130"/>
  <c r="T73" i="130"/>
  <c r="T72" i="130"/>
  <c r="T71" i="130"/>
  <c r="T70" i="130"/>
  <c r="T69" i="130"/>
  <c r="T68" i="130"/>
  <c r="T67" i="130"/>
  <c r="T66" i="130"/>
  <c r="T65" i="130"/>
  <c r="T64" i="130"/>
  <c r="T63" i="130"/>
  <c r="T62" i="130"/>
  <c r="T61" i="130"/>
  <c r="T60" i="130"/>
  <c r="T59" i="130"/>
  <c r="T57" i="130" s="1"/>
  <c r="S57" i="130"/>
  <c r="R57" i="130"/>
  <c r="Q57" i="130"/>
  <c r="P57" i="130"/>
  <c r="O57" i="130"/>
  <c r="T42" i="130"/>
  <c r="T41" i="130"/>
  <c r="T40" i="130"/>
  <c r="T39" i="130"/>
  <c r="T38" i="130" s="1"/>
  <c r="T37" i="130" s="1"/>
  <c r="S38" i="130"/>
  <c r="S37" i="130" s="1"/>
  <c r="R38" i="130"/>
  <c r="Q38" i="130"/>
  <c r="Q37" i="130" s="1"/>
  <c r="P38" i="130"/>
  <c r="O38" i="130"/>
  <c r="R37" i="130"/>
  <c r="P37" i="130"/>
  <c r="O37" i="130"/>
  <c r="T36" i="130"/>
  <c r="T33" i="130" s="1"/>
  <c r="T32" i="130" s="1"/>
  <c r="T35" i="130"/>
  <c r="T34" i="130"/>
  <c r="S33" i="130"/>
  <c r="R33" i="130"/>
  <c r="R32" i="130" s="1"/>
  <c r="Q33" i="130"/>
  <c r="P33" i="130"/>
  <c r="O33" i="130"/>
  <c r="O32" i="130" s="1"/>
  <c r="B32" i="130" s="1"/>
  <c r="S32" i="130"/>
  <c r="Q32" i="130"/>
  <c r="P32" i="130"/>
  <c r="T31" i="130"/>
  <c r="T30" i="130"/>
  <c r="T29" i="130"/>
  <c r="T28" i="130" s="1"/>
  <c r="T27" i="130" s="1"/>
  <c r="S28" i="130"/>
  <c r="S26" i="130" s="1"/>
  <c r="S58" i="130" s="1"/>
  <c r="R28" i="130"/>
  <c r="R26" i="130" s="1"/>
  <c r="R58" i="130" s="1"/>
  <c r="Q28" i="130"/>
  <c r="Q27" i="130" s="1"/>
  <c r="P28" i="130"/>
  <c r="P26" i="130" s="1"/>
  <c r="P58" i="130" s="1"/>
  <c r="O28" i="130"/>
  <c r="R27" i="130"/>
  <c r="P27" i="130"/>
  <c r="O27" i="130"/>
  <c r="Q26" i="130"/>
  <c r="Q58" i="130" s="1"/>
  <c r="T23" i="130"/>
  <c r="T22" i="130"/>
  <c r="T21" i="130"/>
  <c r="T20" i="130" s="1"/>
  <c r="S20" i="130"/>
  <c r="R20" i="130"/>
  <c r="Q20" i="130"/>
  <c r="P20" i="130"/>
  <c r="O20" i="130"/>
  <c r="T19" i="130"/>
  <c r="T18" i="130"/>
  <c r="T17" i="130"/>
  <c r="T16" i="130" s="1"/>
  <c r="S16" i="130"/>
  <c r="R16" i="130"/>
  <c r="Q16" i="130"/>
  <c r="P16" i="130"/>
  <c r="O16" i="130"/>
  <c r="T15" i="130"/>
  <c r="T14" i="130"/>
  <c r="T13" i="130"/>
  <c r="T12" i="130" s="1"/>
  <c r="S12" i="130"/>
  <c r="R12" i="130"/>
  <c r="Q12" i="130"/>
  <c r="P12" i="130"/>
  <c r="O12" i="130"/>
  <c r="T11" i="130"/>
  <c r="T10" i="130"/>
  <c r="T8" i="130" s="1"/>
  <c r="T9" i="130"/>
  <c r="S8" i="130"/>
  <c r="R8" i="130"/>
  <c r="Q8" i="130"/>
  <c r="P8" i="130"/>
  <c r="O8" i="130"/>
  <c r="A1" i="130" a="1"/>
  <c r="A1" i="130" s="1"/>
  <c r="T100" i="129"/>
  <c r="T99" i="129"/>
  <c r="T98" i="129"/>
  <c r="T97" i="129"/>
  <c r="T96" i="129"/>
  <c r="T95" i="129"/>
  <c r="T94" i="129"/>
  <c r="T93" i="129"/>
  <c r="T92" i="129"/>
  <c r="T91" i="129"/>
  <c r="T90" i="129"/>
  <c r="T89" i="129"/>
  <c r="T88" i="129"/>
  <c r="T87" i="129"/>
  <c r="T86" i="129"/>
  <c r="T85" i="129"/>
  <c r="T84" i="129"/>
  <c r="T83" i="129"/>
  <c r="T82" i="129"/>
  <c r="T81" i="129"/>
  <c r="T80" i="129"/>
  <c r="T79" i="129"/>
  <c r="T78" i="129"/>
  <c r="T77" i="129"/>
  <c r="T76" i="129"/>
  <c r="T75" i="129"/>
  <c r="T74" i="129"/>
  <c r="T73" i="129"/>
  <c r="T72" i="129"/>
  <c r="T71" i="129"/>
  <c r="T70" i="129"/>
  <c r="T69" i="129"/>
  <c r="T68" i="129"/>
  <c r="T67" i="129"/>
  <c r="T66" i="129"/>
  <c r="T65" i="129"/>
  <c r="T64" i="129"/>
  <c r="T63" i="129"/>
  <c r="T62" i="129"/>
  <c r="T61" i="129"/>
  <c r="T57" i="129" s="1"/>
  <c r="T60" i="129"/>
  <c r="T59" i="129"/>
  <c r="S57" i="129"/>
  <c r="R57" i="129"/>
  <c r="Q57" i="129"/>
  <c r="P57" i="129"/>
  <c r="O57" i="129"/>
  <c r="T42" i="129"/>
  <c r="T41" i="129"/>
  <c r="T40" i="129"/>
  <c r="T39" i="129"/>
  <c r="T38" i="129" s="1"/>
  <c r="T37" i="129" s="1"/>
  <c r="S38" i="129"/>
  <c r="S37" i="129" s="1"/>
  <c r="R38" i="129"/>
  <c r="R37" i="129" s="1"/>
  <c r="Q38" i="129"/>
  <c r="Q37" i="129" s="1"/>
  <c r="P38" i="129"/>
  <c r="O38" i="129"/>
  <c r="O37" i="129" s="1"/>
  <c r="P37" i="129"/>
  <c r="T36" i="129"/>
  <c r="T35" i="129"/>
  <c r="T34" i="129"/>
  <c r="T33" i="129" s="1"/>
  <c r="T32" i="129" s="1"/>
  <c r="S33" i="129"/>
  <c r="S32" i="129" s="1"/>
  <c r="R33" i="129"/>
  <c r="R32" i="129" s="1"/>
  <c r="Q33" i="129"/>
  <c r="P33" i="129"/>
  <c r="O33" i="129"/>
  <c r="O32" i="129" s="1"/>
  <c r="Q32" i="129"/>
  <c r="P32" i="129"/>
  <c r="T31" i="129"/>
  <c r="T30" i="129"/>
  <c r="T29" i="129"/>
  <c r="T28" i="129" s="1"/>
  <c r="T27" i="129" s="1"/>
  <c r="S28" i="129"/>
  <c r="S27" i="129" s="1"/>
  <c r="R28" i="129"/>
  <c r="R26" i="129" s="1"/>
  <c r="R58" i="129" s="1"/>
  <c r="Q28" i="129"/>
  <c r="Q27" i="129" s="1"/>
  <c r="P28" i="129"/>
  <c r="O28" i="129"/>
  <c r="O27" i="129" s="1"/>
  <c r="P27" i="129"/>
  <c r="S26" i="129"/>
  <c r="S58" i="129" s="1"/>
  <c r="P26" i="129"/>
  <c r="P58" i="129" s="1"/>
  <c r="O26" i="129"/>
  <c r="O58" i="129" s="1"/>
  <c r="T23" i="129"/>
  <c r="T22" i="129"/>
  <c r="T21" i="129"/>
  <c r="T20" i="129"/>
  <c r="S20" i="129"/>
  <c r="R20" i="129"/>
  <c r="Q20" i="129"/>
  <c r="P20" i="129"/>
  <c r="O20" i="129"/>
  <c r="T19" i="129"/>
  <c r="T18" i="129"/>
  <c r="T17" i="129"/>
  <c r="T16" i="129" s="1"/>
  <c r="S16" i="129"/>
  <c r="R16" i="129"/>
  <c r="Q16" i="129"/>
  <c r="P16" i="129"/>
  <c r="O16" i="129"/>
  <c r="T15" i="129"/>
  <c r="T14" i="129"/>
  <c r="T13" i="129"/>
  <c r="T12" i="129" s="1"/>
  <c r="S12" i="129"/>
  <c r="R12" i="129"/>
  <c r="Q12" i="129"/>
  <c r="P12" i="129"/>
  <c r="O12" i="129"/>
  <c r="T11" i="129"/>
  <c r="T10" i="129"/>
  <c r="T9" i="129"/>
  <c r="T8" i="129"/>
  <c r="S8" i="129"/>
  <c r="R8" i="129"/>
  <c r="Q8" i="129"/>
  <c r="P8" i="129"/>
  <c r="O8" i="129"/>
  <c r="A1" i="129" a="1"/>
  <c r="A1" i="129" s="1"/>
  <c r="T100" i="128"/>
  <c r="T99" i="128"/>
  <c r="T98" i="128"/>
  <c r="T97" i="128"/>
  <c r="T96" i="128"/>
  <c r="T95" i="128"/>
  <c r="T94" i="128"/>
  <c r="T93" i="128"/>
  <c r="T92" i="128"/>
  <c r="T91" i="128"/>
  <c r="T90" i="128"/>
  <c r="T89" i="128"/>
  <c r="T88" i="128"/>
  <c r="T87" i="128"/>
  <c r="T86" i="128"/>
  <c r="T85" i="128"/>
  <c r="T84" i="128"/>
  <c r="T83" i="128"/>
  <c r="T82" i="128"/>
  <c r="T81" i="128"/>
  <c r="T80" i="128"/>
  <c r="T79" i="128"/>
  <c r="T78" i="128"/>
  <c r="T77" i="128"/>
  <c r="T76" i="128"/>
  <c r="T75" i="128"/>
  <c r="T74" i="128"/>
  <c r="T73" i="128"/>
  <c r="T72" i="128"/>
  <c r="T71" i="128"/>
  <c r="T70" i="128"/>
  <c r="T69" i="128"/>
  <c r="T68" i="128"/>
  <c r="T67" i="128"/>
  <c r="T66" i="128"/>
  <c r="T65" i="128"/>
  <c r="T64" i="128"/>
  <c r="T63" i="128"/>
  <c r="T62" i="128"/>
  <c r="T61" i="128"/>
  <c r="T60" i="128"/>
  <c r="T57" i="128" s="1"/>
  <c r="T59" i="128"/>
  <c r="S57" i="128"/>
  <c r="R57" i="128"/>
  <c r="Q57" i="128"/>
  <c r="P57" i="128"/>
  <c r="O57" i="128"/>
  <c r="T42" i="128"/>
  <c r="T41" i="128"/>
  <c r="T40" i="128"/>
  <c r="T38" i="128" s="1"/>
  <c r="T37" i="128" s="1"/>
  <c r="T39" i="128"/>
  <c r="S38" i="128"/>
  <c r="S37" i="128" s="1"/>
  <c r="R38" i="128"/>
  <c r="Q38" i="128"/>
  <c r="Q37" i="128" s="1"/>
  <c r="P38" i="128"/>
  <c r="O38" i="128"/>
  <c r="R37" i="128"/>
  <c r="P37" i="128"/>
  <c r="O37" i="128"/>
  <c r="T36" i="128"/>
  <c r="T35" i="128"/>
  <c r="T34" i="128"/>
  <c r="T33" i="128"/>
  <c r="S33" i="128"/>
  <c r="R33" i="128"/>
  <c r="R26" i="128" s="1"/>
  <c r="R58" i="128" s="1"/>
  <c r="Q33" i="128"/>
  <c r="Q32" i="128" s="1"/>
  <c r="P33" i="128"/>
  <c r="O33" i="128"/>
  <c r="O32" i="128" s="1"/>
  <c r="B32" i="128" s="1"/>
  <c r="T32" i="128"/>
  <c r="S32" i="128"/>
  <c r="R32" i="128"/>
  <c r="P32" i="128"/>
  <c r="T31" i="128"/>
  <c r="T30" i="128"/>
  <c r="T29" i="128"/>
  <c r="T28" i="128" s="1"/>
  <c r="T27" i="128" s="1"/>
  <c r="S28" i="128"/>
  <c r="S26" i="128" s="1"/>
  <c r="S58" i="128" s="1"/>
  <c r="R28" i="128"/>
  <c r="Q28" i="128"/>
  <c r="Q26" i="128" s="1"/>
  <c r="Q58" i="128" s="1"/>
  <c r="P28" i="128"/>
  <c r="P26" i="128" s="1"/>
  <c r="P58" i="128" s="1"/>
  <c r="O28" i="128"/>
  <c r="R27" i="128"/>
  <c r="P27" i="128"/>
  <c r="O27" i="128"/>
  <c r="O26" i="128"/>
  <c r="O58" i="128" s="1"/>
  <c r="T23" i="128"/>
  <c r="T22" i="128"/>
  <c r="T21" i="128"/>
  <c r="T20" i="128"/>
  <c r="S20" i="128"/>
  <c r="R20" i="128"/>
  <c r="Q20" i="128"/>
  <c r="P20" i="128"/>
  <c r="O20" i="128"/>
  <c r="T19" i="128"/>
  <c r="T18" i="128"/>
  <c r="T16" i="128" s="1"/>
  <c r="T17" i="128"/>
  <c r="S16" i="128"/>
  <c r="R16" i="128"/>
  <c r="Q16" i="128"/>
  <c r="P16" i="128"/>
  <c r="O16" i="128"/>
  <c r="T15" i="128"/>
  <c r="T14" i="128"/>
  <c r="T13" i="128"/>
  <c r="T12" i="128" s="1"/>
  <c r="S12" i="128"/>
  <c r="R12" i="128"/>
  <c r="Q12" i="128"/>
  <c r="P12" i="128"/>
  <c r="O12" i="128"/>
  <c r="T11" i="128"/>
  <c r="T10" i="128"/>
  <c r="T9" i="128"/>
  <c r="T8" i="128" s="1"/>
  <c r="S8" i="128"/>
  <c r="R8" i="128"/>
  <c r="Q8" i="128"/>
  <c r="P8" i="128"/>
  <c r="O8" i="128"/>
  <c r="A1" i="128" a="1"/>
  <c r="A1" i="128" s="1"/>
  <c r="T100" i="127"/>
  <c r="T99" i="127"/>
  <c r="T98" i="127"/>
  <c r="T97" i="127"/>
  <c r="T96" i="127"/>
  <c r="T95" i="127"/>
  <c r="T94" i="127"/>
  <c r="T93" i="127"/>
  <c r="T92" i="127"/>
  <c r="T91" i="127"/>
  <c r="T90" i="127"/>
  <c r="T89" i="127"/>
  <c r="T88" i="127"/>
  <c r="T87" i="127"/>
  <c r="T86" i="127"/>
  <c r="T85" i="127"/>
  <c r="T84" i="127"/>
  <c r="T83" i="127"/>
  <c r="T82" i="127"/>
  <c r="T81" i="127"/>
  <c r="T80" i="127"/>
  <c r="T79" i="127"/>
  <c r="T78" i="127"/>
  <c r="T77" i="127"/>
  <c r="T76" i="127"/>
  <c r="T75" i="127"/>
  <c r="T74" i="127"/>
  <c r="T73" i="127"/>
  <c r="T72" i="127"/>
  <c r="T71" i="127"/>
  <c r="T70" i="127"/>
  <c r="T69" i="127"/>
  <c r="T68" i="127"/>
  <c r="T67" i="127"/>
  <c r="T66" i="127"/>
  <c r="T65" i="127"/>
  <c r="T64" i="127"/>
  <c r="T63" i="127"/>
  <c r="T62" i="127"/>
  <c r="T57" i="127" s="1"/>
  <c r="T61" i="127"/>
  <c r="T60" i="127"/>
  <c r="T59" i="127"/>
  <c r="S57" i="127"/>
  <c r="R57" i="127"/>
  <c r="Q57" i="127"/>
  <c r="P57" i="127"/>
  <c r="O57" i="127"/>
  <c r="T42" i="127"/>
  <c r="T41" i="127"/>
  <c r="T40" i="127"/>
  <c r="T39" i="127"/>
  <c r="T38" i="127"/>
  <c r="T37" i="127" s="1"/>
  <c r="S38" i="127"/>
  <c r="S37" i="127" s="1"/>
  <c r="R38" i="127"/>
  <c r="Q38" i="127"/>
  <c r="Q37" i="127" s="1"/>
  <c r="P38" i="127"/>
  <c r="O38" i="127"/>
  <c r="O37" i="127" s="1"/>
  <c r="R37" i="127"/>
  <c r="P37" i="127"/>
  <c r="T36" i="127"/>
  <c r="T35" i="127"/>
  <c r="T33" i="127" s="1"/>
  <c r="T32" i="127" s="1"/>
  <c r="T34" i="127"/>
  <c r="S33" i="127"/>
  <c r="S32" i="127" s="1"/>
  <c r="R33" i="127"/>
  <c r="R32" i="127" s="1"/>
  <c r="Q33" i="127"/>
  <c r="P33" i="127"/>
  <c r="P32" i="127" s="1"/>
  <c r="O33" i="127"/>
  <c r="O32" i="127" s="1"/>
  <c r="Q32" i="127"/>
  <c r="T31" i="127"/>
  <c r="T30" i="127"/>
  <c r="T29" i="127"/>
  <c r="T28" i="127"/>
  <c r="T27" i="127" s="1"/>
  <c r="S28" i="127"/>
  <c r="S27" i="127" s="1"/>
  <c r="R28" i="127"/>
  <c r="Q28" i="127"/>
  <c r="Q27" i="127" s="1"/>
  <c r="P28" i="127"/>
  <c r="O28" i="127"/>
  <c r="O27" i="127" s="1"/>
  <c r="B27" i="127" s="1"/>
  <c r="R27" i="127"/>
  <c r="P27" i="127"/>
  <c r="R26" i="127"/>
  <c r="R58" i="127" s="1"/>
  <c r="Q26" i="127"/>
  <c r="Q58" i="127" s="1"/>
  <c r="T23" i="127"/>
  <c r="T22" i="127"/>
  <c r="T21" i="127"/>
  <c r="T20" i="127" s="1"/>
  <c r="S20" i="127"/>
  <c r="R20" i="127"/>
  <c r="Q20" i="127"/>
  <c r="P20" i="127"/>
  <c r="O20" i="127"/>
  <c r="T19" i="127"/>
  <c r="T18" i="127"/>
  <c r="T17" i="127"/>
  <c r="T16" i="127"/>
  <c r="S16" i="127"/>
  <c r="R16" i="127"/>
  <c r="Q16" i="127"/>
  <c r="P16" i="127"/>
  <c r="O16" i="127"/>
  <c r="T15" i="127"/>
  <c r="T14" i="127"/>
  <c r="T13" i="127"/>
  <c r="T12" i="127" s="1"/>
  <c r="S12" i="127"/>
  <c r="R12" i="127"/>
  <c r="Q12" i="127"/>
  <c r="P12" i="127"/>
  <c r="O12" i="127"/>
  <c r="T11" i="127"/>
  <c r="T10" i="127"/>
  <c r="T9" i="127"/>
  <c r="T8" i="127" s="1"/>
  <c r="S8" i="127"/>
  <c r="R8" i="127"/>
  <c r="Q8" i="127"/>
  <c r="P8" i="127"/>
  <c r="O8" i="127"/>
  <c r="A1" i="127" a="1"/>
  <c r="A1" i="127" s="1"/>
  <c r="T100" i="126"/>
  <c r="T99" i="126"/>
  <c r="T98" i="126"/>
  <c r="T97" i="126"/>
  <c r="T96" i="126"/>
  <c r="T95" i="126"/>
  <c r="T94" i="126"/>
  <c r="T93" i="126"/>
  <c r="T92" i="126"/>
  <c r="T91" i="126"/>
  <c r="T90" i="126"/>
  <c r="T89" i="126"/>
  <c r="T88" i="126"/>
  <c r="T87" i="126"/>
  <c r="T86" i="126"/>
  <c r="T85" i="126"/>
  <c r="T84" i="126"/>
  <c r="T83" i="126"/>
  <c r="T82" i="126"/>
  <c r="T81" i="126"/>
  <c r="T80" i="126"/>
  <c r="T79" i="126"/>
  <c r="T78" i="126"/>
  <c r="T77" i="126"/>
  <c r="T76" i="126"/>
  <c r="T75" i="126"/>
  <c r="T74" i="126"/>
  <c r="T73" i="126"/>
  <c r="T72" i="126"/>
  <c r="T71" i="126"/>
  <c r="T70" i="126"/>
  <c r="T69" i="126"/>
  <c r="T68" i="126"/>
  <c r="T67" i="126"/>
  <c r="T66" i="126"/>
  <c r="T65" i="126"/>
  <c r="T64" i="126"/>
  <c r="T63" i="126"/>
  <c r="T62" i="126"/>
  <c r="T61" i="126"/>
  <c r="T60" i="126"/>
  <c r="T57" i="126" s="1"/>
  <c r="T59" i="126"/>
  <c r="S57" i="126"/>
  <c r="R57" i="126"/>
  <c r="Q57" i="126"/>
  <c r="P57" i="126"/>
  <c r="O57" i="126"/>
  <c r="T42" i="126"/>
  <c r="T41" i="126"/>
  <c r="T40" i="126"/>
  <c r="T39" i="126"/>
  <c r="T38" i="126" s="1"/>
  <c r="T37" i="126" s="1"/>
  <c r="S38" i="126"/>
  <c r="S37" i="126" s="1"/>
  <c r="R38" i="126"/>
  <c r="Q38" i="126"/>
  <c r="Q37" i="126" s="1"/>
  <c r="P38" i="126"/>
  <c r="O38" i="126"/>
  <c r="R37" i="126"/>
  <c r="P37" i="126"/>
  <c r="O37" i="126"/>
  <c r="B37" i="126" s="1"/>
  <c r="T36" i="126"/>
  <c r="T35" i="126"/>
  <c r="T34" i="126"/>
  <c r="T33" i="126"/>
  <c r="S33" i="126"/>
  <c r="R33" i="126"/>
  <c r="R26" i="126" s="1"/>
  <c r="R58" i="126" s="1"/>
  <c r="Q33" i="126"/>
  <c r="Q32" i="126" s="1"/>
  <c r="P33" i="126"/>
  <c r="O33" i="126"/>
  <c r="O32" i="126" s="1"/>
  <c r="B32" i="126" s="1"/>
  <c r="T32" i="126"/>
  <c r="S32" i="126"/>
  <c r="R32" i="126"/>
  <c r="P32" i="126"/>
  <c r="T31" i="126"/>
  <c r="T30" i="126"/>
  <c r="T29" i="126"/>
  <c r="T28" i="126" s="1"/>
  <c r="T27" i="126" s="1"/>
  <c r="S28" i="126"/>
  <c r="S26" i="126" s="1"/>
  <c r="S58" i="126" s="1"/>
  <c r="R28" i="126"/>
  <c r="Q28" i="126"/>
  <c r="Q26" i="126" s="1"/>
  <c r="Q58" i="126" s="1"/>
  <c r="P28" i="126"/>
  <c r="P26" i="126" s="1"/>
  <c r="P58" i="126" s="1"/>
  <c r="O28" i="126"/>
  <c r="R27" i="126"/>
  <c r="P27" i="126"/>
  <c r="O27" i="126"/>
  <c r="O26" i="126"/>
  <c r="O58" i="126" s="1"/>
  <c r="T23" i="126"/>
  <c r="T22" i="126"/>
  <c r="T21" i="126"/>
  <c r="T20" i="126"/>
  <c r="S20" i="126"/>
  <c r="R20" i="126"/>
  <c r="Q20" i="126"/>
  <c r="P20" i="126"/>
  <c r="O20" i="126"/>
  <c r="T19" i="126"/>
  <c r="T18" i="126"/>
  <c r="T17" i="126"/>
  <c r="T16" i="126" s="1"/>
  <c r="S16" i="126"/>
  <c r="R16" i="126"/>
  <c r="Q16" i="126"/>
  <c r="P16" i="126"/>
  <c r="O16" i="126"/>
  <c r="T15" i="126"/>
  <c r="T14" i="126"/>
  <c r="T13" i="126"/>
  <c r="T12" i="126" s="1"/>
  <c r="S12" i="126"/>
  <c r="R12" i="126"/>
  <c r="Q12" i="126"/>
  <c r="P12" i="126"/>
  <c r="O12" i="126"/>
  <c r="T11" i="126"/>
  <c r="T10" i="126"/>
  <c r="T9" i="126"/>
  <c r="T8" i="126" s="1"/>
  <c r="S8" i="126"/>
  <c r="R8" i="126"/>
  <c r="Q8" i="126"/>
  <c r="P8" i="126"/>
  <c r="O8" i="126"/>
  <c r="A1" i="126" a="1"/>
  <c r="A1" i="126" s="1"/>
  <c r="T100" i="125"/>
  <c r="T99" i="125"/>
  <c r="T98" i="125"/>
  <c r="T97" i="125"/>
  <c r="T96" i="125"/>
  <c r="T95" i="125"/>
  <c r="T94" i="125"/>
  <c r="T93" i="125"/>
  <c r="T92" i="125"/>
  <c r="T91" i="125"/>
  <c r="T90" i="125"/>
  <c r="T89" i="125"/>
  <c r="T88" i="125"/>
  <c r="T87" i="125"/>
  <c r="T86" i="125"/>
  <c r="T85" i="125"/>
  <c r="T84" i="125"/>
  <c r="T83" i="125"/>
  <c r="T82" i="125"/>
  <c r="T81" i="125"/>
  <c r="T80" i="125"/>
  <c r="T79" i="125"/>
  <c r="T78" i="125"/>
  <c r="T77" i="125"/>
  <c r="T76" i="125"/>
  <c r="T75" i="125"/>
  <c r="T74" i="125"/>
  <c r="T73" i="125"/>
  <c r="T72" i="125"/>
  <c r="T71" i="125"/>
  <c r="T70" i="125"/>
  <c r="T69" i="125"/>
  <c r="T68" i="125"/>
  <c r="T67" i="125"/>
  <c r="T66" i="125"/>
  <c r="T65" i="125"/>
  <c r="T64" i="125"/>
  <c r="T63" i="125"/>
  <c r="T62" i="125"/>
  <c r="T61" i="125"/>
  <c r="T60" i="125"/>
  <c r="T57" i="125" s="1"/>
  <c r="T59" i="125"/>
  <c r="S57" i="125"/>
  <c r="R57" i="125"/>
  <c r="Q57" i="125"/>
  <c r="P57" i="125"/>
  <c r="O57" i="125"/>
  <c r="T42" i="125"/>
  <c r="T41" i="125"/>
  <c r="T40" i="125"/>
  <c r="T39" i="125"/>
  <c r="T38" i="125" s="1"/>
  <c r="T37" i="125" s="1"/>
  <c r="S38" i="125"/>
  <c r="S37" i="125" s="1"/>
  <c r="R38" i="125"/>
  <c r="Q38" i="125"/>
  <c r="Q37" i="125" s="1"/>
  <c r="P38" i="125"/>
  <c r="O38" i="125"/>
  <c r="R37" i="125"/>
  <c r="P37" i="125"/>
  <c r="O37" i="125"/>
  <c r="B37" i="125" s="1"/>
  <c r="T36" i="125"/>
  <c r="T35" i="125"/>
  <c r="T34" i="125"/>
  <c r="T33" i="125"/>
  <c r="S33" i="125"/>
  <c r="R33" i="125"/>
  <c r="Q33" i="125"/>
  <c r="Q32" i="125" s="1"/>
  <c r="P33" i="125"/>
  <c r="O33" i="125"/>
  <c r="O32" i="125" s="1"/>
  <c r="B32" i="125" s="1"/>
  <c r="T32" i="125"/>
  <c r="S32" i="125"/>
  <c r="R32" i="125"/>
  <c r="P32" i="125"/>
  <c r="T31" i="125"/>
  <c r="T30" i="125"/>
  <c r="T29" i="125"/>
  <c r="T28" i="125" s="1"/>
  <c r="T27" i="125" s="1"/>
  <c r="S28" i="125"/>
  <c r="S26" i="125" s="1"/>
  <c r="S58" i="125" s="1"/>
  <c r="R28" i="125"/>
  <c r="R26" i="125" s="1"/>
  <c r="R58" i="125" s="1"/>
  <c r="Q28" i="125"/>
  <c r="Q26" i="125" s="1"/>
  <c r="Q58" i="125" s="1"/>
  <c r="P28" i="125"/>
  <c r="P26" i="125" s="1"/>
  <c r="P58" i="125" s="1"/>
  <c r="O28" i="125"/>
  <c r="O27" i="125" s="1"/>
  <c r="R27" i="125"/>
  <c r="P27" i="125"/>
  <c r="O26" i="125"/>
  <c r="O58" i="125" s="1"/>
  <c r="T23" i="125"/>
  <c r="T22" i="125"/>
  <c r="T21" i="125"/>
  <c r="T20" i="125"/>
  <c r="S20" i="125"/>
  <c r="R20" i="125"/>
  <c r="Q20" i="125"/>
  <c r="P20" i="125"/>
  <c r="O20" i="125"/>
  <c r="T19" i="125"/>
  <c r="T18" i="125"/>
  <c r="T17" i="125"/>
  <c r="T16" i="125" s="1"/>
  <c r="S16" i="125"/>
  <c r="R16" i="125"/>
  <c r="Q16" i="125"/>
  <c r="P16" i="125"/>
  <c r="O16" i="125"/>
  <c r="T15" i="125"/>
  <c r="T14" i="125"/>
  <c r="T13" i="125"/>
  <c r="T12" i="125" s="1"/>
  <c r="S12" i="125"/>
  <c r="R12" i="125"/>
  <c r="Q12" i="125"/>
  <c r="P12" i="125"/>
  <c r="O12" i="125"/>
  <c r="T11" i="125"/>
  <c r="T10" i="125"/>
  <c r="T8" i="125" s="1"/>
  <c r="T9" i="125"/>
  <c r="S8" i="125"/>
  <c r="R8" i="125"/>
  <c r="Q8" i="125"/>
  <c r="P8" i="125"/>
  <c r="O8" i="125"/>
  <c r="A1" i="125" a="1"/>
  <c r="A1" i="125" s="1"/>
  <c r="T100" i="124"/>
  <c r="T99" i="124"/>
  <c r="T98" i="124"/>
  <c r="T97" i="124"/>
  <c r="T96" i="124"/>
  <c r="T95" i="124"/>
  <c r="T94" i="124"/>
  <c r="T93" i="124"/>
  <c r="T92" i="124"/>
  <c r="T91" i="124"/>
  <c r="T90" i="124"/>
  <c r="T89" i="124"/>
  <c r="T88" i="124"/>
  <c r="T87" i="124"/>
  <c r="T86" i="124"/>
  <c r="T85" i="124"/>
  <c r="T84" i="124"/>
  <c r="T83" i="124"/>
  <c r="T82" i="124"/>
  <c r="T81" i="124"/>
  <c r="T80" i="124"/>
  <c r="T79" i="124"/>
  <c r="T78" i="124"/>
  <c r="T77" i="124"/>
  <c r="T76" i="124"/>
  <c r="T75" i="124"/>
  <c r="T74" i="124"/>
  <c r="T73" i="124"/>
  <c r="T72" i="124"/>
  <c r="T71" i="124"/>
  <c r="T70" i="124"/>
  <c r="T69" i="124"/>
  <c r="T68" i="124"/>
  <c r="T67" i="124"/>
  <c r="T66" i="124"/>
  <c r="T65" i="124"/>
  <c r="T64" i="124"/>
  <c r="T63" i="124"/>
  <c r="T62" i="124"/>
  <c r="T61" i="124"/>
  <c r="T57" i="124" s="1"/>
  <c r="T60" i="124"/>
  <c r="T59" i="124"/>
  <c r="S57" i="124"/>
  <c r="R57" i="124"/>
  <c r="Q57" i="124"/>
  <c r="P57" i="124"/>
  <c r="O57" i="124"/>
  <c r="T42" i="124"/>
  <c r="T41" i="124"/>
  <c r="T38" i="124" s="1"/>
  <c r="T37" i="124" s="1"/>
  <c r="T40" i="124"/>
  <c r="T39" i="124"/>
  <c r="S38" i="124"/>
  <c r="S37" i="124" s="1"/>
  <c r="R38" i="124"/>
  <c r="R37" i="124" s="1"/>
  <c r="Q38" i="124"/>
  <c r="Q37" i="124" s="1"/>
  <c r="P38" i="124"/>
  <c r="O38" i="124"/>
  <c r="O37" i="124" s="1"/>
  <c r="B37" i="124" s="1"/>
  <c r="P37" i="124"/>
  <c r="T36" i="124"/>
  <c r="T35" i="124"/>
  <c r="T34" i="124"/>
  <c r="T33" i="124" s="1"/>
  <c r="T32" i="124" s="1"/>
  <c r="S33" i="124"/>
  <c r="S32" i="124" s="1"/>
  <c r="R33" i="124"/>
  <c r="Q33" i="124"/>
  <c r="Q32" i="124" s="1"/>
  <c r="P33" i="124"/>
  <c r="P32" i="124" s="1"/>
  <c r="O33" i="124"/>
  <c r="O32" i="124" s="1"/>
  <c r="R32" i="124"/>
  <c r="T31" i="124"/>
  <c r="T28" i="124" s="1"/>
  <c r="T27" i="124" s="1"/>
  <c r="T30" i="124"/>
  <c r="T29" i="124"/>
  <c r="S28" i="124"/>
  <c r="S26" i="124" s="1"/>
  <c r="S58" i="124" s="1"/>
  <c r="R28" i="124"/>
  <c r="R26" i="124" s="1"/>
  <c r="R58" i="124" s="1"/>
  <c r="Q28" i="124"/>
  <c r="Q26" i="124" s="1"/>
  <c r="Q58" i="124" s="1"/>
  <c r="P28" i="124"/>
  <c r="O28" i="124"/>
  <c r="O27" i="124" s="1"/>
  <c r="P27" i="124"/>
  <c r="P26" i="124"/>
  <c r="P58" i="124" s="1"/>
  <c r="O26" i="124"/>
  <c r="O58" i="124" s="1"/>
  <c r="T23" i="124"/>
  <c r="T22" i="124"/>
  <c r="T21" i="124"/>
  <c r="T20" i="124"/>
  <c r="S20" i="124"/>
  <c r="R20" i="124"/>
  <c r="Q20" i="124"/>
  <c r="P20" i="124"/>
  <c r="O20" i="124"/>
  <c r="T19" i="124"/>
  <c r="T16" i="124" s="1"/>
  <c r="T18" i="124"/>
  <c r="T17" i="124"/>
  <c r="S16" i="124"/>
  <c r="R16" i="124"/>
  <c r="Q16" i="124"/>
  <c r="P16" i="124"/>
  <c r="O16" i="124"/>
  <c r="T15" i="124"/>
  <c r="T14" i="124"/>
  <c r="T13" i="124"/>
  <c r="T12" i="124" s="1"/>
  <c r="S12" i="124"/>
  <c r="R12" i="124"/>
  <c r="Q12" i="124"/>
  <c r="P12" i="124"/>
  <c r="O12" i="124"/>
  <c r="T11" i="124"/>
  <c r="T10" i="124"/>
  <c r="T9" i="124"/>
  <c r="T8" i="124"/>
  <c r="S8" i="124"/>
  <c r="R8" i="124"/>
  <c r="Q8" i="124"/>
  <c r="P8" i="124"/>
  <c r="O8" i="124"/>
  <c r="A1" i="124" a="1"/>
  <c r="A1" i="124" s="1"/>
  <c r="T100" i="123"/>
  <c r="T99" i="123"/>
  <c r="T98" i="123"/>
  <c r="T97" i="123"/>
  <c r="T96" i="123"/>
  <c r="T95" i="123"/>
  <c r="T94" i="123"/>
  <c r="T93" i="123"/>
  <c r="T92" i="123"/>
  <c r="T91" i="123"/>
  <c r="T90" i="123"/>
  <c r="T89" i="123"/>
  <c r="T88" i="123"/>
  <c r="T87" i="123"/>
  <c r="T86" i="123"/>
  <c r="T85" i="123"/>
  <c r="T84" i="123"/>
  <c r="T83" i="123"/>
  <c r="T82" i="123"/>
  <c r="T81" i="123"/>
  <c r="T80" i="123"/>
  <c r="T79" i="123"/>
  <c r="T78" i="123"/>
  <c r="T77" i="123"/>
  <c r="T76" i="123"/>
  <c r="T75" i="123"/>
  <c r="T74" i="123"/>
  <c r="T73" i="123"/>
  <c r="T72" i="123"/>
  <c r="T71" i="123"/>
  <c r="T70" i="123"/>
  <c r="T69" i="123"/>
  <c r="T68" i="123"/>
  <c r="T67" i="123"/>
  <c r="T66" i="123"/>
  <c r="T65" i="123"/>
  <c r="T64" i="123"/>
  <c r="T63" i="123"/>
  <c r="T62" i="123"/>
  <c r="T61" i="123"/>
  <c r="T60" i="123"/>
  <c r="T59" i="123"/>
  <c r="T57" i="123"/>
  <c r="S57" i="123"/>
  <c r="R57" i="123"/>
  <c r="Q57" i="123"/>
  <c r="P57" i="123"/>
  <c r="O57" i="123"/>
  <c r="T42" i="123"/>
  <c r="T41" i="123"/>
  <c r="T40" i="123"/>
  <c r="T39" i="123"/>
  <c r="T38" i="123" s="1"/>
  <c r="T37" i="123" s="1"/>
  <c r="S38" i="123"/>
  <c r="S37" i="123" s="1"/>
  <c r="R38" i="123"/>
  <c r="Q38" i="123"/>
  <c r="Q37" i="123" s="1"/>
  <c r="P38" i="123"/>
  <c r="O38" i="123"/>
  <c r="O37" i="123" s="1"/>
  <c r="R37" i="123"/>
  <c r="P37" i="123"/>
  <c r="T36" i="123"/>
  <c r="T35" i="123"/>
  <c r="T34" i="123"/>
  <c r="T33" i="123"/>
  <c r="S33" i="123"/>
  <c r="S32" i="123" s="1"/>
  <c r="R33" i="123"/>
  <c r="Q33" i="123"/>
  <c r="Q32" i="123" s="1"/>
  <c r="P33" i="123"/>
  <c r="O33" i="123"/>
  <c r="O32" i="123" s="1"/>
  <c r="B32" i="123" s="1"/>
  <c r="T32" i="123"/>
  <c r="R32" i="123"/>
  <c r="P32" i="123"/>
  <c r="T31" i="123"/>
  <c r="T30" i="123"/>
  <c r="T29" i="123"/>
  <c r="T28" i="123" s="1"/>
  <c r="T27" i="123" s="1"/>
  <c r="S28" i="123"/>
  <c r="S26" i="123" s="1"/>
  <c r="S58" i="123" s="1"/>
  <c r="R28" i="123"/>
  <c r="R26" i="123" s="1"/>
  <c r="R58" i="123" s="1"/>
  <c r="Q28" i="123"/>
  <c r="Q26" i="123" s="1"/>
  <c r="Q58" i="123" s="1"/>
  <c r="P28" i="123"/>
  <c r="P26" i="123" s="1"/>
  <c r="P58" i="123" s="1"/>
  <c r="O28" i="123"/>
  <c r="O27" i="123" s="1"/>
  <c r="R27" i="123"/>
  <c r="P27" i="123"/>
  <c r="O26" i="123"/>
  <c r="O58" i="123" s="1"/>
  <c r="T23" i="123"/>
  <c r="T22" i="123"/>
  <c r="T21" i="123"/>
  <c r="T20" i="123"/>
  <c r="S20" i="123"/>
  <c r="R20" i="123"/>
  <c r="Q20" i="123"/>
  <c r="P20" i="123"/>
  <c r="O20" i="123"/>
  <c r="T19" i="123"/>
  <c r="T18" i="123"/>
  <c r="T17" i="123"/>
  <c r="T16" i="123" s="1"/>
  <c r="S16" i="123"/>
  <c r="R16" i="123"/>
  <c r="Q16" i="123"/>
  <c r="P16" i="123"/>
  <c r="O16" i="123"/>
  <c r="T15" i="123"/>
  <c r="T14" i="123"/>
  <c r="T13" i="123"/>
  <c r="T12" i="123" s="1"/>
  <c r="S12" i="123"/>
  <c r="R12" i="123"/>
  <c r="Q12" i="123"/>
  <c r="P12" i="123"/>
  <c r="O12" i="123"/>
  <c r="T11" i="123"/>
  <c r="T10" i="123"/>
  <c r="T9" i="123"/>
  <c r="T8" i="123" s="1"/>
  <c r="S8" i="123"/>
  <c r="R8" i="123"/>
  <c r="Q8" i="123"/>
  <c r="P8" i="123"/>
  <c r="O8" i="123"/>
  <c r="A1" i="123" a="1"/>
  <c r="A1" i="123" s="1"/>
  <c r="T100" i="122"/>
  <c r="T99" i="122"/>
  <c r="T98" i="122"/>
  <c r="T97" i="122"/>
  <c r="T96" i="122"/>
  <c r="T95" i="122"/>
  <c r="T94" i="122"/>
  <c r="T93" i="122"/>
  <c r="T92" i="122"/>
  <c r="T91" i="122"/>
  <c r="T90" i="122"/>
  <c r="T89" i="122"/>
  <c r="T88" i="122"/>
  <c r="T87" i="122"/>
  <c r="T86" i="122"/>
  <c r="T85" i="122"/>
  <c r="T84" i="122"/>
  <c r="T83" i="122"/>
  <c r="T82" i="122"/>
  <c r="T81" i="122"/>
  <c r="T80" i="122"/>
  <c r="T79" i="122"/>
  <c r="T78" i="122"/>
  <c r="T77" i="122"/>
  <c r="T76" i="122"/>
  <c r="T75" i="122"/>
  <c r="T74" i="122"/>
  <c r="T73" i="122"/>
  <c r="T72" i="122"/>
  <c r="T71" i="122"/>
  <c r="T70" i="122"/>
  <c r="T69" i="122"/>
  <c r="T68" i="122"/>
  <c r="T67" i="122"/>
  <c r="T66" i="122"/>
  <c r="T65" i="122"/>
  <c r="T64" i="122"/>
  <c r="T63" i="122"/>
  <c r="T62" i="122"/>
  <c r="T61" i="122"/>
  <c r="T60" i="122"/>
  <c r="T59" i="122"/>
  <c r="T57" i="122"/>
  <c r="S57" i="122"/>
  <c r="R57" i="122"/>
  <c r="Q57" i="122"/>
  <c r="P57" i="122"/>
  <c r="O57" i="122"/>
  <c r="T42" i="122"/>
  <c r="T41" i="122"/>
  <c r="T40" i="122"/>
  <c r="T39" i="122"/>
  <c r="T38" i="122" s="1"/>
  <c r="T37" i="122" s="1"/>
  <c r="S38" i="122"/>
  <c r="S37" i="122" s="1"/>
  <c r="R38" i="122"/>
  <c r="Q38" i="122"/>
  <c r="Q37" i="122" s="1"/>
  <c r="P38" i="122"/>
  <c r="O38" i="122"/>
  <c r="O37" i="122" s="1"/>
  <c r="R37" i="122"/>
  <c r="P37" i="122"/>
  <c r="T36" i="122"/>
  <c r="T35" i="122"/>
  <c r="T34" i="122"/>
  <c r="T33" i="122" s="1"/>
  <c r="T32" i="122" s="1"/>
  <c r="S33" i="122"/>
  <c r="S32" i="122" s="1"/>
  <c r="R33" i="122"/>
  <c r="Q33" i="122"/>
  <c r="Q32" i="122" s="1"/>
  <c r="P33" i="122"/>
  <c r="O33" i="122"/>
  <c r="O32" i="122" s="1"/>
  <c r="B32" i="122" s="1"/>
  <c r="R32" i="122"/>
  <c r="P32" i="122"/>
  <c r="T31" i="122"/>
  <c r="T30" i="122"/>
  <c r="T29" i="122"/>
  <c r="T28" i="122" s="1"/>
  <c r="T27" i="122" s="1"/>
  <c r="S28" i="122"/>
  <c r="S26" i="122" s="1"/>
  <c r="S58" i="122" s="1"/>
  <c r="R28" i="122"/>
  <c r="R26" i="122" s="1"/>
  <c r="R58" i="122" s="1"/>
  <c r="Q28" i="122"/>
  <c r="Q26" i="122" s="1"/>
  <c r="Q58" i="122" s="1"/>
  <c r="P28" i="122"/>
  <c r="O28" i="122"/>
  <c r="O27" i="122" s="1"/>
  <c r="R27" i="122"/>
  <c r="P27" i="122"/>
  <c r="P26" i="122"/>
  <c r="P58" i="122" s="1"/>
  <c r="O26" i="122"/>
  <c r="O58" i="122" s="1"/>
  <c r="T23" i="122"/>
  <c r="T22" i="122"/>
  <c r="T21" i="122"/>
  <c r="T20" i="122"/>
  <c r="S20" i="122"/>
  <c r="R20" i="122"/>
  <c r="Q20" i="122"/>
  <c r="P20" i="122"/>
  <c r="O20" i="122"/>
  <c r="T19" i="122"/>
  <c r="T18" i="122"/>
  <c r="T17" i="122"/>
  <c r="T16" i="122" s="1"/>
  <c r="S16" i="122"/>
  <c r="R16" i="122"/>
  <c r="Q16" i="122"/>
  <c r="P16" i="122"/>
  <c r="O16" i="122"/>
  <c r="T15" i="122"/>
  <c r="T14" i="122"/>
  <c r="T13" i="122"/>
  <c r="T12" i="122" s="1"/>
  <c r="S12" i="122"/>
  <c r="R12" i="122"/>
  <c r="Q12" i="122"/>
  <c r="P12" i="122"/>
  <c r="O12" i="122"/>
  <c r="T11" i="122"/>
  <c r="T10" i="122"/>
  <c r="T9" i="122"/>
  <c r="T8" i="122"/>
  <c r="S8" i="122"/>
  <c r="R8" i="122"/>
  <c r="Q8" i="122"/>
  <c r="P8" i="122"/>
  <c r="O8" i="122"/>
  <c r="A1" i="122" a="1"/>
  <c r="A1" i="122" s="1"/>
  <c r="T100" i="121"/>
  <c r="T99" i="121"/>
  <c r="T98" i="121"/>
  <c r="T97" i="121"/>
  <c r="T96" i="121"/>
  <c r="T95" i="121"/>
  <c r="T94" i="121"/>
  <c r="T93" i="121"/>
  <c r="T92" i="121"/>
  <c r="T91" i="121"/>
  <c r="T90" i="121"/>
  <c r="T89" i="121"/>
  <c r="T88" i="121"/>
  <c r="T87" i="121"/>
  <c r="T86" i="121"/>
  <c r="T85" i="121"/>
  <c r="T84" i="121"/>
  <c r="T83" i="121"/>
  <c r="T82" i="121"/>
  <c r="T81" i="121"/>
  <c r="T80" i="121"/>
  <c r="T79" i="121"/>
  <c r="T78" i="121"/>
  <c r="T77" i="121"/>
  <c r="T76" i="121"/>
  <c r="T75" i="121"/>
  <c r="T74" i="121"/>
  <c r="T73" i="121"/>
  <c r="T72" i="121"/>
  <c r="T71" i="121"/>
  <c r="T70" i="121"/>
  <c r="T69" i="121"/>
  <c r="T68" i="121"/>
  <c r="T67" i="121"/>
  <c r="T66" i="121"/>
  <c r="T65" i="121"/>
  <c r="T64" i="121"/>
  <c r="T63" i="121"/>
  <c r="T62" i="121"/>
  <c r="T61" i="121"/>
  <c r="T60" i="121"/>
  <c r="T59" i="121"/>
  <c r="T57" i="121"/>
  <c r="S57" i="121"/>
  <c r="R57" i="121"/>
  <c r="Q57" i="121"/>
  <c r="P57" i="121"/>
  <c r="O57" i="121"/>
  <c r="T42" i="121"/>
  <c r="T41" i="121"/>
  <c r="T40" i="121"/>
  <c r="T39" i="121"/>
  <c r="T38" i="121" s="1"/>
  <c r="T37" i="121" s="1"/>
  <c r="S38" i="121"/>
  <c r="S37" i="121" s="1"/>
  <c r="R38" i="121"/>
  <c r="Q38" i="121"/>
  <c r="Q37" i="121" s="1"/>
  <c r="P38" i="121"/>
  <c r="O38" i="121"/>
  <c r="O37" i="121" s="1"/>
  <c r="R37" i="121"/>
  <c r="P37" i="121"/>
  <c r="T36" i="121"/>
  <c r="T35" i="121"/>
  <c r="T33" i="121" s="1"/>
  <c r="T32" i="121" s="1"/>
  <c r="T34" i="121"/>
  <c r="S33" i="121"/>
  <c r="S32" i="121" s="1"/>
  <c r="R33" i="121"/>
  <c r="Q33" i="121"/>
  <c r="Q32" i="121" s="1"/>
  <c r="P33" i="121"/>
  <c r="O33" i="121"/>
  <c r="O32" i="121" s="1"/>
  <c r="R32" i="121"/>
  <c r="P32" i="121"/>
  <c r="T31" i="121"/>
  <c r="T30" i="121"/>
  <c r="T29" i="121"/>
  <c r="T28" i="121" s="1"/>
  <c r="T27" i="121" s="1"/>
  <c r="S28" i="121"/>
  <c r="S27" i="121" s="1"/>
  <c r="R28" i="121"/>
  <c r="R26" i="121" s="1"/>
  <c r="R58" i="121" s="1"/>
  <c r="Q28" i="121"/>
  <c r="Q26" i="121" s="1"/>
  <c r="Q58" i="121" s="1"/>
  <c r="P28" i="121"/>
  <c r="O28" i="121"/>
  <c r="O27" i="121" s="1"/>
  <c r="R27" i="121"/>
  <c r="P27" i="121"/>
  <c r="S26" i="121"/>
  <c r="S58" i="121" s="1"/>
  <c r="P26" i="121"/>
  <c r="P58" i="121" s="1"/>
  <c r="O26" i="121"/>
  <c r="O58" i="121" s="1"/>
  <c r="T23" i="121"/>
  <c r="T22" i="121"/>
  <c r="T21" i="121"/>
  <c r="T20" i="121"/>
  <c r="S20" i="121"/>
  <c r="R20" i="121"/>
  <c r="Q20" i="121"/>
  <c r="P20" i="121"/>
  <c r="O20" i="121"/>
  <c r="T19" i="121"/>
  <c r="T18" i="121"/>
  <c r="T17" i="121"/>
  <c r="T16" i="121" s="1"/>
  <c r="S16" i="121"/>
  <c r="R16" i="121"/>
  <c r="Q16" i="121"/>
  <c r="P16" i="121"/>
  <c r="O16" i="121"/>
  <c r="T15" i="121"/>
  <c r="T14" i="121"/>
  <c r="T13" i="121"/>
  <c r="T12" i="121" s="1"/>
  <c r="S12" i="121"/>
  <c r="R12" i="121"/>
  <c r="Q12" i="121"/>
  <c r="P12" i="121"/>
  <c r="O12" i="121"/>
  <c r="T11" i="121"/>
  <c r="T10" i="121"/>
  <c r="T9" i="121"/>
  <c r="T8" i="121" s="1"/>
  <c r="S8" i="121"/>
  <c r="R8" i="121"/>
  <c r="Q8" i="121"/>
  <c r="P8" i="121"/>
  <c r="O8" i="121"/>
  <c r="A1" i="121" a="1"/>
  <c r="A1" i="121" s="1"/>
  <c r="T100" i="120"/>
  <c r="T99" i="120"/>
  <c r="T98" i="120"/>
  <c r="T97" i="120"/>
  <c r="T96" i="120"/>
  <c r="T95" i="120"/>
  <c r="T94" i="120"/>
  <c r="T93" i="120"/>
  <c r="T92" i="120"/>
  <c r="T91" i="120"/>
  <c r="T90" i="120"/>
  <c r="T89" i="120"/>
  <c r="T88" i="120"/>
  <c r="T87" i="120"/>
  <c r="T86" i="120"/>
  <c r="T85" i="120"/>
  <c r="T84" i="120"/>
  <c r="T83" i="120"/>
  <c r="T82" i="120"/>
  <c r="T81" i="120"/>
  <c r="T80" i="120"/>
  <c r="T79" i="120"/>
  <c r="T78" i="120"/>
  <c r="T77" i="120"/>
  <c r="T76" i="120"/>
  <c r="T75" i="120"/>
  <c r="T74" i="120"/>
  <c r="T73" i="120"/>
  <c r="T72" i="120"/>
  <c r="T71" i="120"/>
  <c r="T70" i="120"/>
  <c r="T69" i="120"/>
  <c r="T68" i="120"/>
  <c r="T67" i="120"/>
  <c r="T66" i="120"/>
  <c r="T65" i="120"/>
  <c r="T64" i="120"/>
  <c r="T63" i="120"/>
  <c r="T62" i="120"/>
  <c r="T61" i="120"/>
  <c r="T60" i="120"/>
  <c r="T59" i="120"/>
  <c r="T57" i="120"/>
  <c r="S57" i="120"/>
  <c r="R57" i="120"/>
  <c r="Q57" i="120"/>
  <c r="P57" i="120"/>
  <c r="O57" i="120"/>
  <c r="T42" i="120"/>
  <c r="T41" i="120"/>
  <c r="T40" i="120"/>
  <c r="T39" i="120"/>
  <c r="T38" i="120"/>
  <c r="S38" i="120"/>
  <c r="S37" i="120" s="1"/>
  <c r="R38" i="120"/>
  <c r="Q38" i="120"/>
  <c r="Q37" i="120" s="1"/>
  <c r="P38" i="120"/>
  <c r="O38" i="120"/>
  <c r="O37" i="120" s="1"/>
  <c r="R37" i="120"/>
  <c r="P37" i="120"/>
  <c r="T36" i="120"/>
  <c r="T35" i="120"/>
  <c r="T34" i="120"/>
  <c r="T33" i="120" s="1"/>
  <c r="T32" i="120" s="1"/>
  <c r="S33" i="120"/>
  <c r="S32" i="120" s="1"/>
  <c r="R33" i="120"/>
  <c r="Q33" i="120"/>
  <c r="Q32" i="120" s="1"/>
  <c r="P33" i="120"/>
  <c r="P26" i="120" s="1"/>
  <c r="P58" i="120" s="1"/>
  <c r="O33" i="120"/>
  <c r="O32" i="120" s="1"/>
  <c r="R32" i="120"/>
  <c r="P32" i="120"/>
  <c r="T31" i="120"/>
  <c r="T30" i="120"/>
  <c r="T29" i="120"/>
  <c r="T28" i="120"/>
  <c r="S28" i="120"/>
  <c r="S26" i="120" s="1"/>
  <c r="S58" i="120" s="1"/>
  <c r="R28" i="120"/>
  <c r="Q28" i="120"/>
  <c r="Q26" i="120" s="1"/>
  <c r="Q58" i="120" s="1"/>
  <c r="P28" i="120"/>
  <c r="O28" i="120"/>
  <c r="O27" i="120" s="1"/>
  <c r="R27" i="120"/>
  <c r="P27" i="120"/>
  <c r="R26" i="120"/>
  <c r="R58" i="120" s="1"/>
  <c r="O26" i="120"/>
  <c r="O58" i="120" s="1"/>
  <c r="T23" i="120"/>
  <c r="T22" i="120"/>
  <c r="T21" i="120"/>
  <c r="T20" i="120"/>
  <c r="S20" i="120"/>
  <c r="R20" i="120"/>
  <c r="Q20" i="120"/>
  <c r="P20" i="120"/>
  <c r="O20" i="120"/>
  <c r="T19" i="120"/>
  <c r="T18" i="120"/>
  <c r="T17" i="120"/>
  <c r="T16" i="120"/>
  <c r="S16" i="120"/>
  <c r="R16" i="120"/>
  <c r="Q16" i="120"/>
  <c r="P16" i="120"/>
  <c r="O16" i="120"/>
  <c r="T15" i="120"/>
  <c r="T37" i="120" s="1"/>
  <c r="T14" i="120"/>
  <c r="T13" i="120"/>
  <c r="T12" i="120" s="1"/>
  <c r="S12" i="120"/>
  <c r="R12" i="120"/>
  <c r="Q12" i="120"/>
  <c r="P12" i="120"/>
  <c r="O12" i="120"/>
  <c r="T11" i="120"/>
  <c r="T10" i="120"/>
  <c r="T9" i="120"/>
  <c r="T8" i="120" s="1"/>
  <c r="S8" i="120"/>
  <c r="R8" i="120"/>
  <c r="Q8" i="120"/>
  <c r="P8" i="120"/>
  <c r="O8" i="120"/>
  <c r="A1" i="120" a="1"/>
  <c r="A1" i="120" s="1"/>
  <c r="T100" i="119"/>
  <c r="T99" i="119"/>
  <c r="T98" i="119"/>
  <c r="T97" i="119"/>
  <c r="T96" i="119"/>
  <c r="T95" i="119"/>
  <c r="T94" i="119"/>
  <c r="T93" i="119"/>
  <c r="T92" i="119"/>
  <c r="T91" i="119"/>
  <c r="T90" i="119"/>
  <c r="T89" i="119"/>
  <c r="T88" i="119"/>
  <c r="T87" i="119"/>
  <c r="T86" i="119"/>
  <c r="T85" i="119"/>
  <c r="T84" i="119"/>
  <c r="T83" i="119"/>
  <c r="T82" i="119"/>
  <c r="T81" i="119"/>
  <c r="T80" i="119"/>
  <c r="T79" i="119"/>
  <c r="T78" i="119"/>
  <c r="T77" i="119"/>
  <c r="T76" i="119"/>
  <c r="T75" i="119"/>
  <c r="T74" i="119"/>
  <c r="T73" i="119"/>
  <c r="T72" i="119"/>
  <c r="T71" i="119"/>
  <c r="T70" i="119"/>
  <c r="T69" i="119"/>
  <c r="T68" i="119"/>
  <c r="T67" i="119"/>
  <c r="T66" i="119"/>
  <c r="T65" i="119"/>
  <c r="T64" i="119"/>
  <c r="T63" i="119"/>
  <c r="T62" i="119"/>
  <c r="T61" i="119"/>
  <c r="T60" i="119"/>
  <c r="T57" i="119" s="1"/>
  <c r="T59" i="119"/>
  <c r="S57" i="119"/>
  <c r="R57" i="119"/>
  <c r="Q57" i="119"/>
  <c r="P57" i="119"/>
  <c r="O57" i="119"/>
  <c r="T42" i="119"/>
  <c r="T41" i="119"/>
  <c r="T40" i="119"/>
  <c r="T39" i="119"/>
  <c r="T38" i="119" s="1"/>
  <c r="T37" i="119" s="1"/>
  <c r="S38" i="119"/>
  <c r="S37" i="119" s="1"/>
  <c r="R38" i="119"/>
  <c r="Q38" i="119"/>
  <c r="Q37" i="119" s="1"/>
  <c r="P38" i="119"/>
  <c r="O38" i="119"/>
  <c r="R37" i="119"/>
  <c r="P37" i="119"/>
  <c r="O37" i="119"/>
  <c r="B37" i="119" s="1"/>
  <c r="T36" i="119"/>
  <c r="T35" i="119"/>
  <c r="T34" i="119"/>
  <c r="T33" i="119"/>
  <c r="S33" i="119"/>
  <c r="R33" i="119"/>
  <c r="Q33" i="119"/>
  <c r="Q32" i="119" s="1"/>
  <c r="P33" i="119"/>
  <c r="O33" i="119"/>
  <c r="O32" i="119" s="1"/>
  <c r="B32" i="119" s="1"/>
  <c r="T32" i="119"/>
  <c r="S32" i="119"/>
  <c r="R32" i="119"/>
  <c r="P32" i="119"/>
  <c r="T31" i="119"/>
  <c r="T30" i="119"/>
  <c r="T29" i="119"/>
  <c r="T28" i="119" s="1"/>
  <c r="T27" i="119" s="1"/>
  <c r="S28" i="119"/>
  <c r="S26" i="119" s="1"/>
  <c r="S58" i="119" s="1"/>
  <c r="R28" i="119"/>
  <c r="R26" i="119" s="1"/>
  <c r="R58" i="119" s="1"/>
  <c r="Q28" i="119"/>
  <c r="Q26" i="119" s="1"/>
  <c r="Q58" i="119" s="1"/>
  <c r="P28" i="119"/>
  <c r="P26" i="119" s="1"/>
  <c r="P58" i="119" s="1"/>
  <c r="O28" i="119"/>
  <c r="R27" i="119"/>
  <c r="P27" i="119"/>
  <c r="O27" i="119"/>
  <c r="O26" i="119"/>
  <c r="O58" i="119" s="1"/>
  <c r="T23" i="119"/>
  <c r="T22" i="119"/>
  <c r="T21" i="119"/>
  <c r="T20" i="119"/>
  <c r="S20" i="119"/>
  <c r="R20" i="119"/>
  <c r="Q20" i="119"/>
  <c r="P20" i="119"/>
  <c r="O20" i="119"/>
  <c r="T19" i="119"/>
  <c r="T18" i="119"/>
  <c r="T17" i="119"/>
  <c r="T16" i="119" s="1"/>
  <c r="S16" i="119"/>
  <c r="R16" i="119"/>
  <c r="Q16" i="119"/>
  <c r="P16" i="119"/>
  <c r="O16" i="119"/>
  <c r="T15" i="119"/>
  <c r="T14" i="119"/>
  <c r="T13" i="119"/>
  <c r="T12" i="119" s="1"/>
  <c r="S12" i="119"/>
  <c r="R12" i="119"/>
  <c r="Q12" i="119"/>
  <c r="P12" i="119"/>
  <c r="O12" i="119"/>
  <c r="T11" i="119"/>
  <c r="T10" i="119"/>
  <c r="T9" i="119"/>
  <c r="T8" i="119" s="1"/>
  <c r="S8" i="119"/>
  <c r="R8" i="119"/>
  <c r="Q8" i="119"/>
  <c r="P8" i="119"/>
  <c r="O8" i="119"/>
  <c r="A1" i="119" a="1"/>
  <c r="A1" i="119" s="1"/>
  <c r="T100" i="118"/>
  <c r="T99" i="118"/>
  <c r="T98" i="118"/>
  <c r="T97" i="118"/>
  <c r="T96" i="118"/>
  <c r="T95" i="118"/>
  <c r="T94" i="118"/>
  <c r="T93" i="118"/>
  <c r="T92" i="118"/>
  <c r="T91" i="118"/>
  <c r="T90" i="118"/>
  <c r="T89" i="118"/>
  <c r="T88" i="118"/>
  <c r="T87" i="118"/>
  <c r="T86" i="118"/>
  <c r="T85" i="118"/>
  <c r="T84" i="118"/>
  <c r="T83" i="118"/>
  <c r="T82" i="118"/>
  <c r="T81" i="118"/>
  <c r="T80" i="118"/>
  <c r="T79" i="118"/>
  <c r="T78" i="118"/>
  <c r="T77" i="118"/>
  <c r="T76" i="118"/>
  <c r="T75" i="118"/>
  <c r="T74" i="118"/>
  <c r="T73" i="118"/>
  <c r="T72" i="118"/>
  <c r="T71" i="118"/>
  <c r="T70" i="118"/>
  <c r="T69" i="118"/>
  <c r="T68" i="118"/>
  <c r="T67" i="118"/>
  <c r="T66" i="118"/>
  <c r="T65" i="118"/>
  <c r="T64" i="118"/>
  <c r="T63" i="118"/>
  <c r="T62" i="118"/>
  <c r="T61" i="118"/>
  <c r="T60" i="118"/>
  <c r="T59" i="118"/>
  <c r="T57" i="118"/>
  <c r="S57" i="118"/>
  <c r="R57" i="118"/>
  <c r="Q57" i="118"/>
  <c r="P57" i="118"/>
  <c r="O57" i="118"/>
  <c r="T42" i="118"/>
  <c r="T41" i="118"/>
  <c r="T40" i="118"/>
  <c r="T39" i="118"/>
  <c r="T38" i="118"/>
  <c r="S38" i="118"/>
  <c r="S37" i="118" s="1"/>
  <c r="R38" i="118"/>
  <c r="Q38" i="118"/>
  <c r="Q37" i="118" s="1"/>
  <c r="P38" i="118"/>
  <c r="O38" i="118"/>
  <c r="O37" i="118" s="1"/>
  <c r="R37" i="118"/>
  <c r="P37" i="118"/>
  <c r="T36" i="118"/>
  <c r="T35" i="118"/>
  <c r="T34" i="118"/>
  <c r="T33" i="118" s="1"/>
  <c r="T32" i="118" s="1"/>
  <c r="S33" i="118"/>
  <c r="S32" i="118" s="1"/>
  <c r="R33" i="118"/>
  <c r="Q33" i="118"/>
  <c r="Q32" i="118" s="1"/>
  <c r="P33" i="118"/>
  <c r="P26" i="118" s="1"/>
  <c r="P58" i="118" s="1"/>
  <c r="O33" i="118"/>
  <c r="O32" i="118" s="1"/>
  <c r="B32" i="118" s="1"/>
  <c r="R32" i="118"/>
  <c r="P32" i="118"/>
  <c r="T31" i="118"/>
  <c r="T30" i="118"/>
  <c r="T29" i="118"/>
  <c r="T28" i="118" s="1"/>
  <c r="T27" i="118" s="1"/>
  <c r="S28" i="118"/>
  <c r="S26" i="118" s="1"/>
  <c r="S58" i="118" s="1"/>
  <c r="R28" i="118"/>
  <c r="Q28" i="118"/>
  <c r="Q26" i="118" s="1"/>
  <c r="Q58" i="118" s="1"/>
  <c r="P28" i="118"/>
  <c r="O28" i="118"/>
  <c r="O27" i="118" s="1"/>
  <c r="R27" i="118"/>
  <c r="P27" i="118"/>
  <c r="R26" i="118"/>
  <c r="R58" i="118" s="1"/>
  <c r="O26" i="118"/>
  <c r="O58" i="118" s="1"/>
  <c r="T23" i="118"/>
  <c r="T22" i="118"/>
  <c r="T21" i="118"/>
  <c r="T20" i="118"/>
  <c r="S20" i="118"/>
  <c r="R20" i="118"/>
  <c r="Q20" i="118"/>
  <c r="P20" i="118"/>
  <c r="O20" i="118"/>
  <c r="T19" i="118"/>
  <c r="T18" i="118"/>
  <c r="T17" i="118"/>
  <c r="T16" i="118"/>
  <c r="S16" i="118"/>
  <c r="R16" i="118"/>
  <c r="Q16" i="118"/>
  <c r="P16" i="118"/>
  <c r="O16" i="118"/>
  <c r="T15" i="118"/>
  <c r="T37" i="118" s="1"/>
  <c r="T14" i="118"/>
  <c r="T13" i="118"/>
  <c r="T12" i="118" s="1"/>
  <c r="S12" i="118"/>
  <c r="R12" i="118"/>
  <c r="Q12" i="118"/>
  <c r="P12" i="118"/>
  <c r="O12" i="118"/>
  <c r="T11" i="118"/>
  <c r="T10" i="118"/>
  <c r="T9" i="118"/>
  <c r="T8" i="118" s="1"/>
  <c r="S8" i="118"/>
  <c r="R8" i="118"/>
  <c r="Q8" i="118"/>
  <c r="P8" i="118"/>
  <c r="O8" i="118"/>
  <c r="A1" i="118" a="1"/>
  <c r="A1" i="118" s="1"/>
  <c r="T100" i="117"/>
  <c r="T99" i="117"/>
  <c r="T98" i="117"/>
  <c r="T97" i="117"/>
  <c r="T96" i="117"/>
  <c r="T95" i="117"/>
  <c r="T94" i="117"/>
  <c r="T93" i="117"/>
  <c r="T92" i="117"/>
  <c r="T91" i="117"/>
  <c r="T90" i="117"/>
  <c r="T89" i="117"/>
  <c r="T88" i="117"/>
  <c r="T87" i="117"/>
  <c r="T86" i="117"/>
  <c r="T85" i="117"/>
  <c r="T84" i="117"/>
  <c r="T83" i="117"/>
  <c r="T82" i="117"/>
  <c r="T81" i="117"/>
  <c r="T80" i="117"/>
  <c r="T79" i="117"/>
  <c r="T78" i="117"/>
  <c r="T77" i="117"/>
  <c r="T76" i="117"/>
  <c r="T75" i="117"/>
  <c r="T74" i="117"/>
  <c r="T73" i="117"/>
  <c r="T72" i="117"/>
  <c r="T71" i="117"/>
  <c r="T70" i="117"/>
  <c r="T69" i="117"/>
  <c r="T68" i="117"/>
  <c r="T67" i="117"/>
  <c r="T66" i="117"/>
  <c r="T65" i="117"/>
  <c r="T64" i="117"/>
  <c r="T63" i="117"/>
  <c r="T62" i="117"/>
  <c r="T61" i="117"/>
  <c r="T60" i="117"/>
  <c r="T57" i="117" s="1"/>
  <c r="T59" i="117"/>
  <c r="S57" i="117"/>
  <c r="R57" i="117"/>
  <c r="Q57" i="117"/>
  <c r="P57" i="117"/>
  <c r="O57" i="117"/>
  <c r="T42" i="117"/>
  <c r="T41" i="117"/>
  <c r="T40" i="117"/>
  <c r="T39" i="117"/>
  <c r="T38" i="117" s="1"/>
  <c r="T37" i="117" s="1"/>
  <c r="S38" i="117"/>
  <c r="S37" i="117" s="1"/>
  <c r="R38" i="117"/>
  <c r="Q38" i="117"/>
  <c r="Q37" i="117" s="1"/>
  <c r="P38" i="117"/>
  <c r="O38" i="117"/>
  <c r="R37" i="117"/>
  <c r="P37" i="117"/>
  <c r="O37" i="117"/>
  <c r="B37" i="117" s="1"/>
  <c r="T36" i="117"/>
  <c r="T35" i="117"/>
  <c r="T34" i="117"/>
  <c r="T33" i="117"/>
  <c r="S33" i="117"/>
  <c r="R33" i="117"/>
  <c r="Q33" i="117"/>
  <c r="Q32" i="117" s="1"/>
  <c r="P33" i="117"/>
  <c r="O33" i="117"/>
  <c r="O32" i="117" s="1"/>
  <c r="B32" i="117" s="1"/>
  <c r="T32" i="117"/>
  <c r="S32" i="117"/>
  <c r="R32" i="117"/>
  <c r="P32" i="117"/>
  <c r="T31" i="117"/>
  <c r="T30" i="117"/>
  <c r="T29" i="117"/>
  <c r="T28" i="117" s="1"/>
  <c r="T27" i="117" s="1"/>
  <c r="S28" i="117"/>
  <c r="S26" i="117" s="1"/>
  <c r="S58" i="117" s="1"/>
  <c r="R28" i="117"/>
  <c r="R26" i="117" s="1"/>
  <c r="R58" i="117" s="1"/>
  <c r="Q28" i="117"/>
  <c r="Q26" i="117" s="1"/>
  <c r="Q58" i="117" s="1"/>
  <c r="P28" i="117"/>
  <c r="P26" i="117" s="1"/>
  <c r="P58" i="117" s="1"/>
  <c r="O28" i="117"/>
  <c r="R27" i="117"/>
  <c r="P27" i="117"/>
  <c r="O27" i="117"/>
  <c r="O26" i="117"/>
  <c r="O58" i="117" s="1"/>
  <c r="T23" i="117"/>
  <c r="T22" i="117"/>
  <c r="T21" i="117"/>
  <c r="T20" i="117"/>
  <c r="S20" i="117"/>
  <c r="R20" i="117"/>
  <c r="Q20" i="117"/>
  <c r="P20" i="117"/>
  <c r="O20" i="117"/>
  <c r="T19" i="117"/>
  <c r="T18" i="117"/>
  <c r="T17" i="117"/>
  <c r="T16" i="117" s="1"/>
  <c r="S16" i="117"/>
  <c r="R16" i="117"/>
  <c r="Q16" i="117"/>
  <c r="P16" i="117"/>
  <c r="O16" i="117"/>
  <c r="T15" i="117"/>
  <c r="T14" i="117"/>
  <c r="T13" i="117"/>
  <c r="T12" i="117" s="1"/>
  <c r="S12" i="117"/>
  <c r="R12" i="117"/>
  <c r="Q12" i="117"/>
  <c r="P12" i="117"/>
  <c r="O12" i="117"/>
  <c r="T11" i="117"/>
  <c r="T10" i="117"/>
  <c r="T9" i="117"/>
  <c r="T8" i="117" s="1"/>
  <c r="S8" i="117"/>
  <c r="R8" i="117"/>
  <c r="Q8" i="117"/>
  <c r="P8" i="117"/>
  <c r="O8" i="117"/>
  <c r="A1" i="117" a="1"/>
  <c r="A1" i="117" s="1"/>
  <c r="T100" i="116"/>
  <c r="T99" i="116"/>
  <c r="T98" i="116"/>
  <c r="T97" i="116"/>
  <c r="T96" i="116"/>
  <c r="T95" i="116"/>
  <c r="T94" i="116"/>
  <c r="T93" i="116"/>
  <c r="T92" i="116"/>
  <c r="T91" i="116"/>
  <c r="T90" i="116"/>
  <c r="T89" i="116"/>
  <c r="T88" i="116"/>
  <c r="T87" i="116"/>
  <c r="T86" i="116"/>
  <c r="T85" i="116"/>
  <c r="T84" i="116"/>
  <c r="T83" i="116"/>
  <c r="T82" i="116"/>
  <c r="T81" i="116"/>
  <c r="T80" i="116"/>
  <c r="T79" i="116"/>
  <c r="T78" i="116"/>
  <c r="T77" i="116"/>
  <c r="T76" i="116"/>
  <c r="T75" i="116"/>
  <c r="T74" i="116"/>
  <c r="T73" i="116"/>
  <c r="T72" i="116"/>
  <c r="T71" i="116"/>
  <c r="T70" i="116"/>
  <c r="T69" i="116"/>
  <c r="T68" i="116"/>
  <c r="T67" i="116"/>
  <c r="T66" i="116"/>
  <c r="T65" i="116"/>
  <c r="T64" i="116"/>
  <c r="T63" i="116"/>
  <c r="T62" i="116"/>
  <c r="T61" i="116"/>
  <c r="T60" i="116"/>
  <c r="T59" i="116"/>
  <c r="T57" i="116"/>
  <c r="S57" i="116"/>
  <c r="R57" i="116"/>
  <c r="Q57" i="116"/>
  <c r="P57" i="116"/>
  <c r="O57" i="116"/>
  <c r="T42" i="116"/>
  <c r="T41" i="116"/>
  <c r="T40" i="116"/>
  <c r="T39" i="116"/>
  <c r="T38" i="116" s="1"/>
  <c r="T37" i="116" s="1"/>
  <c r="S38" i="116"/>
  <c r="S37" i="116" s="1"/>
  <c r="R38" i="116"/>
  <c r="Q38" i="116"/>
  <c r="Q37" i="116" s="1"/>
  <c r="P38" i="116"/>
  <c r="O38" i="116"/>
  <c r="R37" i="116"/>
  <c r="P37" i="116"/>
  <c r="O37" i="116"/>
  <c r="T36" i="116"/>
  <c r="T35" i="116"/>
  <c r="T34" i="116"/>
  <c r="T33" i="116"/>
  <c r="S33" i="116"/>
  <c r="R33" i="116"/>
  <c r="Q33" i="116"/>
  <c r="Q32" i="116" s="1"/>
  <c r="P33" i="116"/>
  <c r="O33" i="116"/>
  <c r="O32" i="116" s="1"/>
  <c r="T32" i="116"/>
  <c r="S32" i="116"/>
  <c r="R32" i="116"/>
  <c r="P32" i="116"/>
  <c r="T31" i="116"/>
  <c r="T30" i="116"/>
  <c r="T29" i="116"/>
  <c r="T28" i="116" s="1"/>
  <c r="T27" i="116" s="1"/>
  <c r="S28" i="116"/>
  <c r="S27" i="116" s="1"/>
  <c r="R28" i="116"/>
  <c r="R26" i="116" s="1"/>
  <c r="R58" i="116" s="1"/>
  <c r="Q28" i="116"/>
  <c r="Q26" i="116" s="1"/>
  <c r="Q58" i="116" s="1"/>
  <c r="P28" i="116"/>
  <c r="P26" i="116" s="1"/>
  <c r="P58" i="116" s="1"/>
  <c r="O28" i="116"/>
  <c r="R27" i="116"/>
  <c r="P27" i="116"/>
  <c r="O27" i="116"/>
  <c r="S26" i="116"/>
  <c r="S58" i="116" s="1"/>
  <c r="O26" i="116"/>
  <c r="O58" i="116" s="1"/>
  <c r="T23" i="116"/>
  <c r="T22" i="116"/>
  <c r="T21" i="116"/>
  <c r="T20" i="116"/>
  <c r="S20" i="116"/>
  <c r="R20" i="116"/>
  <c r="Q20" i="116"/>
  <c r="P20" i="116"/>
  <c r="O20" i="116"/>
  <c r="T19" i="116"/>
  <c r="T18" i="116"/>
  <c r="T17" i="116"/>
  <c r="T16" i="116" s="1"/>
  <c r="S16" i="116"/>
  <c r="R16" i="116"/>
  <c r="Q16" i="116"/>
  <c r="P16" i="116"/>
  <c r="O16" i="116"/>
  <c r="T15" i="116"/>
  <c r="T14" i="116"/>
  <c r="T13" i="116"/>
  <c r="T12" i="116" s="1"/>
  <c r="S12" i="116"/>
  <c r="R12" i="116"/>
  <c r="Q12" i="116"/>
  <c r="P12" i="116"/>
  <c r="O12" i="116"/>
  <c r="T11" i="116"/>
  <c r="T10" i="116"/>
  <c r="T8" i="116" s="1"/>
  <c r="T9" i="116"/>
  <c r="S8" i="116"/>
  <c r="R8" i="116"/>
  <c r="Q8" i="116"/>
  <c r="P8" i="116"/>
  <c r="O8" i="116"/>
  <c r="A1" i="116" a="1"/>
  <c r="A1" i="116" s="1"/>
  <c r="O1" i="116" s="1"/>
  <c r="O4" i="116" s="1"/>
  <c r="T100" i="115"/>
  <c r="T99" i="115"/>
  <c r="T98" i="115"/>
  <c r="T97" i="115"/>
  <c r="T96" i="115"/>
  <c r="T95" i="115"/>
  <c r="T94" i="115"/>
  <c r="T93" i="115"/>
  <c r="T92" i="115"/>
  <c r="T91" i="115"/>
  <c r="T90" i="115"/>
  <c r="T89" i="115"/>
  <c r="T88" i="115"/>
  <c r="T87" i="115"/>
  <c r="T86" i="115"/>
  <c r="T85" i="115"/>
  <c r="T84" i="115"/>
  <c r="T83" i="115"/>
  <c r="T82" i="115"/>
  <c r="T81" i="115"/>
  <c r="T80" i="115"/>
  <c r="T79" i="115"/>
  <c r="T78" i="115"/>
  <c r="T77" i="115"/>
  <c r="T76" i="115"/>
  <c r="T75" i="115"/>
  <c r="T74" i="115"/>
  <c r="T73" i="115"/>
  <c r="T72" i="115"/>
  <c r="T71" i="115"/>
  <c r="T70" i="115"/>
  <c r="T69" i="115"/>
  <c r="T68" i="115"/>
  <c r="T67" i="115"/>
  <c r="T66" i="115"/>
  <c r="T65" i="115"/>
  <c r="T64" i="115"/>
  <c r="T63" i="115"/>
  <c r="T62" i="115"/>
  <c r="T61" i="115"/>
  <c r="T57" i="115" s="1"/>
  <c r="T60" i="115"/>
  <c r="T59" i="115"/>
  <c r="S57" i="115"/>
  <c r="R57" i="115"/>
  <c r="Q57" i="115"/>
  <c r="P57" i="115"/>
  <c r="O57" i="115"/>
  <c r="T42" i="115"/>
  <c r="T41" i="115"/>
  <c r="T40" i="115"/>
  <c r="T39" i="115"/>
  <c r="T38" i="115"/>
  <c r="T37" i="115" s="1"/>
  <c r="S38" i="115"/>
  <c r="S37" i="115" s="1"/>
  <c r="R38" i="115"/>
  <c r="Q38" i="115"/>
  <c r="Q37" i="115" s="1"/>
  <c r="P38" i="115"/>
  <c r="O38" i="115"/>
  <c r="O37" i="115" s="1"/>
  <c r="R37" i="115"/>
  <c r="P37" i="115"/>
  <c r="T36" i="115"/>
  <c r="T35" i="115"/>
  <c r="T34" i="115"/>
  <c r="T33" i="115" s="1"/>
  <c r="T32" i="115" s="1"/>
  <c r="S33" i="115"/>
  <c r="S32" i="115" s="1"/>
  <c r="R33" i="115"/>
  <c r="Q33" i="115"/>
  <c r="Q32" i="115" s="1"/>
  <c r="P33" i="115"/>
  <c r="P32" i="115" s="1"/>
  <c r="O33" i="115"/>
  <c r="O32" i="115" s="1"/>
  <c r="R32" i="115"/>
  <c r="T31" i="115"/>
  <c r="T30" i="115"/>
  <c r="T29" i="115"/>
  <c r="T28" i="115"/>
  <c r="T27" i="115" s="1"/>
  <c r="S28" i="115"/>
  <c r="S26" i="115" s="1"/>
  <c r="S58" i="115" s="1"/>
  <c r="R28" i="115"/>
  <c r="Q28" i="115"/>
  <c r="Q26" i="115" s="1"/>
  <c r="Q58" i="115" s="1"/>
  <c r="P28" i="115"/>
  <c r="O28" i="115"/>
  <c r="O27" i="115" s="1"/>
  <c r="R27" i="115"/>
  <c r="P27" i="115"/>
  <c r="R26" i="115"/>
  <c r="R58" i="115" s="1"/>
  <c r="O26" i="115"/>
  <c r="O58" i="115" s="1"/>
  <c r="T23" i="115"/>
  <c r="T22" i="115"/>
  <c r="T21" i="115"/>
  <c r="T20" i="115"/>
  <c r="S20" i="115"/>
  <c r="R20" i="115"/>
  <c r="Q20" i="115"/>
  <c r="P20" i="115"/>
  <c r="O20" i="115"/>
  <c r="T19" i="115"/>
  <c r="T18" i="115"/>
  <c r="T17" i="115"/>
  <c r="T16" i="115"/>
  <c r="S16" i="115"/>
  <c r="R16" i="115"/>
  <c r="Q16" i="115"/>
  <c r="P16" i="115"/>
  <c r="O16" i="115"/>
  <c r="T15" i="115"/>
  <c r="T14" i="115"/>
  <c r="T13" i="115"/>
  <c r="T12" i="115" s="1"/>
  <c r="S12" i="115"/>
  <c r="R12" i="115"/>
  <c r="Q12" i="115"/>
  <c r="P12" i="115"/>
  <c r="O12" i="115"/>
  <c r="T11" i="115"/>
  <c r="T10" i="115"/>
  <c r="T9" i="115"/>
  <c r="T8" i="115" s="1"/>
  <c r="S8" i="115"/>
  <c r="R8" i="115"/>
  <c r="Q8" i="115"/>
  <c r="P8" i="115"/>
  <c r="O8" i="115"/>
  <c r="A1" i="115" a="1"/>
  <c r="A1" i="115" s="1"/>
  <c r="T100" i="114"/>
  <c r="T99" i="114"/>
  <c r="T98" i="114"/>
  <c r="T97" i="114"/>
  <c r="T96" i="114"/>
  <c r="T95" i="114"/>
  <c r="T94" i="114"/>
  <c r="T93" i="114"/>
  <c r="T92" i="114"/>
  <c r="T91" i="114"/>
  <c r="T90" i="114"/>
  <c r="T89" i="114"/>
  <c r="T88" i="114"/>
  <c r="T87" i="114"/>
  <c r="T86" i="114"/>
  <c r="T85" i="114"/>
  <c r="T84" i="114"/>
  <c r="T83" i="114"/>
  <c r="T82" i="114"/>
  <c r="T81" i="114"/>
  <c r="T80" i="114"/>
  <c r="T79" i="114"/>
  <c r="T78" i="114"/>
  <c r="T77" i="114"/>
  <c r="T76" i="114"/>
  <c r="T75" i="114"/>
  <c r="T74" i="114"/>
  <c r="T73" i="114"/>
  <c r="T72" i="114"/>
  <c r="T71" i="114"/>
  <c r="T70" i="114"/>
  <c r="T69" i="114"/>
  <c r="T68" i="114"/>
  <c r="T67" i="114"/>
  <c r="T66" i="114"/>
  <c r="T65" i="114"/>
  <c r="T64" i="114"/>
  <c r="T63" i="114"/>
  <c r="T62" i="114"/>
  <c r="T61" i="114"/>
  <c r="T60" i="114"/>
  <c r="T57" i="114" s="1"/>
  <c r="T59" i="114"/>
  <c r="S57" i="114"/>
  <c r="R57" i="114"/>
  <c r="Q57" i="114"/>
  <c r="P57" i="114"/>
  <c r="O57" i="114"/>
  <c r="T42" i="114"/>
  <c r="T41" i="114"/>
  <c r="T40" i="114"/>
  <c r="T39" i="114"/>
  <c r="T38" i="114" s="1"/>
  <c r="T37" i="114" s="1"/>
  <c r="S38" i="114"/>
  <c r="S37" i="114" s="1"/>
  <c r="R38" i="114"/>
  <c r="Q38" i="114"/>
  <c r="Q37" i="114" s="1"/>
  <c r="P38" i="114"/>
  <c r="O38" i="114"/>
  <c r="O37" i="114" s="1"/>
  <c r="B37" i="114" s="1"/>
  <c r="R37" i="114"/>
  <c r="P37" i="114"/>
  <c r="T36" i="114"/>
  <c r="T35" i="114"/>
  <c r="T34" i="114"/>
  <c r="T33" i="114"/>
  <c r="S33" i="114"/>
  <c r="S32" i="114" s="1"/>
  <c r="R33" i="114"/>
  <c r="Q33" i="114"/>
  <c r="Q32" i="114" s="1"/>
  <c r="P33" i="114"/>
  <c r="O33" i="114"/>
  <c r="O32" i="114" s="1"/>
  <c r="T32" i="114"/>
  <c r="R32" i="114"/>
  <c r="P32" i="114"/>
  <c r="T31" i="114"/>
  <c r="T30" i="114"/>
  <c r="T29" i="114"/>
  <c r="T28" i="114" s="1"/>
  <c r="T27" i="114" s="1"/>
  <c r="S28" i="114"/>
  <c r="S26" i="114" s="1"/>
  <c r="S58" i="114" s="1"/>
  <c r="R28" i="114"/>
  <c r="R26" i="114" s="1"/>
  <c r="R58" i="114" s="1"/>
  <c r="Q28" i="114"/>
  <c r="Q26" i="114" s="1"/>
  <c r="Q58" i="114" s="1"/>
  <c r="P28" i="114"/>
  <c r="P26" i="114" s="1"/>
  <c r="P58" i="114" s="1"/>
  <c r="O28" i="114"/>
  <c r="O27" i="114" s="1"/>
  <c r="R27" i="114"/>
  <c r="P27" i="114"/>
  <c r="O26" i="114"/>
  <c r="O58" i="114" s="1"/>
  <c r="T23" i="114"/>
  <c r="T22" i="114"/>
  <c r="T21" i="114"/>
  <c r="T20" i="114"/>
  <c r="S20" i="114"/>
  <c r="R20" i="114"/>
  <c r="Q20" i="114"/>
  <c r="P20" i="114"/>
  <c r="O20" i="114"/>
  <c r="T19" i="114"/>
  <c r="T18" i="114"/>
  <c r="T17" i="114"/>
  <c r="T16" i="114" s="1"/>
  <c r="S16" i="114"/>
  <c r="R16" i="114"/>
  <c r="Q16" i="114"/>
  <c r="P16" i="114"/>
  <c r="O16" i="114"/>
  <c r="T15" i="114"/>
  <c r="T14" i="114"/>
  <c r="T13" i="114"/>
  <c r="T12" i="114" s="1"/>
  <c r="S12" i="114"/>
  <c r="R12" i="114"/>
  <c r="Q12" i="114"/>
  <c r="P12" i="114"/>
  <c r="O12" i="114"/>
  <c r="T11" i="114"/>
  <c r="T10" i="114"/>
  <c r="T9" i="114"/>
  <c r="T8" i="114" s="1"/>
  <c r="S8" i="114"/>
  <c r="R8" i="114"/>
  <c r="Q8" i="114"/>
  <c r="P8" i="114"/>
  <c r="O8" i="114"/>
  <c r="A1" i="114" a="1"/>
  <c r="A1" i="114" s="1"/>
  <c r="S57" i="90"/>
  <c r="R57" i="90"/>
  <c r="Q57" i="90"/>
  <c r="P57" i="90"/>
  <c r="O57" i="90"/>
  <c r="S57" i="2"/>
  <c r="R57" i="2"/>
  <c r="Q57" i="2"/>
  <c r="P57" i="2"/>
  <c r="O57" i="2"/>
  <c r="T100" i="90"/>
  <c r="T99" i="90"/>
  <c r="T98" i="90"/>
  <c r="T97" i="90"/>
  <c r="T96" i="90"/>
  <c r="T95" i="90"/>
  <c r="T94" i="90"/>
  <c r="T93" i="90"/>
  <c r="T92" i="90"/>
  <c r="T91" i="90"/>
  <c r="T90" i="90"/>
  <c r="T89" i="90"/>
  <c r="T88" i="90"/>
  <c r="T87" i="90"/>
  <c r="T86" i="90"/>
  <c r="T85" i="90"/>
  <c r="T84" i="90"/>
  <c r="T83" i="90"/>
  <c r="T82" i="90"/>
  <c r="T81" i="90"/>
  <c r="T80" i="90"/>
  <c r="T79" i="90"/>
  <c r="T78" i="90"/>
  <c r="T77" i="90"/>
  <c r="T76" i="90"/>
  <c r="T75" i="90"/>
  <c r="T74" i="90"/>
  <c r="T73" i="90"/>
  <c r="T72" i="90"/>
  <c r="T71" i="90"/>
  <c r="T70" i="90"/>
  <c r="T69" i="90"/>
  <c r="T68" i="90"/>
  <c r="T67" i="90"/>
  <c r="T66" i="90"/>
  <c r="T65" i="90"/>
  <c r="T64" i="90"/>
  <c r="T63" i="90"/>
  <c r="T62" i="90"/>
  <c r="T61" i="90"/>
  <c r="T60" i="90"/>
  <c r="T57" i="90" s="1"/>
  <c r="T59" i="90"/>
  <c r="T42" i="90"/>
  <c r="T41" i="90"/>
  <c r="T40" i="90"/>
  <c r="T39" i="90"/>
  <c r="S38" i="90"/>
  <c r="S37" i="90" s="1"/>
  <c r="R38" i="90"/>
  <c r="R37" i="90" s="1"/>
  <c r="Q38" i="90"/>
  <c r="Q37" i="90" s="1"/>
  <c r="P38" i="90"/>
  <c r="O38" i="90"/>
  <c r="P37" i="90"/>
  <c r="O37" i="90"/>
  <c r="T36" i="90"/>
  <c r="T35" i="90"/>
  <c r="T34" i="90"/>
  <c r="S33" i="90"/>
  <c r="R33" i="90"/>
  <c r="R32" i="90" s="1"/>
  <c r="Q33" i="90"/>
  <c r="Q32" i="90" s="1"/>
  <c r="P33" i="90"/>
  <c r="O33" i="90"/>
  <c r="O32" i="90" s="1"/>
  <c r="P32" i="90"/>
  <c r="T31" i="90"/>
  <c r="T30" i="90"/>
  <c r="T29" i="90"/>
  <c r="S28" i="90"/>
  <c r="S27" i="90" s="1"/>
  <c r="R28" i="90"/>
  <c r="R27" i="90" s="1"/>
  <c r="Q28" i="90"/>
  <c r="P28" i="90"/>
  <c r="P26" i="90" s="1"/>
  <c r="P58" i="90" s="1"/>
  <c r="O28" i="90"/>
  <c r="P27" i="90"/>
  <c r="O27" i="90"/>
  <c r="T23" i="90"/>
  <c r="T22" i="90"/>
  <c r="T21" i="90"/>
  <c r="S20" i="90"/>
  <c r="R20" i="90"/>
  <c r="Q20" i="90"/>
  <c r="P20" i="90"/>
  <c r="O20" i="90"/>
  <c r="T19" i="90"/>
  <c r="T18" i="90"/>
  <c r="T17" i="90"/>
  <c r="T16" i="90" s="1"/>
  <c r="S16" i="90"/>
  <c r="R16" i="90"/>
  <c r="Q16" i="90"/>
  <c r="P16" i="90"/>
  <c r="O16" i="90"/>
  <c r="T15" i="90"/>
  <c r="T14" i="90"/>
  <c r="T13" i="90"/>
  <c r="S12" i="90"/>
  <c r="R12" i="90"/>
  <c r="Q12" i="90"/>
  <c r="P12" i="90"/>
  <c r="O12" i="90"/>
  <c r="T11" i="90"/>
  <c r="T10" i="90"/>
  <c r="T9" i="90"/>
  <c r="T8" i="90" s="1"/>
  <c r="S8" i="90"/>
  <c r="R8" i="90"/>
  <c r="Q8" i="90"/>
  <c r="P8" i="90"/>
  <c r="O8" i="90"/>
  <c r="A1" i="90" a="1"/>
  <c r="A1" i="90" s="1"/>
  <c r="O26" i="90" l="1"/>
  <c r="O58" i="90" s="1"/>
  <c r="Q26" i="90"/>
  <c r="Q58" i="90" s="1"/>
  <c r="T33" i="90"/>
  <c r="S26" i="90"/>
  <c r="S58" i="90" s="1"/>
  <c r="T32" i="90"/>
  <c r="T20" i="90"/>
  <c r="B37" i="136"/>
  <c r="B27" i="136"/>
  <c r="B32" i="136"/>
  <c r="O1" i="136"/>
  <c r="O4" i="136" s="1"/>
  <c r="O3" i="136"/>
  <c r="O2" i="136"/>
  <c r="Q27" i="136"/>
  <c r="T26" i="136"/>
  <c r="T58" i="136" s="1"/>
  <c r="B58" i="136" s="1"/>
  <c r="B32" i="135"/>
  <c r="O1" i="135"/>
  <c r="O4" i="135" s="1"/>
  <c r="O2" i="135"/>
  <c r="O3" i="135"/>
  <c r="B37" i="135"/>
  <c r="O26" i="135"/>
  <c r="P26" i="135"/>
  <c r="P58" i="135" s="1"/>
  <c r="S27" i="135"/>
  <c r="B27" i="135" s="1"/>
  <c r="B32" i="134"/>
  <c r="O1" i="134"/>
  <c r="O4" i="134" s="1"/>
  <c r="O3" i="134"/>
  <c r="O2" i="134"/>
  <c r="B27" i="134"/>
  <c r="B58" i="134"/>
  <c r="B37" i="134"/>
  <c r="Q26" i="134"/>
  <c r="Q58" i="134" s="1"/>
  <c r="R27" i="134"/>
  <c r="T26" i="134"/>
  <c r="T58" i="134" s="1"/>
  <c r="B58" i="133"/>
  <c r="B37" i="133"/>
  <c r="B32" i="133"/>
  <c r="O1" i="133"/>
  <c r="O4" i="133" s="1"/>
  <c r="O3" i="133"/>
  <c r="O2" i="133"/>
  <c r="Q27" i="133"/>
  <c r="B27" i="133" s="1"/>
  <c r="R27" i="133"/>
  <c r="T26" i="133"/>
  <c r="T58" i="133" s="1"/>
  <c r="O1" i="132"/>
  <c r="O4" i="132" s="1"/>
  <c r="O3" i="132"/>
  <c r="O2" i="132"/>
  <c r="B37" i="132"/>
  <c r="Q27" i="132"/>
  <c r="B27" i="132" s="1"/>
  <c r="T26" i="132"/>
  <c r="T58" i="132" s="1"/>
  <c r="B58" i="132" s="1"/>
  <c r="O1" i="131"/>
  <c r="O4" i="131" s="1"/>
  <c r="O3" i="131"/>
  <c r="O2" i="131"/>
  <c r="B37" i="131"/>
  <c r="Q27" i="131"/>
  <c r="B27" i="131" s="1"/>
  <c r="T26" i="131"/>
  <c r="T58" i="131" s="1"/>
  <c r="B58" i="131" s="1"/>
  <c r="O1" i="130"/>
  <c r="O4" i="130" s="1"/>
  <c r="O3" i="130"/>
  <c r="O2" i="130"/>
  <c r="B37" i="130"/>
  <c r="O26" i="130"/>
  <c r="S27" i="130"/>
  <c r="B27" i="130" s="1"/>
  <c r="B32" i="129"/>
  <c r="O1" i="129"/>
  <c r="O4" i="129" s="1"/>
  <c r="O3" i="129"/>
  <c r="O2" i="129"/>
  <c r="B37" i="129"/>
  <c r="Q26" i="129"/>
  <c r="Q58" i="129" s="1"/>
  <c r="R27" i="129"/>
  <c r="B27" i="129" s="1"/>
  <c r="O1" i="128"/>
  <c r="O4" i="128" s="1"/>
  <c r="O3" i="128"/>
  <c r="O2" i="128"/>
  <c r="B37" i="128"/>
  <c r="Q27" i="128"/>
  <c r="B27" i="128" s="1"/>
  <c r="S27" i="128"/>
  <c r="T26" i="128"/>
  <c r="T58" i="128" s="1"/>
  <c r="B58" i="128" s="1"/>
  <c r="B32" i="127"/>
  <c r="O1" i="127"/>
  <c r="O4" i="127" s="1"/>
  <c r="O2" i="127"/>
  <c r="O3" i="127"/>
  <c r="B37" i="127"/>
  <c r="O26" i="127"/>
  <c r="P26" i="127"/>
  <c r="P58" i="127" s="1"/>
  <c r="S26" i="127"/>
  <c r="S58" i="127" s="1"/>
  <c r="O1" i="126"/>
  <c r="O4" i="126" s="1"/>
  <c r="O3" i="126"/>
  <c r="O2" i="126"/>
  <c r="Q27" i="126"/>
  <c r="B27" i="126" s="1"/>
  <c r="S27" i="126"/>
  <c r="T26" i="126"/>
  <c r="T58" i="126" s="1"/>
  <c r="B58" i="126" s="1"/>
  <c r="O1" i="125"/>
  <c r="O4" i="125" s="1"/>
  <c r="O3" i="125"/>
  <c r="O2" i="125"/>
  <c r="B27" i="125"/>
  <c r="Q27" i="125"/>
  <c r="S27" i="125"/>
  <c r="T26" i="125"/>
  <c r="T58" i="125" s="1"/>
  <c r="B58" i="125" s="1"/>
  <c r="B32" i="124"/>
  <c r="O2" i="124"/>
  <c r="O1" i="124"/>
  <c r="O4" i="124" s="1"/>
  <c r="O3" i="124"/>
  <c r="R27" i="124"/>
  <c r="S27" i="124"/>
  <c r="Q27" i="124"/>
  <c r="B27" i="124" s="1"/>
  <c r="T26" i="124"/>
  <c r="T58" i="124" s="1"/>
  <c r="B58" i="124" s="1"/>
  <c r="O1" i="123"/>
  <c r="O4" i="123" s="1"/>
  <c r="O2" i="123"/>
  <c r="B27" i="123"/>
  <c r="B37" i="123"/>
  <c r="Q27" i="123"/>
  <c r="S27" i="123"/>
  <c r="O3" i="123"/>
  <c r="T26" i="123"/>
  <c r="T58" i="123" s="1"/>
  <c r="B58" i="123" s="1"/>
  <c r="O1" i="122"/>
  <c r="O4" i="122" s="1"/>
  <c r="O2" i="122"/>
  <c r="O3" i="122"/>
  <c r="B58" i="122"/>
  <c r="B37" i="122"/>
  <c r="Q27" i="122"/>
  <c r="B27" i="122" s="1"/>
  <c r="S27" i="122"/>
  <c r="T26" i="122"/>
  <c r="T58" i="122" s="1"/>
  <c r="B32" i="121"/>
  <c r="O1" i="121"/>
  <c r="O4" i="121" s="1"/>
  <c r="O3" i="121"/>
  <c r="O2" i="121"/>
  <c r="B37" i="121"/>
  <c r="Q27" i="121"/>
  <c r="B27" i="121" s="1"/>
  <c r="T26" i="121"/>
  <c r="T58" i="121" s="1"/>
  <c r="B58" i="121" s="1"/>
  <c r="O1" i="120"/>
  <c r="O4" i="120" s="1"/>
  <c r="O3" i="120"/>
  <c r="O2" i="120"/>
  <c r="B37" i="120"/>
  <c r="B32" i="120"/>
  <c r="Q27" i="120"/>
  <c r="B27" i="120" s="1"/>
  <c r="S27" i="120"/>
  <c r="T27" i="120"/>
  <c r="T26" i="120"/>
  <c r="T58" i="120" s="1"/>
  <c r="B58" i="120" s="1"/>
  <c r="O1" i="119"/>
  <c r="O4" i="119" s="1"/>
  <c r="O3" i="119"/>
  <c r="O2" i="119"/>
  <c r="Q27" i="119"/>
  <c r="B27" i="119" s="1"/>
  <c r="S27" i="119"/>
  <c r="T26" i="119"/>
  <c r="T58" i="119" s="1"/>
  <c r="B58" i="119" s="1"/>
  <c r="O1" i="118"/>
  <c r="O4" i="118" s="1"/>
  <c r="O2" i="118"/>
  <c r="O3" i="118"/>
  <c r="B37" i="118"/>
  <c r="Q27" i="118"/>
  <c r="B27" i="118" s="1"/>
  <c r="S27" i="118"/>
  <c r="T26" i="118"/>
  <c r="T58" i="118" s="1"/>
  <c r="B58" i="118" s="1"/>
  <c r="O1" i="117"/>
  <c r="O4" i="117" s="1"/>
  <c r="O3" i="117"/>
  <c r="O2" i="117"/>
  <c r="Q27" i="117"/>
  <c r="S27" i="117"/>
  <c r="B27" i="117" s="1"/>
  <c r="T26" i="117"/>
  <c r="T58" i="117" s="1"/>
  <c r="B58" i="117" s="1"/>
  <c r="B27" i="116"/>
  <c r="B37" i="116"/>
  <c r="B32" i="116"/>
  <c r="Q27" i="116"/>
  <c r="O2" i="116"/>
  <c r="O3" i="116"/>
  <c r="T26" i="116"/>
  <c r="T58" i="116" s="1"/>
  <c r="B58" i="116" s="1"/>
  <c r="O1" i="115"/>
  <c r="O4" i="115" s="1"/>
  <c r="O3" i="115"/>
  <c r="O2" i="115"/>
  <c r="B32" i="115"/>
  <c r="B37" i="115"/>
  <c r="P26" i="115"/>
  <c r="P58" i="115" s="1"/>
  <c r="B58" i="115" s="1"/>
  <c r="Q27" i="115"/>
  <c r="B27" i="115" s="1"/>
  <c r="S27" i="115"/>
  <c r="T26" i="115"/>
  <c r="T58" i="115" s="1"/>
  <c r="B32" i="114"/>
  <c r="B27" i="114"/>
  <c r="O1" i="114"/>
  <c r="O4" i="114" s="1"/>
  <c r="O3" i="114"/>
  <c r="O2" i="114"/>
  <c r="Q27" i="114"/>
  <c r="S27" i="114"/>
  <c r="T26" i="114"/>
  <c r="T58" i="114" s="1"/>
  <c r="B58" i="114" s="1"/>
  <c r="S32" i="90"/>
  <c r="R26" i="90"/>
  <c r="R58" i="90" s="1"/>
  <c r="T12" i="90"/>
  <c r="T28" i="90"/>
  <c r="T27" i="90" s="1"/>
  <c r="T38" i="90"/>
  <c r="T37" i="90" s="1"/>
  <c r="B37" i="90" s="1"/>
  <c r="O1" i="90"/>
  <c r="O4" i="90" s="1"/>
  <c r="O3" i="90"/>
  <c r="O2" i="90"/>
  <c r="Q27" i="90"/>
  <c r="T26" i="90" l="1"/>
  <c r="T58" i="90" s="1"/>
  <c r="B58" i="90" s="1"/>
  <c r="B32" i="90"/>
  <c r="B27" i="90"/>
  <c r="P3" i="136"/>
  <c r="P3" i="135"/>
  <c r="P3" i="134"/>
  <c r="O58" i="135"/>
  <c r="T26" i="135"/>
  <c r="T58" i="135" s="1"/>
  <c r="P3" i="132"/>
  <c r="P3" i="133"/>
  <c r="P3" i="130"/>
  <c r="P3" i="129"/>
  <c r="P3" i="131"/>
  <c r="O58" i="130"/>
  <c r="B58" i="130" s="1"/>
  <c r="T26" i="130"/>
  <c r="T58" i="130" s="1"/>
  <c r="P3" i="127"/>
  <c r="T26" i="129"/>
  <c r="T58" i="129" s="1"/>
  <c r="B58" i="129" s="1"/>
  <c r="P3" i="128"/>
  <c r="O58" i="127"/>
  <c r="T26" i="127"/>
  <c r="T58" i="127" s="1"/>
  <c r="P3" i="125"/>
  <c r="P3" i="126"/>
  <c r="P3" i="124"/>
  <c r="P3" i="121"/>
  <c r="P3" i="123"/>
  <c r="P3" i="119"/>
  <c r="P3" i="122"/>
  <c r="P3" i="118"/>
  <c r="P3" i="120"/>
  <c r="P3" i="117"/>
  <c r="P3" i="116"/>
  <c r="P3" i="114"/>
  <c r="P3" i="115"/>
  <c r="I20" i="6"/>
  <c r="I19" i="6"/>
  <c r="I18" i="6"/>
  <c r="I15" i="6"/>
  <c r="I14" i="6"/>
  <c r="I13" i="6"/>
  <c r="I10" i="6"/>
  <c r="I9" i="6"/>
  <c r="I8" i="6"/>
  <c r="L34" i="6"/>
  <c r="M34" i="6"/>
  <c r="N34" i="6"/>
  <c r="O34" i="6"/>
  <c r="L35" i="6"/>
  <c r="M35" i="6"/>
  <c r="N35" i="6"/>
  <c r="O35" i="6"/>
  <c r="L36" i="6"/>
  <c r="M36" i="6"/>
  <c r="N36" i="6"/>
  <c r="O36" i="6"/>
  <c r="L37" i="6"/>
  <c r="M37" i="6"/>
  <c r="N37" i="6"/>
  <c r="O37" i="6"/>
  <c r="L38" i="6"/>
  <c r="M38" i="6"/>
  <c r="N38" i="6"/>
  <c r="O38" i="6"/>
  <c r="L39" i="6"/>
  <c r="M39" i="6"/>
  <c r="N39" i="6"/>
  <c r="O39" i="6"/>
  <c r="L40" i="6"/>
  <c r="M40" i="6"/>
  <c r="N40" i="6"/>
  <c r="O40" i="6"/>
  <c r="L41" i="6"/>
  <c r="M41" i="6"/>
  <c r="N41" i="6"/>
  <c r="O41" i="6"/>
  <c r="L42" i="6"/>
  <c r="M42" i="6"/>
  <c r="N42" i="6"/>
  <c r="O42" i="6"/>
  <c r="L43" i="6"/>
  <c r="M43" i="6"/>
  <c r="N43" i="6"/>
  <c r="O43" i="6"/>
  <c r="L44" i="6"/>
  <c r="M44" i="6"/>
  <c r="N44" i="6"/>
  <c r="O44" i="6"/>
  <c r="L45" i="6"/>
  <c r="M45" i="6"/>
  <c r="N45" i="6"/>
  <c r="O45" i="6"/>
  <c r="L46" i="6"/>
  <c r="M46" i="6"/>
  <c r="N46" i="6"/>
  <c r="O46" i="6"/>
  <c r="L47" i="6"/>
  <c r="M47" i="6"/>
  <c r="N47" i="6"/>
  <c r="O47" i="6"/>
  <c r="L48" i="6"/>
  <c r="M48" i="6"/>
  <c r="N48" i="6"/>
  <c r="O48" i="6"/>
  <c r="L49" i="6"/>
  <c r="M49" i="6"/>
  <c r="N49" i="6"/>
  <c r="O49" i="6"/>
  <c r="L50" i="6"/>
  <c r="M50" i="6"/>
  <c r="N50" i="6"/>
  <c r="O50" i="6"/>
  <c r="L51" i="6"/>
  <c r="M51" i="6"/>
  <c r="N51" i="6"/>
  <c r="O51" i="6"/>
  <c r="L52" i="6"/>
  <c r="M52" i="6"/>
  <c r="N52" i="6"/>
  <c r="O52" i="6"/>
  <c r="L53" i="6"/>
  <c r="M53" i="6"/>
  <c r="N53" i="6"/>
  <c r="O53" i="6"/>
  <c r="L54" i="6"/>
  <c r="M54" i="6"/>
  <c r="N54" i="6"/>
  <c r="O54" i="6"/>
  <c r="L55" i="6"/>
  <c r="M55" i="6"/>
  <c r="N55" i="6"/>
  <c r="O55" i="6"/>
  <c r="L56" i="6"/>
  <c r="M56" i="6"/>
  <c r="N56" i="6"/>
  <c r="O56" i="6"/>
  <c r="L57" i="6"/>
  <c r="M57" i="6"/>
  <c r="N57" i="6"/>
  <c r="O57" i="6"/>
  <c r="L58" i="6"/>
  <c r="M58" i="6"/>
  <c r="N58" i="6"/>
  <c r="O58" i="6"/>
  <c r="L59" i="6"/>
  <c r="M59" i="6"/>
  <c r="N59" i="6"/>
  <c r="O59" i="6"/>
  <c r="L60" i="6"/>
  <c r="M60" i="6"/>
  <c r="N60" i="6"/>
  <c r="O60" i="6"/>
  <c r="L61" i="6"/>
  <c r="M61" i="6"/>
  <c r="N61" i="6"/>
  <c r="O61" i="6"/>
  <c r="L62" i="6"/>
  <c r="M62" i="6"/>
  <c r="N62" i="6"/>
  <c r="O62" i="6"/>
  <c r="L63" i="6"/>
  <c r="M63" i="6"/>
  <c r="N63" i="6"/>
  <c r="O63" i="6"/>
  <c r="L64" i="6"/>
  <c r="M64" i="6"/>
  <c r="N64" i="6"/>
  <c r="O64" i="6"/>
  <c r="O33" i="6"/>
  <c r="N33" i="6"/>
  <c r="M33" i="6"/>
  <c r="L33" i="6"/>
  <c r="S34" i="6" s="1"/>
  <c r="H31" i="6"/>
  <c r="F31" i="6"/>
  <c r="D31" i="6"/>
  <c r="O32" i="6"/>
  <c r="N32" i="6"/>
  <c r="M32" i="6"/>
  <c r="L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32" i="6"/>
  <c r="J32" i="6"/>
  <c r="J64" i="6"/>
  <c r="J63" i="6"/>
  <c r="J62" i="6"/>
  <c r="J61" i="6"/>
  <c r="J60" i="6"/>
  <c r="J59" i="6"/>
  <c r="J58" i="6"/>
  <c r="J57" i="6"/>
  <c r="J56" i="6"/>
  <c r="J55" i="6"/>
  <c r="J54" i="6"/>
  <c r="J53" i="6"/>
  <c r="J52" i="6"/>
  <c r="J51" i="6"/>
  <c r="J50" i="6"/>
  <c r="J49" i="6"/>
  <c r="J48" i="6"/>
  <c r="J47" i="6"/>
  <c r="J46" i="6"/>
  <c r="J45" i="6"/>
  <c r="J44" i="6"/>
  <c r="J43" i="6"/>
  <c r="J42" i="6"/>
  <c r="J41" i="6"/>
  <c r="J40" i="6"/>
  <c r="J39" i="6"/>
  <c r="J38" i="6"/>
  <c r="J37" i="6"/>
  <c r="J36" i="6"/>
  <c r="J35" i="6"/>
  <c r="J34" i="6"/>
  <c r="J33" i="6"/>
  <c r="Q33" i="6" s="1"/>
  <c r="A2" i="39"/>
  <c r="A3" i="39"/>
  <c r="A4" i="39"/>
  <c r="A5" i="39"/>
  <c r="A6" i="39"/>
  <c r="A7" i="39"/>
  <c r="A8" i="39"/>
  <c r="A9" i="39"/>
  <c r="A10" i="39"/>
  <c r="A11" i="39"/>
  <c r="A12" i="39"/>
  <c r="A13" i="39"/>
  <c r="A14" i="39"/>
  <c r="A15" i="39"/>
  <c r="A16" i="39"/>
  <c r="A17" i="39"/>
  <c r="A18" i="39"/>
  <c r="A19" i="39"/>
  <c r="A20" i="39"/>
  <c r="A21" i="39"/>
  <c r="A22" i="39"/>
  <c r="A23" i="39"/>
  <c r="A24" i="39"/>
  <c r="A25" i="39"/>
  <c r="A26" i="39"/>
  <c r="A27" i="39"/>
  <c r="A28" i="39"/>
  <c r="A29" i="39"/>
  <c r="A30" i="39"/>
  <c r="A31" i="39"/>
  <c r="A32" i="39"/>
  <c r="A33" i="39"/>
  <c r="A34" i="39"/>
  <c r="A35" i="39"/>
  <c r="A36" i="39"/>
  <c r="A37" i="39"/>
  <c r="A38" i="39"/>
  <c r="A39" i="39"/>
  <c r="A40" i="39"/>
  <c r="A41" i="39"/>
  <c r="A42" i="39"/>
  <c r="A43" i="39"/>
  <c r="A44" i="39"/>
  <c r="A45" i="39"/>
  <c r="A46" i="39"/>
  <c r="A47" i="39"/>
  <c r="A48" i="39"/>
  <c r="A49" i="39"/>
  <c r="A50" i="39"/>
  <c r="A51" i="39"/>
  <c r="A52" i="39"/>
  <c r="A53" i="39"/>
  <c r="A54" i="39"/>
  <c r="A55" i="39"/>
  <c r="A56" i="39"/>
  <c r="A57" i="39"/>
  <c r="A58" i="39"/>
  <c r="A59" i="39"/>
  <c r="A60" i="39"/>
  <c r="A61" i="39"/>
  <c r="A62" i="39"/>
  <c r="A63" i="39"/>
  <c r="A64" i="39"/>
  <c r="A65" i="39"/>
  <c r="A66" i="39"/>
  <c r="A67" i="39"/>
  <c r="A68" i="39"/>
  <c r="A69" i="39"/>
  <c r="A70" i="39"/>
  <c r="A71" i="39"/>
  <c r="A72" i="39"/>
  <c r="A73" i="39"/>
  <c r="A74" i="39"/>
  <c r="A75" i="39"/>
  <c r="A76" i="39"/>
  <c r="A77" i="39"/>
  <c r="A78" i="39"/>
  <c r="A79" i="39"/>
  <c r="A80" i="39"/>
  <c r="A81" i="39"/>
  <c r="A82" i="39"/>
  <c r="A83" i="39"/>
  <c r="A84" i="39"/>
  <c r="A85" i="39"/>
  <c r="A86" i="39"/>
  <c r="A87" i="39"/>
  <c r="A88" i="39"/>
  <c r="A89" i="39"/>
  <c r="A90" i="39"/>
  <c r="A91" i="39"/>
  <c r="A92" i="39"/>
  <c r="A93" i="39"/>
  <c r="A94" i="39"/>
  <c r="A95" i="39"/>
  <c r="A96" i="39"/>
  <c r="A97" i="39"/>
  <c r="A98" i="39"/>
  <c r="A99" i="39"/>
  <c r="A100" i="39"/>
  <c r="A101" i="39"/>
  <c r="A102" i="39"/>
  <c r="A103" i="39"/>
  <c r="A104" i="39"/>
  <c r="A105" i="39"/>
  <c r="A106" i="39"/>
  <c r="A107" i="39"/>
  <c r="A108" i="39"/>
  <c r="A109" i="39"/>
  <c r="A110" i="39"/>
  <c r="A111" i="39"/>
  <c r="A112" i="39"/>
  <c r="A113" i="39"/>
  <c r="A114" i="39"/>
  <c r="A115" i="39"/>
  <c r="A116" i="39"/>
  <c r="A117" i="39"/>
  <c r="A118" i="39"/>
  <c r="A119" i="39"/>
  <c r="A120" i="39"/>
  <c r="A121" i="39"/>
  <c r="A122" i="39"/>
  <c r="A123" i="39"/>
  <c r="A124" i="39"/>
  <c r="A125" i="39"/>
  <c r="A126" i="39"/>
  <c r="A127" i="39"/>
  <c r="A128" i="39"/>
  <c r="A129" i="39"/>
  <c r="A130" i="39"/>
  <c r="A131" i="39"/>
  <c r="A132" i="39"/>
  <c r="A133" i="39"/>
  <c r="A134" i="39"/>
  <c r="A135" i="39"/>
  <c r="A136" i="39"/>
  <c r="A137" i="39"/>
  <c r="A138" i="39"/>
  <c r="A139" i="39"/>
  <c r="A140" i="39"/>
  <c r="A141" i="39"/>
  <c r="A142" i="39"/>
  <c r="A143" i="39"/>
  <c r="A144" i="39"/>
  <c r="A145" i="39"/>
  <c r="A146" i="39"/>
  <c r="A147" i="39"/>
  <c r="A148" i="39"/>
  <c r="A149" i="39"/>
  <c r="A150" i="39"/>
  <c r="A151" i="39"/>
  <c r="A152" i="39"/>
  <c r="A153" i="39"/>
  <c r="A154" i="39"/>
  <c r="A155" i="39"/>
  <c r="A156" i="39"/>
  <c r="A157" i="39"/>
  <c r="A158" i="39"/>
  <c r="A159" i="39"/>
  <c r="A160" i="39"/>
  <c r="A161" i="39"/>
  <c r="A162" i="39"/>
  <c r="A163" i="39"/>
  <c r="A164" i="39"/>
  <c r="A165" i="39"/>
  <c r="A166" i="39"/>
  <c r="A167" i="39"/>
  <c r="A168" i="39"/>
  <c r="A169" i="39"/>
  <c r="A170" i="39"/>
  <c r="A171" i="39"/>
  <c r="A172" i="39"/>
  <c r="A173" i="39"/>
  <c r="A174" i="39"/>
  <c r="A175" i="39"/>
  <c r="A176" i="39"/>
  <c r="A177" i="39"/>
  <c r="A178" i="39"/>
  <c r="A179" i="39"/>
  <c r="A180" i="39"/>
  <c r="A181" i="39"/>
  <c r="A182" i="39"/>
  <c r="A183" i="39"/>
  <c r="A184" i="39"/>
  <c r="A185" i="39"/>
  <c r="A186" i="39"/>
  <c r="A187" i="39"/>
  <c r="A188" i="39"/>
  <c r="A189" i="39"/>
  <c r="A190" i="39"/>
  <c r="A191" i="39"/>
  <c r="A192" i="39"/>
  <c r="A193" i="39"/>
  <c r="A194" i="39"/>
  <c r="A195" i="39"/>
  <c r="A196" i="39"/>
  <c r="A197" i="39"/>
  <c r="A198" i="39"/>
  <c r="A199" i="39"/>
  <c r="A200" i="39"/>
  <c r="A201" i="39"/>
  <c r="A202" i="39"/>
  <c r="A203" i="39"/>
  <c r="A204" i="39"/>
  <c r="A205" i="39"/>
  <c r="A206" i="39"/>
  <c r="A207" i="39"/>
  <c r="A208" i="39"/>
  <c r="A209" i="39"/>
  <c r="A210" i="39"/>
  <c r="A211" i="39"/>
  <c r="A212" i="39"/>
  <c r="A213" i="39"/>
  <c r="A214" i="39"/>
  <c r="A215" i="39"/>
  <c r="A216" i="39"/>
  <c r="A217" i="39"/>
  <c r="A218" i="39"/>
  <c r="A219" i="39"/>
  <c r="A220" i="39"/>
  <c r="A221" i="39"/>
  <c r="A222" i="39"/>
  <c r="A223" i="39"/>
  <c r="A224" i="39"/>
  <c r="A225" i="39"/>
  <c r="A226" i="39"/>
  <c r="A227" i="39"/>
  <c r="A228" i="39"/>
  <c r="A229" i="39"/>
  <c r="A230" i="39"/>
  <c r="A231" i="39"/>
  <c r="A232" i="39"/>
  <c r="A233" i="39"/>
  <c r="A234" i="39"/>
  <c r="A235" i="39"/>
  <c r="A236" i="39"/>
  <c r="A237" i="39"/>
  <c r="A238" i="39"/>
  <c r="A239" i="39"/>
  <c r="A240" i="39"/>
  <c r="A241" i="39"/>
  <c r="A242" i="39"/>
  <c r="A243" i="39"/>
  <c r="A244" i="39"/>
  <c r="A245" i="39"/>
  <c r="A246" i="39"/>
  <c r="A247" i="39"/>
  <c r="A248" i="39"/>
  <c r="A249" i="39"/>
  <c r="A250" i="39"/>
  <c r="A251" i="39"/>
  <c r="A252" i="39"/>
  <c r="A253" i="39"/>
  <c r="A254" i="39"/>
  <c r="A255" i="39"/>
  <c r="A256" i="39"/>
  <c r="A257" i="39"/>
  <c r="A258" i="39"/>
  <c r="A259" i="39"/>
  <c r="A260" i="39"/>
  <c r="A261" i="39"/>
  <c r="A262" i="39"/>
  <c r="A263" i="39"/>
  <c r="A264" i="39"/>
  <c r="A265" i="39"/>
  <c r="A266" i="39"/>
  <c r="A267" i="39"/>
  <c r="A268" i="39"/>
  <c r="A269" i="39"/>
  <c r="A270" i="39"/>
  <c r="A271" i="39"/>
  <c r="A272" i="39"/>
  <c r="A273" i="39"/>
  <c r="A274" i="39"/>
  <c r="A275" i="39"/>
  <c r="A276" i="39"/>
  <c r="A277" i="39"/>
  <c r="A278" i="39"/>
  <c r="A279" i="39"/>
  <c r="A280" i="39"/>
  <c r="A281" i="39"/>
  <c r="A282" i="39"/>
  <c r="A283" i="39"/>
  <c r="A284" i="39"/>
  <c r="A285" i="39"/>
  <c r="A286" i="39"/>
  <c r="A287" i="39"/>
  <c r="A288" i="39"/>
  <c r="A289" i="39"/>
  <c r="A290" i="39"/>
  <c r="A291" i="39"/>
  <c r="A292" i="39"/>
  <c r="A293" i="39"/>
  <c r="A294" i="39"/>
  <c r="A295" i="39"/>
  <c r="A296" i="39"/>
  <c r="A297" i="39"/>
  <c r="A298" i="39"/>
  <c r="A299" i="39"/>
  <c r="A300" i="39"/>
  <c r="A301" i="39"/>
  <c r="A302" i="39"/>
  <c r="A303" i="39"/>
  <c r="A304" i="39"/>
  <c r="A305" i="39"/>
  <c r="A306" i="39"/>
  <c r="A307" i="39"/>
  <c r="A308" i="39"/>
  <c r="A309" i="39"/>
  <c r="A310" i="39"/>
  <c r="A311" i="39"/>
  <c r="A312" i="39"/>
  <c r="A313" i="39"/>
  <c r="A314" i="39"/>
  <c r="A315" i="39"/>
  <c r="A316" i="39"/>
  <c r="A317" i="39"/>
  <c r="A318" i="39"/>
  <c r="A319" i="39"/>
  <c r="A320" i="39"/>
  <c r="A321" i="39"/>
  <c r="A322" i="39"/>
  <c r="A323" i="39"/>
  <c r="A324" i="39"/>
  <c r="A325" i="39"/>
  <c r="A326" i="39"/>
  <c r="A327" i="39"/>
  <c r="A328" i="39"/>
  <c r="A329" i="39"/>
  <c r="A330" i="39"/>
  <c r="A331" i="39"/>
  <c r="A332" i="39"/>
  <c r="A333" i="39"/>
  <c r="A334" i="39"/>
  <c r="A335" i="39"/>
  <c r="A336" i="39"/>
  <c r="A337" i="39"/>
  <c r="A338" i="39"/>
  <c r="A339" i="39"/>
  <c r="A340" i="39"/>
  <c r="A341" i="39"/>
  <c r="A342" i="39"/>
  <c r="A343" i="39"/>
  <c r="A344" i="39"/>
  <c r="A345" i="39"/>
  <c r="A346" i="39"/>
  <c r="A347" i="39"/>
  <c r="A348" i="39"/>
  <c r="A349" i="39"/>
  <c r="A350" i="39"/>
  <c r="A351" i="39"/>
  <c r="A352" i="39"/>
  <c r="A353" i="39"/>
  <c r="A354" i="39"/>
  <c r="A355" i="39"/>
  <c r="A356" i="39"/>
  <c r="A357" i="39"/>
  <c r="A358" i="39"/>
  <c r="A359" i="39"/>
  <c r="A360" i="39"/>
  <c r="A361" i="39"/>
  <c r="A362" i="39"/>
  <c r="A363" i="39"/>
  <c r="A364" i="39"/>
  <c r="A365" i="39"/>
  <c r="A366" i="39"/>
  <c r="A367" i="39"/>
  <c r="A368" i="39"/>
  <c r="A369" i="39"/>
  <c r="A370" i="39"/>
  <c r="A371" i="39"/>
  <c r="A372" i="39"/>
  <c r="A373" i="39"/>
  <c r="A374" i="39"/>
  <c r="A375" i="39"/>
  <c r="A376" i="39"/>
  <c r="A377" i="39"/>
  <c r="A378" i="39"/>
  <c r="A379" i="39"/>
  <c r="A380" i="39"/>
  <c r="A381" i="39"/>
  <c r="A382" i="39"/>
  <c r="A383" i="39"/>
  <c r="A384" i="39"/>
  <c r="A385" i="39"/>
  <c r="A386" i="39"/>
  <c r="A387" i="39"/>
  <c r="A388" i="39"/>
  <c r="A389" i="39"/>
  <c r="A390" i="39"/>
  <c r="A391" i="39"/>
  <c r="A392" i="39"/>
  <c r="A393" i="39"/>
  <c r="A394" i="39"/>
  <c r="A395" i="39"/>
  <c r="A396" i="39"/>
  <c r="A397" i="39"/>
  <c r="A398" i="39"/>
  <c r="A399" i="39"/>
  <c r="A400" i="39"/>
  <c r="A401" i="39"/>
  <c r="A402" i="39"/>
  <c r="A403" i="39"/>
  <c r="A404" i="39"/>
  <c r="A405" i="39"/>
  <c r="A406" i="39"/>
  <c r="A407" i="39"/>
  <c r="A408" i="39"/>
  <c r="A409" i="39"/>
  <c r="A410" i="39"/>
  <c r="A411" i="39"/>
  <c r="A412" i="39"/>
  <c r="A413" i="39"/>
  <c r="A414" i="39"/>
  <c r="A415" i="39"/>
  <c r="A416" i="39"/>
  <c r="A417" i="39"/>
  <c r="A418" i="39"/>
  <c r="A419" i="39"/>
  <c r="A420" i="39"/>
  <c r="A421" i="39"/>
  <c r="A422" i="39"/>
  <c r="A423" i="39"/>
  <c r="A424" i="39"/>
  <c r="A425" i="39"/>
  <c r="A426" i="39"/>
  <c r="A427" i="39"/>
  <c r="A428" i="39"/>
  <c r="A429" i="39"/>
  <c r="A430" i="39"/>
  <c r="A431" i="39"/>
  <c r="A432" i="39"/>
  <c r="A433" i="39"/>
  <c r="A434" i="39"/>
  <c r="A435" i="39"/>
  <c r="A436" i="39"/>
  <c r="A437" i="39"/>
  <c r="A438" i="39"/>
  <c r="A439" i="39"/>
  <c r="A440" i="39"/>
  <c r="A441" i="39"/>
  <c r="A442" i="39"/>
  <c r="A443" i="39"/>
  <c r="A444" i="39"/>
  <c r="A445" i="39"/>
  <c r="A446" i="39"/>
  <c r="A447" i="39"/>
  <c r="A448" i="39"/>
  <c r="A449" i="39"/>
  <c r="A450" i="39"/>
  <c r="A451" i="39"/>
  <c r="A452" i="39"/>
  <c r="A453" i="39"/>
  <c r="A454" i="39"/>
  <c r="A455" i="39"/>
  <c r="A456" i="39"/>
  <c r="A457" i="39"/>
  <c r="A458" i="39"/>
  <c r="A459" i="39"/>
  <c r="A460" i="39"/>
  <c r="A461" i="39"/>
  <c r="A462" i="39"/>
  <c r="A463" i="39"/>
  <c r="A464" i="39"/>
  <c r="A465" i="39"/>
  <c r="A466" i="39"/>
  <c r="A467" i="39"/>
  <c r="A468" i="39"/>
  <c r="A469" i="39"/>
  <c r="A470" i="39"/>
  <c r="A471" i="39"/>
  <c r="A472" i="39"/>
  <c r="A473" i="39"/>
  <c r="A474" i="39"/>
  <c r="A475" i="39"/>
  <c r="A476" i="39"/>
  <c r="A477" i="39"/>
  <c r="A478" i="39"/>
  <c r="A479" i="39"/>
  <c r="A480" i="39"/>
  <c r="A481" i="39"/>
  <c r="A482" i="39"/>
  <c r="A483" i="39"/>
  <c r="A484" i="39"/>
  <c r="A485" i="39"/>
  <c r="A486" i="39"/>
  <c r="A487" i="39"/>
  <c r="A488" i="39"/>
  <c r="A489" i="39"/>
  <c r="A490" i="39"/>
  <c r="A491" i="39"/>
  <c r="A492" i="39"/>
  <c r="A493" i="39"/>
  <c r="A494" i="39"/>
  <c r="A495" i="39"/>
  <c r="A496" i="39"/>
  <c r="A497" i="39"/>
  <c r="A498" i="39"/>
  <c r="A499" i="39"/>
  <c r="A500" i="39"/>
  <c r="A501" i="39"/>
  <c r="A502" i="39"/>
  <c r="A503" i="39"/>
  <c r="A504" i="39"/>
  <c r="A505" i="39"/>
  <c r="A506" i="39"/>
  <c r="A507" i="39"/>
  <c r="A508" i="39"/>
  <c r="A509" i="39"/>
  <c r="A510" i="39"/>
  <c r="A511" i="39"/>
  <c r="A512" i="39"/>
  <c r="A513" i="39"/>
  <c r="A514" i="39"/>
  <c r="A515" i="39"/>
  <c r="A516" i="39"/>
  <c r="A517" i="39"/>
  <c r="A518" i="39"/>
  <c r="A519" i="39"/>
  <c r="A520" i="39"/>
  <c r="A521" i="39"/>
  <c r="A522" i="39"/>
  <c r="A523" i="39"/>
  <c r="A524" i="39"/>
  <c r="A525" i="39"/>
  <c r="A526" i="39"/>
  <c r="A527" i="39"/>
  <c r="A528" i="39"/>
  <c r="A529" i="39"/>
  <c r="A530" i="39"/>
  <c r="A531" i="39"/>
  <c r="A532" i="39"/>
  <c r="A533" i="39"/>
  <c r="A534" i="39"/>
  <c r="A535" i="39"/>
  <c r="A536" i="39"/>
  <c r="A537" i="39"/>
  <c r="A538" i="39"/>
  <c r="A539" i="39"/>
  <c r="A540" i="39"/>
  <c r="A541" i="39"/>
  <c r="A542" i="39"/>
  <c r="A543" i="39"/>
  <c r="A544" i="39"/>
  <c r="A545" i="39"/>
  <c r="A546" i="39"/>
  <c r="A547" i="39"/>
  <c r="A548" i="39"/>
  <c r="A549" i="39"/>
  <c r="A550" i="39"/>
  <c r="A551" i="39"/>
  <c r="A552" i="39"/>
  <c r="A553" i="39"/>
  <c r="A554" i="39"/>
  <c r="A555" i="39"/>
  <c r="A556" i="39"/>
  <c r="A557" i="39"/>
  <c r="A558" i="39"/>
  <c r="A559" i="39"/>
  <c r="A560" i="39"/>
  <c r="A561" i="39"/>
  <c r="A562" i="39"/>
  <c r="A563" i="39"/>
  <c r="A564" i="39"/>
  <c r="A565" i="39"/>
  <c r="A566" i="39"/>
  <c r="A567" i="39"/>
  <c r="A568" i="39"/>
  <c r="A569" i="39"/>
  <c r="A570" i="39"/>
  <c r="A571" i="39"/>
  <c r="A572" i="39"/>
  <c r="A573" i="39"/>
  <c r="A574" i="39"/>
  <c r="A575" i="39"/>
  <c r="A576" i="39"/>
  <c r="A577" i="39"/>
  <c r="A578" i="39"/>
  <c r="A579" i="39"/>
  <c r="A580" i="39"/>
  <c r="A581" i="39"/>
  <c r="A582" i="39"/>
  <c r="A583" i="39"/>
  <c r="A584" i="39"/>
  <c r="A585" i="39"/>
  <c r="A586" i="39"/>
  <c r="A587" i="39"/>
  <c r="A588" i="39"/>
  <c r="A589" i="39"/>
  <c r="A590" i="39"/>
  <c r="A591" i="39"/>
  <c r="A592" i="39"/>
  <c r="A593" i="39"/>
  <c r="A594" i="39"/>
  <c r="A595" i="39"/>
  <c r="A596" i="39"/>
  <c r="A597" i="39"/>
  <c r="A598" i="39"/>
  <c r="A599" i="39"/>
  <c r="A600" i="39"/>
  <c r="A601" i="39"/>
  <c r="A602" i="39"/>
  <c r="A603" i="39"/>
  <c r="A604" i="39"/>
  <c r="A605" i="39"/>
  <c r="A606" i="39"/>
  <c r="A607" i="39"/>
  <c r="A608" i="39"/>
  <c r="A609" i="39"/>
  <c r="A610" i="39"/>
  <c r="A611" i="39"/>
  <c r="A612" i="39"/>
  <c r="A613" i="39"/>
  <c r="A614" i="39"/>
  <c r="A615" i="39"/>
  <c r="A616" i="39"/>
  <c r="A617" i="39"/>
  <c r="A618" i="39"/>
  <c r="A619" i="39"/>
  <c r="A620" i="39"/>
  <c r="A621" i="39"/>
  <c r="A622" i="39"/>
  <c r="A623" i="39"/>
  <c r="A624" i="39"/>
  <c r="A625" i="39"/>
  <c r="A626" i="39"/>
  <c r="A627" i="39"/>
  <c r="A628" i="39"/>
  <c r="A629" i="39"/>
  <c r="A630" i="39"/>
  <c r="A631" i="39"/>
  <c r="A632" i="39"/>
  <c r="A633" i="39"/>
  <c r="A634" i="39"/>
  <c r="A635" i="39"/>
  <c r="A636" i="39"/>
  <c r="A637" i="39"/>
  <c r="A638" i="39"/>
  <c r="A639" i="39"/>
  <c r="A640" i="39"/>
  <c r="A641" i="39"/>
  <c r="A642" i="39"/>
  <c r="A643" i="39"/>
  <c r="A644" i="39"/>
  <c r="A645" i="39"/>
  <c r="A646" i="39"/>
  <c r="A647" i="39"/>
  <c r="A648" i="39"/>
  <c r="A649" i="39"/>
  <c r="A650" i="39"/>
  <c r="A651" i="39"/>
  <c r="A652" i="39"/>
  <c r="A653" i="39"/>
  <c r="A654" i="39"/>
  <c r="A655" i="39"/>
  <c r="A656" i="39"/>
  <c r="A657" i="39"/>
  <c r="A658" i="39"/>
  <c r="A659" i="39"/>
  <c r="A660" i="39"/>
  <c r="A661" i="39"/>
  <c r="A662" i="39"/>
  <c r="A663" i="39"/>
  <c r="A664" i="39"/>
  <c r="A665" i="39"/>
  <c r="A666" i="39"/>
  <c r="A667" i="39"/>
  <c r="A668" i="39"/>
  <c r="A669" i="39"/>
  <c r="A670" i="39"/>
  <c r="A671" i="39"/>
  <c r="A672" i="39"/>
  <c r="A673" i="39"/>
  <c r="A674" i="39"/>
  <c r="A675" i="39"/>
  <c r="A676" i="39"/>
  <c r="A677" i="39"/>
  <c r="A678" i="39"/>
  <c r="A679" i="39"/>
  <c r="A680" i="39"/>
  <c r="A681" i="39"/>
  <c r="A682" i="39"/>
  <c r="A683" i="39"/>
  <c r="A684" i="39"/>
  <c r="A685" i="39"/>
  <c r="A686" i="39"/>
  <c r="A687" i="39"/>
  <c r="A688" i="39"/>
  <c r="A689" i="39"/>
  <c r="A690" i="39"/>
  <c r="A691" i="39"/>
  <c r="A692" i="39"/>
  <c r="A693" i="39"/>
  <c r="A694" i="39"/>
  <c r="A695" i="39"/>
  <c r="A696" i="39"/>
  <c r="A697" i="39"/>
  <c r="A698" i="39"/>
  <c r="A699" i="39"/>
  <c r="A700" i="39"/>
  <c r="A701" i="39"/>
  <c r="A702" i="39"/>
  <c r="A703" i="39"/>
  <c r="A704" i="39"/>
  <c r="A705" i="39"/>
  <c r="A706" i="39"/>
  <c r="A707" i="39"/>
  <c r="A708" i="39"/>
  <c r="A709" i="39"/>
  <c r="A710" i="39"/>
  <c r="A711" i="39"/>
  <c r="A712" i="39"/>
  <c r="A713" i="39"/>
  <c r="A714" i="39"/>
  <c r="A715" i="39"/>
  <c r="A716" i="39"/>
  <c r="A717" i="39"/>
  <c r="A718" i="39"/>
  <c r="A719" i="39"/>
  <c r="A720" i="39"/>
  <c r="A721" i="39"/>
  <c r="A722" i="39"/>
  <c r="A723" i="39"/>
  <c r="A724" i="39"/>
  <c r="A725" i="39"/>
  <c r="A726" i="39"/>
  <c r="A727" i="39"/>
  <c r="A728" i="39"/>
  <c r="A729" i="39"/>
  <c r="A730" i="39"/>
  <c r="A731" i="39"/>
  <c r="A732" i="39"/>
  <c r="A733" i="39"/>
  <c r="A734" i="39"/>
  <c r="A735" i="39"/>
  <c r="A736" i="39"/>
  <c r="A737" i="39"/>
  <c r="A738" i="39"/>
  <c r="A739" i="39"/>
  <c r="A740" i="39"/>
  <c r="A741" i="39"/>
  <c r="A742" i="39"/>
  <c r="A743" i="39"/>
  <c r="A744" i="39"/>
  <c r="A745" i="39"/>
  <c r="A746" i="39"/>
  <c r="A747" i="39"/>
  <c r="A748" i="39"/>
  <c r="A749" i="39"/>
  <c r="A750" i="39"/>
  <c r="A751" i="39"/>
  <c r="A752" i="39"/>
  <c r="A753" i="39"/>
  <c r="A754" i="39"/>
  <c r="A755" i="39"/>
  <c r="A756" i="39"/>
  <c r="A757" i="39"/>
  <c r="A758" i="39"/>
  <c r="A759" i="39"/>
  <c r="A760" i="39"/>
  <c r="A761" i="39"/>
  <c r="A762" i="39"/>
  <c r="A763" i="39"/>
  <c r="A764" i="39"/>
  <c r="A765" i="39"/>
  <c r="A766" i="39"/>
  <c r="A767" i="39"/>
  <c r="A768" i="39"/>
  <c r="A769" i="39"/>
  <c r="A770" i="39"/>
  <c r="A771" i="39"/>
  <c r="A772" i="39"/>
  <c r="A773" i="39"/>
  <c r="A774" i="39"/>
  <c r="A775" i="39"/>
  <c r="A776" i="39"/>
  <c r="A777" i="39"/>
  <c r="A778" i="39"/>
  <c r="A779" i="39"/>
  <c r="A780" i="39"/>
  <c r="A781" i="39"/>
  <c r="A782" i="39"/>
  <c r="A783" i="39"/>
  <c r="A784" i="39"/>
  <c r="A785" i="39"/>
  <c r="A786" i="39"/>
  <c r="A787" i="39"/>
  <c r="A788" i="39"/>
  <c r="A789" i="39"/>
  <c r="A790" i="39"/>
  <c r="A791" i="39"/>
  <c r="A792" i="39"/>
  <c r="A793" i="39"/>
  <c r="A794" i="39"/>
  <c r="A795" i="39"/>
  <c r="A796" i="39"/>
  <c r="A797" i="39"/>
  <c r="A798" i="39"/>
  <c r="A799" i="39"/>
  <c r="A800" i="39"/>
  <c r="A801" i="39"/>
  <c r="A802" i="39"/>
  <c r="A803" i="39"/>
  <c r="A804" i="39"/>
  <c r="A805" i="39"/>
  <c r="A806" i="39"/>
  <c r="A807" i="39"/>
  <c r="A808" i="39"/>
  <c r="A809" i="39"/>
  <c r="A810" i="39"/>
  <c r="A811" i="39"/>
  <c r="A812" i="39"/>
  <c r="A813" i="39"/>
  <c r="A814" i="39"/>
  <c r="A815" i="39"/>
  <c r="A816" i="39"/>
  <c r="A817" i="39"/>
  <c r="A818" i="39"/>
  <c r="A819" i="39"/>
  <c r="A820" i="39"/>
  <c r="A821" i="39"/>
  <c r="A822" i="39"/>
  <c r="A823" i="39"/>
  <c r="A824" i="39"/>
  <c r="A825" i="39"/>
  <c r="A826" i="39"/>
  <c r="A827" i="39"/>
  <c r="A828" i="39"/>
  <c r="A829" i="39"/>
  <c r="A830" i="39"/>
  <c r="A831" i="39"/>
  <c r="A832" i="39"/>
  <c r="A833" i="39"/>
  <c r="A834" i="39"/>
  <c r="A835" i="39"/>
  <c r="A836" i="39"/>
  <c r="A837" i="39"/>
  <c r="A838" i="39"/>
  <c r="A839" i="39"/>
  <c r="A840" i="39"/>
  <c r="A841" i="39"/>
  <c r="A842" i="39"/>
  <c r="A843" i="39"/>
  <c r="A844" i="39"/>
  <c r="A845" i="39"/>
  <c r="A846" i="39"/>
  <c r="A847" i="39"/>
  <c r="A848" i="39"/>
  <c r="A849" i="39"/>
  <c r="A850" i="39"/>
  <c r="A851" i="39"/>
  <c r="A852" i="39"/>
  <c r="A853" i="39"/>
  <c r="A854" i="39"/>
  <c r="A855" i="39"/>
  <c r="A856" i="39"/>
  <c r="A857" i="39"/>
  <c r="A858" i="39"/>
  <c r="A859" i="39"/>
  <c r="A860" i="39"/>
  <c r="A861" i="39"/>
  <c r="A862" i="39"/>
  <c r="A863" i="39"/>
  <c r="A864" i="39"/>
  <c r="A865" i="39"/>
  <c r="A866" i="39"/>
  <c r="A867" i="39"/>
  <c r="A868" i="39"/>
  <c r="A869" i="39"/>
  <c r="A870" i="39"/>
  <c r="A871" i="39"/>
  <c r="A872" i="39"/>
  <c r="A873" i="39"/>
  <c r="A874" i="39"/>
  <c r="A875" i="39"/>
  <c r="A876" i="39"/>
  <c r="A877" i="39"/>
  <c r="A878" i="39"/>
  <c r="A879" i="39"/>
  <c r="A880" i="39"/>
  <c r="A881" i="39"/>
  <c r="A882" i="39"/>
  <c r="A883" i="39"/>
  <c r="A884" i="39"/>
  <c r="A885" i="39"/>
  <c r="A886" i="39"/>
  <c r="A887" i="39"/>
  <c r="A888" i="39"/>
  <c r="A889" i="39"/>
  <c r="A890" i="39"/>
  <c r="A891" i="39"/>
  <c r="A892" i="39"/>
  <c r="A893" i="39"/>
  <c r="A894" i="39"/>
  <c r="A895" i="39"/>
  <c r="A896" i="39"/>
  <c r="A897" i="39"/>
  <c r="A898" i="39"/>
  <c r="A899" i="39"/>
  <c r="A900" i="39"/>
  <c r="A901" i="39"/>
  <c r="A902" i="39"/>
  <c r="A903" i="39"/>
  <c r="A904" i="39"/>
  <c r="A905" i="39"/>
  <c r="A906" i="39"/>
  <c r="A907" i="39"/>
  <c r="A908" i="39"/>
  <c r="A909" i="39"/>
  <c r="A910" i="39"/>
  <c r="A911" i="39"/>
  <c r="A912" i="39"/>
  <c r="A913" i="39"/>
  <c r="A914" i="39"/>
  <c r="A915" i="39"/>
  <c r="A916" i="39"/>
  <c r="A917" i="39"/>
  <c r="A918" i="39"/>
  <c r="A919" i="39"/>
  <c r="A920" i="39"/>
  <c r="A921" i="39"/>
  <c r="A922" i="39"/>
  <c r="A923" i="39"/>
  <c r="A924" i="39"/>
  <c r="A925" i="39"/>
  <c r="A926" i="39"/>
  <c r="A927" i="39"/>
  <c r="A928" i="39"/>
  <c r="A929" i="39"/>
  <c r="A930" i="39"/>
  <c r="A931" i="39"/>
  <c r="A932" i="39"/>
  <c r="A933" i="39"/>
  <c r="A934" i="39"/>
  <c r="A935" i="39"/>
  <c r="A936" i="39"/>
  <c r="A937" i="39"/>
  <c r="A938" i="39"/>
  <c r="A939" i="39"/>
  <c r="A940" i="39"/>
  <c r="A941" i="39"/>
  <c r="A942" i="39"/>
  <c r="A943" i="39"/>
  <c r="A944" i="39"/>
  <c r="A945" i="39"/>
  <c r="A946" i="39"/>
  <c r="A947" i="39"/>
  <c r="A948" i="39"/>
  <c r="A949" i="39"/>
  <c r="A950" i="39"/>
  <c r="A951" i="39"/>
  <c r="A952" i="39"/>
  <c r="A953" i="39"/>
  <c r="A954" i="39"/>
  <c r="A955" i="39"/>
  <c r="A956" i="39"/>
  <c r="A957" i="39"/>
  <c r="A958" i="39"/>
  <c r="A959" i="39"/>
  <c r="A960" i="39"/>
  <c r="A961" i="39"/>
  <c r="A962" i="39"/>
  <c r="A963" i="39"/>
  <c r="A964" i="39"/>
  <c r="A965" i="39"/>
  <c r="A966" i="39"/>
  <c r="A967" i="39"/>
  <c r="A968" i="39"/>
  <c r="A969" i="39"/>
  <c r="A970" i="39"/>
  <c r="A971" i="39"/>
  <c r="A972" i="39"/>
  <c r="A973" i="39"/>
  <c r="A974" i="39"/>
  <c r="A975" i="39"/>
  <c r="A976" i="39"/>
  <c r="A977" i="39"/>
  <c r="A978" i="39"/>
  <c r="A979" i="39"/>
  <c r="A980" i="39"/>
  <c r="A981" i="39"/>
  <c r="A982" i="39"/>
  <c r="A983" i="39"/>
  <c r="A984" i="39"/>
  <c r="A985" i="39"/>
  <c r="A986" i="39"/>
  <c r="A987" i="39"/>
  <c r="A988" i="39"/>
  <c r="A989" i="39"/>
  <c r="A990" i="39"/>
  <c r="A991" i="39"/>
  <c r="A992" i="39"/>
  <c r="A993" i="39"/>
  <c r="A994" i="39"/>
  <c r="A995" i="39"/>
  <c r="A996" i="39"/>
  <c r="A997" i="39"/>
  <c r="A998" i="39"/>
  <c r="A999" i="39"/>
  <c r="A1000" i="39"/>
  <c r="A1001" i="39"/>
  <c r="A1002" i="39"/>
  <c r="A1003" i="39"/>
  <c r="A1004" i="39"/>
  <c r="A1005" i="39"/>
  <c r="A1006" i="39"/>
  <c r="A1007" i="39"/>
  <c r="A1008" i="39"/>
  <c r="A1009" i="39"/>
  <c r="A1010" i="39"/>
  <c r="A1011" i="39"/>
  <c r="A1012" i="39"/>
  <c r="A1013" i="39"/>
  <c r="A1014" i="39"/>
  <c r="A1015" i="39"/>
  <c r="A1016" i="39"/>
  <c r="A1017" i="39"/>
  <c r="A1018" i="39"/>
  <c r="A1019" i="39"/>
  <c r="A1020" i="39"/>
  <c r="A1021" i="39"/>
  <c r="A1022" i="39"/>
  <c r="A1023" i="39"/>
  <c r="A1024" i="39"/>
  <c r="A1" i="39"/>
  <c r="B1" i="39" s="1"/>
  <c r="T64" i="2"/>
  <c r="T65" i="2"/>
  <c r="T66" i="2"/>
  <c r="T67" i="2"/>
  <c r="T68" i="2"/>
  <c r="T69" i="2"/>
  <c r="T70" i="2"/>
  <c r="T71" i="2"/>
  <c r="T72" i="2"/>
  <c r="T73" i="2"/>
  <c r="T74" i="2"/>
  <c r="T75" i="2"/>
  <c r="T76" i="2"/>
  <c r="T77" i="2"/>
  <c r="T78" i="2"/>
  <c r="T79" i="2"/>
  <c r="T80" i="2"/>
  <c r="T81" i="2"/>
  <c r="T82" i="2"/>
  <c r="T83" i="2"/>
  <c r="T84" i="2"/>
  <c r="T85" i="2"/>
  <c r="T86" i="2"/>
  <c r="T87" i="2"/>
  <c r="T88" i="2"/>
  <c r="T89" i="2"/>
  <c r="T90" i="2"/>
  <c r="T91" i="2"/>
  <c r="T92" i="2"/>
  <c r="T93" i="2"/>
  <c r="T94" i="2"/>
  <c r="T95" i="2"/>
  <c r="T96" i="2"/>
  <c r="T97" i="2"/>
  <c r="T98" i="2"/>
  <c r="T99" i="2"/>
  <c r="T100" i="2"/>
  <c r="G174" i="12"/>
  <c r="I174" i="12" s="1"/>
  <c r="H174" i="12"/>
  <c r="J174" i="12"/>
  <c r="K174" i="12" s="1"/>
  <c r="L174" i="12"/>
  <c r="M174" i="12"/>
  <c r="N174" i="12"/>
  <c r="P174" i="12"/>
  <c r="R174" i="12"/>
  <c r="D1" i="3"/>
  <c r="C3" i="3"/>
  <c r="C12" i="3" s="1"/>
  <c r="O5" i="117" s="1"/>
  <c r="C31" i="3"/>
  <c r="O5" i="136" s="1"/>
  <c r="C30" i="3"/>
  <c r="O5" i="135" s="1"/>
  <c r="C29" i="3"/>
  <c r="O5" i="134" s="1"/>
  <c r="C28" i="3"/>
  <c r="O5" i="133" s="1"/>
  <c r="C27" i="3"/>
  <c r="O5" i="132" s="1"/>
  <c r="C26" i="3"/>
  <c r="O5" i="131" s="1"/>
  <c r="C25" i="3"/>
  <c r="O5" i="130" s="1"/>
  <c r="C24" i="3"/>
  <c r="O5" i="129" s="1"/>
  <c r="C23" i="3"/>
  <c r="O5" i="128" s="1"/>
  <c r="C22" i="3"/>
  <c r="O5" i="127" s="1"/>
  <c r="C21" i="3"/>
  <c r="O5" i="126" s="1"/>
  <c r="C20" i="3"/>
  <c r="O5" i="125" s="1"/>
  <c r="C19" i="3"/>
  <c r="O5" i="124" s="1"/>
  <c r="C18" i="3"/>
  <c r="O5" i="123" s="1"/>
  <c r="C17" i="3"/>
  <c r="O5" i="122" s="1"/>
  <c r="C16" i="3"/>
  <c r="O5" i="121" s="1"/>
  <c r="C15" i="3"/>
  <c r="O5" i="120" s="1"/>
  <c r="G173" i="12"/>
  <c r="H173" i="12"/>
  <c r="J173" i="12"/>
  <c r="K173" i="12"/>
  <c r="L173" i="12"/>
  <c r="M173" i="12"/>
  <c r="N173" i="12"/>
  <c r="P173" i="12"/>
  <c r="R173" i="12"/>
  <c r="AG8" i="9"/>
  <c r="AG9" i="9"/>
  <c r="AG10" i="9"/>
  <c r="AG11" i="9"/>
  <c r="AG12" i="9"/>
  <c r="AG13" i="9"/>
  <c r="AG14" i="9"/>
  <c r="AG15" i="9"/>
  <c r="AG16" i="9"/>
  <c r="AG17" i="9"/>
  <c r="AG18" i="9"/>
  <c r="AG19" i="9"/>
  <c r="AG20" i="9"/>
  <c r="AG21" i="9"/>
  <c r="AG22" i="9"/>
  <c r="AG23" i="9"/>
  <c r="AG24" i="9"/>
  <c r="AG25" i="9"/>
  <c r="AG26" i="9"/>
  <c r="AG27" i="9"/>
  <c r="AG28" i="9"/>
  <c r="AG29" i="9"/>
  <c r="AG30" i="9"/>
  <c r="AG31" i="9"/>
  <c r="AG32" i="9"/>
  <c r="AG33" i="9"/>
  <c r="AG34" i="9"/>
  <c r="AG35" i="9"/>
  <c r="AG36" i="9"/>
  <c r="AG37" i="9"/>
  <c r="AG38" i="9"/>
  <c r="AG39" i="9"/>
  <c r="AG40" i="9"/>
  <c r="AG41" i="9"/>
  <c r="AG42" i="9"/>
  <c r="AG43" i="9"/>
  <c r="AG44" i="9"/>
  <c r="AG45" i="9"/>
  <c r="AG46" i="9"/>
  <c r="AG47" i="9"/>
  <c r="AG48" i="9"/>
  <c r="AG49" i="9"/>
  <c r="AG50" i="9"/>
  <c r="AG51" i="9"/>
  <c r="AG52" i="9"/>
  <c r="AG53" i="9"/>
  <c r="AG54" i="9"/>
  <c r="AG55" i="9"/>
  <c r="AG56" i="9"/>
  <c r="AG57" i="9"/>
  <c r="AG58" i="9"/>
  <c r="AG59" i="9"/>
  <c r="AG60" i="9"/>
  <c r="AG61" i="9"/>
  <c r="AG62" i="9"/>
  <c r="AG63" i="9"/>
  <c r="AG64" i="9"/>
  <c r="AG65" i="9"/>
  <c r="AG66" i="9"/>
  <c r="AG67" i="9"/>
  <c r="AG68" i="9"/>
  <c r="AG69" i="9"/>
  <c r="AG70" i="9"/>
  <c r="AG71" i="9"/>
  <c r="AG72" i="9"/>
  <c r="AG73" i="9"/>
  <c r="AG74" i="9"/>
  <c r="AG75" i="9"/>
  <c r="AG76" i="9"/>
  <c r="AG77" i="9"/>
  <c r="AG78" i="9"/>
  <c r="AG79" i="9"/>
  <c r="AG80" i="9"/>
  <c r="AG81" i="9"/>
  <c r="AG82" i="9"/>
  <c r="AG83" i="9"/>
  <c r="AG84" i="9"/>
  <c r="AG85" i="9"/>
  <c r="AG86" i="9"/>
  <c r="AG87" i="9"/>
  <c r="AG88" i="9"/>
  <c r="AG89" i="9"/>
  <c r="AG90" i="9"/>
  <c r="AG91" i="9"/>
  <c r="AG92" i="9"/>
  <c r="AG93" i="9"/>
  <c r="AG94" i="9"/>
  <c r="AG95" i="9"/>
  <c r="AG96" i="9"/>
  <c r="AG97" i="9"/>
  <c r="AG98" i="9"/>
  <c r="AG99" i="9"/>
  <c r="AG100" i="9"/>
  <c r="AG101" i="9"/>
  <c r="AG102" i="9"/>
  <c r="AG103" i="9"/>
  <c r="AG104" i="9"/>
  <c r="AG105" i="9"/>
  <c r="AG106" i="9"/>
  <c r="AG107" i="9"/>
  <c r="AG108" i="9"/>
  <c r="AG109" i="9"/>
  <c r="AG110" i="9"/>
  <c r="AG111" i="9"/>
  <c r="AG112" i="9"/>
  <c r="AG113" i="9"/>
  <c r="AG114" i="9"/>
  <c r="AG115" i="9"/>
  <c r="AG116" i="9"/>
  <c r="AG117" i="9"/>
  <c r="AG118" i="9"/>
  <c r="AG119" i="9"/>
  <c r="AG120" i="9"/>
  <c r="AG121" i="9"/>
  <c r="AG122" i="9"/>
  <c r="AG123" i="9"/>
  <c r="AG124" i="9"/>
  <c r="AG125" i="9"/>
  <c r="AG126" i="9"/>
  <c r="AG127" i="9"/>
  <c r="AG128" i="9"/>
  <c r="AG129" i="9"/>
  <c r="AG130" i="9"/>
  <c r="AG131" i="9"/>
  <c r="AG132" i="9"/>
  <c r="AG133" i="9"/>
  <c r="AG134" i="9"/>
  <c r="AG135" i="9"/>
  <c r="AG136" i="9"/>
  <c r="AG137" i="9"/>
  <c r="AG138" i="9"/>
  <c r="AG139" i="9"/>
  <c r="AG140" i="9"/>
  <c r="AG141" i="9"/>
  <c r="AG142" i="9"/>
  <c r="AG143" i="9"/>
  <c r="AG144" i="9"/>
  <c r="AG145" i="9"/>
  <c r="AG146" i="9"/>
  <c r="AG147" i="9"/>
  <c r="AG148" i="9"/>
  <c r="AG149" i="9"/>
  <c r="AG150" i="9"/>
  <c r="AG151" i="9"/>
  <c r="AG152" i="9"/>
  <c r="AG153" i="9"/>
  <c r="AG154" i="9"/>
  <c r="AG155" i="9"/>
  <c r="AG156" i="9"/>
  <c r="AG157" i="9"/>
  <c r="AG158" i="9"/>
  <c r="AG159" i="9"/>
  <c r="AG160" i="9"/>
  <c r="AG161" i="9"/>
  <c r="AG162" i="9"/>
  <c r="AG163" i="9"/>
  <c r="AG164" i="9"/>
  <c r="AG165" i="9"/>
  <c r="AG166" i="9"/>
  <c r="AG167" i="9"/>
  <c r="AG168" i="9"/>
  <c r="AG169" i="9"/>
  <c r="AG170" i="9"/>
  <c r="AG171" i="9"/>
  <c r="AG172" i="9"/>
  <c r="AG173" i="9"/>
  <c r="AG174" i="9"/>
  <c r="AG175" i="9"/>
  <c r="AG176" i="9"/>
  <c r="AG177" i="9"/>
  <c r="AG178" i="9"/>
  <c r="AG179" i="9"/>
  <c r="AG180" i="9"/>
  <c r="AG181" i="9"/>
  <c r="AG182" i="9"/>
  <c r="AG183" i="9"/>
  <c r="AG184" i="9"/>
  <c r="AG185" i="9"/>
  <c r="AG186" i="9"/>
  <c r="AG187" i="9"/>
  <c r="AG188" i="9"/>
  <c r="AG189" i="9"/>
  <c r="AG190" i="9"/>
  <c r="AG191" i="9"/>
  <c r="AG192" i="9"/>
  <c r="AG193" i="9"/>
  <c r="AG194" i="9"/>
  <c r="AG195" i="9"/>
  <c r="AG196" i="9"/>
  <c r="AG197" i="9"/>
  <c r="AG198" i="9"/>
  <c r="AG199" i="9"/>
  <c r="AG200" i="9"/>
  <c r="AG201" i="9"/>
  <c r="AG202" i="9"/>
  <c r="AG203" i="9"/>
  <c r="AG204" i="9"/>
  <c r="AG205" i="9"/>
  <c r="AG206" i="9"/>
  <c r="AG207" i="9"/>
  <c r="AG208" i="9"/>
  <c r="AG209" i="9"/>
  <c r="AG210" i="9"/>
  <c r="AG211" i="9"/>
  <c r="AG212" i="9"/>
  <c r="AG213" i="9"/>
  <c r="AG214" i="9"/>
  <c r="AG215" i="9"/>
  <c r="AG216" i="9"/>
  <c r="AG217" i="9"/>
  <c r="AG218" i="9"/>
  <c r="AG219" i="9"/>
  <c r="AG220" i="9"/>
  <c r="AG221" i="9"/>
  <c r="AG222" i="9"/>
  <c r="AG223" i="9"/>
  <c r="AG224" i="9"/>
  <c r="AG225" i="9"/>
  <c r="AG226" i="9"/>
  <c r="AG227" i="9"/>
  <c r="AG228" i="9"/>
  <c r="AG229" i="9"/>
  <c r="AG230" i="9"/>
  <c r="AG231" i="9"/>
  <c r="AG232" i="9"/>
  <c r="AG233" i="9"/>
  <c r="AG234" i="9"/>
  <c r="AG235" i="9"/>
  <c r="AG236" i="9"/>
  <c r="AG237" i="9"/>
  <c r="AG238" i="9"/>
  <c r="AG239" i="9"/>
  <c r="AG240" i="9"/>
  <c r="AG241" i="9"/>
  <c r="AG242" i="9"/>
  <c r="AG243" i="9"/>
  <c r="AG244" i="9"/>
  <c r="AG245" i="9"/>
  <c r="AG246" i="9"/>
  <c r="AG247" i="9"/>
  <c r="AG248" i="9"/>
  <c r="AG249" i="9"/>
  <c r="AG250" i="9"/>
  <c r="AG251" i="9"/>
  <c r="AG252" i="9"/>
  <c r="AG253" i="9"/>
  <c r="AG254" i="9"/>
  <c r="AG255" i="9"/>
  <c r="AG256" i="9"/>
  <c r="AG257" i="9"/>
  <c r="AG258" i="9"/>
  <c r="AG259" i="9"/>
  <c r="AG260" i="9"/>
  <c r="AG261" i="9"/>
  <c r="AG262" i="9"/>
  <c r="AG263" i="9"/>
  <c r="AG264" i="9"/>
  <c r="AG265" i="9"/>
  <c r="AG266" i="9"/>
  <c r="AG267" i="9"/>
  <c r="AG268" i="9"/>
  <c r="AG269" i="9"/>
  <c r="AG270" i="9"/>
  <c r="AG271" i="9"/>
  <c r="AG272" i="9"/>
  <c r="AG273" i="9"/>
  <c r="AG274" i="9"/>
  <c r="AG275" i="9"/>
  <c r="AG276" i="9"/>
  <c r="AG277" i="9"/>
  <c r="AG278" i="9"/>
  <c r="AG279" i="9"/>
  <c r="AG280" i="9"/>
  <c r="AG281" i="9"/>
  <c r="AG282" i="9"/>
  <c r="AG283" i="9"/>
  <c r="AG284" i="9"/>
  <c r="AG285" i="9"/>
  <c r="AG286" i="9"/>
  <c r="AG287" i="9"/>
  <c r="AG288" i="9"/>
  <c r="AG289" i="9"/>
  <c r="AG290" i="9"/>
  <c r="AG291" i="9"/>
  <c r="AG292" i="9"/>
  <c r="AG293" i="9"/>
  <c r="AG294" i="9"/>
  <c r="AG295" i="9"/>
  <c r="AG296" i="9"/>
  <c r="AG297" i="9"/>
  <c r="AG298" i="9"/>
  <c r="AG299" i="9"/>
  <c r="AG300" i="9"/>
  <c r="AG301" i="9"/>
  <c r="AG302" i="9"/>
  <c r="AG303" i="9"/>
  <c r="AG304" i="9"/>
  <c r="AG305" i="9"/>
  <c r="AG306" i="9"/>
  <c r="AG307" i="9"/>
  <c r="AG308" i="9"/>
  <c r="AG309" i="9"/>
  <c r="AG310" i="9"/>
  <c r="AG311" i="9"/>
  <c r="AG312" i="9"/>
  <c r="AG313" i="9"/>
  <c r="AG314" i="9"/>
  <c r="AG315" i="9"/>
  <c r="AG316" i="9"/>
  <c r="AG317" i="9"/>
  <c r="AG318" i="9"/>
  <c r="AG319" i="9"/>
  <c r="AG320" i="9"/>
  <c r="AG321" i="9"/>
  <c r="AG322" i="9"/>
  <c r="AG323" i="9"/>
  <c r="AG324" i="9"/>
  <c r="AG325" i="9"/>
  <c r="AG326" i="9"/>
  <c r="AG327" i="9"/>
  <c r="AG328" i="9"/>
  <c r="AG329" i="9"/>
  <c r="AG330" i="9"/>
  <c r="AG331" i="9"/>
  <c r="AG332" i="9"/>
  <c r="AG333" i="9"/>
  <c r="AG334" i="9"/>
  <c r="AG335" i="9"/>
  <c r="AG336" i="9"/>
  <c r="AG337" i="9"/>
  <c r="AG338" i="9"/>
  <c r="AG339" i="9"/>
  <c r="AG340" i="9"/>
  <c r="AG341" i="9"/>
  <c r="AG342" i="9"/>
  <c r="AG343" i="9"/>
  <c r="AG344" i="9"/>
  <c r="AG345" i="9"/>
  <c r="AG346" i="9"/>
  <c r="AG347" i="9"/>
  <c r="AG348" i="9"/>
  <c r="AG349" i="9"/>
  <c r="AG350" i="9"/>
  <c r="AG351" i="9"/>
  <c r="AG352" i="9"/>
  <c r="AG353" i="9"/>
  <c r="AG354" i="9"/>
  <c r="AG355" i="9"/>
  <c r="AG356" i="9"/>
  <c r="AG357" i="9"/>
  <c r="AG358" i="9"/>
  <c r="AG359" i="9"/>
  <c r="AG360" i="9"/>
  <c r="AG361" i="9"/>
  <c r="AG362" i="9"/>
  <c r="AG363" i="9"/>
  <c r="AG364" i="9"/>
  <c r="AG365" i="9"/>
  <c r="AG366" i="9"/>
  <c r="AG367" i="9"/>
  <c r="AG368" i="9"/>
  <c r="AG369" i="9"/>
  <c r="AG370" i="9"/>
  <c r="AG371" i="9"/>
  <c r="AG372" i="9"/>
  <c r="AG373" i="9"/>
  <c r="AG374" i="9"/>
  <c r="AG375" i="9"/>
  <c r="AG376" i="9"/>
  <c r="AG377" i="9"/>
  <c r="AG378" i="9"/>
  <c r="AG379" i="9"/>
  <c r="AG380" i="9"/>
  <c r="AG381" i="9"/>
  <c r="AG382" i="9"/>
  <c r="AG383" i="9"/>
  <c r="AG384" i="9"/>
  <c r="AG385" i="9"/>
  <c r="AG386" i="9"/>
  <c r="AG387" i="9"/>
  <c r="AG388" i="9"/>
  <c r="AG389" i="9"/>
  <c r="AG390" i="9"/>
  <c r="AG391" i="9"/>
  <c r="AG392" i="9"/>
  <c r="AG393" i="9"/>
  <c r="AG394" i="9"/>
  <c r="AG395" i="9"/>
  <c r="AG396" i="9"/>
  <c r="AG397" i="9"/>
  <c r="AG398" i="9"/>
  <c r="AG399" i="9"/>
  <c r="AG400" i="9"/>
  <c r="AG401" i="9"/>
  <c r="AG402" i="9"/>
  <c r="AG403" i="9"/>
  <c r="AG404" i="9"/>
  <c r="AG405" i="9"/>
  <c r="AG406" i="9"/>
  <c r="AG407" i="9"/>
  <c r="AG408" i="9"/>
  <c r="AG409" i="9"/>
  <c r="AG410" i="9"/>
  <c r="AG411" i="9"/>
  <c r="AG412" i="9"/>
  <c r="AG413" i="9"/>
  <c r="AG414" i="9"/>
  <c r="AG415" i="9"/>
  <c r="AG416" i="9"/>
  <c r="AG417" i="9"/>
  <c r="AG418" i="9"/>
  <c r="AG419" i="9"/>
  <c r="AG420" i="9"/>
  <c r="AG421" i="9"/>
  <c r="AG422" i="9"/>
  <c r="AG423" i="9"/>
  <c r="AG424" i="9"/>
  <c r="AG425" i="9"/>
  <c r="AG426" i="9"/>
  <c r="AG427" i="9"/>
  <c r="AG428" i="9"/>
  <c r="AG429" i="9"/>
  <c r="AG430" i="9"/>
  <c r="AG431" i="9"/>
  <c r="AG432" i="9"/>
  <c r="AG433" i="9"/>
  <c r="AG434" i="9"/>
  <c r="AG435" i="9"/>
  <c r="AG436" i="9"/>
  <c r="AG437" i="9"/>
  <c r="AG438" i="9"/>
  <c r="AG439" i="9"/>
  <c r="AG440" i="9"/>
  <c r="AG441" i="9"/>
  <c r="AG442" i="9"/>
  <c r="AG443" i="9"/>
  <c r="AG444" i="9"/>
  <c r="AG445" i="9"/>
  <c r="AG446" i="9"/>
  <c r="AG447" i="9"/>
  <c r="AG448" i="9"/>
  <c r="AG449" i="9"/>
  <c r="AG450" i="9"/>
  <c r="AG451" i="9"/>
  <c r="AG452" i="9"/>
  <c r="AG453" i="9"/>
  <c r="AG454" i="9"/>
  <c r="AG455" i="9"/>
  <c r="AG456" i="9"/>
  <c r="AG457" i="9"/>
  <c r="AG458" i="9"/>
  <c r="AG459" i="9"/>
  <c r="AG460" i="9"/>
  <c r="AG461" i="9"/>
  <c r="AG462" i="9"/>
  <c r="AG463" i="9"/>
  <c r="AG464" i="9"/>
  <c r="AG465" i="9"/>
  <c r="AG466" i="9"/>
  <c r="AG467" i="9"/>
  <c r="AG468" i="9"/>
  <c r="AG469" i="9"/>
  <c r="AG470" i="9"/>
  <c r="AG471" i="9"/>
  <c r="AG472" i="9"/>
  <c r="AG473" i="9"/>
  <c r="AG474" i="9"/>
  <c r="AG475" i="9"/>
  <c r="AG476" i="9"/>
  <c r="AG477" i="9"/>
  <c r="AG478" i="9"/>
  <c r="AG479" i="9"/>
  <c r="AG480" i="9"/>
  <c r="AG481" i="9"/>
  <c r="AG482" i="9"/>
  <c r="AG483" i="9"/>
  <c r="AG484" i="9"/>
  <c r="AG485" i="9"/>
  <c r="AG486" i="9"/>
  <c r="AG487" i="9"/>
  <c r="AG488" i="9"/>
  <c r="AG489" i="9"/>
  <c r="AG490" i="9"/>
  <c r="AG491" i="9"/>
  <c r="AG492" i="9"/>
  <c r="AG493" i="9"/>
  <c r="AG494" i="9"/>
  <c r="AG495" i="9"/>
  <c r="AG496" i="9"/>
  <c r="AG497" i="9"/>
  <c r="AG498" i="9"/>
  <c r="AG499" i="9"/>
  <c r="AG500" i="9"/>
  <c r="AG501" i="9"/>
  <c r="AG502" i="9"/>
  <c r="AG503" i="9"/>
  <c r="AG504" i="9"/>
  <c r="AG505" i="9"/>
  <c r="AG506" i="9"/>
  <c r="AG507" i="9"/>
  <c r="AG508" i="9"/>
  <c r="AG509" i="9"/>
  <c r="AG510" i="9"/>
  <c r="AG511" i="9"/>
  <c r="AG512" i="9"/>
  <c r="AG513" i="9"/>
  <c r="AG514" i="9"/>
  <c r="AG515" i="9"/>
  <c r="AG516" i="9"/>
  <c r="AG517" i="9"/>
  <c r="AG518" i="9"/>
  <c r="AG519" i="9"/>
  <c r="AG520" i="9"/>
  <c r="AG521" i="9"/>
  <c r="AG522" i="9"/>
  <c r="AG523" i="9"/>
  <c r="AG524" i="9"/>
  <c r="AG525" i="9"/>
  <c r="AG526" i="9"/>
  <c r="AG527" i="9"/>
  <c r="AG528" i="9"/>
  <c r="AG529" i="9"/>
  <c r="AG530" i="9"/>
  <c r="AG531" i="9"/>
  <c r="AG532" i="9"/>
  <c r="AG533" i="9"/>
  <c r="AG534" i="9"/>
  <c r="AG535" i="9"/>
  <c r="AG536" i="9"/>
  <c r="AG537" i="9"/>
  <c r="AG538" i="9"/>
  <c r="AG539" i="9"/>
  <c r="AG540" i="9"/>
  <c r="AG541" i="9"/>
  <c r="AG542" i="9"/>
  <c r="AG543" i="9"/>
  <c r="AG544" i="9"/>
  <c r="AG545" i="9"/>
  <c r="AG546" i="9"/>
  <c r="AG547" i="9"/>
  <c r="AG548" i="9"/>
  <c r="AG549" i="9"/>
  <c r="AG550" i="9"/>
  <c r="AG551" i="9"/>
  <c r="AG552" i="9"/>
  <c r="AG553" i="9"/>
  <c r="AG554" i="9"/>
  <c r="AG555" i="9"/>
  <c r="AG556" i="9"/>
  <c r="AG557" i="9"/>
  <c r="AG558" i="9"/>
  <c r="AG559" i="9"/>
  <c r="AG560" i="9"/>
  <c r="AG561" i="9"/>
  <c r="AG562" i="9"/>
  <c r="AG563" i="9"/>
  <c r="AG564" i="9"/>
  <c r="AG565" i="9"/>
  <c r="AG566" i="9"/>
  <c r="AG567" i="9"/>
  <c r="AG568" i="9"/>
  <c r="AG569" i="9"/>
  <c r="AG570" i="9"/>
  <c r="AG571" i="9"/>
  <c r="AG572" i="9"/>
  <c r="AG573" i="9"/>
  <c r="AG574" i="9"/>
  <c r="AG575" i="9"/>
  <c r="AG576" i="9"/>
  <c r="AG577" i="9"/>
  <c r="AG578" i="9"/>
  <c r="AG579" i="9"/>
  <c r="AG580" i="9"/>
  <c r="AG581" i="9"/>
  <c r="AG582" i="9"/>
  <c r="AG583" i="9"/>
  <c r="AG584" i="9"/>
  <c r="AG585" i="9"/>
  <c r="AG586" i="9"/>
  <c r="AG587" i="9"/>
  <c r="AG588" i="9"/>
  <c r="AG589" i="9"/>
  <c r="AG590" i="9"/>
  <c r="AG591" i="9"/>
  <c r="AG592" i="9"/>
  <c r="AG593" i="9"/>
  <c r="AG594" i="9"/>
  <c r="AG595" i="9"/>
  <c r="AG596" i="9"/>
  <c r="AG597" i="9"/>
  <c r="AG598" i="9"/>
  <c r="AG599" i="9"/>
  <c r="AG600" i="9"/>
  <c r="AG601" i="9"/>
  <c r="AG602" i="9"/>
  <c r="AG603" i="9"/>
  <c r="AG604" i="9"/>
  <c r="AG605" i="9"/>
  <c r="AG606" i="9"/>
  <c r="AG607" i="9"/>
  <c r="AG608" i="9"/>
  <c r="AG609" i="9"/>
  <c r="AG610" i="9"/>
  <c r="AG611" i="9"/>
  <c r="AG612" i="9"/>
  <c r="AG613" i="9"/>
  <c r="AG614" i="9"/>
  <c r="AG615" i="9"/>
  <c r="AG616" i="9"/>
  <c r="AG617" i="9"/>
  <c r="AG618" i="9"/>
  <c r="AG619" i="9"/>
  <c r="AG620" i="9"/>
  <c r="AG621" i="9"/>
  <c r="AG622" i="9"/>
  <c r="AG623" i="9"/>
  <c r="AG624" i="9"/>
  <c r="AG625" i="9"/>
  <c r="AG626" i="9"/>
  <c r="AG627" i="9"/>
  <c r="AG628" i="9"/>
  <c r="AG629" i="9"/>
  <c r="AG630" i="9"/>
  <c r="AG631" i="9"/>
  <c r="AG632" i="9"/>
  <c r="AG633" i="9"/>
  <c r="AG634" i="9"/>
  <c r="AG635" i="9"/>
  <c r="AG636" i="9"/>
  <c r="AG637" i="9"/>
  <c r="AG638" i="9"/>
  <c r="AG639" i="9"/>
  <c r="AG640" i="9"/>
  <c r="AG641" i="9"/>
  <c r="AG642" i="9"/>
  <c r="AG643" i="9"/>
  <c r="AG644" i="9"/>
  <c r="AG645" i="9"/>
  <c r="AG646" i="9"/>
  <c r="AG647" i="9"/>
  <c r="AG648" i="9"/>
  <c r="AG649" i="9"/>
  <c r="AG650" i="9"/>
  <c r="AG651" i="9"/>
  <c r="AG652" i="9"/>
  <c r="AG653" i="9"/>
  <c r="AG654" i="9"/>
  <c r="AG655" i="9"/>
  <c r="AG656" i="9"/>
  <c r="AG657" i="9"/>
  <c r="AG658" i="9"/>
  <c r="AG659" i="9"/>
  <c r="AG660" i="9"/>
  <c r="AG661" i="9"/>
  <c r="AG662" i="9"/>
  <c r="AG663" i="9"/>
  <c r="AG664" i="9"/>
  <c r="AG665" i="9"/>
  <c r="AG666" i="9"/>
  <c r="AG667" i="9"/>
  <c r="AG668" i="9"/>
  <c r="AG669" i="9"/>
  <c r="AG670" i="9"/>
  <c r="AG671" i="9"/>
  <c r="AG672" i="9"/>
  <c r="AG673" i="9"/>
  <c r="AG674" i="9"/>
  <c r="AG675" i="9"/>
  <c r="AG676" i="9"/>
  <c r="AG677" i="9"/>
  <c r="AG678" i="9"/>
  <c r="AG679" i="9"/>
  <c r="AG680" i="9"/>
  <c r="AG681" i="9"/>
  <c r="AG682" i="9"/>
  <c r="AG683" i="9"/>
  <c r="AG684" i="9"/>
  <c r="AG685" i="9"/>
  <c r="AG686" i="9"/>
  <c r="AG687" i="9"/>
  <c r="AG688" i="9"/>
  <c r="AG689" i="9"/>
  <c r="AG690" i="9"/>
  <c r="AG691" i="9"/>
  <c r="AG692" i="9"/>
  <c r="AG693" i="9"/>
  <c r="AG694" i="9"/>
  <c r="AG695" i="9"/>
  <c r="AG696" i="9"/>
  <c r="AG697" i="9"/>
  <c r="AG698" i="9"/>
  <c r="AG699" i="9"/>
  <c r="AG700" i="9"/>
  <c r="AG701" i="9"/>
  <c r="AG702" i="9"/>
  <c r="AG703" i="9"/>
  <c r="AG704" i="9"/>
  <c r="AG705" i="9"/>
  <c r="AG706" i="9"/>
  <c r="AG707" i="9"/>
  <c r="AG708" i="9"/>
  <c r="AG709" i="9"/>
  <c r="AG710" i="9"/>
  <c r="AG711" i="9"/>
  <c r="AG712" i="9"/>
  <c r="AG713" i="9"/>
  <c r="AG714" i="9"/>
  <c r="AG715" i="9"/>
  <c r="AG716" i="9"/>
  <c r="AG717" i="9"/>
  <c r="AG718" i="9"/>
  <c r="AG719" i="9"/>
  <c r="AG720" i="9"/>
  <c r="AG721" i="9"/>
  <c r="AG722" i="9"/>
  <c r="AG723" i="9"/>
  <c r="AG724" i="9"/>
  <c r="AG725" i="9"/>
  <c r="AG726" i="9"/>
  <c r="AG727" i="9"/>
  <c r="AG728" i="9"/>
  <c r="AG729" i="9"/>
  <c r="AG730" i="9"/>
  <c r="AG731" i="9"/>
  <c r="AG732" i="9"/>
  <c r="AG733" i="9"/>
  <c r="AG734" i="9"/>
  <c r="AG735" i="9"/>
  <c r="AG736" i="9"/>
  <c r="AG737" i="9"/>
  <c r="AG738" i="9"/>
  <c r="AG739" i="9"/>
  <c r="AG740" i="9"/>
  <c r="AG741" i="9"/>
  <c r="AG742" i="9"/>
  <c r="AG743" i="9"/>
  <c r="AG744" i="9"/>
  <c r="AG745" i="9"/>
  <c r="AG746" i="9"/>
  <c r="AG747" i="9"/>
  <c r="AG748" i="9"/>
  <c r="AG749" i="9"/>
  <c r="AG750" i="9"/>
  <c r="AG751" i="9"/>
  <c r="AG752" i="9"/>
  <c r="AG753" i="9"/>
  <c r="AG754" i="9"/>
  <c r="AG755" i="9"/>
  <c r="AG756" i="9"/>
  <c r="AG757" i="9"/>
  <c r="AG758" i="9"/>
  <c r="AG759" i="9"/>
  <c r="AG760" i="9"/>
  <c r="AG761" i="9"/>
  <c r="AG762" i="9"/>
  <c r="AG763" i="9"/>
  <c r="AG764" i="9"/>
  <c r="AG765" i="9"/>
  <c r="AG766" i="9"/>
  <c r="AG767" i="9"/>
  <c r="AG768" i="9"/>
  <c r="AG769" i="9"/>
  <c r="AG770" i="9"/>
  <c r="AG771" i="9"/>
  <c r="AG772" i="9"/>
  <c r="AG773" i="9"/>
  <c r="AG774" i="9"/>
  <c r="AG775" i="9"/>
  <c r="AG776" i="9"/>
  <c r="AG777" i="9"/>
  <c r="AG778" i="9"/>
  <c r="AG779" i="9"/>
  <c r="AG780" i="9"/>
  <c r="AG781" i="9"/>
  <c r="AG782" i="9"/>
  <c r="AG783" i="9"/>
  <c r="AG784" i="9"/>
  <c r="AG785" i="9"/>
  <c r="AG786" i="9"/>
  <c r="AG787" i="9"/>
  <c r="AG788" i="9"/>
  <c r="AG789" i="9"/>
  <c r="AG790" i="9"/>
  <c r="AG791" i="9"/>
  <c r="AG792" i="9"/>
  <c r="AG793" i="9"/>
  <c r="AG794" i="9"/>
  <c r="AG795" i="9"/>
  <c r="AG796" i="9"/>
  <c r="AG797" i="9"/>
  <c r="AG798" i="9"/>
  <c r="AG799" i="9"/>
  <c r="AG800" i="9"/>
  <c r="AG801" i="9"/>
  <c r="AG802" i="9"/>
  <c r="AG803" i="9"/>
  <c r="AG804" i="9"/>
  <c r="AG805" i="9"/>
  <c r="AG806" i="9"/>
  <c r="AG807" i="9"/>
  <c r="AG808" i="9"/>
  <c r="AG809" i="9"/>
  <c r="AG810" i="9"/>
  <c r="AG811" i="9"/>
  <c r="AG812" i="9"/>
  <c r="AG813" i="9"/>
  <c r="AG814" i="9"/>
  <c r="AG815" i="9"/>
  <c r="AG816" i="9"/>
  <c r="AG817" i="9"/>
  <c r="AG818" i="9"/>
  <c r="AG819" i="9"/>
  <c r="AG820" i="9"/>
  <c r="AG821" i="9"/>
  <c r="AG822" i="9"/>
  <c r="AG823" i="9"/>
  <c r="AG824" i="9"/>
  <c r="AG825" i="9"/>
  <c r="AG826" i="9"/>
  <c r="AG827" i="9"/>
  <c r="AG828" i="9"/>
  <c r="AG829" i="9"/>
  <c r="AG830" i="9"/>
  <c r="AG831" i="9"/>
  <c r="AG832" i="9"/>
  <c r="AG833" i="9"/>
  <c r="AG834" i="9"/>
  <c r="AG835" i="9"/>
  <c r="AG836" i="9"/>
  <c r="AG837" i="9"/>
  <c r="AG838" i="9"/>
  <c r="AG839" i="9"/>
  <c r="AG840" i="9"/>
  <c r="AG841" i="9"/>
  <c r="AG842" i="9"/>
  <c r="AG843" i="9"/>
  <c r="AG844" i="9"/>
  <c r="AG845" i="9"/>
  <c r="AG846" i="9"/>
  <c r="AG847" i="9"/>
  <c r="AG848" i="9"/>
  <c r="AG849" i="9"/>
  <c r="AG850" i="9"/>
  <c r="AG851" i="9"/>
  <c r="AG852" i="9"/>
  <c r="AG853" i="9"/>
  <c r="AG854" i="9"/>
  <c r="AG855" i="9"/>
  <c r="AG856" i="9"/>
  <c r="AG857" i="9"/>
  <c r="AG858" i="9"/>
  <c r="AG859" i="9"/>
  <c r="AG860" i="9"/>
  <c r="AG861" i="9"/>
  <c r="AG862" i="9"/>
  <c r="AG863" i="9"/>
  <c r="AG864" i="9"/>
  <c r="AG865" i="9"/>
  <c r="AG866" i="9"/>
  <c r="AG867" i="9"/>
  <c r="AG868" i="9"/>
  <c r="AG869" i="9"/>
  <c r="AG870" i="9"/>
  <c r="AG871" i="9"/>
  <c r="AG872" i="9"/>
  <c r="AG873" i="9"/>
  <c r="AG874" i="9"/>
  <c r="AG875" i="9"/>
  <c r="AG876" i="9"/>
  <c r="AG877" i="9"/>
  <c r="AG878" i="9"/>
  <c r="AG879" i="9"/>
  <c r="AG880" i="9"/>
  <c r="AG881" i="9"/>
  <c r="AG882" i="9"/>
  <c r="AG883" i="9"/>
  <c r="AG884" i="9"/>
  <c r="AG885" i="9"/>
  <c r="AG886" i="9"/>
  <c r="AG887" i="9"/>
  <c r="AG888" i="9"/>
  <c r="AG889" i="9"/>
  <c r="AG890" i="9"/>
  <c r="AG891" i="9"/>
  <c r="AG892" i="9"/>
  <c r="AG893" i="9"/>
  <c r="AG894" i="9"/>
  <c r="AG895" i="9"/>
  <c r="AG896" i="9"/>
  <c r="AG897" i="9"/>
  <c r="AG898" i="9"/>
  <c r="AG899" i="9"/>
  <c r="AG900" i="9"/>
  <c r="AG901" i="9"/>
  <c r="AG902" i="9"/>
  <c r="AG903" i="9"/>
  <c r="AG904" i="9"/>
  <c r="AG905" i="9"/>
  <c r="AG906" i="9"/>
  <c r="AG907" i="9"/>
  <c r="AG908" i="9"/>
  <c r="AG909" i="9"/>
  <c r="AG910" i="9"/>
  <c r="AG911" i="9"/>
  <c r="AG912" i="9"/>
  <c r="AG913" i="9"/>
  <c r="AG914" i="9"/>
  <c r="AG915" i="9"/>
  <c r="AG916" i="9"/>
  <c r="AG917" i="9"/>
  <c r="AG918" i="9"/>
  <c r="AG919" i="9"/>
  <c r="AG920" i="9"/>
  <c r="AG921" i="9"/>
  <c r="AG922" i="9"/>
  <c r="AG923" i="9"/>
  <c r="AG924" i="9"/>
  <c r="AG925" i="9"/>
  <c r="AG926" i="9"/>
  <c r="AG927" i="9"/>
  <c r="AG928" i="9"/>
  <c r="AG929" i="9"/>
  <c r="AG930" i="9"/>
  <c r="AG931" i="9"/>
  <c r="AG932" i="9"/>
  <c r="AG933" i="9"/>
  <c r="AG934" i="9"/>
  <c r="AG935" i="9"/>
  <c r="AG936" i="9"/>
  <c r="AG937" i="9"/>
  <c r="AG938" i="9"/>
  <c r="AG939" i="9"/>
  <c r="AG940" i="9"/>
  <c r="AG941" i="9"/>
  <c r="AG942" i="9"/>
  <c r="AG943" i="9"/>
  <c r="AG944" i="9"/>
  <c r="AG945" i="9"/>
  <c r="AG946" i="9"/>
  <c r="AG947" i="9"/>
  <c r="AG948" i="9"/>
  <c r="AG949" i="9"/>
  <c r="AG950" i="9"/>
  <c r="AG951" i="9"/>
  <c r="AG952" i="9"/>
  <c r="AG953" i="9"/>
  <c r="AG954" i="9"/>
  <c r="AG955" i="9"/>
  <c r="AG956" i="9"/>
  <c r="AG957" i="9"/>
  <c r="AG958" i="9"/>
  <c r="AG959" i="9"/>
  <c r="AG960" i="9"/>
  <c r="AG961" i="9"/>
  <c r="AG962" i="9"/>
  <c r="AG963" i="9"/>
  <c r="AG964" i="9"/>
  <c r="AG965" i="9"/>
  <c r="AG966" i="9"/>
  <c r="AG967" i="9"/>
  <c r="AG968" i="9"/>
  <c r="AG969" i="9"/>
  <c r="AG970" i="9"/>
  <c r="AG971" i="9"/>
  <c r="AG972" i="9"/>
  <c r="AG973" i="9"/>
  <c r="AG974" i="9"/>
  <c r="AG975" i="9"/>
  <c r="AG976" i="9"/>
  <c r="AG977" i="9"/>
  <c r="AG978" i="9"/>
  <c r="AG979" i="9"/>
  <c r="AG980" i="9"/>
  <c r="AG981" i="9"/>
  <c r="AG982" i="9"/>
  <c r="AG983" i="9"/>
  <c r="AG984" i="9"/>
  <c r="AG985" i="9"/>
  <c r="AG986" i="9"/>
  <c r="AG987" i="9"/>
  <c r="AG988" i="9"/>
  <c r="AG989" i="9"/>
  <c r="AG990" i="9"/>
  <c r="AG991" i="9"/>
  <c r="AG992" i="9"/>
  <c r="AG993" i="9"/>
  <c r="AG994" i="9"/>
  <c r="AG995" i="9"/>
  <c r="AG996" i="9"/>
  <c r="AG997" i="9"/>
  <c r="AG998" i="9"/>
  <c r="AG999" i="9"/>
  <c r="AG1000" i="9"/>
  <c r="AG1001" i="9"/>
  <c r="AG1002" i="9"/>
  <c r="AG1003" i="9"/>
  <c r="AG1004" i="9"/>
  <c r="AG1005" i="9"/>
  <c r="AG1006" i="9"/>
  <c r="AG1007" i="9"/>
  <c r="AG1008" i="9"/>
  <c r="AG1009" i="9"/>
  <c r="AG1010" i="9"/>
  <c r="AG1011" i="9"/>
  <c r="AG1012" i="9"/>
  <c r="AG1013" i="9"/>
  <c r="AG1014" i="9"/>
  <c r="AG1015" i="9"/>
  <c r="AG1016" i="9"/>
  <c r="AG1017" i="9"/>
  <c r="AG1018" i="9"/>
  <c r="AG1019" i="9"/>
  <c r="AG1020" i="9"/>
  <c r="AG1021" i="9"/>
  <c r="AG1022" i="9"/>
  <c r="AG1023" i="9"/>
  <c r="AG1024" i="9"/>
  <c r="AG1025" i="9"/>
  <c r="AG1026" i="9"/>
  <c r="AG1027" i="9"/>
  <c r="AG1028" i="9"/>
  <c r="AG1029" i="9"/>
  <c r="AG1030" i="9"/>
  <c r="AG1031" i="9"/>
  <c r="AG1032" i="9"/>
  <c r="AG1033" i="9"/>
  <c r="AG1034" i="9"/>
  <c r="AG1035" i="9"/>
  <c r="AG1036" i="9"/>
  <c r="AG1037" i="9"/>
  <c r="AG1038" i="9"/>
  <c r="AG1039" i="9"/>
  <c r="AG1040" i="9"/>
  <c r="AG1041" i="9"/>
  <c r="AG1042" i="9"/>
  <c r="AG1043" i="9"/>
  <c r="AG1044" i="9"/>
  <c r="AG1045" i="9"/>
  <c r="AG1046" i="9"/>
  <c r="AG1047" i="9"/>
  <c r="AG1048" i="9"/>
  <c r="AG1049" i="9"/>
  <c r="AG1050" i="9"/>
  <c r="AG1051" i="9"/>
  <c r="AG1052" i="9"/>
  <c r="AG1053" i="9"/>
  <c r="AG1054" i="9"/>
  <c r="AG1055" i="9"/>
  <c r="AG1056" i="9"/>
  <c r="AG1057" i="9"/>
  <c r="AG1058" i="9"/>
  <c r="AG1059" i="9"/>
  <c r="AG1060" i="9"/>
  <c r="AG1061" i="9"/>
  <c r="AG1062" i="9"/>
  <c r="AG1063" i="9"/>
  <c r="AG1064" i="9"/>
  <c r="AG1065" i="9"/>
  <c r="AG1066" i="9"/>
  <c r="AG1067" i="9"/>
  <c r="AG1068" i="9"/>
  <c r="AG1069" i="9"/>
  <c r="AG1070" i="9"/>
  <c r="AG1071" i="9"/>
  <c r="AG1072" i="9"/>
  <c r="AG1073" i="9"/>
  <c r="AG1074" i="9"/>
  <c r="AG1075" i="9"/>
  <c r="AG1076" i="9"/>
  <c r="AG1077" i="9"/>
  <c r="AG1078" i="9"/>
  <c r="AG1079" i="9"/>
  <c r="AG1080" i="9"/>
  <c r="AG1081" i="9"/>
  <c r="AG1082" i="9"/>
  <c r="AG1083" i="9"/>
  <c r="AG1084" i="9"/>
  <c r="AG1085" i="9"/>
  <c r="AG1086" i="9"/>
  <c r="AG1087" i="9"/>
  <c r="AG1088" i="9"/>
  <c r="AG1089" i="9"/>
  <c r="AG1090" i="9"/>
  <c r="AG1091" i="9"/>
  <c r="AG1092" i="9"/>
  <c r="AG1093" i="9"/>
  <c r="AG1094" i="9"/>
  <c r="AG1095" i="9"/>
  <c r="AG1096" i="9"/>
  <c r="AG1097" i="9"/>
  <c r="AG1098" i="9"/>
  <c r="AG1099" i="9"/>
  <c r="AG1100" i="9"/>
  <c r="AG1101" i="9"/>
  <c r="AG1102" i="9"/>
  <c r="AG1103" i="9"/>
  <c r="AG1104" i="9"/>
  <c r="AG1105" i="9"/>
  <c r="AG1106" i="9"/>
  <c r="AG1107" i="9"/>
  <c r="AG1108" i="9"/>
  <c r="AG1109" i="9"/>
  <c r="AG1110" i="9"/>
  <c r="AG1111" i="9"/>
  <c r="AG1112" i="9"/>
  <c r="AG1113" i="9"/>
  <c r="AG1114" i="9"/>
  <c r="AG1115" i="9"/>
  <c r="AG1116" i="9"/>
  <c r="AG1117" i="9"/>
  <c r="AG1118" i="9"/>
  <c r="AG1119" i="9"/>
  <c r="AG1120" i="9"/>
  <c r="AG1121" i="9"/>
  <c r="AG1122" i="9"/>
  <c r="AG1123" i="9"/>
  <c r="AG1124" i="9"/>
  <c r="AG1125" i="9"/>
  <c r="AG1126" i="9"/>
  <c r="AG1127" i="9"/>
  <c r="AG1128" i="9"/>
  <c r="AG1129" i="9"/>
  <c r="AG1130" i="9"/>
  <c r="AG1131" i="9"/>
  <c r="AG1132" i="9"/>
  <c r="AG1133" i="9"/>
  <c r="AG1134" i="9"/>
  <c r="AG1135" i="9"/>
  <c r="AG1136" i="9"/>
  <c r="AG1137" i="9"/>
  <c r="AG1138" i="9"/>
  <c r="AG1139" i="9"/>
  <c r="AG1140" i="9"/>
  <c r="AG1141" i="9"/>
  <c r="AG1142" i="9"/>
  <c r="AG1143" i="9"/>
  <c r="AG1144" i="9"/>
  <c r="AG1145" i="9"/>
  <c r="AG1146" i="9"/>
  <c r="AG1147" i="9"/>
  <c r="AG1148" i="9"/>
  <c r="AG1149" i="9"/>
  <c r="AG1150" i="9"/>
  <c r="AG1151" i="9"/>
  <c r="AG1152" i="9"/>
  <c r="AG1153" i="9"/>
  <c r="AG1154" i="9"/>
  <c r="AG1155" i="9"/>
  <c r="AG1156" i="9"/>
  <c r="AG1157" i="9"/>
  <c r="AG1158" i="9"/>
  <c r="AG1159" i="9"/>
  <c r="AG1160" i="9"/>
  <c r="AG1161" i="9"/>
  <c r="AG1162" i="9"/>
  <c r="AG1163" i="9"/>
  <c r="AG1164" i="9"/>
  <c r="AG1165" i="9"/>
  <c r="AG1166" i="9"/>
  <c r="AG1167" i="9"/>
  <c r="AG1168" i="9"/>
  <c r="AG1169" i="9"/>
  <c r="AG1170" i="9"/>
  <c r="AG1171" i="9"/>
  <c r="AG1172" i="9"/>
  <c r="AG1173" i="9"/>
  <c r="AG1174" i="9"/>
  <c r="AG1175" i="9"/>
  <c r="AG1176" i="9"/>
  <c r="AG1177" i="9"/>
  <c r="AG1178" i="9"/>
  <c r="AG1179" i="9"/>
  <c r="AG1180" i="9"/>
  <c r="AG1181" i="9"/>
  <c r="AG1182" i="9"/>
  <c r="AG1183" i="9"/>
  <c r="AG1184" i="9"/>
  <c r="AG1185" i="9"/>
  <c r="AG1186" i="9"/>
  <c r="AG1187" i="9"/>
  <c r="AG1188" i="9"/>
  <c r="AG1189" i="9"/>
  <c r="AG1190" i="9"/>
  <c r="AG1191" i="9"/>
  <c r="AG1192" i="9"/>
  <c r="AG1193" i="9"/>
  <c r="AG1194" i="9"/>
  <c r="AG1195" i="9"/>
  <c r="AG1196" i="9"/>
  <c r="AG1197" i="9"/>
  <c r="AG1198" i="9"/>
  <c r="AG1199" i="9"/>
  <c r="AG1200" i="9"/>
  <c r="AG1201" i="9"/>
  <c r="AG1202" i="9"/>
  <c r="AG1203" i="9"/>
  <c r="AG1204" i="9"/>
  <c r="AG1205" i="9"/>
  <c r="AG1206" i="9"/>
  <c r="AG1207" i="9"/>
  <c r="AG1208" i="9"/>
  <c r="AG1209" i="9"/>
  <c r="AG1210" i="9"/>
  <c r="AG1211" i="9"/>
  <c r="AG1212" i="9"/>
  <c r="AG1213" i="9"/>
  <c r="AG1214" i="9"/>
  <c r="AG1215" i="9"/>
  <c r="AG1216" i="9"/>
  <c r="AG1217" i="9"/>
  <c r="AG1218" i="9"/>
  <c r="AG1219" i="9"/>
  <c r="AG1220" i="9"/>
  <c r="AG1221" i="9"/>
  <c r="AG1222" i="9"/>
  <c r="AG1223" i="9"/>
  <c r="AG1224" i="9"/>
  <c r="AG1225" i="9"/>
  <c r="AG1226" i="9"/>
  <c r="AG1227" i="9"/>
  <c r="AG1228" i="9"/>
  <c r="AG1229" i="9"/>
  <c r="AG1230" i="9"/>
  <c r="AG1231" i="9"/>
  <c r="AG1232" i="9"/>
  <c r="AG1233" i="9"/>
  <c r="AG1234" i="9"/>
  <c r="AG1235" i="9"/>
  <c r="AG1236" i="9"/>
  <c r="AG1237" i="9"/>
  <c r="AG1238" i="9"/>
  <c r="AG1239" i="9"/>
  <c r="AG1240" i="9"/>
  <c r="AG1241" i="9"/>
  <c r="AG1242" i="9"/>
  <c r="AG1243" i="9"/>
  <c r="AG1244" i="9"/>
  <c r="AG1245" i="9"/>
  <c r="AG1246" i="9"/>
  <c r="AG1247" i="9"/>
  <c r="AG1248" i="9"/>
  <c r="AG1249" i="9"/>
  <c r="AG1250" i="9"/>
  <c r="AG1251" i="9"/>
  <c r="AG1252" i="9"/>
  <c r="AG1253" i="9"/>
  <c r="AG1254" i="9"/>
  <c r="AG1255" i="9"/>
  <c r="AG1256" i="9"/>
  <c r="AG1257" i="9"/>
  <c r="AG1258" i="9"/>
  <c r="AG1259" i="9"/>
  <c r="AG1260" i="9"/>
  <c r="AG1261" i="9"/>
  <c r="AG1262" i="9"/>
  <c r="AG1263" i="9"/>
  <c r="AG1264" i="9"/>
  <c r="AG1265" i="9"/>
  <c r="AG1266" i="9"/>
  <c r="AG1267" i="9"/>
  <c r="AG1268" i="9"/>
  <c r="AG1269" i="9"/>
  <c r="AG1270" i="9"/>
  <c r="AG1271" i="9"/>
  <c r="AG1272" i="9"/>
  <c r="AG1273" i="9"/>
  <c r="AG1274" i="9"/>
  <c r="AG1275" i="9"/>
  <c r="AG1276" i="9"/>
  <c r="AG1277" i="9"/>
  <c r="AG1278" i="9"/>
  <c r="AG1279" i="9"/>
  <c r="AG1280" i="9"/>
  <c r="AG1281" i="9"/>
  <c r="AG1282" i="9"/>
  <c r="AG1283" i="9"/>
  <c r="AG1284" i="9"/>
  <c r="AG1285" i="9"/>
  <c r="AG1286" i="9"/>
  <c r="AG1287" i="9"/>
  <c r="AG1288" i="9"/>
  <c r="AG1289" i="9"/>
  <c r="AG1290" i="9"/>
  <c r="AG1291" i="9"/>
  <c r="AG1292" i="9"/>
  <c r="AG1293" i="9"/>
  <c r="AG1294" i="9"/>
  <c r="AG1295" i="9"/>
  <c r="AG1296" i="9"/>
  <c r="AG1297" i="9"/>
  <c r="AG1298" i="9"/>
  <c r="AG1299" i="9"/>
  <c r="AG1300" i="9"/>
  <c r="AG1301" i="9"/>
  <c r="AG1302" i="9"/>
  <c r="AG1303" i="9"/>
  <c r="AG1304" i="9"/>
  <c r="AG1305" i="9"/>
  <c r="AG1306" i="9"/>
  <c r="AG1307" i="9"/>
  <c r="AG1308" i="9"/>
  <c r="AG1309" i="9"/>
  <c r="AG1310" i="9"/>
  <c r="AG1311" i="9"/>
  <c r="AG1312" i="9"/>
  <c r="AG1313" i="9"/>
  <c r="AG1314" i="9"/>
  <c r="AG1315" i="9"/>
  <c r="AG1316" i="9"/>
  <c r="AG1317" i="9"/>
  <c r="AG1318" i="9"/>
  <c r="AG1319" i="9"/>
  <c r="AG1320" i="9"/>
  <c r="AG1321" i="9"/>
  <c r="AG1322" i="9"/>
  <c r="AG1323" i="9"/>
  <c r="AG1324" i="9"/>
  <c r="AG1325" i="9"/>
  <c r="AG1326" i="9"/>
  <c r="AG1327" i="9"/>
  <c r="AG1328" i="9"/>
  <c r="AG1329" i="9"/>
  <c r="AG1330" i="9"/>
  <c r="AG1331" i="9"/>
  <c r="AG1332" i="9"/>
  <c r="AG1333" i="9"/>
  <c r="AG1334" i="9"/>
  <c r="AG1335" i="9"/>
  <c r="AG1336" i="9"/>
  <c r="AG1337" i="9"/>
  <c r="AG1338" i="9"/>
  <c r="AG1339" i="9"/>
  <c r="AG1340" i="9"/>
  <c r="AG1341" i="9"/>
  <c r="AG1342" i="9"/>
  <c r="AG1343" i="9"/>
  <c r="AG1344" i="9"/>
  <c r="AG1345" i="9"/>
  <c r="AG1346" i="9"/>
  <c r="AG1347" i="9"/>
  <c r="AG1348" i="9"/>
  <c r="AG1349" i="9"/>
  <c r="AG1350" i="9"/>
  <c r="AG1351" i="9"/>
  <c r="AG1352" i="9"/>
  <c r="AG1353" i="9"/>
  <c r="AG1354" i="9"/>
  <c r="AG1355" i="9"/>
  <c r="AG1356" i="9"/>
  <c r="AG1357" i="9"/>
  <c r="AG1358" i="9"/>
  <c r="AG1359" i="9"/>
  <c r="AG1360" i="9"/>
  <c r="AG1361" i="9"/>
  <c r="AG1362" i="9"/>
  <c r="AG1363" i="9"/>
  <c r="AG1364" i="9"/>
  <c r="AG1365" i="9"/>
  <c r="AG1366" i="9"/>
  <c r="AG1367" i="9"/>
  <c r="AG1368" i="9"/>
  <c r="AG1369" i="9"/>
  <c r="AG1370" i="9"/>
  <c r="AG1371" i="9"/>
  <c r="AG1372" i="9"/>
  <c r="AG1373" i="9"/>
  <c r="AG1374" i="9"/>
  <c r="AG1375" i="9"/>
  <c r="AG1376" i="9"/>
  <c r="AG1377" i="9"/>
  <c r="AG1378" i="9"/>
  <c r="AG1379" i="9"/>
  <c r="AG1380" i="9"/>
  <c r="AG1381" i="9"/>
  <c r="AG1382" i="9"/>
  <c r="AG1383" i="9"/>
  <c r="AG1384" i="9"/>
  <c r="AG1385" i="9"/>
  <c r="AG1386" i="9"/>
  <c r="AG1387" i="9"/>
  <c r="AG1388" i="9"/>
  <c r="AG1389" i="9"/>
  <c r="AG1390" i="9"/>
  <c r="AG1391" i="9"/>
  <c r="AG1392" i="9"/>
  <c r="AG1393" i="9"/>
  <c r="AG1394" i="9"/>
  <c r="AG1395" i="9"/>
  <c r="AG1396" i="9"/>
  <c r="AG1397" i="9"/>
  <c r="AG1398" i="9"/>
  <c r="AG1399" i="9"/>
  <c r="AG1400" i="9"/>
  <c r="AG1401" i="9"/>
  <c r="AG1402" i="9"/>
  <c r="AG1403" i="9"/>
  <c r="AG1404" i="9"/>
  <c r="AG1405" i="9"/>
  <c r="AG1406" i="9"/>
  <c r="AG1407" i="9"/>
  <c r="AG1408" i="9"/>
  <c r="AG1409" i="9"/>
  <c r="AG1410" i="9"/>
  <c r="AG1411" i="9"/>
  <c r="AG1412" i="9"/>
  <c r="AG1413" i="9"/>
  <c r="AG1414" i="9"/>
  <c r="AG1415" i="9"/>
  <c r="AG1416" i="9"/>
  <c r="AG1417" i="9"/>
  <c r="AG1418" i="9"/>
  <c r="AG1419" i="9"/>
  <c r="AG1420" i="9"/>
  <c r="AG1421" i="9"/>
  <c r="AG1422" i="9"/>
  <c r="AG1423" i="9"/>
  <c r="AG1424" i="9"/>
  <c r="AG1425" i="9"/>
  <c r="AG1426" i="9"/>
  <c r="AG1427" i="9"/>
  <c r="AG1428" i="9"/>
  <c r="AG1429" i="9"/>
  <c r="AG1430" i="9"/>
  <c r="AG1431" i="9"/>
  <c r="AG1432" i="9"/>
  <c r="AG1433" i="9"/>
  <c r="AG1434" i="9"/>
  <c r="AG1435" i="9"/>
  <c r="AG1436" i="9"/>
  <c r="AG1437" i="9"/>
  <c r="AG1438" i="9"/>
  <c r="AG1439" i="9"/>
  <c r="AG1440" i="9"/>
  <c r="AG1441" i="9"/>
  <c r="AG1442" i="9"/>
  <c r="AG1443" i="9"/>
  <c r="AG1444" i="9"/>
  <c r="AG1445" i="9"/>
  <c r="AG1446" i="9"/>
  <c r="AG1447" i="9"/>
  <c r="AG1448" i="9"/>
  <c r="AG1449" i="9"/>
  <c r="AG1450" i="9"/>
  <c r="AG1451" i="9"/>
  <c r="AG1452" i="9"/>
  <c r="AG1453" i="9"/>
  <c r="AG1454" i="9"/>
  <c r="AG1455" i="9"/>
  <c r="AG1456" i="9"/>
  <c r="AG1457" i="9"/>
  <c r="AG1458" i="9"/>
  <c r="AG1459" i="9"/>
  <c r="AG1460" i="9"/>
  <c r="AG1461" i="9"/>
  <c r="AG1462" i="9"/>
  <c r="AG1463" i="9"/>
  <c r="AG1464" i="9"/>
  <c r="AG1465" i="9"/>
  <c r="AG1466" i="9"/>
  <c r="AG1467" i="9"/>
  <c r="AG1468" i="9"/>
  <c r="AG1469" i="9"/>
  <c r="AG1470" i="9"/>
  <c r="AG1471" i="9"/>
  <c r="AG1472" i="9"/>
  <c r="AG1473" i="9"/>
  <c r="AG1474" i="9"/>
  <c r="AG1475" i="9"/>
  <c r="AG1476" i="9"/>
  <c r="AG1477" i="9"/>
  <c r="AG1478" i="9"/>
  <c r="AG1479" i="9"/>
  <c r="AG1480" i="9"/>
  <c r="AG1481" i="9"/>
  <c r="AG1482" i="9"/>
  <c r="AG1483" i="9"/>
  <c r="AG1484" i="9"/>
  <c r="AG1485" i="9"/>
  <c r="AG1486" i="9"/>
  <c r="AG1487" i="9"/>
  <c r="AG1488" i="9"/>
  <c r="AG1489" i="9"/>
  <c r="AG1490" i="9"/>
  <c r="AG1491" i="9"/>
  <c r="AG1492" i="9"/>
  <c r="AG1493" i="9"/>
  <c r="AG1494" i="9"/>
  <c r="AG1495" i="9"/>
  <c r="AG1496" i="9"/>
  <c r="AG1497" i="9"/>
  <c r="AG1498" i="9"/>
  <c r="AG1499" i="9"/>
  <c r="AG1500" i="9"/>
  <c r="AG1501" i="9"/>
  <c r="AG1502" i="9"/>
  <c r="AG1503" i="9"/>
  <c r="AG1504" i="9"/>
  <c r="AG1505" i="9"/>
  <c r="AG1506" i="9"/>
  <c r="AG1507" i="9"/>
  <c r="AG1508" i="9"/>
  <c r="AG1509" i="9"/>
  <c r="AG1510" i="9"/>
  <c r="AG1511" i="9"/>
  <c r="AG1512" i="9"/>
  <c r="AG1513" i="9"/>
  <c r="AG1514" i="9"/>
  <c r="AG1515" i="9"/>
  <c r="AG1516" i="9"/>
  <c r="AG1517" i="9"/>
  <c r="AG1518" i="9"/>
  <c r="AG1519" i="9"/>
  <c r="AG1520" i="9"/>
  <c r="AG1521" i="9"/>
  <c r="AG1522" i="9"/>
  <c r="AG1523" i="9"/>
  <c r="AG1524" i="9"/>
  <c r="AG1525" i="9"/>
  <c r="AG1526" i="9"/>
  <c r="AG1527" i="9"/>
  <c r="AG1528" i="9"/>
  <c r="AG1529" i="9"/>
  <c r="AG1530" i="9"/>
  <c r="AG1531" i="9"/>
  <c r="AG1532" i="9"/>
  <c r="AG1533" i="9"/>
  <c r="AG1534" i="9"/>
  <c r="AG1535" i="9"/>
  <c r="AG1536" i="9"/>
  <c r="AG1537" i="9"/>
  <c r="AG1538" i="9"/>
  <c r="AG1539" i="9"/>
  <c r="AG1540" i="9"/>
  <c r="AG1541" i="9"/>
  <c r="AG1542" i="9"/>
  <c r="AG1543" i="9"/>
  <c r="AG1544" i="9"/>
  <c r="AG1545" i="9"/>
  <c r="AG1546" i="9"/>
  <c r="AG1547" i="9"/>
  <c r="AG1548" i="9"/>
  <c r="AG1549" i="9"/>
  <c r="AG1550" i="9"/>
  <c r="AG1551" i="9"/>
  <c r="AG1552" i="9"/>
  <c r="AG1553" i="9"/>
  <c r="AG1554" i="9"/>
  <c r="AG1555" i="9"/>
  <c r="AG1556" i="9"/>
  <c r="AG1557" i="9"/>
  <c r="AG1558" i="9"/>
  <c r="AG1559" i="9"/>
  <c r="AG1560" i="9"/>
  <c r="AG1561" i="9"/>
  <c r="AG1562" i="9"/>
  <c r="AG1563" i="9"/>
  <c r="AG1564" i="9"/>
  <c r="AG1565" i="9"/>
  <c r="AG1566" i="9"/>
  <c r="AG1567" i="9"/>
  <c r="AG1568" i="9"/>
  <c r="AG1569" i="9"/>
  <c r="AG1570" i="9"/>
  <c r="AG1571" i="9"/>
  <c r="AG1572" i="9"/>
  <c r="AG1573" i="9"/>
  <c r="AG1574" i="9"/>
  <c r="AG1575" i="9"/>
  <c r="AG1576" i="9"/>
  <c r="AG1577" i="9"/>
  <c r="AG1578" i="9"/>
  <c r="AG1579" i="9"/>
  <c r="AG1580" i="9"/>
  <c r="AG1581" i="9"/>
  <c r="AG1582" i="9"/>
  <c r="AG1583" i="9"/>
  <c r="AG1584" i="9"/>
  <c r="AG1585" i="9"/>
  <c r="AG1586" i="9"/>
  <c r="AG1587" i="9"/>
  <c r="AG1588" i="9"/>
  <c r="AG1589" i="9"/>
  <c r="AG1590" i="9"/>
  <c r="AG1591" i="9"/>
  <c r="AG1592" i="9"/>
  <c r="AG1593" i="9"/>
  <c r="AG1594" i="9"/>
  <c r="AG1595" i="9"/>
  <c r="AG1596" i="9"/>
  <c r="AG1597" i="9"/>
  <c r="AG1598" i="9"/>
  <c r="AG1599" i="9"/>
  <c r="AG1600" i="9"/>
  <c r="AG1601" i="9"/>
  <c r="AG1602" i="9"/>
  <c r="AG1603" i="9"/>
  <c r="AG1604" i="9"/>
  <c r="AG1605" i="9"/>
  <c r="AG1606" i="9"/>
  <c r="AG1607" i="9"/>
  <c r="AG1608" i="9"/>
  <c r="AG1609" i="9"/>
  <c r="AG1610" i="9"/>
  <c r="AG1611" i="9"/>
  <c r="AG1612" i="9"/>
  <c r="AG1613" i="9"/>
  <c r="AG1614" i="9"/>
  <c r="AG1615" i="9"/>
  <c r="AG1616" i="9"/>
  <c r="AG1617" i="9"/>
  <c r="AG1618" i="9"/>
  <c r="AG1619" i="9"/>
  <c r="AG1620" i="9"/>
  <c r="AG1621" i="9"/>
  <c r="AG1622" i="9"/>
  <c r="AG1623" i="9"/>
  <c r="AG1624" i="9"/>
  <c r="AG1625" i="9"/>
  <c r="AG1626" i="9"/>
  <c r="AG1627" i="9"/>
  <c r="AG1628" i="9"/>
  <c r="AG1629" i="9"/>
  <c r="AG1630" i="9"/>
  <c r="AG1631" i="9"/>
  <c r="AG1632" i="9"/>
  <c r="AG1633" i="9"/>
  <c r="AG1634" i="9"/>
  <c r="AG1635" i="9"/>
  <c r="AG1636" i="9"/>
  <c r="AG1637" i="9"/>
  <c r="AG1638" i="9"/>
  <c r="AG1639" i="9"/>
  <c r="AG1640" i="9"/>
  <c r="AG1641" i="9"/>
  <c r="AG1642" i="9"/>
  <c r="AG1643" i="9"/>
  <c r="AG1644" i="9"/>
  <c r="AG1645" i="9"/>
  <c r="AG1646" i="9"/>
  <c r="AG1647" i="9"/>
  <c r="AG1648" i="9"/>
  <c r="AG1649" i="9"/>
  <c r="AG1650" i="9"/>
  <c r="AG1651" i="9"/>
  <c r="AG1652" i="9"/>
  <c r="AG1653" i="9"/>
  <c r="AG1654" i="9"/>
  <c r="AG1655" i="9"/>
  <c r="AG1656" i="9"/>
  <c r="AG1657" i="9"/>
  <c r="AG1658" i="9"/>
  <c r="AG1659" i="9"/>
  <c r="AG1660" i="9"/>
  <c r="AG1661" i="9"/>
  <c r="AG1662" i="9"/>
  <c r="AG1663" i="9"/>
  <c r="AG1664" i="9"/>
  <c r="AG1665" i="9"/>
  <c r="AG1666" i="9"/>
  <c r="AG1667" i="9"/>
  <c r="AG1668" i="9"/>
  <c r="AG1669" i="9"/>
  <c r="AG1670" i="9"/>
  <c r="AG1671" i="9"/>
  <c r="AG1672" i="9"/>
  <c r="AG1673" i="9"/>
  <c r="AG1674" i="9"/>
  <c r="AG1675" i="9"/>
  <c r="AG1676" i="9"/>
  <c r="AG1677" i="9"/>
  <c r="AG1678" i="9"/>
  <c r="AG1679" i="9"/>
  <c r="AG1680" i="9"/>
  <c r="AG1681" i="9"/>
  <c r="AG1682" i="9"/>
  <c r="AG1683" i="9"/>
  <c r="AG1684" i="9"/>
  <c r="AG1685" i="9"/>
  <c r="AG1686" i="9"/>
  <c r="AG1687" i="9"/>
  <c r="AG1688" i="9"/>
  <c r="AG1689" i="9"/>
  <c r="AG1690" i="9"/>
  <c r="AG1691" i="9"/>
  <c r="AG1692" i="9"/>
  <c r="AG1693" i="9"/>
  <c r="AG1694" i="9"/>
  <c r="AG1695" i="9"/>
  <c r="AG1696" i="9"/>
  <c r="AG1697" i="9"/>
  <c r="AG1698" i="9"/>
  <c r="AG1699" i="9"/>
  <c r="AG1700" i="9"/>
  <c r="AG1701" i="9"/>
  <c r="AG1702" i="9"/>
  <c r="AG1703" i="9"/>
  <c r="AG1704" i="9"/>
  <c r="AG1705" i="9"/>
  <c r="AG1706" i="9"/>
  <c r="AG1707" i="9"/>
  <c r="AG1708" i="9"/>
  <c r="AG1709" i="9"/>
  <c r="AG1710" i="9"/>
  <c r="AG1711" i="9"/>
  <c r="AG1712" i="9"/>
  <c r="AG1713" i="9"/>
  <c r="AG1714" i="9"/>
  <c r="AG1715" i="9"/>
  <c r="AG1716" i="9"/>
  <c r="AG1717" i="9"/>
  <c r="AG1718" i="9"/>
  <c r="AG1719" i="9"/>
  <c r="AG1720" i="9"/>
  <c r="AG1721" i="9"/>
  <c r="AG1722" i="9"/>
  <c r="AG1723" i="9"/>
  <c r="AG1724" i="9"/>
  <c r="AG1725" i="9"/>
  <c r="AG1726" i="9"/>
  <c r="AG1727" i="9"/>
  <c r="AG1728" i="9"/>
  <c r="AG1729" i="9"/>
  <c r="AG1730" i="9"/>
  <c r="AG1731" i="9"/>
  <c r="AG1732" i="9"/>
  <c r="AG1733" i="9"/>
  <c r="AG1734" i="9"/>
  <c r="AG1735" i="9"/>
  <c r="AG1736" i="9"/>
  <c r="AG1737" i="9"/>
  <c r="AG1738" i="9"/>
  <c r="AG1739" i="9"/>
  <c r="AG1740" i="9"/>
  <c r="AG1741" i="9"/>
  <c r="AG1742" i="9"/>
  <c r="AG1743" i="9"/>
  <c r="AG1744" i="9"/>
  <c r="AG1745" i="9"/>
  <c r="AG1746" i="9"/>
  <c r="AG1747" i="9"/>
  <c r="AG1748" i="9"/>
  <c r="AG1749" i="9"/>
  <c r="AG1750" i="9"/>
  <c r="AG1751" i="9"/>
  <c r="AG1752" i="9"/>
  <c r="AG1753" i="9"/>
  <c r="AG1754" i="9"/>
  <c r="AG1755" i="9"/>
  <c r="AG1756" i="9"/>
  <c r="AG1757" i="9"/>
  <c r="AG1758" i="9"/>
  <c r="AG1759" i="9"/>
  <c r="AG1760" i="9"/>
  <c r="AG1761" i="9"/>
  <c r="AG1762" i="9"/>
  <c r="AG1763" i="9"/>
  <c r="AG1764" i="9"/>
  <c r="AG1765" i="9"/>
  <c r="AG1766" i="9"/>
  <c r="AG1767" i="9"/>
  <c r="AG1768" i="9"/>
  <c r="AG1769" i="9"/>
  <c r="AG1770" i="9"/>
  <c r="AG1771" i="9"/>
  <c r="AG1772" i="9"/>
  <c r="AG1773" i="9"/>
  <c r="AG1774" i="9"/>
  <c r="AG1775" i="9"/>
  <c r="AG1776" i="9"/>
  <c r="AG1777" i="9"/>
  <c r="AG1778" i="9"/>
  <c r="AG1779" i="9"/>
  <c r="AG1780" i="9"/>
  <c r="AG1781" i="9"/>
  <c r="AG1782" i="9"/>
  <c r="AG1783" i="9"/>
  <c r="AG1784" i="9"/>
  <c r="AG1785" i="9"/>
  <c r="AG1786" i="9"/>
  <c r="AG1787" i="9"/>
  <c r="AG1788" i="9"/>
  <c r="AG1789" i="9"/>
  <c r="AG1790" i="9"/>
  <c r="AG1791" i="9"/>
  <c r="AG1792" i="9"/>
  <c r="AG1793" i="9"/>
  <c r="AG1794" i="9"/>
  <c r="AG1795" i="9"/>
  <c r="AG1796" i="9"/>
  <c r="AG1797" i="9"/>
  <c r="AG1798" i="9"/>
  <c r="AG1799" i="9"/>
  <c r="AG1800" i="9"/>
  <c r="AG1801" i="9"/>
  <c r="AG1802" i="9"/>
  <c r="AG1803" i="9"/>
  <c r="AG1804" i="9"/>
  <c r="AG1805" i="9"/>
  <c r="AG1806" i="9"/>
  <c r="AG1807" i="9"/>
  <c r="AG1808" i="9"/>
  <c r="AG1809" i="9"/>
  <c r="AG1810" i="9"/>
  <c r="AG1811" i="9"/>
  <c r="AG1812" i="9"/>
  <c r="AG1813" i="9"/>
  <c r="AG1814" i="9"/>
  <c r="AG1815" i="9"/>
  <c r="AG1816" i="9"/>
  <c r="AG1817" i="9"/>
  <c r="AG1818" i="9"/>
  <c r="AG1819" i="9"/>
  <c r="AG1820" i="9"/>
  <c r="AG1821" i="9"/>
  <c r="AG1822" i="9"/>
  <c r="AG1823" i="9"/>
  <c r="AG1824" i="9"/>
  <c r="AG1825" i="9"/>
  <c r="AG1826" i="9"/>
  <c r="AG1827" i="9"/>
  <c r="AG1828" i="9"/>
  <c r="AG1829" i="9"/>
  <c r="AG1830" i="9"/>
  <c r="AG1831" i="9"/>
  <c r="AG1832" i="9"/>
  <c r="AG1833" i="9"/>
  <c r="AG1834" i="9"/>
  <c r="AG1835" i="9"/>
  <c r="AG1836" i="9"/>
  <c r="AG1837" i="9"/>
  <c r="AG1838" i="9"/>
  <c r="AG1839" i="9"/>
  <c r="AG1840" i="9"/>
  <c r="AG1841" i="9"/>
  <c r="AG1842" i="9"/>
  <c r="AG1843" i="9"/>
  <c r="AG1844" i="9"/>
  <c r="AG1845" i="9"/>
  <c r="AG1846" i="9"/>
  <c r="AG1847" i="9"/>
  <c r="AG1848" i="9"/>
  <c r="AG1849" i="9"/>
  <c r="AG1850" i="9"/>
  <c r="AG1851" i="9"/>
  <c r="AG1852" i="9"/>
  <c r="AG1853" i="9"/>
  <c r="AG1854" i="9"/>
  <c r="AG1855" i="9"/>
  <c r="AG1856" i="9"/>
  <c r="AG1857" i="9"/>
  <c r="AG1858" i="9"/>
  <c r="AG1859" i="9"/>
  <c r="AG1860" i="9"/>
  <c r="AG1861" i="9"/>
  <c r="AG1862" i="9"/>
  <c r="AG1863" i="9"/>
  <c r="AG1864" i="9"/>
  <c r="AG1865" i="9"/>
  <c r="AG1866" i="9"/>
  <c r="AG1867" i="9"/>
  <c r="AG1868" i="9"/>
  <c r="AG1869" i="9"/>
  <c r="AG1870" i="9"/>
  <c r="AG1871" i="9"/>
  <c r="AG1872" i="9"/>
  <c r="AG1873" i="9"/>
  <c r="AG1874" i="9"/>
  <c r="AG1875" i="9"/>
  <c r="AG1876" i="9"/>
  <c r="AG1877" i="9"/>
  <c r="AG1878" i="9"/>
  <c r="AG1879" i="9"/>
  <c r="AG1880" i="9"/>
  <c r="AG1881" i="9"/>
  <c r="AG1882" i="9"/>
  <c r="AG1883" i="9"/>
  <c r="AG1884" i="9"/>
  <c r="AG1885" i="9"/>
  <c r="AG1886" i="9"/>
  <c r="AG1887" i="9"/>
  <c r="AG1888" i="9"/>
  <c r="AG1889" i="9"/>
  <c r="AG1890" i="9"/>
  <c r="AG1891" i="9"/>
  <c r="AG1892" i="9"/>
  <c r="AG1893" i="9"/>
  <c r="AG1894" i="9"/>
  <c r="AG1895" i="9"/>
  <c r="AG1896" i="9"/>
  <c r="AG1897" i="9"/>
  <c r="AG1898" i="9"/>
  <c r="AG1899" i="9"/>
  <c r="AG1900" i="9"/>
  <c r="AG1901" i="9"/>
  <c r="AG1902" i="9"/>
  <c r="AG1903" i="9"/>
  <c r="AG1904" i="9"/>
  <c r="AG1905" i="9"/>
  <c r="AG1906" i="9"/>
  <c r="AG1907" i="9"/>
  <c r="AG1908" i="9"/>
  <c r="AG1909" i="9"/>
  <c r="AG1910" i="9"/>
  <c r="AG1911" i="9"/>
  <c r="AG1912" i="9"/>
  <c r="AG1913" i="9"/>
  <c r="AG1914" i="9"/>
  <c r="AG1915" i="9"/>
  <c r="AG1916" i="9"/>
  <c r="AG1917" i="9"/>
  <c r="AG1918" i="9"/>
  <c r="AG1919" i="9"/>
  <c r="AG1920" i="9"/>
  <c r="AG1921" i="9"/>
  <c r="AG1922" i="9"/>
  <c r="AG1923" i="9"/>
  <c r="AG1924" i="9"/>
  <c r="AG1925" i="9"/>
  <c r="AG1926" i="9"/>
  <c r="AG1927" i="9"/>
  <c r="AG1928" i="9"/>
  <c r="AG1929" i="9"/>
  <c r="AG1930" i="9"/>
  <c r="AG1931" i="9"/>
  <c r="AG1932" i="9"/>
  <c r="AG1933" i="9"/>
  <c r="AG1934" i="9"/>
  <c r="AG1935" i="9"/>
  <c r="AG1936" i="9"/>
  <c r="AG1937" i="9"/>
  <c r="AG1938" i="9"/>
  <c r="AG1939" i="9"/>
  <c r="AG1940" i="9"/>
  <c r="AG1941" i="9"/>
  <c r="AG1942" i="9"/>
  <c r="AG1943" i="9"/>
  <c r="AG1944" i="9"/>
  <c r="AG1945" i="9"/>
  <c r="AG1946" i="9"/>
  <c r="AG1947" i="9"/>
  <c r="AG1948" i="9"/>
  <c r="AG1949" i="9"/>
  <c r="AG1950" i="9"/>
  <c r="AG1951" i="9"/>
  <c r="AG1952" i="9"/>
  <c r="AG1953" i="9"/>
  <c r="AG1954" i="9"/>
  <c r="AG1955" i="9"/>
  <c r="AG1956" i="9"/>
  <c r="AG1957" i="9"/>
  <c r="AG1958" i="9"/>
  <c r="AG1959" i="9"/>
  <c r="AG1960" i="9"/>
  <c r="AG1961" i="9"/>
  <c r="AG1962" i="9"/>
  <c r="AG1963" i="9"/>
  <c r="AG1964" i="9"/>
  <c r="AG1965" i="9"/>
  <c r="AG1966" i="9"/>
  <c r="AG1967" i="9"/>
  <c r="AG1968" i="9"/>
  <c r="AG1969" i="9"/>
  <c r="AG1970" i="9"/>
  <c r="AG1971" i="9"/>
  <c r="AG1972" i="9"/>
  <c r="AG1973" i="9"/>
  <c r="AG1974" i="9"/>
  <c r="AG1975" i="9"/>
  <c r="AG1976" i="9"/>
  <c r="AG1977" i="9"/>
  <c r="AG1978" i="9"/>
  <c r="AG1979" i="9"/>
  <c r="AG1980" i="9"/>
  <c r="AG1981" i="9"/>
  <c r="AG1982" i="9"/>
  <c r="AG1983" i="9"/>
  <c r="AG1984" i="9"/>
  <c r="AG1985" i="9"/>
  <c r="AG1986" i="9"/>
  <c r="AG1987" i="9"/>
  <c r="AG1988" i="9"/>
  <c r="AG1989" i="9"/>
  <c r="AG1990" i="9"/>
  <c r="AG1991" i="9"/>
  <c r="AG1992" i="9"/>
  <c r="AG1993" i="9"/>
  <c r="AG1994" i="9"/>
  <c r="AG1995" i="9"/>
  <c r="AG1996" i="9"/>
  <c r="AG1997" i="9"/>
  <c r="AG1998" i="9"/>
  <c r="AG1999" i="9"/>
  <c r="AG2000" i="9"/>
  <c r="AG2001" i="9"/>
  <c r="AG2002" i="9"/>
  <c r="AG2003" i="9"/>
  <c r="AG2004" i="9"/>
  <c r="AG2005" i="9"/>
  <c r="AG2006" i="9"/>
  <c r="AG2007" i="9"/>
  <c r="AG2008" i="9"/>
  <c r="AG2009" i="9"/>
  <c r="AG2010" i="9"/>
  <c r="AG2011" i="9"/>
  <c r="AG2012" i="9"/>
  <c r="AG2013" i="9"/>
  <c r="AG2014" i="9"/>
  <c r="AG2015" i="9"/>
  <c r="AG2016" i="9"/>
  <c r="AG2017" i="9"/>
  <c r="AG2018" i="9"/>
  <c r="AG2019" i="9"/>
  <c r="AG2020" i="9"/>
  <c r="AG2021" i="9"/>
  <c r="AG2022" i="9"/>
  <c r="AG2023" i="9"/>
  <c r="AG2024" i="9"/>
  <c r="AG2025" i="9"/>
  <c r="AG2026" i="9"/>
  <c r="AG2027" i="9"/>
  <c r="AG2028" i="9"/>
  <c r="AG2029" i="9"/>
  <c r="AG2030" i="9"/>
  <c r="AG2031" i="9"/>
  <c r="AG2032" i="9"/>
  <c r="AG2033" i="9"/>
  <c r="AG2034" i="9"/>
  <c r="AG2035" i="9"/>
  <c r="AG2036" i="9"/>
  <c r="AG2037" i="9"/>
  <c r="AG2038" i="9"/>
  <c r="AG2039" i="9"/>
  <c r="AG2040" i="9"/>
  <c r="AG2041" i="9"/>
  <c r="AG2042" i="9"/>
  <c r="AG2043" i="9"/>
  <c r="AG2044" i="9"/>
  <c r="AG2045" i="9"/>
  <c r="AG2046" i="9"/>
  <c r="AG2047" i="9"/>
  <c r="AG2048" i="9"/>
  <c r="AG2049" i="9"/>
  <c r="AG2050" i="9"/>
  <c r="AG2051" i="9"/>
  <c r="AG2052" i="9"/>
  <c r="AG2053" i="9"/>
  <c r="AG2054" i="9"/>
  <c r="AG2055" i="9"/>
  <c r="AG2056" i="9"/>
  <c r="AG2057" i="9"/>
  <c r="AG2058" i="9"/>
  <c r="AG2059" i="9"/>
  <c r="AG2060" i="9"/>
  <c r="AG2061" i="9"/>
  <c r="AG2062" i="9"/>
  <c r="AG2063" i="9"/>
  <c r="AG2064" i="9"/>
  <c r="AG2065" i="9"/>
  <c r="AG2066" i="9"/>
  <c r="AG2067" i="9"/>
  <c r="AG2068" i="9"/>
  <c r="AG2069" i="9"/>
  <c r="AG2070" i="9"/>
  <c r="AG2071" i="9"/>
  <c r="AG2072" i="9"/>
  <c r="AG2073" i="9"/>
  <c r="AG2074" i="9"/>
  <c r="AG2075" i="9"/>
  <c r="AG2076" i="9"/>
  <c r="AG2077" i="9"/>
  <c r="AG2078" i="9"/>
  <c r="AG2079" i="9"/>
  <c r="AG2080" i="9"/>
  <c r="AG2081" i="9"/>
  <c r="AG2082" i="9"/>
  <c r="AG2083" i="9"/>
  <c r="AG2084" i="9"/>
  <c r="AG2085" i="9"/>
  <c r="AG2086" i="9"/>
  <c r="AG2087" i="9"/>
  <c r="AG2088" i="9"/>
  <c r="AG2089" i="9"/>
  <c r="AG2090" i="9"/>
  <c r="AG2091" i="9"/>
  <c r="AG2092" i="9"/>
  <c r="AG2093" i="9"/>
  <c r="AG2094" i="9"/>
  <c r="AG2095" i="9"/>
  <c r="AG2096" i="9"/>
  <c r="AG2097" i="9"/>
  <c r="AG2098" i="9"/>
  <c r="AG2099" i="9"/>
  <c r="AG2100" i="9"/>
  <c r="AG2101" i="9"/>
  <c r="AG2102" i="9"/>
  <c r="AG2103" i="9"/>
  <c r="AG2104" i="9"/>
  <c r="AG2105" i="9"/>
  <c r="AG2106" i="9"/>
  <c r="AG2107" i="9"/>
  <c r="AG2108" i="9"/>
  <c r="AG2109" i="9"/>
  <c r="AG2110" i="9"/>
  <c r="AG2111" i="9"/>
  <c r="AG2112" i="9"/>
  <c r="AG2113" i="9"/>
  <c r="AG2114" i="9"/>
  <c r="AG2115" i="9"/>
  <c r="AG2116" i="9"/>
  <c r="AG2117" i="9"/>
  <c r="AG2118" i="9"/>
  <c r="AG2119" i="9"/>
  <c r="AG2120" i="9"/>
  <c r="AG2121" i="9"/>
  <c r="AG2122" i="9"/>
  <c r="AG2123" i="9"/>
  <c r="AG2124" i="9"/>
  <c r="AG2125" i="9"/>
  <c r="AG2126" i="9"/>
  <c r="AG2127" i="9"/>
  <c r="AG2128" i="9"/>
  <c r="AG2129" i="9"/>
  <c r="AG2130" i="9"/>
  <c r="AG2131" i="9"/>
  <c r="AG2132" i="9"/>
  <c r="AG2133" i="9"/>
  <c r="AG2134" i="9"/>
  <c r="AG2135" i="9"/>
  <c r="AG2136" i="9"/>
  <c r="AG2137" i="9"/>
  <c r="AG2138" i="9"/>
  <c r="AG2139" i="9"/>
  <c r="AG2140" i="9"/>
  <c r="AG2141" i="9"/>
  <c r="AG2142" i="9"/>
  <c r="AG2143" i="9"/>
  <c r="AG2144" i="9"/>
  <c r="AG2145" i="9"/>
  <c r="AG2146" i="9"/>
  <c r="AG2147" i="9"/>
  <c r="AG2148" i="9"/>
  <c r="AG2149" i="9"/>
  <c r="AG2150" i="9"/>
  <c r="AG2151" i="9"/>
  <c r="AG2152" i="9"/>
  <c r="AG2153" i="9"/>
  <c r="AG2154" i="9"/>
  <c r="AG2155" i="9"/>
  <c r="AG2156" i="9"/>
  <c r="AG2157" i="9"/>
  <c r="AG2158" i="9"/>
  <c r="AG2159" i="9"/>
  <c r="AG2160" i="9"/>
  <c r="AG2161" i="9"/>
  <c r="AG2162" i="9"/>
  <c r="AG2163" i="9"/>
  <c r="AG2164" i="9"/>
  <c r="AG2165" i="9"/>
  <c r="AG2166" i="9"/>
  <c r="AG2167" i="9"/>
  <c r="AG2168" i="9"/>
  <c r="AG2169" i="9"/>
  <c r="AG2170" i="9"/>
  <c r="AG2171" i="9"/>
  <c r="AG2172" i="9"/>
  <c r="AG2173" i="9"/>
  <c r="AG2174" i="9"/>
  <c r="AG2175" i="9"/>
  <c r="AG2176" i="9"/>
  <c r="AG2177" i="9"/>
  <c r="AG2178" i="9"/>
  <c r="AG2179" i="9"/>
  <c r="AG2180" i="9"/>
  <c r="AG2181" i="9"/>
  <c r="AG2182" i="9"/>
  <c r="AG2183" i="9"/>
  <c r="AG2184" i="9"/>
  <c r="AG2185" i="9"/>
  <c r="AG2186" i="9"/>
  <c r="AG2187" i="9"/>
  <c r="AG2188" i="9"/>
  <c r="AG2189" i="9"/>
  <c r="AG2190" i="9"/>
  <c r="AG2191" i="9"/>
  <c r="AG2192" i="9"/>
  <c r="AG2193" i="9"/>
  <c r="AG2194" i="9"/>
  <c r="AG2195" i="9"/>
  <c r="AG2196" i="9"/>
  <c r="AG2197" i="9"/>
  <c r="AG2198" i="9"/>
  <c r="AG2199" i="9"/>
  <c r="AG2200" i="9"/>
  <c r="AG2201" i="9"/>
  <c r="AG2202" i="9"/>
  <c r="AG2203" i="9"/>
  <c r="AG2204" i="9"/>
  <c r="AG2205" i="9"/>
  <c r="AG2206" i="9"/>
  <c r="AG2207" i="9"/>
  <c r="AG2208" i="9"/>
  <c r="AG2209" i="9"/>
  <c r="AG2210" i="9"/>
  <c r="AG2211" i="9"/>
  <c r="AG2212" i="9"/>
  <c r="AG2213" i="9"/>
  <c r="AG2214" i="9"/>
  <c r="AG2215" i="9"/>
  <c r="AG2216" i="9"/>
  <c r="AG2217" i="9"/>
  <c r="AG2218" i="9"/>
  <c r="AG2219" i="9"/>
  <c r="AG2220" i="9"/>
  <c r="AG2221" i="9"/>
  <c r="AG2222" i="9"/>
  <c r="AG2223" i="9"/>
  <c r="AG2224" i="9"/>
  <c r="AG2225" i="9"/>
  <c r="AG2226" i="9"/>
  <c r="AG2227" i="9"/>
  <c r="AG2228" i="9"/>
  <c r="AG2229" i="9"/>
  <c r="AG2230" i="9"/>
  <c r="AG2231" i="9"/>
  <c r="AG2232" i="9"/>
  <c r="AG2233" i="9"/>
  <c r="AG2234" i="9"/>
  <c r="AG2235" i="9"/>
  <c r="AG2236" i="9"/>
  <c r="AG2237" i="9"/>
  <c r="AG2238" i="9"/>
  <c r="AG2239" i="9"/>
  <c r="AG2240" i="9"/>
  <c r="AG2241" i="9"/>
  <c r="AG2242" i="9"/>
  <c r="AG2243" i="9"/>
  <c r="AG2244" i="9"/>
  <c r="AG2245" i="9"/>
  <c r="AG2246" i="9"/>
  <c r="AG2247" i="9"/>
  <c r="AG2248" i="9"/>
  <c r="AG2249" i="9"/>
  <c r="AG2250" i="9"/>
  <c r="AG2251" i="9"/>
  <c r="AG2252" i="9"/>
  <c r="AG2253" i="9"/>
  <c r="AG2254" i="9"/>
  <c r="AG2255" i="9"/>
  <c r="AG2256" i="9"/>
  <c r="AG2257" i="9"/>
  <c r="AG2258" i="9"/>
  <c r="AG2259" i="9"/>
  <c r="AG2260" i="9"/>
  <c r="AG2261" i="9"/>
  <c r="AG2262" i="9"/>
  <c r="AG2263" i="9"/>
  <c r="AG2264" i="9"/>
  <c r="AG2265" i="9"/>
  <c r="AG2266" i="9"/>
  <c r="AG2267" i="9"/>
  <c r="AG2268" i="9"/>
  <c r="AG2269" i="9"/>
  <c r="AG2270" i="9"/>
  <c r="AG2271" i="9"/>
  <c r="AG2272" i="9"/>
  <c r="AG2273" i="9"/>
  <c r="AG2274" i="9"/>
  <c r="AG2275" i="9"/>
  <c r="AG2276" i="9"/>
  <c r="AG2277" i="9"/>
  <c r="AG2278" i="9"/>
  <c r="AG2279" i="9"/>
  <c r="AG2280" i="9"/>
  <c r="AG2281" i="9"/>
  <c r="AG2282" i="9"/>
  <c r="AG2283" i="9"/>
  <c r="AG2284" i="9"/>
  <c r="AG2285" i="9"/>
  <c r="AG2286" i="9"/>
  <c r="AG2287" i="9"/>
  <c r="AG2288" i="9"/>
  <c r="AG2289" i="9"/>
  <c r="AG2290" i="9"/>
  <c r="AG2291" i="9"/>
  <c r="AG2292" i="9"/>
  <c r="AG2293" i="9"/>
  <c r="AG2294" i="9"/>
  <c r="AG2295" i="9"/>
  <c r="AG2296" i="9"/>
  <c r="AG2297" i="9"/>
  <c r="AG2298" i="9"/>
  <c r="AG2299" i="9"/>
  <c r="AG2300" i="9"/>
  <c r="AG2301" i="9"/>
  <c r="AG2302" i="9"/>
  <c r="AG2303" i="9"/>
  <c r="AG2304" i="9"/>
  <c r="AG2305" i="9"/>
  <c r="AG2306" i="9"/>
  <c r="AG2307" i="9"/>
  <c r="AG2308" i="9"/>
  <c r="AG2309" i="9"/>
  <c r="AG2310" i="9"/>
  <c r="AG2311" i="9"/>
  <c r="AG2312" i="9"/>
  <c r="AG2313" i="9"/>
  <c r="AG2314" i="9"/>
  <c r="AG2315" i="9"/>
  <c r="AG2316" i="9"/>
  <c r="AG2317" i="9"/>
  <c r="AG2318" i="9"/>
  <c r="AG2319" i="9"/>
  <c r="AG2320" i="9"/>
  <c r="AG2321" i="9"/>
  <c r="AG2322" i="9"/>
  <c r="AG2323" i="9"/>
  <c r="AG2324" i="9"/>
  <c r="AG2325" i="9"/>
  <c r="AG2326" i="9"/>
  <c r="AG2327" i="9"/>
  <c r="AG2328" i="9"/>
  <c r="AG2329" i="9"/>
  <c r="AG2330" i="9"/>
  <c r="AG2331" i="9"/>
  <c r="AG2332" i="9"/>
  <c r="AG2333" i="9"/>
  <c r="AG2334" i="9"/>
  <c r="AG2335" i="9"/>
  <c r="AG2336" i="9"/>
  <c r="AG2337" i="9"/>
  <c r="AG2338" i="9"/>
  <c r="AG2339" i="9"/>
  <c r="AG2340" i="9"/>
  <c r="AG2341" i="9"/>
  <c r="AG2342" i="9"/>
  <c r="AG2343" i="9"/>
  <c r="AG2344" i="9"/>
  <c r="AG2345" i="9"/>
  <c r="AG2346" i="9"/>
  <c r="AG2347" i="9"/>
  <c r="AG2348" i="9"/>
  <c r="AG2349" i="9"/>
  <c r="AG2350" i="9"/>
  <c r="AG2351" i="9"/>
  <c r="AG2352" i="9"/>
  <c r="AG2353" i="9"/>
  <c r="AG2354" i="9"/>
  <c r="AG2355" i="9"/>
  <c r="AG2356" i="9"/>
  <c r="AG2357" i="9"/>
  <c r="AG2358" i="9"/>
  <c r="AG2359" i="9"/>
  <c r="AG2360" i="9"/>
  <c r="AG2361" i="9"/>
  <c r="AG2362" i="9"/>
  <c r="AG2363" i="9"/>
  <c r="AG2364" i="9"/>
  <c r="AG2365" i="9"/>
  <c r="AG2366" i="9"/>
  <c r="AG2367" i="9"/>
  <c r="AG2368" i="9"/>
  <c r="AG2369" i="9"/>
  <c r="AG2370" i="9"/>
  <c r="AG2371" i="9"/>
  <c r="AG2372" i="9"/>
  <c r="AG2373" i="9"/>
  <c r="AG2374" i="9"/>
  <c r="AG2375" i="9"/>
  <c r="AG2376" i="9"/>
  <c r="AG2377" i="9"/>
  <c r="AG2378" i="9"/>
  <c r="AG2379" i="9"/>
  <c r="AG2380" i="9"/>
  <c r="AG2381" i="9"/>
  <c r="AG2382" i="9"/>
  <c r="AG2383" i="9"/>
  <c r="AG2384" i="9"/>
  <c r="AG2385" i="9"/>
  <c r="AG2386" i="9"/>
  <c r="AG2387" i="9"/>
  <c r="AG2388" i="9"/>
  <c r="AG2389" i="9"/>
  <c r="AG2390" i="9"/>
  <c r="AG2391" i="9"/>
  <c r="AG2392" i="9"/>
  <c r="AG2393" i="9"/>
  <c r="AG2394" i="9"/>
  <c r="AG2395" i="9"/>
  <c r="AG2396" i="9"/>
  <c r="AG2397" i="9"/>
  <c r="AG2398" i="9"/>
  <c r="AG2399" i="9"/>
  <c r="AG2400" i="9"/>
  <c r="AG2401" i="9"/>
  <c r="AG2402" i="9"/>
  <c r="AG2403" i="9"/>
  <c r="AG2404" i="9"/>
  <c r="AG2405" i="9"/>
  <c r="AG2406" i="9"/>
  <c r="AG2407" i="9"/>
  <c r="AG2408" i="9"/>
  <c r="AG2409" i="9"/>
  <c r="AG2410" i="9"/>
  <c r="AG2411" i="9"/>
  <c r="AG2412" i="9"/>
  <c r="AG2413" i="9"/>
  <c r="AG2414" i="9"/>
  <c r="AG2415" i="9"/>
  <c r="AG2416" i="9"/>
  <c r="AG2417" i="9"/>
  <c r="AG2418" i="9"/>
  <c r="AG2419" i="9"/>
  <c r="AG2420" i="9"/>
  <c r="AG2421" i="9"/>
  <c r="AG2422" i="9"/>
  <c r="AG2423" i="9"/>
  <c r="AG2424" i="9"/>
  <c r="AG2425" i="9"/>
  <c r="AG2426" i="9"/>
  <c r="AG2427" i="9"/>
  <c r="AG2428" i="9"/>
  <c r="AG2429" i="9"/>
  <c r="AG2430" i="9"/>
  <c r="AG2431" i="9"/>
  <c r="AG2432" i="9"/>
  <c r="AG2433" i="9"/>
  <c r="AG2434" i="9"/>
  <c r="AG2435" i="9"/>
  <c r="AG2436" i="9"/>
  <c r="AG2437" i="9"/>
  <c r="AG2438" i="9"/>
  <c r="AG2439" i="9"/>
  <c r="AG2440" i="9"/>
  <c r="AG2441" i="9"/>
  <c r="AG2442" i="9"/>
  <c r="AG2443" i="9"/>
  <c r="AG2444" i="9"/>
  <c r="AG2445" i="9"/>
  <c r="AG2446" i="9"/>
  <c r="AG2447" i="9"/>
  <c r="AG2448" i="9"/>
  <c r="AG2449" i="9"/>
  <c r="AG2450" i="9"/>
  <c r="AG2451" i="9"/>
  <c r="AG2452" i="9"/>
  <c r="AG2453" i="9"/>
  <c r="AG2454" i="9"/>
  <c r="AG2455" i="9"/>
  <c r="AG2456" i="9"/>
  <c r="AG2457" i="9"/>
  <c r="AG2458" i="9"/>
  <c r="AG2459" i="9"/>
  <c r="AG2460" i="9"/>
  <c r="AG2461" i="9"/>
  <c r="AG2462" i="9"/>
  <c r="AG2463" i="9"/>
  <c r="AG2464" i="9"/>
  <c r="AG2465" i="9"/>
  <c r="AG2466" i="9"/>
  <c r="AG2467" i="9"/>
  <c r="AG2468" i="9"/>
  <c r="AG2469" i="9"/>
  <c r="AG2470" i="9"/>
  <c r="AG2471" i="9"/>
  <c r="AG2472" i="9"/>
  <c r="AG2473" i="9"/>
  <c r="AG2474" i="9"/>
  <c r="AG2475" i="9"/>
  <c r="AG2476" i="9"/>
  <c r="AG2477" i="9"/>
  <c r="AG2478" i="9"/>
  <c r="AG2479" i="9"/>
  <c r="AG2480" i="9"/>
  <c r="AG2481" i="9"/>
  <c r="AG2482" i="9"/>
  <c r="AG2483" i="9"/>
  <c r="AG2484" i="9"/>
  <c r="AG2485" i="9"/>
  <c r="AG2486" i="9"/>
  <c r="AG2487" i="9"/>
  <c r="AG2488" i="9"/>
  <c r="AG2489" i="9"/>
  <c r="AG2490" i="9"/>
  <c r="AG2491" i="9"/>
  <c r="AG2492" i="9"/>
  <c r="AG2493" i="9"/>
  <c r="AG2494" i="9"/>
  <c r="AG2495" i="9"/>
  <c r="AG2496" i="9"/>
  <c r="AG2497" i="9"/>
  <c r="AG2498" i="9"/>
  <c r="AG2499" i="9"/>
  <c r="AG2500" i="9"/>
  <c r="AG2501" i="9"/>
  <c r="AG2502" i="9"/>
  <c r="AG2503" i="9"/>
  <c r="AG2504" i="9"/>
  <c r="AG2505" i="9"/>
  <c r="AG2506" i="9"/>
  <c r="AG2507" i="9"/>
  <c r="AG2508" i="9"/>
  <c r="AG2509" i="9"/>
  <c r="AG2510" i="9"/>
  <c r="AG2511" i="9"/>
  <c r="AG2512" i="9"/>
  <c r="AG2513" i="9"/>
  <c r="AG2514" i="9"/>
  <c r="AG2515" i="9"/>
  <c r="AG2516" i="9"/>
  <c r="AG2517" i="9"/>
  <c r="AG2518" i="9"/>
  <c r="AG2519" i="9"/>
  <c r="AG2520" i="9"/>
  <c r="AG2521" i="9"/>
  <c r="AG2522" i="9"/>
  <c r="AG2523" i="9"/>
  <c r="AG2524" i="9"/>
  <c r="AG2525" i="9"/>
  <c r="AG2526" i="9"/>
  <c r="AG2527" i="9"/>
  <c r="AG2528" i="9"/>
  <c r="AG2529" i="9"/>
  <c r="AG2530" i="9"/>
  <c r="AG2531" i="9"/>
  <c r="AG2532" i="9"/>
  <c r="AG2533" i="9"/>
  <c r="AG2534" i="9"/>
  <c r="AG2535" i="9"/>
  <c r="AG2536" i="9"/>
  <c r="AG2537" i="9"/>
  <c r="AG2538" i="9"/>
  <c r="AG2539" i="9"/>
  <c r="AG2540" i="9"/>
  <c r="AG2541" i="9"/>
  <c r="AG2542" i="9"/>
  <c r="AG2543" i="9"/>
  <c r="AG2544" i="9"/>
  <c r="AG2545" i="9"/>
  <c r="AG2546" i="9"/>
  <c r="AG2547" i="9"/>
  <c r="AG2548" i="9"/>
  <c r="AG2549" i="9"/>
  <c r="AG2550" i="9"/>
  <c r="AG2551" i="9"/>
  <c r="AG2552" i="9"/>
  <c r="AG2553" i="9"/>
  <c r="AG2554" i="9"/>
  <c r="AG2555" i="9"/>
  <c r="AG2556" i="9"/>
  <c r="AG2557" i="9"/>
  <c r="AG2558" i="9"/>
  <c r="AG2559" i="9"/>
  <c r="AG2560" i="9"/>
  <c r="AG2561" i="9"/>
  <c r="AG2562" i="9"/>
  <c r="AG2563" i="9"/>
  <c r="AG2564" i="9"/>
  <c r="AG2565" i="9"/>
  <c r="AG2566" i="9"/>
  <c r="AG2567" i="9"/>
  <c r="AG2568" i="9"/>
  <c r="AG2569" i="9"/>
  <c r="AG2570" i="9"/>
  <c r="AG2571" i="9"/>
  <c r="AG2572" i="9"/>
  <c r="AG2573" i="9"/>
  <c r="AG2574" i="9"/>
  <c r="AG2575" i="9"/>
  <c r="AG2576" i="9"/>
  <c r="AG2577" i="9"/>
  <c r="AG2578" i="9"/>
  <c r="AG2579" i="9"/>
  <c r="AG2580" i="9"/>
  <c r="AG2581" i="9"/>
  <c r="AG2582" i="9"/>
  <c r="AG2583" i="9"/>
  <c r="AG2584" i="9"/>
  <c r="AG2585" i="9"/>
  <c r="AG2586" i="9"/>
  <c r="AG2587" i="9"/>
  <c r="AG2588" i="9"/>
  <c r="AG2589" i="9"/>
  <c r="AG2590" i="9"/>
  <c r="AG2591" i="9"/>
  <c r="AG2592" i="9"/>
  <c r="AG2593" i="9"/>
  <c r="AG2594" i="9"/>
  <c r="AG2595" i="9"/>
  <c r="AG2596" i="9"/>
  <c r="AG2597" i="9"/>
  <c r="AG2598" i="9"/>
  <c r="AG2599" i="9"/>
  <c r="AG2600" i="9"/>
  <c r="AG2601" i="9"/>
  <c r="AG2602" i="9"/>
  <c r="AG2603" i="9"/>
  <c r="AG2604" i="9"/>
  <c r="AG2605" i="9"/>
  <c r="AG2606" i="9"/>
  <c r="AG2607" i="9"/>
  <c r="AG2608" i="9"/>
  <c r="AG2609" i="9"/>
  <c r="AG2610" i="9"/>
  <c r="AG2611" i="9"/>
  <c r="AG2612" i="9"/>
  <c r="AG2613" i="9"/>
  <c r="AG2614" i="9"/>
  <c r="AG2615" i="9"/>
  <c r="AG2616" i="9"/>
  <c r="AG2617" i="9"/>
  <c r="AG2618" i="9"/>
  <c r="AG2619" i="9"/>
  <c r="AG2620" i="9"/>
  <c r="AG2621" i="9"/>
  <c r="AG2622" i="9"/>
  <c r="AG2623" i="9"/>
  <c r="AG2624" i="9"/>
  <c r="AG2625" i="9"/>
  <c r="AG2626" i="9"/>
  <c r="AG2627" i="9"/>
  <c r="AG2628" i="9"/>
  <c r="AG2629" i="9"/>
  <c r="AG2630" i="9"/>
  <c r="AG2631" i="9"/>
  <c r="AG2632" i="9"/>
  <c r="AG2633" i="9"/>
  <c r="AG2634" i="9"/>
  <c r="AG2635" i="9"/>
  <c r="AG2636" i="9"/>
  <c r="AG2637" i="9"/>
  <c r="AG2638" i="9"/>
  <c r="AG2639" i="9"/>
  <c r="AG2640" i="9"/>
  <c r="AG2641" i="9"/>
  <c r="AG2642" i="9"/>
  <c r="AG2643" i="9"/>
  <c r="AG2644" i="9"/>
  <c r="AG2645" i="9"/>
  <c r="AG2646" i="9"/>
  <c r="AG2647" i="9"/>
  <c r="AG2648" i="9"/>
  <c r="AG2649" i="9"/>
  <c r="AG2650" i="9"/>
  <c r="AG2651" i="9"/>
  <c r="AG2652" i="9"/>
  <c r="AG2653" i="9"/>
  <c r="AG2654" i="9"/>
  <c r="AG2655" i="9"/>
  <c r="AG2656" i="9"/>
  <c r="AG2657" i="9"/>
  <c r="AG2658" i="9"/>
  <c r="AG2659" i="9"/>
  <c r="AG2660" i="9"/>
  <c r="AG2661" i="9"/>
  <c r="AG2662" i="9"/>
  <c r="AG2663" i="9"/>
  <c r="AG2664" i="9"/>
  <c r="AG2665" i="9"/>
  <c r="AG2666" i="9"/>
  <c r="AG2667" i="9"/>
  <c r="AG2668" i="9"/>
  <c r="AG2669" i="9"/>
  <c r="AG2670" i="9"/>
  <c r="AG2671" i="9"/>
  <c r="AG2672" i="9"/>
  <c r="AG2673" i="9"/>
  <c r="AG2674" i="9"/>
  <c r="AG2675" i="9"/>
  <c r="AG2676" i="9"/>
  <c r="AG2677" i="9"/>
  <c r="AG2678" i="9"/>
  <c r="AG2679" i="9"/>
  <c r="AG2680" i="9"/>
  <c r="AG2681" i="9"/>
  <c r="AG2682" i="9"/>
  <c r="AG2683" i="9"/>
  <c r="AG2684" i="9"/>
  <c r="AG2685" i="9"/>
  <c r="AG2686" i="9"/>
  <c r="AG2687" i="9"/>
  <c r="AG2688" i="9"/>
  <c r="AG2689" i="9"/>
  <c r="AG2690" i="9"/>
  <c r="AG2691" i="9"/>
  <c r="AG2692" i="9"/>
  <c r="AG2693" i="9"/>
  <c r="AG2694" i="9"/>
  <c r="AG2695" i="9"/>
  <c r="AG2696" i="9"/>
  <c r="AG2697" i="9"/>
  <c r="AG2698" i="9"/>
  <c r="AG2699" i="9"/>
  <c r="AG2700" i="9"/>
  <c r="AG2701" i="9"/>
  <c r="AG2702" i="9"/>
  <c r="AG2703" i="9"/>
  <c r="AG2704" i="9"/>
  <c r="AG2705" i="9"/>
  <c r="AG2706" i="9"/>
  <c r="AG2707" i="9"/>
  <c r="AG2708" i="9"/>
  <c r="AG2709" i="9"/>
  <c r="AG2710" i="9"/>
  <c r="AG2711" i="9"/>
  <c r="AG2712" i="9"/>
  <c r="AG2713" i="9"/>
  <c r="AG2714" i="9"/>
  <c r="AG2715" i="9"/>
  <c r="AG2716" i="9"/>
  <c r="AG2717" i="9"/>
  <c r="AG2718" i="9"/>
  <c r="AG2719" i="9"/>
  <c r="AG2720" i="9"/>
  <c r="AG2721" i="9"/>
  <c r="AG2722" i="9"/>
  <c r="AG2723" i="9"/>
  <c r="AG2724" i="9"/>
  <c r="AG2725" i="9"/>
  <c r="AG2726" i="9"/>
  <c r="AG2727" i="9"/>
  <c r="AG2728" i="9"/>
  <c r="AG2729" i="9"/>
  <c r="AG2730" i="9"/>
  <c r="AG2731" i="9"/>
  <c r="AG2732" i="9"/>
  <c r="AG2733" i="9"/>
  <c r="AG2734" i="9"/>
  <c r="AG2735" i="9"/>
  <c r="AG2736" i="9"/>
  <c r="AG2737" i="9"/>
  <c r="AG2738" i="9"/>
  <c r="AG2739" i="9"/>
  <c r="AG2740" i="9"/>
  <c r="AG2741" i="9"/>
  <c r="AG2742" i="9"/>
  <c r="AG2743" i="9"/>
  <c r="AG2744" i="9"/>
  <c r="AG2745" i="9"/>
  <c r="AG2746" i="9"/>
  <c r="AG2747" i="9"/>
  <c r="AG2748" i="9"/>
  <c r="AG2749" i="9"/>
  <c r="AG2750" i="9"/>
  <c r="AG2751" i="9"/>
  <c r="AG2752" i="9"/>
  <c r="AG2753" i="9"/>
  <c r="AG2754" i="9"/>
  <c r="AG2755" i="9"/>
  <c r="AG2756" i="9"/>
  <c r="AG2757" i="9"/>
  <c r="AG2758" i="9"/>
  <c r="AG2759" i="9"/>
  <c r="AG2760" i="9"/>
  <c r="AG2761" i="9"/>
  <c r="AG2762" i="9"/>
  <c r="AG2763" i="9"/>
  <c r="AG2764" i="9"/>
  <c r="AG2765" i="9"/>
  <c r="AG2766" i="9"/>
  <c r="AG2767" i="9"/>
  <c r="AG2768" i="9"/>
  <c r="AG2769" i="9"/>
  <c r="AG2770" i="9"/>
  <c r="AG2771" i="9"/>
  <c r="AG2772" i="9"/>
  <c r="AG2773" i="9"/>
  <c r="AG2774" i="9"/>
  <c r="AG2775" i="9"/>
  <c r="AG2776" i="9"/>
  <c r="AG2777" i="9"/>
  <c r="AG2778" i="9"/>
  <c r="AG2779" i="9"/>
  <c r="AG2780" i="9"/>
  <c r="AG2781" i="9"/>
  <c r="AG2782" i="9"/>
  <c r="AG2783" i="9"/>
  <c r="AG2784" i="9"/>
  <c r="AG2785" i="9"/>
  <c r="AG2786" i="9"/>
  <c r="AG2787" i="9"/>
  <c r="AG2788" i="9"/>
  <c r="AG2789" i="9"/>
  <c r="AG2790" i="9"/>
  <c r="AG2791" i="9"/>
  <c r="AG2792" i="9"/>
  <c r="AG2793" i="9"/>
  <c r="AG2794" i="9"/>
  <c r="AG2795" i="9"/>
  <c r="AG2796" i="9"/>
  <c r="AG2797" i="9"/>
  <c r="AG2798" i="9"/>
  <c r="AG2799" i="9"/>
  <c r="AG2800" i="9"/>
  <c r="AG2801" i="9"/>
  <c r="AG2802" i="9"/>
  <c r="AG2803" i="9"/>
  <c r="AG2804" i="9"/>
  <c r="AG2805" i="9"/>
  <c r="AG2806" i="9"/>
  <c r="AG2807" i="9"/>
  <c r="AG2808" i="9"/>
  <c r="AG2809" i="9"/>
  <c r="AG2810" i="9"/>
  <c r="AG2811" i="9"/>
  <c r="AG2812" i="9"/>
  <c r="AG2813" i="9"/>
  <c r="AG2814" i="9"/>
  <c r="AG2815" i="9"/>
  <c r="AG2816" i="9"/>
  <c r="AG2817" i="9"/>
  <c r="AG2818" i="9"/>
  <c r="AG2819" i="9"/>
  <c r="AG2820" i="9"/>
  <c r="AG2821" i="9"/>
  <c r="AG2822" i="9"/>
  <c r="AG2823" i="9"/>
  <c r="AG2824" i="9"/>
  <c r="AG2825" i="9"/>
  <c r="AG2826" i="9"/>
  <c r="AG2827" i="9"/>
  <c r="AG2828" i="9"/>
  <c r="AG2829" i="9"/>
  <c r="AG2830" i="9"/>
  <c r="AG2831" i="9"/>
  <c r="AG2832" i="9"/>
  <c r="AG2833" i="9"/>
  <c r="AG2834" i="9"/>
  <c r="AG2835" i="9"/>
  <c r="AG2836" i="9"/>
  <c r="AG2837" i="9"/>
  <c r="AG2838" i="9"/>
  <c r="AG2839" i="9"/>
  <c r="AG2840" i="9"/>
  <c r="AG2841" i="9"/>
  <c r="AG2842" i="9"/>
  <c r="AG2843" i="9"/>
  <c r="AG2844" i="9"/>
  <c r="AG2845" i="9"/>
  <c r="AG2846" i="9"/>
  <c r="AG2847" i="9"/>
  <c r="AG2848" i="9"/>
  <c r="AG2849" i="9"/>
  <c r="AG2850" i="9"/>
  <c r="AG2851" i="9"/>
  <c r="AG2852" i="9"/>
  <c r="AG2853" i="9"/>
  <c r="AG2854" i="9"/>
  <c r="AG2855" i="9"/>
  <c r="AG2856" i="9"/>
  <c r="AG2857" i="9"/>
  <c r="AG2858" i="9"/>
  <c r="AG2859" i="9"/>
  <c r="AG2860" i="9"/>
  <c r="AG2861" i="9"/>
  <c r="AG2862" i="9"/>
  <c r="AG2863" i="9"/>
  <c r="AG2864" i="9"/>
  <c r="AG2865" i="9"/>
  <c r="AG2866" i="9"/>
  <c r="AG2867" i="9"/>
  <c r="AG2868" i="9"/>
  <c r="AG2869" i="9"/>
  <c r="AG2870" i="9"/>
  <c r="AG2871" i="9"/>
  <c r="AG2872" i="9"/>
  <c r="AG2873" i="9"/>
  <c r="AG2874" i="9"/>
  <c r="AG2875" i="9"/>
  <c r="AG2876" i="9"/>
  <c r="AG2877" i="9"/>
  <c r="AG2878" i="9"/>
  <c r="AG2879" i="9"/>
  <c r="AG2880" i="9"/>
  <c r="AG2881" i="9"/>
  <c r="AG2882" i="9"/>
  <c r="AG2883" i="9"/>
  <c r="AG2884" i="9"/>
  <c r="AG2885" i="9"/>
  <c r="AG2886" i="9"/>
  <c r="AG2887" i="9"/>
  <c r="AG2888" i="9"/>
  <c r="AG2889" i="9"/>
  <c r="AG2890" i="9"/>
  <c r="AG2891" i="9"/>
  <c r="AG2892" i="9"/>
  <c r="AG2893" i="9"/>
  <c r="AG2894" i="9"/>
  <c r="AG2895" i="9"/>
  <c r="AG2896" i="9"/>
  <c r="AG2897" i="9"/>
  <c r="AG2898" i="9"/>
  <c r="AG2899" i="9"/>
  <c r="AG2900" i="9"/>
  <c r="AG2901" i="9"/>
  <c r="AG2902" i="9"/>
  <c r="AG2903" i="9"/>
  <c r="AG2904" i="9"/>
  <c r="AG2905" i="9"/>
  <c r="AG2906" i="9"/>
  <c r="AG2907" i="9"/>
  <c r="AG2908" i="9"/>
  <c r="AG2909" i="9"/>
  <c r="AG2910" i="9"/>
  <c r="AG2911" i="9"/>
  <c r="AG2912" i="9"/>
  <c r="AG2913" i="9"/>
  <c r="AG2914" i="9"/>
  <c r="AG2915" i="9"/>
  <c r="AG2916" i="9"/>
  <c r="AG2917" i="9"/>
  <c r="AG2918" i="9"/>
  <c r="AG2919" i="9"/>
  <c r="AG2920" i="9"/>
  <c r="AG2921" i="9"/>
  <c r="AG2922" i="9"/>
  <c r="AG2923" i="9"/>
  <c r="AG2924" i="9"/>
  <c r="AG2925" i="9"/>
  <c r="AG2926" i="9"/>
  <c r="AG2927" i="9"/>
  <c r="AG2928" i="9"/>
  <c r="AG2929" i="9"/>
  <c r="AG2930" i="9"/>
  <c r="AG2931" i="9"/>
  <c r="AG2932" i="9"/>
  <c r="AG2933" i="9"/>
  <c r="AG2934" i="9"/>
  <c r="AG2935" i="9"/>
  <c r="AG2936" i="9"/>
  <c r="AG2937" i="9"/>
  <c r="AG2938" i="9"/>
  <c r="AG2939" i="9"/>
  <c r="AG2940" i="9"/>
  <c r="AG2941" i="9"/>
  <c r="AG2942" i="9"/>
  <c r="AG2943" i="9"/>
  <c r="AG2944" i="9"/>
  <c r="AG2945" i="9"/>
  <c r="AG2946" i="9"/>
  <c r="AG2947" i="9"/>
  <c r="AG2948" i="9"/>
  <c r="AG2949" i="9"/>
  <c r="AG2950" i="9"/>
  <c r="AG2951" i="9"/>
  <c r="AG2952" i="9"/>
  <c r="AG2953" i="9"/>
  <c r="AG2954" i="9"/>
  <c r="AG2955" i="9"/>
  <c r="AG2956" i="9"/>
  <c r="AG2957" i="9"/>
  <c r="AG2958" i="9"/>
  <c r="AG2959" i="9"/>
  <c r="AG2960" i="9"/>
  <c r="AG2961" i="9"/>
  <c r="AG2962" i="9"/>
  <c r="AG2963" i="9"/>
  <c r="AG2964" i="9"/>
  <c r="AG2965" i="9"/>
  <c r="AG2966" i="9"/>
  <c r="AG2967" i="9"/>
  <c r="AG2968" i="9"/>
  <c r="AG2969" i="9"/>
  <c r="AG2970" i="9"/>
  <c r="AG2971" i="9"/>
  <c r="AG2972" i="9"/>
  <c r="AG2973" i="9"/>
  <c r="AG2974" i="9"/>
  <c r="AG2975" i="9"/>
  <c r="AG2976" i="9"/>
  <c r="AG2977" i="9"/>
  <c r="AG2978" i="9"/>
  <c r="AG2979" i="9"/>
  <c r="AG2980" i="9"/>
  <c r="AG2981" i="9"/>
  <c r="AG2982" i="9"/>
  <c r="AG2983" i="9"/>
  <c r="AG2984" i="9"/>
  <c r="AG2985" i="9"/>
  <c r="AG2986" i="9"/>
  <c r="AG2987" i="9"/>
  <c r="AG2988" i="9"/>
  <c r="AG2989" i="9"/>
  <c r="AG2990" i="9"/>
  <c r="AG2991" i="9"/>
  <c r="AG2992" i="9"/>
  <c r="AG2993" i="9"/>
  <c r="AG2994" i="9"/>
  <c r="AG2995" i="9"/>
  <c r="AG2996" i="9"/>
  <c r="AG2997" i="9"/>
  <c r="AG2998" i="9"/>
  <c r="AG2999" i="9"/>
  <c r="AG3000" i="9"/>
  <c r="AG3001" i="9"/>
  <c r="AG3002" i="9"/>
  <c r="AG3003" i="9"/>
  <c r="AG3004" i="9"/>
  <c r="AG3005" i="9"/>
  <c r="AG3006" i="9"/>
  <c r="AG3007" i="9"/>
  <c r="AG3008" i="9"/>
  <c r="AG3009" i="9"/>
  <c r="AG3010" i="9"/>
  <c r="AG3011" i="9"/>
  <c r="AG3012" i="9"/>
  <c r="AG3013" i="9"/>
  <c r="AG3014" i="9"/>
  <c r="AG3015" i="9"/>
  <c r="AG3016" i="9"/>
  <c r="AG3017" i="9"/>
  <c r="AG3018" i="9"/>
  <c r="AG3019" i="9"/>
  <c r="AG3020" i="9"/>
  <c r="AG3021" i="9"/>
  <c r="AG3022" i="9"/>
  <c r="AG3023" i="9"/>
  <c r="AG3024" i="9"/>
  <c r="AG3025" i="9"/>
  <c r="AG3026" i="9"/>
  <c r="AG3027" i="9"/>
  <c r="AG3028" i="9"/>
  <c r="AG3029" i="9"/>
  <c r="AG3030" i="9"/>
  <c r="AG3031" i="9"/>
  <c r="AG3032" i="9"/>
  <c r="AG3033" i="9"/>
  <c r="AG3034" i="9"/>
  <c r="AG3035" i="9"/>
  <c r="AG3036" i="9"/>
  <c r="AG3037" i="9"/>
  <c r="AG3038" i="9"/>
  <c r="AG3039" i="9"/>
  <c r="AG3040" i="9"/>
  <c r="AG3041" i="9"/>
  <c r="AG3042" i="9"/>
  <c r="AG3043" i="9"/>
  <c r="AG3044" i="9"/>
  <c r="AG3045" i="9"/>
  <c r="AG3046" i="9"/>
  <c r="AG3047" i="9"/>
  <c r="AG3048" i="9"/>
  <c r="AG3049" i="9"/>
  <c r="AG3050" i="9"/>
  <c r="AG3051" i="9"/>
  <c r="AG3052" i="9"/>
  <c r="AG3053" i="9"/>
  <c r="AG3054" i="9"/>
  <c r="AG3055" i="9"/>
  <c r="AG3056" i="9"/>
  <c r="AG3057" i="9"/>
  <c r="AG3058" i="9"/>
  <c r="AG3059" i="9"/>
  <c r="AG3060" i="9"/>
  <c r="AG3061" i="9"/>
  <c r="AG3062" i="9"/>
  <c r="AG3063" i="9"/>
  <c r="AG3064" i="9"/>
  <c r="AG3065" i="9"/>
  <c r="AG3066" i="9"/>
  <c r="AG3067" i="9"/>
  <c r="AG3068" i="9"/>
  <c r="AG3069" i="9"/>
  <c r="AG3070" i="9"/>
  <c r="AG3071" i="9"/>
  <c r="AG3072" i="9"/>
  <c r="AG3073" i="9"/>
  <c r="AG3074" i="9"/>
  <c r="AG3075" i="9"/>
  <c r="AG3076" i="9"/>
  <c r="AG3077" i="9"/>
  <c r="AG3078" i="9"/>
  <c r="AG3079" i="9"/>
  <c r="AG3080" i="9"/>
  <c r="AG3081" i="9"/>
  <c r="AG3082" i="9"/>
  <c r="AG3083" i="9"/>
  <c r="AG3084" i="9"/>
  <c r="AG3085" i="9"/>
  <c r="AG3086" i="9"/>
  <c r="AG3087" i="9"/>
  <c r="AG3088" i="9"/>
  <c r="AG3089" i="9"/>
  <c r="AG3090" i="9"/>
  <c r="AG3091" i="9"/>
  <c r="AG3092" i="9"/>
  <c r="AG3093" i="9"/>
  <c r="AG3094" i="9"/>
  <c r="AG3095" i="9"/>
  <c r="AG3096" i="9"/>
  <c r="AG3097" i="9"/>
  <c r="AG3098" i="9"/>
  <c r="AG3099" i="9"/>
  <c r="AG3100" i="9"/>
  <c r="AG3101" i="9"/>
  <c r="AG3102" i="9"/>
  <c r="AG3103" i="9"/>
  <c r="AG3104" i="9"/>
  <c r="AG3105" i="9"/>
  <c r="AG3106" i="9"/>
  <c r="AG3107" i="9"/>
  <c r="AG3108" i="9"/>
  <c r="AG3109" i="9"/>
  <c r="AG3110" i="9"/>
  <c r="AG3111" i="9"/>
  <c r="AG3112" i="9"/>
  <c r="AG3113" i="9"/>
  <c r="AG3114" i="9"/>
  <c r="AG3115" i="9"/>
  <c r="AG3116" i="9"/>
  <c r="AG3117" i="9"/>
  <c r="AG3118" i="9"/>
  <c r="AG3119" i="9"/>
  <c r="AG3120" i="9"/>
  <c r="AG3121" i="9"/>
  <c r="AG3122" i="9"/>
  <c r="AG3123" i="9"/>
  <c r="AG3124" i="9"/>
  <c r="AG3125" i="9"/>
  <c r="AG3126" i="9"/>
  <c r="AG3127" i="9"/>
  <c r="AG3128" i="9"/>
  <c r="AG3129" i="9"/>
  <c r="AG3130" i="9"/>
  <c r="AG3131" i="9"/>
  <c r="AG3132" i="9"/>
  <c r="AG3133" i="9"/>
  <c r="AG3134" i="9"/>
  <c r="AG3135" i="9"/>
  <c r="AG3136" i="9"/>
  <c r="AG3137" i="9"/>
  <c r="AG3138" i="9"/>
  <c r="AG3139" i="9"/>
  <c r="AG3140" i="9"/>
  <c r="AG3141" i="9"/>
  <c r="AG3142" i="9"/>
  <c r="AG3143" i="9"/>
  <c r="AG3144" i="9"/>
  <c r="AG3145" i="9"/>
  <c r="AG3146" i="9"/>
  <c r="AG3147" i="9"/>
  <c r="AG3148" i="9"/>
  <c r="AG3149" i="9"/>
  <c r="AG3150" i="9"/>
  <c r="AG3151" i="9"/>
  <c r="AG3152" i="9"/>
  <c r="AG3153" i="9"/>
  <c r="AG3154" i="9"/>
  <c r="AG3155" i="9"/>
  <c r="AG3156" i="9"/>
  <c r="AG3157" i="9"/>
  <c r="AG3158" i="9"/>
  <c r="AG3159" i="9"/>
  <c r="AG3160" i="9"/>
  <c r="AG3161" i="9"/>
  <c r="AG3162" i="9"/>
  <c r="AG3163" i="9"/>
  <c r="AG3164" i="9"/>
  <c r="AG3165" i="9"/>
  <c r="AG3166" i="9"/>
  <c r="AG3167" i="9"/>
  <c r="AG3168" i="9"/>
  <c r="AG3169" i="9"/>
  <c r="AG3170" i="9"/>
  <c r="AG3171" i="9"/>
  <c r="AG3172" i="9"/>
  <c r="AG3173" i="9"/>
  <c r="AG3174" i="9"/>
  <c r="AG3175" i="9"/>
  <c r="AG3176" i="9"/>
  <c r="AG3177" i="9"/>
  <c r="AG3178" i="9"/>
  <c r="AG3179" i="9"/>
  <c r="AG3180" i="9"/>
  <c r="AG3181" i="9"/>
  <c r="AG3182" i="9"/>
  <c r="AG3183" i="9"/>
  <c r="AG3184" i="9"/>
  <c r="AG3185" i="9"/>
  <c r="AG3186" i="9"/>
  <c r="AG3187" i="9"/>
  <c r="AG3188" i="9"/>
  <c r="AG3189" i="9"/>
  <c r="AG3190" i="9"/>
  <c r="AG3191" i="9"/>
  <c r="AG3192" i="9"/>
  <c r="AG3193" i="9"/>
  <c r="AG3194" i="9"/>
  <c r="AG3195" i="9"/>
  <c r="AG3196" i="9"/>
  <c r="AG3197" i="9"/>
  <c r="AG3198" i="9"/>
  <c r="AG3199" i="9"/>
  <c r="AG3200" i="9"/>
  <c r="AG3201" i="9"/>
  <c r="AG3202" i="9"/>
  <c r="AG3203" i="9"/>
  <c r="AG3204" i="9"/>
  <c r="AG3205" i="9"/>
  <c r="AG3206" i="9"/>
  <c r="AG3207" i="9"/>
  <c r="AG3208" i="9"/>
  <c r="AG3209" i="9"/>
  <c r="AG3210" i="9"/>
  <c r="AG3211" i="9"/>
  <c r="AG3212" i="9"/>
  <c r="AG3213" i="9"/>
  <c r="AG3214" i="9"/>
  <c r="AG3215" i="9"/>
  <c r="AG3216" i="9"/>
  <c r="AG3217" i="9"/>
  <c r="AG3218" i="9"/>
  <c r="AG3219" i="9"/>
  <c r="AG3220" i="9"/>
  <c r="AG3221" i="9"/>
  <c r="AG3222" i="9"/>
  <c r="AG3223" i="9"/>
  <c r="AG3224" i="9"/>
  <c r="AG3225" i="9"/>
  <c r="AG3226" i="9"/>
  <c r="AG3227" i="9"/>
  <c r="AG3228" i="9"/>
  <c r="AG3229" i="9"/>
  <c r="AG3230" i="9"/>
  <c r="AG3231" i="9"/>
  <c r="AG3232" i="9"/>
  <c r="AG3233" i="9"/>
  <c r="AG3234" i="9"/>
  <c r="AG3235" i="9"/>
  <c r="AG3236" i="9"/>
  <c r="AG3237" i="9"/>
  <c r="AG3238" i="9"/>
  <c r="AG3239" i="9"/>
  <c r="AG3240" i="9"/>
  <c r="AG3241" i="9"/>
  <c r="AG3242" i="9"/>
  <c r="AG3243" i="9"/>
  <c r="AG3244" i="9"/>
  <c r="AG3245" i="9"/>
  <c r="AG3246" i="9"/>
  <c r="AG3247" i="9"/>
  <c r="AG3248" i="9"/>
  <c r="AG3249" i="9"/>
  <c r="AG3250" i="9"/>
  <c r="AG3251" i="9"/>
  <c r="AG3252" i="9"/>
  <c r="AG3253" i="9"/>
  <c r="AG3254" i="9"/>
  <c r="AG3255" i="9"/>
  <c r="AG3256" i="9"/>
  <c r="AG3257" i="9"/>
  <c r="AG3258" i="9"/>
  <c r="AG3259" i="9"/>
  <c r="AG3260" i="9"/>
  <c r="AG3261" i="9"/>
  <c r="AG3262" i="9"/>
  <c r="AG3263" i="9"/>
  <c r="AG3264" i="9"/>
  <c r="AG3265" i="9"/>
  <c r="AG3266" i="9"/>
  <c r="AG3267" i="9"/>
  <c r="AG3268" i="9"/>
  <c r="AG3269" i="9"/>
  <c r="AG3270" i="9"/>
  <c r="AG3271" i="9"/>
  <c r="AG3272" i="9"/>
  <c r="AG3273" i="9"/>
  <c r="AG3274" i="9"/>
  <c r="AG3275" i="9"/>
  <c r="AG3276" i="9"/>
  <c r="AG3277" i="9"/>
  <c r="AG3278" i="9"/>
  <c r="AG3279" i="9"/>
  <c r="AG3280" i="9"/>
  <c r="AG3281" i="9"/>
  <c r="AG3282" i="9"/>
  <c r="AG3283" i="9"/>
  <c r="AG3284" i="9"/>
  <c r="AG3285" i="9"/>
  <c r="AG3286" i="9"/>
  <c r="AG3287" i="9"/>
  <c r="AG3288" i="9"/>
  <c r="AG3289" i="9"/>
  <c r="AG3290" i="9"/>
  <c r="AG3291" i="9"/>
  <c r="AG3292" i="9"/>
  <c r="AG3293" i="9"/>
  <c r="AG3294" i="9"/>
  <c r="AG3295" i="9"/>
  <c r="AG3296" i="9"/>
  <c r="AG3297" i="9"/>
  <c r="AG3298" i="9"/>
  <c r="AG3299" i="9"/>
  <c r="AG3300" i="9"/>
  <c r="AG3301" i="9"/>
  <c r="AG3302" i="9"/>
  <c r="AG3303" i="9"/>
  <c r="AG3304" i="9"/>
  <c r="AG3305" i="9"/>
  <c r="AG3306" i="9"/>
  <c r="AG3307" i="9"/>
  <c r="AG3308" i="9"/>
  <c r="AG3309" i="9"/>
  <c r="AG3310" i="9"/>
  <c r="AG3311" i="9"/>
  <c r="AG3312" i="9"/>
  <c r="AG3313" i="9"/>
  <c r="AG3314" i="9"/>
  <c r="AG3315" i="9"/>
  <c r="AG3316" i="9"/>
  <c r="AG3317" i="9"/>
  <c r="AG3318" i="9"/>
  <c r="AG3319" i="9"/>
  <c r="AG3320" i="9"/>
  <c r="AG3321" i="9"/>
  <c r="AG3322" i="9"/>
  <c r="AG3323" i="9"/>
  <c r="AG3324" i="9"/>
  <c r="AG3325" i="9"/>
  <c r="AG3326" i="9"/>
  <c r="AG3327" i="9"/>
  <c r="AG3328" i="9"/>
  <c r="AG3329" i="9"/>
  <c r="AG3330" i="9"/>
  <c r="AG3331" i="9"/>
  <c r="AG3332" i="9"/>
  <c r="AG3333" i="9"/>
  <c r="AG3334" i="9"/>
  <c r="AG3335" i="9"/>
  <c r="AG3336" i="9"/>
  <c r="AG3337" i="9"/>
  <c r="AG3338" i="9"/>
  <c r="AG3339" i="9"/>
  <c r="AG3340" i="9"/>
  <c r="AG3341" i="9"/>
  <c r="AG3342" i="9"/>
  <c r="AG3343" i="9"/>
  <c r="AG3344" i="9"/>
  <c r="AG3345" i="9"/>
  <c r="AG3346" i="9"/>
  <c r="AG3347" i="9"/>
  <c r="AG3348" i="9"/>
  <c r="AG3349" i="9"/>
  <c r="AG3350" i="9"/>
  <c r="AG3351" i="9"/>
  <c r="AG3352" i="9"/>
  <c r="AG3353" i="9"/>
  <c r="AG3354" i="9"/>
  <c r="AG3355" i="9"/>
  <c r="AG3356" i="9"/>
  <c r="AG3357" i="9"/>
  <c r="AG3358" i="9"/>
  <c r="AG3359" i="9"/>
  <c r="AG3360" i="9"/>
  <c r="AG3361" i="9"/>
  <c r="AG3362" i="9"/>
  <c r="AG3363" i="9"/>
  <c r="AG3364" i="9"/>
  <c r="AG3365" i="9"/>
  <c r="AG3366" i="9"/>
  <c r="AG3367" i="9"/>
  <c r="AG3368" i="9"/>
  <c r="AG3369" i="9"/>
  <c r="AG3370" i="9"/>
  <c r="AG3371" i="9"/>
  <c r="AG3372" i="9"/>
  <c r="AG3373" i="9"/>
  <c r="AG3374" i="9"/>
  <c r="AG3375" i="9"/>
  <c r="AG3376" i="9"/>
  <c r="AG3377" i="9"/>
  <c r="AG3378" i="9"/>
  <c r="AG3379" i="9"/>
  <c r="AG3380" i="9"/>
  <c r="AG3381" i="9"/>
  <c r="AG3382" i="9"/>
  <c r="AG3383" i="9"/>
  <c r="AG3384" i="9"/>
  <c r="AG3385" i="9"/>
  <c r="AG3386" i="9"/>
  <c r="AG3387" i="9"/>
  <c r="AG3388" i="9"/>
  <c r="AG3389" i="9"/>
  <c r="AG3390" i="9"/>
  <c r="AG3391" i="9"/>
  <c r="AG3392" i="9"/>
  <c r="AG3393" i="9"/>
  <c r="AG3394" i="9"/>
  <c r="AG3395" i="9"/>
  <c r="AG3396" i="9"/>
  <c r="AG3397" i="9"/>
  <c r="AG3398" i="9"/>
  <c r="AG3399" i="9"/>
  <c r="AG3400" i="9"/>
  <c r="AG3401" i="9"/>
  <c r="AG3402" i="9"/>
  <c r="AG3403" i="9"/>
  <c r="AG3404" i="9"/>
  <c r="AG3405" i="9"/>
  <c r="AG3406" i="9"/>
  <c r="AG3407" i="9"/>
  <c r="AG3408" i="9"/>
  <c r="AG3409" i="9"/>
  <c r="AG3410" i="9"/>
  <c r="AG3411" i="9"/>
  <c r="AG3412" i="9"/>
  <c r="AG3413" i="9"/>
  <c r="AG3414" i="9"/>
  <c r="AG3415" i="9"/>
  <c r="AG3416" i="9"/>
  <c r="AG3417" i="9"/>
  <c r="AG3418" i="9"/>
  <c r="AG3419" i="9"/>
  <c r="AG3420" i="9"/>
  <c r="AG3421" i="9"/>
  <c r="AG3422" i="9"/>
  <c r="AG3423" i="9"/>
  <c r="AG3424" i="9"/>
  <c r="AG3425" i="9"/>
  <c r="AG3426" i="9"/>
  <c r="AG3427" i="9"/>
  <c r="AG3428" i="9"/>
  <c r="AG3429" i="9"/>
  <c r="AG3430" i="9"/>
  <c r="AG3431" i="9"/>
  <c r="AG3432" i="9"/>
  <c r="AG3433" i="9"/>
  <c r="AG3434" i="9"/>
  <c r="AG3435" i="9"/>
  <c r="AG3436" i="9"/>
  <c r="AG3437" i="9"/>
  <c r="AG3438" i="9"/>
  <c r="AG3439" i="9"/>
  <c r="AG3440" i="9"/>
  <c r="AG3441" i="9"/>
  <c r="AG3442" i="9"/>
  <c r="AG3443" i="9"/>
  <c r="AG3444" i="9"/>
  <c r="AG3445" i="9"/>
  <c r="AG3446" i="9"/>
  <c r="AG3447" i="9"/>
  <c r="AG3448" i="9"/>
  <c r="AG3449" i="9"/>
  <c r="AG3450" i="9"/>
  <c r="AG3451" i="9"/>
  <c r="AG3452" i="9"/>
  <c r="AG3453" i="9"/>
  <c r="AG3454" i="9"/>
  <c r="AG3455" i="9"/>
  <c r="AG3456" i="9"/>
  <c r="AG3457" i="9"/>
  <c r="AG3458" i="9"/>
  <c r="AG3459" i="9"/>
  <c r="AG3460" i="9"/>
  <c r="AG3461" i="9"/>
  <c r="AG3462" i="9"/>
  <c r="AG3463" i="9"/>
  <c r="AG3464" i="9"/>
  <c r="AG3465" i="9"/>
  <c r="AG3466" i="9"/>
  <c r="AG3467" i="9"/>
  <c r="AG3468" i="9"/>
  <c r="AG3469" i="9"/>
  <c r="AG3470" i="9"/>
  <c r="AG3471" i="9"/>
  <c r="AG3472" i="9"/>
  <c r="AG3473" i="9"/>
  <c r="AG3474" i="9"/>
  <c r="AG3475" i="9"/>
  <c r="AG3476" i="9"/>
  <c r="AG3477" i="9"/>
  <c r="AG3478" i="9"/>
  <c r="AG3479" i="9"/>
  <c r="AG3480" i="9"/>
  <c r="AG3481" i="9"/>
  <c r="AG3482" i="9"/>
  <c r="AG3483" i="9"/>
  <c r="AG3484" i="9"/>
  <c r="AG3485" i="9"/>
  <c r="AG3486" i="9"/>
  <c r="AG3487" i="9"/>
  <c r="AG3488" i="9"/>
  <c r="AG3489" i="9"/>
  <c r="AG3490" i="9"/>
  <c r="AG3491" i="9"/>
  <c r="AG3492" i="9"/>
  <c r="AG3493" i="9"/>
  <c r="AG3494" i="9"/>
  <c r="AG3495" i="9"/>
  <c r="AG3496" i="9"/>
  <c r="AG3497" i="9"/>
  <c r="AG3498" i="9"/>
  <c r="AG3499" i="9"/>
  <c r="AG3500" i="9"/>
  <c r="AG3501" i="9"/>
  <c r="AG3502" i="9"/>
  <c r="AG3503" i="9"/>
  <c r="AG3504" i="9"/>
  <c r="AG3505" i="9"/>
  <c r="AG3506" i="9"/>
  <c r="AG3507" i="9"/>
  <c r="AG3508" i="9"/>
  <c r="AG3509" i="9"/>
  <c r="AG3510" i="9"/>
  <c r="AG3511" i="9"/>
  <c r="AG3512" i="9"/>
  <c r="AG3513" i="9"/>
  <c r="AG3514" i="9"/>
  <c r="AG3515" i="9"/>
  <c r="AG3516" i="9"/>
  <c r="AG3517" i="9"/>
  <c r="AG3518" i="9"/>
  <c r="AG3519" i="9"/>
  <c r="AG3520" i="9"/>
  <c r="AG3521" i="9"/>
  <c r="AG3522" i="9"/>
  <c r="AG3523" i="9"/>
  <c r="AG3524" i="9"/>
  <c r="AG3525" i="9"/>
  <c r="AG3526" i="9"/>
  <c r="AG3527" i="9"/>
  <c r="AG3528" i="9"/>
  <c r="AG3529" i="9"/>
  <c r="AG3530" i="9"/>
  <c r="AG3531" i="9"/>
  <c r="AG3532" i="9"/>
  <c r="AG3533" i="9"/>
  <c r="AG3534" i="9"/>
  <c r="AG3535" i="9"/>
  <c r="AG3536" i="9"/>
  <c r="AG3537" i="9"/>
  <c r="AG3538" i="9"/>
  <c r="AG3539" i="9"/>
  <c r="AG3540" i="9"/>
  <c r="AG3541" i="9"/>
  <c r="AG3542" i="9"/>
  <c r="AG3543" i="9"/>
  <c r="AG3544" i="9"/>
  <c r="AG3545" i="9"/>
  <c r="AG3546" i="9"/>
  <c r="AG3547" i="9"/>
  <c r="AG3548" i="9"/>
  <c r="AG3549" i="9"/>
  <c r="AG3550" i="9"/>
  <c r="AG3551" i="9"/>
  <c r="AG3552" i="9"/>
  <c r="AG3553" i="9"/>
  <c r="AG3554" i="9"/>
  <c r="AG3555" i="9"/>
  <c r="AG3556" i="9"/>
  <c r="AG3557" i="9"/>
  <c r="AG3558" i="9"/>
  <c r="AG3559" i="9"/>
  <c r="AG3560" i="9"/>
  <c r="AG3561" i="9"/>
  <c r="AG3562" i="9"/>
  <c r="AG3563" i="9"/>
  <c r="AG3564" i="9"/>
  <c r="AG3565" i="9"/>
  <c r="AG3566" i="9"/>
  <c r="AG3567" i="9"/>
  <c r="AG3568" i="9"/>
  <c r="AG3569" i="9"/>
  <c r="AG3570" i="9"/>
  <c r="AG3571" i="9"/>
  <c r="AG3572" i="9"/>
  <c r="AG3573" i="9"/>
  <c r="AG3574" i="9"/>
  <c r="AG3575" i="9"/>
  <c r="AG3576" i="9"/>
  <c r="AG3577" i="9"/>
  <c r="AG3578" i="9"/>
  <c r="AG3579" i="9"/>
  <c r="AG3580" i="9"/>
  <c r="AG3581" i="9"/>
  <c r="AG3582" i="9"/>
  <c r="AG3583" i="9"/>
  <c r="AG3584" i="9"/>
  <c r="AG3585" i="9"/>
  <c r="AG3586" i="9"/>
  <c r="AG3587" i="9"/>
  <c r="AG3588" i="9"/>
  <c r="AG3589" i="9"/>
  <c r="AG3590" i="9"/>
  <c r="AG3591" i="9"/>
  <c r="AG3592" i="9"/>
  <c r="AG3593" i="9"/>
  <c r="AG3594" i="9"/>
  <c r="AG3595" i="9"/>
  <c r="AG3596" i="9"/>
  <c r="AG3597" i="9"/>
  <c r="AG3598" i="9"/>
  <c r="AG3599" i="9"/>
  <c r="AG3600" i="9"/>
  <c r="AG3601" i="9"/>
  <c r="AG3602" i="9"/>
  <c r="AG3603" i="9"/>
  <c r="AG3604" i="9"/>
  <c r="AG3605" i="9"/>
  <c r="AG3606" i="9"/>
  <c r="AG3607" i="9"/>
  <c r="AG3608" i="9"/>
  <c r="AG3609" i="9"/>
  <c r="AG3610" i="9"/>
  <c r="AG3611" i="9"/>
  <c r="AG3612" i="9"/>
  <c r="AG3613" i="9"/>
  <c r="AG3614" i="9"/>
  <c r="AG3615" i="9"/>
  <c r="AG3616" i="9"/>
  <c r="AG3617" i="9"/>
  <c r="AG3618" i="9"/>
  <c r="AG3619" i="9"/>
  <c r="AG3620" i="9"/>
  <c r="AG3621" i="9"/>
  <c r="AG3622" i="9"/>
  <c r="AG3623" i="9"/>
  <c r="AG3624" i="9"/>
  <c r="AG3625" i="9"/>
  <c r="AG3626" i="9"/>
  <c r="AG3627" i="9"/>
  <c r="AG3628" i="9"/>
  <c r="AG3629" i="9"/>
  <c r="AG3630" i="9"/>
  <c r="AG3631" i="9"/>
  <c r="AG3632" i="9"/>
  <c r="AG3633" i="9"/>
  <c r="AG3634" i="9"/>
  <c r="AG3635" i="9"/>
  <c r="AG3636" i="9"/>
  <c r="AG3637" i="9"/>
  <c r="AG3638" i="9"/>
  <c r="AG3639" i="9"/>
  <c r="AG3640" i="9"/>
  <c r="AG3641" i="9"/>
  <c r="AG3642" i="9"/>
  <c r="AG3643" i="9"/>
  <c r="AG3644" i="9"/>
  <c r="AG3645" i="9"/>
  <c r="AG3646" i="9"/>
  <c r="AG3647" i="9"/>
  <c r="AG3648" i="9"/>
  <c r="AG3649" i="9"/>
  <c r="AG3650" i="9"/>
  <c r="AG3651" i="9"/>
  <c r="AG3652" i="9"/>
  <c r="AG3653" i="9"/>
  <c r="AG3654" i="9"/>
  <c r="AG3655" i="9"/>
  <c r="AG3656" i="9"/>
  <c r="AG3657" i="9"/>
  <c r="AG3658" i="9"/>
  <c r="AG3659" i="9"/>
  <c r="AG3660" i="9"/>
  <c r="AG3661" i="9"/>
  <c r="AG3662" i="9"/>
  <c r="AG3663" i="9"/>
  <c r="AG3664" i="9"/>
  <c r="AG3665" i="9"/>
  <c r="AG3666" i="9"/>
  <c r="AG3667" i="9"/>
  <c r="AG3668" i="9"/>
  <c r="AG3669" i="9"/>
  <c r="AG3670" i="9"/>
  <c r="AG3671" i="9"/>
  <c r="AG3672" i="9"/>
  <c r="AG3673" i="9"/>
  <c r="AG3674" i="9"/>
  <c r="AG3675" i="9"/>
  <c r="AG3676" i="9"/>
  <c r="AG3677" i="9"/>
  <c r="AG3678" i="9"/>
  <c r="AG3679" i="9"/>
  <c r="AG3680" i="9"/>
  <c r="AG3681" i="9"/>
  <c r="AG3682" i="9"/>
  <c r="AG3683" i="9"/>
  <c r="AG3684" i="9"/>
  <c r="AG3685" i="9"/>
  <c r="AG3686" i="9"/>
  <c r="AG3687" i="9"/>
  <c r="AG3688" i="9"/>
  <c r="AG3689" i="9"/>
  <c r="AG3690" i="9"/>
  <c r="AG3691" i="9"/>
  <c r="AG3692" i="9"/>
  <c r="AG3693" i="9"/>
  <c r="AG3694" i="9"/>
  <c r="AG3695" i="9"/>
  <c r="AG3696" i="9"/>
  <c r="AG3697" i="9"/>
  <c r="AG3698" i="9"/>
  <c r="AG3699" i="9"/>
  <c r="AG3700" i="9"/>
  <c r="AG3701" i="9"/>
  <c r="AG3702" i="9"/>
  <c r="AG3703" i="9"/>
  <c r="AG3704" i="9"/>
  <c r="AG3705" i="9"/>
  <c r="AG3706" i="9"/>
  <c r="AG3707" i="9"/>
  <c r="AG3708" i="9"/>
  <c r="AG3709" i="9"/>
  <c r="AG3710" i="9"/>
  <c r="AG3711" i="9"/>
  <c r="AG3712" i="9"/>
  <c r="AG3713" i="9"/>
  <c r="AG3714" i="9"/>
  <c r="AG3715" i="9"/>
  <c r="AG3716" i="9"/>
  <c r="AG3717" i="9"/>
  <c r="AG3718" i="9"/>
  <c r="AG3719" i="9"/>
  <c r="AG3720" i="9"/>
  <c r="AG3721" i="9"/>
  <c r="AG3722" i="9"/>
  <c r="AG3723" i="9"/>
  <c r="AG3724" i="9"/>
  <c r="AG3725" i="9"/>
  <c r="AG3726" i="9"/>
  <c r="AG3727" i="9"/>
  <c r="AG3728" i="9"/>
  <c r="AG3729" i="9"/>
  <c r="AG3730" i="9"/>
  <c r="AG3731" i="9"/>
  <c r="AG3732" i="9"/>
  <c r="AG3733" i="9"/>
  <c r="AG3734" i="9"/>
  <c r="AG3735" i="9"/>
  <c r="AG3736" i="9"/>
  <c r="AG3737" i="9"/>
  <c r="AG3738" i="9"/>
  <c r="AG3739" i="9"/>
  <c r="AG3740" i="9"/>
  <c r="AG3741" i="9"/>
  <c r="AG3742" i="9"/>
  <c r="AG3743" i="9"/>
  <c r="AG3744" i="9"/>
  <c r="AG3745" i="9"/>
  <c r="AG3746" i="9"/>
  <c r="AG3747" i="9"/>
  <c r="AG3748" i="9"/>
  <c r="AG3749" i="9"/>
  <c r="AG3750" i="9"/>
  <c r="AG3751" i="9"/>
  <c r="AG3752" i="9"/>
  <c r="AG3753" i="9"/>
  <c r="AG3754" i="9"/>
  <c r="AG3755" i="9"/>
  <c r="AG3756" i="9"/>
  <c r="AG3757" i="9"/>
  <c r="AG3758" i="9"/>
  <c r="AG3759" i="9"/>
  <c r="AG3760" i="9"/>
  <c r="AG3761" i="9"/>
  <c r="AG3762" i="9"/>
  <c r="AG3763" i="9"/>
  <c r="AG3764" i="9"/>
  <c r="AG3765" i="9"/>
  <c r="AG3766" i="9"/>
  <c r="AG3767" i="9"/>
  <c r="AG3768" i="9"/>
  <c r="AG3769" i="9"/>
  <c r="AG3770" i="9"/>
  <c r="AG3771" i="9"/>
  <c r="AG3772" i="9"/>
  <c r="AG3773" i="9"/>
  <c r="AG3774" i="9"/>
  <c r="AG3775" i="9"/>
  <c r="AG3776" i="9"/>
  <c r="AG3777" i="9"/>
  <c r="AG3778" i="9"/>
  <c r="AG3779" i="9"/>
  <c r="AG3780" i="9"/>
  <c r="AG3781" i="9"/>
  <c r="AG3782" i="9"/>
  <c r="AG3783" i="9"/>
  <c r="AG3784" i="9"/>
  <c r="AG3785" i="9"/>
  <c r="AG3786" i="9"/>
  <c r="AG3787" i="9"/>
  <c r="AG3788" i="9"/>
  <c r="AG3789" i="9"/>
  <c r="AG3790" i="9"/>
  <c r="AG3791" i="9"/>
  <c r="AG3792" i="9"/>
  <c r="AG3793" i="9"/>
  <c r="AG3794" i="9"/>
  <c r="AG3795" i="9"/>
  <c r="AG3796" i="9"/>
  <c r="AG3797" i="9"/>
  <c r="AG3798" i="9"/>
  <c r="AG3799" i="9"/>
  <c r="AG3800" i="9"/>
  <c r="AG3801" i="9"/>
  <c r="AG3802" i="9"/>
  <c r="AG3803" i="9"/>
  <c r="AG3804" i="9"/>
  <c r="AG3805" i="9"/>
  <c r="AG3806" i="9"/>
  <c r="AG3807" i="9"/>
  <c r="AG3808" i="9"/>
  <c r="AG3809" i="9"/>
  <c r="AG3810" i="9"/>
  <c r="AG3811" i="9"/>
  <c r="AG3812" i="9"/>
  <c r="AG3813" i="9"/>
  <c r="AG3814" i="9"/>
  <c r="AG3815" i="9"/>
  <c r="AG3816" i="9"/>
  <c r="AG3817" i="9"/>
  <c r="AG3818" i="9"/>
  <c r="AG3819" i="9"/>
  <c r="AG3820" i="9"/>
  <c r="AG3821" i="9"/>
  <c r="AG3822" i="9"/>
  <c r="AG3823" i="9"/>
  <c r="AG3824" i="9"/>
  <c r="AG3825" i="9"/>
  <c r="AG3826" i="9"/>
  <c r="AG3827" i="9"/>
  <c r="AG3828" i="9"/>
  <c r="AG3829" i="9"/>
  <c r="AG3830" i="9"/>
  <c r="AG3831" i="9"/>
  <c r="AG3832" i="9"/>
  <c r="AG3833" i="9"/>
  <c r="AG3834" i="9"/>
  <c r="AG3835" i="9"/>
  <c r="AG3836" i="9"/>
  <c r="AG3837" i="9"/>
  <c r="AG3838" i="9"/>
  <c r="AG3839" i="9"/>
  <c r="AG3840" i="9"/>
  <c r="AG3841" i="9"/>
  <c r="AG3842" i="9"/>
  <c r="AG3843" i="9"/>
  <c r="AG3844" i="9"/>
  <c r="AG3845" i="9"/>
  <c r="AG3846" i="9"/>
  <c r="AG3847" i="9"/>
  <c r="AG3848" i="9"/>
  <c r="AG3849" i="9"/>
  <c r="AG3850" i="9"/>
  <c r="AG3851" i="9"/>
  <c r="AG3852" i="9"/>
  <c r="AG3853" i="9"/>
  <c r="AG3854" i="9"/>
  <c r="AG3855" i="9"/>
  <c r="AG3856" i="9"/>
  <c r="AG3857" i="9"/>
  <c r="AG3858" i="9"/>
  <c r="AG3859" i="9"/>
  <c r="AG3860" i="9"/>
  <c r="AG3861" i="9"/>
  <c r="AG3862" i="9"/>
  <c r="AG3863" i="9"/>
  <c r="AG3864" i="9"/>
  <c r="AG3865" i="9"/>
  <c r="AG3866" i="9"/>
  <c r="AG3867" i="9"/>
  <c r="AG3868" i="9"/>
  <c r="AG3869" i="9"/>
  <c r="AG3870" i="9"/>
  <c r="AG3871" i="9"/>
  <c r="AG3872" i="9"/>
  <c r="AG3873" i="9"/>
  <c r="AG3874" i="9"/>
  <c r="AG3875" i="9"/>
  <c r="AG3876" i="9"/>
  <c r="AG3877" i="9"/>
  <c r="AG3878" i="9"/>
  <c r="AG3879" i="9"/>
  <c r="AG3880" i="9"/>
  <c r="AG3881" i="9"/>
  <c r="AG3882" i="9"/>
  <c r="AG3883" i="9"/>
  <c r="AG3884" i="9"/>
  <c r="AG3885" i="9"/>
  <c r="AG3886" i="9"/>
  <c r="AG3887" i="9"/>
  <c r="AG3888" i="9"/>
  <c r="AG3889" i="9"/>
  <c r="AG3890" i="9"/>
  <c r="AG3891" i="9"/>
  <c r="AG3892" i="9"/>
  <c r="AG3893" i="9"/>
  <c r="AG3894" i="9"/>
  <c r="AG3895" i="9"/>
  <c r="AG3896" i="9"/>
  <c r="AG3897" i="9"/>
  <c r="AG3898" i="9"/>
  <c r="AG3899" i="9"/>
  <c r="AG3900" i="9"/>
  <c r="AG3901" i="9"/>
  <c r="AG3902" i="9"/>
  <c r="AG3903" i="9"/>
  <c r="AG3904" i="9"/>
  <c r="AG3905" i="9"/>
  <c r="AG3906" i="9"/>
  <c r="AG3907" i="9"/>
  <c r="AG3908" i="9"/>
  <c r="AG3909" i="9"/>
  <c r="AG3910" i="9"/>
  <c r="AG3911" i="9"/>
  <c r="AG3912" i="9"/>
  <c r="AG3913" i="9"/>
  <c r="AG3914" i="9"/>
  <c r="AG3915" i="9"/>
  <c r="AG3916" i="9"/>
  <c r="AG3917" i="9"/>
  <c r="AG3918" i="9"/>
  <c r="AG3919" i="9"/>
  <c r="AG3920" i="9"/>
  <c r="AG3921" i="9"/>
  <c r="AG3922" i="9"/>
  <c r="AG3923" i="9"/>
  <c r="AG3924" i="9"/>
  <c r="AG3925" i="9"/>
  <c r="AG3926" i="9"/>
  <c r="AG3927" i="9"/>
  <c r="AG3928" i="9"/>
  <c r="AG3929" i="9"/>
  <c r="AG3930" i="9"/>
  <c r="AG3931" i="9"/>
  <c r="AG3932" i="9"/>
  <c r="AG3933" i="9"/>
  <c r="AG3934" i="9"/>
  <c r="AG3935" i="9"/>
  <c r="AG3936" i="9"/>
  <c r="AG3937" i="9"/>
  <c r="AG3938" i="9"/>
  <c r="AG3939" i="9"/>
  <c r="AG3940" i="9"/>
  <c r="AG3941" i="9"/>
  <c r="AG3942" i="9"/>
  <c r="AG3943" i="9"/>
  <c r="AG3944" i="9"/>
  <c r="AG3945" i="9"/>
  <c r="AG3946" i="9"/>
  <c r="AG3947" i="9"/>
  <c r="AG3948" i="9"/>
  <c r="AG3949" i="9"/>
  <c r="AG3950" i="9"/>
  <c r="AG3951" i="9"/>
  <c r="AG3952" i="9"/>
  <c r="AG3953" i="9"/>
  <c r="AG3954" i="9"/>
  <c r="AG3955" i="9"/>
  <c r="AG3956" i="9"/>
  <c r="AG3957" i="9"/>
  <c r="AG3958" i="9"/>
  <c r="AG3959" i="9"/>
  <c r="AG3960" i="9"/>
  <c r="AG3961" i="9"/>
  <c r="AG3962" i="9"/>
  <c r="AG3963" i="9"/>
  <c r="AG3964" i="9"/>
  <c r="AG3965" i="9"/>
  <c r="AG3966" i="9"/>
  <c r="AG3967" i="9"/>
  <c r="AG3968" i="9"/>
  <c r="AG3969" i="9"/>
  <c r="AG3970" i="9"/>
  <c r="AG3971" i="9"/>
  <c r="AG3972" i="9"/>
  <c r="AG3973" i="9"/>
  <c r="AG3974" i="9"/>
  <c r="AG3975" i="9"/>
  <c r="AG3976" i="9"/>
  <c r="AG3977" i="9"/>
  <c r="AG3978" i="9"/>
  <c r="AG3979" i="9"/>
  <c r="AG3980" i="9"/>
  <c r="AG3981" i="9"/>
  <c r="AG3982" i="9"/>
  <c r="AG3983" i="9"/>
  <c r="AG3984" i="9"/>
  <c r="AG3985" i="9"/>
  <c r="AG3986" i="9"/>
  <c r="AG3987" i="9"/>
  <c r="AG3988" i="9"/>
  <c r="AG3989" i="9"/>
  <c r="AG3990" i="9"/>
  <c r="AG3991" i="9"/>
  <c r="AG3992" i="9"/>
  <c r="AG3993" i="9"/>
  <c r="AG3994" i="9"/>
  <c r="AG3995" i="9"/>
  <c r="AG3996" i="9"/>
  <c r="AG3997" i="9"/>
  <c r="AG3998" i="9"/>
  <c r="AG3999" i="9"/>
  <c r="AG4000" i="9"/>
  <c r="AG4001" i="9"/>
  <c r="AG4002" i="9"/>
  <c r="AG4003" i="9"/>
  <c r="AG4004" i="9"/>
  <c r="AG4005" i="9"/>
  <c r="AG4006" i="9"/>
  <c r="AG4007" i="9"/>
  <c r="AG4008" i="9"/>
  <c r="AG4009" i="9"/>
  <c r="AG4010" i="9"/>
  <c r="AG4011" i="9"/>
  <c r="AG4012" i="9"/>
  <c r="AG4013" i="9"/>
  <c r="AG4014" i="9"/>
  <c r="AG4015" i="9"/>
  <c r="AG4016" i="9"/>
  <c r="AG4017" i="9"/>
  <c r="AG4018" i="9"/>
  <c r="AG4019" i="9"/>
  <c r="AG4020" i="9"/>
  <c r="AG4021" i="9"/>
  <c r="AG4022" i="9"/>
  <c r="AG4023" i="9"/>
  <c r="AG4024" i="9"/>
  <c r="AG4025" i="9"/>
  <c r="AG4026" i="9"/>
  <c r="AG4027" i="9"/>
  <c r="AG4028" i="9"/>
  <c r="AG4029" i="9"/>
  <c r="AG4030" i="9"/>
  <c r="AG4031" i="9"/>
  <c r="AG4032" i="9"/>
  <c r="AG4033" i="9"/>
  <c r="AG4034" i="9"/>
  <c r="AG4035" i="9"/>
  <c r="AG4036" i="9"/>
  <c r="AG4037" i="9"/>
  <c r="AG4038" i="9"/>
  <c r="AG4039" i="9"/>
  <c r="AG4040" i="9"/>
  <c r="AG4041" i="9"/>
  <c r="AG4042" i="9"/>
  <c r="AG4043" i="9"/>
  <c r="AG4044" i="9"/>
  <c r="AG4045" i="9"/>
  <c r="AG4046" i="9"/>
  <c r="AG4047" i="9"/>
  <c r="AG4048" i="9"/>
  <c r="AG4049" i="9"/>
  <c r="AG4050" i="9"/>
  <c r="AG4051" i="9"/>
  <c r="AG4052" i="9"/>
  <c r="AG4053" i="9"/>
  <c r="AG4054" i="9"/>
  <c r="AG4055" i="9"/>
  <c r="AG4056" i="9"/>
  <c r="AG4057" i="9"/>
  <c r="AG4058" i="9"/>
  <c r="AG4059" i="9"/>
  <c r="AG4060" i="9"/>
  <c r="AG4061" i="9"/>
  <c r="AG4062" i="9"/>
  <c r="AG4063" i="9"/>
  <c r="AG4064" i="9"/>
  <c r="AG4065" i="9"/>
  <c r="AG4066" i="9"/>
  <c r="AG4067" i="9"/>
  <c r="AG4068" i="9"/>
  <c r="AG4069" i="9"/>
  <c r="AG4070" i="9"/>
  <c r="AG4071" i="9"/>
  <c r="AG4072" i="9"/>
  <c r="AG4073" i="9"/>
  <c r="AG4074" i="9"/>
  <c r="AG4075" i="9"/>
  <c r="AG4076" i="9"/>
  <c r="AG4077" i="9"/>
  <c r="AG4078" i="9"/>
  <c r="AG4079" i="9"/>
  <c r="AG4080" i="9"/>
  <c r="AG4081" i="9"/>
  <c r="AG4082" i="9"/>
  <c r="AG4083" i="9"/>
  <c r="AG4084" i="9"/>
  <c r="AG4085" i="9"/>
  <c r="AG4086" i="9"/>
  <c r="AG4087" i="9"/>
  <c r="AG4088" i="9"/>
  <c r="AG4089" i="9"/>
  <c r="AG4090" i="9"/>
  <c r="AG4091" i="9"/>
  <c r="AG4092" i="9"/>
  <c r="AG4093" i="9"/>
  <c r="AG4094" i="9"/>
  <c r="AG4095" i="9"/>
  <c r="AG4096" i="9"/>
  <c r="AG4097" i="9"/>
  <c r="AG4098" i="9"/>
  <c r="AG4099" i="9"/>
  <c r="AG4100" i="9"/>
  <c r="AG4101" i="9"/>
  <c r="AG4102" i="9"/>
  <c r="AG4103" i="9"/>
  <c r="AG4104" i="9"/>
  <c r="AG4105" i="9"/>
  <c r="AG4106" i="9"/>
  <c r="AG4107" i="9"/>
  <c r="AG4108" i="9"/>
  <c r="AG4109" i="9"/>
  <c r="AG4110" i="9"/>
  <c r="AG4111" i="9"/>
  <c r="AG4112" i="9"/>
  <c r="AG4113" i="9"/>
  <c r="AG4114" i="9"/>
  <c r="AG4115" i="9"/>
  <c r="AG4116" i="9"/>
  <c r="AG4117" i="9"/>
  <c r="AG4118" i="9"/>
  <c r="AG4119" i="9"/>
  <c r="AG4120" i="9"/>
  <c r="AG4121" i="9"/>
  <c r="AG4122" i="9"/>
  <c r="AG4123" i="9"/>
  <c r="AG4124" i="9"/>
  <c r="AG4125" i="9"/>
  <c r="AG4126" i="9"/>
  <c r="AG4127" i="9"/>
  <c r="AG4128" i="9"/>
  <c r="AG4129" i="9"/>
  <c r="AG4130" i="9"/>
  <c r="AG4131" i="9"/>
  <c r="AG4132" i="9"/>
  <c r="AG4133" i="9"/>
  <c r="AG4134" i="9"/>
  <c r="AG4135" i="9"/>
  <c r="AG4136" i="9"/>
  <c r="AG4137" i="9"/>
  <c r="AG4138" i="9"/>
  <c r="AG4139" i="9"/>
  <c r="AG4140" i="9"/>
  <c r="AG4141" i="9"/>
  <c r="AG4142" i="9"/>
  <c r="AG4143" i="9"/>
  <c r="AG4144" i="9"/>
  <c r="AG4145" i="9"/>
  <c r="AG4146" i="9"/>
  <c r="AG4147" i="9"/>
  <c r="AG4148" i="9"/>
  <c r="AG4149" i="9"/>
  <c r="AG4150" i="9"/>
  <c r="AG4151" i="9"/>
  <c r="AG4152" i="9"/>
  <c r="AG4153" i="9"/>
  <c r="AG4154" i="9"/>
  <c r="AG4155" i="9"/>
  <c r="AG4156" i="9"/>
  <c r="AG4157" i="9"/>
  <c r="AG4158" i="9"/>
  <c r="AG4159" i="9"/>
  <c r="AG4160" i="9"/>
  <c r="AG4161" i="9"/>
  <c r="AG4162" i="9"/>
  <c r="AG4163" i="9"/>
  <c r="AG4164" i="9"/>
  <c r="AG4165" i="9"/>
  <c r="AG4166" i="9"/>
  <c r="AG4167" i="9"/>
  <c r="AG4168" i="9"/>
  <c r="AG4169" i="9"/>
  <c r="AG4170" i="9"/>
  <c r="AG4171" i="9"/>
  <c r="AG4172" i="9"/>
  <c r="AG4173" i="9"/>
  <c r="AG4174" i="9"/>
  <c r="AG4175" i="9"/>
  <c r="AG4176" i="9"/>
  <c r="AG4177" i="9"/>
  <c r="AG4178" i="9"/>
  <c r="AG4179" i="9"/>
  <c r="AG4180" i="9"/>
  <c r="AG4181" i="9"/>
  <c r="AG4182" i="9"/>
  <c r="AG4183" i="9"/>
  <c r="AG4184" i="9"/>
  <c r="AG4185" i="9"/>
  <c r="AG4186" i="9"/>
  <c r="AG4187" i="9"/>
  <c r="AG4188" i="9"/>
  <c r="AG4189" i="9"/>
  <c r="AG4190" i="9"/>
  <c r="AG4191" i="9"/>
  <c r="AG4192" i="9"/>
  <c r="AG4193" i="9"/>
  <c r="AG4194" i="9"/>
  <c r="AG4195" i="9"/>
  <c r="AG4196" i="9"/>
  <c r="AG4197" i="9"/>
  <c r="AG4198" i="9"/>
  <c r="AG4199" i="9"/>
  <c r="AG4200" i="9"/>
  <c r="AG4201" i="9"/>
  <c r="AG4202" i="9"/>
  <c r="AG4203" i="9"/>
  <c r="AG4204" i="9"/>
  <c r="AG4205" i="9"/>
  <c r="AG4206" i="9"/>
  <c r="AG4207" i="9"/>
  <c r="AG4208" i="9"/>
  <c r="AG4209" i="9"/>
  <c r="AG4210" i="9"/>
  <c r="AG4211" i="9"/>
  <c r="AG4212" i="9"/>
  <c r="AG4213" i="9"/>
  <c r="AG4214" i="9"/>
  <c r="AG4215" i="9"/>
  <c r="AG4216" i="9"/>
  <c r="AG4217" i="9"/>
  <c r="AG4218" i="9"/>
  <c r="AG4219" i="9"/>
  <c r="AG4220" i="9"/>
  <c r="AG4221" i="9"/>
  <c r="AG4222" i="9"/>
  <c r="AG4223" i="9"/>
  <c r="AG4224" i="9"/>
  <c r="AG4225" i="9"/>
  <c r="AG4226" i="9"/>
  <c r="AG4227" i="9"/>
  <c r="AG4228" i="9"/>
  <c r="AG4229" i="9"/>
  <c r="AG4230" i="9"/>
  <c r="AG4231" i="9"/>
  <c r="AG4232" i="9"/>
  <c r="AG4233" i="9"/>
  <c r="AG4234" i="9"/>
  <c r="AG4235" i="9"/>
  <c r="AG4236" i="9"/>
  <c r="AG4237" i="9"/>
  <c r="AG4238" i="9"/>
  <c r="AG4239" i="9"/>
  <c r="AG4240" i="9"/>
  <c r="AG4241" i="9"/>
  <c r="AG4242" i="9"/>
  <c r="AG4243" i="9"/>
  <c r="AG4244" i="9"/>
  <c r="AG4245" i="9"/>
  <c r="AG4246" i="9"/>
  <c r="AG4247" i="9"/>
  <c r="AG4248" i="9"/>
  <c r="AG4249" i="9"/>
  <c r="AG4250" i="9"/>
  <c r="AG4251" i="9"/>
  <c r="AG4252" i="9"/>
  <c r="AG4253" i="9"/>
  <c r="AG4254" i="9"/>
  <c r="AG4255" i="9"/>
  <c r="AG4256" i="9"/>
  <c r="AG4257" i="9"/>
  <c r="AG4258" i="9"/>
  <c r="AG4259" i="9"/>
  <c r="AG4260" i="9"/>
  <c r="AG4261" i="9"/>
  <c r="AG4262" i="9"/>
  <c r="AG4263" i="9"/>
  <c r="AG4264" i="9"/>
  <c r="AG4265" i="9"/>
  <c r="AG4266" i="9"/>
  <c r="AG4267" i="9"/>
  <c r="AG4268" i="9"/>
  <c r="AG4269" i="9"/>
  <c r="AG4270" i="9"/>
  <c r="AG4271" i="9"/>
  <c r="AG4272" i="9"/>
  <c r="AG4273" i="9"/>
  <c r="AG4274" i="9"/>
  <c r="AG4275" i="9"/>
  <c r="AG4276" i="9"/>
  <c r="AG4277" i="9"/>
  <c r="AG4278" i="9"/>
  <c r="AG4279" i="9"/>
  <c r="AG4280" i="9"/>
  <c r="AG4281" i="9"/>
  <c r="AG4282" i="9"/>
  <c r="AG4283" i="9"/>
  <c r="AG4284" i="9"/>
  <c r="AG4285" i="9"/>
  <c r="AG4286" i="9"/>
  <c r="AG4287" i="9"/>
  <c r="AG4288" i="9"/>
  <c r="AG4289" i="9"/>
  <c r="AG4290" i="9"/>
  <c r="AG4291" i="9"/>
  <c r="AG4292" i="9"/>
  <c r="AG4293" i="9"/>
  <c r="AG4294" i="9"/>
  <c r="AG4295" i="9"/>
  <c r="AG4296" i="9"/>
  <c r="AG4297" i="9"/>
  <c r="AG4298" i="9"/>
  <c r="AG4299" i="9"/>
  <c r="AG4300" i="9"/>
  <c r="AG4301" i="9"/>
  <c r="AG4302" i="9"/>
  <c r="AG4303" i="9"/>
  <c r="AG4304" i="9"/>
  <c r="AG4305" i="9"/>
  <c r="AG4306" i="9"/>
  <c r="AG4307" i="9"/>
  <c r="AG4308" i="9"/>
  <c r="AG4309" i="9"/>
  <c r="AG4310" i="9"/>
  <c r="AG4311" i="9"/>
  <c r="AG4312" i="9"/>
  <c r="AG4313" i="9"/>
  <c r="AG4314" i="9"/>
  <c r="AG4315" i="9"/>
  <c r="AG4316" i="9"/>
  <c r="AG4317" i="9"/>
  <c r="AG4318" i="9"/>
  <c r="AG4319" i="9"/>
  <c r="AG4320" i="9"/>
  <c r="AG4321" i="9"/>
  <c r="AG4322" i="9"/>
  <c r="AG4323" i="9"/>
  <c r="AG4324" i="9"/>
  <c r="AG4325" i="9"/>
  <c r="AG4326" i="9"/>
  <c r="AG4327" i="9"/>
  <c r="AG4328" i="9"/>
  <c r="AG4329" i="9"/>
  <c r="AG4330" i="9"/>
  <c r="AG4331" i="9"/>
  <c r="AG4332" i="9"/>
  <c r="AG4333" i="9"/>
  <c r="AG4334" i="9"/>
  <c r="AG4335" i="9"/>
  <c r="AG4336" i="9"/>
  <c r="AG4337" i="9"/>
  <c r="AG4338" i="9"/>
  <c r="AG4339" i="9"/>
  <c r="AG4340" i="9"/>
  <c r="AG4341" i="9"/>
  <c r="AG4342" i="9"/>
  <c r="AG4343" i="9"/>
  <c r="AG4344" i="9"/>
  <c r="AG4345" i="9"/>
  <c r="AG4346" i="9"/>
  <c r="AG4347" i="9"/>
  <c r="AG4348" i="9"/>
  <c r="AG4349" i="9"/>
  <c r="AG4350" i="9"/>
  <c r="AG4351" i="9"/>
  <c r="AG4352" i="9"/>
  <c r="AG4353" i="9"/>
  <c r="AG4354" i="9"/>
  <c r="AG4355" i="9"/>
  <c r="AG4356" i="9"/>
  <c r="AG4357" i="9"/>
  <c r="AG4358" i="9"/>
  <c r="AG4359" i="9"/>
  <c r="AG4360" i="9"/>
  <c r="AG4361" i="9"/>
  <c r="AG4362" i="9"/>
  <c r="AG4363" i="9"/>
  <c r="AG4364" i="9"/>
  <c r="AG4365" i="9"/>
  <c r="AG4366" i="9"/>
  <c r="AG4367" i="9"/>
  <c r="AG4368" i="9"/>
  <c r="AG4369" i="9"/>
  <c r="AG4370" i="9"/>
  <c r="AG4371" i="9"/>
  <c r="AG4372" i="9"/>
  <c r="AG4373" i="9"/>
  <c r="AG4374" i="9"/>
  <c r="AG4375" i="9"/>
  <c r="AG4376" i="9"/>
  <c r="AG4377" i="9"/>
  <c r="AG4378" i="9"/>
  <c r="AG4379" i="9"/>
  <c r="AG4380" i="9"/>
  <c r="AG4381" i="9"/>
  <c r="AG4382" i="9"/>
  <c r="AG4383" i="9"/>
  <c r="AG4384" i="9"/>
  <c r="AG4385" i="9"/>
  <c r="AG4386" i="9"/>
  <c r="AG4387" i="9"/>
  <c r="AG4388" i="9"/>
  <c r="AG4389" i="9"/>
  <c r="AG4390" i="9"/>
  <c r="AG4391" i="9"/>
  <c r="AG4392" i="9"/>
  <c r="AG4393" i="9"/>
  <c r="AG4394" i="9"/>
  <c r="AG4395" i="9"/>
  <c r="AG4396" i="9"/>
  <c r="AG4397" i="9"/>
  <c r="AG4398" i="9"/>
  <c r="AG4399" i="9"/>
  <c r="AG4400" i="9"/>
  <c r="AG4401" i="9"/>
  <c r="AG4402" i="9"/>
  <c r="AG4403" i="9"/>
  <c r="AG4404" i="9"/>
  <c r="AG4405" i="9"/>
  <c r="AG4406" i="9"/>
  <c r="AG4407" i="9"/>
  <c r="AG4408" i="9"/>
  <c r="AG4409" i="9"/>
  <c r="AG4410" i="9"/>
  <c r="AG4411" i="9"/>
  <c r="AG4412" i="9"/>
  <c r="AG4413" i="9"/>
  <c r="AG4414" i="9"/>
  <c r="AG4415" i="9"/>
  <c r="AG4416" i="9"/>
  <c r="AG4417" i="9"/>
  <c r="AG4418" i="9"/>
  <c r="AG4419" i="9"/>
  <c r="AG4420" i="9"/>
  <c r="AG4421" i="9"/>
  <c r="AG4422" i="9"/>
  <c r="AG4423" i="9"/>
  <c r="AG4424" i="9"/>
  <c r="AG4425" i="9"/>
  <c r="AG4426" i="9"/>
  <c r="AG4427" i="9"/>
  <c r="AG4428" i="9"/>
  <c r="AG4429" i="9"/>
  <c r="AG4430" i="9"/>
  <c r="AG4431" i="9"/>
  <c r="AG4432" i="9"/>
  <c r="AG4433" i="9"/>
  <c r="AG4434" i="9"/>
  <c r="AG4435" i="9"/>
  <c r="AG4436" i="9"/>
  <c r="AG4437" i="9"/>
  <c r="AG4438" i="9"/>
  <c r="AG4439" i="9"/>
  <c r="AG4440" i="9"/>
  <c r="AG4441" i="9"/>
  <c r="AG4442" i="9"/>
  <c r="AG4443" i="9"/>
  <c r="AG4444" i="9"/>
  <c r="AG4445" i="9"/>
  <c r="AG4446" i="9"/>
  <c r="AG4447" i="9"/>
  <c r="AG4448" i="9"/>
  <c r="AG4449" i="9"/>
  <c r="AG4450" i="9"/>
  <c r="AG4451" i="9"/>
  <c r="AG4452" i="9"/>
  <c r="AG4453" i="9"/>
  <c r="AG4454" i="9"/>
  <c r="AG4455" i="9"/>
  <c r="AG4456" i="9"/>
  <c r="AG4457" i="9"/>
  <c r="AG4458" i="9"/>
  <c r="AG4459" i="9"/>
  <c r="AG4460" i="9"/>
  <c r="AG4461" i="9"/>
  <c r="AG4462" i="9"/>
  <c r="AG4463" i="9"/>
  <c r="AG4464" i="9"/>
  <c r="AG4465" i="9"/>
  <c r="AG4466" i="9"/>
  <c r="AG4467" i="9"/>
  <c r="AG4468" i="9"/>
  <c r="AG4469" i="9"/>
  <c r="AG4470" i="9"/>
  <c r="AG4471" i="9"/>
  <c r="AG4472" i="9"/>
  <c r="AG4473" i="9"/>
  <c r="AG4474" i="9"/>
  <c r="AG4475" i="9"/>
  <c r="AG4476" i="9"/>
  <c r="AG4477" i="9"/>
  <c r="AG4478" i="9"/>
  <c r="AG4479" i="9"/>
  <c r="AG4480" i="9"/>
  <c r="AG4481" i="9"/>
  <c r="AG4482" i="9"/>
  <c r="AG4483" i="9"/>
  <c r="AG4484" i="9"/>
  <c r="AG4485" i="9"/>
  <c r="AG4486" i="9"/>
  <c r="AG4487" i="9"/>
  <c r="AG4488" i="9"/>
  <c r="AG4489" i="9"/>
  <c r="AG4490" i="9"/>
  <c r="AG4491" i="9"/>
  <c r="AG4492" i="9"/>
  <c r="AG4493" i="9"/>
  <c r="AG4494" i="9"/>
  <c r="AG4495" i="9"/>
  <c r="AG4496" i="9"/>
  <c r="AG4497" i="9"/>
  <c r="AG4498" i="9"/>
  <c r="AG4499" i="9"/>
  <c r="AG4500" i="9"/>
  <c r="AG4501" i="9"/>
  <c r="AG4502" i="9"/>
  <c r="AG4503" i="9"/>
  <c r="AG4504" i="9"/>
  <c r="AG4505" i="9"/>
  <c r="AG4506" i="9"/>
  <c r="AG4507" i="9"/>
  <c r="AF8" i="9"/>
  <c r="AF9" i="9"/>
  <c r="AF10" i="9"/>
  <c r="AF11" i="9"/>
  <c r="AF12" i="9"/>
  <c r="AF13" i="9"/>
  <c r="AF14" i="9"/>
  <c r="AF15" i="9"/>
  <c r="AF16" i="9"/>
  <c r="AF17" i="9"/>
  <c r="AF18" i="9"/>
  <c r="AF19" i="9"/>
  <c r="AF20" i="9"/>
  <c r="AF21" i="9"/>
  <c r="AF22" i="9"/>
  <c r="AF23" i="9"/>
  <c r="AF24" i="9"/>
  <c r="AF25" i="9"/>
  <c r="AF26" i="9"/>
  <c r="AF27" i="9"/>
  <c r="AF28" i="9"/>
  <c r="AF29" i="9"/>
  <c r="AF30" i="9"/>
  <c r="AF31" i="9"/>
  <c r="AF32" i="9"/>
  <c r="AF33" i="9"/>
  <c r="AF34" i="9"/>
  <c r="AF35" i="9"/>
  <c r="AF36" i="9"/>
  <c r="AF37" i="9"/>
  <c r="AF38" i="9"/>
  <c r="AF39" i="9"/>
  <c r="AF40" i="9"/>
  <c r="AF41" i="9"/>
  <c r="AF42" i="9"/>
  <c r="AF43" i="9"/>
  <c r="AF44" i="9"/>
  <c r="AF45" i="9"/>
  <c r="AF46" i="9"/>
  <c r="AF47" i="9"/>
  <c r="AF48" i="9"/>
  <c r="AF49" i="9"/>
  <c r="AF50" i="9"/>
  <c r="AF51" i="9"/>
  <c r="AF52" i="9"/>
  <c r="AF53" i="9"/>
  <c r="AF54" i="9"/>
  <c r="AF55" i="9"/>
  <c r="AF56" i="9"/>
  <c r="AF57" i="9"/>
  <c r="AF58" i="9"/>
  <c r="AF59" i="9"/>
  <c r="AF60" i="9"/>
  <c r="AF61" i="9"/>
  <c r="AF62" i="9"/>
  <c r="AF63" i="9"/>
  <c r="AF64" i="9"/>
  <c r="AF65" i="9"/>
  <c r="AF66" i="9"/>
  <c r="AF67" i="9"/>
  <c r="AF68" i="9"/>
  <c r="AF69" i="9"/>
  <c r="AF70" i="9"/>
  <c r="AF71" i="9"/>
  <c r="AF72" i="9"/>
  <c r="AF73" i="9"/>
  <c r="AF74" i="9"/>
  <c r="AF75" i="9"/>
  <c r="AF76" i="9"/>
  <c r="AF77" i="9"/>
  <c r="AF78" i="9"/>
  <c r="AF79" i="9"/>
  <c r="AF80" i="9"/>
  <c r="AF81" i="9"/>
  <c r="AF82" i="9"/>
  <c r="AF83" i="9"/>
  <c r="AF84" i="9"/>
  <c r="AF85" i="9"/>
  <c r="AF86" i="9"/>
  <c r="AF87" i="9"/>
  <c r="AF88" i="9"/>
  <c r="AF89" i="9"/>
  <c r="AF90" i="9"/>
  <c r="AF91" i="9"/>
  <c r="AF92" i="9"/>
  <c r="AF93" i="9"/>
  <c r="AF94" i="9"/>
  <c r="AF95" i="9"/>
  <c r="AF96" i="9"/>
  <c r="AF97" i="9"/>
  <c r="AF98" i="9"/>
  <c r="AF99" i="9"/>
  <c r="AF100" i="9"/>
  <c r="AF101" i="9"/>
  <c r="AF102" i="9"/>
  <c r="AF103" i="9"/>
  <c r="AF104" i="9"/>
  <c r="AF105" i="9"/>
  <c r="AF106" i="9"/>
  <c r="AF107" i="9"/>
  <c r="AF108" i="9"/>
  <c r="AF109" i="9"/>
  <c r="AF110" i="9"/>
  <c r="AF111" i="9"/>
  <c r="AF112" i="9"/>
  <c r="AF113" i="9"/>
  <c r="AF114" i="9"/>
  <c r="AF115" i="9"/>
  <c r="AF116" i="9"/>
  <c r="AF117" i="9"/>
  <c r="AF118" i="9"/>
  <c r="AF119" i="9"/>
  <c r="AF120" i="9"/>
  <c r="AF121" i="9"/>
  <c r="AF122" i="9"/>
  <c r="AF123" i="9"/>
  <c r="AF124" i="9"/>
  <c r="AF125" i="9"/>
  <c r="AF126" i="9"/>
  <c r="AF127" i="9"/>
  <c r="AF128" i="9"/>
  <c r="AF129" i="9"/>
  <c r="AF130" i="9"/>
  <c r="AF131" i="9"/>
  <c r="AF132" i="9"/>
  <c r="AF133" i="9"/>
  <c r="AF134" i="9"/>
  <c r="AF135" i="9"/>
  <c r="AF136" i="9"/>
  <c r="AF137" i="9"/>
  <c r="AF138" i="9"/>
  <c r="AF139" i="9"/>
  <c r="AF140" i="9"/>
  <c r="AF141" i="9"/>
  <c r="AF142" i="9"/>
  <c r="AF143" i="9"/>
  <c r="AF144" i="9"/>
  <c r="AF145" i="9"/>
  <c r="AF146" i="9"/>
  <c r="AF147" i="9"/>
  <c r="AF148" i="9"/>
  <c r="AF149" i="9"/>
  <c r="AF150" i="9"/>
  <c r="AF151" i="9"/>
  <c r="AF152" i="9"/>
  <c r="AF153" i="9"/>
  <c r="AF154" i="9"/>
  <c r="AF155" i="9"/>
  <c r="AF156" i="9"/>
  <c r="AF157" i="9"/>
  <c r="AF158" i="9"/>
  <c r="AF159" i="9"/>
  <c r="AF160" i="9"/>
  <c r="AF161" i="9"/>
  <c r="AF162" i="9"/>
  <c r="AF163" i="9"/>
  <c r="AF164" i="9"/>
  <c r="AF165" i="9"/>
  <c r="AF166" i="9"/>
  <c r="AF167" i="9"/>
  <c r="AF168" i="9"/>
  <c r="AF169" i="9"/>
  <c r="AF170" i="9"/>
  <c r="AF171" i="9"/>
  <c r="AF172" i="9"/>
  <c r="AF173" i="9"/>
  <c r="AF174" i="9"/>
  <c r="AF175" i="9"/>
  <c r="AF176" i="9"/>
  <c r="AF177" i="9"/>
  <c r="AF178" i="9"/>
  <c r="AF179" i="9"/>
  <c r="AF180" i="9"/>
  <c r="AF181" i="9"/>
  <c r="AF182" i="9"/>
  <c r="AF183" i="9"/>
  <c r="AF184" i="9"/>
  <c r="AF185" i="9"/>
  <c r="AF186" i="9"/>
  <c r="AF187" i="9"/>
  <c r="AF188" i="9"/>
  <c r="AF189" i="9"/>
  <c r="AF190" i="9"/>
  <c r="AF191" i="9"/>
  <c r="AF192" i="9"/>
  <c r="AF193" i="9"/>
  <c r="AF194" i="9"/>
  <c r="AF195" i="9"/>
  <c r="AF196" i="9"/>
  <c r="AF197" i="9"/>
  <c r="AF198" i="9"/>
  <c r="AF199" i="9"/>
  <c r="AF200" i="9"/>
  <c r="AF201" i="9"/>
  <c r="AF202" i="9"/>
  <c r="AF203" i="9"/>
  <c r="AF204" i="9"/>
  <c r="AF205" i="9"/>
  <c r="AF206" i="9"/>
  <c r="AF207" i="9"/>
  <c r="AF208" i="9"/>
  <c r="AF209" i="9"/>
  <c r="AF210" i="9"/>
  <c r="AF211" i="9"/>
  <c r="AF212" i="9"/>
  <c r="AF213" i="9"/>
  <c r="AF214" i="9"/>
  <c r="AF215" i="9"/>
  <c r="AF216" i="9"/>
  <c r="AF217" i="9"/>
  <c r="AF218" i="9"/>
  <c r="AF219" i="9"/>
  <c r="AF220" i="9"/>
  <c r="AF221" i="9"/>
  <c r="AF222" i="9"/>
  <c r="AF223" i="9"/>
  <c r="AF224" i="9"/>
  <c r="AF225" i="9"/>
  <c r="AF226" i="9"/>
  <c r="AF227" i="9"/>
  <c r="AF228" i="9"/>
  <c r="AF229" i="9"/>
  <c r="AF230" i="9"/>
  <c r="AF231" i="9"/>
  <c r="AF232" i="9"/>
  <c r="AF233" i="9"/>
  <c r="AF234" i="9"/>
  <c r="AF235" i="9"/>
  <c r="AF236" i="9"/>
  <c r="AF237" i="9"/>
  <c r="AF238" i="9"/>
  <c r="AF239" i="9"/>
  <c r="AF240" i="9"/>
  <c r="AF241" i="9"/>
  <c r="AF242" i="9"/>
  <c r="AF243" i="9"/>
  <c r="AF244" i="9"/>
  <c r="AF245" i="9"/>
  <c r="AF246" i="9"/>
  <c r="AF247" i="9"/>
  <c r="AF248" i="9"/>
  <c r="AF249" i="9"/>
  <c r="AF250" i="9"/>
  <c r="AF251" i="9"/>
  <c r="AF252" i="9"/>
  <c r="AF253" i="9"/>
  <c r="AF254" i="9"/>
  <c r="AF255" i="9"/>
  <c r="AF256" i="9"/>
  <c r="AF257" i="9"/>
  <c r="AF258" i="9"/>
  <c r="AF259" i="9"/>
  <c r="AF260" i="9"/>
  <c r="AF261" i="9"/>
  <c r="AF262" i="9"/>
  <c r="AF263" i="9"/>
  <c r="AF264" i="9"/>
  <c r="AF265" i="9"/>
  <c r="AF266" i="9"/>
  <c r="AF267" i="9"/>
  <c r="AF268" i="9"/>
  <c r="AF269" i="9"/>
  <c r="AF270" i="9"/>
  <c r="AF271" i="9"/>
  <c r="AF272" i="9"/>
  <c r="AF273" i="9"/>
  <c r="AF274" i="9"/>
  <c r="AF275" i="9"/>
  <c r="AF276" i="9"/>
  <c r="AF277" i="9"/>
  <c r="AF278" i="9"/>
  <c r="AF279" i="9"/>
  <c r="AF280" i="9"/>
  <c r="AF281" i="9"/>
  <c r="AF282" i="9"/>
  <c r="AF283" i="9"/>
  <c r="AF284" i="9"/>
  <c r="AF285" i="9"/>
  <c r="AF286" i="9"/>
  <c r="AF287" i="9"/>
  <c r="AF288" i="9"/>
  <c r="AF289" i="9"/>
  <c r="AF290" i="9"/>
  <c r="AF291" i="9"/>
  <c r="AF292" i="9"/>
  <c r="AF293" i="9"/>
  <c r="AF294" i="9"/>
  <c r="AF295" i="9"/>
  <c r="AF296" i="9"/>
  <c r="AF297" i="9"/>
  <c r="AF298" i="9"/>
  <c r="AF299" i="9"/>
  <c r="AF300" i="9"/>
  <c r="AF301" i="9"/>
  <c r="AF302" i="9"/>
  <c r="AF303" i="9"/>
  <c r="AF304" i="9"/>
  <c r="AF305" i="9"/>
  <c r="AF306" i="9"/>
  <c r="AF307" i="9"/>
  <c r="AF308" i="9"/>
  <c r="AF309" i="9"/>
  <c r="AF310" i="9"/>
  <c r="AF311" i="9"/>
  <c r="AF312" i="9"/>
  <c r="AF313" i="9"/>
  <c r="AF314" i="9"/>
  <c r="AF315" i="9"/>
  <c r="AF316" i="9"/>
  <c r="AF317" i="9"/>
  <c r="AF318" i="9"/>
  <c r="AF319" i="9"/>
  <c r="AF320" i="9"/>
  <c r="AF321" i="9"/>
  <c r="AF322" i="9"/>
  <c r="AF323" i="9"/>
  <c r="AF324" i="9"/>
  <c r="AF325" i="9"/>
  <c r="AF326" i="9"/>
  <c r="AF327" i="9"/>
  <c r="AF328" i="9"/>
  <c r="AF329" i="9"/>
  <c r="AF330" i="9"/>
  <c r="AF331" i="9"/>
  <c r="AF332" i="9"/>
  <c r="AF333" i="9"/>
  <c r="AF334" i="9"/>
  <c r="AF335" i="9"/>
  <c r="AF336" i="9"/>
  <c r="AF337" i="9"/>
  <c r="AF338" i="9"/>
  <c r="AF339" i="9"/>
  <c r="AF340" i="9"/>
  <c r="AF341" i="9"/>
  <c r="AF342" i="9"/>
  <c r="AF343" i="9"/>
  <c r="AF344" i="9"/>
  <c r="AF345" i="9"/>
  <c r="AF346" i="9"/>
  <c r="AF347" i="9"/>
  <c r="AF348" i="9"/>
  <c r="AF349" i="9"/>
  <c r="AF350" i="9"/>
  <c r="AF351" i="9"/>
  <c r="AF352" i="9"/>
  <c r="AF353" i="9"/>
  <c r="AF354" i="9"/>
  <c r="AF355" i="9"/>
  <c r="AF356" i="9"/>
  <c r="AF357" i="9"/>
  <c r="AF358" i="9"/>
  <c r="AF359" i="9"/>
  <c r="AF360" i="9"/>
  <c r="AF361" i="9"/>
  <c r="AF362" i="9"/>
  <c r="AF363" i="9"/>
  <c r="AF364" i="9"/>
  <c r="AF365" i="9"/>
  <c r="AF366" i="9"/>
  <c r="AF367" i="9"/>
  <c r="AF368" i="9"/>
  <c r="AF369" i="9"/>
  <c r="AF370" i="9"/>
  <c r="AF371" i="9"/>
  <c r="AF372" i="9"/>
  <c r="AF373" i="9"/>
  <c r="AF374" i="9"/>
  <c r="AF375" i="9"/>
  <c r="AF376" i="9"/>
  <c r="AF377" i="9"/>
  <c r="AF378" i="9"/>
  <c r="AF379" i="9"/>
  <c r="AF380" i="9"/>
  <c r="AF381" i="9"/>
  <c r="AF382" i="9"/>
  <c r="AF383" i="9"/>
  <c r="AF384" i="9"/>
  <c r="AF385" i="9"/>
  <c r="AF386" i="9"/>
  <c r="AF387" i="9"/>
  <c r="AF388" i="9"/>
  <c r="AF389" i="9"/>
  <c r="AF390" i="9"/>
  <c r="AF391" i="9"/>
  <c r="AF392" i="9"/>
  <c r="AF393" i="9"/>
  <c r="AF394" i="9"/>
  <c r="AF395" i="9"/>
  <c r="AF396" i="9"/>
  <c r="AF397" i="9"/>
  <c r="AF398" i="9"/>
  <c r="AF399" i="9"/>
  <c r="AF400" i="9"/>
  <c r="AF401" i="9"/>
  <c r="AF402" i="9"/>
  <c r="AF403" i="9"/>
  <c r="AF404" i="9"/>
  <c r="AF405" i="9"/>
  <c r="AF406" i="9"/>
  <c r="AF407" i="9"/>
  <c r="AF408" i="9"/>
  <c r="AF409" i="9"/>
  <c r="AF410" i="9"/>
  <c r="AF411" i="9"/>
  <c r="AF412" i="9"/>
  <c r="AF413" i="9"/>
  <c r="AF414" i="9"/>
  <c r="AF415" i="9"/>
  <c r="AF416" i="9"/>
  <c r="AF417" i="9"/>
  <c r="AF418" i="9"/>
  <c r="AF419" i="9"/>
  <c r="AF420" i="9"/>
  <c r="AF421" i="9"/>
  <c r="AF422" i="9"/>
  <c r="AF423" i="9"/>
  <c r="AF424" i="9"/>
  <c r="AF425" i="9"/>
  <c r="AF426" i="9"/>
  <c r="AF427" i="9"/>
  <c r="AF428" i="9"/>
  <c r="AF429" i="9"/>
  <c r="AF430" i="9"/>
  <c r="AF431" i="9"/>
  <c r="AF432" i="9"/>
  <c r="AF433" i="9"/>
  <c r="AF434" i="9"/>
  <c r="AF435" i="9"/>
  <c r="AF436" i="9"/>
  <c r="AF437" i="9"/>
  <c r="AF438" i="9"/>
  <c r="AF439" i="9"/>
  <c r="AF440" i="9"/>
  <c r="AF441" i="9"/>
  <c r="AF442" i="9"/>
  <c r="AF443" i="9"/>
  <c r="AF444" i="9"/>
  <c r="AF445" i="9"/>
  <c r="AF446" i="9"/>
  <c r="AF447" i="9"/>
  <c r="AF448" i="9"/>
  <c r="AF449" i="9"/>
  <c r="AF450" i="9"/>
  <c r="AF451" i="9"/>
  <c r="AF452" i="9"/>
  <c r="AF453" i="9"/>
  <c r="AF454" i="9"/>
  <c r="AF455" i="9"/>
  <c r="AF456" i="9"/>
  <c r="AF457" i="9"/>
  <c r="AF458" i="9"/>
  <c r="AF459" i="9"/>
  <c r="AF460" i="9"/>
  <c r="AF461" i="9"/>
  <c r="AF462" i="9"/>
  <c r="AF463" i="9"/>
  <c r="AF464" i="9"/>
  <c r="AF465" i="9"/>
  <c r="AF466" i="9"/>
  <c r="AF467" i="9"/>
  <c r="AF468" i="9"/>
  <c r="AF469" i="9"/>
  <c r="AF470" i="9"/>
  <c r="AF471" i="9"/>
  <c r="AF472" i="9"/>
  <c r="AF473" i="9"/>
  <c r="AF474" i="9"/>
  <c r="AF475" i="9"/>
  <c r="AF476" i="9"/>
  <c r="AF477" i="9"/>
  <c r="AF478" i="9"/>
  <c r="AF479" i="9"/>
  <c r="AF480" i="9"/>
  <c r="AF481" i="9"/>
  <c r="AF482" i="9"/>
  <c r="AF483" i="9"/>
  <c r="AF484" i="9"/>
  <c r="AF485" i="9"/>
  <c r="AF486" i="9"/>
  <c r="AF487" i="9"/>
  <c r="AF488" i="9"/>
  <c r="AF489" i="9"/>
  <c r="AF490" i="9"/>
  <c r="AF491" i="9"/>
  <c r="AF492" i="9"/>
  <c r="AF493" i="9"/>
  <c r="AF494" i="9"/>
  <c r="AF495" i="9"/>
  <c r="AF496" i="9"/>
  <c r="AF497" i="9"/>
  <c r="AF498" i="9"/>
  <c r="AF499" i="9"/>
  <c r="AF500" i="9"/>
  <c r="AF501" i="9"/>
  <c r="AF502" i="9"/>
  <c r="AF503" i="9"/>
  <c r="AF504" i="9"/>
  <c r="AF505" i="9"/>
  <c r="AF506" i="9"/>
  <c r="AF507" i="9"/>
  <c r="AF508" i="9"/>
  <c r="AF509" i="9"/>
  <c r="AF510" i="9"/>
  <c r="AF511" i="9"/>
  <c r="AF512" i="9"/>
  <c r="AF513" i="9"/>
  <c r="AF514" i="9"/>
  <c r="AF515" i="9"/>
  <c r="AF516" i="9"/>
  <c r="AF517" i="9"/>
  <c r="AF518" i="9"/>
  <c r="AF519" i="9"/>
  <c r="AF520" i="9"/>
  <c r="AF521" i="9"/>
  <c r="AF522" i="9"/>
  <c r="AF523" i="9"/>
  <c r="AF524" i="9"/>
  <c r="AF525" i="9"/>
  <c r="AF526" i="9"/>
  <c r="AF527" i="9"/>
  <c r="AF528" i="9"/>
  <c r="AF529" i="9"/>
  <c r="AF530" i="9"/>
  <c r="AF531" i="9"/>
  <c r="AF532" i="9"/>
  <c r="AF533" i="9"/>
  <c r="AF534" i="9"/>
  <c r="AF535" i="9"/>
  <c r="AF536" i="9"/>
  <c r="AF537" i="9"/>
  <c r="AF538" i="9"/>
  <c r="AF539" i="9"/>
  <c r="AF540" i="9"/>
  <c r="AF541" i="9"/>
  <c r="AF542" i="9"/>
  <c r="AF543" i="9"/>
  <c r="AF544" i="9"/>
  <c r="AF545" i="9"/>
  <c r="AF546" i="9"/>
  <c r="AF547" i="9"/>
  <c r="AF548" i="9"/>
  <c r="AF549" i="9"/>
  <c r="AF550" i="9"/>
  <c r="AF551" i="9"/>
  <c r="AF552" i="9"/>
  <c r="AF553" i="9"/>
  <c r="AF554" i="9"/>
  <c r="AF555" i="9"/>
  <c r="AF556" i="9"/>
  <c r="AF557" i="9"/>
  <c r="AF558" i="9"/>
  <c r="AF559" i="9"/>
  <c r="AF560" i="9"/>
  <c r="AF561" i="9"/>
  <c r="AF562" i="9"/>
  <c r="AF563" i="9"/>
  <c r="AF564" i="9"/>
  <c r="AF565" i="9"/>
  <c r="AF566" i="9"/>
  <c r="AF567" i="9"/>
  <c r="AF568" i="9"/>
  <c r="AF569" i="9"/>
  <c r="AF570" i="9"/>
  <c r="AF571" i="9"/>
  <c r="AF572" i="9"/>
  <c r="AF573" i="9"/>
  <c r="AF574" i="9"/>
  <c r="AF575" i="9"/>
  <c r="AF576" i="9"/>
  <c r="AF577" i="9"/>
  <c r="AF578" i="9"/>
  <c r="AF579" i="9"/>
  <c r="AF580" i="9"/>
  <c r="AF581" i="9"/>
  <c r="AF582" i="9"/>
  <c r="AF583" i="9"/>
  <c r="AF584" i="9"/>
  <c r="AF585" i="9"/>
  <c r="AF586" i="9"/>
  <c r="AF587" i="9"/>
  <c r="AF588" i="9"/>
  <c r="AF589" i="9"/>
  <c r="AF590" i="9"/>
  <c r="AF591" i="9"/>
  <c r="AF592" i="9"/>
  <c r="AF593" i="9"/>
  <c r="AF594" i="9"/>
  <c r="AF595" i="9"/>
  <c r="AF596" i="9"/>
  <c r="AF597" i="9"/>
  <c r="AF598" i="9"/>
  <c r="AF599" i="9"/>
  <c r="AF600" i="9"/>
  <c r="AF601" i="9"/>
  <c r="AF602" i="9"/>
  <c r="AF603" i="9"/>
  <c r="AF604" i="9"/>
  <c r="AF605" i="9"/>
  <c r="AF606" i="9"/>
  <c r="AF607" i="9"/>
  <c r="AF608" i="9"/>
  <c r="AF609" i="9"/>
  <c r="AF610" i="9"/>
  <c r="AF611" i="9"/>
  <c r="AF612" i="9"/>
  <c r="AF613" i="9"/>
  <c r="AF614" i="9"/>
  <c r="AF615" i="9"/>
  <c r="AF616" i="9"/>
  <c r="AF617" i="9"/>
  <c r="AF618" i="9"/>
  <c r="AF619" i="9"/>
  <c r="AF620" i="9"/>
  <c r="AF621" i="9"/>
  <c r="AF622" i="9"/>
  <c r="AF623" i="9"/>
  <c r="AF624" i="9"/>
  <c r="AF625" i="9"/>
  <c r="AF626" i="9"/>
  <c r="AF627" i="9"/>
  <c r="AF628" i="9"/>
  <c r="AF629" i="9"/>
  <c r="AF630" i="9"/>
  <c r="AF631" i="9"/>
  <c r="AF632" i="9"/>
  <c r="AF633" i="9"/>
  <c r="AF634" i="9"/>
  <c r="AF635" i="9"/>
  <c r="AF636" i="9"/>
  <c r="AF637" i="9"/>
  <c r="AF638" i="9"/>
  <c r="AF639" i="9"/>
  <c r="AF640" i="9"/>
  <c r="AF641" i="9"/>
  <c r="AF642" i="9"/>
  <c r="AF643" i="9"/>
  <c r="AF644" i="9"/>
  <c r="AF645" i="9"/>
  <c r="AF646" i="9"/>
  <c r="AF647" i="9"/>
  <c r="AF648" i="9"/>
  <c r="AF649" i="9"/>
  <c r="AF650" i="9"/>
  <c r="AF651" i="9"/>
  <c r="AF652" i="9"/>
  <c r="AF653" i="9"/>
  <c r="AF654" i="9"/>
  <c r="AF655" i="9"/>
  <c r="AF656" i="9"/>
  <c r="AF657" i="9"/>
  <c r="AF658" i="9"/>
  <c r="AF659" i="9"/>
  <c r="AF660" i="9"/>
  <c r="AF661" i="9"/>
  <c r="AF662" i="9"/>
  <c r="AF663" i="9"/>
  <c r="AF664" i="9"/>
  <c r="AF665" i="9"/>
  <c r="AF666" i="9"/>
  <c r="AF667" i="9"/>
  <c r="AF668" i="9"/>
  <c r="AF669" i="9"/>
  <c r="AF670" i="9"/>
  <c r="AF671" i="9"/>
  <c r="AF672" i="9"/>
  <c r="AF673" i="9"/>
  <c r="AF674" i="9"/>
  <c r="AF675" i="9"/>
  <c r="AF676" i="9"/>
  <c r="AF677" i="9"/>
  <c r="AF678" i="9"/>
  <c r="AF679" i="9"/>
  <c r="AF680" i="9"/>
  <c r="AF681" i="9"/>
  <c r="AF682" i="9"/>
  <c r="AF683" i="9"/>
  <c r="AF684" i="9"/>
  <c r="AF685" i="9"/>
  <c r="AF686" i="9"/>
  <c r="AF687" i="9"/>
  <c r="AF688" i="9"/>
  <c r="AF689" i="9"/>
  <c r="AF690" i="9"/>
  <c r="AF691" i="9"/>
  <c r="AF692" i="9"/>
  <c r="AF693" i="9"/>
  <c r="AF694" i="9"/>
  <c r="AF695" i="9"/>
  <c r="AF696" i="9"/>
  <c r="AF697" i="9"/>
  <c r="AF698" i="9"/>
  <c r="AF699" i="9"/>
  <c r="AF700" i="9"/>
  <c r="AF701" i="9"/>
  <c r="AF702" i="9"/>
  <c r="AF703" i="9"/>
  <c r="AF704" i="9"/>
  <c r="AF705" i="9"/>
  <c r="AF706" i="9"/>
  <c r="AF707" i="9"/>
  <c r="AF708" i="9"/>
  <c r="AF709" i="9"/>
  <c r="AF710" i="9"/>
  <c r="AF711" i="9"/>
  <c r="AF712" i="9"/>
  <c r="AF713" i="9"/>
  <c r="AF714" i="9"/>
  <c r="AF715" i="9"/>
  <c r="AF716" i="9"/>
  <c r="AF717" i="9"/>
  <c r="AF718" i="9"/>
  <c r="AF719" i="9"/>
  <c r="AF720" i="9"/>
  <c r="AF721" i="9"/>
  <c r="AF722" i="9"/>
  <c r="AF723" i="9"/>
  <c r="AF724" i="9"/>
  <c r="AF725" i="9"/>
  <c r="AF726" i="9"/>
  <c r="AF727" i="9"/>
  <c r="AF728" i="9"/>
  <c r="AF729" i="9"/>
  <c r="AF730" i="9"/>
  <c r="AF731" i="9"/>
  <c r="AF732" i="9"/>
  <c r="AF733" i="9"/>
  <c r="AF734" i="9"/>
  <c r="AF735" i="9"/>
  <c r="AF736" i="9"/>
  <c r="AF737" i="9"/>
  <c r="AF738" i="9"/>
  <c r="AF739" i="9"/>
  <c r="AF740" i="9"/>
  <c r="AF741" i="9"/>
  <c r="AF742" i="9"/>
  <c r="AF743" i="9"/>
  <c r="AF744" i="9"/>
  <c r="AF745" i="9"/>
  <c r="AF746" i="9"/>
  <c r="AF747" i="9"/>
  <c r="AF748" i="9"/>
  <c r="AF749" i="9"/>
  <c r="AF750" i="9"/>
  <c r="AF751" i="9"/>
  <c r="AF752" i="9"/>
  <c r="AF753" i="9"/>
  <c r="AF754" i="9"/>
  <c r="AF755" i="9"/>
  <c r="AF756" i="9"/>
  <c r="AF757" i="9"/>
  <c r="AF758" i="9"/>
  <c r="AF759" i="9"/>
  <c r="AF760" i="9"/>
  <c r="AF761" i="9"/>
  <c r="AF762" i="9"/>
  <c r="AF763" i="9"/>
  <c r="AF764" i="9"/>
  <c r="AF765" i="9"/>
  <c r="AF766" i="9"/>
  <c r="AF767" i="9"/>
  <c r="AF768" i="9"/>
  <c r="AF769" i="9"/>
  <c r="AF770" i="9"/>
  <c r="AF771" i="9"/>
  <c r="AF772" i="9"/>
  <c r="AF773" i="9"/>
  <c r="AF774" i="9"/>
  <c r="AF775" i="9"/>
  <c r="AF776" i="9"/>
  <c r="AF777" i="9"/>
  <c r="AF778" i="9"/>
  <c r="AF779" i="9"/>
  <c r="AF780" i="9"/>
  <c r="AF781" i="9"/>
  <c r="AF782" i="9"/>
  <c r="AF783" i="9"/>
  <c r="AF784" i="9"/>
  <c r="AF785" i="9"/>
  <c r="AF786" i="9"/>
  <c r="AF787" i="9"/>
  <c r="AF788" i="9"/>
  <c r="AF789" i="9"/>
  <c r="AF790" i="9"/>
  <c r="AF791" i="9"/>
  <c r="AF792" i="9"/>
  <c r="AF793" i="9"/>
  <c r="AF794" i="9"/>
  <c r="AF795" i="9"/>
  <c r="AF796" i="9"/>
  <c r="AF797" i="9"/>
  <c r="AF798" i="9"/>
  <c r="AF799" i="9"/>
  <c r="AF800" i="9"/>
  <c r="AF801" i="9"/>
  <c r="AF802" i="9"/>
  <c r="AF803" i="9"/>
  <c r="AF804" i="9"/>
  <c r="AF805" i="9"/>
  <c r="AF806" i="9"/>
  <c r="AF807" i="9"/>
  <c r="AF808" i="9"/>
  <c r="AF809" i="9"/>
  <c r="AF810" i="9"/>
  <c r="AF811" i="9"/>
  <c r="AF812" i="9"/>
  <c r="AF813" i="9"/>
  <c r="AF814" i="9"/>
  <c r="AF815" i="9"/>
  <c r="AF816" i="9"/>
  <c r="AF817" i="9"/>
  <c r="AF818" i="9"/>
  <c r="AF819" i="9"/>
  <c r="AF820" i="9"/>
  <c r="AF821" i="9"/>
  <c r="AF822" i="9"/>
  <c r="AF823" i="9"/>
  <c r="AF824" i="9"/>
  <c r="AF825" i="9"/>
  <c r="AF826" i="9"/>
  <c r="AF827" i="9"/>
  <c r="AF828" i="9"/>
  <c r="AF829" i="9"/>
  <c r="AF830" i="9"/>
  <c r="AF831" i="9"/>
  <c r="AF832" i="9"/>
  <c r="AF833" i="9"/>
  <c r="AF834" i="9"/>
  <c r="AF835" i="9"/>
  <c r="AF836" i="9"/>
  <c r="AF837" i="9"/>
  <c r="AF838" i="9"/>
  <c r="AF839" i="9"/>
  <c r="AF840" i="9"/>
  <c r="AF841" i="9"/>
  <c r="AF842" i="9"/>
  <c r="AF843" i="9"/>
  <c r="AF844" i="9"/>
  <c r="AF845" i="9"/>
  <c r="AF846" i="9"/>
  <c r="AF847" i="9"/>
  <c r="AF848" i="9"/>
  <c r="AF849" i="9"/>
  <c r="AF850" i="9"/>
  <c r="AF851" i="9"/>
  <c r="AF852" i="9"/>
  <c r="AF853" i="9"/>
  <c r="AF854" i="9"/>
  <c r="AF855" i="9"/>
  <c r="AF856" i="9"/>
  <c r="AF857" i="9"/>
  <c r="AF858" i="9"/>
  <c r="AF859" i="9"/>
  <c r="AF860" i="9"/>
  <c r="AF861" i="9"/>
  <c r="AF862" i="9"/>
  <c r="AF863" i="9"/>
  <c r="AF864" i="9"/>
  <c r="AF865" i="9"/>
  <c r="AF866" i="9"/>
  <c r="AF867" i="9"/>
  <c r="AF868" i="9"/>
  <c r="AF869" i="9"/>
  <c r="AF870" i="9"/>
  <c r="AF871" i="9"/>
  <c r="AF872" i="9"/>
  <c r="AF873" i="9"/>
  <c r="AF874" i="9"/>
  <c r="AF875" i="9"/>
  <c r="AF876" i="9"/>
  <c r="AF877" i="9"/>
  <c r="AF878" i="9"/>
  <c r="AF879" i="9"/>
  <c r="AF880" i="9"/>
  <c r="AF881" i="9"/>
  <c r="AF882" i="9"/>
  <c r="AF883" i="9"/>
  <c r="AF884" i="9"/>
  <c r="AF885" i="9"/>
  <c r="AF886" i="9"/>
  <c r="AF887" i="9"/>
  <c r="AF888" i="9"/>
  <c r="AF889" i="9"/>
  <c r="AF890" i="9"/>
  <c r="AF891" i="9"/>
  <c r="AF892" i="9"/>
  <c r="AF893" i="9"/>
  <c r="AF894" i="9"/>
  <c r="AF895" i="9"/>
  <c r="AF896" i="9"/>
  <c r="AF897" i="9"/>
  <c r="AF898" i="9"/>
  <c r="AF899" i="9"/>
  <c r="AF900" i="9"/>
  <c r="AF901" i="9"/>
  <c r="AF902" i="9"/>
  <c r="AF903" i="9"/>
  <c r="AF904" i="9"/>
  <c r="AF905" i="9"/>
  <c r="AF906" i="9"/>
  <c r="AF907" i="9"/>
  <c r="AF908" i="9"/>
  <c r="AF909" i="9"/>
  <c r="AF910" i="9"/>
  <c r="AF911" i="9"/>
  <c r="AF912" i="9"/>
  <c r="AF913" i="9"/>
  <c r="AF914" i="9"/>
  <c r="AF915" i="9"/>
  <c r="AF916" i="9"/>
  <c r="AF917" i="9"/>
  <c r="AF918" i="9"/>
  <c r="AF919" i="9"/>
  <c r="AF920" i="9"/>
  <c r="AF921" i="9"/>
  <c r="AF922" i="9"/>
  <c r="AF923" i="9"/>
  <c r="AF924" i="9"/>
  <c r="AF925" i="9"/>
  <c r="AF926" i="9"/>
  <c r="AF927" i="9"/>
  <c r="AF928" i="9"/>
  <c r="AF929" i="9"/>
  <c r="AF930" i="9"/>
  <c r="AF931" i="9"/>
  <c r="AF932" i="9"/>
  <c r="AF933" i="9"/>
  <c r="AF934" i="9"/>
  <c r="AF935" i="9"/>
  <c r="AF936" i="9"/>
  <c r="AF937" i="9"/>
  <c r="AF938" i="9"/>
  <c r="AF939" i="9"/>
  <c r="AF940" i="9"/>
  <c r="AF941" i="9"/>
  <c r="AF942" i="9"/>
  <c r="AF943" i="9"/>
  <c r="AF944" i="9"/>
  <c r="AF945" i="9"/>
  <c r="AF946" i="9"/>
  <c r="AF947" i="9"/>
  <c r="AF948" i="9"/>
  <c r="AF949" i="9"/>
  <c r="AF950" i="9"/>
  <c r="AF951" i="9"/>
  <c r="AF952" i="9"/>
  <c r="AF953" i="9"/>
  <c r="AF954" i="9"/>
  <c r="AF955" i="9"/>
  <c r="AF956" i="9"/>
  <c r="AF957" i="9"/>
  <c r="AF958" i="9"/>
  <c r="AF959" i="9"/>
  <c r="AF960" i="9"/>
  <c r="AF961" i="9"/>
  <c r="AF962" i="9"/>
  <c r="AF963" i="9"/>
  <c r="AF964" i="9"/>
  <c r="AF965" i="9"/>
  <c r="AF966" i="9"/>
  <c r="AF967" i="9"/>
  <c r="AF968" i="9"/>
  <c r="AF969" i="9"/>
  <c r="AF970" i="9"/>
  <c r="AF971" i="9"/>
  <c r="AF972" i="9"/>
  <c r="AF973" i="9"/>
  <c r="AF974" i="9"/>
  <c r="AF975" i="9"/>
  <c r="AF976" i="9"/>
  <c r="AF977" i="9"/>
  <c r="AF978" i="9"/>
  <c r="AF979" i="9"/>
  <c r="AF980" i="9"/>
  <c r="AF981" i="9"/>
  <c r="AF982" i="9"/>
  <c r="AF983" i="9"/>
  <c r="AF984" i="9"/>
  <c r="AF985" i="9"/>
  <c r="AF986" i="9"/>
  <c r="AF987" i="9"/>
  <c r="AF988" i="9"/>
  <c r="AF989" i="9"/>
  <c r="AF990" i="9"/>
  <c r="AF991" i="9"/>
  <c r="AF992" i="9"/>
  <c r="AF993" i="9"/>
  <c r="AF994" i="9"/>
  <c r="AF995" i="9"/>
  <c r="AF996" i="9"/>
  <c r="AF997" i="9"/>
  <c r="AF998" i="9"/>
  <c r="AF999" i="9"/>
  <c r="AF1000" i="9"/>
  <c r="AF1001" i="9"/>
  <c r="AF1002" i="9"/>
  <c r="AF1003" i="9"/>
  <c r="AF1004" i="9"/>
  <c r="AF1005" i="9"/>
  <c r="AF1006" i="9"/>
  <c r="AF1007" i="9"/>
  <c r="AF1008" i="9"/>
  <c r="AF1009" i="9"/>
  <c r="AF1010" i="9"/>
  <c r="AF1011" i="9"/>
  <c r="AF1012" i="9"/>
  <c r="AF1013" i="9"/>
  <c r="AF1014" i="9"/>
  <c r="AF1015" i="9"/>
  <c r="AF1016" i="9"/>
  <c r="AF1017" i="9"/>
  <c r="AF1018" i="9"/>
  <c r="AF1019" i="9"/>
  <c r="AF1020" i="9"/>
  <c r="AF1021" i="9"/>
  <c r="AF1022" i="9"/>
  <c r="AF1023" i="9"/>
  <c r="AF1024" i="9"/>
  <c r="AF1025" i="9"/>
  <c r="AF1026" i="9"/>
  <c r="AF1027" i="9"/>
  <c r="AF1028" i="9"/>
  <c r="AF1029" i="9"/>
  <c r="AF1030" i="9"/>
  <c r="AF1031" i="9"/>
  <c r="AF1032" i="9"/>
  <c r="AF1033" i="9"/>
  <c r="AF1034" i="9"/>
  <c r="AF1035" i="9"/>
  <c r="AF1036" i="9"/>
  <c r="AF1037" i="9"/>
  <c r="AF1038" i="9"/>
  <c r="AF1039" i="9"/>
  <c r="AF1040" i="9"/>
  <c r="AF1041" i="9"/>
  <c r="AF1042" i="9"/>
  <c r="AF1043" i="9"/>
  <c r="AF1044" i="9"/>
  <c r="AF1045" i="9"/>
  <c r="AF1046" i="9"/>
  <c r="AF1047" i="9"/>
  <c r="AF1048" i="9"/>
  <c r="AF1049" i="9"/>
  <c r="AF1050" i="9"/>
  <c r="AF1051" i="9"/>
  <c r="AF1052" i="9"/>
  <c r="AF1053" i="9"/>
  <c r="AF1054" i="9"/>
  <c r="AF1055" i="9"/>
  <c r="AF1056" i="9"/>
  <c r="AF1057" i="9"/>
  <c r="AF1058" i="9"/>
  <c r="AF1059" i="9"/>
  <c r="AF1060" i="9"/>
  <c r="AF1061" i="9"/>
  <c r="AF1062" i="9"/>
  <c r="AF1063" i="9"/>
  <c r="AF1064" i="9"/>
  <c r="AF1065" i="9"/>
  <c r="AF1066" i="9"/>
  <c r="AF1067" i="9"/>
  <c r="AF1068" i="9"/>
  <c r="AF1069" i="9"/>
  <c r="AF1070" i="9"/>
  <c r="AF1071" i="9"/>
  <c r="AF1072" i="9"/>
  <c r="AF1073" i="9"/>
  <c r="AF1074" i="9"/>
  <c r="AF1075" i="9"/>
  <c r="AF1076" i="9"/>
  <c r="AF1077" i="9"/>
  <c r="AF1078" i="9"/>
  <c r="AF1079" i="9"/>
  <c r="AF1080" i="9"/>
  <c r="AF1081" i="9"/>
  <c r="AF1082" i="9"/>
  <c r="AF1083" i="9"/>
  <c r="AF1084" i="9"/>
  <c r="AF1085" i="9"/>
  <c r="AF1086" i="9"/>
  <c r="AF1087" i="9"/>
  <c r="AF1088" i="9"/>
  <c r="AF1089" i="9"/>
  <c r="AF1090" i="9"/>
  <c r="AF1091" i="9"/>
  <c r="AF1092" i="9"/>
  <c r="AF1093" i="9"/>
  <c r="AF1094" i="9"/>
  <c r="AF1095" i="9"/>
  <c r="AF1096" i="9"/>
  <c r="AF1097" i="9"/>
  <c r="AF1098" i="9"/>
  <c r="AF1099" i="9"/>
  <c r="AF1100" i="9"/>
  <c r="AF1101" i="9"/>
  <c r="AF1102" i="9"/>
  <c r="AF1103" i="9"/>
  <c r="AF1104" i="9"/>
  <c r="AF1105" i="9"/>
  <c r="AF1106" i="9"/>
  <c r="AF1107" i="9"/>
  <c r="AF1108" i="9"/>
  <c r="AF1109" i="9"/>
  <c r="AF1110" i="9"/>
  <c r="AF1111" i="9"/>
  <c r="AF1112" i="9"/>
  <c r="AF1113" i="9"/>
  <c r="AF1114" i="9"/>
  <c r="AF1115" i="9"/>
  <c r="AF1116" i="9"/>
  <c r="AF1117" i="9"/>
  <c r="AF1118" i="9"/>
  <c r="AF1119" i="9"/>
  <c r="AF1120" i="9"/>
  <c r="AF1121" i="9"/>
  <c r="AF1122" i="9"/>
  <c r="AF1123" i="9"/>
  <c r="AF1124" i="9"/>
  <c r="AF1125" i="9"/>
  <c r="AF1126" i="9"/>
  <c r="AF1127" i="9"/>
  <c r="AF1128" i="9"/>
  <c r="AF1129" i="9"/>
  <c r="AF1130" i="9"/>
  <c r="AF1131" i="9"/>
  <c r="AF1132" i="9"/>
  <c r="AF1133" i="9"/>
  <c r="AF1134" i="9"/>
  <c r="AF1135" i="9"/>
  <c r="AF1136" i="9"/>
  <c r="AF1137" i="9"/>
  <c r="AF1138" i="9"/>
  <c r="AF1139" i="9"/>
  <c r="AF1140" i="9"/>
  <c r="AF1141" i="9"/>
  <c r="AF1142" i="9"/>
  <c r="AF1143" i="9"/>
  <c r="AF1144" i="9"/>
  <c r="AF1145" i="9"/>
  <c r="AF1146" i="9"/>
  <c r="AF1147" i="9"/>
  <c r="AF1148" i="9"/>
  <c r="AF1149" i="9"/>
  <c r="AF1150" i="9"/>
  <c r="AF1151" i="9"/>
  <c r="AF1152" i="9"/>
  <c r="AF1153" i="9"/>
  <c r="AF1154" i="9"/>
  <c r="AF1155" i="9"/>
  <c r="AF1156" i="9"/>
  <c r="AF1157" i="9"/>
  <c r="AF1158" i="9"/>
  <c r="AF1159" i="9"/>
  <c r="AF1160" i="9"/>
  <c r="AF1161" i="9"/>
  <c r="AF1162" i="9"/>
  <c r="AF1163" i="9"/>
  <c r="AF1164" i="9"/>
  <c r="AF1165" i="9"/>
  <c r="AF1166" i="9"/>
  <c r="AF1167" i="9"/>
  <c r="AF1168" i="9"/>
  <c r="AF1169" i="9"/>
  <c r="AF1170" i="9"/>
  <c r="AF1171" i="9"/>
  <c r="AF1172" i="9"/>
  <c r="AF1173" i="9"/>
  <c r="AF1174" i="9"/>
  <c r="AF1175" i="9"/>
  <c r="AF1176" i="9"/>
  <c r="AF1177" i="9"/>
  <c r="AF1178" i="9"/>
  <c r="AF1179" i="9"/>
  <c r="AF1180" i="9"/>
  <c r="AF1181" i="9"/>
  <c r="AF1182" i="9"/>
  <c r="AF1183" i="9"/>
  <c r="AF1184" i="9"/>
  <c r="AF1185" i="9"/>
  <c r="AF1186" i="9"/>
  <c r="AF1187" i="9"/>
  <c r="AF1188" i="9"/>
  <c r="AF1189" i="9"/>
  <c r="AF1190" i="9"/>
  <c r="AF1191" i="9"/>
  <c r="AF1192" i="9"/>
  <c r="AF1193" i="9"/>
  <c r="AF1194" i="9"/>
  <c r="AF1195" i="9"/>
  <c r="AF1196" i="9"/>
  <c r="AF1197" i="9"/>
  <c r="AF1198" i="9"/>
  <c r="AF1199" i="9"/>
  <c r="AF1200" i="9"/>
  <c r="AF1201" i="9"/>
  <c r="AF1202" i="9"/>
  <c r="AF1203" i="9"/>
  <c r="AF1204" i="9"/>
  <c r="AF1205" i="9"/>
  <c r="AF1206" i="9"/>
  <c r="AF1207" i="9"/>
  <c r="AF1208" i="9"/>
  <c r="AF1209" i="9"/>
  <c r="AF1210" i="9"/>
  <c r="AF1211" i="9"/>
  <c r="AF1212" i="9"/>
  <c r="AF1213" i="9"/>
  <c r="AF1214" i="9"/>
  <c r="AF1215" i="9"/>
  <c r="AF1216" i="9"/>
  <c r="AF1217" i="9"/>
  <c r="AF1218" i="9"/>
  <c r="AF1219" i="9"/>
  <c r="AF1220" i="9"/>
  <c r="AF1221" i="9"/>
  <c r="AF1222" i="9"/>
  <c r="AF1223" i="9"/>
  <c r="AF1224" i="9"/>
  <c r="AF1225" i="9"/>
  <c r="AF1226" i="9"/>
  <c r="AF1227" i="9"/>
  <c r="AF1228" i="9"/>
  <c r="AF1229" i="9"/>
  <c r="AF1230" i="9"/>
  <c r="AF1231" i="9"/>
  <c r="AF1232" i="9"/>
  <c r="AF1233" i="9"/>
  <c r="AF1234" i="9"/>
  <c r="AF1235" i="9"/>
  <c r="AF1236" i="9"/>
  <c r="AF1237" i="9"/>
  <c r="AF1238" i="9"/>
  <c r="AF1239" i="9"/>
  <c r="AF1240" i="9"/>
  <c r="AF1241" i="9"/>
  <c r="AF1242" i="9"/>
  <c r="AF1243" i="9"/>
  <c r="AF1244" i="9"/>
  <c r="AF1245" i="9"/>
  <c r="AF1246" i="9"/>
  <c r="AF1247" i="9"/>
  <c r="AF1248" i="9"/>
  <c r="AF1249" i="9"/>
  <c r="AF1250" i="9"/>
  <c r="AF1251" i="9"/>
  <c r="AF1252" i="9"/>
  <c r="AF1253" i="9"/>
  <c r="AF1254" i="9"/>
  <c r="AF1255" i="9"/>
  <c r="AF1256" i="9"/>
  <c r="AF1257" i="9"/>
  <c r="AF1258" i="9"/>
  <c r="AF1259" i="9"/>
  <c r="AF1260" i="9"/>
  <c r="AF1261" i="9"/>
  <c r="AF1262" i="9"/>
  <c r="AF1263" i="9"/>
  <c r="AF1264" i="9"/>
  <c r="AF1265" i="9"/>
  <c r="AF1266" i="9"/>
  <c r="AF1267" i="9"/>
  <c r="AF1268" i="9"/>
  <c r="AF1269" i="9"/>
  <c r="AF1270" i="9"/>
  <c r="AF1271" i="9"/>
  <c r="AF1272" i="9"/>
  <c r="AF1273" i="9"/>
  <c r="AF1274" i="9"/>
  <c r="AF1275" i="9"/>
  <c r="AF1276" i="9"/>
  <c r="AF1277" i="9"/>
  <c r="AF1278" i="9"/>
  <c r="AF1279" i="9"/>
  <c r="AF1280" i="9"/>
  <c r="AF1281" i="9"/>
  <c r="AF1282" i="9"/>
  <c r="AF1283" i="9"/>
  <c r="AF1284" i="9"/>
  <c r="AF1285" i="9"/>
  <c r="AF1286" i="9"/>
  <c r="AF1287" i="9"/>
  <c r="AF1288" i="9"/>
  <c r="AF1289" i="9"/>
  <c r="AF1290" i="9"/>
  <c r="AF1291" i="9"/>
  <c r="AF1292" i="9"/>
  <c r="AF1293" i="9"/>
  <c r="AF1294" i="9"/>
  <c r="AF1295" i="9"/>
  <c r="AF1296" i="9"/>
  <c r="AF1297" i="9"/>
  <c r="AF1298" i="9"/>
  <c r="AF1299" i="9"/>
  <c r="AF1300" i="9"/>
  <c r="AF1301" i="9"/>
  <c r="AF1302" i="9"/>
  <c r="AF1303" i="9"/>
  <c r="AF1304" i="9"/>
  <c r="AF1305" i="9"/>
  <c r="AF1306" i="9"/>
  <c r="AF1307" i="9"/>
  <c r="AF1308" i="9"/>
  <c r="AF1309" i="9"/>
  <c r="AF1310" i="9"/>
  <c r="AF1311" i="9"/>
  <c r="AF1312" i="9"/>
  <c r="AF1313" i="9"/>
  <c r="AF1314" i="9"/>
  <c r="AF1315" i="9"/>
  <c r="AF1316" i="9"/>
  <c r="AF1317" i="9"/>
  <c r="AF1318" i="9"/>
  <c r="AF1319" i="9"/>
  <c r="AF1320" i="9"/>
  <c r="AF1321" i="9"/>
  <c r="AF1322" i="9"/>
  <c r="AF1323" i="9"/>
  <c r="AF1324" i="9"/>
  <c r="AF1325" i="9"/>
  <c r="AF1326" i="9"/>
  <c r="AF1327" i="9"/>
  <c r="AF1328" i="9"/>
  <c r="AF1329" i="9"/>
  <c r="AF1330" i="9"/>
  <c r="AF1331" i="9"/>
  <c r="AF1332" i="9"/>
  <c r="AF1333" i="9"/>
  <c r="AF1334" i="9"/>
  <c r="AF1335" i="9"/>
  <c r="AF1336" i="9"/>
  <c r="AF1337" i="9"/>
  <c r="AF1338" i="9"/>
  <c r="AF1339" i="9"/>
  <c r="AF1340" i="9"/>
  <c r="AF1341" i="9"/>
  <c r="AF1342" i="9"/>
  <c r="AF1343" i="9"/>
  <c r="AF1344" i="9"/>
  <c r="AF1345" i="9"/>
  <c r="AF1346" i="9"/>
  <c r="AF1347" i="9"/>
  <c r="AF1348" i="9"/>
  <c r="AF1349" i="9"/>
  <c r="AF1350" i="9"/>
  <c r="AF1351" i="9"/>
  <c r="AF1352" i="9"/>
  <c r="AF1353" i="9"/>
  <c r="AF1354" i="9"/>
  <c r="AF1355" i="9"/>
  <c r="AF1356" i="9"/>
  <c r="AF1357" i="9"/>
  <c r="AF1358" i="9"/>
  <c r="AF1359" i="9"/>
  <c r="AF1360" i="9"/>
  <c r="AF1361" i="9"/>
  <c r="AF1362" i="9"/>
  <c r="AF1363" i="9"/>
  <c r="AF1364" i="9"/>
  <c r="AF1365" i="9"/>
  <c r="AF1366" i="9"/>
  <c r="AF1367" i="9"/>
  <c r="AF1368" i="9"/>
  <c r="AF1369" i="9"/>
  <c r="AF1370" i="9"/>
  <c r="AF1371" i="9"/>
  <c r="AF1372" i="9"/>
  <c r="AF1373" i="9"/>
  <c r="AF1374" i="9"/>
  <c r="AF1375" i="9"/>
  <c r="AF1376" i="9"/>
  <c r="AF1377" i="9"/>
  <c r="AF1378" i="9"/>
  <c r="AF1379" i="9"/>
  <c r="AF1380" i="9"/>
  <c r="AF1381" i="9"/>
  <c r="AF1382" i="9"/>
  <c r="AF1383" i="9"/>
  <c r="AF1384" i="9"/>
  <c r="AF1385" i="9"/>
  <c r="AF1386" i="9"/>
  <c r="AF1387" i="9"/>
  <c r="AF1388" i="9"/>
  <c r="AF1389" i="9"/>
  <c r="AF1390" i="9"/>
  <c r="AF1391" i="9"/>
  <c r="AF1392" i="9"/>
  <c r="AF1393" i="9"/>
  <c r="AF1394" i="9"/>
  <c r="AF1395" i="9"/>
  <c r="AF1396" i="9"/>
  <c r="AF1397" i="9"/>
  <c r="AF1398" i="9"/>
  <c r="AF1399" i="9"/>
  <c r="AF1400" i="9"/>
  <c r="AF1401" i="9"/>
  <c r="AF1402" i="9"/>
  <c r="AF1403" i="9"/>
  <c r="AF1404" i="9"/>
  <c r="AF1405" i="9"/>
  <c r="AF1406" i="9"/>
  <c r="AF1407" i="9"/>
  <c r="AF1408" i="9"/>
  <c r="AF1409" i="9"/>
  <c r="AF1410" i="9"/>
  <c r="AF1411" i="9"/>
  <c r="AF1412" i="9"/>
  <c r="AF1413" i="9"/>
  <c r="AF1414" i="9"/>
  <c r="AF1415" i="9"/>
  <c r="AF1416" i="9"/>
  <c r="AF1417" i="9"/>
  <c r="AF1418" i="9"/>
  <c r="AF1419" i="9"/>
  <c r="AF1420" i="9"/>
  <c r="AF1421" i="9"/>
  <c r="AF1422" i="9"/>
  <c r="AF1423" i="9"/>
  <c r="AF1424" i="9"/>
  <c r="AF1425" i="9"/>
  <c r="AF1426" i="9"/>
  <c r="AF1427" i="9"/>
  <c r="AF1428" i="9"/>
  <c r="AF1429" i="9"/>
  <c r="AF1430" i="9"/>
  <c r="AF1431" i="9"/>
  <c r="AF1432" i="9"/>
  <c r="AF1433" i="9"/>
  <c r="AF1434" i="9"/>
  <c r="AF1435" i="9"/>
  <c r="AF1436" i="9"/>
  <c r="AF1437" i="9"/>
  <c r="AF1438" i="9"/>
  <c r="AF1439" i="9"/>
  <c r="AF1440" i="9"/>
  <c r="AF1441" i="9"/>
  <c r="AF1442" i="9"/>
  <c r="AF1443" i="9"/>
  <c r="AF1444" i="9"/>
  <c r="AF1445" i="9"/>
  <c r="AF1446" i="9"/>
  <c r="AF1447" i="9"/>
  <c r="AF1448" i="9"/>
  <c r="AF1449" i="9"/>
  <c r="AF1450" i="9"/>
  <c r="AF1451" i="9"/>
  <c r="AF1452" i="9"/>
  <c r="AF1453" i="9"/>
  <c r="AF1454" i="9"/>
  <c r="AF1455" i="9"/>
  <c r="AF1456" i="9"/>
  <c r="AF1457" i="9"/>
  <c r="AF1458" i="9"/>
  <c r="AF1459" i="9"/>
  <c r="AF1460" i="9"/>
  <c r="AF1461" i="9"/>
  <c r="AF1462" i="9"/>
  <c r="AF1463" i="9"/>
  <c r="AF1464" i="9"/>
  <c r="AF1465" i="9"/>
  <c r="AF1466" i="9"/>
  <c r="AF1467" i="9"/>
  <c r="AF1468" i="9"/>
  <c r="AF1469" i="9"/>
  <c r="AF1470" i="9"/>
  <c r="AF1471" i="9"/>
  <c r="AF1472" i="9"/>
  <c r="AF1473" i="9"/>
  <c r="AF1474" i="9"/>
  <c r="AF1475" i="9"/>
  <c r="AF1476" i="9"/>
  <c r="AF1477" i="9"/>
  <c r="AF1478" i="9"/>
  <c r="AF1479" i="9"/>
  <c r="AF1480" i="9"/>
  <c r="AF1481" i="9"/>
  <c r="AF1482" i="9"/>
  <c r="AF1483" i="9"/>
  <c r="AF1484" i="9"/>
  <c r="AF1485" i="9"/>
  <c r="AF1486" i="9"/>
  <c r="AF1487" i="9"/>
  <c r="AF1488" i="9"/>
  <c r="AF1489" i="9"/>
  <c r="AF1490" i="9"/>
  <c r="AF1491" i="9"/>
  <c r="AF1492" i="9"/>
  <c r="AF1493" i="9"/>
  <c r="AF1494" i="9"/>
  <c r="AF1495" i="9"/>
  <c r="AF1496" i="9"/>
  <c r="AF1497" i="9"/>
  <c r="AF1498" i="9"/>
  <c r="AF1499" i="9"/>
  <c r="AF1500" i="9"/>
  <c r="AF1501" i="9"/>
  <c r="AF1502" i="9"/>
  <c r="AF1503" i="9"/>
  <c r="AF1504" i="9"/>
  <c r="AF1505" i="9"/>
  <c r="AF1506" i="9"/>
  <c r="AF1507" i="9"/>
  <c r="AF1508" i="9"/>
  <c r="AF1509" i="9"/>
  <c r="AF1510" i="9"/>
  <c r="AF1511" i="9"/>
  <c r="AF1512" i="9"/>
  <c r="AF1513" i="9"/>
  <c r="AF1514" i="9"/>
  <c r="AF1515" i="9"/>
  <c r="AF1516" i="9"/>
  <c r="AF1517" i="9"/>
  <c r="AF1518" i="9"/>
  <c r="AF1519" i="9"/>
  <c r="AF1520" i="9"/>
  <c r="AF1521" i="9"/>
  <c r="AF1522" i="9"/>
  <c r="AF1523" i="9"/>
  <c r="AF1524" i="9"/>
  <c r="AF1525" i="9"/>
  <c r="AF1526" i="9"/>
  <c r="AF1527" i="9"/>
  <c r="AF1528" i="9"/>
  <c r="AF1529" i="9"/>
  <c r="AF1530" i="9"/>
  <c r="AF1531" i="9"/>
  <c r="AF1532" i="9"/>
  <c r="AF1533" i="9"/>
  <c r="AF1534" i="9"/>
  <c r="AF1535" i="9"/>
  <c r="AF1536" i="9"/>
  <c r="AF1537" i="9"/>
  <c r="AF1538" i="9"/>
  <c r="AF1539" i="9"/>
  <c r="AF1540" i="9"/>
  <c r="AF1541" i="9"/>
  <c r="AF1542" i="9"/>
  <c r="AF1543" i="9"/>
  <c r="AF1544" i="9"/>
  <c r="AF1545" i="9"/>
  <c r="AF1546" i="9"/>
  <c r="AF1547" i="9"/>
  <c r="AF1548" i="9"/>
  <c r="AF1549" i="9"/>
  <c r="AF1550" i="9"/>
  <c r="AF1551" i="9"/>
  <c r="AF1552" i="9"/>
  <c r="AF1553" i="9"/>
  <c r="AF1554" i="9"/>
  <c r="AF1555" i="9"/>
  <c r="AF1556" i="9"/>
  <c r="AF1557" i="9"/>
  <c r="AF1558" i="9"/>
  <c r="AF1559" i="9"/>
  <c r="AF1560" i="9"/>
  <c r="AF1561" i="9"/>
  <c r="AF1562" i="9"/>
  <c r="AF1563" i="9"/>
  <c r="AF1564" i="9"/>
  <c r="AF1565" i="9"/>
  <c r="AF1566" i="9"/>
  <c r="AF1567" i="9"/>
  <c r="AF1568" i="9"/>
  <c r="AF1569" i="9"/>
  <c r="AF1570" i="9"/>
  <c r="AF1571" i="9"/>
  <c r="AF1572" i="9"/>
  <c r="AF1573" i="9"/>
  <c r="AF1574" i="9"/>
  <c r="AF1575" i="9"/>
  <c r="AF1576" i="9"/>
  <c r="AF1577" i="9"/>
  <c r="AF1578" i="9"/>
  <c r="AF1579" i="9"/>
  <c r="AF1580" i="9"/>
  <c r="AF1581" i="9"/>
  <c r="AF1582" i="9"/>
  <c r="AF1583" i="9"/>
  <c r="AF1584" i="9"/>
  <c r="AF1585" i="9"/>
  <c r="AF1586" i="9"/>
  <c r="AF1587" i="9"/>
  <c r="AF1588" i="9"/>
  <c r="AF1589" i="9"/>
  <c r="AF1590" i="9"/>
  <c r="AF1591" i="9"/>
  <c r="AF1592" i="9"/>
  <c r="AF1593" i="9"/>
  <c r="AF1594" i="9"/>
  <c r="AF1595" i="9"/>
  <c r="AF1596" i="9"/>
  <c r="AF1597" i="9"/>
  <c r="AF1598" i="9"/>
  <c r="AF1599" i="9"/>
  <c r="AF1600" i="9"/>
  <c r="AF1601" i="9"/>
  <c r="AF1602" i="9"/>
  <c r="AF1603" i="9"/>
  <c r="AF1604" i="9"/>
  <c r="AF1605" i="9"/>
  <c r="AF1606" i="9"/>
  <c r="AF1607" i="9"/>
  <c r="AF1608" i="9"/>
  <c r="AF1609" i="9"/>
  <c r="AF1610" i="9"/>
  <c r="AF1611" i="9"/>
  <c r="AF1612" i="9"/>
  <c r="AF1613" i="9"/>
  <c r="AF1614" i="9"/>
  <c r="AF1615" i="9"/>
  <c r="AF1616" i="9"/>
  <c r="AF1617" i="9"/>
  <c r="AF1618" i="9"/>
  <c r="AF1619" i="9"/>
  <c r="AF1620" i="9"/>
  <c r="AF1621" i="9"/>
  <c r="AF1622" i="9"/>
  <c r="AF1623" i="9"/>
  <c r="AF1624" i="9"/>
  <c r="AF1625" i="9"/>
  <c r="AF1626" i="9"/>
  <c r="AF1627" i="9"/>
  <c r="AF1628" i="9"/>
  <c r="AF1629" i="9"/>
  <c r="AF1630" i="9"/>
  <c r="AF1631" i="9"/>
  <c r="AF1632" i="9"/>
  <c r="AF1633" i="9"/>
  <c r="AF1634" i="9"/>
  <c r="AF1635" i="9"/>
  <c r="AF1636" i="9"/>
  <c r="AF1637" i="9"/>
  <c r="AF1638" i="9"/>
  <c r="AF1639" i="9"/>
  <c r="AF1640" i="9"/>
  <c r="AF1641" i="9"/>
  <c r="AF1642" i="9"/>
  <c r="AF1643" i="9"/>
  <c r="AF1644" i="9"/>
  <c r="AF1645" i="9"/>
  <c r="AF1646" i="9"/>
  <c r="AF1647" i="9"/>
  <c r="AF1648" i="9"/>
  <c r="AF1649" i="9"/>
  <c r="AF1650" i="9"/>
  <c r="AF1651" i="9"/>
  <c r="AF1652" i="9"/>
  <c r="AF1653" i="9"/>
  <c r="AF1654" i="9"/>
  <c r="AF1655" i="9"/>
  <c r="AF1656" i="9"/>
  <c r="AF1657" i="9"/>
  <c r="AF1658" i="9"/>
  <c r="AF1659" i="9"/>
  <c r="AF1660" i="9"/>
  <c r="AF1661" i="9"/>
  <c r="AF1662" i="9"/>
  <c r="AF1663" i="9"/>
  <c r="AF1664" i="9"/>
  <c r="AF1665" i="9"/>
  <c r="AF1666" i="9"/>
  <c r="AF1667" i="9"/>
  <c r="AF1668" i="9"/>
  <c r="AF1669" i="9"/>
  <c r="AF1670" i="9"/>
  <c r="AF1671" i="9"/>
  <c r="AF1672" i="9"/>
  <c r="AF1673" i="9"/>
  <c r="AF1674" i="9"/>
  <c r="AF1675" i="9"/>
  <c r="AF1676" i="9"/>
  <c r="AF1677" i="9"/>
  <c r="AF1678" i="9"/>
  <c r="AF1679" i="9"/>
  <c r="AF1680" i="9"/>
  <c r="AF1681" i="9"/>
  <c r="AF1682" i="9"/>
  <c r="AF1683" i="9"/>
  <c r="AF1684" i="9"/>
  <c r="AF1685" i="9"/>
  <c r="AF1686" i="9"/>
  <c r="AF1687" i="9"/>
  <c r="AF1688" i="9"/>
  <c r="AF1689" i="9"/>
  <c r="AF1690" i="9"/>
  <c r="AF1691" i="9"/>
  <c r="AF1692" i="9"/>
  <c r="AF1693" i="9"/>
  <c r="AF1694" i="9"/>
  <c r="AF1695" i="9"/>
  <c r="AF1696" i="9"/>
  <c r="AF1697" i="9"/>
  <c r="AF1698" i="9"/>
  <c r="AF1699" i="9"/>
  <c r="AF1700" i="9"/>
  <c r="AF1701" i="9"/>
  <c r="AF1702" i="9"/>
  <c r="AF1703" i="9"/>
  <c r="AF1704" i="9"/>
  <c r="AF1705" i="9"/>
  <c r="AF1706" i="9"/>
  <c r="AF1707" i="9"/>
  <c r="AF1708" i="9"/>
  <c r="AF1709" i="9"/>
  <c r="AF1710" i="9"/>
  <c r="AF1711" i="9"/>
  <c r="AF1712" i="9"/>
  <c r="AF1713" i="9"/>
  <c r="AF1714" i="9"/>
  <c r="AF1715" i="9"/>
  <c r="AF1716" i="9"/>
  <c r="AF1717" i="9"/>
  <c r="AF1718" i="9"/>
  <c r="AF1719" i="9"/>
  <c r="AF1720" i="9"/>
  <c r="AF1721" i="9"/>
  <c r="AF1722" i="9"/>
  <c r="AF1723" i="9"/>
  <c r="AF1724" i="9"/>
  <c r="AF1725" i="9"/>
  <c r="AF1726" i="9"/>
  <c r="AF1727" i="9"/>
  <c r="AF1728" i="9"/>
  <c r="AF1729" i="9"/>
  <c r="AF1730" i="9"/>
  <c r="AF1731" i="9"/>
  <c r="AF1732" i="9"/>
  <c r="AF1733" i="9"/>
  <c r="AF1734" i="9"/>
  <c r="AF1735" i="9"/>
  <c r="AF1736" i="9"/>
  <c r="AF1737" i="9"/>
  <c r="AF1738" i="9"/>
  <c r="AF1739" i="9"/>
  <c r="AF1740" i="9"/>
  <c r="AF1741" i="9"/>
  <c r="AF1742" i="9"/>
  <c r="AF1743" i="9"/>
  <c r="AF1744" i="9"/>
  <c r="AF1745" i="9"/>
  <c r="AF1746" i="9"/>
  <c r="AF1747" i="9"/>
  <c r="AF1748" i="9"/>
  <c r="AF1749" i="9"/>
  <c r="AF1750" i="9"/>
  <c r="AF1751" i="9"/>
  <c r="AF1752" i="9"/>
  <c r="AF1753" i="9"/>
  <c r="AF1754" i="9"/>
  <c r="AF1755" i="9"/>
  <c r="AF1756" i="9"/>
  <c r="AF1757" i="9"/>
  <c r="AF1758" i="9"/>
  <c r="AF1759" i="9"/>
  <c r="AF1760" i="9"/>
  <c r="AF1761" i="9"/>
  <c r="AF1762" i="9"/>
  <c r="AF1763" i="9"/>
  <c r="AF1764" i="9"/>
  <c r="AF1765" i="9"/>
  <c r="AF1766" i="9"/>
  <c r="AF1767" i="9"/>
  <c r="AF1768" i="9"/>
  <c r="AF1769" i="9"/>
  <c r="AF1770" i="9"/>
  <c r="AF1771" i="9"/>
  <c r="AF1772" i="9"/>
  <c r="AF1773" i="9"/>
  <c r="AF1774" i="9"/>
  <c r="AF1775" i="9"/>
  <c r="AF1776" i="9"/>
  <c r="AF1777" i="9"/>
  <c r="AF1778" i="9"/>
  <c r="AF1779" i="9"/>
  <c r="AF1780" i="9"/>
  <c r="AF1781" i="9"/>
  <c r="AF1782" i="9"/>
  <c r="AF1783" i="9"/>
  <c r="AF1784" i="9"/>
  <c r="AF1785" i="9"/>
  <c r="AF1786" i="9"/>
  <c r="AF1787" i="9"/>
  <c r="AF1788" i="9"/>
  <c r="AF1789" i="9"/>
  <c r="AF1790" i="9"/>
  <c r="AF1791" i="9"/>
  <c r="AF1792" i="9"/>
  <c r="AF1793" i="9"/>
  <c r="AF1794" i="9"/>
  <c r="AF1795" i="9"/>
  <c r="AF1796" i="9"/>
  <c r="AF1797" i="9"/>
  <c r="AF1798" i="9"/>
  <c r="AF1799" i="9"/>
  <c r="AF1800" i="9"/>
  <c r="AF1801" i="9"/>
  <c r="AF1802" i="9"/>
  <c r="AF1803" i="9"/>
  <c r="AF1804" i="9"/>
  <c r="AF1805" i="9"/>
  <c r="AF1806" i="9"/>
  <c r="AF1807" i="9"/>
  <c r="AF1808" i="9"/>
  <c r="AF1809" i="9"/>
  <c r="AF1810" i="9"/>
  <c r="AF1811" i="9"/>
  <c r="AF1812" i="9"/>
  <c r="AF1813" i="9"/>
  <c r="AF1814" i="9"/>
  <c r="AF1815" i="9"/>
  <c r="AF1816" i="9"/>
  <c r="AF1817" i="9"/>
  <c r="AF1818" i="9"/>
  <c r="AF1819" i="9"/>
  <c r="AF1820" i="9"/>
  <c r="AF1821" i="9"/>
  <c r="AF1822" i="9"/>
  <c r="AF1823" i="9"/>
  <c r="AF1824" i="9"/>
  <c r="AF1825" i="9"/>
  <c r="AF1826" i="9"/>
  <c r="AF1827" i="9"/>
  <c r="AF1828" i="9"/>
  <c r="AF1829" i="9"/>
  <c r="AF1830" i="9"/>
  <c r="AF1831" i="9"/>
  <c r="AF1832" i="9"/>
  <c r="AF1833" i="9"/>
  <c r="AF1834" i="9"/>
  <c r="AF1835" i="9"/>
  <c r="AF1836" i="9"/>
  <c r="AF1837" i="9"/>
  <c r="AF1838" i="9"/>
  <c r="AF1839" i="9"/>
  <c r="AF1840" i="9"/>
  <c r="AF1841" i="9"/>
  <c r="AF1842" i="9"/>
  <c r="AF1843" i="9"/>
  <c r="AF1844" i="9"/>
  <c r="AF1845" i="9"/>
  <c r="AF1846" i="9"/>
  <c r="AF1847" i="9"/>
  <c r="AF1848" i="9"/>
  <c r="AF1849" i="9"/>
  <c r="AF1850" i="9"/>
  <c r="AF1851" i="9"/>
  <c r="AF1852" i="9"/>
  <c r="AF1853" i="9"/>
  <c r="AF1854" i="9"/>
  <c r="AF1855" i="9"/>
  <c r="AF1856" i="9"/>
  <c r="AF1857" i="9"/>
  <c r="AF1858" i="9"/>
  <c r="AF1859" i="9"/>
  <c r="AF1860" i="9"/>
  <c r="AF1861" i="9"/>
  <c r="AF1862" i="9"/>
  <c r="AF1863" i="9"/>
  <c r="AF1864" i="9"/>
  <c r="AF1865" i="9"/>
  <c r="AF1866" i="9"/>
  <c r="AF1867" i="9"/>
  <c r="AF1868" i="9"/>
  <c r="AF1869" i="9"/>
  <c r="AF1870" i="9"/>
  <c r="AF1871" i="9"/>
  <c r="AF1872" i="9"/>
  <c r="AF1873" i="9"/>
  <c r="AF1874" i="9"/>
  <c r="AF1875" i="9"/>
  <c r="AF1876" i="9"/>
  <c r="AF1877" i="9"/>
  <c r="AF1878" i="9"/>
  <c r="AF1879" i="9"/>
  <c r="AF1880" i="9"/>
  <c r="AF1881" i="9"/>
  <c r="AF1882" i="9"/>
  <c r="AF1883" i="9"/>
  <c r="AF1884" i="9"/>
  <c r="AF1885" i="9"/>
  <c r="AF1886" i="9"/>
  <c r="AF1887" i="9"/>
  <c r="AF1888" i="9"/>
  <c r="AF1889" i="9"/>
  <c r="AF1890" i="9"/>
  <c r="AF1891" i="9"/>
  <c r="AF1892" i="9"/>
  <c r="AF1893" i="9"/>
  <c r="AF1894" i="9"/>
  <c r="AF1895" i="9"/>
  <c r="AF1896" i="9"/>
  <c r="AF1897" i="9"/>
  <c r="AF1898" i="9"/>
  <c r="AF1899" i="9"/>
  <c r="AF1900" i="9"/>
  <c r="AF1901" i="9"/>
  <c r="AF1902" i="9"/>
  <c r="AF1903" i="9"/>
  <c r="AF1904" i="9"/>
  <c r="AF1905" i="9"/>
  <c r="AF1906" i="9"/>
  <c r="AF1907" i="9"/>
  <c r="AF1908" i="9"/>
  <c r="AF1909" i="9"/>
  <c r="AF1910" i="9"/>
  <c r="AF1911" i="9"/>
  <c r="AF1912" i="9"/>
  <c r="AF1913" i="9"/>
  <c r="AF1914" i="9"/>
  <c r="AF1915" i="9"/>
  <c r="AF1916" i="9"/>
  <c r="AF1917" i="9"/>
  <c r="AF1918" i="9"/>
  <c r="AF1919" i="9"/>
  <c r="AF1920" i="9"/>
  <c r="AF1921" i="9"/>
  <c r="AF1922" i="9"/>
  <c r="AF1923" i="9"/>
  <c r="AF1924" i="9"/>
  <c r="AF1925" i="9"/>
  <c r="AF1926" i="9"/>
  <c r="AF1927" i="9"/>
  <c r="AF1928" i="9"/>
  <c r="AF1929" i="9"/>
  <c r="AF1930" i="9"/>
  <c r="AF1931" i="9"/>
  <c r="AF1932" i="9"/>
  <c r="AF1933" i="9"/>
  <c r="AF1934" i="9"/>
  <c r="AF1935" i="9"/>
  <c r="AF1936" i="9"/>
  <c r="AF1937" i="9"/>
  <c r="AF1938" i="9"/>
  <c r="AF1939" i="9"/>
  <c r="AF1940" i="9"/>
  <c r="AF1941" i="9"/>
  <c r="AF1942" i="9"/>
  <c r="AF1943" i="9"/>
  <c r="AF1944" i="9"/>
  <c r="AF1945" i="9"/>
  <c r="AF1946" i="9"/>
  <c r="AF1947" i="9"/>
  <c r="AF1948" i="9"/>
  <c r="AF1949" i="9"/>
  <c r="AF1950" i="9"/>
  <c r="AF1951" i="9"/>
  <c r="AF1952" i="9"/>
  <c r="AF1953" i="9"/>
  <c r="AF1954" i="9"/>
  <c r="AF1955" i="9"/>
  <c r="AF1956" i="9"/>
  <c r="AF1957" i="9"/>
  <c r="AF1958" i="9"/>
  <c r="AF1959" i="9"/>
  <c r="AF1960" i="9"/>
  <c r="AF1961" i="9"/>
  <c r="AF1962" i="9"/>
  <c r="AF1963" i="9"/>
  <c r="AF1964" i="9"/>
  <c r="AF1965" i="9"/>
  <c r="AF1966" i="9"/>
  <c r="AF1967" i="9"/>
  <c r="AF1968" i="9"/>
  <c r="AF1969" i="9"/>
  <c r="AF1970" i="9"/>
  <c r="AF1971" i="9"/>
  <c r="AF1972" i="9"/>
  <c r="AF1973" i="9"/>
  <c r="AF1974" i="9"/>
  <c r="AF1975" i="9"/>
  <c r="AF1976" i="9"/>
  <c r="AF1977" i="9"/>
  <c r="AF1978" i="9"/>
  <c r="AF1979" i="9"/>
  <c r="AF1980" i="9"/>
  <c r="AF1981" i="9"/>
  <c r="AF1982" i="9"/>
  <c r="AF1983" i="9"/>
  <c r="AF1984" i="9"/>
  <c r="AF1985" i="9"/>
  <c r="AF1986" i="9"/>
  <c r="AF1987" i="9"/>
  <c r="AF1988" i="9"/>
  <c r="AF1989" i="9"/>
  <c r="AF1990" i="9"/>
  <c r="AF1991" i="9"/>
  <c r="AF1992" i="9"/>
  <c r="AF1993" i="9"/>
  <c r="AF1994" i="9"/>
  <c r="AF1995" i="9"/>
  <c r="AF1996" i="9"/>
  <c r="AF1997" i="9"/>
  <c r="AF1998" i="9"/>
  <c r="AF1999" i="9"/>
  <c r="AF2000" i="9"/>
  <c r="AF2001" i="9"/>
  <c r="AF2002" i="9"/>
  <c r="AF2003" i="9"/>
  <c r="AF2004" i="9"/>
  <c r="AF2005" i="9"/>
  <c r="AF2006" i="9"/>
  <c r="AF2007" i="9"/>
  <c r="AF2008" i="9"/>
  <c r="AF2009" i="9"/>
  <c r="AF2010" i="9"/>
  <c r="AF2011" i="9"/>
  <c r="AF2012" i="9"/>
  <c r="AF2013" i="9"/>
  <c r="AF2014" i="9"/>
  <c r="AF2015" i="9"/>
  <c r="AF2016" i="9"/>
  <c r="AF2017" i="9"/>
  <c r="AF2018" i="9"/>
  <c r="AF2019" i="9"/>
  <c r="AF2020" i="9"/>
  <c r="AF2021" i="9"/>
  <c r="AF2022" i="9"/>
  <c r="AF2023" i="9"/>
  <c r="AF2024" i="9"/>
  <c r="AF2025" i="9"/>
  <c r="AF2026" i="9"/>
  <c r="AF2027" i="9"/>
  <c r="AF2028" i="9"/>
  <c r="AF2029" i="9"/>
  <c r="AF2030" i="9"/>
  <c r="AF2031" i="9"/>
  <c r="AF2032" i="9"/>
  <c r="AF2033" i="9"/>
  <c r="AF2034" i="9"/>
  <c r="AF2035" i="9"/>
  <c r="AF2036" i="9"/>
  <c r="AF2037" i="9"/>
  <c r="AF2038" i="9"/>
  <c r="AF2039" i="9"/>
  <c r="AF2040" i="9"/>
  <c r="AF2041" i="9"/>
  <c r="AF2042" i="9"/>
  <c r="AF2043" i="9"/>
  <c r="AF2044" i="9"/>
  <c r="AF2045" i="9"/>
  <c r="AF2046" i="9"/>
  <c r="AF2047" i="9"/>
  <c r="AF2048" i="9"/>
  <c r="AF2049" i="9"/>
  <c r="AF2050" i="9"/>
  <c r="AF2051" i="9"/>
  <c r="AF2052" i="9"/>
  <c r="AF2053" i="9"/>
  <c r="AF2054" i="9"/>
  <c r="AF2055" i="9"/>
  <c r="AF2056" i="9"/>
  <c r="AF2057" i="9"/>
  <c r="AF2058" i="9"/>
  <c r="AF2059" i="9"/>
  <c r="AF2060" i="9"/>
  <c r="AF2061" i="9"/>
  <c r="AF2062" i="9"/>
  <c r="AF2063" i="9"/>
  <c r="AF2064" i="9"/>
  <c r="AF2065" i="9"/>
  <c r="AF2066" i="9"/>
  <c r="AF2067" i="9"/>
  <c r="AF2068" i="9"/>
  <c r="AF2069" i="9"/>
  <c r="AF2070" i="9"/>
  <c r="AF2071" i="9"/>
  <c r="AF2072" i="9"/>
  <c r="AF2073" i="9"/>
  <c r="AF2074" i="9"/>
  <c r="AF2075" i="9"/>
  <c r="AF2076" i="9"/>
  <c r="AF2077" i="9"/>
  <c r="AF2078" i="9"/>
  <c r="AF2079" i="9"/>
  <c r="AF2080" i="9"/>
  <c r="AF2081" i="9"/>
  <c r="AF2082" i="9"/>
  <c r="AF2083" i="9"/>
  <c r="AF2084" i="9"/>
  <c r="AF2085" i="9"/>
  <c r="AF2086" i="9"/>
  <c r="AF2087" i="9"/>
  <c r="AF2088" i="9"/>
  <c r="AF2089" i="9"/>
  <c r="AF2090" i="9"/>
  <c r="AF2091" i="9"/>
  <c r="AF2092" i="9"/>
  <c r="AF2093" i="9"/>
  <c r="AF2094" i="9"/>
  <c r="AF2095" i="9"/>
  <c r="AF2096" i="9"/>
  <c r="AF2097" i="9"/>
  <c r="AF2098" i="9"/>
  <c r="AF2099" i="9"/>
  <c r="AF2100" i="9"/>
  <c r="AF2101" i="9"/>
  <c r="AF2102" i="9"/>
  <c r="AF2103" i="9"/>
  <c r="AF2104" i="9"/>
  <c r="AF2105" i="9"/>
  <c r="AF2106" i="9"/>
  <c r="AF2107" i="9"/>
  <c r="AF2108" i="9"/>
  <c r="AF2109" i="9"/>
  <c r="AF2110" i="9"/>
  <c r="AF2111" i="9"/>
  <c r="AF2112" i="9"/>
  <c r="AF2113" i="9"/>
  <c r="AF2114" i="9"/>
  <c r="AF2115" i="9"/>
  <c r="AF2116" i="9"/>
  <c r="AF2117" i="9"/>
  <c r="AF2118" i="9"/>
  <c r="AF2119" i="9"/>
  <c r="AF2120" i="9"/>
  <c r="AF2121" i="9"/>
  <c r="AF2122" i="9"/>
  <c r="AF2123" i="9"/>
  <c r="AF2124" i="9"/>
  <c r="AF2125" i="9"/>
  <c r="AF2126" i="9"/>
  <c r="AF2127" i="9"/>
  <c r="AF2128" i="9"/>
  <c r="AF2129" i="9"/>
  <c r="AF2130" i="9"/>
  <c r="AF2131" i="9"/>
  <c r="AF2132" i="9"/>
  <c r="AF2133" i="9"/>
  <c r="AF2134" i="9"/>
  <c r="AF2135" i="9"/>
  <c r="AF2136" i="9"/>
  <c r="AF2137" i="9"/>
  <c r="AF2138" i="9"/>
  <c r="AF2139" i="9"/>
  <c r="AF2140" i="9"/>
  <c r="AF2141" i="9"/>
  <c r="AF2142" i="9"/>
  <c r="AF2143" i="9"/>
  <c r="AF2144" i="9"/>
  <c r="AF2145" i="9"/>
  <c r="AF2146" i="9"/>
  <c r="AF2147" i="9"/>
  <c r="AF2148" i="9"/>
  <c r="AF2149" i="9"/>
  <c r="AF2150" i="9"/>
  <c r="AF2151" i="9"/>
  <c r="AF2152" i="9"/>
  <c r="AF2153" i="9"/>
  <c r="AF2154" i="9"/>
  <c r="AF2155" i="9"/>
  <c r="AF2156" i="9"/>
  <c r="AF2157" i="9"/>
  <c r="AF2158" i="9"/>
  <c r="AF2159" i="9"/>
  <c r="AF2160" i="9"/>
  <c r="AF2161" i="9"/>
  <c r="AF2162" i="9"/>
  <c r="AF2163" i="9"/>
  <c r="AF2164" i="9"/>
  <c r="AF2165" i="9"/>
  <c r="AF2166" i="9"/>
  <c r="AF2167" i="9"/>
  <c r="AF2168" i="9"/>
  <c r="AF2169" i="9"/>
  <c r="AF2170" i="9"/>
  <c r="AF2171" i="9"/>
  <c r="AF2172" i="9"/>
  <c r="AF2173" i="9"/>
  <c r="AF2174" i="9"/>
  <c r="AF2175" i="9"/>
  <c r="AF2176" i="9"/>
  <c r="AF2177" i="9"/>
  <c r="AF2178" i="9"/>
  <c r="AF2179" i="9"/>
  <c r="AF2180" i="9"/>
  <c r="AF2181" i="9"/>
  <c r="AF2182" i="9"/>
  <c r="AF2183" i="9"/>
  <c r="AF2184" i="9"/>
  <c r="AF2185" i="9"/>
  <c r="AF2186" i="9"/>
  <c r="AF2187" i="9"/>
  <c r="AF2188" i="9"/>
  <c r="AF2189" i="9"/>
  <c r="AF2190" i="9"/>
  <c r="AF2191" i="9"/>
  <c r="AF2192" i="9"/>
  <c r="AF2193" i="9"/>
  <c r="AF2194" i="9"/>
  <c r="AF2195" i="9"/>
  <c r="AF2196" i="9"/>
  <c r="AF2197" i="9"/>
  <c r="AF2198" i="9"/>
  <c r="AF2199" i="9"/>
  <c r="AF2200" i="9"/>
  <c r="AF2201" i="9"/>
  <c r="AF2202" i="9"/>
  <c r="AF2203" i="9"/>
  <c r="AF2204" i="9"/>
  <c r="AF2205" i="9"/>
  <c r="AF2206" i="9"/>
  <c r="AF2207" i="9"/>
  <c r="AF2208" i="9"/>
  <c r="AF2209" i="9"/>
  <c r="AF2210" i="9"/>
  <c r="AF2211" i="9"/>
  <c r="AF2212" i="9"/>
  <c r="AF2213" i="9"/>
  <c r="AF2214" i="9"/>
  <c r="AF2215" i="9"/>
  <c r="AF2216" i="9"/>
  <c r="AF2217" i="9"/>
  <c r="AF2218" i="9"/>
  <c r="AF2219" i="9"/>
  <c r="AF2220" i="9"/>
  <c r="AF2221" i="9"/>
  <c r="AF2222" i="9"/>
  <c r="AF2223" i="9"/>
  <c r="AF2224" i="9"/>
  <c r="AF2225" i="9"/>
  <c r="AF2226" i="9"/>
  <c r="AF2227" i="9"/>
  <c r="AF2228" i="9"/>
  <c r="AF2229" i="9"/>
  <c r="AF2230" i="9"/>
  <c r="AF2231" i="9"/>
  <c r="AF2232" i="9"/>
  <c r="AF2233" i="9"/>
  <c r="AF2234" i="9"/>
  <c r="AF2235" i="9"/>
  <c r="AF2236" i="9"/>
  <c r="AF2237" i="9"/>
  <c r="AF2238" i="9"/>
  <c r="AF2239" i="9"/>
  <c r="AF2240" i="9"/>
  <c r="AF2241" i="9"/>
  <c r="AF2242" i="9"/>
  <c r="AF2243" i="9"/>
  <c r="AF2244" i="9"/>
  <c r="AF2245" i="9"/>
  <c r="AF2246" i="9"/>
  <c r="AF2247" i="9"/>
  <c r="AF2248" i="9"/>
  <c r="AF2249" i="9"/>
  <c r="AF2250" i="9"/>
  <c r="AF2251" i="9"/>
  <c r="AF2252" i="9"/>
  <c r="AF2253" i="9"/>
  <c r="AF2254" i="9"/>
  <c r="AF2255" i="9"/>
  <c r="AF2256" i="9"/>
  <c r="AF2257" i="9"/>
  <c r="AF2258" i="9"/>
  <c r="AF2259" i="9"/>
  <c r="AF2260" i="9"/>
  <c r="AF2261" i="9"/>
  <c r="AF2262" i="9"/>
  <c r="AF2263" i="9"/>
  <c r="AF2264" i="9"/>
  <c r="AF2265" i="9"/>
  <c r="AF2266" i="9"/>
  <c r="AF2267" i="9"/>
  <c r="AF2268" i="9"/>
  <c r="AF2269" i="9"/>
  <c r="AF2270" i="9"/>
  <c r="AF2271" i="9"/>
  <c r="AF2272" i="9"/>
  <c r="AF2273" i="9"/>
  <c r="AF2274" i="9"/>
  <c r="AF2275" i="9"/>
  <c r="AF2276" i="9"/>
  <c r="AF2277" i="9"/>
  <c r="AF2278" i="9"/>
  <c r="AF2279" i="9"/>
  <c r="AF2280" i="9"/>
  <c r="AF2281" i="9"/>
  <c r="AF2282" i="9"/>
  <c r="AF2283" i="9"/>
  <c r="AF2284" i="9"/>
  <c r="AF2285" i="9"/>
  <c r="AF2286" i="9"/>
  <c r="AF2287" i="9"/>
  <c r="AF2288" i="9"/>
  <c r="AF2289" i="9"/>
  <c r="AF2290" i="9"/>
  <c r="AF2291" i="9"/>
  <c r="AF2292" i="9"/>
  <c r="AF2293" i="9"/>
  <c r="AF2294" i="9"/>
  <c r="AF2295" i="9"/>
  <c r="AF2296" i="9"/>
  <c r="AF2297" i="9"/>
  <c r="AF2298" i="9"/>
  <c r="AF2299" i="9"/>
  <c r="AF2300" i="9"/>
  <c r="AF2301" i="9"/>
  <c r="AF2302" i="9"/>
  <c r="AF2303" i="9"/>
  <c r="AF2304" i="9"/>
  <c r="AF2305" i="9"/>
  <c r="AF2306" i="9"/>
  <c r="AF2307" i="9"/>
  <c r="AF2308" i="9"/>
  <c r="AF2309" i="9"/>
  <c r="AF2310" i="9"/>
  <c r="AF2311" i="9"/>
  <c r="AF2312" i="9"/>
  <c r="AF2313" i="9"/>
  <c r="AF2314" i="9"/>
  <c r="AF2315" i="9"/>
  <c r="AF2316" i="9"/>
  <c r="AF2317" i="9"/>
  <c r="AF2318" i="9"/>
  <c r="AF2319" i="9"/>
  <c r="AF2320" i="9"/>
  <c r="AF2321" i="9"/>
  <c r="AF2322" i="9"/>
  <c r="AF2323" i="9"/>
  <c r="AF2324" i="9"/>
  <c r="AF2325" i="9"/>
  <c r="AF2326" i="9"/>
  <c r="AF2327" i="9"/>
  <c r="AF2328" i="9"/>
  <c r="AF2329" i="9"/>
  <c r="AF2330" i="9"/>
  <c r="AF2331" i="9"/>
  <c r="AF2332" i="9"/>
  <c r="AF2333" i="9"/>
  <c r="AF2334" i="9"/>
  <c r="AF2335" i="9"/>
  <c r="AF2336" i="9"/>
  <c r="AF2337" i="9"/>
  <c r="AF2338" i="9"/>
  <c r="AF2339" i="9"/>
  <c r="AF2340" i="9"/>
  <c r="AF2341" i="9"/>
  <c r="AF2342" i="9"/>
  <c r="AF2343" i="9"/>
  <c r="AF2344" i="9"/>
  <c r="AF2345" i="9"/>
  <c r="AF2346" i="9"/>
  <c r="AF2347" i="9"/>
  <c r="AF2348" i="9"/>
  <c r="AF2349" i="9"/>
  <c r="AF2350" i="9"/>
  <c r="AF2351" i="9"/>
  <c r="AF2352" i="9"/>
  <c r="AF2353" i="9"/>
  <c r="AF2354" i="9"/>
  <c r="AF2355" i="9"/>
  <c r="AF2356" i="9"/>
  <c r="AF2357" i="9"/>
  <c r="AF2358" i="9"/>
  <c r="AF2359" i="9"/>
  <c r="AF2360" i="9"/>
  <c r="AF2361" i="9"/>
  <c r="AF2362" i="9"/>
  <c r="AF2363" i="9"/>
  <c r="AF2364" i="9"/>
  <c r="AF2365" i="9"/>
  <c r="AF2366" i="9"/>
  <c r="AF2367" i="9"/>
  <c r="AF2368" i="9"/>
  <c r="AF2369" i="9"/>
  <c r="AF2370" i="9"/>
  <c r="AF2371" i="9"/>
  <c r="AF2372" i="9"/>
  <c r="AF2373" i="9"/>
  <c r="AF2374" i="9"/>
  <c r="AF2375" i="9"/>
  <c r="AF2376" i="9"/>
  <c r="AF2377" i="9"/>
  <c r="AF2378" i="9"/>
  <c r="AF2379" i="9"/>
  <c r="AF2380" i="9"/>
  <c r="AF2381" i="9"/>
  <c r="AF2382" i="9"/>
  <c r="AF2383" i="9"/>
  <c r="AF2384" i="9"/>
  <c r="AF2385" i="9"/>
  <c r="AF2386" i="9"/>
  <c r="AF2387" i="9"/>
  <c r="AF2388" i="9"/>
  <c r="AF2389" i="9"/>
  <c r="AF2390" i="9"/>
  <c r="AF2391" i="9"/>
  <c r="AF2392" i="9"/>
  <c r="AF2393" i="9"/>
  <c r="AF2394" i="9"/>
  <c r="AF2395" i="9"/>
  <c r="AF2396" i="9"/>
  <c r="AF2397" i="9"/>
  <c r="AF2398" i="9"/>
  <c r="AF2399" i="9"/>
  <c r="AF2400" i="9"/>
  <c r="AF2401" i="9"/>
  <c r="AF2402" i="9"/>
  <c r="AF2403" i="9"/>
  <c r="AF2404" i="9"/>
  <c r="AF2405" i="9"/>
  <c r="AF2406" i="9"/>
  <c r="AF2407" i="9"/>
  <c r="AF2408" i="9"/>
  <c r="AF2409" i="9"/>
  <c r="AF2410" i="9"/>
  <c r="AF2411" i="9"/>
  <c r="AF2412" i="9"/>
  <c r="AF2413" i="9"/>
  <c r="AF2414" i="9"/>
  <c r="AF2415" i="9"/>
  <c r="AF2416" i="9"/>
  <c r="AF2417" i="9"/>
  <c r="AF2418" i="9"/>
  <c r="AF2419" i="9"/>
  <c r="AF2420" i="9"/>
  <c r="AF2421" i="9"/>
  <c r="AF2422" i="9"/>
  <c r="AF2423" i="9"/>
  <c r="AF2424" i="9"/>
  <c r="AF2425" i="9"/>
  <c r="AF2426" i="9"/>
  <c r="AF2427" i="9"/>
  <c r="AF2428" i="9"/>
  <c r="AF2429" i="9"/>
  <c r="AF2430" i="9"/>
  <c r="AF2431" i="9"/>
  <c r="AF2432" i="9"/>
  <c r="AF2433" i="9"/>
  <c r="AF2434" i="9"/>
  <c r="AF2435" i="9"/>
  <c r="AF2436" i="9"/>
  <c r="AF2437" i="9"/>
  <c r="AF2438" i="9"/>
  <c r="AF2439" i="9"/>
  <c r="AF2440" i="9"/>
  <c r="AF2441" i="9"/>
  <c r="AF2442" i="9"/>
  <c r="AF2443" i="9"/>
  <c r="AF2444" i="9"/>
  <c r="AF2445" i="9"/>
  <c r="AF2446" i="9"/>
  <c r="AF2447" i="9"/>
  <c r="AF2448" i="9"/>
  <c r="AF2449" i="9"/>
  <c r="AF2450" i="9"/>
  <c r="AF2451" i="9"/>
  <c r="AF2452" i="9"/>
  <c r="AF2453" i="9"/>
  <c r="AF2454" i="9"/>
  <c r="AF2455" i="9"/>
  <c r="AF2456" i="9"/>
  <c r="AF2457" i="9"/>
  <c r="AF2458" i="9"/>
  <c r="AF2459" i="9"/>
  <c r="AF2460" i="9"/>
  <c r="AF2461" i="9"/>
  <c r="AF2462" i="9"/>
  <c r="AF2463" i="9"/>
  <c r="AF2464" i="9"/>
  <c r="AF2465" i="9"/>
  <c r="AF2466" i="9"/>
  <c r="AF2467" i="9"/>
  <c r="AF2468" i="9"/>
  <c r="AF2469" i="9"/>
  <c r="AF2470" i="9"/>
  <c r="AF2471" i="9"/>
  <c r="AF2472" i="9"/>
  <c r="AF2473" i="9"/>
  <c r="AF2474" i="9"/>
  <c r="AF2475" i="9"/>
  <c r="AF2476" i="9"/>
  <c r="AF2477" i="9"/>
  <c r="AF2478" i="9"/>
  <c r="AF2479" i="9"/>
  <c r="AF2480" i="9"/>
  <c r="AF2481" i="9"/>
  <c r="AF2482" i="9"/>
  <c r="AF2483" i="9"/>
  <c r="AF2484" i="9"/>
  <c r="AF2485" i="9"/>
  <c r="AF2486" i="9"/>
  <c r="AF2487" i="9"/>
  <c r="AF2488" i="9"/>
  <c r="AF2489" i="9"/>
  <c r="AF2490" i="9"/>
  <c r="AF2491" i="9"/>
  <c r="AF2492" i="9"/>
  <c r="AF2493" i="9"/>
  <c r="AF2494" i="9"/>
  <c r="AF2495" i="9"/>
  <c r="AF2496" i="9"/>
  <c r="AF2497" i="9"/>
  <c r="AF2498" i="9"/>
  <c r="AF2499" i="9"/>
  <c r="AF2500" i="9"/>
  <c r="AF2501" i="9"/>
  <c r="AF2502" i="9"/>
  <c r="AF2503" i="9"/>
  <c r="AF2504" i="9"/>
  <c r="AF2505" i="9"/>
  <c r="AF2506" i="9"/>
  <c r="AF2507" i="9"/>
  <c r="AF2508" i="9"/>
  <c r="AF2509" i="9"/>
  <c r="AF2510" i="9"/>
  <c r="AF2511" i="9"/>
  <c r="AF2512" i="9"/>
  <c r="AF2513" i="9"/>
  <c r="AF2514" i="9"/>
  <c r="AF2515" i="9"/>
  <c r="AF2516" i="9"/>
  <c r="AF2517" i="9"/>
  <c r="AF2518" i="9"/>
  <c r="AF2519" i="9"/>
  <c r="AF2520" i="9"/>
  <c r="AF2521" i="9"/>
  <c r="AF2522" i="9"/>
  <c r="AF2523" i="9"/>
  <c r="AF2524" i="9"/>
  <c r="AF2525" i="9"/>
  <c r="AF2526" i="9"/>
  <c r="AF2527" i="9"/>
  <c r="AF2528" i="9"/>
  <c r="AF2529" i="9"/>
  <c r="AF2530" i="9"/>
  <c r="AF2531" i="9"/>
  <c r="AF2532" i="9"/>
  <c r="AF2533" i="9"/>
  <c r="AF2534" i="9"/>
  <c r="AF2535" i="9"/>
  <c r="AF2536" i="9"/>
  <c r="AF2537" i="9"/>
  <c r="AF2538" i="9"/>
  <c r="AF2539" i="9"/>
  <c r="AF2540" i="9"/>
  <c r="AF2541" i="9"/>
  <c r="AF2542" i="9"/>
  <c r="AF2543" i="9"/>
  <c r="AF2544" i="9"/>
  <c r="AF2545" i="9"/>
  <c r="AF2546" i="9"/>
  <c r="AF2547" i="9"/>
  <c r="AF2548" i="9"/>
  <c r="AF2549" i="9"/>
  <c r="AF2550" i="9"/>
  <c r="AF2551" i="9"/>
  <c r="AF2552" i="9"/>
  <c r="AF2553" i="9"/>
  <c r="AF2554" i="9"/>
  <c r="AF2555" i="9"/>
  <c r="AF2556" i="9"/>
  <c r="AF2557" i="9"/>
  <c r="AF2558" i="9"/>
  <c r="AF2559" i="9"/>
  <c r="AF2560" i="9"/>
  <c r="AF2561" i="9"/>
  <c r="AF2562" i="9"/>
  <c r="AF2563" i="9"/>
  <c r="AF2564" i="9"/>
  <c r="AF2565" i="9"/>
  <c r="AF2566" i="9"/>
  <c r="AF2567" i="9"/>
  <c r="AF2568" i="9"/>
  <c r="AF2569" i="9"/>
  <c r="AF2570" i="9"/>
  <c r="AF2571" i="9"/>
  <c r="AF2572" i="9"/>
  <c r="AF2573" i="9"/>
  <c r="AF2574" i="9"/>
  <c r="AF2575" i="9"/>
  <c r="AF2576" i="9"/>
  <c r="AF2577" i="9"/>
  <c r="AF2578" i="9"/>
  <c r="AF2579" i="9"/>
  <c r="AF2580" i="9"/>
  <c r="AF2581" i="9"/>
  <c r="AF2582" i="9"/>
  <c r="AF2583" i="9"/>
  <c r="AF2584" i="9"/>
  <c r="AF2585" i="9"/>
  <c r="AF2586" i="9"/>
  <c r="AF2587" i="9"/>
  <c r="AF2588" i="9"/>
  <c r="AF2589" i="9"/>
  <c r="AF2590" i="9"/>
  <c r="AF2591" i="9"/>
  <c r="AF2592" i="9"/>
  <c r="AF2593" i="9"/>
  <c r="AF2594" i="9"/>
  <c r="AF2595" i="9"/>
  <c r="AF2596" i="9"/>
  <c r="AF2597" i="9"/>
  <c r="AF2598" i="9"/>
  <c r="AF2599" i="9"/>
  <c r="AF2600" i="9"/>
  <c r="AF2601" i="9"/>
  <c r="AF2602" i="9"/>
  <c r="AF2603" i="9"/>
  <c r="AF2604" i="9"/>
  <c r="AF2605" i="9"/>
  <c r="AF2606" i="9"/>
  <c r="AF2607" i="9"/>
  <c r="AF2608" i="9"/>
  <c r="AF2609" i="9"/>
  <c r="AF2610" i="9"/>
  <c r="AF2611" i="9"/>
  <c r="AF2612" i="9"/>
  <c r="AF2613" i="9"/>
  <c r="AF2614" i="9"/>
  <c r="AF2615" i="9"/>
  <c r="AF2616" i="9"/>
  <c r="AF2617" i="9"/>
  <c r="AF2618" i="9"/>
  <c r="AF2619" i="9"/>
  <c r="AF2620" i="9"/>
  <c r="AF2621" i="9"/>
  <c r="AF2622" i="9"/>
  <c r="AF2623" i="9"/>
  <c r="AF2624" i="9"/>
  <c r="AF2625" i="9"/>
  <c r="AF2626" i="9"/>
  <c r="AF2627" i="9"/>
  <c r="AF2628" i="9"/>
  <c r="AF2629" i="9"/>
  <c r="AF2630" i="9"/>
  <c r="AF2631" i="9"/>
  <c r="AF2632" i="9"/>
  <c r="AF2633" i="9"/>
  <c r="AF2634" i="9"/>
  <c r="AF2635" i="9"/>
  <c r="AF2636" i="9"/>
  <c r="AF2637" i="9"/>
  <c r="AF2638" i="9"/>
  <c r="AF2639" i="9"/>
  <c r="AF2640" i="9"/>
  <c r="AF2641" i="9"/>
  <c r="AF2642" i="9"/>
  <c r="AF2643" i="9"/>
  <c r="AF2644" i="9"/>
  <c r="AF2645" i="9"/>
  <c r="AF2646" i="9"/>
  <c r="AF2647" i="9"/>
  <c r="AF2648" i="9"/>
  <c r="AF2649" i="9"/>
  <c r="AF2650" i="9"/>
  <c r="AF2651" i="9"/>
  <c r="AF2652" i="9"/>
  <c r="AF2653" i="9"/>
  <c r="AF2654" i="9"/>
  <c r="AF2655" i="9"/>
  <c r="AF2656" i="9"/>
  <c r="AF2657" i="9"/>
  <c r="AF2658" i="9"/>
  <c r="AF2659" i="9"/>
  <c r="AF2660" i="9"/>
  <c r="AF2661" i="9"/>
  <c r="AF2662" i="9"/>
  <c r="AF2663" i="9"/>
  <c r="AF2664" i="9"/>
  <c r="AF2665" i="9"/>
  <c r="AF2666" i="9"/>
  <c r="AF2667" i="9"/>
  <c r="AF2668" i="9"/>
  <c r="AF2669" i="9"/>
  <c r="AF2670" i="9"/>
  <c r="AF2671" i="9"/>
  <c r="AF2672" i="9"/>
  <c r="AF2673" i="9"/>
  <c r="AF2674" i="9"/>
  <c r="AF2675" i="9"/>
  <c r="AF2676" i="9"/>
  <c r="AF2677" i="9"/>
  <c r="AF2678" i="9"/>
  <c r="AF2679" i="9"/>
  <c r="AF2680" i="9"/>
  <c r="AF2681" i="9"/>
  <c r="AF2682" i="9"/>
  <c r="AF2683" i="9"/>
  <c r="AF2684" i="9"/>
  <c r="AF2685" i="9"/>
  <c r="AF2686" i="9"/>
  <c r="AF2687" i="9"/>
  <c r="AF2688" i="9"/>
  <c r="AF2689" i="9"/>
  <c r="AF2690" i="9"/>
  <c r="AF2691" i="9"/>
  <c r="AF2692" i="9"/>
  <c r="AF2693" i="9"/>
  <c r="AF2694" i="9"/>
  <c r="AF2695" i="9"/>
  <c r="AF2696" i="9"/>
  <c r="AF2697" i="9"/>
  <c r="AF2698" i="9"/>
  <c r="AF2699" i="9"/>
  <c r="AF2700" i="9"/>
  <c r="AF2701" i="9"/>
  <c r="AF2702" i="9"/>
  <c r="AF2703" i="9"/>
  <c r="AF2704" i="9"/>
  <c r="AF2705" i="9"/>
  <c r="AF2706" i="9"/>
  <c r="AF2707" i="9"/>
  <c r="AF2708" i="9"/>
  <c r="AF2709" i="9"/>
  <c r="AF2710" i="9"/>
  <c r="AF2711" i="9"/>
  <c r="AF2712" i="9"/>
  <c r="AF2713" i="9"/>
  <c r="AF2714" i="9"/>
  <c r="AF2715" i="9"/>
  <c r="AF2716" i="9"/>
  <c r="AF2717" i="9"/>
  <c r="AF2718" i="9"/>
  <c r="AF2719" i="9"/>
  <c r="AF2720" i="9"/>
  <c r="AF2721" i="9"/>
  <c r="AF2722" i="9"/>
  <c r="AF2723" i="9"/>
  <c r="AF2724" i="9"/>
  <c r="AF2725" i="9"/>
  <c r="AF2726" i="9"/>
  <c r="AF2727" i="9"/>
  <c r="AF2728" i="9"/>
  <c r="AF2729" i="9"/>
  <c r="AF2730" i="9"/>
  <c r="AF2731" i="9"/>
  <c r="AF2732" i="9"/>
  <c r="AF2733" i="9"/>
  <c r="AF2734" i="9"/>
  <c r="AF2735" i="9"/>
  <c r="AF2736" i="9"/>
  <c r="AF2737" i="9"/>
  <c r="AF2738" i="9"/>
  <c r="AF2739" i="9"/>
  <c r="AF2740" i="9"/>
  <c r="AF2741" i="9"/>
  <c r="AF2742" i="9"/>
  <c r="AF2743" i="9"/>
  <c r="AF2744" i="9"/>
  <c r="AF2745" i="9"/>
  <c r="AF2746" i="9"/>
  <c r="AF2747" i="9"/>
  <c r="AF2748" i="9"/>
  <c r="AF2749" i="9"/>
  <c r="AF2750" i="9"/>
  <c r="AF2751" i="9"/>
  <c r="AF2752" i="9"/>
  <c r="AF2753" i="9"/>
  <c r="AF2754" i="9"/>
  <c r="AF2755" i="9"/>
  <c r="AF2756" i="9"/>
  <c r="AF2757" i="9"/>
  <c r="AF2758" i="9"/>
  <c r="AF2759" i="9"/>
  <c r="AF2760" i="9"/>
  <c r="AF2761" i="9"/>
  <c r="AF2762" i="9"/>
  <c r="AF2763" i="9"/>
  <c r="AF2764" i="9"/>
  <c r="AF2765" i="9"/>
  <c r="AF2766" i="9"/>
  <c r="AF2767" i="9"/>
  <c r="AF2768" i="9"/>
  <c r="AF2769" i="9"/>
  <c r="AF2770" i="9"/>
  <c r="AF2771" i="9"/>
  <c r="AF2772" i="9"/>
  <c r="AF2773" i="9"/>
  <c r="AF2774" i="9"/>
  <c r="AF2775" i="9"/>
  <c r="AF2776" i="9"/>
  <c r="AF2777" i="9"/>
  <c r="AF2778" i="9"/>
  <c r="AF2779" i="9"/>
  <c r="AF2780" i="9"/>
  <c r="AF2781" i="9"/>
  <c r="AF2782" i="9"/>
  <c r="AF2783" i="9"/>
  <c r="AF2784" i="9"/>
  <c r="AF2785" i="9"/>
  <c r="AF2786" i="9"/>
  <c r="AF2787" i="9"/>
  <c r="AF2788" i="9"/>
  <c r="AF2789" i="9"/>
  <c r="AF2790" i="9"/>
  <c r="AF2791" i="9"/>
  <c r="AF2792" i="9"/>
  <c r="AF2793" i="9"/>
  <c r="AF2794" i="9"/>
  <c r="AF2795" i="9"/>
  <c r="AF2796" i="9"/>
  <c r="AF2797" i="9"/>
  <c r="AF2798" i="9"/>
  <c r="AF2799" i="9"/>
  <c r="AF2800" i="9"/>
  <c r="AF2801" i="9"/>
  <c r="AF2802" i="9"/>
  <c r="AF2803" i="9"/>
  <c r="AF2804" i="9"/>
  <c r="AF2805" i="9"/>
  <c r="AF2806" i="9"/>
  <c r="AF2807" i="9"/>
  <c r="AF2808" i="9"/>
  <c r="AF2809" i="9"/>
  <c r="AF2810" i="9"/>
  <c r="AF2811" i="9"/>
  <c r="AF2812" i="9"/>
  <c r="AF2813" i="9"/>
  <c r="AF2814" i="9"/>
  <c r="AF2815" i="9"/>
  <c r="AF2816" i="9"/>
  <c r="AF2817" i="9"/>
  <c r="AF2818" i="9"/>
  <c r="AF2819" i="9"/>
  <c r="AF2820" i="9"/>
  <c r="AF2821" i="9"/>
  <c r="AF2822" i="9"/>
  <c r="AF2823" i="9"/>
  <c r="AF2824" i="9"/>
  <c r="AF2825" i="9"/>
  <c r="AF2826" i="9"/>
  <c r="AF2827" i="9"/>
  <c r="AF2828" i="9"/>
  <c r="AF2829" i="9"/>
  <c r="AF2830" i="9"/>
  <c r="AF2831" i="9"/>
  <c r="AF2832" i="9"/>
  <c r="AF2833" i="9"/>
  <c r="AF2834" i="9"/>
  <c r="AF2835" i="9"/>
  <c r="AF2836" i="9"/>
  <c r="AF2837" i="9"/>
  <c r="AF2838" i="9"/>
  <c r="AF2839" i="9"/>
  <c r="AF2840" i="9"/>
  <c r="AF2841" i="9"/>
  <c r="AF2842" i="9"/>
  <c r="AF2843" i="9"/>
  <c r="AF2844" i="9"/>
  <c r="AF2845" i="9"/>
  <c r="AF2846" i="9"/>
  <c r="AF2847" i="9"/>
  <c r="AF2848" i="9"/>
  <c r="AF2849" i="9"/>
  <c r="AF2850" i="9"/>
  <c r="AF2851" i="9"/>
  <c r="AF2852" i="9"/>
  <c r="AF2853" i="9"/>
  <c r="AF2854" i="9"/>
  <c r="AF2855" i="9"/>
  <c r="AF2856" i="9"/>
  <c r="AF2857" i="9"/>
  <c r="AF2858" i="9"/>
  <c r="AF2859" i="9"/>
  <c r="AF2860" i="9"/>
  <c r="AF2861" i="9"/>
  <c r="AF2862" i="9"/>
  <c r="AF2863" i="9"/>
  <c r="AF2864" i="9"/>
  <c r="AF2865" i="9"/>
  <c r="AF2866" i="9"/>
  <c r="AF2867" i="9"/>
  <c r="AF2868" i="9"/>
  <c r="AF2869" i="9"/>
  <c r="AF2870" i="9"/>
  <c r="AF2871" i="9"/>
  <c r="AF2872" i="9"/>
  <c r="AF2873" i="9"/>
  <c r="AF2874" i="9"/>
  <c r="AF2875" i="9"/>
  <c r="AF2876" i="9"/>
  <c r="AF2877" i="9"/>
  <c r="AF2878" i="9"/>
  <c r="AF2879" i="9"/>
  <c r="AF2880" i="9"/>
  <c r="AF2881" i="9"/>
  <c r="AF2882" i="9"/>
  <c r="AF2883" i="9"/>
  <c r="AF2884" i="9"/>
  <c r="AF2885" i="9"/>
  <c r="AF2886" i="9"/>
  <c r="AF2887" i="9"/>
  <c r="AF2888" i="9"/>
  <c r="AF2889" i="9"/>
  <c r="AF2890" i="9"/>
  <c r="AF2891" i="9"/>
  <c r="AF2892" i="9"/>
  <c r="AF2893" i="9"/>
  <c r="AF2894" i="9"/>
  <c r="AF2895" i="9"/>
  <c r="AF2896" i="9"/>
  <c r="AF2897" i="9"/>
  <c r="AF2898" i="9"/>
  <c r="AF2899" i="9"/>
  <c r="AF2900" i="9"/>
  <c r="AF2901" i="9"/>
  <c r="AF2902" i="9"/>
  <c r="AF2903" i="9"/>
  <c r="AF2904" i="9"/>
  <c r="AF2905" i="9"/>
  <c r="AF2906" i="9"/>
  <c r="AF2907" i="9"/>
  <c r="AF2908" i="9"/>
  <c r="AF2909" i="9"/>
  <c r="AF2910" i="9"/>
  <c r="AF2911" i="9"/>
  <c r="AF2912" i="9"/>
  <c r="AF2913" i="9"/>
  <c r="AF2914" i="9"/>
  <c r="AF2915" i="9"/>
  <c r="AF2916" i="9"/>
  <c r="AF2917" i="9"/>
  <c r="AF2918" i="9"/>
  <c r="AF2919" i="9"/>
  <c r="AF2920" i="9"/>
  <c r="AF2921" i="9"/>
  <c r="AF2922" i="9"/>
  <c r="AF2923" i="9"/>
  <c r="AF2924" i="9"/>
  <c r="AF2925" i="9"/>
  <c r="AF2926" i="9"/>
  <c r="AF2927" i="9"/>
  <c r="AF2928" i="9"/>
  <c r="AF2929" i="9"/>
  <c r="AF2930" i="9"/>
  <c r="AF2931" i="9"/>
  <c r="AF2932" i="9"/>
  <c r="AF2933" i="9"/>
  <c r="AF2934" i="9"/>
  <c r="AF2935" i="9"/>
  <c r="AF2936" i="9"/>
  <c r="AF2937" i="9"/>
  <c r="AF2938" i="9"/>
  <c r="AF2939" i="9"/>
  <c r="AF2940" i="9"/>
  <c r="AF2941" i="9"/>
  <c r="AF2942" i="9"/>
  <c r="AF2943" i="9"/>
  <c r="AF2944" i="9"/>
  <c r="AF2945" i="9"/>
  <c r="AF2946" i="9"/>
  <c r="AF2947" i="9"/>
  <c r="AF2948" i="9"/>
  <c r="AF2949" i="9"/>
  <c r="AF2950" i="9"/>
  <c r="AF2951" i="9"/>
  <c r="AF2952" i="9"/>
  <c r="AF2953" i="9"/>
  <c r="AF2954" i="9"/>
  <c r="AF2955" i="9"/>
  <c r="AF2956" i="9"/>
  <c r="AF2957" i="9"/>
  <c r="AF2958" i="9"/>
  <c r="AF2959" i="9"/>
  <c r="AF2960" i="9"/>
  <c r="AF2961" i="9"/>
  <c r="AF2962" i="9"/>
  <c r="AF2963" i="9"/>
  <c r="AF2964" i="9"/>
  <c r="AF2965" i="9"/>
  <c r="AF2966" i="9"/>
  <c r="AF2967" i="9"/>
  <c r="AF2968" i="9"/>
  <c r="AF2969" i="9"/>
  <c r="AF2970" i="9"/>
  <c r="AF2971" i="9"/>
  <c r="AF2972" i="9"/>
  <c r="AF2973" i="9"/>
  <c r="AF2974" i="9"/>
  <c r="AF2975" i="9"/>
  <c r="AF2976" i="9"/>
  <c r="AF2977" i="9"/>
  <c r="AF2978" i="9"/>
  <c r="AF2979" i="9"/>
  <c r="AF2980" i="9"/>
  <c r="AF2981" i="9"/>
  <c r="AF2982" i="9"/>
  <c r="AF2983" i="9"/>
  <c r="AF2984" i="9"/>
  <c r="AF2985" i="9"/>
  <c r="AF2986" i="9"/>
  <c r="AF2987" i="9"/>
  <c r="AF2988" i="9"/>
  <c r="AF2989" i="9"/>
  <c r="AF2990" i="9"/>
  <c r="AF2991" i="9"/>
  <c r="AF2992" i="9"/>
  <c r="AF2993" i="9"/>
  <c r="AF2994" i="9"/>
  <c r="AF2995" i="9"/>
  <c r="AF2996" i="9"/>
  <c r="AF2997" i="9"/>
  <c r="AF2998" i="9"/>
  <c r="AF2999" i="9"/>
  <c r="AF3000" i="9"/>
  <c r="AF3001" i="9"/>
  <c r="AF3002" i="9"/>
  <c r="AF3003" i="9"/>
  <c r="AF3004" i="9"/>
  <c r="AF3005" i="9"/>
  <c r="AF3006" i="9"/>
  <c r="AF3007" i="9"/>
  <c r="AF3008" i="9"/>
  <c r="AF3009" i="9"/>
  <c r="AF3010" i="9"/>
  <c r="AF3011" i="9"/>
  <c r="AF3012" i="9"/>
  <c r="AF3013" i="9"/>
  <c r="AF3014" i="9"/>
  <c r="AF3015" i="9"/>
  <c r="AF3016" i="9"/>
  <c r="AF3017" i="9"/>
  <c r="AF3018" i="9"/>
  <c r="AF3019" i="9"/>
  <c r="AF3020" i="9"/>
  <c r="AF3021" i="9"/>
  <c r="AF3022" i="9"/>
  <c r="AF3023" i="9"/>
  <c r="AF3024" i="9"/>
  <c r="AF3025" i="9"/>
  <c r="AF3026" i="9"/>
  <c r="AF3027" i="9"/>
  <c r="AF3028" i="9"/>
  <c r="AF3029" i="9"/>
  <c r="AF3030" i="9"/>
  <c r="AF3031" i="9"/>
  <c r="AF3032" i="9"/>
  <c r="AF3033" i="9"/>
  <c r="AF3034" i="9"/>
  <c r="AF3035" i="9"/>
  <c r="AF3036" i="9"/>
  <c r="AF3037" i="9"/>
  <c r="AF3038" i="9"/>
  <c r="AF3039" i="9"/>
  <c r="AF3040" i="9"/>
  <c r="AF3041" i="9"/>
  <c r="AF3042" i="9"/>
  <c r="AF3043" i="9"/>
  <c r="AF3044" i="9"/>
  <c r="AF3045" i="9"/>
  <c r="AF3046" i="9"/>
  <c r="AF3047" i="9"/>
  <c r="AF3048" i="9"/>
  <c r="AF3049" i="9"/>
  <c r="AF3050" i="9"/>
  <c r="AF3051" i="9"/>
  <c r="AF3052" i="9"/>
  <c r="AF3053" i="9"/>
  <c r="AF3054" i="9"/>
  <c r="AF3055" i="9"/>
  <c r="AF3056" i="9"/>
  <c r="AF3057" i="9"/>
  <c r="AF3058" i="9"/>
  <c r="AF3059" i="9"/>
  <c r="AF3060" i="9"/>
  <c r="AF3061" i="9"/>
  <c r="AF3062" i="9"/>
  <c r="AF3063" i="9"/>
  <c r="AF3064" i="9"/>
  <c r="AF3065" i="9"/>
  <c r="AF3066" i="9"/>
  <c r="AF3067" i="9"/>
  <c r="AF3068" i="9"/>
  <c r="AF3069" i="9"/>
  <c r="AF3070" i="9"/>
  <c r="AF3071" i="9"/>
  <c r="AF3072" i="9"/>
  <c r="AF3073" i="9"/>
  <c r="AF3074" i="9"/>
  <c r="AF3075" i="9"/>
  <c r="AF3076" i="9"/>
  <c r="AF3077" i="9"/>
  <c r="AF3078" i="9"/>
  <c r="AF3079" i="9"/>
  <c r="AF3080" i="9"/>
  <c r="AF3081" i="9"/>
  <c r="AF3082" i="9"/>
  <c r="AF3083" i="9"/>
  <c r="AF3084" i="9"/>
  <c r="AF3085" i="9"/>
  <c r="AF3086" i="9"/>
  <c r="AF3087" i="9"/>
  <c r="AF3088" i="9"/>
  <c r="AF3089" i="9"/>
  <c r="AF3090" i="9"/>
  <c r="AF3091" i="9"/>
  <c r="AF3092" i="9"/>
  <c r="AF3093" i="9"/>
  <c r="AF3094" i="9"/>
  <c r="AF3095" i="9"/>
  <c r="AF3096" i="9"/>
  <c r="AF3097" i="9"/>
  <c r="AF3098" i="9"/>
  <c r="AF3099" i="9"/>
  <c r="AF3100" i="9"/>
  <c r="AF3101" i="9"/>
  <c r="AF3102" i="9"/>
  <c r="AF3103" i="9"/>
  <c r="AF3104" i="9"/>
  <c r="AF3105" i="9"/>
  <c r="AF3106" i="9"/>
  <c r="AF3107" i="9"/>
  <c r="AF3108" i="9"/>
  <c r="AF3109" i="9"/>
  <c r="AF3110" i="9"/>
  <c r="AF3111" i="9"/>
  <c r="AF3112" i="9"/>
  <c r="AF3113" i="9"/>
  <c r="AF3114" i="9"/>
  <c r="AF3115" i="9"/>
  <c r="AF3116" i="9"/>
  <c r="AF3117" i="9"/>
  <c r="AF3118" i="9"/>
  <c r="AF3119" i="9"/>
  <c r="AF3120" i="9"/>
  <c r="AF3121" i="9"/>
  <c r="AF3122" i="9"/>
  <c r="AF3123" i="9"/>
  <c r="AF3124" i="9"/>
  <c r="AF3125" i="9"/>
  <c r="AF3126" i="9"/>
  <c r="AF3127" i="9"/>
  <c r="AF3128" i="9"/>
  <c r="AF3129" i="9"/>
  <c r="AF3130" i="9"/>
  <c r="AF3131" i="9"/>
  <c r="AF3132" i="9"/>
  <c r="AF3133" i="9"/>
  <c r="AF3134" i="9"/>
  <c r="AF3135" i="9"/>
  <c r="AF3136" i="9"/>
  <c r="AF3137" i="9"/>
  <c r="AF3138" i="9"/>
  <c r="AF3139" i="9"/>
  <c r="AF3140" i="9"/>
  <c r="AF3141" i="9"/>
  <c r="AF3142" i="9"/>
  <c r="AF3143" i="9"/>
  <c r="AF3144" i="9"/>
  <c r="AF3145" i="9"/>
  <c r="AF3146" i="9"/>
  <c r="AF3147" i="9"/>
  <c r="AF3148" i="9"/>
  <c r="AF3149" i="9"/>
  <c r="AF3150" i="9"/>
  <c r="AF3151" i="9"/>
  <c r="AF3152" i="9"/>
  <c r="AF3153" i="9"/>
  <c r="AF3154" i="9"/>
  <c r="AF3155" i="9"/>
  <c r="AF3156" i="9"/>
  <c r="AF3157" i="9"/>
  <c r="AF3158" i="9"/>
  <c r="AF3159" i="9"/>
  <c r="AF3160" i="9"/>
  <c r="AF3161" i="9"/>
  <c r="AF3162" i="9"/>
  <c r="AF3163" i="9"/>
  <c r="AF3164" i="9"/>
  <c r="AF3165" i="9"/>
  <c r="AF3166" i="9"/>
  <c r="AF3167" i="9"/>
  <c r="AF3168" i="9"/>
  <c r="AF3169" i="9"/>
  <c r="AF3170" i="9"/>
  <c r="AF3171" i="9"/>
  <c r="AF3172" i="9"/>
  <c r="AF3173" i="9"/>
  <c r="AF3174" i="9"/>
  <c r="AF3175" i="9"/>
  <c r="AF3176" i="9"/>
  <c r="AF3177" i="9"/>
  <c r="AF3178" i="9"/>
  <c r="AF3179" i="9"/>
  <c r="AF3180" i="9"/>
  <c r="AF3181" i="9"/>
  <c r="AF3182" i="9"/>
  <c r="AF3183" i="9"/>
  <c r="AF3184" i="9"/>
  <c r="AF3185" i="9"/>
  <c r="AF3186" i="9"/>
  <c r="AF3187" i="9"/>
  <c r="AF3188" i="9"/>
  <c r="AF3189" i="9"/>
  <c r="AF3190" i="9"/>
  <c r="AF3191" i="9"/>
  <c r="AF3192" i="9"/>
  <c r="AF3193" i="9"/>
  <c r="AF3194" i="9"/>
  <c r="AF3195" i="9"/>
  <c r="AF3196" i="9"/>
  <c r="AF3197" i="9"/>
  <c r="AF3198" i="9"/>
  <c r="AF3199" i="9"/>
  <c r="AF3200" i="9"/>
  <c r="AF3201" i="9"/>
  <c r="AF3202" i="9"/>
  <c r="AF3203" i="9"/>
  <c r="AF3204" i="9"/>
  <c r="AF3205" i="9"/>
  <c r="AF3206" i="9"/>
  <c r="AF3207" i="9"/>
  <c r="AF3208" i="9"/>
  <c r="AF3209" i="9"/>
  <c r="AF3210" i="9"/>
  <c r="AF3211" i="9"/>
  <c r="AF3212" i="9"/>
  <c r="AF3213" i="9"/>
  <c r="AF3214" i="9"/>
  <c r="AF3215" i="9"/>
  <c r="AF3216" i="9"/>
  <c r="AF3217" i="9"/>
  <c r="AF3218" i="9"/>
  <c r="AF3219" i="9"/>
  <c r="AF3220" i="9"/>
  <c r="AF3221" i="9"/>
  <c r="AF3222" i="9"/>
  <c r="AF3223" i="9"/>
  <c r="AF3224" i="9"/>
  <c r="AF3225" i="9"/>
  <c r="AF3226" i="9"/>
  <c r="AF3227" i="9"/>
  <c r="AF3228" i="9"/>
  <c r="AF3229" i="9"/>
  <c r="AF3230" i="9"/>
  <c r="AF3231" i="9"/>
  <c r="AF3232" i="9"/>
  <c r="AF3233" i="9"/>
  <c r="AF3234" i="9"/>
  <c r="AF3235" i="9"/>
  <c r="AF3236" i="9"/>
  <c r="AF3237" i="9"/>
  <c r="AF3238" i="9"/>
  <c r="AF3239" i="9"/>
  <c r="AF3240" i="9"/>
  <c r="AF3241" i="9"/>
  <c r="AF3242" i="9"/>
  <c r="AF3243" i="9"/>
  <c r="AF3244" i="9"/>
  <c r="AF3245" i="9"/>
  <c r="AF3246" i="9"/>
  <c r="AF3247" i="9"/>
  <c r="AF3248" i="9"/>
  <c r="AF3249" i="9"/>
  <c r="AF3250" i="9"/>
  <c r="AF3251" i="9"/>
  <c r="AF3252" i="9"/>
  <c r="AF3253" i="9"/>
  <c r="AF3254" i="9"/>
  <c r="AF3255" i="9"/>
  <c r="AF3256" i="9"/>
  <c r="AF3257" i="9"/>
  <c r="AF3258" i="9"/>
  <c r="AF3259" i="9"/>
  <c r="AF3260" i="9"/>
  <c r="AF3261" i="9"/>
  <c r="AF3262" i="9"/>
  <c r="AF3263" i="9"/>
  <c r="AF3264" i="9"/>
  <c r="AF3265" i="9"/>
  <c r="AF3266" i="9"/>
  <c r="AF3267" i="9"/>
  <c r="AF3268" i="9"/>
  <c r="AF3269" i="9"/>
  <c r="AF3270" i="9"/>
  <c r="AF3271" i="9"/>
  <c r="AF3272" i="9"/>
  <c r="AF3273" i="9"/>
  <c r="AF3274" i="9"/>
  <c r="AF3275" i="9"/>
  <c r="AF3276" i="9"/>
  <c r="AF3277" i="9"/>
  <c r="AF3278" i="9"/>
  <c r="AF3279" i="9"/>
  <c r="AF3280" i="9"/>
  <c r="AF3281" i="9"/>
  <c r="AF3282" i="9"/>
  <c r="AF3283" i="9"/>
  <c r="AF3284" i="9"/>
  <c r="AF3285" i="9"/>
  <c r="AF3286" i="9"/>
  <c r="AF3287" i="9"/>
  <c r="AF3288" i="9"/>
  <c r="AF3289" i="9"/>
  <c r="AF3290" i="9"/>
  <c r="AF3291" i="9"/>
  <c r="AF3292" i="9"/>
  <c r="AF3293" i="9"/>
  <c r="AF3294" i="9"/>
  <c r="AF3295" i="9"/>
  <c r="AF3296" i="9"/>
  <c r="AF3297" i="9"/>
  <c r="AF3298" i="9"/>
  <c r="AF3299" i="9"/>
  <c r="AF3300" i="9"/>
  <c r="AF3301" i="9"/>
  <c r="AF3302" i="9"/>
  <c r="AF3303" i="9"/>
  <c r="AF3304" i="9"/>
  <c r="AF3305" i="9"/>
  <c r="AF3306" i="9"/>
  <c r="AF3307" i="9"/>
  <c r="AF3308" i="9"/>
  <c r="AF3309" i="9"/>
  <c r="AF3310" i="9"/>
  <c r="AF3311" i="9"/>
  <c r="AF3312" i="9"/>
  <c r="AF3313" i="9"/>
  <c r="AF3314" i="9"/>
  <c r="AF3315" i="9"/>
  <c r="AF3316" i="9"/>
  <c r="AF3317" i="9"/>
  <c r="AF3318" i="9"/>
  <c r="AF3319" i="9"/>
  <c r="AF3320" i="9"/>
  <c r="AF3321" i="9"/>
  <c r="AF3322" i="9"/>
  <c r="AF3323" i="9"/>
  <c r="AF3324" i="9"/>
  <c r="AF3325" i="9"/>
  <c r="AF3326" i="9"/>
  <c r="AF3327" i="9"/>
  <c r="AF3328" i="9"/>
  <c r="AF3329" i="9"/>
  <c r="AF3330" i="9"/>
  <c r="AF3331" i="9"/>
  <c r="AF3332" i="9"/>
  <c r="AF3333" i="9"/>
  <c r="AF3334" i="9"/>
  <c r="AF3335" i="9"/>
  <c r="AF3336" i="9"/>
  <c r="AF3337" i="9"/>
  <c r="AF3338" i="9"/>
  <c r="AF3339" i="9"/>
  <c r="AF3340" i="9"/>
  <c r="AF3341" i="9"/>
  <c r="AF3342" i="9"/>
  <c r="AF3343" i="9"/>
  <c r="AF3344" i="9"/>
  <c r="AF3345" i="9"/>
  <c r="AF3346" i="9"/>
  <c r="AF3347" i="9"/>
  <c r="AF3348" i="9"/>
  <c r="AF3349" i="9"/>
  <c r="AF3350" i="9"/>
  <c r="AF3351" i="9"/>
  <c r="AF3352" i="9"/>
  <c r="AF3353" i="9"/>
  <c r="AF3354" i="9"/>
  <c r="AF3355" i="9"/>
  <c r="AF3356" i="9"/>
  <c r="AF3357" i="9"/>
  <c r="AF3358" i="9"/>
  <c r="AF3359" i="9"/>
  <c r="AF3360" i="9"/>
  <c r="AF3361" i="9"/>
  <c r="AF3362" i="9"/>
  <c r="AF3363" i="9"/>
  <c r="AF3364" i="9"/>
  <c r="AF3365" i="9"/>
  <c r="AF3366" i="9"/>
  <c r="AF3367" i="9"/>
  <c r="AF3368" i="9"/>
  <c r="AF3369" i="9"/>
  <c r="AF3370" i="9"/>
  <c r="AF3371" i="9"/>
  <c r="AF3372" i="9"/>
  <c r="AF3373" i="9"/>
  <c r="AF3374" i="9"/>
  <c r="AF3375" i="9"/>
  <c r="AF3376" i="9"/>
  <c r="AF3377" i="9"/>
  <c r="AF3378" i="9"/>
  <c r="AF3379" i="9"/>
  <c r="AF3380" i="9"/>
  <c r="AF3381" i="9"/>
  <c r="AF3382" i="9"/>
  <c r="AF3383" i="9"/>
  <c r="AF3384" i="9"/>
  <c r="AF3385" i="9"/>
  <c r="AF3386" i="9"/>
  <c r="AF3387" i="9"/>
  <c r="AF3388" i="9"/>
  <c r="AF3389" i="9"/>
  <c r="AF3390" i="9"/>
  <c r="AF3391" i="9"/>
  <c r="AF3392" i="9"/>
  <c r="AF3393" i="9"/>
  <c r="AF3394" i="9"/>
  <c r="AF3395" i="9"/>
  <c r="AF3396" i="9"/>
  <c r="AF3397" i="9"/>
  <c r="AF3398" i="9"/>
  <c r="AF3399" i="9"/>
  <c r="AF3400" i="9"/>
  <c r="AF3401" i="9"/>
  <c r="AF3402" i="9"/>
  <c r="AF3403" i="9"/>
  <c r="AF3404" i="9"/>
  <c r="AF3405" i="9"/>
  <c r="AF3406" i="9"/>
  <c r="AF3407" i="9"/>
  <c r="AF3408" i="9"/>
  <c r="AF3409" i="9"/>
  <c r="AF3410" i="9"/>
  <c r="AF3411" i="9"/>
  <c r="AF3412" i="9"/>
  <c r="AF3413" i="9"/>
  <c r="AF3414" i="9"/>
  <c r="AF3415" i="9"/>
  <c r="AF3416" i="9"/>
  <c r="AF3417" i="9"/>
  <c r="AF3418" i="9"/>
  <c r="AF3419" i="9"/>
  <c r="AF3420" i="9"/>
  <c r="AF3421" i="9"/>
  <c r="AF3422" i="9"/>
  <c r="AF3423" i="9"/>
  <c r="AF3424" i="9"/>
  <c r="AF3425" i="9"/>
  <c r="AF3426" i="9"/>
  <c r="AF3427" i="9"/>
  <c r="AF3428" i="9"/>
  <c r="AF3429" i="9"/>
  <c r="AF3430" i="9"/>
  <c r="AF3431" i="9"/>
  <c r="AF3432" i="9"/>
  <c r="AF3433" i="9"/>
  <c r="AF3434" i="9"/>
  <c r="AF3435" i="9"/>
  <c r="AF3436" i="9"/>
  <c r="AF3437" i="9"/>
  <c r="AF3438" i="9"/>
  <c r="AF3439" i="9"/>
  <c r="AF3440" i="9"/>
  <c r="AF3441" i="9"/>
  <c r="AF3442" i="9"/>
  <c r="AF3443" i="9"/>
  <c r="AF3444" i="9"/>
  <c r="AF3445" i="9"/>
  <c r="AF3446" i="9"/>
  <c r="AF3447" i="9"/>
  <c r="AF3448" i="9"/>
  <c r="AF3449" i="9"/>
  <c r="AF3450" i="9"/>
  <c r="AF3451" i="9"/>
  <c r="AF3452" i="9"/>
  <c r="AF3453" i="9"/>
  <c r="AF3454" i="9"/>
  <c r="AF3455" i="9"/>
  <c r="AF3456" i="9"/>
  <c r="AF3457" i="9"/>
  <c r="AF3458" i="9"/>
  <c r="AF3459" i="9"/>
  <c r="AF3460" i="9"/>
  <c r="AF3461" i="9"/>
  <c r="AF3462" i="9"/>
  <c r="AF3463" i="9"/>
  <c r="AF3464" i="9"/>
  <c r="AF3465" i="9"/>
  <c r="AF3466" i="9"/>
  <c r="AF3467" i="9"/>
  <c r="AF3468" i="9"/>
  <c r="AF3469" i="9"/>
  <c r="AF3470" i="9"/>
  <c r="AF3471" i="9"/>
  <c r="AF3472" i="9"/>
  <c r="AF3473" i="9"/>
  <c r="AF3474" i="9"/>
  <c r="AF3475" i="9"/>
  <c r="AF3476" i="9"/>
  <c r="AF3477" i="9"/>
  <c r="AF3478" i="9"/>
  <c r="AF3479" i="9"/>
  <c r="AF3480" i="9"/>
  <c r="AF3481" i="9"/>
  <c r="AF3482" i="9"/>
  <c r="AF3483" i="9"/>
  <c r="AF3484" i="9"/>
  <c r="AF3485" i="9"/>
  <c r="AF3486" i="9"/>
  <c r="AF3487" i="9"/>
  <c r="AF3488" i="9"/>
  <c r="AF3489" i="9"/>
  <c r="AF3490" i="9"/>
  <c r="AF3491" i="9"/>
  <c r="AF3492" i="9"/>
  <c r="AF3493" i="9"/>
  <c r="AF3494" i="9"/>
  <c r="AF3495" i="9"/>
  <c r="AF3496" i="9"/>
  <c r="AF3497" i="9"/>
  <c r="AF3498" i="9"/>
  <c r="AF3499" i="9"/>
  <c r="AF3500" i="9"/>
  <c r="AF3501" i="9"/>
  <c r="AF3502" i="9"/>
  <c r="AF3503" i="9"/>
  <c r="AF3504" i="9"/>
  <c r="AF3505" i="9"/>
  <c r="AF3506" i="9"/>
  <c r="AF3507" i="9"/>
  <c r="AF3508" i="9"/>
  <c r="AF3509" i="9"/>
  <c r="AF3510" i="9"/>
  <c r="AF3511" i="9"/>
  <c r="AF3512" i="9"/>
  <c r="AF3513" i="9"/>
  <c r="AF3514" i="9"/>
  <c r="AF3515" i="9"/>
  <c r="AF3516" i="9"/>
  <c r="AF3517" i="9"/>
  <c r="AF3518" i="9"/>
  <c r="AF3519" i="9"/>
  <c r="AF3520" i="9"/>
  <c r="AF3521" i="9"/>
  <c r="AF3522" i="9"/>
  <c r="AF3523" i="9"/>
  <c r="AF3524" i="9"/>
  <c r="AF3525" i="9"/>
  <c r="AF3526" i="9"/>
  <c r="AF3527" i="9"/>
  <c r="AF3528" i="9"/>
  <c r="AF3529" i="9"/>
  <c r="AF3530" i="9"/>
  <c r="AF3531" i="9"/>
  <c r="AF3532" i="9"/>
  <c r="AF3533" i="9"/>
  <c r="AF3534" i="9"/>
  <c r="AF3535" i="9"/>
  <c r="AF3536" i="9"/>
  <c r="AF3537" i="9"/>
  <c r="AF3538" i="9"/>
  <c r="AF3539" i="9"/>
  <c r="AF3540" i="9"/>
  <c r="AF3541" i="9"/>
  <c r="AF3542" i="9"/>
  <c r="AF3543" i="9"/>
  <c r="AF3544" i="9"/>
  <c r="AF3545" i="9"/>
  <c r="AF3546" i="9"/>
  <c r="AF3547" i="9"/>
  <c r="AF3548" i="9"/>
  <c r="AF3549" i="9"/>
  <c r="AF3550" i="9"/>
  <c r="AF3551" i="9"/>
  <c r="AF3552" i="9"/>
  <c r="AF3553" i="9"/>
  <c r="AF3554" i="9"/>
  <c r="AF3555" i="9"/>
  <c r="AF3556" i="9"/>
  <c r="AF3557" i="9"/>
  <c r="AF3558" i="9"/>
  <c r="AF3559" i="9"/>
  <c r="AF3560" i="9"/>
  <c r="AF3561" i="9"/>
  <c r="AF3562" i="9"/>
  <c r="AF3563" i="9"/>
  <c r="AF3564" i="9"/>
  <c r="AF3565" i="9"/>
  <c r="AF3566" i="9"/>
  <c r="AF3567" i="9"/>
  <c r="AF3568" i="9"/>
  <c r="AF3569" i="9"/>
  <c r="AF3570" i="9"/>
  <c r="AF3571" i="9"/>
  <c r="AF3572" i="9"/>
  <c r="AF3573" i="9"/>
  <c r="AF3574" i="9"/>
  <c r="AF3575" i="9"/>
  <c r="AF3576" i="9"/>
  <c r="AF3577" i="9"/>
  <c r="AF3578" i="9"/>
  <c r="AF3579" i="9"/>
  <c r="AF3580" i="9"/>
  <c r="AF3581" i="9"/>
  <c r="AF3582" i="9"/>
  <c r="AF3583" i="9"/>
  <c r="AF3584" i="9"/>
  <c r="AF3585" i="9"/>
  <c r="AF3586" i="9"/>
  <c r="AF3587" i="9"/>
  <c r="AF3588" i="9"/>
  <c r="AF3589" i="9"/>
  <c r="AF3590" i="9"/>
  <c r="AF3591" i="9"/>
  <c r="AF3592" i="9"/>
  <c r="AF3593" i="9"/>
  <c r="AF3594" i="9"/>
  <c r="AF3595" i="9"/>
  <c r="AF3596" i="9"/>
  <c r="AF3597" i="9"/>
  <c r="AF3598" i="9"/>
  <c r="AF3599" i="9"/>
  <c r="AF3600" i="9"/>
  <c r="AF3601" i="9"/>
  <c r="AF3602" i="9"/>
  <c r="AF3603" i="9"/>
  <c r="AF3604" i="9"/>
  <c r="AF3605" i="9"/>
  <c r="AF3606" i="9"/>
  <c r="AF3607" i="9"/>
  <c r="AF3608" i="9"/>
  <c r="AF3609" i="9"/>
  <c r="AF3610" i="9"/>
  <c r="AF3611" i="9"/>
  <c r="AF3612" i="9"/>
  <c r="AF3613" i="9"/>
  <c r="AF3614" i="9"/>
  <c r="AF3615" i="9"/>
  <c r="AF3616" i="9"/>
  <c r="AF3617" i="9"/>
  <c r="AF3618" i="9"/>
  <c r="AF3619" i="9"/>
  <c r="AF3620" i="9"/>
  <c r="AF3621" i="9"/>
  <c r="AF3622" i="9"/>
  <c r="AF3623" i="9"/>
  <c r="AF3624" i="9"/>
  <c r="AF3625" i="9"/>
  <c r="AF3626" i="9"/>
  <c r="AF3627" i="9"/>
  <c r="AF3628" i="9"/>
  <c r="AF3629" i="9"/>
  <c r="AF3630" i="9"/>
  <c r="AF3631" i="9"/>
  <c r="AF3632" i="9"/>
  <c r="AF3633" i="9"/>
  <c r="AF3634" i="9"/>
  <c r="AF3635" i="9"/>
  <c r="AF3636" i="9"/>
  <c r="AF3637" i="9"/>
  <c r="AF3638" i="9"/>
  <c r="AF3639" i="9"/>
  <c r="AF3640" i="9"/>
  <c r="AF3641" i="9"/>
  <c r="AF3642" i="9"/>
  <c r="AF3643" i="9"/>
  <c r="AF3644" i="9"/>
  <c r="AF3645" i="9"/>
  <c r="AF3646" i="9"/>
  <c r="AF3647" i="9"/>
  <c r="AF3648" i="9"/>
  <c r="AF3649" i="9"/>
  <c r="AF3650" i="9"/>
  <c r="AF3651" i="9"/>
  <c r="AF3652" i="9"/>
  <c r="AF3653" i="9"/>
  <c r="AF3654" i="9"/>
  <c r="AF3655" i="9"/>
  <c r="AF3656" i="9"/>
  <c r="AF3657" i="9"/>
  <c r="AF3658" i="9"/>
  <c r="AF3659" i="9"/>
  <c r="AF3660" i="9"/>
  <c r="AF3661" i="9"/>
  <c r="AF3662" i="9"/>
  <c r="AF3663" i="9"/>
  <c r="AF3664" i="9"/>
  <c r="AF3665" i="9"/>
  <c r="AF3666" i="9"/>
  <c r="AF3667" i="9"/>
  <c r="AF3668" i="9"/>
  <c r="AF3669" i="9"/>
  <c r="AF3670" i="9"/>
  <c r="AF3671" i="9"/>
  <c r="AF3672" i="9"/>
  <c r="AF3673" i="9"/>
  <c r="AF3674" i="9"/>
  <c r="AF3675" i="9"/>
  <c r="AF3676" i="9"/>
  <c r="AF3677" i="9"/>
  <c r="AF3678" i="9"/>
  <c r="AF3679" i="9"/>
  <c r="AF3680" i="9"/>
  <c r="AF3681" i="9"/>
  <c r="AF3682" i="9"/>
  <c r="AF3683" i="9"/>
  <c r="AF3684" i="9"/>
  <c r="AF3685" i="9"/>
  <c r="AF3686" i="9"/>
  <c r="AF3687" i="9"/>
  <c r="AF3688" i="9"/>
  <c r="AF3689" i="9"/>
  <c r="AF3690" i="9"/>
  <c r="AF3691" i="9"/>
  <c r="AF3692" i="9"/>
  <c r="AF3693" i="9"/>
  <c r="AF3694" i="9"/>
  <c r="AF3695" i="9"/>
  <c r="AF3696" i="9"/>
  <c r="AF3697" i="9"/>
  <c r="AF3698" i="9"/>
  <c r="AF3699" i="9"/>
  <c r="AF3700" i="9"/>
  <c r="AF3701" i="9"/>
  <c r="AF3702" i="9"/>
  <c r="AF3703" i="9"/>
  <c r="AF3704" i="9"/>
  <c r="AF3705" i="9"/>
  <c r="AF3706" i="9"/>
  <c r="AF3707" i="9"/>
  <c r="AF3708" i="9"/>
  <c r="AF3709" i="9"/>
  <c r="AF3710" i="9"/>
  <c r="AF3711" i="9"/>
  <c r="AF3712" i="9"/>
  <c r="AF3713" i="9"/>
  <c r="AF3714" i="9"/>
  <c r="AF3715" i="9"/>
  <c r="AF3716" i="9"/>
  <c r="AF3717" i="9"/>
  <c r="AF3718" i="9"/>
  <c r="AF3719" i="9"/>
  <c r="AF3720" i="9"/>
  <c r="AF3721" i="9"/>
  <c r="AF3722" i="9"/>
  <c r="AF3723" i="9"/>
  <c r="AF3724" i="9"/>
  <c r="AF3725" i="9"/>
  <c r="AF3726" i="9"/>
  <c r="AF3727" i="9"/>
  <c r="AF3728" i="9"/>
  <c r="AF3729" i="9"/>
  <c r="AF3730" i="9"/>
  <c r="AF3731" i="9"/>
  <c r="AF3732" i="9"/>
  <c r="AF3733" i="9"/>
  <c r="AF3734" i="9"/>
  <c r="AF3735" i="9"/>
  <c r="AF3736" i="9"/>
  <c r="AF3737" i="9"/>
  <c r="AF3738" i="9"/>
  <c r="AF3739" i="9"/>
  <c r="AF3740" i="9"/>
  <c r="AF3741" i="9"/>
  <c r="AF3742" i="9"/>
  <c r="AF3743" i="9"/>
  <c r="AF3744" i="9"/>
  <c r="AF3745" i="9"/>
  <c r="AF3746" i="9"/>
  <c r="AF3747" i="9"/>
  <c r="AF3748" i="9"/>
  <c r="AF3749" i="9"/>
  <c r="AF3750" i="9"/>
  <c r="AF3751" i="9"/>
  <c r="AF3752" i="9"/>
  <c r="AF3753" i="9"/>
  <c r="AF3754" i="9"/>
  <c r="AF3755" i="9"/>
  <c r="AF3756" i="9"/>
  <c r="AF3757" i="9"/>
  <c r="AF3758" i="9"/>
  <c r="AF3759" i="9"/>
  <c r="AF3760" i="9"/>
  <c r="AF3761" i="9"/>
  <c r="AF3762" i="9"/>
  <c r="AF3763" i="9"/>
  <c r="AF3764" i="9"/>
  <c r="AF3765" i="9"/>
  <c r="AF3766" i="9"/>
  <c r="AF3767" i="9"/>
  <c r="AF3768" i="9"/>
  <c r="AF3769" i="9"/>
  <c r="AF3770" i="9"/>
  <c r="AF3771" i="9"/>
  <c r="AF3772" i="9"/>
  <c r="AF3773" i="9"/>
  <c r="AF3774" i="9"/>
  <c r="AF3775" i="9"/>
  <c r="AF3776" i="9"/>
  <c r="AF3777" i="9"/>
  <c r="AF3778" i="9"/>
  <c r="AF3779" i="9"/>
  <c r="AF3780" i="9"/>
  <c r="AF3781" i="9"/>
  <c r="AF3782" i="9"/>
  <c r="AF3783" i="9"/>
  <c r="AF3784" i="9"/>
  <c r="AF3785" i="9"/>
  <c r="AF3786" i="9"/>
  <c r="AF3787" i="9"/>
  <c r="AF3788" i="9"/>
  <c r="AF3789" i="9"/>
  <c r="AF3790" i="9"/>
  <c r="AF3791" i="9"/>
  <c r="AF3792" i="9"/>
  <c r="AF3793" i="9"/>
  <c r="AF3794" i="9"/>
  <c r="AF3795" i="9"/>
  <c r="AF3796" i="9"/>
  <c r="AF3797" i="9"/>
  <c r="AF3798" i="9"/>
  <c r="AF3799" i="9"/>
  <c r="AF3800" i="9"/>
  <c r="AF3801" i="9"/>
  <c r="AF3802" i="9"/>
  <c r="AF3803" i="9"/>
  <c r="AF3804" i="9"/>
  <c r="AF3805" i="9"/>
  <c r="AF3806" i="9"/>
  <c r="AF3807" i="9"/>
  <c r="AF3808" i="9"/>
  <c r="AF3809" i="9"/>
  <c r="AF3810" i="9"/>
  <c r="AF3811" i="9"/>
  <c r="AF3812" i="9"/>
  <c r="AF3813" i="9"/>
  <c r="AF3814" i="9"/>
  <c r="AF3815" i="9"/>
  <c r="AF3816" i="9"/>
  <c r="AF3817" i="9"/>
  <c r="AF3818" i="9"/>
  <c r="AF3819" i="9"/>
  <c r="AF3820" i="9"/>
  <c r="AF3821" i="9"/>
  <c r="AF3822" i="9"/>
  <c r="AF3823" i="9"/>
  <c r="AF3824" i="9"/>
  <c r="AF3825" i="9"/>
  <c r="AF3826" i="9"/>
  <c r="AF3827" i="9"/>
  <c r="AF3828" i="9"/>
  <c r="AF3829" i="9"/>
  <c r="AF3830" i="9"/>
  <c r="AF3831" i="9"/>
  <c r="AF3832" i="9"/>
  <c r="AF3833" i="9"/>
  <c r="AF3834" i="9"/>
  <c r="AF3835" i="9"/>
  <c r="AF3836" i="9"/>
  <c r="AF3837" i="9"/>
  <c r="AF3838" i="9"/>
  <c r="AF3839" i="9"/>
  <c r="AF3840" i="9"/>
  <c r="AF3841" i="9"/>
  <c r="AF3842" i="9"/>
  <c r="AF3843" i="9"/>
  <c r="AF3844" i="9"/>
  <c r="AF3845" i="9"/>
  <c r="AF3846" i="9"/>
  <c r="AF3847" i="9"/>
  <c r="AF3848" i="9"/>
  <c r="AF3849" i="9"/>
  <c r="AF3850" i="9"/>
  <c r="AF3851" i="9"/>
  <c r="AF3852" i="9"/>
  <c r="AF3853" i="9"/>
  <c r="AF3854" i="9"/>
  <c r="AF3855" i="9"/>
  <c r="AF3856" i="9"/>
  <c r="AF3857" i="9"/>
  <c r="AF3858" i="9"/>
  <c r="AF3859" i="9"/>
  <c r="AF3860" i="9"/>
  <c r="AF3861" i="9"/>
  <c r="AF3862" i="9"/>
  <c r="AF3863" i="9"/>
  <c r="AF3864" i="9"/>
  <c r="AF3865" i="9"/>
  <c r="AF3866" i="9"/>
  <c r="AF3867" i="9"/>
  <c r="AF3868" i="9"/>
  <c r="AF3869" i="9"/>
  <c r="AF3870" i="9"/>
  <c r="AF3871" i="9"/>
  <c r="AF3872" i="9"/>
  <c r="AF3873" i="9"/>
  <c r="AF3874" i="9"/>
  <c r="AF3875" i="9"/>
  <c r="AF3876" i="9"/>
  <c r="AF3877" i="9"/>
  <c r="AF3878" i="9"/>
  <c r="AF3879" i="9"/>
  <c r="AF3880" i="9"/>
  <c r="AF3881" i="9"/>
  <c r="AF3882" i="9"/>
  <c r="AF3883" i="9"/>
  <c r="AF3884" i="9"/>
  <c r="AF3885" i="9"/>
  <c r="AF3886" i="9"/>
  <c r="AF3887" i="9"/>
  <c r="AF3888" i="9"/>
  <c r="AF3889" i="9"/>
  <c r="AF3890" i="9"/>
  <c r="AF3891" i="9"/>
  <c r="AF3892" i="9"/>
  <c r="AF3893" i="9"/>
  <c r="AF3894" i="9"/>
  <c r="AF3895" i="9"/>
  <c r="AF3896" i="9"/>
  <c r="AF3897" i="9"/>
  <c r="AF3898" i="9"/>
  <c r="AF3899" i="9"/>
  <c r="AF3900" i="9"/>
  <c r="AF3901" i="9"/>
  <c r="AF3902" i="9"/>
  <c r="AF3903" i="9"/>
  <c r="AF3904" i="9"/>
  <c r="AF3905" i="9"/>
  <c r="AF3906" i="9"/>
  <c r="AF3907" i="9"/>
  <c r="AF3908" i="9"/>
  <c r="AF3909" i="9"/>
  <c r="AF3910" i="9"/>
  <c r="AF3911" i="9"/>
  <c r="AF3912" i="9"/>
  <c r="AF3913" i="9"/>
  <c r="AF3914" i="9"/>
  <c r="AF3915" i="9"/>
  <c r="AF3916" i="9"/>
  <c r="AF3917" i="9"/>
  <c r="AF3918" i="9"/>
  <c r="AF3919" i="9"/>
  <c r="AF3920" i="9"/>
  <c r="AF3921" i="9"/>
  <c r="AF3922" i="9"/>
  <c r="AF3923" i="9"/>
  <c r="AF3924" i="9"/>
  <c r="AF3925" i="9"/>
  <c r="AF3926" i="9"/>
  <c r="AF3927" i="9"/>
  <c r="AF3928" i="9"/>
  <c r="AF3929" i="9"/>
  <c r="AF3930" i="9"/>
  <c r="AF3931" i="9"/>
  <c r="AF3932" i="9"/>
  <c r="AF3933" i="9"/>
  <c r="AF3934" i="9"/>
  <c r="AF3935" i="9"/>
  <c r="AF3936" i="9"/>
  <c r="AF3937" i="9"/>
  <c r="AF3938" i="9"/>
  <c r="AF3939" i="9"/>
  <c r="AF3940" i="9"/>
  <c r="AF3941" i="9"/>
  <c r="AF3942" i="9"/>
  <c r="AF3943" i="9"/>
  <c r="AF3944" i="9"/>
  <c r="AF3945" i="9"/>
  <c r="AF3946" i="9"/>
  <c r="AF3947" i="9"/>
  <c r="AF3948" i="9"/>
  <c r="AF3949" i="9"/>
  <c r="AF3950" i="9"/>
  <c r="AF3951" i="9"/>
  <c r="AF3952" i="9"/>
  <c r="AF3953" i="9"/>
  <c r="AF3954" i="9"/>
  <c r="AF3955" i="9"/>
  <c r="AF3956" i="9"/>
  <c r="AF3957" i="9"/>
  <c r="AF3958" i="9"/>
  <c r="AF3959" i="9"/>
  <c r="AF3960" i="9"/>
  <c r="AF3961" i="9"/>
  <c r="AF3962" i="9"/>
  <c r="AF3963" i="9"/>
  <c r="AF3964" i="9"/>
  <c r="AF3965" i="9"/>
  <c r="AF3966" i="9"/>
  <c r="AF3967" i="9"/>
  <c r="AF3968" i="9"/>
  <c r="AF3969" i="9"/>
  <c r="AF3970" i="9"/>
  <c r="AF3971" i="9"/>
  <c r="AF3972" i="9"/>
  <c r="AF3973" i="9"/>
  <c r="AF3974" i="9"/>
  <c r="AF3975" i="9"/>
  <c r="AF3976" i="9"/>
  <c r="AF3977" i="9"/>
  <c r="AF3978" i="9"/>
  <c r="AF3979" i="9"/>
  <c r="AF3980" i="9"/>
  <c r="AF3981" i="9"/>
  <c r="AF3982" i="9"/>
  <c r="AF3983" i="9"/>
  <c r="AF3984" i="9"/>
  <c r="AF3985" i="9"/>
  <c r="AF3986" i="9"/>
  <c r="AF3987" i="9"/>
  <c r="AF3988" i="9"/>
  <c r="AF3989" i="9"/>
  <c r="AF3990" i="9"/>
  <c r="AF3991" i="9"/>
  <c r="AF3992" i="9"/>
  <c r="AF3993" i="9"/>
  <c r="AF3994" i="9"/>
  <c r="AF3995" i="9"/>
  <c r="AF3996" i="9"/>
  <c r="AF3997" i="9"/>
  <c r="AF3998" i="9"/>
  <c r="AF3999" i="9"/>
  <c r="AF4000" i="9"/>
  <c r="AF4001" i="9"/>
  <c r="AF4002" i="9"/>
  <c r="AF4003" i="9"/>
  <c r="AF4004" i="9"/>
  <c r="AF4005" i="9"/>
  <c r="AF4006" i="9"/>
  <c r="AF4007" i="9"/>
  <c r="AF4008" i="9"/>
  <c r="AF4009" i="9"/>
  <c r="AF4010" i="9"/>
  <c r="AF4011" i="9"/>
  <c r="AF4012" i="9"/>
  <c r="AF4013" i="9"/>
  <c r="AF4014" i="9"/>
  <c r="AF4015" i="9"/>
  <c r="AF4016" i="9"/>
  <c r="AF4017" i="9"/>
  <c r="AF4018" i="9"/>
  <c r="AF4019" i="9"/>
  <c r="AF4020" i="9"/>
  <c r="AF4021" i="9"/>
  <c r="AF4022" i="9"/>
  <c r="AF4023" i="9"/>
  <c r="AF4024" i="9"/>
  <c r="AF4025" i="9"/>
  <c r="AF4026" i="9"/>
  <c r="AF4027" i="9"/>
  <c r="AF4028" i="9"/>
  <c r="AF4029" i="9"/>
  <c r="AF4030" i="9"/>
  <c r="AF4031" i="9"/>
  <c r="AF4032" i="9"/>
  <c r="AF4033" i="9"/>
  <c r="AF4034" i="9"/>
  <c r="AF4035" i="9"/>
  <c r="AF4036" i="9"/>
  <c r="AF4037" i="9"/>
  <c r="AF4038" i="9"/>
  <c r="AF4039" i="9"/>
  <c r="AF4040" i="9"/>
  <c r="AF4041" i="9"/>
  <c r="AF4042" i="9"/>
  <c r="AF4043" i="9"/>
  <c r="AF4044" i="9"/>
  <c r="AF4045" i="9"/>
  <c r="AF4046" i="9"/>
  <c r="AF4047" i="9"/>
  <c r="AF4048" i="9"/>
  <c r="AF4049" i="9"/>
  <c r="AF4050" i="9"/>
  <c r="AF4051" i="9"/>
  <c r="AF4052" i="9"/>
  <c r="AF4053" i="9"/>
  <c r="AF4054" i="9"/>
  <c r="AF4055" i="9"/>
  <c r="AF4056" i="9"/>
  <c r="AF4057" i="9"/>
  <c r="AF4058" i="9"/>
  <c r="AF4059" i="9"/>
  <c r="AF4060" i="9"/>
  <c r="AF4061" i="9"/>
  <c r="AF4062" i="9"/>
  <c r="AF4063" i="9"/>
  <c r="AF4064" i="9"/>
  <c r="AF4065" i="9"/>
  <c r="AF4066" i="9"/>
  <c r="AF4067" i="9"/>
  <c r="AF4068" i="9"/>
  <c r="AF4069" i="9"/>
  <c r="AF4070" i="9"/>
  <c r="AF4071" i="9"/>
  <c r="AF4072" i="9"/>
  <c r="AF4073" i="9"/>
  <c r="AF4074" i="9"/>
  <c r="AF4075" i="9"/>
  <c r="AF4076" i="9"/>
  <c r="AF4077" i="9"/>
  <c r="AF4078" i="9"/>
  <c r="AF4079" i="9"/>
  <c r="AF4080" i="9"/>
  <c r="AF4081" i="9"/>
  <c r="AF4082" i="9"/>
  <c r="AF4083" i="9"/>
  <c r="AF4084" i="9"/>
  <c r="AF4085" i="9"/>
  <c r="AF4086" i="9"/>
  <c r="AF4087" i="9"/>
  <c r="AF4088" i="9"/>
  <c r="AF4089" i="9"/>
  <c r="AF4090" i="9"/>
  <c r="AF4091" i="9"/>
  <c r="AF4092" i="9"/>
  <c r="AF4093" i="9"/>
  <c r="AF4094" i="9"/>
  <c r="AF4095" i="9"/>
  <c r="AF4096" i="9"/>
  <c r="AF4097" i="9"/>
  <c r="AF4098" i="9"/>
  <c r="AF4099" i="9"/>
  <c r="AF4100" i="9"/>
  <c r="AF4101" i="9"/>
  <c r="AF4102" i="9"/>
  <c r="AF4103" i="9"/>
  <c r="AF4104" i="9"/>
  <c r="AF4105" i="9"/>
  <c r="AF4106" i="9"/>
  <c r="AF4107" i="9"/>
  <c r="AF4108" i="9"/>
  <c r="AF4109" i="9"/>
  <c r="AF4110" i="9"/>
  <c r="AF4111" i="9"/>
  <c r="AF4112" i="9"/>
  <c r="AF4113" i="9"/>
  <c r="AF4114" i="9"/>
  <c r="AF4115" i="9"/>
  <c r="AF4116" i="9"/>
  <c r="AF4117" i="9"/>
  <c r="AF4118" i="9"/>
  <c r="AF4119" i="9"/>
  <c r="AF4120" i="9"/>
  <c r="AF4121" i="9"/>
  <c r="AF4122" i="9"/>
  <c r="AF4123" i="9"/>
  <c r="AF4124" i="9"/>
  <c r="AF4125" i="9"/>
  <c r="AF4126" i="9"/>
  <c r="AF4127" i="9"/>
  <c r="AF4128" i="9"/>
  <c r="AF4129" i="9"/>
  <c r="AF4130" i="9"/>
  <c r="AF4131" i="9"/>
  <c r="AF4132" i="9"/>
  <c r="AF4133" i="9"/>
  <c r="AF4134" i="9"/>
  <c r="AF4135" i="9"/>
  <c r="AF4136" i="9"/>
  <c r="AF4137" i="9"/>
  <c r="AF4138" i="9"/>
  <c r="AF4139" i="9"/>
  <c r="AF4140" i="9"/>
  <c r="AF4141" i="9"/>
  <c r="AF4142" i="9"/>
  <c r="AF4143" i="9"/>
  <c r="AF4144" i="9"/>
  <c r="AF4145" i="9"/>
  <c r="AF4146" i="9"/>
  <c r="AF4147" i="9"/>
  <c r="AF4148" i="9"/>
  <c r="AF4149" i="9"/>
  <c r="AF4150" i="9"/>
  <c r="AF4151" i="9"/>
  <c r="AF4152" i="9"/>
  <c r="AF4153" i="9"/>
  <c r="AF4154" i="9"/>
  <c r="AF4155" i="9"/>
  <c r="AF4156" i="9"/>
  <c r="AF4157" i="9"/>
  <c r="AF4158" i="9"/>
  <c r="AF4159" i="9"/>
  <c r="AF4160" i="9"/>
  <c r="AF4161" i="9"/>
  <c r="AF4162" i="9"/>
  <c r="AF4163" i="9"/>
  <c r="AF4164" i="9"/>
  <c r="AF4165" i="9"/>
  <c r="AF4166" i="9"/>
  <c r="AF4167" i="9"/>
  <c r="AF4168" i="9"/>
  <c r="AF4169" i="9"/>
  <c r="AF4170" i="9"/>
  <c r="AF4171" i="9"/>
  <c r="AF4172" i="9"/>
  <c r="AF4173" i="9"/>
  <c r="AF4174" i="9"/>
  <c r="AF4175" i="9"/>
  <c r="AF4176" i="9"/>
  <c r="AF4177" i="9"/>
  <c r="AF4178" i="9"/>
  <c r="AF4179" i="9"/>
  <c r="AF4180" i="9"/>
  <c r="AF4181" i="9"/>
  <c r="AF4182" i="9"/>
  <c r="AF4183" i="9"/>
  <c r="AF4184" i="9"/>
  <c r="AF4185" i="9"/>
  <c r="AF4186" i="9"/>
  <c r="AF4187" i="9"/>
  <c r="AF4188" i="9"/>
  <c r="AF4189" i="9"/>
  <c r="AF4190" i="9"/>
  <c r="AF4191" i="9"/>
  <c r="AF4192" i="9"/>
  <c r="AF4193" i="9"/>
  <c r="AF4194" i="9"/>
  <c r="AF4195" i="9"/>
  <c r="AF4196" i="9"/>
  <c r="AF4197" i="9"/>
  <c r="AF4198" i="9"/>
  <c r="AF4199" i="9"/>
  <c r="AF4200" i="9"/>
  <c r="AF4201" i="9"/>
  <c r="AF4202" i="9"/>
  <c r="AF4203" i="9"/>
  <c r="AF4204" i="9"/>
  <c r="AF4205" i="9"/>
  <c r="AF4206" i="9"/>
  <c r="AF4207" i="9"/>
  <c r="AF4208" i="9"/>
  <c r="AF4209" i="9"/>
  <c r="AF4210" i="9"/>
  <c r="AF4211" i="9"/>
  <c r="AF4212" i="9"/>
  <c r="AF4213" i="9"/>
  <c r="AF4214" i="9"/>
  <c r="AF4215" i="9"/>
  <c r="AF4216" i="9"/>
  <c r="AF4217" i="9"/>
  <c r="AF4218" i="9"/>
  <c r="AF4219" i="9"/>
  <c r="AF4220" i="9"/>
  <c r="AF4221" i="9"/>
  <c r="AF4222" i="9"/>
  <c r="AF4223" i="9"/>
  <c r="AF4224" i="9"/>
  <c r="AF4225" i="9"/>
  <c r="AF4226" i="9"/>
  <c r="AF4227" i="9"/>
  <c r="AF4228" i="9"/>
  <c r="AF4229" i="9"/>
  <c r="AF4230" i="9"/>
  <c r="AF4231" i="9"/>
  <c r="AF4232" i="9"/>
  <c r="AF4233" i="9"/>
  <c r="AF4234" i="9"/>
  <c r="AF4235" i="9"/>
  <c r="AF4236" i="9"/>
  <c r="AF4237" i="9"/>
  <c r="AF4238" i="9"/>
  <c r="AF4239" i="9"/>
  <c r="AF4240" i="9"/>
  <c r="AF4241" i="9"/>
  <c r="AF4242" i="9"/>
  <c r="AF4243" i="9"/>
  <c r="AF4244" i="9"/>
  <c r="AF4245" i="9"/>
  <c r="AF4246" i="9"/>
  <c r="AF4247" i="9"/>
  <c r="AF4248" i="9"/>
  <c r="AF4249" i="9"/>
  <c r="AF4250" i="9"/>
  <c r="AF4251" i="9"/>
  <c r="AF4252" i="9"/>
  <c r="AF4253" i="9"/>
  <c r="AF4254" i="9"/>
  <c r="AF4255" i="9"/>
  <c r="AF4256" i="9"/>
  <c r="AF4257" i="9"/>
  <c r="AF4258" i="9"/>
  <c r="AF4259" i="9"/>
  <c r="AF4260" i="9"/>
  <c r="AF4261" i="9"/>
  <c r="AF4262" i="9"/>
  <c r="AF4263" i="9"/>
  <c r="AF4264" i="9"/>
  <c r="AF4265" i="9"/>
  <c r="AF4266" i="9"/>
  <c r="AF4267" i="9"/>
  <c r="AF4268" i="9"/>
  <c r="AF4269" i="9"/>
  <c r="AF4270" i="9"/>
  <c r="AF4271" i="9"/>
  <c r="AF4272" i="9"/>
  <c r="AF4273" i="9"/>
  <c r="AF4274" i="9"/>
  <c r="AF4275" i="9"/>
  <c r="AF4276" i="9"/>
  <c r="AF4277" i="9"/>
  <c r="AF4278" i="9"/>
  <c r="AF4279" i="9"/>
  <c r="AF4280" i="9"/>
  <c r="AF4281" i="9"/>
  <c r="AF4282" i="9"/>
  <c r="AF4283" i="9"/>
  <c r="AF4284" i="9"/>
  <c r="AF4285" i="9"/>
  <c r="AF4286" i="9"/>
  <c r="AF4287" i="9"/>
  <c r="AF4288" i="9"/>
  <c r="AF4289" i="9"/>
  <c r="AF4290" i="9"/>
  <c r="AF4291" i="9"/>
  <c r="AF4292" i="9"/>
  <c r="AF4293" i="9"/>
  <c r="AF4294" i="9"/>
  <c r="AF4295" i="9"/>
  <c r="AF4296" i="9"/>
  <c r="AF4297" i="9"/>
  <c r="AF4298" i="9"/>
  <c r="AF4299" i="9"/>
  <c r="AF4300" i="9"/>
  <c r="AF4301" i="9"/>
  <c r="AF4302" i="9"/>
  <c r="AF4303" i="9"/>
  <c r="AF4304" i="9"/>
  <c r="AF4305" i="9"/>
  <c r="AF4306" i="9"/>
  <c r="AF4307" i="9"/>
  <c r="AF4308" i="9"/>
  <c r="AF4309" i="9"/>
  <c r="AF4310" i="9"/>
  <c r="AF4311" i="9"/>
  <c r="AF4312" i="9"/>
  <c r="AF4313" i="9"/>
  <c r="AF4314" i="9"/>
  <c r="AF4315" i="9"/>
  <c r="AF4316" i="9"/>
  <c r="AF4317" i="9"/>
  <c r="AF4318" i="9"/>
  <c r="AF4319" i="9"/>
  <c r="AF4320" i="9"/>
  <c r="AF4321" i="9"/>
  <c r="AF4322" i="9"/>
  <c r="AF4323" i="9"/>
  <c r="AF4324" i="9"/>
  <c r="AF4325" i="9"/>
  <c r="AF4326" i="9"/>
  <c r="AF4327" i="9"/>
  <c r="AF4328" i="9"/>
  <c r="AF4329" i="9"/>
  <c r="AF4330" i="9"/>
  <c r="AF4331" i="9"/>
  <c r="AF4332" i="9"/>
  <c r="AF4333" i="9"/>
  <c r="AF4334" i="9"/>
  <c r="AF4335" i="9"/>
  <c r="AF4336" i="9"/>
  <c r="AF4337" i="9"/>
  <c r="AF4338" i="9"/>
  <c r="AF4339" i="9"/>
  <c r="AF4340" i="9"/>
  <c r="AF4341" i="9"/>
  <c r="AF4342" i="9"/>
  <c r="AF4343" i="9"/>
  <c r="AF4344" i="9"/>
  <c r="AF4345" i="9"/>
  <c r="AF4346" i="9"/>
  <c r="AF4347" i="9"/>
  <c r="AF4348" i="9"/>
  <c r="AF4349" i="9"/>
  <c r="AF4350" i="9"/>
  <c r="AF4351" i="9"/>
  <c r="AF4352" i="9"/>
  <c r="AF4353" i="9"/>
  <c r="AF4354" i="9"/>
  <c r="AF4355" i="9"/>
  <c r="AF4356" i="9"/>
  <c r="AF4357" i="9"/>
  <c r="AF4358" i="9"/>
  <c r="AF4359" i="9"/>
  <c r="AF4360" i="9"/>
  <c r="AF4361" i="9"/>
  <c r="AF4362" i="9"/>
  <c r="AF4363" i="9"/>
  <c r="AF4364" i="9"/>
  <c r="AF4365" i="9"/>
  <c r="AF4366" i="9"/>
  <c r="AF4367" i="9"/>
  <c r="AF4368" i="9"/>
  <c r="AF4369" i="9"/>
  <c r="AF4370" i="9"/>
  <c r="AF4371" i="9"/>
  <c r="AF4372" i="9"/>
  <c r="AF4373" i="9"/>
  <c r="AF4374" i="9"/>
  <c r="AF4375" i="9"/>
  <c r="AF4376" i="9"/>
  <c r="AF4377" i="9"/>
  <c r="AF4378" i="9"/>
  <c r="AF4379" i="9"/>
  <c r="AF4380" i="9"/>
  <c r="AF4381" i="9"/>
  <c r="AF4382" i="9"/>
  <c r="AF4383" i="9"/>
  <c r="AF4384" i="9"/>
  <c r="AF4385" i="9"/>
  <c r="AF4386" i="9"/>
  <c r="AF4387" i="9"/>
  <c r="AF4388" i="9"/>
  <c r="AF4389" i="9"/>
  <c r="AF4390" i="9"/>
  <c r="AF4391" i="9"/>
  <c r="AF4392" i="9"/>
  <c r="AF4393" i="9"/>
  <c r="AF4394" i="9"/>
  <c r="AF4395" i="9"/>
  <c r="AF4396" i="9"/>
  <c r="AF4397" i="9"/>
  <c r="AF4398" i="9"/>
  <c r="AF4399" i="9"/>
  <c r="AF4400" i="9"/>
  <c r="AF4401" i="9"/>
  <c r="AF4402" i="9"/>
  <c r="AF4403" i="9"/>
  <c r="AF4404" i="9"/>
  <c r="AF4405" i="9"/>
  <c r="AF4406" i="9"/>
  <c r="AF4407" i="9"/>
  <c r="AF4408" i="9"/>
  <c r="AF4409" i="9"/>
  <c r="AF4410" i="9"/>
  <c r="AF4411" i="9"/>
  <c r="AF4412" i="9"/>
  <c r="AF4413" i="9"/>
  <c r="AF4414" i="9"/>
  <c r="AF4415" i="9"/>
  <c r="AF4416" i="9"/>
  <c r="AF4417" i="9"/>
  <c r="AF4418" i="9"/>
  <c r="AF4419" i="9"/>
  <c r="AF4420" i="9"/>
  <c r="AF4421" i="9"/>
  <c r="AF4422" i="9"/>
  <c r="AF4423" i="9"/>
  <c r="AF4424" i="9"/>
  <c r="AF4425" i="9"/>
  <c r="AF4426" i="9"/>
  <c r="AF4427" i="9"/>
  <c r="AF4428" i="9"/>
  <c r="AF4429" i="9"/>
  <c r="AF4430" i="9"/>
  <c r="AF4431" i="9"/>
  <c r="AF4432" i="9"/>
  <c r="AF4433" i="9"/>
  <c r="AF4434" i="9"/>
  <c r="AF4435" i="9"/>
  <c r="AF4436" i="9"/>
  <c r="AF4437" i="9"/>
  <c r="AF4438" i="9"/>
  <c r="AF4439" i="9"/>
  <c r="AF4440" i="9"/>
  <c r="AF4441" i="9"/>
  <c r="AF4442" i="9"/>
  <c r="AF4443" i="9"/>
  <c r="AF4444" i="9"/>
  <c r="AF4445" i="9"/>
  <c r="AF4446" i="9"/>
  <c r="AF4447" i="9"/>
  <c r="AF4448" i="9"/>
  <c r="AF4449" i="9"/>
  <c r="AF4450" i="9"/>
  <c r="AF4451" i="9"/>
  <c r="AF4452" i="9"/>
  <c r="AF4453" i="9"/>
  <c r="AF4454" i="9"/>
  <c r="AF4455" i="9"/>
  <c r="AF4456" i="9"/>
  <c r="AF4457" i="9"/>
  <c r="AF4458" i="9"/>
  <c r="AF4459" i="9"/>
  <c r="AF4460" i="9"/>
  <c r="AF4461" i="9"/>
  <c r="AF4462" i="9"/>
  <c r="AF4463" i="9"/>
  <c r="AF4464" i="9"/>
  <c r="AF4465" i="9"/>
  <c r="AF4466" i="9"/>
  <c r="AF4467" i="9"/>
  <c r="AF4468" i="9"/>
  <c r="AF4469" i="9"/>
  <c r="AF4470" i="9"/>
  <c r="AF4471" i="9"/>
  <c r="AF4472" i="9"/>
  <c r="AF4473" i="9"/>
  <c r="AF4474" i="9"/>
  <c r="AF4475" i="9"/>
  <c r="AF4476" i="9"/>
  <c r="AF4477" i="9"/>
  <c r="AF4478" i="9"/>
  <c r="AF4479" i="9"/>
  <c r="AF4480" i="9"/>
  <c r="AF4481" i="9"/>
  <c r="AF4482" i="9"/>
  <c r="AF4483" i="9"/>
  <c r="AF4484" i="9"/>
  <c r="AF4485" i="9"/>
  <c r="AF4486" i="9"/>
  <c r="AF4487" i="9"/>
  <c r="AF4488" i="9"/>
  <c r="AF4489" i="9"/>
  <c r="AF4490" i="9"/>
  <c r="AF4491" i="9"/>
  <c r="AF4492" i="9"/>
  <c r="AF4493" i="9"/>
  <c r="AF4494" i="9"/>
  <c r="AF4495" i="9"/>
  <c r="AF4496" i="9"/>
  <c r="AF4497" i="9"/>
  <c r="AF4498" i="9"/>
  <c r="AF4499" i="9"/>
  <c r="AF4500" i="9"/>
  <c r="AF4501" i="9"/>
  <c r="AF4502" i="9"/>
  <c r="AF4503" i="9"/>
  <c r="AF4504" i="9"/>
  <c r="AF4505" i="9"/>
  <c r="AF4506" i="9"/>
  <c r="AF4507" i="9"/>
  <c r="J31" i="3"/>
  <c r="AE4389" i="9" s="1"/>
  <c r="J30" i="3"/>
  <c r="AE4205" i="9" s="1"/>
  <c r="J29" i="3"/>
  <c r="J28" i="3"/>
  <c r="J27" i="3"/>
  <c r="AE3769" i="9" s="1"/>
  <c r="J26" i="3"/>
  <c r="AE3545" i="9" s="1"/>
  <c r="J25" i="3"/>
  <c r="AE3321" i="9" s="1"/>
  <c r="J24" i="3"/>
  <c r="AE3097" i="9" s="1"/>
  <c r="J23" i="3"/>
  <c r="J22" i="3"/>
  <c r="J21" i="3"/>
  <c r="J20" i="3"/>
  <c r="J19" i="3"/>
  <c r="J18" i="3"/>
  <c r="J17" i="3"/>
  <c r="J16" i="3"/>
  <c r="J15" i="3"/>
  <c r="J14" i="3"/>
  <c r="J13" i="3"/>
  <c r="J12" i="3"/>
  <c r="J11" i="3"/>
  <c r="J10" i="3"/>
  <c r="J9" i="3"/>
  <c r="J8" i="3"/>
  <c r="J7" i="3"/>
  <c r="H172" i="12"/>
  <c r="G172" i="12"/>
  <c r="J172" i="12"/>
  <c r="K172" i="12" s="1"/>
  <c r="L172" i="12"/>
  <c r="M172" i="12"/>
  <c r="N172" i="12"/>
  <c r="P172" i="12"/>
  <c r="R172" i="12"/>
  <c r="F134" i="12"/>
  <c r="N134" i="12" s="1"/>
  <c r="F135" i="12"/>
  <c r="H135" i="12" s="1"/>
  <c r="F136" i="12"/>
  <c r="F137" i="12"/>
  <c r="H137" i="12" s="1"/>
  <c r="F138" i="12"/>
  <c r="H138" i="12" s="1"/>
  <c r="I138" i="12" s="1"/>
  <c r="F139" i="12"/>
  <c r="H139" i="12" s="1"/>
  <c r="F140" i="12"/>
  <c r="N140" i="12" s="1"/>
  <c r="F141" i="12"/>
  <c r="H141" i="12" s="1"/>
  <c r="F142" i="12"/>
  <c r="H142" i="12" s="1"/>
  <c r="F143" i="12"/>
  <c r="H143" i="12" s="1"/>
  <c r="F144" i="12"/>
  <c r="F145" i="12"/>
  <c r="N145" i="12" s="1"/>
  <c r="F146" i="12"/>
  <c r="H146" i="12" s="1"/>
  <c r="I146" i="12" s="1"/>
  <c r="F147" i="12"/>
  <c r="H147" i="12" s="1"/>
  <c r="F148" i="12"/>
  <c r="H148" i="12" s="1"/>
  <c r="I148" i="12" s="1"/>
  <c r="F149" i="12"/>
  <c r="N149" i="12" s="1"/>
  <c r="F151" i="12"/>
  <c r="F152" i="12"/>
  <c r="N152" i="12" s="1"/>
  <c r="F153" i="12"/>
  <c r="F154" i="12"/>
  <c r="H154" i="12" s="1"/>
  <c r="F155" i="12"/>
  <c r="H155" i="12" s="1"/>
  <c r="F156" i="12"/>
  <c r="N156" i="12" s="1"/>
  <c r="F157" i="12"/>
  <c r="H157" i="12" s="1"/>
  <c r="F158" i="12"/>
  <c r="F159" i="12"/>
  <c r="H159" i="12" s="1"/>
  <c r="F160" i="12"/>
  <c r="N160" i="12" s="1"/>
  <c r="F161" i="12"/>
  <c r="N161" i="12" s="1"/>
  <c r="F162" i="12"/>
  <c r="H162" i="12" s="1"/>
  <c r="F163" i="12"/>
  <c r="H163" i="12" s="1"/>
  <c r="F164" i="12"/>
  <c r="H164" i="12" s="1"/>
  <c r="I164" i="12" s="1"/>
  <c r="H165" i="12"/>
  <c r="F166" i="12"/>
  <c r="N166" i="12" s="1"/>
  <c r="H169" i="12"/>
  <c r="H170" i="12"/>
  <c r="H171" i="12"/>
  <c r="F133" i="12"/>
  <c r="N133" i="12" s="1"/>
  <c r="G133" i="12"/>
  <c r="G134" i="12"/>
  <c r="G135" i="12"/>
  <c r="G136" i="12"/>
  <c r="G137" i="12"/>
  <c r="G138" i="12"/>
  <c r="G139" i="12"/>
  <c r="G140" i="12"/>
  <c r="G141" i="12"/>
  <c r="G142" i="12"/>
  <c r="G143" i="12"/>
  <c r="G144" i="12"/>
  <c r="G145" i="12"/>
  <c r="G146" i="12"/>
  <c r="G147" i="12"/>
  <c r="G148" i="12"/>
  <c r="G149" i="12"/>
  <c r="G150" i="12"/>
  <c r="G151" i="12"/>
  <c r="G152" i="12"/>
  <c r="G153" i="12"/>
  <c r="G154" i="12"/>
  <c r="G155" i="12"/>
  <c r="G156" i="12"/>
  <c r="G157" i="12"/>
  <c r="G158" i="12"/>
  <c r="G159" i="12"/>
  <c r="G160" i="12"/>
  <c r="G161" i="12"/>
  <c r="G162" i="12"/>
  <c r="G163" i="12"/>
  <c r="G164" i="12"/>
  <c r="G165" i="12"/>
  <c r="G166" i="12"/>
  <c r="G167" i="12"/>
  <c r="G168" i="12"/>
  <c r="G169" i="12"/>
  <c r="G170" i="12"/>
  <c r="G171" i="12"/>
  <c r="H136" i="12"/>
  <c r="I136" i="12" s="1"/>
  <c r="H140" i="12"/>
  <c r="I140" i="12" s="1"/>
  <c r="H144" i="12"/>
  <c r="I144" i="12" s="1"/>
  <c r="H150" i="12"/>
  <c r="H153" i="12"/>
  <c r="I153" i="12" s="1"/>
  <c r="H167" i="12"/>
  <c r="H168" i="12"/>
  <c r="I168" i="12" s="1"/>
  <c r="J133" i="12"/>
  <c r="J134" i="12"/>
  <c r="K134" i="12" s="1"/>
  <c r="J135" i="12"/>
  <c r="K135" i="12" s="1"/>
  <c r="J136" i="12"/>
  <c r="K136" i="12" s="1"/>
  <c r="J137" i="12"/>
  <c r="K137" i="12" s="1"/>
  <c r="J138" i="12"/>
  <c r="K138" i="12" s="1"/>
  <c r="J139" i="12"/>
  <c r="J140" i="12"/>
  <c r="J141" i="12"/>
  <c r="J142" i="12"/>
  <c r="K142" i="12" s="1"/>
  <c r="J143" i="12"/>
  <c r="K143" i="12" s="1"/>
  <c r="J144" i="12"/>
  <c r="K144" i="12" s="1"/>
  <c r="J145" i="12"/>
  <c r="K145" i="12" s="1"/>
  <c r="J146" i="12"/>
  <c r="K146" i="12" s="1"/>
  <c r="J147" i="12"/>
  <c r="J148" i="12"/>
  <c r="K148" i="12" s="1"/>
  <c r="J149" i="12"/>
  <c r="J150" i="12"/>
  <c r="K150" i="12" s="1"/>
  <c r="J151" i="12"/>
  <c r="J152" i="12"/>
  <c r="K152" i="12" s="1"/>
  <c r="J153" i="12"/>
  <c r="J154" i="12"/>
  <c r="K154" i="12" s="1"/>
  <c r="J155" i="12"/>
  <c r="J156" i="12"/>
  <c r="J157" i="12"/>
  <c r="J158" i="12"/>
  <c r="K158" i="12" s="1"/>
  <c r="J159" i="12"/>
  <c r="K159" i="12" s="1"/>
  <c r="J160" i="12"/>
  <c r="K160" i="12" s="1"/>
  <c r="J161" i="12"/>
  <c r="K161" i="12" s="1"/>
  <c r="J162" i="12"/>
  <c r="K162" i="12" s="1"/>
  <c r="J163" i="12"/>
  <c r="J164" i="12"/>
  <c r="J165" i="12"/>
  <c r="J166" i="12"/>
  <c r="K166" i="12" s="1"/>
  <c r="J167" i="12"/>
  <c r="K167" i="12" s="1"/>
  <c r="J168" i="12"/>
  <c r="K168" i="12" s="1"/>
  <c r="J169" i="12"/>
  <c r="K169" i="12" s="1"/>
  <c r="J170" i="12"/>
  <c r="K170" i="12" s="1"/>
  <c r="J171" i="12"/>
  <c r="K133" i="12"/>
  <c r="K139" i="12"/>
  <c r="K140" i="12"/>
  <c r="K141" i="12"/>
  <c r="K147" i="12"/>
  <c r="K149" i="12"/>
  <c r="K151" i="12"/>
  <c r="K153" i="12"/>
  <c r="K155" i="12"/>
  <c r="K156" i="12"/>
  <c r="K157" i="12"/>
  <c r="K163" i="12"/>
  <c r="K164" i="12"/>
  <c r="K165" i="12"/>
  <c r="K171"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67" i="12"/>
  <c r="L168" i="12"/>
  <c r="L169" i="12"/>
  <c r="L170" i="12"/>
  <c r="L171" i="12"/>
  <c r="M133" i="12"/>
  <c r="M134" i="12"/>
  <c r="M135" i="12"/>
  <c r="M136" i="12"/>
  <c r="M137" i="12"/>
  <c r="M138" i="12"/>
  <c r="M139" i="12"/>
  <c r="M140" i="12"/>
  <c r="M141" i="12"/>
  <c r="M142" i="12"/>
  <c r="M143" i="12"/>
  <c r="M144" i="12"/>
  <c r="M145" i="12"/>
  <c r="M146" i="12"/>
  <c r="M147" i="12"/>
  <c r="M148" i="12"/>
  <c r="M149" i="12"/>
  <c r="M150" i="12"/>
  <c r="M151" i="12"/>
  <c r="M152" i="12"/>
  <c r="M153" i="12"/>
  <c r="M154" i="12"/>
  <c r="M155" i="12"/>
  <c r="M156" i="12"/>
  <c r="M157" i="12"/>
  <c r="M158" i="12"/>
  <c r="M159" i="12"/>
  <c r="M160" i="12"/>
  <c r="M161" i="12"/>
  <c r="M162" i="12"/>
  <c r="M163" i="12"/>
  <c r="M164" i="12"/>
  <c r="M165" i="12"/>
  <c r="M166" i="12"/>
  <c r="M167" i="12"/>
  <c r="M168" i="12"/>
  <c r="M169" i="12"/>
  <c r="M170" i="12"/>
  <c r="M171" i="12"/>
  <c r="N136" i="12"/>
  <c r="N141" i="12"/>
  <c r="N143" i="12"/>
  <c r="N144" i="12"/>
  <c r="N146" i="12"/>
  <c r="N148" i="12"/>
  <c r="N150" i="12"/>
  <c r="N153" i="12"/>
  <c r="N165" i="12"/>
  <c r="N167" i="12"/>
  <c r="N168" i="12"/>
  <c r="N169" i="12"/>
  <c r="P133" i="12"/>
  <c r="P134" i="12"/>
  <c r="P135" i="12"/>
  <c r="P136" i="12"/>
  <c r="P137" i="12"/>
  <c r="P138" i="12"/>
  <c r="P139" i="12"/>
  <c r="P140" i="12"/>
  <c r="P141" i="12"/>
  <c r="P142" i="12"/>
  <c r="P143" i="12"/>
  <c r="P144" i="12"/>
  <c r="P145" i="12"/>
  <c r="P146" i="12"/>
  <c r="P147" i="12"/>
  <c r="P148" i="12"/>
  <c r="P149" i="12"/>
  <c r="P150" i="12"/>
  <c r="P151" i="12"/>
  <c r="P152" i="12"/>
  <c r="P153" i="12"/>
  <c r="P154" i="12"/>
  <c r="P155" i="12"/>
  <c r="P156" i="12"/>
  <c r="P157" i="12"/>
  <c r="P158" i="12"/>
  <c r="P159" i="12"/>
  <c r="P160" i="12"/>
  <c r="P161" i="12"/>
  <c r="P162" i="12"/>
  <c r="P163" i="12"/>
  <c r="P164" i="12"/>
  <c r="P165" i="12"/>
  <c r="P166" i="12"/>
  <c r="P167" i="12"/>
  <c r="P168" i="12"/>
  <c r="P169" i="12"/>
  <c r="P170" i="12"/>
  <c r="P171" i="12"/>
  <c r="R133" i="12"/>
  <c r="R134" i="12"/>
  <c r="R135" i="12"/>
  <c r="R136" i="12"/>
  <c r="R137" i="12"/>
  <c r="R138" i="12"/>
  <c r="R139" i="12"/>
  <c r="R140" i="12"/>
  <c r="R141" i="12"/>
  <c r="R142" i="12"/>
  <c r="R143" i="12"/>
  <c r="R144" i="12"/>
  <c r="R145" i="12"/>
  <c r="R146" i="12"/>
  <c r="R147" i="12"/>
  <c r="R148" i="12"/>
  <c r="R149" i="12"/>
  <c r="R150" i="12"/>
  <c r="R151" i="12"/>
  <c r="R152" i="12"/>
  <c r="R153" i="12"/>
  <c r="R154" i="12"/>
  <c r="R155" i="12"/>
  <c r="R156" i="12"/>
  <c r="R157" i="12"/>
  <c r="R158" i="12"/>
  <c r="R159" i="12"/>
  <c r="R160" i="12"/>
  <c r="R161" i="12"/>
  <c r="R162" i="12"/>
  <c r="R163" i="12"/>
  <c r="R164" i="12"/>
  <c r="R165" i="12"/>
  <c r="R166" i="12"/>
  <c r="R167" i="12"/>
  <c r="R168" i="12"/>
  <c r="R169" i="12"/>
  <c r="R170" i="12"/>
  <c r="R171" i="12"/>
  <c r="B58" i="135" l="1"/>
  <c r="B58" i="127"/>
  <c r="C9" i="3"/>
  <c r="O5" i="114" s="1"/>
  <c r="Q23" i="39"/>
  <c r="Q15" i="39"/>
  <c r="Q7" i="39"/>
  <c r="B1017" i="39"/>
  <c r="B1009" i="39"/>
  <c r="B1001" i="39"/>
  <c r="B993" i="39"/>
  <c r="B985" i="39"/>
  <c r="B977" i="39"/>
  <c r="B969" i="39"/>
  <c r="B961" i="39"/>
  <c r="B953" i="39"/>
  <c r="B945" i="39"/>
  <c r="B937" i="39"/>
  <c r="B929" i="39"/>
  <c r="B921" i="39"/>
  <c r="B913" i="39"/>
  <c r="B905" i="39"/>
  <c r="B897" i="39"/>
  <c r="B889" i="39"/>
  <c r="B881" i="39"/>
  <c r="B873" i="39"/>
  <c r="B865" i="39"/>
  <c r="B857" i="39"/>
  <c r="B849" i="39"/>
  <c r="B841" i="39"/>
  <c r="B833" i="39"/>
  <c r="B825" i="39"/>
  <c r="B817" i="39"/>
  <c r="B809" i="39"/>
  <c r="B801" i="39"/>
  <c r="B793" i="39"/>
  <c r="B785" i="39"/>
  <c r="B777" i="39"/>
  <c r="B769" i="39"/>
  <c r="B761" i="39"/>
  <c r="B753" i="39"/>
  <c r="B745" i="39"/>
  <c r="B737" i="39"/>
  <c r="B729" i="39"/>
  <c r="B721" i="39"/>
  <c r="B713" i="39"/>
  <c r="B705" i="39"/>
  <c r="B697" i="39"/>
  <c r="B689" i="39"/>
  <c r="B681" i="39"/>
  <c r="B673" i="39"/>
  <c r="Q1" i="39"/>
  <c r="Q22" i="39"/>
  <c r="Q14" i="39"/>
  <c r="Q6" i="39"/>
  <c r="Q29" i="39"/>
  <c r="Q21" i="39"/>
  <c r="Q13" i="39"/>
  <c r="Q5" i="39"/>
  <c r="Q28" i="39"/>
  <c r="Q20" i="39"/>
  <c r="Q12" i="39"/>
  <c r="Q4" i="39"/>
  <c r="I154" i="12"/>
  <c r="C10" i="3"/>
  <c r="O5" i="115" s="1"/>
  <c r="Q27" i="39"/>
  <c r="Q19" i="39"/>
  <c r="Q11" i="39"/>
  <c r="Q3" i="39"/>
  <c r="C11" i="3"/>
  <c r="O5" i="116" s="1"/>
  <c r="Q26" i="39"/>
  <c r="Q18" i="39"/>
  <c r="Q10" i="39"/>
  <c r="Q2" i="39"/>
  <c r="I170" i="12"/>
  <c r="I143" i="12"/>
  <c r="I135" i="12"/>
  <c r="Q25" i="39"/>
  <c r="Q17" i="39"/>
  <c r="Q9" i="39"/>
  <c r="N138" i="12"/>
  <c r="I167" i="12"/>
  <c r="I169" i="12"/>
  <c r="I159" i="12"/>
  <c r="I142" i="12"/>
  <c r="Q24" i="39"/>
  <c r="Q16" i="39"/>
  <c r="Q8" i="39"/>
  <c r="Q40" i="6"/>
  <c r="Q48" i="6"/>
  <c r="Q56" i="6"/>
  <c r="Q64" i="6"/>
  <c r="S64" i="6"/>
  <c r="Q35" i="6"/>
  <c r="Q43" i="6"/>
  <c r="Q51" i="6"/>
  <c r="Q59" i="6"/>
  <c r="Q46" i="6"/>
  <c r="S62" i="6"/>
  <c r="S60" i="6"/>
  <c r="S58" i="6"/>
  <c r="S56" i="6"/>
  <c r="S54" i="6"/>
  <c r="S52" i="6"/>
  <c r="S50" i="6"/>
  <c r="S48" i="6"/>
  <c r="S46" i="6"/>
  <c r="S44" i="6"/>
  <c r="S42" i="6"/>
  <c r="S40" i="6"/>
  <c r="S38" i="6"/>
  <c r="S36" i="6"/>
  <c r="Q37" i="6"/>
  <c r="Q45" i="6"/>
  <c r="Q53" i="6"/>
  <c r="Q61" i="6"/>
  <c r="S63" i="6"/>
  <c r="S61" i="6"/>
  <c r="S59" i="6"/>
  <c r="S57" i="6"/>
  <c r="S55" i="6"/>
  <c r="S53" i="6"/>
  <c r="S51" i="6"/>
  <c r="Q38" i="6"/>
  <c r="Q54" i="6"/>
  <c r="Q62" i="6"/>
  <c r="Q42" i="6"/>
  <c r="Q50" i="6"/>
  <c r="Q58" i="6"/>
  <c r="Q41" i="6"/>
  <c r="Q49" i="6"/>
  <c r="Q57" i="6"/>
  <c r="Q36" i="6"/>
  <c r="Q44" i="6"/>
  <c r="Q52" i="6"/>
  <c r="Q60" i="6"/>
  <c r="U33" i="6"/>
  <c r="V33" i="6" s="1"/>
  <c r="S49" i="6"/>
  <c r="S47" i="6"/>
  <c r="S45" i="6"/>
  <c r="S43" i="6"/>
  <c r="S41" i="6"/>
  <c r="S39" i="6"/>
  <c r="S37" i="6"/>
  <c r="S35" i="6"/>
  <c r="Q39" i="6"/>
  <c r="Q47" i="6"/>
  <c r="Q55" i="6"/>
  <c r="Q63" i="6"/>
  <c r="U64" i="6"/>
  <c r="U62" i="6"/>
  <c r="U60" i="6"/>
  <c r="U58" i="6"/>
  <c r="U56" i="6"/>
  <c r="U54" i="6"/>
  <c r="U52" i="6"/>
  <c r="U50" i="6"/>
  <c r="U48" i="6"/>
  <c r="U46" i="6"/>
  <c r="U44" i="6"/>
  <c r="U42" i="6"/>
  <c r="U40" i="6"/>
  <c r="U38" i="6"/>
  <c r="U36" i="6"/>
  <c r="U34" i="6"/>
  <c r="S33" i="6"/>
  <c r="U63" i="6"/>
  <c r="U61" i="6"/>
  <c r="U59" i="6"/>
  <c r="U57" i="6"/>
  <c r="U55" i="6"/>
  <c r="U53" i="6"/>
  <c r="U51" i="6"/>
  <c r="U49" i="6"/>
  <c r="U47" i="6"/>
  <c r="U45" i="6"/>
  <c r="U43" i="6"/>
  <c r="U41" i="6"/>
  <c r="U39" i="6"/>
  <c r="U37" i="6"/>
  <c r="U35" i="6"/>
  <c r="R33" i="6"/>
  <c r="Q34" i="6"/>
  <c r="O31" i="6"/>
  <c r="M31" i="6"/>
  <c r="K31" i="6"/>
  <c r="B665" i="39"/>
  <c r="B657" i="39"/>
  <c r="B649" i="39"/>
  <c r="B641" i="39"/>
  <c r="B633" i="39"/>
  <c r="B625" i="39"/>
  <c r="B617" i="39"/>
  <c r="B609" i="39"/>
  <c r="B601" i="39"/>
  <c r="B593" i="39"/>
  <c r="B585" i="39"/>
  <c r="B577" i="39"/>
  <c r="B569" i="39"/>
  <c r="B561" i="39"/>
  <c r="B553" i="39"/>
  <c r="B545" i="39"/>
  <c r="B537" i="39"/>
  <c r="B529" i="39"/>
  <c r="B521" i="39"/>
  <c r="B513" i="39"/>
  <c r="B505" i="39"/>
  <c r="B497" i="39"/>
  <c r="B489" i="39"/>
  <c r="B481" i="39"/>
  <c r="B473" i="39"/>
  <c r="B465" i="39"/>
  <c r="B457" i="39"/>
  <c r="B449" i="39"/>
  <c r="B441" i="39"/>
  <c r="B433" i="39"/>
  <c r="B425" i="39"/>
  <c r="B417" i="39"/>
  <c r="B409" i="39"/>
  <c r="B401" i="39"/>
  <c r="B393" i="39"/>
  <c r="B385" i="39"/>
  <c r="B377" i="39"/>
  <c r="B369" i="39"/>
  <c r="B361" i="39"/>
  <c r="B353" i="39"/>
  <c r="B345" i="39"/>
  <c r="B337" i="39"/>
  <c r="B329" i="39"/>
  <c r="B321" i="39"/>
  <c r="B313" i="39"/>
  <c r="B305" i="39"/>
  <c r="B297" i="39"/>
  <c r="B289" i="39"/>
  <c r="B281" i="39"/>
  <c r="B273" i="39"/>
  <c r="B265" i="39"/>
  <c r="B257" i="39"/>
  <c r="B249" i="39"/>
  <c r="B241" i="39"/>
  <c r="B233" i="39"/>
  <c r="B225" i="39"/>
  <c r="B217" i="39"/>
  <c r="B209" i="39"/>
  <c r="B201" i="39"/>
  <c r="B193" i="39"/>
  <c r="B185" i="39"/>
  <c r="B145" i="39"/>
  <c r="B129" i="39"/>
  <c r="B121" i="39"/>
  <c r="B81" i="39"/>
  <c r="B65" i="39"/>
  <c r="B57" i="39"/>
  <c r="B17" i="39"/>
  <c r="B1023" i="39"/>
  <c r="B1015" i="39"/>
  <c r="B1007" i="39"/>
  <c r="B999" i="39"/>
  <c r="B991" i="39"/>
  <c r="B983" i="39"/>
  <c r="B975" i="39"/>
  <c r="B967" i="39"/>
  <c r="B959" i="39"/>
  <c r="B951" i="39"/>
  <c r="B943" i="39"/>
  <c r="B935" i="39"/>
  <c r="B927" i="39"/>
  <c r="B919" i="39"/>
  <c r="B911" i="39"/>
  <c r="B903" i="39"/>
  <c r="B895" i="39"/>
  <c r="B887" i="39"/>
  <c r="B879" i="39"/>
  <c r="B871" i="39"/>
  <c r="B863" i="39"/>
  <c r="B855" i="39"/>
  <c r="B847" i="39"/>
  <c r="B839" i="39"/>
  <c r="B831" i="39"/>
  <c r="B823" i="39"/>
  <c r="B815" i="39"/>
  <c r="B807" i="39"/>
  <c r="B1024" i="39"/>
  <c r="B1016" i="39"/>
  <c r="B1008" i="39"/>
  <c r="B1000" i="39"/>
  <c r="B992" i="39"/>
  <c r="B984" i="39"/>
  <c r="B976" i="39"/>
  <c r="B968" i="39"/>
  <c r="B960" i="39"/>
  <c r="B952" i="39"/>
  <c r="B944" i="39"/>
  <c r="B936" i="39"/>
  <c r="B928" i="39"/>
  <c r="B920" i="39"/>
  <c r="B912" i="39"/>
  <c r="B904" i="39"/>
  <c r="B896" i="39"/>
  <c r="B888" i="39"/>
  <c r="B880" i="39"/>
  <c r="B872" i="39"/>
  <c r="B864" i="39"/>
  <c r="B856" i="39"/>
  <c r="B848" i="39"/>
  <c r="B840" i="39"/>
  <c r="B832" i="39"/>
  <c r="B824" i="39"/>
  <c r="B816" i="39"/>
  <c r="B808" i="39"/>
  <c r="B800" i="39"/>
  <c r="B792" i="39"/>
  <c r="B784" i="39"/>
  <c r="B776" i="39"/>
  <c r="B768" i="39"/>
  <c r="B760" i="39"/>
  <c r="B752" i="39"/>
  <c r="B744" i="39"/>
  <c r="B736" i="39"/>
  <c r="B728" i="39"/>
  <c r="B720" i="39"/>
  <c r="B712" i="39"/>
  <c r="B704" i="39"/>
  <c r="B696" i="39"/>
  <c r="B799" i="39"/>
  <c r="B791" i="39"/>
  <c r="B783" i="39"/>
  <c r="B775" i="39"/>
  <c r="B767" i="39"/>
  <c r="B759" i="39"/>
  <c r="B751" i="39"/>
  <c r="B743" i="39"/>
  <c r="B735" i="39"/>
  <c r="B727" i="39"/>
  <c r="B719" i="39"/>
  <c r="B711" i="39"/>
  <c r="B703" i="39"/>
  <c r="B695" i="39"/>
  <c r="B687" i="39"/>
  <c r="B679" i="39"/>
  <c r="B671" i="39"/>
  <c r="B663" i="39"/>
  <c r="B655" i="39"/>
  <c r="B647" i="39"/>
  <c r="B639" i="39"/>
  <c r="B631" i="39"/>
  <c r="B623" i="39"/>
  <c r="B615" i="39"/>
  <c r="B607" i="39"/>
  <c r="B599" i="39"/>
  <c r="B591" i="39"/>
  <c r="B583" i="39"/>
  <c r="B575" i="39"/>
  <c r="B567" i="39"/>
  <c r="B559" i="39"/>
  <c r="B551" i="39"/>
  <c r="B543" i="39"/>
  <c r="B535" i="39"/>
  <c r="B527" i="39"/>
  <c r="B519" i="39"/>
  <c r="B511" i="39"/>
  <c r="B503" i="39"/>
  <c r="B495" i="39"/>
  <c r="B487" i="39"/>
  <c r="B479" i="39"/>
  <c r="B471" i="39"/>
  <c r="B463" i="39"/>
  <c r="B455" i="39"/>
  <c r="B447" i="39"/>
  <c r="B439" i="39"/>
  <c r="B431" i="39"/>
  <c r="B423" i="39"/>
  <c r="B415" i="39"/>
  <c r="B407" i="39"/>
  <c r="B399" i="39"/>
  <c r="B391" i="39"/>
  <c r="B383" i="39"/>
  <c r="B375" i="39"/>
  <c r="B367" i="39"/>
  <c r="B359" i="39"/>
  <c r="B351" i="39"/>
  <c r="B343" i="39"/>
  <c r="B335" i="39"/>
  <c r="B327" i="39"/>
  <c r="B319" i="39"/>
  <c r="B311" i="39"/>
  <c r="B303" i="39"/>
  <c r="B295" i="39"/>
  <c r="B287" i="39"/>
  <c r="B279" i="39"/>
  <c r="B271" i="39"/>
  <c r="B263" i="39"/>
  <c r="B255" i="39"/>
  <c r="B247" i="39"/>
  <c r="B239" i="39"/>
  <c r="B231" i="39"/>
  <c r="B223" i="39"/>
  <c r="B215" i="39"/>
  <c r="B207" i="39"/>
  <c r="B199" i="39"/>
  <c r="B167" i="39"/>
  <c r="B151" i="39"/>
  <c r="B143" i="39"/>
  <c r="B103" i="39"/>
  <c r="B87" i="39"/>
  <c r="B79" i="39"/>
  <c r="B39" i="39"/>
  <c r="B23" i="39"/>
  <c r="B15" i="39"/>
  <c r="B1022" i="39"/>
  <c r="B1014" i="39"/>
  <c r="B1006" i="39"/>
  <c r="B998" i="39"/>
  <c r="B990" i="39"/>
  <c r="B982" i="39"/>
  <c r="B974" i="39"/>
  <c r="B966" i="39"/>
  <c r="B958" i="39"/>
  <c r="B950" i="39"/>
  <c r="B942" i="39"/>
  <c r="B934" i="39"/>
  <c r="B926" i="39"/>
  <c r="B918" i="39"/>
  <c r="B910" i="39"/>
  <c r="B902" i="39"/>
  <c r="B894" i="39"/>
  <c r="B886" i="39"/>
  <c r="B878" i="39"/>
  <c r="B870" i="39"/>
  <c r="B862" i="39"/>
  <c r="B854" i="39"/>
  <c r="B846" i="39"/>
  <c r="B838" i="39"/>
  <c r="B830" i="39"/>
  <c r="B822" i="39"/>
  <c r="B814" i="39"/>
  <c r="B806" i="39"/>
  <c r="B798" i="39"/>
  <c r="B790" i="39"/>
  <c r="B782" i="39"/>
  <c r="B774" i="39"/>
  <c r="B766" i="39"/>
  <c r="B758" i="39"/>
  <c r="B750" i="39"/>
  <c r="B742" i="39"/>
  <c r="B734" i="39"/>
  <c r="B726" i="39"/>
  <c r="B718" i="39"/>
  <c r="B710" i="39"/>
  <c r="B702" i="39"/>
  <c r="B1021" i="39"/>
  <c r="B1013" i="39"/>
  <c r="B1005" i="39"/>
  <c r="B997" i="39"/>
  <c r="B989" i="39"/>
  <c r="B981" i="39"/>
  <c r="B973" i="39"/>
  <c r="B965" i="39"/>
  <c r="B957" i="39"/>
  <c r="B949" i="39"/>
  <c r="B941" i="39"/>
  <c r="B933" i="39"/>
  <c r="B925" i="39"/>
  <c r="B917" i="39"/>
  <c r="B909" i="39"/>
  <c r="B901" i="39"/>
  <c r="B893" i="39"/>
  <c r="B885" i="39"/>
  <c r="B877" i="39"/>
  <c r="B869" i="39"/>
  <c r="B861" i="39"/>
  <c r="B853" i="39"/>
  <c r="B845" i="39"/>
  <c r="B837" i="39"/>
  <c r="B829" i="39"/>
  <c r="B821" i="39"/>
  <c r="B813" i="39"/>
  <c r="B805" i="39"/>
  <c r="B797" i="39"/>
  <c r="B789" i="39"/>
  <c r="B781" i="39"/>
  <c r="B773" i="39"/>
  <c r="B765" i="39"/>
  <c r="B757" i="39"/>
  <c r="B749" i="39"/>
  <c r="B741" i="39"/>
  <c r="B733" i="39"/>
  <c r="B725" i="39"/>
  <c r="B717" i="39"/>
  <c r="B709" i="39"/>
  <c r="B701" i="39"/>
  <c r="B693" i="39"/>
  <c r="B1020" i="39"/>
  <c r="B1012" i="39"/>
  <c r="B1004" i="39"/>
  <c r="B996" i="39"/>
  <c r="B988" i="39"/>
  <c r="B980" i="39"/>
  <c r="B972" i="39"/>
  <c r="B964" i="39"/>
  <c r="B956" i="39"/>
  <c r="B948" i="39"/>
  <c r="B940" i="39"/>
  <c r="B932" i="39"/>
  <c r="B924" i="39"/>
  <c r="B916" i="39"/>
  <c r="B908" i="39"/>
  <c r="B900" i="39"/>
  <c r="B892" i="39"/>
  <c r="B884" i="39"/>
  <c r="B876" i="39"/>
  <c r="B868" i="39"/>
  <c r="B860" i="39"/>
  <c r="B852" i="39"/>
  <c r="B844" i="39"/>
  <c r="B836" i="39"/>
  <c r="B828" i="39"/>
  <c r="B820" i="39"/>
  <c r="B812" i="39"/>
  <c r="B804" i="39"/>
  <c r="B796" i="39"/>
  <c r="B788" i="39"/>
  <c r="B780" i="39"/>
  <c r="B772" i="39"/>
  <c r="B764" i="39"/>
  <c r="B756" i="39"/>
  <c r="B748" i="39"/>
  <c r="B740" i="39"/>
  <c r="B732" i="39"/>
  <c r="B724" i="39"/>
  <c r="B716" i="39"/>
  <c r="B708" i="39"/>
  <c r="B700" i="39"/>
  <c r="B692" i="39"/>
  <c r="B1019" i="39"/>
  <c r="B1011" i="39"/>
  <c r="B1003" i="39"/>
  <c r="B995" i="39"/>
  <c r="B987" i="39"/>
  <c r="B979" i="39"/>
  <c r="B971" i="39"/>
  <c r="B963" i="39"/>
  <c r="B955" i="39"/>
  <c r="B947" i="39"/>
  <c r="B939" i="39"/>
  <c r="B931" i="39"/>
  <c r="B923" i="39"/>
  <c r="B915" i="39"/>
  <c r="B907" i="39"/>
  <c r="B899" i="39"/>
  <c r="B891" i="39"/>
  <c r="B883" i="39"/>
  <c r="B875" i="39"/>
  <c r="B867" i="39"/>
  <c r="B859" i="39"/>
  <c r="B851" i="39"/>
  <c r="B843" i="39"/>
  <c r="B835" i="39"/>
  <c r="B827" i="39"/>
  <c r="B819" i="39"/>
  <c r="B811" i="39"/>
  <c r="B803" i="39"/>
  <c r="B795" i="39"/>
  <c r="B787" i="39"/>
  <c r="B779" i="39"/>
  <c r="B771" i="39"/>
  <c r="B763" i="39"/>
  <c r="B755" i="39"/>
  <c r="B747" i="39"/>
  <c r="B739" i="39"/>
  <c r="B731" i="39"/>
  <c r="B723" i="39"/>
  <c r="B715" i="39"/>
  <c r="B707" i="39"/>
  <c r="B1018" i="39"/>
  <c r="B1010" i="39"/>
  <c r="B1002" i="39"/>
  <c r="B994" i="39"/>
  <c r="B986" i="39"/>
  <c r="B978" i="39"/>
  <c r="B970" i="39"/>
  <c r="B962" i="39"/>
  <c r="B954" i="39"/>
  <c r="B946" i="39"/>
  <c r="B938" i="39"/>
  <c r="B930" i="39"/>
  <c r="B922" i="39"/>
  <c r="B914" i="39"/>
  <c r="B906" i="39"/>
  <c r="B898" i="39"/>
  <c r="B890" i="39"/>
  <c r="B882" i="39"/>
  <c r="B874" i="39"/>
  <c r="B866" i="39"/>
  <c r="B858" i="39"/>
  <c r="B850" i="39"/>
  <c r="B842" i="39"/>
  <c r="B834" i="39"/>
  <c r="B826" i="39"/>
  <c r="B818" i="39"/>
  <c r="B810" i="39"/>
  <c r="B802" i="39"/>
  <c r="B794" i="39"/>
  <c r="B786" i="39"/>
  <c r="B778" i="39"/>
  <c r="B770" i="39"/>
  <c r="B762" i="39"/>
  <c r="B754" i="39"/>
  <c r="B746" i="39"/>
  <c r="B738" i="39"/>
  <c r="B730" i="39"/>
  <c r="B722" i="39"/>
  <c r="B714" i="39"/>
  <c r="B706" i="39"/>
  <c r="B698" i="39"/>
  <c r="B688" i="39"/>
  <c r="B680" i="39"/>
  <c r="B672" i="39"/>
  <c r="B664" i="39"/>
  <c r="B656" i="39"/>
  <c r="B648" i="39"/>
  <c r="B640" i="39"/>
  <c r="B632" i="39"/>
  <c r="B624" i="39"/>
  <c r="B616" i="39"/>
  <c r="B608" i="39"/>
  <c r="B600" i="39"/>
  <c r="B592" i="39"/>
  <c r="B584" i="39"/>
  <c r="B576" i="39"/>
  <c r="B568" i="39"/>
  <c r="B560" i="39"/>
  <c r="B552" i="39"/>
  <c r="B544" i="39"/>
  <c r="B536" i="39"/>
  <c r="B528" i="39"/>
  <c r="B520" i="39"/>
  <c r="B512" i="39"/>
  <c r="B504" i="39"/>
  <c r="B496" i="39"/>
  <c r="B488" i="39"/>
  <c r="B480" i="39"/>
  <c r="B472" i="39"/>
  <c r="B464" i="39"/>
  <c r="B456" i="39"/>
  <c r="B448" i="39"/>
  <c r="B440" i="39"/>
  <c r="B432" i="39"/>
  <c r="B424" i="39"/>
  <c r="B416" i="39"/>
  <c r="B408" i="39"/>
  <c r="B400" i="39"/>
  <c r="B392" i="39"/>
  <c r="B384" i="39"/>
  <c r="B376" i="39"/>
  <c r="B368" i="39"/>
  <c r="B360" i="39"/>
  <c r="B352" i="39"/>
  <c r="B344" i="39"/>
  <c r="B336" i="39"/>
  <c r="B328" i="39"/>
  <c r="B320" i="39"/>
  <c r="B312" i="39"/>
  <c r="B304" i="39"/>
  <c r="B296" i="39"/>
  <c r="B288" i="39"/>
  <c r="B280" i="39"/>
  <c r="B272" i="39"/>
  <c r="B264" i="39"/>
  <c r="B256" i="39"/>
  <c r="B248" i="39"/>
  <c r="B240" i="39"/>
  <c r="B232" i="39"/>
  <c r="B224" i="39"/>
  <c r="B216" i="39"/>
  <c r="B208" i="39"/>
  <c r="B200" i="39"/>
  <c r="B192" i="39"/>
  <c r="B184" i="39"/>
  <c r="B176" i="39"/>
  <c r="B168" i="39"/>
  <c r="B160" i="39"/>
  <c r="B152" i="39"/>
  <c r="B144" i="39"/>
  <c r="B136" i="39"/>
  <c r="B128" i="39"/>
  <c r="B120" i="39"/>
  <c r="B112" i="39"/>
  <c r="B104" i="39"/>
  <c r="B96" i="39"/>
  <c r="B88" i="39"/>
  <c r="B80" i="39"/>
  <c r="B72" i="39"/>
  <c r="B64" i="39"/>
  <c r="B56" i="39"/>
  <c r="B48" i="39"/>
  <c r="B40" i="39"/>
  <c r="B32" i="39"/>
  <c r="B24" i="39"/>
  <c r="B16" i="39"/>
  <c r="B694" i="39"/>
  <c r="B686" i="39"/>
  <c r="B678" i="39"/>
  <c r="B670" i="39"/>
  <c r="B662" i="39"/>
  <c r="B654" i="39"/>
  <c r="B646" i="39"/>
  <c r="B638" i="39"/>
  <c r="B630" i="39"/>
  <c r="B622" i="39"/>
  <c r="B614" i="39"/>
  <c r="B606" i="39"/>
  <c r="B598" i="39"/>
  <c r="B590" i="39"/>
  <c r="B582" i="39"/>
  <c r="B574" i="39"/>
  <c r="B566" i="39"/>
  <c r="B558" i="39"/>
  <c r="B550" i="39"/>
  <c r="B542" i="39"/>
  <c r="B534" i="39"/>
  <c r="B526" i="39"/>
  <c r="B518" i="39"/>
  <c r="B510" i="39"/>
  <c r="B502" i="39"/>
  <c r="B494" i="39"/>
  <c r="B486" i="39"/>
  <c r="B478" i="39"/>
  <c r="B470" i="39"/>
  <c r="B462" i="39"/>
  <c r="B454" i="39"/>
  <c r="B446" i="39"/>
  <c r="B438" i="39"/>
  <c r="B430" i="39"/>
  <c r="B422" i="39"/>
  <c r="B414" i="39"/>
  <c r="B406" i="39"/>
  <c r="B398" i="39"/>
  <c r="B390" i="39"/>
  <c r="B382" i="39"/>
  <c r="B374" i="39"/>
  <c r="B366" i="39"/>
  <c r="B358" i="39"/>
  <c r="B350" i="39"/>
  <c r="B342" i="39"/>
  <c r="B334" i="39"/>
  <c r="B326" i="39"/>
  <c r="B318" i="39"/>
  <c r="B310" i="39"/>
  <c r="B302" i="39"/>
  <c r="B294" i="39"/>
  <c r="B254" i="39"/>
  <c r="B238" i="39"/>
  <c r="B230" i="39"/>
  <c r="B190" i="39"/>
  <c r="B174" i="39"/>
  <c r="B166" i="39"/>
  <c r="B126" i="39"/>
  <c r="B110" i="39"/>
  <c r="B102" i="39"/>
  <c r="B62" i="39"/>
  <c r="B46" i="39"/>
  <c r="B38" i="39"/>
  <c r="B685" i="39"/>
  <c r="B677" i="39"/>
  <c r="B669" i="39"/>
  <c r="B661" i="39"/>
  <c r="B653" i="39"/>
  <c r="B645" i="39"/>
  <c r="B637" i="39"/>
  <c r="B629" i="39"/>
  <c r="B621" i="39"/>
  <c r="B613" i="39"/>
  <c r="B605" i="39"/>
  <c r="B597" i="39"/>
  <c r="B589" i="39"/>
  <c r="B581" i="39"/>
  <c r="B573" i="39"/>
  <c r="B565" i="39"/>
  <c r="B557" i="39"/>
  <c r="B549" i="39"/>
  <c r="B541" i="39"/>
  <c r="B533" i="39"/>
  <c r="B525" i="39"/>
  <c r="B517" i="39"/>
  <c r="B509" i="39"/>
  <c r="B501" i="39"/>
  <c r="B493" i="39"/>
  <c r="B485" i="39"/>
  <c r="B477" i="39"/>
  <c r="B469" i="39"/>
  <c r="B461" i="39"/>
  <c r="B453" i="39"/>
  <c r="B445" i="39"/>
  <c r="B437" i="39"/>
  <c r="B429" i="39"/>
  <c r="B421" i="39"/>
  <c r="B413" i="39"/>
  <c r="B405" i="39"/>
  <c r="B397" i="39"/>
  <c r="B389" i="39"/>
  <c r="B381" i="39"/>
  <c r="B373" i="39"/>
  <c r="B365" i="39"/>
  <c r="B357" i="39"/>
  <c r="B349" i="39"/>
  <c r="B341" i="39"/>
  <c r="B333" i="39"/>
  <c r="B325" i="39"/>
  <c r="B317" i="39"/>
  <c r="B309" i="39"/>
  <c r="B301" i="39"/>
  <c r="B293" i="39"/>
  <c r="B285" i="39"/>
  <c r="B277" i="39"/>
  <c r="B269" i="39"/>
  <c r="B261" i="39"/>
  <c r="B253" i="39"/>
  <c r="B245" i="39"/>
  <c r="B237" i="39"/>
  <c r="B229" i="39"/>
  <c r="B221" i="39"/>
  <c r="B213" i="39"/>
  <c r="B205" i="39"/>
  <c r="B197" i="39"/>
  <c r="B189" i="39"/>
  <c r="B181" i="39"/>
  <c r="B173" i="39"/>
  <c r="B165" i="39"/>
  <c r="B157" i="39"/>
  <c r="B149" i="39"/>
  <c r="B141" i="39"/>
  <c r="B133" i="39"/>
  <c r="B125" i="39"/>
  <c r="B117" i="39"/>
  <c r="B109" i="39"/>
  <c r="B101" i="39"/>
  <c r="B93" i="39"/>
  <c r="B85" i="39"/>
  <c r="B77" i="39"/>
  <c r="B69" i="39"/>
  <c r="B61" i="39"/>
  <c r="B53" i="39"/>
  <c r="B45" i="39"/>
  <c r="B37" i="39"/>
  <c r="B29" i="39"/>
  <c r="B21" i="39"/>
  <c r="B13" i="39"/>
  <c r="B684" i="39"/>
  <c r="B676" i="39"/>
  <c r="B668" i="39"/>
  <c r="B660" i="39"/>
  <c r="B652" i="39"/>
  <c r="B644" i="39"/>
  <c r="B636" i="39"/>
  <c r="B628" i="39"/>
  <c r="B620" i="39"/>
  <c r="B612" i="39"/>
  <c r="B604" i="39"/>
  <c r="B596" i="39"/>
  <c r="B588" i="39"/>
  <c r="B580" i="39"/>
  <c r="B572" i="39"/>
  <c r="B564" i="39"/>
  <c r="B556" i="39"/>
  <c r="B548" i="39"/>
  <c r="B540" i="39"/>
  <c r="B532" i="39"/>
  <c r="B524" i="39"/>
  <c r="B516" i="39"/>
  <c r="B508" i="39"/>
  <c r="B500" i="39"/>
  <c r="B492" i="39"/>
  <c r="B484" i="39"/>
  <c r="B476" i="39"/>
  <c r="B468" i="39"/>
  <c r="B460" i="39"/>
  <c r="B452" i="39"/>
  <c r="B444" i="39"/>
  <c r="B436" i="39"/>
  <c r="B428" i="39"/>
  <c r="B420" i="39"/>
  <c r="B412" i="39"/>
  <c r="B404" i="39"/>
  <c r="B396" i="39"/>
  <c r="B388" i="39"/>
  <c r="B380" i="39"/>
  <c r="B372" i="39"/>
  <c r="B364" i="39"/>
  <c r="B356" i="39"/>
  <c r="B348" i="39"/>
  <c r="B340" i="39"/>
  <c r="B332" i="39"/>
  <c r="B324" i="39"/>
  <c r="B316" i="39"/>
  <c r="B308" i="39"/>
  <c r="B300" i="39"/>
  <c r="B292" i="39"/>
  <c r="B284" i="39"/>
  <c r="B699" i="39"/>
  <c r="B691" i="39"/>
  <c r="B683" i="39"/>
  <c r="B675" i="39"/>
  <c r="B667" i="39"/>
  <c r="B659" i="39"/>
  <c r="B651" i="39"/>
  <c r="B643" i="39"/>
  <c r="B635" i="39"/>
  <c r="B627" i="39"/>
  <c r="B619" i="39"/>
  <c r="B611" i="39"/>
  <c r="B603" i="39"/>
  <c r="B595" i="39"/>
  <c r="B587" i="39"/>
  <c r="B579" i="39"/>
  <c r="B571" i="39"/>
  <c r="B563" i="39"/>
  <c r="B555" i="39"/>
  <c r="B547" i="39"/>
  <c r="B539" i="39"/>
  <c r="B531" i="39"/>
  <c r="B523" i="39"/>
  <c r="B515" i="39"/>
  <c r="B507" i="39"/>
  <c r="B499" i="39"/>
  <c r="B491" i="39"/>
  <c r="B483" i="39"/>
  <c r="B475" i="39"/>
  <c r="B467" i="39"/>
  <c r="B459" i="39"/>
  <c r="B451" i="39"/>
  <c r="B443" i="39"/>
  <c r="B435" i="39"/>
  <c r="B427" i="39"/>
  <c r="B419" i="39"/>
  <c r="B411" i="39"/>
  <c r="B403" i="39"/>
  <c r="B395" i="39"/>
  <c r="B387" i="39"/>
  <c r="B379" i="39"/>
  <c r="B371" i="39"/>
  <c r="B363" i="39"/>
  <c r="B355" i="39"/>
  <c r="B347" i="39"/>
  <c r="B339" i="39"/>
  <c r="B331" i="39"/>
  <c r="B323" i="39"/>
  <c r="B315" i="39"/>
  <c r="B307" i="39"/>
  <c r="B299" i="39"/>
  <c r="B291" i="39"/>
  <c r="B283" i="39"/>
  <c r="B690" i="39"/>
  <c r="B682" i="39"/>
  <c r="B674" i="39"/>
  <c r="B666" i="39"/>
  <c r="B658" i="39"/>
  <c r="B650" i="39"/>
  <c r="B642" i="39"/>
  <c r="B634" i="39"/>
  <c r="B626" i="39"/>
  <c r="B618" i="39"/>
  <c r="B610" i="39"/>
  <c r="B602" i="39"/>
  <c r="B594" i="39"/>
  <c r="B586" i="39"/>
  <c r="B578" i="39"/>
  <c r="B570" i="39"/>
  <c r="B562" i="39"/>
  <c r="B554" i="39"/>
  <c r="B546" i="39"/>
  <c r="B538" i="39"/>
  <c r="B530" i="39"/>
  <c r="B522" i="39"/>
  <c r="B514" i="39"/>
  <c r="B506" i="39"/>
  <c r="B498" i="39"/>
  <c r="B490" i="39"/>
  <c r="B482" i="39"/>
  <c r="B474" i="39"/>
  <c r="B466" i="39"/>
  <c r="B458" i="39"/>
  <c r="B450" i="39"/>
  <c r="B442" i="39"/>
  <c r="B434" i="39"/>
  <c r="B426" i="39"/>
  <c r="B418" i="39"/>
  <c r="B410" i="39"/>
  <c r="B402" i="39"/>
  <c r="B394" i="39"/>
  <c r="B386" i="39"/>
  <c r="B378" i="39"/>
  <c r="B370" i="39"/>
  <c r="B362" i="39"/>
  <c r="B354" i="39"/>
  <c r="B346" i="39"/>
  <c r="B338" i="39"/>
  <c r="B330" i="39"/>
  <c r="B322" i="39"/>
  <c r="B314" i="39"/>
  <c r="B306" i="39"/>
  <c r="B298" i="39"/>
  <c r="B290" i="39"/>
  <c r="B282" i="39"/>
  <c r="B177" i="39"/>
  <c r="B169" i="39"/>
  <c r="B161" i="39"/>
  <c r="B153" i="39"/>
  <c r="B137" i="39"/>
  <c r="B113" i="39"/>
  <c r="B105" i="39"/>
  <c r="B97" i="39"/>
  <c r="B89" i="39"/>
  <c r="B73" i="39"/>
  <c r="B49" i="39"/>
  <c r="B41" i="39"/>
  <c r="B33" i="39"/>
  <c r="B25" i="39"/>
  <c r="B9" i="39"/>
  <c r="B8" i="39"/>
  <c r="B191" i="39"/>
  <c r="B183" i="39"/>
  <c r="B175" i="39"/>
  <c r="B159" i="39"/>
  <c r="B135" i="39"/>
  <c r="B127" i="39"/>
  <c r="B119" i="39"/>
  <c r="B111" i="39"/>
  <c r="B95" i="39"/>
  <c r="B71" i="39"/>
  <c r="B63" i="39"/>
  <c r="B55" i="39"/>
  <c r="B47" i="39"/>
  <c r="B31" i="39"/>
  <c r="B7" i="39"/>
  <c r="B286" i="39"/>
  <c r="B278" i="39"/>
  <c r="B270" i="39"/>
  <c r="B262" i="39"/>
  <c r="B246" i="39"/>
  <c r="B222" i="39"/>
  <c r="B214" i="39"/>
  <c r="B206" i="39"/>
  <c r="B198" i="39"/>
  <c r="B182" i="39"/>
  <c r="B158" i="39"/>
  <c r="B150" i="39"/>
  <c r="B142" i="39"/>
  <c r="B134" i="39"/>
  <c r="B118" i="39"/>
  <c r="B94" i="39"/>
  <c r="B86" i="39"/>
  <c r="B78" i="39"/>
  <c r="B70" i="39"/>
  <c r="B54" i="39"/>
  <c r="B30" i="39"/>
  <c r="B22" i="39"/>
  <c r="B14" i="39"/>
  <c r="B6" i="39"/>
  <c r="B5" i="39"/>
  <c r="B276" i="39"/>
  <c r="B268" i="39"/>
  <c r="B260" i="39"/>
  <c r="B252" i="39"/>
  <c r="B244" i="39"/>
  <c r="B236" i="39"/>
  <c r="B228" i="39"/>
  <c r="B220" i="39"/>
  <c r="B212" i="39"/>
  <c r="B204" i="39"/>
  <c r="B196" i="39"/>
  <c r="B188" i="39"/>
  <c r="B180" i="39"/>
  <c r="B172" i="39"/>
  <c r="B164" i="39"/>
  <c r="B156" i="39"/>
  <c r="B148" i="39"/>
  <c r="B140" i="39"/>
  <c r="B132" i="39"/>
  <c r="B124" i="39"/>
  <c r="B116" i="39"/>
  <c r="B108" i="39"/>
  <c r="B100" i="39"/>
  <c r="B92" i="39"/>
  <c r="B84" i="39"/>
  <c r="B76" i="39"/>
  <c r="B68" i="39"/>
  <c r="B60" i="39"/>
  <c r="B52" i="39"/>
  <c r="B44" i="39"/>
  <c r="B36" i="39"/>
  <c r="B28" i="39"/>
  <c r="B20" i="39"/>
  <c r="B12" i="39"/>
  <c r="B4" i="39"/>
  <c r="B275" i="39"/>
  <c r="B267" i="39"/>
  <c r="B259" i="39"/>
  <c r="B251" i="39"/>
  <c r="B243" i="39"/>
  <c r="B235" i="39"/>
  <c r="B227" i="39"/>
  <c r="B219" i="39"/>
  <c r="B211" i="39"/>
  <c r="B203" i="39"/>
  <c r="B195" i="39"/>
  <c r="B187" i="39"/>
  <c r="B179" i="39"/>
  <c r="B171" i="39"/>
  <c r="B163" i="39"/>
  <c r="B155" i="39"/>
  <c r="B147" i="39"/>
  <c r="B139" i="39"/>
  <c r="B131" i="39"/>
  <c r="B123" i="39"/>
  <c r="B115" i="39"/>
  <c r="B107" i="39"/>
  <c r="B99" i="39"/>
  <c r="B91" i="39"/>
  <c r="B83" i="39"/>
  <c r="B75" i="39"/>
  <c r="B67" i="39"/>
  <c r="B59" i="39"/>
  <c r="B51" i="39"/>
  <c r="B43" i="39"/>
  <c r="B35" i="39"/>
  <c r="B27" i="39"/>
  <c r="B19" i="39"/>
  <c r="B11" i="39"/>
  <c r="B3" i="39"/>
  <c r="B274" i="39"/>
  <c r="B266" i="39"/>
  <c r="B258" i="39"/>
  <c r="B250" i="39"/>
  <c r="B242" i="39"/>
  <c r="B234" i="39"/>
  <c r="B226" i="39"/>
  <c r="B218" i="39"/>
  <c r="B210" i="39"/>
  <c r="B202" i="39"/>
  <c r="B194" i="39"/>
  <c r="B186" i="39"/>
  <c r="B178" i="39"/>
  <c r="B170" i="39"/>
  <c r="B162" i="39"/>
  <c r="B154" i="39"/>
  <c r="B146" i="39"/>
  <c r="B138" i="39"/>
  <c r="B130" i="39"/>
  <c r="B122" i="39"/>
  <c r="B114" i="39"/>
  <c r="B106" i="39"/>
  <c r="B98" i="39"/>
  <c r="B90" i="39"/>
  <c r="B82" i="39"/>
  <c r="B74" i="39"/>
  <c r="B66" i="39"/>
  <c r="B58" i="39"/>
  <c r="B50" i="39"/>
  <c r="B42" i="39"/>
  <c r="B34" i="39"/>
  <c r="B26" i="39"/>
  <c r="B18" i="39"/>
  <c r="B10" i="39"/>
  <c r="B2" i="39"/>
  <c r="H156" i="12"/>
  <c r="I156" i="12" s="1"/>
  <c r="H133" i="12"/>
  <c r="I137" i="12"/>
  <c r="N154" i="12"/>
  <c r="N135" i="12"/>
  <c r="H152" i="12"/>
  <c r="I152" i="12" s="1"/>
  <c r="I173" i="12"/>
  <c r="N157" i="12"/>
  <c r="I150" i="12"/>
  <c r="AE915" i="9"/>
  <c r="AE923" i="9"/>
  <c r="AE931" i="9"/>
  <c r="AE939" i="9"/>
  <c r="AE947" i="9"/>
  <c r="AE955" i="9"/>
  <c r="AE963" i="9"/>
  <c r="AE971" i="9"/>
  <c r="AE979" i="9"/>
  <c r="AE987" i="9"/>
  <c r="AE908" i="9"/>
  <c r="AE916" i="9"/>
  <c r="AE924" i="9"/>
  <c r="AE932" i="9"/>
  <c r="AE940" i="9"/>
  <c r="AE948" i="9"/>
  <c r="AE956" i="9"/>
  <c r="AE964" i="9"/>
  <c r="AE972" i="9"/>
  <c r="AE980" i="9"/>
  <c r="AE988" i="9"/>
  <c r="AE996" i="9"/>
  <c r="AE1004" i="9"/>
  <c r="AE1012" i="9"/>
  <c r="AE1020" i="9"/>
  <c r="AE1028" i="9"/>
  <c r="AE1036" i="9"/>
  <c r="AE1044" i="9"/>
  <c r="AE1052" i="9"/>
  <c r="AE909" i="9"/>
  <c r="AE917" i="9"/>
  <c r="AE925" i="9"/>
  <c r="AE933" i="9"/>
  <c r="AE941" i="9"/>
  <c r="AE949" i="9"/>
  <c r="AE957" i="9"/>
  <c r="AE965" i="9"/>
  <c r="AE973" i="9"/>
  <c r="AE981" i="9"/>
  <c r="AE989" i="9"/>
  <c r="AE997" i="9"/>
  <c r="AE1005" i="9"/>
  <c r="AE1013" i="9"/>
  <c r="AE1021" i="9"/>
  <c r="AE1029" i="9"/>
  <c r="AE1037" i="9"/>
  <c r="AE1045" i="9"/>
  <c r="AE1053" i="9"/>
  <c r="AE1061" i="9"/>
  <c r="AE1069" i="9"/>
  <c r="AE910" i="9"/>
  <c r="AE918" i="9"/>
  <c r="AE926" i="9"/>
  <c r="AE934" i="9"/>
  <c r="AE942" i="9"/>
  <c r="AE950" i="9"/>
  <c r="AE958" i="9"/>
  <c r="AE966" i="9"/>
  <c r="AE974" i="9"/>
  <c r="AE982" i="9"/>
  <c r="AE990" i="9"/>
  <c r="AE998" i="9"/>
  <c r="AE1006" i="9"/>
  <c r="AE1014" i="9"/>
  <c r="AE1022" i="9"/>
  <c r="AE1030" i="9"/>
  <c r="AE1038" i="9"/>
  <c r="AE1046" i="9"/>
  <c r="AE1054" i="9"/>
  <c r="AE913" i="9"/>
  <c r="AE921" i="9"/>
  <c r="AE929" i="9"/>
  <c r="AE937" i="9"/>
  <c r="AE945" i="9"/>
  <c r="AE953" i="9"/>
  <c r="AE961" i="9"/>
  <c r="AE969" i="9"/>
  <c r="AE977" i="9"/>
  <c r="AE985" i="9"/>
  <c r="AE993" i="9"/>
  <c r="AE1001" i="9"/>
  <c r="AE1009" i="9"/>
  <c r="AE1017" i="9"/>
  <c r="AE1025" i="9"/>
  <c r="AE1033" i="9"/>
  <c r="AE1041" i="9"/>
  <c r="AE1049" i="9"/>
  <c r="AE911" i="9"/>
  <c r="AE930" i="9"/>
  <c r="AE952" i="9"/>
  <c r="AE975" i="9"/>
  <c r="AE994" i="9"/>
  <c r="AE1010" i="9"/>
  <c r="AE1026" i="9"/>
  <c r="AE1042" i="9"/>
  <c r="AE1057" i="9"/>
  <c r="AE1066" i="9"/>
  <c r="AE1075" i="9"/>
  <c r="AE1083" i="9"/>
  <c r="AE912" i="9"/>
  <c r="AE935" i="9"/>
  <c r="AE954" i="9"/>
  <c r="AE976" i="9"/>
  <c r="AE995" i="9"/>
  <c r="AE1011" i="9"/>
  <c r="AE1027" i="9"/>
  <c r="AE1043" i="9"/>
  <c r="AE1058" i="9"/>
  <c r="AE1067" i="9"/>
  <c r="AE1076" i="9"/>
  <c r="AE1084" i="9"/>
  <c r="AE914" i="9"/>
  <c r="AE936" i="9"/>
  <c r="AE959" i="9"/>
  <c r="AE978" i="9"/>
  <c r="AE999" i="9"/>
  <c r="AE1015" i="9"/>
  <c r="AE1031" i="9"/>
  <c r="AE1047" i="9"/>
  <c r="AE1059" i="9"/>
  <c r="AE1068" i="9"/>
  <c r="AE1077" i="9"/>
  <c r="AE1085" i="9"/>
  <c r="AE919" i="9"/>
  <c r="AE938" i="9"/>
  <c r="AE960" i="9"/>
  <c r="AE983" i="9"/>
  <c r="AE1000" i="9"/>
  <c r="AE1016" i="9"/>
  <c r="AE1032" i="9"/>
  <c r="AE1048" i="9"/>
  <c r="AE1060" i="9"/>
  <c r="AE1070" i="9"/>
  <c r="AE1078" i="9"/>
  <c r="AE1086" i="9"/>
  <c r="AE951" i="9"/>
  <c r="AE992" i="9"/>
  <c r="AE920" i="9"/>
  <c r="AE962" i="9"/>
  <c r="AE1002" i="9"/>
  <c r="AE1034" i="9"/>
  <c r="AE1062" i="9"/>
  <c r="AE1079" i="9"/>
  <c r="AE922" i="9"/>
  <c r="AE967" i="9"/>
  <c r="AE1003" i="9"/>
  <c r="AE1035" i="9"/>
  <c r="AE1063" i="9"/>
  <c r="AE1080" i="9"/>
  <c r="AE927" i="9"/>
  <c r="AE968" i="9"/>
  <c r="AE1007" i="9"/>
  <c r="AE1039" i="9"/>
  <c r="AE1064" i="9"/>
  <c r="AE1081" i="9"/>
  <c r="AE928" i="9"/>
  <c r="AE970" i="9"/>
  <c r="AE1008" i="9"/>
  <c r="AE1040" i="9"/>
  <c r="AE1065" i="9"/>
  <c r="AE1082" i="9"/>
  <c r="AE984" i="9"/>
  <c r="AE1051" i="9"/>
  <c r="AE986" i="9"/>
  <c r="AE1055" i="9"/>
  <c r="AE991" i="9"/>
  <c r="AE1056" i="9"/>
  <c r="AE1018" i="9"/>
  <c r="AE1071" i="9"/>
  <c r="AE1019" i="9"/>
  <c r="AE1072" i="9"/>
  <c r="AE943" i="9"/>
  <c r="AE1023" i="9"/>
  <c r="AE1073" i="9"/>
  <c r="AE944" i="9"/>
  <c r="AE946" i="9"/>
  <c r="AE1024" i="9"/>
  <c r="AE1050" i="9"/>
  <c r="AE1087" i="9"/>
  <c r="AE1074" i="9"/>
  <c r="AE3788" i="9"/>
  <c r="AE3796" i="9"/>
  <c r="AE3804" i="9"/>
  <c r="AE3812" i="9"/>
  <c r="AE3820" i="9"/>
  <c r="AE3828" i="9"/>
  <c r="AE3836" i="9"/>
  <c r="AE3844" i="9"/>
  <c r="AE3852" i="9"/>
  <c r="AE3860" i="9"/>
  <c r="AE3868" i="9"/>
  <c r="AE3876" i="9"/>
  <c r="AE3884" i="9"/>
  <c r="AE3892" i="9"/>
  <c r="AE3900" i="9"/>
  <c r="AE3908" i="9"/>
  <c r="AE3916" i="9"/>
  <c r="AE3924" i="9"/>
  <c r="AE3932" i="9"/>
  <c r="AE3940" i="9"/>
  <c r="AE3948" i="9"/>
  <c r="AE3956" i="9"/>
  <c r="AE3964" i="9"/>
  <c r="AE3789" i="9"/>
  <c r="AE3797" i="9"/>
  <c r="AE3805" i="9"/>
  <c r="AE3813" i="9"/>
  <c r="AE3821" i="9"/>
  <c r="AE3829" i="9"/>
  <c r="AE3837" i="9"/>
  <c r="AE3845" i="9"/>
  <c r="AE3853" i="9"/>
  <c r="AE3861" i="9"/>
  <c r="AE3869" i="9"/>
  <c r="AE3877" i="9"/>
  <c r="AE3885" i="9"/>
  <c r="AE3893" i="9"/>
  <c r="AE3901" i="9"/>
  <c r="AE3909" i="9"/>
  <c r="AE3917" i="9"/>
  <c r="AE3925" i="9"/>
  <c r="AE3933" i="9"/>
  <c r="AE3941" i="9"/>
  <c r="AE3949" i="9"/>
  <c r="AE3957" i="9"/>
  <c r="AE3965" i="9"/>
  <c r="AE3790" i="9"/>
  <c r="AE3798" i="9"/>
  <c r="AE3806" i="9"/>
  <c r="AE3814" i="9"/>
  <c r="AE3822" i="9"/>
  <c r="AE3830" i="9"/>
  <c r="AE3838" i="9"/>
  <c r="AE3846" i="9"/>
  <c r="AE3854" i="9"/>
  <c r="AE3862" i="9"/>
  <c r="AE3870" i="9"/>
  <c r="AE3878" i="9"/>
  <c r="AE3886" i="9"/>
  <c r="AE3894" i="9"/>
  <c r="AE3902" i="9"/>
  <c r="AE3910" i="9"/>
  <c r="AE3918" i="9"/>
  <c r="AE3926" i="9"/>
  <c r="AE3934" i="9"/>
  <c r="AE3942" i="9"/>
  <c r="AE3950" i="9"/>
  <c r="AE3958" i="9"/>
  <c r="AE3966" i="9"/>
  <c r="AE3791" i="9"/>
  <c r="AE3799" i="9"/>
  <c r="AE3807" i="9"/>
  <c r="AE3815" i="9"/>
  <c r="AE3823" i="9"/>
  <c r="AE3831" i="9"/>
  <c r="AE3839" i="9"/>
  <c r="AE3847" i="9"/>
  <c r="AE3855" i="9"/>
  <c r="AE3863" i="9"/>
  <c r="AE3871" i="9"/>
  <c r="AE3879" i="9"/>
  <c r="AE3887" i="9"/>
  <c r="AE3895" i="9"/>
  <c r="AE3903" i="9"/>
  <c r="AE3911" i="9"/>
  <c r="AE3919" i="9"/>
  <c r="AE3927" i="9"/>
  <c r="AE3935" i="9"/>
  <c r="AE3943" i="9"/>
  <c r="AE3951" i="9"/>
  <c r="AE3959" i="9"/>
  <c r="AE3967" i="9"/>
  <c r="AE3792" i="9"/>
  <c r="AE3800" i="9"/>
  <c r="AE3808" i="9"/>
  <c r="AE3816" i="9"/>
  <c r="AE3824" i="9"/>
  <c r="AE3832" i="9"/>
  <c r="AE3840" i="9"/>
  <c r="AE3848" i="9"/>
  <c r="AE3856" i="9"/>
  <c r="AE3864" i="9"/>
  <c r="AE3872" i="9"/>
  <c r="AE3880" i="9"/>
  <c r="AE3888" i="9"/>
  <c r="AE3896" i="9"/>
  <c r="AE3904" i="9"/>
  <c r="AE3912" i="9"/>
  <c r="AE3920" i="9"/>
  <c r="AE3928" i="9"/>
  <c r="AE3936" i="9"/>
  <c r="AE3944" i="9"/>
  <c r="AE3952" i="9"/>
  <c r="AE3960" i="9"/>
  <c r="AE3794" i="9"/>
  <c r="AE3802" i="9"/>
  <c r="AE3810" i="9"/>
  <c r="AE3818" i="9"/>
  <c r="AE3826" i="9"/>
  <c r="AE3834" i="9"/>
  <c r="AE3842" i="9"/>
  <c r="AE3850" i="9"/>
  <c r="AE3858" i="9"/>
  <c r="AE3866" i="9"/>
  <c r="AE3874" i="9"/>
  <c r="AE3882" i="9"/>
  <c r="AE3890" i="9"/>
  <c r="AE3898" i="9"/>
  <c r="AE3906" i="9"/>
  <c r="AE3914" i="9"/>
  <c r="AE3922" i="9"/>
  <c r="AE3930" i="9"/>
  <c r="AE3938" i="9"/>
  <c r="AE3946" i="9"/>
  <c r="AE3954" i="9"/>
  <c r="AE3962" i="9"/>
  <c r="AE3811" i="9"/>
  <c r="AE3843" i="9"/>
  <c r="AE3875" i="9"/>
  <c r="AE3907" i="9"/>
  <c r="AE3939" i="9"/>
  <c r="AE3817" i="9"/>
  <c r="AE3849" i="9"/>
  <c r="AE3881" i="9"/>
  <c r="AE3913" i="9"/>
  <c r="AE3945" i="9"/>
  <c r="AE3819" i="9"/>
  <c r="AE3851" i="9"/>
  <c r="AE3883" i="9"/>
  <c r="AE3915" i="9"/>
  <c r="AE3947" i="9"/>
  <c r="AE3793" i="9"/>
  <c r="AE3825" i="9"/>
  <c r="AE3857" i="9"/>
  <c r="AE3889" i="9"/>
  <c r="AE3921" i="9"/>
  <c r="AE3953" i="9"/>
  <c r="AE3795" i="9"/>
  <c r="AE3827" i="9"/>
  <c r="AE3859" i="9"/>
  <c r="AE3891" i="9"/>
  <c r="AE3923" i="9"/>
  <c r="AE3955" i="9"/>
  <c r="AE3803" i="9"/>
  <c r="AE3835" i="9"/>
  <c r="AE3867" i="9"/>
  <c r="AE3899" i="9"/>
  <c r="AE3931" i="9"/>
  <c r="AE3963" i="9"/>
  <c r="AE3809" i="9"/>
  <c r="AE3841" i="9"/>
  <c r="AE3873" i="9"/>
  <c r="AE3905" i="9"/>
  <c r="AE3937" i="9"/>
  <c r="AE1091" i="9"/>
  <c r="AE1099" i="9"/>
  <c r="AE1107" i="9"/>
  <c r="AE1115" i="9"/>
  <c r="AE1123" i="9"/>
  <c r="AE1131" i="9"/>
  <c r="AE1139" i="9"/>
  <c r="AE1147" i="9"/>
  <c r="AE1155" i="9"/>
  <c r="AE1163" i="9"/>
  <c r="AE1171" i="9"/>
  <c r="AE1179" i="9"/>
  <c r="AE1187" i="9"/>
  <c r="AE1195" i="9"/>
  <c r="AE1203" i="9"/>
  <c r="AE1211" i="9"/>
  <c r="AE1219" i="9"/>
  <c r="AE1227" i="9"/>
  <c r="AE1235" i="9"/>
  <c r="AE1243" i="9"/>
  <c r="AE1251" i="9"/>
  <c r="AE1259" i="9"/>
  <c r="AE1267" i="9"/>
  <c r="AE1092" i="9"/>
  <c r="AE1100" i="9"/>
  <c r="AE1108" i="9"/>
  <c r="AE1116" i="9"/>
  <c r="AE1124" i="9"/>
  <c r="AE1132" i="9"/>
  <c r="AE1140" i="9"/>
  <c r="AE1148" i="9"/>
  <c r="AE1156" i="9"/>
  <c r="AE1164" i="9"/>
  <c r="AE1172" i="9"/>
  <c r="AE1180" i="9"/>
  <c r="AE1188" i="9"/>
  <c r="AE1196" i="9"/>
  <c r="AE1204" i="9"/>
  <c r="AE1212" i="9"/>
  <c r="AE1220" i="9"/>
  <c r="AE1228" i="9"/>
  <c r="AE1236" i="9"/>
  <c r="AE1244" i="9"/>
  <c r="AE1252" i="9"/>
  <c r="AE1260" i="9"/>
  <c r="AE1093" i="9"/>
  <c r="AE1101" i="9"/>
  <c r="AE1109" i="9"/>
  <c r="AE1117" i="9"/>
  <c r="AE1125" i="9"/>
  <c r="AE1133" i="9"/>
  <c r="AE1141" i="9"/>
  <c r="AE1149" i="9"/>
  <c r="AE1157" i="9"/>
  <c r="AE1165" i="9"/>
  <c r="AE1173" i="9"/>
  <c r="AE1181" i="9"/>
  <c r="AE1189" i="9"/>
  <c r="AE1197" i="9"/>
  <c r="AE1205" i="9"/>
  <c r="AE1213" i="9"/>
  <c r="AE1221" i="9"/>
  <c r="AE1229" i="9"/>
  <c r="AE1237" i="9"/>
  <c r="AE1245" i="9"/>
  <c r="AE1253" i="9"/>
  <c r="AE1261" i="9"/>
  <c r="AE1094" i="9"/>
  <c r="AE1102" i="9"/>
  <c r="AE1110" i="9"/>
  <c r="AE1118" i="9"/>
  <c r="AE1126" i="9"/>
  <c r="AE1134" i="9"/>
  <c r="AE1142" i="9"/>
  <c r="AE1150" i="9"/>
  <c r="AE1158" i="9"/>
  <c r="AE1166" i="9"/>
  <c r="AE1174" i="9"/>
  <c r="AE1182" i="9"/>
  <c r="AE1190" i="9"/>
  <c r="AE1198" i="9"/>
  <c r="AE1095" i="9"/>
  <c r="AE1111" i="9"/>
  <c r="AE1127" i="9"/>
  <c r="AE1143" i="9"/>
  <c r="AE1159" i="9"/>
  <c r="AE1175" i="9"/>
  <c r="AE1191" i="9"/>
  <c r="AE1206" i="9"/>
  <c r="AE1217" i="9"/>
  <c r="AE1096" i="9"/>
  <c r="AE1112" i="9"/>
  <c r="AE1128" i="9"/>
  <c r="AE1144" i="9"/>
  <c r="AE1160" i="9"/>
  <c r="AE1176" i="9"/>
  <c r="AE1192" i="9"/>
  <c r="AE1207" i="9"/>
  <c r="AE1218" i="9"/>
  <c r="AE1232" i="9"/>
  <c r="AE1246" i="9"/>
  <c r="AE1257" i="9"/>
  <c r="AE1097" i="9"/>
  <c r="AE1113" i="9"/>
  <c r="AE1129" i="9"/>
  <c r="AE1145" i="9"/>
  <c r="AE1161" i="9"/>
  <c r="AE1177" i="9"/>
  <c r="AE1193" i="9"/>
  <c r="AE1208" i="9"/>
  <c r="AE1222" i="9"/>
  <c r="AE1233" i="9"/>
  <c r="AE1247" i="9"/>
  <c r="AE1258" i="9"/>
  <c r="AE1098" i="9"/>
  <c r="AE1114" i="9"/>
  <c r="AE1130" i="9"/>
  <c r="AE1146" i="9"/>
  <c r="AE1162" i="9"/>
  <c r="AE1178" i="9"/>
  <c r="AE1194" i="9"/>
  <c r="AE1209" i="9"/>
  <c r="AE1223" i="9"/>
  <c r="AE1234" i="9"/>
  <c r="AE1248" i="9"/>
  <c r="AE1262" i="9"/>
  <c r="AE1088" i="9"/>
  <c r="AE1120" i="9"/>
  <c r="AE1152" i="9"/>
  <c r="AE1184" i="9"/>
  <c r="AE1214" i="9"/>
  <c r="AE1238" i="9"/>
  <c r="AE1255" i="9"/>
  <c r="AE1089" i="9"/>
  <c r="AE1121" i="9"/>
  <c r="AE1153" i="9"/>
  <c r="AE1185" i="9"/>
  <c r="AE1215" i="9"/>
  <c r="AE1239" i="9"/>
  <c r="AE1256" i="9"/>
  <c r="AE1090" i="9"/>
  <c r="AE1122" i="9"/>
  <c r="AE1154" i="9"/>
  <c r="AE1186" i="9"/>
  <c r="AE1216" i="9"/>
  <c r="AE1240" i="9"/>
  <c r="AE1263" i="9"/>
  <c r="AE1103" i="9"/>
  <c r="AE1135" i="9"/>
  <c r="AE1167" i="9"/>
  <c r="AE1199" i="9"/>
  <c r="AE1224" i="9"/>
  <c r="AE1241" i="9"/>
  <c r="AE1264" i="9"/>
  <c r="AE1104" i="9"/>
  <c r="AE1136" i="9"/>
  <c r="AE1168" i="9"/>
  <c r="AE1200" i="9"/>
  <c r="AE1225" i="9"/>
  <c r="AE1242" i="9"/>
  <c r="AE1265" i="9"/>
  <c r="AE1105" i="9"/>
  <c r="AE1137" i="9"/>
  <c r="AE1169" i="9"/>
  <c r="AE1201" i="9"/>
  <c r="AE1226" i="9"/>
  <c r="AE1249" i="9"/>
  <c r="AE1266" i="9"/>
  <c r="AE1119" i="9"/>
  <c r="AE1231" i="9"/>
  <c r="AE1138" i="9"/>
  <c r="AE1250" i="9"/>
  <c r="AE1151" i="9"/>
  <c r="AE1254" i="9"/>
  <c r="AE1170" i="9"/>
  <c r="AE1183" i="9"/>
  <c r="AE1210" i="9"/>
  <c r="AE1106" i="9"/>
  <c r="AE1202" i="9"/>
  <c r="AE1230" i="9"/>
  <c r="AE2533" i="9"/>
  <c r="AE2541" i="9"/>
  <c r="AE2549" i="9"/>
  <c r="AE2557" i="9"/>
  <c r="AE2565" i="9"/>
  <c r="AE2573" i="9"/>
  <c r="AE2581" i="9"/>
  <c r="AE2589" i="9"/>
  <c r="AE2597" i="9"/>
  <c r="AE2605" i="9"/>
  <c r="AE2534" i="9"/>
  <c r="AE2542" i="9"/>
  <c r="AE2550" i="9"/>
  <c r="AE2558" i="9"/>
  <c r="AE2566" i="9"/>
  <c r="AE2574" i="9"/>
  <c r="AE2582" i="9"/>
  <c r="AE2590" i="9"/>
  <c r="AE2598" i="9"/>
  <c r="AE2606" i="9"/>
  <c r="AE2528" i="9"/>
  <c r="AE2536" i="9"/>
  <c r="AE2544" i="9"/>
  <c r="AE2552" i="9"/>
  <c r="AE2560" i="9"/>
  <c r="AE2568" i="9"/>
  <c r="AE2576" i="9"/>
  <c r="AE2584" i="9"/>
  <c r="AE2592" i="9"/>
  <c r="AE2600" i="9"/>
  <c r="AE2529" i="9"/>
  <c r="AE2537" i="9"/>
  <c r="AE2545" i="9"/>
  <c r="AE2553" i="9"/>
  <c r="AE2561" i="9"/>
  <c r="AE2569" i="9"/>
  <c r="AE2577" i="9"/>
  <c r="AE2585" i="9"/>
  <c r="AE2593" i="9"/>
  <c r="AE2601" i="9"/>
  <c r="AE2530" i="9"/>
  <c r="AE2546" i="9"/>
  <c r="AE2562" i="9"/>
  <c r="AE2578" i="9"/>
  <c r="AE2594" i="9"/>
  <c r="AE2608" i="9"/>
  <c r="AE2616" i="9"/>
  <c r="AE2624" i="9"/>
  <c r="AE2632" i="9"/>
  <c r="AE2640" i="9"/>
  <c r="AE2648" i="9"/>
  <c r="AE2656" i="9"/>
  <c r="AE2664" i="9"/>
  <c r="AE2672" i="9"/>
  <c r="AE2680" i="9"/>
  <c r="AE2688" i="9"/>
  <c r="AE2696" i="9"/>
  <c r="AE2704" i="9"/>
  <c r="AE2531" i="9"/>
  <c r="AE2547" i="9"/>
  <c r="AE2563" i="9"/>
  <c r="AE2579" i="9"/>
  <c r="AE2595" i="9"/>
  <c r="AE2609" i="9"/>
  <c r="AE2617" i="9"/>
  <c r="AE2625" i="9"/>
  <c r="AE2633" i="9"/>
  <c r="AE2641" i="9"/>
  <c r="AE2649" i="9"/>
  <c r="AE2657" i="9"/>
  <c r="AE2665" i="9"/>
  <c r="AE2673" i="9"/>
  <c r="AE2681" i="9"/>
  <c r="AE2689" i="9"/>
  <c r="AE2697" i="9"/>
  <c r="AE2705" i="9"/>
  <c r="AE2532" i="9"/>
  <c r="AE2548" i="9"/>
  <c r="AE2564" i="9"/>
  <c r="AE2580" i="9"/>
  <c r="AE2596" i="9"/>
  <c r="AE2610" i="9"/>
  <c r="AE2618" i="9"/>
  <c r="AE2626" i="9"/>
  <c r="AE2634" i="9"/>
  <c r="AE2642" i="9"/>
  <c r="AE2650" i="9"/>
  <c r="AE2658" i="9"/>
  <c r="AE2666" i="9"/>
  <c r="AE2674" i="9"/>
  <c r="AE2682" i="9"/>
  <c r="AE2690" i="9"/>
  <c r="AE2698" i="9"/>
  <c r="AE2706" i="9"/>
  <c r="AE2538" i="9"/>
  <c r="AE2554" i="9"/>
  <c r="AE2570" i="9"/>
  <c r="AE2586" i="9"/>
  <c r="AE2602" i="9"/>
  <c r="AE2612" i="9"/>
  <c r="AE2620" i="9"/>
  <c r="AE2628" i="9"/>
  <c r="AE2636" i="9"/>
  <c r="AE2644" i="9"/>
  <c r="AE2652" i="9"/>
  <c r="AE2660" i="9"/>
  <c r="AE2668" i="9"/>
  <c r="AE2676" i="9"/>
  <c r="AE2684" i="9"/>
  <c r="AE2692" i="9"/>
  <c r="AE2700" i="9"/>
  <c r="AE2539" i="9"/>
  <c r="AE2555" i="9"/>
  <c r="AE2571" i="9"/>
  <c r="AE2587" i="9"/>
  <c r="AE2603" i="9"/>
  <c r="AE2613" i="9"/>
  <c r="AE2621" i="9"/>
  <c r="AE2629" i="9"/>
  <c r="AE2637" i="9"/>
  <c r="AE2645" i="9"/>
  <c r="AE2653" i="9"/>
  <c r="AE2661" i="9"/>
  <c r="AE2669" i="9"/>
  <c r="AE2677" i="9"/>
  <c r="AE2685" i="9"/>
  <c r="AE2693" i="9"/>
  <c r="AE2701" i="9"/>
  <c r="AE2551" i="9"/>
  <c r="AE2591" i="9"/>
  <c r="AE2622" i="9"/>
  <c r="AE2643" i="9"/>
  <c r="AE2663" i="9"/>
  <c r="AE2686" i="9"/>
  <c r="AE2707" i="9"/>
  <c r="AE2556" i="9"/>
  <c r="AE2599" i="9"/>
  <c r="AE2623" i="9"/>
  <c r="AE2646" i="9"/>
  <c r="AE2667" i="9"/>
  <c r="AE2687" i="9"/>
  <c r="AE2559" i="9"/>
  <c r="AE2604" i="9"/>
  <c r="AE2627" i="9"/>
  <c r="AE2647" i="9"/>
  <c r="AE2670" i="9"/>
  <c r="AE2691" i="9"/>
  <c r="AE2567" i="9"/>
  <c r="AE2607" i="9"/>
  <c r="AE2630" i="9"/>
  <c r="AE2651" i="9"/>
  <c r="AE2671" i="9"/>
  <c r="AE2694" i="9"/>
  <c r="AE2572" i="9"/>
  <c r="AE2611" i="9"/>
  <c r="AE2631" i="9"/>
  <c r="AE2654" i="9"/>
  <c r="AE2675" i="9"/>
  <c r="AE2695" i="9"/>
  <c r="AE2540" i="9"/>
  <c r="AE2583" i="9"/>
  <c r="AE2615" i="9"/>
  <c r="AE2638" i="9"/>
  <c r="AE2659" i="9"/>
  <c r="AE2679" i="9"/>
  <c r="AE2702" i="9"/>
  <c r="AE2588" i="9"/>
  <c r="AE2683" i="9"/>
  <c r="AE2614" i="9"/>
  <c r="AE2699" i="9"/>
  <c r="AE2619" i="9"/>
  <c r="AE2703" i="9"/>
  <c r="AE2635" i="9"/>
  <c r="AE2639" i="9"/>
  <c r="AE2535" i="9"/>
  <c r="AE2655" i="9"/>
  <c r="AE2543" i="9"/>
  <c r="AE2662" i="9"/>
  <c r="AE2575" i="9"/>
  <c r="AE2678" i="9"/>
  <c r="AE3972" i="9"/>
  <c r="AE3980" i="9"/>
  <c r="AE3988" i="9"/>
  <c r="AE3996" i="9"/>
  <c r="AE4004" i="9"/>
  <c r="AE4012" i="9"/>
  <c r="AE4020" i="9"/>
  <c r="AE4028" i="9"/>
  <c r="AE4036" i="9"/>
  <c r="AE4044" i="9"/>
  <c r="AE4052" i="9"/>
  <c r="AE4060" i="9"/>
  <c r="AE4068" i="9"/>
  <c r="AE4076" i="9"/>
  <c r="AE4084" i="9"/>
  <c r="AE4092" i="9"/>
  <c r="AE4100" i="9"/>
  <c r="AE4108" i="9"/>
  <c r="AE4116" i="9"/>
  <c r="AE4124" i="9"/>
  <c r="AE4132" i="9"/>
  <c r="AE3973" i="9"/>
  <c r="AE3981" i="9"/>
  <c r="AE3989" i="9"/>
  <c r="AE3997" i="9"/>
  <c r="AE4005" i="9"/>
  <c r="AE4013" i="9"/>
  <c r="AE4021" i="9"/>
  <c r="AE4029" i="9"/>
  <c r="AE4037" i="9"/>
  <c r="AE3974" i="9"/>
  <c r="AE3982" i="9"/>
  <c r="AE3990" i="9"/>
  <c r="AE3998" i="9"/>
  <c r="AE4006" i="9"/>
  <c r="AE4014" i="9"/>
  <c r="AE4022" i="9"/>
  <c r="AE4030" i="9"/>
  <c r="AE4038" i="9"/>
  <c r="AE4046" i="9"/>
  <c r="AE4054" i="9"/>
  <c r="AE4062" i="9"/>
  <c r="AE4070" i="9"/>
  <c r="AE4078" i="9"/>
  <c r="AE4086" i="9"/>
  <c r="AE4094" i="9"/>
  <c r="AE4102" i="9"/>
  <c r="AE4110" i="9"/>
  <c r="AE4118" i="9"/>
  <c r="AE4126" i="9"/>
  <c r="AE4134" i="9"/>
  <c r="AE4142" i="9"/>
  <c r="AE3975" i="9"/>
  <c r="AE3983" i="9"/>
  <c r="AE3991" i="9"/>
  <c r="AE3999" i="9"/>
  <c r="AE4007" i="9"/>
  <c r="AE4015" i="9"/>
  <c r="AE4023" i="9"/>
  <c r="AE4031" i="9"/>
  <c r="AE4039" i="9"/>
  <c r="AE4047" i="9"/>
  <c r="AE4055" i="9"/>
  <c r="AE4063" i="9"/>
  <c r="AE4071" i="9"/>
  <c r="AE4079" i="9"/>
  <c r="AE4087" i="9"/>
  <c r="AE4095" i="9"/>
  <c r="AE4103" i="9"/>
  <c r="AE4111" i="9"/>
  <c r="AE4119" i="9"/>
  <c r="AE4127" i="9"/>
  <c r="AE4135" i="9"/>
  <c r="AE4143" i="9"/>
  <c r="AE3968" i="9"/>
  <c r="AE3976" i="9"/>
  <c r="AE3984" i="9"/>
  <c r="AE3992" i="9"/>
  <c r="AE4000" i="9"/>
  <c r="AE4008" i="9"/>
  <c r="AE4016" i="9"/>
  <c r="AE4024" i="9"/>
  <c r="AE4032" i="9"/>
  <c r="AE4040" i="9"/>
  <c r="AE4048" i="9"/>
  <c r="AE4056" i="9"/>
  <c r="AE4064" i="9"/>
  <c r="AE4072" i="9"/>
  <c r="AE4080" i="9"/>
  <c r="AE4088" i="9"/>
  <c r="AE4096" i="9"/>
  <c r="AE4104" i="9"/>
  <c r="AE4112" i="9"/>
  <c r="AE4120" i="9"/>
  <c r="AE4128" i="9"/>
  <c r="AE4136" i="9"/>
  <c r="AE4144" i="9"/>
  <c r="AE3970" i="9"/>
  <c r="AE3978" i="9"/>
  <c r="AE3986" i="9"/>
  <c r="AE3994" i="9"/>
  <c r="AE4002" i="9"/>
  <c r="AE4010" i="9"/>
  <c r="AE4018" i="9"/>
  <c r="AE4026" i="9"/>
  <c r="AE4034" i="9"/>
  <c r="AE4042" i="9"/>
  <c r="AE4050" i="9"/>
  <c r="AE4058" i="9"/>
  <c r="AE4066" i="9"/>
  <c r="AE4074" i="9"/>
  <c r="AE4082" i="9"/>
  <c r="AE4090" i="9"/>
  <c r="AE4098" i="9"/>
  <c r="AE4106" i="9"/>
  <c r="AE4114" i="9"/>
  <c r="AE4122" i="9"/>
  <c r="AE4130" i="9"/>
  <c r="AE4138" i="9"/>
  <c r="AE3971" i="9"/>
  <c r="AE4003" i="9"/>
  <c r="AE4035" i="9"/>
  <c r="AE4059" i="9"/>
  <c r="AE4081" i="9"/>
  <c r="AE4101" i="9"/>
  <c r="AE4123" i="9"/>
  <c r="AE4141" i="9"/>
  <c r="AE3977" i="9"/>
  <c r="AE4009" i="9"/>
  <c r="AE4041" i="9"/>
  <c r="AE4061" i="9"/>
  <c r="AE4083" i="9"/>
  <c r="AE4105" i="9"/>
  <c r="AE4125" i="9"/>
  <c r="AE4145" i="9"/>
  <c r="AE3979" i="9"/>
  <c r="AE4011" i="9"/>
  <c r="AE4043" i="9"/>
  <c r="AE4065" i="9"/>
  <c r="AE4085" i="9"/>
  <c r="AE4107" i="9"/>
  <c r="AE4129" i="9"/>
  <c r="AE4146" i="9"/>
  <c r="AE3985" i="9"/>
  <c r="AE4017" i="9"/>
  <c r="AE4045" i="9"/>
  <c r="AE4067" i="9"/>
  <c r="AE4089" i="9"/>
  <c r="AE4109" i="9"/>
  <c r="AE4131" i="9"/>
  <c r="AE4147" i="9"/>
  <c r="AE3987" i="9"/>
  <c r="AE4019" i="9"/>
  <c r="AE4049" i="9"/>
  <c r="AE4069" i="9"/>
  <c r="AE4091" i="9"/>
  <c r="AE4113" i="9"/>
  <c r="AE4133" i="9"/>
  <c r="AE3995" i="9"/>
  <c r="AE4027" i="9"/>
  <c r="AE4053" i="9"/>
  <c r="AE4075" i="9"/>
  <c r="AE4097" i="9"/>
  <c r="AE4117" i="9"/>
  <c r="AE4139" i="9"/>
  <c r="AE3969" i="9"/>
  <c r="AE4001" i="9"/>
  <c r="AE4033" i="9"/>
  <c r="AE4057" i="9"/>
  <c r="AE4077" i="9"/>
  <c r="AE4099" i="9"/>
  <c r="AE4121" i="9"/>
  <c r="AE4140" i="9"/>
  <c r="AE4501" i="9"/>
  <c r="AE4461" i="9"/>
  <c r="AE4397" i="9"/>
  <c r="AE4333" i="9"/>
  <c r="AE4269" i="9"/>
  <c r="AE4137" i="9"/>
  <c r="AE3929" i="9"/>
  <c r="AE3673" i="9"/>
  <c r="AE3417" i="9"/>
  <c r="AE3161" i="9"/>
  <c r="AE1275" i="9"/>
  <c r="AE1283" i="9"/>
  <c r="AE1291" i="9"/>
  <c r="AE1299" i="9"/>
  <c r="AE1307" i="9"/>
  <c r="AE1315" i="9"/>
  <c r="AE1323" i="9"/>
  <c r="AE1331" i="9"/>
  <c r="AE1339" i="9"/>
  <c r="AE1347" i="9"/>
  <c r="AE1355" i="9"/>
  <c r="AE1363" i="9"/>
  <c r="AE1371" i="9"/>
  <c r="AE1379" i="9"/>
  <c r="AE1387" i="9"/>
  <c r="AE1395" i="9"/>
  <c r="AE1403" i="9"/>
  <c r="AE1411" i="9"/>
  <c r="AE1419" i="9"/>
  <c r="AE1427" i="9"/>
  <c r="AE1435" i="9"/>
  <c r="AE1443" i="9"/>
  <c r="AE1268" i="9"/>
  <c r="AE1276" i="9"/>
  <c r="AE1284" i="9"/>
  <c r="AE1292" i="9"/>
  <c r="AE1300" i="9"/>
  <c r="AE1308" i="9"/>
  <c r="AE1316" i="9"/>
  <c r="AE1324" i="9"/>
  <c r="AE1332" i="9"/>
  <c r="AE1340" i="9"/>
  <c r="AE1348" i="9"/>
  <c r="AE1356" i="9"/>
  <c r="AE1364" i="9"/>
  <c r="AE1372" i="9"/>
  <c r="AE1380" i="9"/>
  <c r="AE1388" i="9"/>
  <c r="AE1396" i="9"/>
  <c r="AE1404" i="9"/>
  <c r="AE1412" i="9"/>
  <c r="AE1420" i="9"/>
  <c r="AE1428" i="9"/>
  <c r="AE1436" i="9"/>
  <c r="AE1444" i="9"/>
  <c r="AE1269" i="9"/>
  <c r="AE1277" i="9"/>
  <c r="AE1285" i="9"/>
  <c r="AE1293" i="9"/>
  <c r="AE1301" i="9"/>
  <c r="AE1309" i="9"/>
  <c r="AE1317" i="9"/>
  <c r="AE1325" i="9"/>
  <c r="AE1333" i="9"/>
  <c r="AE1341" i="9"/>
  <c r="AE1349" i="9"/>
  <c r="AE1357" i="9"/>
  <c r="AE1365" i="9"/>
  <c r="AE1373" i="9"/>
  <c r="AE1381" i="9"/>
  <c r="AE1389" i="9"/>
  <c r="AE1271" i="9"/>
  <c r="AE1282" i="9"/>
  <c r="AE1296" i="9"/>
  <c r="AE1310" i="9"/>
  <c r="AE1321" i="9"/>
  <c r="AE1335" i="9"/>
  <c r="AE1346" i="9"/>
  <c r="AE1360" i="9"/>
  <c r="AE1374" i="9"/>
  <c r="AE1385" i="9"/>
  <c r="AE1398" i="9"/>
  <c r="AE1408" i="9"/>
  <c r="AE1418" i="9"/>
  <c r="AE1430" i="9"/>
  <c r="AE1440" i="9"/>
  <c r="AE1272" i="9"/>
  <c r="AE1286" i="9"/>
  <c r="AE1297" i="9"/>
  <c r="AE1311" i="9"/>
  <c r="AE1322" i="9"/>
  <c r="AE1336" i="9"/>
  <c r="AE1350" i="9"/>
  <c r="AE1361" i="9"/>
  <c r="AE1375" i="9"/>
  <c r="AE1386" i="9"/>
  <c r="AE1399" i="9"/>
  <c r="AE1409" i="9"/>
  <c r="AE1421" i="9"/>
  <c r="AE1431" i="9"/>
  <c r="AE1441" i="9"/>
  <c r="AE1273" i="9"/>
  <c r="AE1287" i="9"/>
  <c r="AE1298" i="9"/>
  <c r="AE1312" i="9"/>
  <c r="AE1326" i="9"/>
  <c r="AE1337" i="9"/>
  <c r="AE1351" i="9"/>
  <c r="AE1362" i="9"/>
  <c r="AE1376" i="9"/>
  <c r="AE1390" i="9"/>
  <c r="AE1400" i="9"/>
  <c r="AE1410" i="9"/>
  <c r="AE1422" i="9"/>
  <c r="AE1432" i="9"/>
  <c r="AE1442" i="9"/>
  <c r="AE1278" i="9"/>
  <c r="AE1295" i="9"/>
  <c r="AE1318" i="9"/>
  <c r="AE1338" i="9"/>
  <c r="AE1358" i="9"/>
  <c r="AE1378" i="9"/>
  <c r="AE1397" i="9"/>
  <c r="AE1415" i="9"/>
  <c r="AE1433" i="9"/>
  <c r="AE1279" i="9"/>
  <c r="AE1302" i="9"/>
  <c r="AE1319" i="9"/>
  <c r="AE1342" i="9"/>
  <c r="AE1359" i="9"/>
  <c r="AE1382" i="9"/>
  <c r="AE1401" i="9"/>
  <c r="AE1416" i="9"/>
  <c r="AE1434" i="9"/>
  <c r="AE1280" i="9"/>
  <c r="AE1303" i="9"/>
  <c r="AE1320" i="9"/>
  <c r="AE1343" i="9"/>
  <c r="AE1366" i="9"/>
  <c r="AE1383" i="9"/>
  <c r="AE1402" i="9"/>
  <c r="AE1417" i="9"/>
  <c r="AE1437" i="9"/>
  <c r="AE1281" i="9"/>
  <c r="AE1304" i="9"/>
  <c r="AE1327" i="9"/>
  <c r="AE1344" i="9"/>
  <c r="AE1367" i="9"/>
  <c r="AE1384" i="9"/>
  <c r="AE1405" i="9"/>
  <c r="AE1423" i="9"/>
  <c r="AE1438" i="9"/>
  <c r="AE1288" i="9"/>
  <c r="AE1305" i="9"/>
  <c r="AE1328" i="9"/>
  <c r="AE1345" i="9"/>
  <c r="AE1368" i="9"/>
  <c r="AE1391" i="9"/>
  <c r="AE1406" i="9"/>
  <c r="AE1424" i="9"/>
  <c r="AE1439" i="9"/>
  <c r="AE1289" i="9"/>
  <c r="AE1306" i="9"/>
  <c r="AE1329" i="9"/>
  <c r="AE1352" i="9"/>
  <c r="AE1369" i="9"/>
  <c r="AE1392" i="9"/>
  <c r="AE1407" i="9"/>
  <c r="AE1425" i="9"/>
  <c r="AE1445" i="9"/>
  <c r="AE1314" i="9"/>
  <c r="AE1394" i="9"/>
  <c r="AE1330" i="9"/>
  <c r="AE1413" i="9"/>
  <c r="AE1334" i="9"/>
  <c r="AE1414" i="9"/>
  <c r="AE1270" i="9"/>
  <c r="AE1353" i="9"/>
  <c r="AE1426" i="9"/>
  <c r="AE1274" i="9"/>
  <c r="AE1354" i="9"/>
  <c r="AE1429" i="9"/>
  <c r="AE1294" i="9"/>
  <c r="AE1377" i="9"/>
  <c r="AE1447" i="9"/>
  <c r="AE1313" i="9"/>
  <c r="AE1370" i="9"/>
  <c r="AE1393" i="9"/>
  <c r="AE1290" i="9"/>
  <c r="AE1446" i="9"/>
  <c r="AE2712" i="9"/>
  <c r="AE2720" i="9"/>
  <c r="AE2728" i="9"/>
  <c r="AE2736" i="9"/>
  <c r="AE2744" i="9"/>
  <c r="AE2752" i="9"/>
  <c r="AE2760" i="9"/>
  <c r="AE2768" i="9"/>
  <c r="AE2776" i="9"/>
  <c r="AE2784" i="9"/>
  <c r="AE2792" i="9"/>
  <c r="AE2800" i="9"/>
  <c r="AE2808" i="9"/>
  <c r="AE2816" i="9"/>
  <c r="AE2824" i="9"/>
  <c r="AE2832" i="9"/>
  <c r="AE2840" i="9"/>
  <c r="AE2848" i="9"/>
  <c r="AE2856" i="9"/>
  <c r="AE2864" i="9"/>
  <c r="AE2872" i="9"/>
  <c r="AE2880" i="9"/>
  <c r="AE2713" i="9"/>
  <c r="AE2721" i="9"/>
  <c r="AE2729" i="9"/>
  <c r="AE2737" i="9"/>
  <c r="AE2745" i="9"/>
  <c r="AE2753" i="9"/>
  <c r="AE2761" i="9"/>
  <c r="AE2769" i="9"/>
  <c r="AE2777" i="9"/>
  <c r="AE2785" i="9"/>
  <c r="AE2793" i="9"/>
  <c r="AE2801" i="9"/>
  <c r="AE2809" i="9"/>
  <c r="AE2817" i="9"/>
  <c r="AE2825" i="9"/>
  <c r="AE2833" i="9"/>
  <c r="AE2841" i="9"/>
  <c r="AE2849" i="9"/>
  <c r="AE2857" i="9"/>
  <c r="AE2865" i="9"/>
  <c r="AE2873" i="9"/>
  <c r="AE2881" i="9"/>
  <c r="AE2714" i="9"/>
  <c r="AE2722" i="9"/>
  <c r="AE2730" i="9"/>
  <c r="AE2738" i="9"/>
  <c r="AE2746" i="9"/>
  <c r="AE2754" i="9"/>
  <c r="AE2762" i="9"/>
  <c r="AE2770" i="9"/>
  <c r="AE2778" i="9"/>
  <c r="AE2786" i="9"/>
  <c r="AE2794" i="9"/>
  <c r="AE2802" i="9"/>
  <c r="AE2810" i="9"/>
  <c r="AE2818" i="9"/>
  <c r="AE2826" i="9"/>
  <c r="AE2834" i="9"/>
  <c r="AE2842" i="9"/>
  <c r="AE2850" i="9"/>
  <c r="AE2858" i="9"/>
  <c r="AE2866" i="9"/>
  <c r="AE2874" i="9"/>
  <c r="AE2882" i="9"/>
  <c r="AE2708" i="9"/>
  <c r="AE2716" i="9"/>
  <c r="AE2724" i="9"/>
  <c r="AE2732" i="9"/>
  <c r="AE2740" i="9"/>
  <c r="AE2748" i="9"/>
  <c r="AE2756" i="9"/>
  <c r="AE2764" i="9"/>
  <c r="AE2772" i="9"/>
  <c r="AE2780" i="9"/>
  <c r="AE2788" i="9"/>
  <c r="AE2796" i="9"/>
  <c r="AE2804" i="9"/>
  <c r="AE2812" i="9"/>
  <c r="AE2820" i="9"/>
  <c r="AE2828" i="9"/>
  <c r="AE2836" i="9"/>
  <c r="AE2844" i="9"/>
  <c r="AE2852" i="9"/>
  <c r="AE2860" i="9"/>
  <c r="AE2868" i="9"/>
  <c r="AE2876" i="9"/>
  <c r="AE2884" i="9"/>
  <c r="AE2709" i="9"/>
  <c r="AE2717" i="9"/>
  <c r="AE2725" i="9"/>
  <c r="AE2733" i="9"/>
  <c r="AE2741" i="9"/>
  <c r="AE2749" i="9"/>
  <c r="AE2757" i="9"/>
  <c r="AE2765" i="9"/>
  <c r="AE2773" i="9"/>
  <c r="AE2781" i="9"/>
  <c r="AE2789" i="9"/>
  <c r="AE2797" i="9"/>
  <c r="AE2805" i="9"/>
  <c r="AE2813" i="9"/>
  <c r="AE2821" i="9"/>
  <c r="AE2829" i="9"/>
  <c r="AE2837" i="9"/>
  <c r="AE2845" i="9"/>
  <c r="AE2853" i="9"/>
  <c r="AE2861" i="9"/>
  <c r="AE2869" i="9"/>
  <c r="AE2877" i="9"/>
  <c r="AE2885" i="9"/>
  <c r="AE2727" i="9"/>
  <c r="AE2750" i="9"/>
  <c r="AE2771" i="9"/>
  <c r="AE2791" i="9"/>
  <c r="AE2814" i="9"/>
  <c r="AE2835" i="9"/>
  <c r="AE2855" i="9"/>
  <c r="AE2878" i="9"/>
  <c r="AE2710" i="9"/>
  <c r="AE2731" i="9"/>
  <c r="AE2751" i="9"/>
  <c r="AE2774" i="9"/>
  <c r="AE2795" i="9"/>
  <c r="AE2815" i="9"/>
  <c r="AE2838" i="9"/>
  <c r="AE2859" i="9"/>
  <c r="AE2879" i="9"/>
  <c r="AE2711" i="9"/>
  <c r="AE2734" i="9"/>
  <c r="AE2755" i="9"/>
  <c r="AE2775" i="9"/>
  <c r="AE2798" i="9"/>
  <c r="AE2819" i="9"/>
  <c r="AE2839" i="9"/>
  <c r="AE2862" i="9"/>
  <c r="AE2883" i="9"/>
  <c r="AE2715" i="9"/>
  <c r="AE2735" i="9"/>
  <c r="AE2758" i="9"/>
  <c r="AE2779" i="9"/>
  <c r="AE2799" i="9"/>
  <c r="AE2822" i="9"/>
  <c r="AE2843" i="9"/>
  <c r="AE2863" i="9"/>
  <c r="AE2886" i="9"/>
  <c r="AE2718" i="9"/>
  <c r="AE2739" i="9"/>
  <c r="AE2759" i="9"/>
  <c r="AE2782" i="9"/>
  <c r="AE2803" i="9"/>
  <c r="AE2823" i="9"/>
  <c r="AE2846" i="9"/>
  <c r="AE2867" i="9"/>
  <c r="AE2887" i="9"/>
  <c r="AE2723" i="9"/>
  <c r="AE2743" i="9"/>
  <c r="AE2766" i="9"/>
  <c r="AE2787" i="9"/>
  <c r="AE2807" i="9"/>
  <c r="AE2830" i="9"/>
  <c r="AE2851" i="9"/>
  <c r="AE2871" i="9"/>
  <c r="AE2767" i="9"/>
  <c r="AE2854" i="9"/>
  <c r="AE2783" i="9"/>
  <c r="AE2870" i="9"/>
  <c r="AE2790" i="9"/>
  <c r="AE2875" i="9"/>
  <c r="AE2719" i="9"/>
  <c r="AE2806" i="9"/>
  <c r="AE2726" i="9"/>
  <c r="AE2811" i="9"/>
  <c r="AE2742" i="9"/>
  <c r="AE2747" i="9"/>
  <c r="AE2831" i="9"/>
  <c r="AE2763" i="9"/>
  <c r="AE2847" i="9"/>
  <c r="AE4152" i="9"/>
  <c r="AE4160" i="9"/>
  <c r="AE4168" i="9"/>
  <c r="AE4176" i="9"/>
  <c r="AE4184" i="9"/>
  <c r="AE4192" i="9"/>
  <c r="AE4200" i="9"/>
  <c r="AE4208" i="9"/>
  <c r="AE4216" i="9"/>
  <c r="AE4224" i="9"/>
  <c r="AE4232" i="9"/>
  <c r="AE4240" i="9"/>
  <c r="AE4248" i="9"/>
  <c r="AE4256" i="9"/>
  <c r="AE4264" i="9"/>
  <c r="AE4272" i="9"/>
  <c r="AE4280" i="9"/>
  <c r="AE4288" i="9"/>
  <c r="AE4296" i="9"/>
  <c r="AE4304" i="9"/>
  <c r="AE4312" i="9"/>
  <c r="AE4320" i="9"/>
  <c r="AE4153" i="9"/>
  <c r="AE4161" i="9"/>
  <c r="AE4169" i="9"/>
  <c r="AE4177" i="9"/>
  <c r="AE4185" i="9"/>
  <c r="AE4193" i="9"/>
  <c r="AE4201" i="9"/>
  <c r="AE4209" i="9"/>
  <c r="AE4217" i="9"/>
  <c r="AE4225" i="9"/>
  <c r="AE4233" i="9"/>
  <c r="AE4241" i="9"/>
  <c r="AE4249" i="9"/>
  <c r="AE4257" i="9"/>
  <c r="AE4265" i="9"/>
  <c r="AE4273" i="9"/>
  <c r="AE4281" i="9"/>
  <c r="AE4289" i="9"/>
  <c r="AE4297" i="9"/>
  <c r="AE4305" i="9"/>
  <c r="AE4313" i="9"/>
  <c r="AE4321" i="9"/>
  <c r="AE4154" i="9"/>
  <c r="AE4162" i="9"/>
  <c r="AE4170" i="9"/>
  <c r="AE4178" i="9"/>
  <c r="AE4186" i="9"/>
  <c r="AE4194" i="9"/>
  <c r="AE4202" i="9"/>
  <c r="AE4210" i="9"/>
  <c r="AE4218" i="9"/>
  <c r="AE4226" i="9"/>
  <c r="AE4234" i="9"/>
  <c r="AE4242" i="9"/>
  <c r="AE4250" i="9"/>
  <c r="AE4258" i="9"/>
  <c r="AE4266" i="9"/>
  <c r="AE4274" i="9"/>
  <c r="AE4282" i="9"/>
  <c r="AE4290" i="9"/>
  <c r="AE4298" i="9"/>
  <c r="AE4306" i="9"/>
  <c r="AE4314" i="9"/>
  <c r="AE4322" i="9"/>
  <c r="AE4155" i="9"/>
  <c r="AE4163" i="9"/>
  <c r="AE4171" i="9"/>
  <c r="AE4179" i="9"/>
  <c r="AE4187" i="9"/>
  <c r="AE4195" i="9"/>
  <c r="AE4203" i="9"/>
  <c r="AE4211" i="9"/>
  <c r="AE4219" i="9"/>
  <c r="AE4227" i="9"/>
  <c r="AE4235" i="9"/>
  <c r="AE4243" i="9"/>
  <c r="AE4251" i="9"/>
  <c r="AE4259" i="9"/>
  <c r="AE4267" i="9"/>
  <c r="AE4275" i="9"/>
  <c r="AE4283" i="9"/>
  <c r="AE4291" i="9"/>
  <c r="AE4299" i="9"/>
  <c r="AE4307" i="9"/>
  <c r="AE4315" i="9"/>
  <c r="AE4323" i="9"/>
  <c r="AE4148" i="9"/>
  <c r="AE4156" i="9"/>
  <c r="AE4164" i="9"/>
  <c r="AE4172" i="9"/>
  <c r="AE4180" i="9"/>
  <c r="AE4188" i="9"/>
  <c r="AE4196" i="9"/>
  <c r="AE4204" i="9"/>
  <c r="AE4212" i="9"/>
  <c r="AE4220" i="9"/>
  <c r="AE4228" i="9"/>
  <c r="AE4236" i="9"/>
  <c r="AE4244" i="9"/>
  <c r="AE4252" i="9"/>
  <c r="AE4260" i="9"/>
  <c r="AE4268" i="9"/>
  <c r="AE4276" i="9"/>
  <c r="AE4284" i="9"/>
  <c r="AE4292" i="9"/>
  <c r="AE4300" i="9"/>
  <c r="AE4308" i="9"/>
  <c r="AE4316" i="9"/>
  <c r="AE4324" i="9"/>
  <c r="AE4150" i="9"/>
  <c r="AE4158" i="9"/>
  <c r="AE4166" i="9"/>
  <c r="AE4174" i="9"/>
  <c r="AE4182" i="9"/>
  <c r="AE4190" i="9"/>
  <c r="AE4198" i="9"/>
  <c r="AE4206" i="9"/>
  <c r="AE4214" i="9"/>
  <c r="AE4222" i="9"/>
  <c r="AE4230" i="9"/>
  <c r="AE4238" i="9"/>
  <c r="AE4246" i="9"/>
  <c r="AE4254" i="9"/>
  <c r="AE4262" i="9"/>
  <c r="AE4270" i="9"/>
  <c r="AE4278" i="9"/>
  <c r="AE4286" i="9"/>
  <c r="AE4294" i="9"/>
  <c r="AE4302" i="9"/>
  <c r="AE4310" i="9"/>
  <c r="AE4318" i="9"/>
  <c r="AE4326" i="9"/>
  <c r="AE4151" i="9"/>
  <c r="AE4159" i="9"/>
  <c r="AE4167" i="9"/>
  <c r="AE4175" i="9"/>
  <c r="AE4183" i="9"/>
  <c r="AE4191" i="9"/>
  <c r="AE4199" i="9"/>
  <c r="AE4207" i="9"/>
  <c r="AE4215" i="9"/>
  <c r="AE4223" i="9"/>
  <c r="AE4231" i="9"/>
  <c r="AE4239" i="9"/>
  <c r="AE4247" i="9"/>
  <c r="AE4255" i="9"/>
  <c r="AE4263" i="9"/>
  <c r="AE4271" i="9"/>
  <c r="AE4279" i="9"/>
  <c r="AE4287" i="9"/>
  <c r="AE4295" i="9"/>
  <c r="AE4303" i="9"/>
  <c r="AE4311" i="9"/>
  <c r="AE4319" i="9"/>
  <c r="AE4327" i="9"/>
  <c r="AE4495" i="9"/>
  <c r="AE4453" i="9"/>
  <c r="AE4325" i="9"/>
  <c r="AE4261" i="9"/>
  <c r="AE4197" i="9"/>
  <c r="AE4115" i="9"/>
  <c r="AE3897" i="9"/>
  <c r="AE3641" i="9"/>
  <c r="AE3385" i="9"/>
  <c r="AE3129" i="9"/>
  <c r="AE15" i="9"/>
  <c r="AE23" i="9"/>
  <c r="AE31" i="9"/>
  <c r="AE39" i="9"/>
  <c r="AE47" i="9"/>
  <c r="AE55" i="9"/>
  <c r="AE63" i="9"/>
  <c r="AE71" i="9"/>
  <c r="AE79" i="9"/>
  <c r="AE8" i="9"/>
  <c r="AE16" i="9"/>
  <c r="AE24" i="9"/>
  <c r="AE32" i="9"/>
  <c r="AE40" i="9"/>
  <c r="AE48" i="9"/>
  <c r="AE56" i="9"/>
  <c r="AE64" i="9"/>
  <c r="AE72" i="9"/>
  <c r="AE80" i="9"/>
  <c r="AE88" i="9"/>
  <c r="AE96" i="9"/>
  <c r="AE104" i="9"/>
  <c r="AE112" i="9"/>
  <c r="AE120" i="9"/>
  <c r="AE128" i="9"/>
  <c r="AE136" i="9"/>
  <c r="AE144" i="9"/>
  <c r="AE152" i="9"/>
  <c r="AE160" i="9"/>
  <c r="AE168" i="9"/>
  <c r="AE176" i="9"/>
  <c r="AE184" i="9"/>
  <c r="AE9" i="9"/>
  <c r="AE17" i="9"/>
  <c r="AE25" i="9"/>
  <c r="AE33" i="9"/>
  <c r="AE41" i="9"/>
  <c r="AE49" i="9"/>
  <c r="AE57" i="9"/>
  <c r="AE65" i="9"/>
  <c r="AE73" i="9"/>
  <c r="AE81" i="9"/>
  <c r="AE89" i="9"/>
  <c r="AE97" i="9"/>
  <c r="AE105" i="9"/>
  <c r="AE113" i="9"/>
  <c r="AE121" i="9"/>
  <c r="AE129" i="9"/>
  <c r="AE137" i="9"/>
  <c r="AE145" i="9"/>
  <c r="AE153" i="9"/>
  <c r="AE161" i="9"/>
  <c r="AE169" i="9"/>
  <c r="AE177" i="9"/>
  <c r="AE185" i="9"/>
  <c r="AE10" i="9"/>
  <c r="AE18" i="9"/>
  <c r="AE26" i="9"/>
  <c r="AE34" i="9"/>
  <c r="AE42" i="9"/>
  <c r="AE50" i="9"/>
  <c r="AE58" i="9"/>
  <c r="AE66" i="9"/>
  <c r="AE74" i="9"/>
  <c r="AE82" i="9"/>
  <c r="AE90" i="9"/>
  <c r="AE98" i="9"/>
  <c r="AE106" i="9"/>
  <c r="AE114" i="9"/>
  <c r="AE122" i="9"/>
  <c r="AE130" i="9"/>
  <c r="AE138" i="9"/>
  <c r="AE146" i="9"/>
  <c r="AE154" i="9"/>
  <c r="AE162" i="9"/>
  <c r="AE170" i="9"/>
  <c r="AE178" i="9"/>
  <c r="AE186" i="9"/>
  <c r="AE11" i="9"/>
  <c r="AE19" i="9"/>
  <c r="AE27" i="9"/>
  <c r="AE35" i="9"/>
  <c r="AE43" i="9"/>
  <c r="AE51" i="9"/>
  <c r="AE59" i="9"/>
  <c r="AE67" i="9"/>
  <c r="AE75" i="9"/>
  <c r="AE83" i="9"/>
  <c r="AE91" i="9"/>
  <c r="AE99" i="9"/>
  <c r="AE107" i="9"/>
  <c r="AE115" i="9"/>
  <c r="AE123" i="9"/>
  <c r="AE131" i="9"/>
  <c r="AE139" i="9"/>
  <c r="AE147" i="9"/>
  <c r="AE155" i="9"/>
  <c r="AE163" i="9"/>
  <c r="AE171" i="9"/>
  <c r="AE179" i="9"/>
  <c r="AE187" i="9"/>
  <c r="AE12" i="9"/>
  <c r="AE20" i="9"/>
  <c r="AE28" i="9"/>
  <c r="AE13" i="9"/>
  <c r="AE21" i="9"/>
  <c r="AE29" i="9"/>
  <c r="AE37" i="9"/>
  <c r="AE45" i="9"/>
  <c r="AE53" i="9"/>
  <c r="AE61" i="9"/>
  <c r="AE69" i="9"/>
  <c r="AE77" i="9"/>
  <c r="AE85" i="9"/>
  <c r="AE93" i="9"/>
  <c r="AE101" i="9"/>
  <c r="AE109" i="9"/>
  <c r="AE117" i="9"/>
  <c r="AE125" i="9"/>
  <c r="AE133" i="9"/>
  <c r="AE141" i="9"/>
  <c r="AE149" i="9"/>
  <c r="AE157" i="9"/>
  <c r="AE165" i="9"/>
  <c r="AE173" i="9"/>
  <c r="AE181" i="9"/>
  <c r="AE52" i="9"/>
  <c r="AE84" i="9"/>
  <c r="AE103" i="9"/>
  <c r="AE126" i="9"/>
  <c r="AE148" i="9"/>
  <c r="AE167" i="9"/>
  <c r="AE14" i="9"/>
  <c r="AE54" i="9"/>
  <c r="AE86" i="9"/>
  <c r="AE108" i="9"/>
  <c r="AE127" i="9"/>
  <c r="AE150" i="9"/>
  <c r="AE172" i="9"/>
  <c r="AE22" i="9"/>
  <c r="AE60" i="9"/>
  <c r="AE87" i="9"/>
  <c r="AE110" i="9"/>
  <c r="AE132" i="9"/>
  <c r="AE151" i="9"/>
  <c r="AE174" i="9"/>
  <c r="AE30" i="9"/>
  <c r="AE62" i="9"/>
  <c r="AE92" i="9"/>
  <c r="AE111" i="9"/>
  <c r="AE134" i="9"/>
  <c r="AE156" i="9"/>
  <c r="AE175" i="9"/>
  <c r="AE44" i="9"/>
  <c r="AE76" i="9"/>
  <c r="AE100" i="9"/>
  <c r="AE119" i="9"/>
  <c r="AE142" i="9"/>
  <c r="AE164" i="9"/>
  <c r="AE183" i="9"/>
  <c r="AE46" i="9"/>
  <c r="AE102" i="9"/>
  <c r="AE159" i="9"/>
  <c r="AE36" i="9"/>
  <c r="AE116" i="9"/>
  <c r="AE166" i="9"/>
  <c r="AE38" i="9"/>
  <c r="AE118" i="9"/>
  <c r="AE180" i="9"/>
  <c r="AE68" i="9"/>
  <c r="AE124" i="9"/>
  <c r="AE182" i="9"/>
  <c r="AE158" i="9"/>
  <c r="AE70" i="9"/>
  <c r="AE78" i="9"/>
  <c r="AE94" i="9"/>
  <c r="AE95" i="9"/>
  <c r="AE135" i="9"/>
  <c r="AE140" i="9"/>
  <c r="AE143" i="9"/>
  <c r="AE1451" i="9"/>
  <c r="AE1459" i="9"/>
  <c r="AE1467" i="9"/>
  <c r="AE1475" i="9"/>
  <c r="AE1483" i="9"/>
  <c r="AE1452" i="9"/>
  <c r="AE1460" i="9"/>
  <c r="AE1468" i="9"/>
  <c r="AE1476" i="9"/>
  <c r="AE1484" i="9"/>
  <c r="AE1492" i="9"/>
  <c r="AE1500" i="9"/>
  <c r="AE1508" i="9"/>
  <c r="AE1516" i="9"/>
  <c r="AE1524" i="9"/>
  <c r="AE1532" i="9"/>
  <c r="AE1540" i="9"/>
  <c r="AE1548" i="9"/>
  <c r="AE1556" i="9"/>
  <c r="AE1450" i="9"/>
  <c r="AE1462" i="9"/>
  <c r="AE1472" i="9"/>
  <c r="AE1482" i="9"/>
  <c r="AE1493" i="9"/>
  <c r="AE1502" i="9"/>
  <c r="AE1511" i="9"/>
  <c r="AE1520" i="9"/>
  <c r="AE1529" i="9"/>
  <c r="AE1538" i="9"/>
  <c r="AE1547" i="9"/>
  <c r="AE1557" i="9"/>
  <c r="AE1565" i="9"/>
  <c r="AE1573" i="9"/>
  <c r="AE1581" i="9"/>
  <c r="AE1589" i="9"/>
  <c r="AE1597" i="9"/>
  <c r="AE1605" i="9"/>
  <c r="AE1613" i="9"/>
  <c r="AE1621" i="9"/>
  <c r="AE1453" i="9"/>
  <c r="AE1463" i="9"/>
  <c r="AE1473" i="9"/>
  <c r="AE1485" i="9"/>
  <c r="AE1494" i="9"/>
  <c r="AE1503" i="9"/>
  <c r="AE1512" i="9"/>
  <c r="AE1521" i="9"/>
  <c r="AE1530" i="9"/>
  <c r="AE1539" i="9"/>
  <c r="AE1549" i="9"/>
  <c r="AE1558" i="9"/>
  <c r="AE1566" i="9"/>
  <c r="AE1574" i="9"/>
  <c r="AE1582" i="9"/>
  <c r="AE1590" i="9"/>
  <c r="AE1598" i="9"/>
  <c r="AE1606" i="9"/>
  <c r="AE1614" i="9"/>
  <c r="AE1622" i="9"/>
  <c r="AE1454" i="9"/>
  <c r="AE1464" i="9"/>
  <c r="AE1474" i="9"/>
  <c r="AE1486" i="9"/>
  <c r="AE1495" i="9"/>
  <c r="AE1504" i="9"/>
  <c r="AE1513" i="9"/>
  <c r="AE1522" i="9"/>
  <c r="AE1531" i="9"/>
  <c r="AE1541" i="9"/>
  <c r="AE1550" i="9"/>
  <c r="AE1559" i="9"/>
  <c r="AE1567" i="9"/>
  <c r="AE1575" i="9"/>
  <c r="AE1583" i="9"/>
  <c r="AE1591" i="9"/>
  <c r="AE1599" i="9"/>
  <c r="AE1607" i="9"/>
  <c r="AE1615" i="9"/>
  <c r="AE1623" i="9"/>
  <c r="AE1448" i="9"/>
  <c r="AE1466" i="9"/>
  <c r="AE1481" i="9"/>
  <c r="AE1498" i="9"/>
  <c r="AE1514" i="9"/>
  <c r="AE1527" i="9"/>
  <c r="AE1543" i="9"/>
  <c r="AE1555" i="9"/>
  <c r="AE1570" i="9"/>
  <c r="AE1584" i="9"/>
  <c r="AE1595" i="9"/>
  <c r="AE1609" i="9"/>
  <c r="AE1620" i="9"/>
  <c r="AE1449" i="9"/>
  <c r="AE1469" i="9"/>
  <c r="AE1487" i="9"/>
  <c r="AE1499" i="9"/>
  <c r="AE1515" i="9"/>
  <c r="AE1528" i="9"/>
  <c r="AE1544" i="9"/>
  <c r="AE1560" i="9"/>
  <c r="AE1571" i="9"/>
  <c r="AE1585" i="9"/>
  <c r="AE1596" i="9"/>
  <c r="AE1610" i="9"/>
  <c r="AE1624" i="9"/>
  <c r="AE1455" i="9"/>
  <c r="AE1470" i="9"/>
  <c r="AE1488" i="9"/>
  <c r="AE1501" i="9"/>
  <c r="AE1517" i="9"/>
  <c r="AE1533" i="9"/>
  <c r="AE1545" i="9"/>
  <c r="AE1561" i="9"/>
  <c r="AE1572" i="9"/>
  <c r="AE1586" i="9"/>
  <c r="AE1600" i="9"/>
  <c r="AE1611" i="9"/>
  <c r="AE1625" i="9"/>
  <c r="AE1456" i="9"/>
  <c r="AE1471" i="9"/>
  <c r="AE1489" i="9"/>
  <c r="AE1505" i="9"/>
  <c r="AE1518" i="9"/>
  <c r="AE1534" i="9"/>
  <c r="AE1546" i="9"/>
  <c r="AE1562" i="9"/>
  <c r="AE1576" i="9"/>
  <c r="AE1587" i="9"/>
  <c r="AE1601" i="9"/>
  <c r="AE1612" i="9"/>
  <c r="AE1626" i="9"/>
  <c r="AE1457" i="9"/>
  <c r="AE1477" i="9"/>
  <c r="AE1490" i="9"/>
  <c r="AE1506" i="9"/>
  <c r="AE1519" i="9"/>
  <c r="AE1535" i="9"/>
  <c r="AE1551" i="9"/>
  <c r="AE1563" i="9"/>
  <c r="AE1577" i="9"/>
  <c r="AE1588" i="9"/>
  <c r="AE1458" i="9"/>
  <c r="AE1478" i="9"/>
  <c r="AE1491" i="9"/>
  <c r="AE1507" i="9"/>
  <c r="AE1523" i="9"/>
  <c r="AE1536" i="9"/>
  <c r="AE1552" i="9"/>
  <c r="AE1564" i="9"/>
  <c r="AE1578" i="9"/>
  <c r="AE1592" i="9"/>
  <c r="AE1603" i="9"/>
  <c r="AE1617" i="9"/>
  <c r="AE1465" i="9"/>
  <c r="AE1526" i="9"/>
  <c r="AE1580" i="9"/>
  <c r="AE1619" i="9"/>
  <c r="AE1479" i="9"/>
  <c r="AE1537" i="9"/>
  <c r="AE1593" i="9"/>
  <c r="AE1627" i="9"/>
  <c r="AE1480" i="9"/>
  <c r="AE1542" i="9"/>
  <c r="AE1594" i="9"/>
  <c r="AE1496" i="9"/>
  <c r="AE1553" i="9"/>
  <c r="AE1602" i="9"/>
  <c r="AE1497" i="9"/>
  <c r="AE1554" i="9"/>
  <c r="AE1604" i="9"/>
  <c r="AE1510" i="9"/>
  <c r="AE1569" i="9"/>
  <c r="AE1616" i="9"/>
  <c r="AE1579" i="9"/>
  <c r="AE1608" i="9"/>
  <c r="AE1618" i="9"/>
  <c r="AE1461" i="9"/>
  <c r="AE1509" i="9"/>
  <c r="AE1568" i="9"/>
  <c r="AE1525" i="9"/>
  <c r="AE2888" i="9"/>
  <c r="AE2896" i="9"/>
  <c r="AE2904" i="9"/>
  <c r="AE2912" i="9"/>
  <c r="AE2920" i="9"/>
  <c r="AE2928" i="9"/>
  <c r="AE2936" i="9"/>
  <c r="AE2944" i="9"/>
  <c r="AE2952" i="9"/>
  <c r="AE2960" i="9"/>
  <c r="AE2968" i="9"/>
  <c r="AE2976" i="9"/>
  <c r="AE2984" i="9"/>
  <c r="AE2992" i="9"/>
  <c r="AE3000" i="9"/>
  <c r="AE3008" i="9"/>
  <c r="AE3016" i="9"/>
  <c r="AE3024" i="9"/>
  <c r="AE3032" i="9"/>
  <c r="AE3040" i="9"/>
  <c r="AE2889" i="9"/>
  <c r="AE2897" i="9"/>
  <c r="AE2905" i="9"/>
  <c r="AE2913" i="9"/>
  <c r="AE2921" i="9"/>
  <c r="AE2929" i="9"/>
  <c r="AE2937" i="9"/>
  <c r="AE2945" i="9"/>
  <c r="AE2953" i="9"/>
  <c r="AE2961" i="9"/>
  <c r="AE2969" i="9"/>
  <c r="AE2977" i="9"/>
  <c r="AE2985" i="9"/>
  <c r="AE2993" i="9"/>
  <c r="AE3001" i="9"/>
  <c r="AE3009" i="9"/>
  <c r="AE3017" i="9"/>
  <c r="AE3025" i="9"/>
  <c r="AE3033" i="9"/>
  <c r="AE3041" i="9"/>
  <c r="AE3049" i="9"/>
  <c r="AE3057" i="9"/>
  <c r="AE3065" i="9"/>
  <c r="AE2890" i="9"/>
  <c r="AE2898" i="9"/>
  <c r="AE2906" i="9"/>
  <c r="AE2914" i="9"/>
  <c r="AE2922" i="9"/>
  <c r="AE2930" i="9"/>
  <c r="AE2938" i="9"/>
  <c r="AE2946" i="9"/>
  <c r="AE2954" i="9"/>
  <c r="AE2962" i="9"/>
  <c r="AE2970" i="9"/>
  <c r="AE2978" i="9"/>
  <c r="AE2986" i="9"/>
  <c r="AE2994" i="9"/>
  <c r="AE3002" i="9"/>
  <c r="AE3010" i="9"/>
  <c r="AE3018" i="9"/>
  <c r="AE3026" i="9"/>
  <c r="AE3034" i="9"/>
  <c r="AE3042" i="9"/>
  <c r="AE2892" i="9"/>
  <c r="AE2900" i="9"/>
  <c r="AE2908" i="9"/>
  <c r="AE2916" i="9"/>
  <c r="AE2924" i="9"/>
  <c r="AE2932" i="9"/>
  <c r="AE2940" i="9"/>
  <c r="AE2948" i="9"/>
  <c r="AE2956" i="9"/>
  <c r="AE2964" i="9"/>
  <c r="AE2972" i="9"/>
  <c r="AE2980" i="9"/>
  <c r="AE2988" i="9"/>
  <c r="AE2996" i="9"/>
  <c r="AE3004" i="9"/>
  <c r="AE3012" i="9"/>
  <c r="AE3020" i="9"/>
  <c r="AE3028" i="9"/>
  <c r="AE3036" i="9"/>
  <c r="AE3044" i="9"/>
  <c r="AE3052" i="9"/>
  <c r="AE3060" i="9"/>
  <c r="AE2893" i="9"/>
  <c r="AE2901" i="9"/>
  <c r="AE2909" i="9"/>
  <c r="AE2917" i="9"/>
  <c r="AE2925" i="9"/>
  <c r="AE2933" i="9"/>
  <c r="AE2941" i="9"/>
  <c r="AE2949" i="9"/>
  <c r="AE2957" i="9"/>
  <c r="AE2965" i="9"/>
  <c r="AE2973" i="9"/>
  <c r="AE2981" i="9"/>
  <c r="AE2989" i="9"/>
  <c r="AE2997" i="9"/>
  <c r="AE3005" i="9"/>
  <c r="AE3013" i="9"/>
  <c r="AE3021" i="9"/>
  <c r="AE2899" i="9"/>
  <c r="AE2919" i="9"/>
  <c r="AE2942" i="9"/>
  <c r="AE2963" i="9"/>
  <c r="AE2983" i="9"/>
  <c r="AE3006" i="9"/>
  <c r="AE3027" i="9"/>
  <c r="AE3043" i="9"/>
  <c r="AE3054" i="9"/>
  <c r="AE3064" i="9"/>
  <c r="AE2902" i="9"/>
  <c r="AE2923" i="9"/>
  <c r="AE2943" i="9"/>
  <c r="AE2966" i="9"/>
  <c r="AE2987" i="9"/>
  <c r="AE3007" i="9"/>
  <c r="AE3029" i="9"/>
  <c r="AE3045" i="9"/>
  <c r="AE3055" i="9"/>
  <c r="AE3066" i="9"/>
  <c r="AE2903" i="9"/>
  <c r="AE2926" i="9"/>
  <c r="AE2947" i="9"/>
  <c r="AE2967" i="9"/>
  <c r="AE2990" i="9"/>
  <c r="AE3011" i="9"/>
  <c r="AE3030" i="9"/>
  <c r="AE3046" i="9"/>
  <c r="AE3056" i="9"/>
  <c r="AE3067" i="9"/>
  <c r="AE2907" i="9"/>
  <c r="AE2927" i="9"/>
  <c r="AE2950" i="9"/>
  <c r="AE2971" i="9"/>
  <c r="AE2991" i="9"/>
  <c r="AE3014" i="9"/>
  <c r="AE3031" i="9"/>
  <c r="AE3047" i="9"/>
  <c r="AE3058" i="9"/>
  <c r="AE2910" i="9"/>
  <c r="AE2931" i="9"/>
  <c r="AE2951" i="9"/>
  <c r="AE2974" i="9"/>
  <c r="AE2995" i="9"/>
  <c r="AE3015" i="9"/>
  <c r="AE3035" i="9"/>
  <c r="AE3048" i="9"/>
  <c r="AE3059" i="9"/>
  <c r="AE2894" i="9"/>
  <c r="AE2915" i="9"/>
  <c r="AE2935" i="9"/>
  <c r="AE2958" i="9"/>
  <c r="AE2979" i="9"/>
  <c r="AE2999" i="9"/>
  <c r="AE3022" i="9"/>
  <c r="AE3038" i="9"/>
  <c r="AE3051" i="9"/>
  <c r="AE3062" i="9"/>
  <c r="AE2939" i="9"/>
  <c r="AE3023" i="9"/>
  <c r="AE2955" i="9"/>
  <c r="AE3037" i="9"/>
  <c r="AE2959" i="9"/>
  <c r="AE3039" i="9"/>
  <c r="AE2891" i="9"/>
  <c r="AE2975" i="9"/>
  <c r="AE3050" i="9"/>
  <c r="AE2895" i="9"/>
  <c r="AE2982" i="9"/>
  <c r="AE3053" i="9"/>
  <c r="AE2918" i="9"/>
  <c r="AE3003" i="9"/>
  <c r="AE3063" i="9"/>
  <c r="AE2934" i="9"/>
  <c r="AE3019" i="9"/>
  <c r="AE4328" i="9"/>
  <c r="AE4336" i="9"/>
  <c r="AE4344" i="9"/>
  <c r="AE4352" i="9"/>
  <c r="AE4360" i="9"/>
  <c r="AE4368" i="9"/>
  <c r="AE4376" i="9"/>
  <c r="AE4384" i="9"/>
  <c r="AE4392" i="9"/>
  <c r="AE4400" i="9"/>
  <c r="AE4408" i="9"/>
  <c r="AE4416" i="9"/>
  <c r="AE4424" i="9"/>
  <c r="AE4432" i="9"/>
  <c r="AE4440" i="9"/>
  <c r="AE4448" i="9"/>
  <c r="AE4456" i="9"/>
  <c r="AE4464" i="9"/>
  <c r="AE4472" i="9"/>
  <c r="AE4480" i="9"/>
  <c r="AE4488" i="9"/>
  <c r="AE4496" i="9"/>
  <c r="AE4504" i="9"/>
  <c r="AE4329" i="9"/>
  <c r="AE4337" i="9"/>
  <c r="AE4345" i="9"/>
  <c r="AE4353" i="9"/>
  <c r="AE4361" i="9"/>
  <c r="AE4369" i="9"/>
  <c r="AE4377" i="9"/>
  <c r="AE4385" i="9"/>
  <c r="AE4393" i="9"/>
  <c r="AE4401" i="9"/>
  <c r="AE4409" i="9"/>
  <c r="AE4417" i="9"/>
  <c r="AE4425" i="9"/>
  <c r="AE4433" i="9"/>
  <c r="AE4441" i="9"/>
  <c r="AE4449" i="9"/>
  <c r="AE4457" i="9"/>
  <c r="AE4465" i="9"/>
  <c r="AE4473" i="9"/>
  <c r="AE4481" i="9"/>
  <c r="AE4489" i="9"/>
  <c r="AE4497" i="9"/>
  <c r="AE4505" i="9"/>
  <c r="AE4330" i="9"/>
  <c r="AE4338" i="9"/>
  <c r="AE4346" i="9"/>
  <c r="AE4354" i="9"/>
  <c r="AE4362" i="9"/>
  <c r="AE4370" i="9"/>
  <c r="AE4378" i="9"/>
  <c r="AE4386" i="9"/>
  <c r="AE4394" i="9"/>
  <c r="AE4402" i="9"/>
  <c r="AE4410" i="9"/>
  <c r="AE4418" i="9"/>
  <c r="AE4426" i="9"/>
  <c r="AE4434" i="9"/>
  <c r="AE4442" i="9"/>
  <c r="AE4450" i="9"/>
  <c r="AE4458" i="9"/>
  <c r="AE4466" i="9"/>
  <c r="AE4474" i="9"/>
  <c r="AE4482" i="9"/>
  <c r="AE4490" i="9"/>
  <c r="AE4498" i="9"/>
  <c r="AE4506" i="9"/>
  <c r="AE4331" i="9"/>
  <c r="AE4339" i="9"/>
  <c r="AE4347" i="9"/>
  <c r="AE4355" i="9"/>
  <c r="AE4363" i="9"/>
  <c r="AE4371" i="9"/>
  <c r="AE4379" i="9"/>
  <c r="AE4387" i="9"/>
  <c r="AE4395" i="9"/>
  <c r="AE4403" i="9"/>
  <c r="AE4411" i="9"/>
  <c r="AE4419" i="9"/>
  <c r="AE4427" i="9"/>
  <c r="AE4435" i="9"/>
  <c r="AE4443" i="9"/>
  <c r="AE4451" i="9"/>
  <c r="AE4459" i="9"/>
  <c r="AE4467" i="9"/>
  <c r="AE4475" i="9"/>
  <c r="AE4483" i="9"/>
  <c r="AE4491" i="9"/>
  <c r="AE4499" i="9"/>
  <c r="AE4507" i="9"/>
  <c r="AE4332" i="9"/>
  <c r="AE4340" i="9"/>
  <c r="AE4348" i="9"/>
  <c r="AE4356" i="9"/>
  <c r="AE4364" i="9"/>
  <c r="AE4372" i="9"/>
  <c r="AE4380" i="9"/>
  <c r="AE4388" i="9"/>
  <c r="AE4396" i="9"/>
  <c r="AE4404" i="9"/>
  <c r="AE4412" i="9"/>
  <c r="AE4420" i="9"/>
  <c r="AE4428" i="9"/>
  <c r="AE4436" i="9"/>
  <c r="AE4444" i="9"/>
  <c r="AE4452" i="9"/>
  <c r="AE4460" i="9"/>
  <c r="AE4468" i="9"/>
  <c r="AE4476" i="9"/>
  <c r="AE4484" i="9"/>
  <c r="AE4492" i="9"/>
  <c r="AE4500" i="9"/>
  <c r="AE4334" i="9"/>
  <c r="AE4342" i="9"/>
  <c r="AE4350" i="9"/>
  <c r="AE4358" i="9"/>
  <c r="AE4366" i="9"/>
  <c r="AE4374" i="9"/>
  <c r="AE4382" i="9"/>
  <c r="AE4390" i="9"/>
  <c r="AE4398" i="9"/>
  <c r="AE4406" i="9"/>
  <c r="AE4414" i="9"/>
  <c r="AE4422" i="9"/>
  <c r="AE4430" i="9"/>
  <c r="AE4438" i="9"/>
  <c r="AE4446" i="9"/>
  <c r="AE4454" i="9"/>
  <c r="AE4462" i="9"/>
  <c r="AE4470" i="9"/>
  <c r="AE4478" i="9"/>
  <c r="AE4486" i="9"/>
  <c r="AE4494" i="9"/>
  <c r="AE4502" i="9"/>
  <c r="AE4335" i="9"/>
  <c r="AE4343" i="9"/>
  <c r="AE4351" i="9"/>
  <c r="AE4359" i="9"/>
  <c r="AE4367" i="9"/>
  <c r="AE4375" i="9"/>
  <c r="AE4383" i="9"/>
  <c r="AE4391" i="9"/>
  <c r="AE4399" i="9"/>
  <c r="AE4407" i="9"/>
  <c r="AE4415" i="9"/>
  <c r="AE4423" i="9"/>
  <c r="AE4431" i="9"/>
  <c r="AE4439" i="9"/>
  <c r="AE4447" i="9"/>
  <c r="AE4455" i="9"/>
  <c r="AE4463" i="9"/>
  <c r="AE4471" i="9"/>
  <c r="AE4493" i="9"/>
  <c r="AE4445" i="9"/>
  <c r="AE4381" i="9"/>
  <c r="AE4317" i="9"/>
  <c r="AE4253" i="9"/>
  <c r="AE4189" i="9"/>
  <c r="AE4093" i="9"/>
  <c r="AE3865" i="9"/>
  <c r="AE3609" i="9"/>
  <c r="AE3353" i="9"/>
  <c r="AE4487" i="9"/>
  <c r="AE4437" i="9"/>
  <c r="AE4373" i="9"/>
  <c r="AE4309" i="9"/>
  <c r="AE4245" i="9"/>
  <c r="AE4181" i="9"/>
  <c r="AE4073" i="9"/>
  <c r="AE3833" i="9"/>
  <c r="AE3577" i="9"/>
  <c r="AE3061" i="9"/>
  <c r="AE1629" i="9"/>
  <c r="AE1637" i="9"/>
  <c r="AE1645" i="9"/>
  <c r="AE1653" i="9"/>
  <c r="AE1661" i="9"/>
  <c r="AE1669" i="9"/>
  <c r="AE1677" i="9"/>
  <c r="AE1685" i="9"/>
  <c r="AE1693" i="9"/>
  <c r="AE1701" i="9"/>
  <c r="AE1709" i="9"/>
  <c r="AE1717" i="9"/>
  <c r="AE1725" i="9"/>
  <c r="AE1733" i="9"/>
  <c r="AE1741" i="9"/>
  <c r="AE1749" i="9"/>
  <c r="AE1757" i="9"/>
  <c r="AE1765" i="9"/>
  <c r="AE1773" i="9"/>
  <c r="AE1781" i="9"/>
  <c r="AE1789" i="9"/>
  <c r="AE1797" i="9"/>
  <c r="AE1805" i="9"/>
  <c r="AE1630" i="9"/>
  <c r="AE1638" i="9"/>
  <c r="AE1646" i="9"/>
  <c r="AE1654" i="9"/>
  <c r="AE1662" i="9"/>
  <c r="AE1631" i="9"/>
  <c r="AE1639" i="9"/>
  <c r="AE1647" i="9"/>
  <c r="AE1655" i="9"/>
  <c r="AE1663" i="9"/>
  <c r="AE1671" i="9"/>
  <c r="AE1679" i="9"/>
  <c r="AE1687" i="9"/>
  <c r="AE1695" i="9"/>
  <c r="AE1703" i="9"/>
  <c r="AE1711" i="9"/>
  <c r="AE1719" i="9"/>
  <c r="AE1727" i="9"/>
  <c r="AE1735" i="9"/>
  <c r="AE1743" i="9"/>
  <c r="AE1751" i="9"/>
  <c r="AE1759" i="9"/>
  <c r="AE1767" i="9"/>
  <c r="AE1775" i="9"/>
  <c r="AE1783" i="9"/>
  <c r="AE1634" i="9"/>
  <c r="AE1635" i="9"/>
  <c r="AE1649" i="9"/>
  <c r="AE1660" i="9"/>
  <c r="AE1673" i="9"/>
  <c r="AE1683" i="9"/>
  <c r="AE1694" i="9"/>
  <c r="AE1705" i="9"/>
  <c r="AE1715" i="9"/>
  <c r="AE1726" i="9"/>
  <c r="AE1737" i="9"/>
  <c r="AE1747" i="9"/>
  <c r="AE1758" i="9"/>
  <c r="AE1769" i="9"/>
  <c r="AE1779" i="9"/>
  <c r="AE1790" i="9"/>
  <c r="AE1799" i="9"/>
  <c r="AE1636" i="9"/>
  <c r="AE1650" i="9"/>
  <c r="AE1664" i="9"/>
  <c r="AE1674" i="9"/>
  <c r="AE1684" i="9"/>
  <c r="AE1696" i="9"/>
  <c r="AE1706" i="9"/>
  <c r="AE1716" i="9"/>
  <c r="AE1728" i="9"/>
  <c r="AE1738" i="9"/>
  <c r="AE1748" i="9"/>
  <c r="AE1760" i="9"/>
  <c r="AE1770" i="9"/>
  <c r="AE1780" i="9"/>
  <c r="AE1791" i="9"/>
  <c r="AE1800" i="9"/>
  <c r="AE1640" i="9"/>
  <c r="AE1651" i="9"/>
  <c r="AE1665" i="9"/>
  <c r="AE1675" i="9"/>
  <c r="AE1686" i="9"/>
  <c r="AE1697" i="9"/>
  <c r="AE1707" i="9"/>
  <c r="AE1718" i="9"/>
  <c r="AE1729" i="9"/>
  <c r="AE1739" i="9"/>
  <c r="AE1750" i="9"/>
  <c r="AE1761" i="9"/>
  <c r="AE1771" i="9"/>
  <c r="AE1782" i="9"/>
  <c r="AE1792" i="9"/>
  <c r="AE1801" i="9"/>
  <c r="AE1628" i="9"/>
  <c r="AE1642" i="9"/>
  <c r="AE1656" i="9"/>
  <c r="AE1667" i="9"/>
  <c r="AE1678" i="9"/>
  <c r="AE1689" i="9"/>
  <c r="AE1699" i="9"/>
  <c r="AE1710" i="9"/>
  <c r="AE1721" i="9"/>
  <c r="AE1731" i="9"/>
  <c r="AE1742" i="9"/>
  <c r="AE1753" i="9"/>
  <c r="AE1763" i="9"/>
  <c r="AE1774" i="9"/>
  <c r="AE1785" i="9"/>
  <c r="AE1794" i="9"/>
  <c r="AE1803" i="9"/>
  <c r="AE1652" i="9"/>
  <c r="AE1676" i="9"/>
  <c r="AE1698" i="9"/>
  <c r="AE1720" i="9"/>
  <c r="AE1740" i="9"/>
  <c r="AE1762" i="9"/>
  <c r="AE1784" i="9"/>
  <c r="AE1802" i="9"/>
  <c r="AE1657" i="9"/>
  <c r="AE1680" i="9"/>
  <c r="AE1700" i="9"/>
  <c r="AE1722" i="9"/>
  <c r="AE1744" i="9"/>
  <c r="AE1764" i="9"/>
  <c r="AE1786" i="9"/>
  <c r="AE1804" i="9"/>
  <c r="AE1632" i="9"/>
  <c r="AE1658" i="9"/>
  <c r="AE1681" i="9"/>
  <c r="AE1702" i="9"/>
  <c r="AE1723" i="9"/>
  <c r="AE1745" i="9"/>
  <c r="AE1766" i="9"/>
  <c r="AE1787" i="9"/>
  <c r="AE1806" i="9"/>
  <c r="AE1633" i="9"/>
  <c r="AE1659" i="9"/>
  <c r="AE1682" i="9"/>
  <c r="AE1704" i="9"/>
  <c r="AE1724" i="9"/>
  <c r="AE1746" i="9"/>
  <c r="AE1768" i="9"/>
  <c r="AE1788" i="9"/>
  <c r="AE1807" i="9"/>
  <c r="AE1641" i="9"/>
  <c r="AE1666" i="9"/>
  <c r="AE1688" i="9"/>
  <c r="AE1708" i="9"/>
  <c r="AE1730" i="9"/>
  <c r="AE1752" i="9"/>
  <c r="AE1772" i="9"/>
  <c r="AE1793" i="9"/>
  <c r="AE1644" i="9"/>
  <c r="AE1670" i="9"/>
  <c r="AE1691" i="9"/>
  <c r="AE1713" i="9"/>
  <c r="AE1734" i="9"/>
  <c r="AE1755" i="9"/>
  <c r="AE1777" i="9"/>
  <c r="AE1796" i="9"/>
  <c r="AE1692" i="9"/>
  <c r="AE1778" i="9"/>
  <c r="AE1712" i="9"/>
  <c r="AE1795" i="9"/>
  <c r="AE1714" i="9"/>
  <c r="AE1798" i="9"/>
  <c r="AE1648" i="9"/>
  <c r="AE1736" i="9"/>
  <c r="AE1668" i="9"/>
  <c r="AE1754" i="9"/>
  <c r="AE1672" i="9"/>
  <c r="AE1690" i="9"/>
  <c r="AE1732" i="9"/>
  <c r="AE1756" i="9"/>
  <c r="AE1776" i="9"/>
  <c r="AE1643" i="9"/>
  <c r="AE368" i="9"/>
  <c r="AE376" i="9"/>
  <c r="AE384" i="9"/>
  <c r="AE392" i="9"/>
  <c r="AE400" i="9"/>
  <c r="AE408" i="9"/>
  <c r="AE416" i="9"/>
  <c r="AE424" i="9"/>
  <c r="AE432" i="9"/>
  <c r="AE440" i="9"/>
  <c r="AE448" i="9"/>
  <c r="AE456" i="9"/>
  <c r="AE464" i="9"/>
  <c r="AE472" i="9"/>
  <c r="AE480" i="9"/>
  <c r="AE488" i="9"/>
  <c r="AE496" i="9"/>
  <c r="AE504" i="9"/>
  <c r="AE512" i="9"/>
  <c r="AE520" i="9"/>
  <c r="AE528" i="9"/>
  <c r="AE536" i="9"/>
  <c r="AE544" i="9"/>
  <c r="AE369" i="9"/>
  <c r="AE377" i="9"/>
  <c r="AE385" i="9"/>
  <c r="AE393" i="9"/>
  <c r="AE401" i="9"/>
  <c r="AE409" i="9"/>
  <c r="AE417" i="9"/>
  <c r="AE425" i="9"/>
  <c r="AE433" i="9"/>
  <c r="AE441" i="9"/>
  <c r="AE449" i="9"/>
  <c r="AE457" i="9"/>
  <c r="AE465" i="9"/>
  <c r="AE473" i="9"/>
  <c r="AE481" i="9"/>
  <c r="AE489" i="9"/>
  <c r="AE497" i="9"/>
  <c r="AE505" i="9"/>
  <c r="AE513" i="9"/>
  <c r="AE521" i="9"/>
  <c r="AE529" i="9"/>
  <c r="AE537" i="9"/>
  <c r="AE545" i="9"/>
  <c r="AE370" i="9"/>
  <c r="AE378" i="9"/>
  <c r="AE386" i="9"/>
  <c r="AE394" i="9"/>
  <c r="AE402" i="9"/>
  <c r="AE410" i="9"/>
  <c r="AE418" i="9"/>
  <c r="AE426" i="9"/>
  <c r="AE434" i="9"/>
  <c r="AE442" i="9"/>
  <c r="AE450" i="9"/>
  <c r="AE458" i="9"/>
  <c r="AE466" i="9"/>
  <c r="AE474" i="9"/>
  <c r="AE482" i="9"/>
  <c r="AE490" i="9"/>
  <c r="AE498" i="9"/>
  <c r="AE506" i="9"/>
  <c r="AE514" i="9"/>
  <c r="AE522" i="9"/>
  <c r="AE530" i="9"/>
  <c r="AE538" i="9"/>
  <c r="AE546" i="9"/>
  <c r="AE373" i="9"/>
  <c r="AE381" i="9"/>
  <c r="AE389" i="9"/>
  <c r="AE397" i="9"/>
  <c r="AE405" i="9"/>
  <c r="AE413" i="9"/>
  <c r="AE421" i="9"/>
  <c r="AE429" i="9"/>
  <c r="AE437" i="9"/>
  <c r="AE445" i="9"/>
  <c r="AE453" i="9"/>
  <c r="AE461" i="9"/>
  <c r="AE469" i="9"/>
  <c r="AE477" i="9"/>
  <c r="AE485" i="9"/>
  <c r="AE493" i="9"/>
  <c r="AE501" i="9"/>
  <c r="AE509" i="9"/>
  <c r="AE517" i="9"/>
  <c r="AE525" i="9"/>
  <c r="AE533" i="9"/>
  <c r="AE541" i="9"/>
  <c r="AE375" i="9"/>
  <c r="AE391" i="9"/>
  <c r="AE407" i="9"/>
  <c r="AE423" i="9"/>
  <c r="AE439" i="9"/>
  <c r="AE455" i="9"/>
  <c r="AE471" i="9"/>
  <c r="AE487" i="9"/>
  <c r="AE503" i="9"/>
  <c r="AE519" i="9"/>
  <c r="AE535" i="9"/>
  <c r="AE379" i="9"/>
  <c r="AE395" i="9"/>
  <c r="AE411" i="9"/>
  <c r="AE427" i="9"/>
  <c r="AE443" i="9"/>
  <c r="AE459" i="9"/>
  <c r="AE475" i="9"/>
  <c r="AE491" i="9"/>
  <c r="AE507" i="9"/>
  <c r="AE523" i="9"/>
  <c r="AE539" i="9"/>
  <c r="AE380" i="9"/>
  <c r="AE396" i="9"/>
  <c r="AE412" i="9"/>
  <c r="AE428" i="9"/>
  <c r="AE444" i="9"/>
  <c r="AE460" i="9"/>
  <c r="AE476" i="9"/>
  <c r="AE492" i="9"/>
  <c r="AE508" i="9"/>
  <c r="AE524" i="9"/>
  <c r="AE540" i="9"/>
  <c r="AE382" i="9"/>
  <c r="AE398" i="9"/>
  <c r="AE414" i="9"/>
  <c r="AE430" i="9"/>
  <c r="AE446" i="9"/>
  <c r="AE462" i="9"/>
  <c r="AE478" i="9"/>
  <c r="AE494" i="9"/>
  <c r="AE510" i="9"/>
  <c r="AE526" i="9"/>
  <c r="AE542" i="9"/>
  <c r="AE372" i="9"/>
  <c r="AE388" i="9"/>
  <c r="AE404" i="9"/>
  <c r="AE420" i="9"/>
  <c r="AE436" i="9"/>
  <c r="AE452" i="9"/>
  <c r="AE468" i="9"/>
  <c r="AE484" i="9"/>
  <c r="AE500" i="9"/>
  <c r="AE516" i="9"/>
  <c r="AE532" i="9"/>
  <c r="AE383" i="9"/>
  <c r="AE422" i="9"/>
  <c r="AE467" i="9"/>
  <c r="AE511" i="9"/>
  <c r="AE387" i="9"/>
  <c r="AE431" i="9"/>
  <c r="AE470" i="9"/>
  <c r="AE515" i="9"/>
  <c r="AE390" i="9"/>
  <c r="AE435" i="9"/>
  <c r="AE479" i="9"/>
  <c r="AE518" i="9"/>
  <c r="AE399" i="9"/>
  <c r="AE438" i="9"/>
  <c r="AE483" i="9"/>
  <c r="AE527" i="9"/>
  <c r="AE374" i="9"/>
  <c r="AE463" i="9"/>
  <c r="AE547" i="9"/>
  <c r="AE403" i="9"/>
  <c r="AE486" i="9"/>
  <c r="AE406" i="9"/>
  <c r="AE495" i="9"/>
  <c r="AE415" i="9"/>
  <c r="AE499" i="9"/>
  <c r="AE419" i="9"/>
  <c r="AE502" i="9"/>
  <c r="AE371" i="9"/>
  <c r="AE447" i="9"/>
  <c r="AE451" i="9"/>
  <c r="AE454" i="9"/>
  <c r="AE531" i="9"/>
  <c r="AE534" i="9"/>
  <c r="AE543" i="9"/>
  <c r="AE1813" i="9"/>
  <c r="AE1821" i="9"/>
  <c r="AE1829" i="9"/>
  <c r="AE1837" i="9"/>
  <c r="AE1845" i="9"/>
  <c r="AE1853" i="9"/>
  <c r="AE1808" i="9"/>
  <c r="AE1817" i="9"/>
  <c r="AE1826" i="9"/>
  <c r="AE1835" i="9"/>
  <c r="AE1844" i="9"/>
  <c r="AE1854" i="9"/>
  <c r="AE1862" i="9"/>
  <c r="AE1870" i="9"/>
  <c r="AE1878" i="9"/>
  <c r="AE1886" i="9"/>
  <c r="AE1894" i="9"/>
  <c r="AE1902" i="9"/>
  <c r="AE1910" i="9"/>
  <c r="AE1918" i="9"/>
  <c r="AE1926" i="9"/>
  <c r="AE1934" i="9"/>
  <c r="AE1942" i="9"/>
  <c r="AE1950" i="9"/>
  <c r="AE1958" i="9"/>
  <c r="AE1966" i="9"/>
  <c r="AE1974" i="9"/>
  <c r="AE1982" i="9"/>
  <c r="AE1809" i="9"/>
  <c r="AE1818" i="9"/>
  <c r="AE1827" i="9"/>
  <c r="AE1836" i="9"/>
  <c r="AE1846" i="9"/>
  <c r="AE1855" i="9"/>
  <c r="AE1863" i="9"/>
  <c r="AE1871" i="9"/>
  <c r="AE1879" i="9"/>
  <c r="AE1887" i="9"/>
  <c r="AE1895" i="9"/>
  <c r="AE1903" i="9"/>
  <c r="AE1911" i="9"/>
  <c r="AE1919" i="9"/>
  <c r="AE1927" i="9"/>
  <c r="AE1935" i="9"/>
  <c r="AE1943" i="9"/>
  <c r="AE1951" i="9"/>
  <c r="AE1959" i="9"/>
  <c r="AE1967" i="9"/>
  <c r="AE1975" i="9"/>
  <c r="AE1983" i="9"/>
  <c r="AE1810" i="9"/>
  <c r="AE1819" i="9"/>
  <c r="AE1828" i="9"/>
  <c r="AE1838" i="9"/>
  <c r="AE1847" i="9"/>
  <c r="AE1856" i="9"/>
  <c r="AE1864" i="9"/>
  <c r="AE1872" i="9"/>
  <c r="AE1880" i="9"/>
  <c r="AE1888" i="9"/>
  <c r="AE1896" i="9"/>
  <c r="AE1904" i="9"/>
  <c r="AE1912" i="9"/>
  <c r="AE1920" i="9"/>
  <c r="AE1928" i="9"/>
  <c r="AE1936" i="9"/>
  <c r="AE1944" i="9"/>
  <c r="AE1952" i="9"/>
  <c r="AE1960" i="9"/>
  <c r="AE1968" i="9"/>
  <c r="AE1976" i="9"/>
  <c r="AE1984" i="9"/>
  <c r="AE1812" i="9"/>
  <c r="AE1822" i="9"/>
  <c r="AE1831" i="9"/>
  <c r="AE1840" i="9"/>
  <c r="AE1849" i="9"/>
  <c r="AE1858" i="9"/>
  <c r="AE1820" i="9"/>
  <c r="AE1839" i="9"/>
  <c r="AE1857" i="9"/>
  <c r="AE1869" i="9"/>
  <c r="AE1883" i="9"/>
  <c r="AE1897" i="9"/>
  <c r="AE1908" i="9"/>
  <c r="AE1922" i="9"/>
  <c r="AE1933" i="9"/>
  <c r="AE1947" i="9"/>
  <c r="AE1961" i="9"/>
  <c r="AE1972" i="9"/>
  <c r="AE1986" i="9"/>
  <c r="AE1823" i="9"/>
  <c r="AE1841" i="9"/>
  <c r="AE1859" i="9"/>
  <c r="AE1873" i="9"/>
  <c r="AE1884" i="9"/>
  <c r="AE1898" i="9"/>
  <c r="AE1909" i="9"/>
  <c r="AE1923" i="9"/>
  <c r="AE1937" i="9"/>
  <c r="AE1948" i="9"/>
  <c r="AE1962" i="9"/>
  <c r="AE1973" i="9"/>
  <c r="AE1987" i="9"/>
  <c r="AE1824" i="9"/>
  <c r="AE1842" i="9"/>
  <c r="AE1860" i="9"/>
  <c r="AE1874" i="9"/>
  <c r="AE1885" i="9"/>
  <c r="AE1899" i="9"/>
  <c r="AE1913" i="9"/>
  <c r="AE1924" i="9"/>
  <c r="AE1938" i="9"/>
  <c r="AE1949" i="9"/>
  <c r="AE1963" i="9"/>
  <c r="AE1977" i="9"/>
  <c r="AE1825" i="9"/>
  <c r="AE1843" i="9"/>
  <c r="AE1861" i="9"/>
  <c r="AE1875" i="9"/>
  <c r="AE1889" i="9"/>
  <c r="AE1900" i="9"/>
  <c r="AE1914" i="9"/>
  <c r="AE1925" i="9"/>
  <c r="AE1939" i="9"/>
  <c r="AE1953" i="9"/>
  <c r="AE1964" i="9"/>
  <c r="AE1978" i="9"/>
  <c r="AE1811" i="9"/>
  <c r="AE1830" i="9"/>
  <c r="AE1848" i="9"/>
  <c r="AE1865" i="9"/>
  <c r="AE1876" i="9"/>
  <c r="AE1890" i="9"/>
  <c r="AE1901" i="9"/>
  <c r="AE1915" i="9"/>
  <c r="AE1929" i="9"/>
  <c r="AE1940" i="9"/>
  <c r="AE1954" i="9"/>
  <c r="AE1965" i="9"/>
  <c r="AE1979" i="9"/>
  <c r="AE1815" i="9"/>
  <c r="AE1833" i="9"/>
  <c r="AE1851" i="9"/>
  <c r="AE1867" i="9"/>
  <c r="AE1881" i="9"/>
  <c r="AE1892" i="9"/>
  <c r="AE1906" i="9"/>
  <c r="AE1917" i="9"/>
  <c r="AE1931" i="9"/>
  <c r="AE1945" i="9"/>
  <c r="AE1956" i="9"/>
  <c r="AE1970" i="9"/>
  <c r="AE1981" i="9"/>
  <c r="AE1852" i="9"/>
  <c r="AE1907" i="9"/>
  <c r="AE1957" i="9"/>
  <c r="AE1866" i="9"/>
  <c r="AE1916" i="9"/>
  <c r="AE1969" i="9"/>
  <c r="AE1868" i="9"/>
  <c r="AE1921" i="9"/>
  <c r="AE1971" i="9"/>
  <c r="AE1816" i="9"/>
  <c r="AE1882" i="9"/>
  <c r="AE1932" i="9"/>
  <c r="AE1985" i="9"/>
  <c r="AE1832" i="9"/>
  <c r="AE1891" i="9"/>
  <c r="AE1941" i="9"/>
  <c r="AE1877" i="9"/>
  <c r="AE1893" i="9"/>
  <c r="AE1905" i="9"/>
  <c r="AE1930" i="9"/>
  <c r="AE1946" i="9"/>
  <c r="AE1834" i="9"/>
  <c r="AE1980" i="9"/>
  <c r="AE1814" i="9"/>
  <c r="AE1850" i="9"/>
  <c r="AE1955" i="9"/>
  <c r="AE3252" i="9"/>
  <c r="AE3260" i="9"/>
  <c r="AE3268" i="9"/>
  <c r="AE3276" i="9"/>
  <c r="AE3284" i="9"/>
  <c r="AE3292" i="9"/>
  <c r="AE3300" i="9"/>
  <c r="AE3308" i="9"/>
  <c r="AE3316" i="9"/>
  <c r="AE3324" i="9"/>
  <c r="AE3332" i="9"/>
  <c r="AE3340" i="9"/>
  <c r="AE3348" i="9"/>
  <c r="AE3356" i="9"/>
  <c r="AE3364" i="9"/>
  <c r="AE3372" i="9"/>
  <c r="AE3380" i="9"/>
  <c r="AE3388" i="9"/>
  <c r="AE3396" i="9"/>
  <c r="AE3404" i="9"/>
  <c r="AE3412" i="9"/>
  <c r="AE3420" i="9"/>
  <c r="AE3253" i="9"/>
  <c r="AE3261" i="9"/>
  <c r="AE3269" i="9"/>
  <c r="AE3277" i="9"/>
  <c r="AE3285" i="9"/>
  <c r="AE3293" i="9"/>
  <c r="AE3301" i="9"/>
  <c r="AE3309" i="9"/>
  <c r="AE3317" i="9"/>
  <c r="AE3325" i="9"/>
  <c r="AE3333" i="9"/>
  <c r="AE3341" i="9"/>
  <c r="AE3349" i="9"/>
  <c r="AE3357" i="9"/>
  <c r="AE3365" i="9"/>
  <c r="AE3373" i="9"/>
  <c r="AE3381" i="9"/>
  <c r="AE3389" i="9"/>
  <c r="AE3397" i="9"/>
  <c r="AE3405" i="9"/>
  <c r="AE3413" i="9"/>
  <c r="AE3421" i="9"/>
  <c r="AE3254" i="9"/>
  <c r="AE3262" i="9"/>
  <c r="AE3270" i="9"/>
  <c r="AE3278" i="9"/>
  <c r="AE3286" i="9"/>
  <c r="AE3294" i="9"/>
  <c r="AE3302" i="9"/>
  <c r="AE3310" i="9"/>
  <c r="AE3318" i="9"/>
  <c r="AE3326" i="9"/>
  <c r="AE3334" i="9"/>
  <c r="AE3342" i="9"/>
  <c r="AE3350" i="9"/>
  <c r="AE3358" i="9"/>
  <c r="AE3366" i="9"/>
  <c r="AE3374" i="9"/>
  <c r="AE3382" i="9"/>
  <c r="AE3390" i="9"/>
  <c r="AE3398" i="9"/>
  <c r="AE3406" i="9"/>
  <c r="AE3414" i="9"/>
  <c r="AE3422" i="9"/>
  <c r="AE3255" i="9"/>
  <c r="AE3263" i="9"/>
  <c r="AE3271" i="9"/>
  <c r="AE3279" i="9"/>
  <c r="AE3287" i="9"/>
  <c r="AE3295" i="9"/>
  <c r="AE3303" i="9"/>
  <c r="AE3311" i="9"/>
  <c r="AE3319" i="9"/>
  <c r="AE3327" i="9"/>
  <c r="AE3335" i="9"/>
  <c r="AE3343" i="9"/>
  <c r="AE3351" i="9"/>
  <c r="AE3359" i="9"/>
  <c r="AE3367" i="9"/>
  <c r="AE3375" i="9"/>
  <c r="AE3383" i="9"/>
  <c r="AE3391" i="9"/>
  <c r="AE3399" i="9"/>
  <c r="AE3407" i="9"/>
  <c r="AE3415" i="9"/>
  <c r="AE3423" i="9"/>
  <c r="AE3248" i="9"/>
  <c r="AE3256" i="9"/>
  <c r="AE3264" i="9"/>
  <c r="AE3272" i="9"/>
  <c r="AE3280" i="9"/>
  <c r="AE3288" i="9"/>
  <c r="AE3296" i="9"/>
  <c r="AE3304" i="9"/>
  <c r="AE3312" i="9"/>
  <c r="AE3320" i="9"/>
  <c r="AE3328" i="9"/>
  <c r="AE3336" i="9"/>
  <c r="AE3344" i="9"/>
  <c r="AE3352" i="9"/>
  <c r="AE3360" i="9"/>
  <c r="AE3368" i="9"/>
  <c r="AE3376" i="9"/>
  <c r="AE3384" i="9"/>
  <c r="AE3392" i="9"/>
  <c r="AE3400" i="9"/>
  <c r="AE3408" i="9"/>
  <c r="AE3416" i="9"/>
  <c r="AE3424" i="9"/>
  <c r="AE3250" i="9"/>
  <c r="AE3258" i="9"/>
  <c r="AE3266" i="9"/>
  <c r="AE3274" i="9"/>
  <c r="AE3282" i="9"/>
  <c r="AE3290" i="9"/>
  <c r="AE3298" i="9"/>
  <c r="AE3306" i="9"/>
  <c r="AE3314" i="9"/>
  <c r="AE3322" i="9"/>
  <c r="AE3330" i="9"/>
  <c r="AE3338" i="9"/>
  <c r="AE3346" i="9"/>
  <c r="AE3354" i="9"/>
  <c r="AE3362" i="9"/>
  <c r="AE3370" i="9"/>
  <c r="AE3378" i="9"/>
  <c r="AE3386" i="9"/>
  <c r="AE3394" i="9"/>
  <c r="AE3402" i="9"/>
  <c r="AE3410" i="9"/>
  <c r="AE3418" i="9"/>
  <c r="AE3426" i="9"/>
  <c r="AE3267" i="9"/>
  <c r="AE3299" i="9"/>
  <c r="AE3331" i="9"/>
  <c r="AE3363" i="9"/>
  <c r="AE3395" i="9"/>
  <c r="AE3427" i="9"/>
  <c r="AE3273" i="9"/>
  <c r="AE3305" i="9"/>
  <c r="AE3337" i="9"/>
  <c r="AE3369" i="9"/>
  <c r="AE3401" i="9"/>
  <c r="AE3275" i="9"/>
  <c r="AE3307" i="9"/>
  <c r="AE3339" i="9"/>
  <c r="AE3371" i="9"/>
  <c r="AE3403" i="9"/>
  <c r="AE3249" i="9"/>
  <c r="AE3281" i="9"/>
  <c r="AE3313" i="9"/>
  <c r="AE3345" i="9"/>
  <c r="AE3377" i="9"/>
  <c r="AE3409" i="9"/>
  <c r="AE3251" i="9"/>
  <c r="AE3283" i="9"/>
  <c r="AE3315" i="9"/>
  <c r="AE3347" i="9"/>
  <c r="AE3379" i="9"/>
  <c r="AE3411" i="9"/>
  <c r="AE3259" i="9"/>
  <c r="AE3291" i="9"/>
  <c r="AE3323" i="9"/>
  <c r="AE3355" i="9"/>
  <c r="AE3387" i="9"/>
  <c r="AE3419" i="9"/>
  <c r="AE3265" i="9"/>
  <c r="AE3297" i="9"/>
  <c r="AE3329" i="9"/>
  <c r="AE3361" i="9"/>
  <c r="AE3393" i="9"/>
  <c r="AE3425" i="9"/>
  <c r="AE4485" i="9"/>
  <c r="AE4429" i="9"/>
  <c r="AE4365" i="9"/>
  <c r="AE4301" i="9"/>
  <c r="AE4237" i="9"/>
  <c r="AE4173" i="9"/>
  <c r="AE4051" i="9"/>
  <c r="AE3801" i="9"/>
  <c r="AE3289" i="9"/>
  <c r="AE2998" i="9"/>
  <c r="AE3073" i="9"/>
  <c r="AE3081" i="9"/>
  <c r="AE3089" i="9"/>
  <c r="AE3074" i="9"/>
  <c r="AE3083" i="9"/>
  <c r="AE3092" i="9"/>
  <c r="AE3100" i="9"/>
  <c r="AE3108" i="9"/>
  <c r="AE3116" i="9"/>
  <c r="AE3124" i="9"/>
  <c r="AE3132" i="9"/>
  <c r="AE3140" i="9"/>
  <c r="AE3148" i="9"/>
  <c r="AE3156" i="9"/>
  <c r="AE3164" i="9"/>
  <c r="AE3172" i="9"/>
  <c r="AE3180" i="9"/>
  <c r="AE3188" i="9"/>
  <c r="AE3196" i="9"/>
  <c r="AE3204" i="9"/>
  <c r="AE3212" i="9"/>
  <c r="AE3220" i="9"/>
  <c r="AE3228" i="9"/>
  <c r="AE3236" i="9"/>
  <c r="AE3244" i="9"/>
  <c r="AE3075" i="9"/>
  <c r="AE3084" i="9"/>
  <c r="AE3093" i="9"/>
  <c r="AE3101" i="9"/>
  <c r="AE3109" i="9"/>
  <c r="AE3117" i="9"/>
  <c r="AE3125" i="9"/>
  <c r="AE3133" i="9"/>
  <c r="AE3141" i="9"/>
  <c r="AE3149" i="9"/>
  <c r="AE3157" i="9"/>
  <c r="AE3165" i="9"/>
  <c r="AE3173" i="9"/>
  <c r="AE3181" i="9"/>
  <c r="AE3189" i="9"/>
  <c r="AE3197" i="9"/>
  <c r="AE3205" i="9"/>
  <c r="AE3213" i="9"/>
  <c r="AE3221" i="9"/>
  <c r="AE3229" i="9"/>
  <c r="AE3237" i="9"/>
  <c r="AE3245" i="9"/>
  <c r="AE3076" i="9"/>
  <c r="AE3085" i="9"/>
  <c r="AE3094" i="9"/>
  <c r="AE3102" i="9"/>
  <c r="AE3110" i="9"/>
  <c r="AE3118" i="9"/>
  <c r="AE3126" i="9"/>
  <c r="AE3134" i="9"/>
  <c r="AE3142" i="9"/>
  <c r="AE3150" i="9"/>
  <c r="AE3158" i="9"/>
  <c r="AE3166" i="9"/>
  <c r="AE3174" i="9"/>
  <c r="AE3182" i="9"/>
  <c r="AE3190" i="9"/>
  <c r="AE3198" i="9"/>
  <c r="AE3206" i="9"/>
  <c r="AE3214" i="9"/>
  <c r="AE3222" i="9"/>
  <c r="AE3230" i="9"/>
  <c r="AE3238" i="9"/>
  <c r="AE3246" i="9"/>
  <c r="AE3068" i="9"/>
  <c r="AE3077" i="9"/>
  <c r="AE3086" i="9"/>
  <c r="AE3095" i="9"/>
  <c r="AE3103" i="9"/>
  <c r="AE3111" i="9"/>
  <c r="AE3119" i="9"/>
  <c r="AE3127" i="9"/>
  <c r="AE3135" i="9"/>
  <c r="AE3143" i="9"/>
  <c r="AE3151" i="9"/>
  <c r="AE3159" i="9"/>
  <c r="AE3167" i="9"/>
  <c r="AE3175" i="9"/>
  <c r="AE3183" i="9"/>
  <c r="AE3191" i="9"/>
  <c r="AE3199" i="9"/>
  <c r="AE3207" i="9"/>
  <c r="AE3215" i="9"/>
  <c r="AE3223" i="9"/>
  <c r="AE3231" i="9"/>
  <c r="AE3239" i="9"/>
  <c r="AE3247" i="9"/>
  <c r="AE3069" i="9"/>
  <c r="AE3078" i="9"/>
  <c r="AE3087" i="9"/>
  <c r="AE3096" i="9"/>
  <c r="AE3104" i="9"/>
  <c r="AE3112" i="9"/>
  <c r="AE3120" i="9"/>
  <c r="AE3128" i="9"/>
  <c r="AE3136" i="9"/>
  <c r="AE3144" i="9"/>
  <c r="AE3152" i="9"/>
  <c r="AE3160" i="9"/>
  <c r="AE3168" i="9"/>
  <c r="AE3176" i="9"/>
  <c r="AE3184" i="9"/>
  <c r="AE3192" i="9"/>
  <c r="AE3200" i="9"/>
  <c r="AE3208" i="9"/>
  <c r="AE3216" i="9"/>
  <c r="AE3224" i="9"/>
  <c r="AE3232" i="9"/>
  <c r="AE3240" i="9"/>
  <c r="AE3071" i="9"/>
  <c r="AE3080" i="9"/>
  <c r="AE3090" i="9"/>
  <c r="AE3098" i="9"/>
  <c r="AE3106" i="9"/>
  <c r="AE3114" i="9"/>
  <c r="AE3122" i="9"/>
  <c r="AE3130" i="9"/>
  <c r="AE3138" i="9"/>
  <c r="AE3146" i="9"/>
  <c r="AE3154" i="9"/>
  <c r="AE3162" i="9"/>
  <c r="AE3170" i="9"/>
  <c r="AE3178" i="9"/>
  <c r="AE3186" i="9"/>
  <c r="AE3194" i="9"/>
  <c r="AE3202" i="9"/>
  <c r="AE3210" i="9"/>
  <c r="AE3218" i="9"/>
  <c r="AE3226" i="9"/>
  <c r="AE3234" i="9"/>
  <c r="AE3242" i="9"/>
  <c r="AE3072" i="9"/>
  <c r="AE3107" i="9"/>
  <c r="AE3139" i="9"/>
  <c r="AE3171" i="9"/>
  <c r="AE3203" i="9"/>
  <c r="AE3235" i="9"/>
  <c r="AE3079" i="9"/>
  <c r="AE3113" i="9"/>
  <c r="AE3145" i="9"/>
  <c r="AE3177" i="9"/>
  <c r="AE3209" i="9"/>
  <c r="AE3241" i="9"/>
  <c r="AE3082" i="9"/>
  <c r="AE3115" i="9"/>
  <c r="AE3147" i="9"/>
  <c r="AE3179" i="9"/>
  <c r="AE3211" i="9"/>
  <c r="AE3243" i="9"/>
  <c r="AE3088" i="9"/>
  <c r="AE3121" i="9"/>
  <c r="AE3153" i="9"/>
  <c r="AE3185" i="9"/>
  <c r="AE3217" i="9"/>
  <c r="AE3091" i="9"/>
  <c r="AE3123" i="9"/>
  <c r="AE3155" i="9"/>
  <c r="AE3187" i="9"/>
  <c r="AE3219" i="9"/>
  <c r="AE3099" i="9"/>
  <c r="AE3131" i="9"/>
  <c r="AE3163" i="9"/>
  <c r="AE3195" i="9"/>
  <c r="AE3227" i="9"/>
  <c r="AE3070" i="9"/>
  <c r="AE3105" i="9"/>
  <c r="AE3137" i="9"/>
  <c r="AE3169" i="9"/>
  <c r="AE3201" i="9"/>
  <c r="AE3233" i="9"/>
  <c r="AE552" i="9"/>
  <c r="AE560" i="9"/>
  <c r="AE568" i="9"/>
  <c r="AE576" i="9"/>
  <c r="AE584" i="9"/>
  <c r="AE592" i="9"/>
  <c r="AE600" i="9"/>
  <c r="AE608" i="9"/>
  <c r="AE616" i="9"/>
  <c r="AE624" i="9"/>
  <c r="AE632" i="9"/>
  <c r="AE640" i="9"/>
  <c r="AE648" i="9"/>
  <c r="AE656" i="9"/>
  <c r="AE664" i="9"/>
  <c r="AE672" i="9"/>
  <c r="AE680" i="9"/>
  <c r="AE553" i="9"/>
  <c r="AE561" i="9"/>
  <c r="AE569" i="9"/>
  <c r="AE577" i="9"/>
  <c r="AE585" i="9"/>
  <c r="AE593" i="9"/>
  <c r="AE601" i="9"/>
  <c r="AE609" i="9"/>
  <c r="AE617" i="9"/>
  <c r="AE554" i="9"/>
  <c r="AE562" i="9"/>
  <c r="AE570" i="9"/>
  <c r="AE578" i="9"/>
  <c r="AE586" i="9"/>
  <c r="AE594" i="9"/>
  <c r="AE602" i="9"/>
  <c r="AE610" i="9"/>
  <c r="AE618" i="9"/>
  <c r="AE626" i="9"/>
  <c r="AE634" i="9"/>
  <c r="AE642" i="9"/>
  <c r="AE650" i="9"/>
  <c r="AE658" i="9"/>
  <c r="AE666" i="9"/>
  <c r="AE674" i="9"/>
  <c r="AE682" i="9"/>
  <c r="AE549" i="9"/>
  <c r="AE557" i="9"/>
  <c r="AE565" i="9"/>
  <c r="AE573" i="9"/>
  <c r="AE581" i="9"/>
  <c r="AE589" i="9"/>
  <c r="AE597" i="9"/>
  <c r="AE605" i="9"/>
  <c r="AE613" i="9"/>
  <c r="AE621" i="9"/>
  <c r="AE629" i="9"/>
  <c r="AE637" i="9"/>
  <c r="AE645" i="9"/>
  <c r="AE653" i="9"/>
  <c r="AE661" i="9"/>
  <c r="AE669" i="9"/>
  <c r="AE677" i="9"/>
  <c r="AE685" i="9"/>
  <c r="AE551" i="9"/>
  <c r="AE567" i="9"/>
  <c r="AE583" i="9"/>
  <c r="AE599" i="9"/>
  <c r="AE615" i="9"/>
  <c r="AE630" i="9"/>
  <c r="AE643" i="9"/>
  <c r="AE655" i="9"/>
  <c r="AE668" i="9"/>
  <c r="AE681" i="9"/>
  <c r="AE691" i="9"/>
  <c r="AE699" i="9"/>
  <c r="AE707" i="9"/>
  <c r="AE715" i="9"/>
  <c r="AE723" i="9"/>
  <c r="AE555" i="9"/>
  <c r="AE571" i="9"/>
  <c r="AE587" i="9"/>
  <c r="AE603" i="9"/>
  <c r="AE619" i="9"/>
  <c r="AE631" i="9"/>
  <c r="AE644" i="9"/>
  <c r="AE657" i="9"/>
  <c r="AE670" i="9"/>
  <c r="AE683" i="9"/>
  <c r="AE692" i="9"/>
  <c r="AE700" i="9"/>
  <c r="AE708" i="9"/>
  <c r="AE716" i="9"/>
  <c r="AE724" i="9"/>
  <c r="AE556" i="9"/>
  <c r="AE572" i="9"/>
  <c r="AE588" i="9"/>
  <c r="AE604" i="9"/>
  <c r="AE620" i="9"/>
  <c r="AE633" i="9"/>
  <c r="AE646" i="9"/>
  <c r="AE659" i="9"/>
  <c r="AE671" i="9"/>
  <c r="AE684" i="9"/>
  <c r="AE693" i="9"/>
  <c r="AE701" i="9"/>
  <c r="AE709" i="9"/>
  <c r="AE717" i="9"/>
  <c r="AE725" i="9"/>
  <c r="AE558" i="9"/>
  <c r="AE574" i="9"/>
  <c r="AE590" i="9"/>
  <c r="AE606" i="9"/>
  <c r="AE622" i="9"/>
  <c r="AE635" i="9"/>
  <c r="AE647" i="9"/>
  <c r="AE660" i="9"/>
  <c r="AE673" i="9"/>
  <c r="AE686" i="9"/>
  <c r="AE694" i="9"/>
  <c r="AE702" i="9"/>
  <c r="AE710" i="9"/>
  <c r="AE718" i="9"/>
  <c r="AE726" i="9"/>
  <c r="AE548" i="9"/>
  <c r="AE564" i="9"/>
  <c r="AE580" i="9"/>
  <c r="AE596" i="9"/>
  <c r="AE612" i="9"/>
  <c r="AE627" i="9"/>
  <c r="AE639" i="9"/>
  <c r="AE652" i="9"/>
  <c r="AE665" i="9"/>
  <c r="AE678" i="9"/>
  <c r="AE689" i="9"/>
  <c r="AE697" i="9"/>
  <c r="AE705" i="9"/>
  <c r="AE713" i="9"/>
  <c r="AE721" i="9"/>
  <c r="AE550" i="9"/>
  <c r="AE595" i="9"/>
  <c r="AE636" i="9"/>
  <c r="AE667" i="9"/>
  <c r="AE696" i="9"/>
  <c r="AE719" i="9"/>
  <c r="AE559" i="9"/>
  <c r="AE598" i="9"/>
  <c r="AE638" i="9"/>
  <c r="AE675" i="9"/>
  <c r="AE698" i="9"/>
  <c r="AE720" i="9"/>
  <c r="AE563" i="9"/>
  <c r="AE607" i="9"/>
  <c r="AE641" i="9"/>
  <c r="AE676" i="9"/>
  <c r="AE703" i="9"/>
  <c r="AE722" i="9"/>
  <c r="AE566" i="9"/>
  <c r="AE611" i="9"/>
  <c r="AE649" i="9"/>
  <c r="AE679" i="9"/>
  <c r="AE704" i="9"/>
  <c r="AE727" i="9"/>
  <c r="AE628" i="9"/>
  <c r="AE695" i="9"/>
  <c r="AE575" i="9"/>
  <c r="AE651" i="9"/>
  <c r="AE706" i="9"/>
  <c r="AE579" i="9"/>
  <c r="AE654" i="9"/>
  <c r="AE711" i="9"/>
  <c r="AE582" i="9"/>
  <c r="AE662" i="9"/>
  <c r="AE712" i="9"/>
  <c r="AE591" i="9"/>
  <c r="AE663" i="9"/>
  <c r="AE714" i="9"/>
  <c r="AE614" i="9"/>
  <c r="AE623" i="9"/>
  <c r="AE625" i="9"/>
  <c r="AE687" i="9"/>
  <c r="AE688" i="9"/>
  <c r="AE690" i="9"/>
  <c r="AE1990" i="9"/>
  <c r="AE1998" i="9"/>
  <c r="AE2006" i="9"/>
  <c r="AE2014" i="9"/>
  <c r="AE2022" i="9"/>
  <c r="AE2030" i="9"/>
  <c r="AE2038" i="9"/>
  <c r="AE2046" i="9"/>
  <c r="AE2054" i="9"/>
  <c r="AE2062" i="9"/>
  <c r="AE2070" i="9"/>
  <c r="AE2078" i="9"/>
  <c r="AE2086" i="9"/>
  <c r="AE2094" i="9"/>
  <c r="AE2102" i="9"/>
  <c r="AE2110" i="9"/>
  <c r="AE2118" i="9"/>
  <c r="AE2126" i="9"/>
  <c r="AE2134" i="9"/>
  <c r="AE2142" i="9"/>
  <c r="AE2150" i="9"/>
  <c r="AE2158" i="9"/>
  <c r="AE2166" i="9"/>
  <c r="AE1991" i="9"/>
  <c r="AE1999" i="9"/>
  <c r="AE2007" i="9"/>
  <c r="AE2015" i="9"/>
  <c r="AE2023" i="9"/>
  <c r="AE2031" i="9"/>
  <c r="AE2039" i="9"/>
  <c r="AE2047" i="9"/>
  <c r="AE2055" i="9"/>
  <c r="AE2063" i="9"/>
  <c r="AE2071" i="9"/>
  <c r="AE2079" i="9"/>
  <c r="AE2087" i="9"/>
  <c r="AE2095" i="9"/>
  <c r="AE2103" i="9"/>
  <c r="AE2111" i="9"/>
  <c r="AE2119" i="9"/>
  <c r="AE2127" i="9"/>
  <c r="AE2135" i="9"/>
  <c r="AE2143" i="9"/>
  <c r="AE2151" i="9"/>
  <c r="AE2159" i="9"/>
  <c r="AE2167" i="9"/>
  <c r="AE1992" i="9"/>
  <c r="AE2000" i="9"/>
  <c r="AE2008" i="9"/>
  <c r="AE2016" i="9"/>
  <c r="AE2024" i="9"/>
  <c r="AE2032" i="9"/>
  <c r="AE2040" i="9"/>
  <c r="AE2048" i="9"/>
  <c r="AE2056" i="9"/>
  <c r="AE2064" i="9"/>
  <c r="AE2072" i="9"/>
  <c r="AE1997" i="9"/>
  <c r="AE2011" i="9"/>
  <c r="AE2025" i="9"/>
  <c r="AE2036" i="9"/>
  <c r="AE2050" i="9"/>
  <c r="AE2061" i="9"/>
  <c r="AE2075" i="9"/>
  <c r="AE2085" i="9"/>
  <c r="AE2097" i="9"/>
  <c r="AE2107" i="9"/>
  <c r="AE2117" i="9"/>
  <c r="AE2129" i="9"/>
  <c r="AE2139" i="9"/>
  <c r="AE2149" i="9"/>
  <c r="AE2161" i="9"/>
  <c r="AE2001" i="9"/>
  <c r="AE2012" i="9"/>
  <c r="AE2026" i="9"/>
  <c r="AE2037" i="9"/>
  <c r="AE2051" i="9"/>
  <c r="AE2065" i="9"/>
  <c r="AE2076" i="9"/>
  <c r="AE2088" i="9"/>
  <c r="AE2098" i="9"/>
  <c r="AE2108" i="9"/>
  <c r="AE2120" i="9"/>
  <c r="AE2130" i="9"/>
  <c r="AE2140" i="9"/>
  <c r="AE2152" i="9"/>
  <c r="AE2162" i="9"/>
  <c r="AE1988" i="9"/>
  <c r="AE2002" i="9"/>
  <c r="AE2013" i="9"/>
  <c r="AE2027" i="9"/>
  <c r="AE2041" i="9"/>
  <c r="AE2052" i="9"/>
  <c r="AE2066" i="9"/>
  <c r="AE2077" i="9"/>
  <c r="AE2089" i="9"/>
  <c r="AE2099" i="9"/>
  <c r="AE2109" i="9"/>
  <c r="AE1989" i="9"/>
  <c r="AE2003" i="9"/>
  <c r="AE2017" i="9"/>
  <c r="AE2028" i="9"/>
  <c r="AE2042" i="9"/>
  <c r="AE2053" i="9"/>
  <c r="AE2067" i="9"/>
  <c r="AE2080" i="9"/>
  <c r="AE2090" i="9"/>
  <c r="AE2100" i="9"/>
  <c r="AE2112" i="9"/>
  <c r="AE2122" i="9"/>
  <c r="AE2132" i="9"/>
  <c r="AE2144" i="9"/>
  <c r="AE2154" i="9"/>
  <c r="AE2164" i="9"/>
  <c r="AE1993" i="9"/>
  <c r="AE2004" i="9"/>
  <c r="AE2018" i="9"/>
  <c r="AE2029" i="9"/>
  <c r="AE2043" i="9"/>
  <c r="AE2057" i="9"/>
  <c r="AE2068" i="9"/>
  <c r="AE2081" i="9"/>
  <c r="AE2091" i="9"/>
  <c r="AE2101" i="9"/>
  <c r="AE2113" i="9"/>
  <c r="AE2123" i="9"/>
  <c r="AE2133" i="9"/>
  <c r="AE2145" i="9"/>
  <c r="AE2155" i="9"/>
  <c r="AE2165" i="9"/>
  <c r="AE1995" i="9"/>
  <c r="AE2009" i="9"/>
  <c r="AE2020" i="9"/>
  <c r="AE2034" i="9"/>
  <c r="AE2045" i="9"/>
  <c r="AE2059" i="9"/>
  <c r="AE2073" i="9"/>
  <c r="AE2083" i="9"/>
  <c r="AE2093" i="9"/>
  <c r="AE2105" i="9"/>
  <c r="AE2115" i="9"/>
  <c r="AE2125" i="9"/>
  <c r="AE2137" i="9"/>
  <c r="AE2147" i="9"/>
  <c r="AE2157" i="9"/>
  <c r="AE2010" i="9"/>
  <c r="AE2060" i="9"/>
  <c r="AE2106" i="9"/>
  <c r="AE2138" i="9"/>
  <c r="AE2019" i="9"/>
  <c r="AE2069" i="9"/>
  <c r="AE2114" i="9"/>
  <c r="AE2141" i="9"/>
  <c r="AE2021" i="9"/>
  <c r="AE2074" i="9"/>
  <c r="AE2116" i="9"/>
  <c r="AE2146" i="9"/>
  <c r="AE2035" i="9"/>
  <c r="AE2084" i="9"/>
  <c r="AE2124" i="9"/>
  <c r="AE2153" i="9"/>
  <c r="AE1994" i="9"/>
  <c r="AE2044" i="9"/>
  <c r="AE2092" i="9"/>
  <c r="AE2128" i="9"/>
  <c r="AE2156" i="9"/>
  <c r="AE2005" i="9"/>
  <c r="AE2131" i="9"/>
  <c r="AE2033" i="9"/>
  <c r="AE2136" i="9"/>
  <c r="AE2049" i="9"/>
  <c r="AE2148" i="9"/>
  <c r="AE2058" i="9"/>
  <c r="AE2160" i="9"/>
  <c r="AE2082" i="9"/>
  <c r="AE2163" i="9"/>
  <c r="AE2104" i="9"/>
  <c r="AE2121" i="9"/>
  <c r="AE1996" i="9"/>
  <c r="AE2096" i="9"/>
  <c r="AE3428" i="9"/>
  <c r="AE3436" i="9"/>
  <c r="AE3444" i="9"/>
  <c r="AE3452" i="9"/>
  <c r="AE3460" i="9"/>
  <c r="AE3468" i="9"/>
  <c r="AE3476" i="9"/>
  <c r="AE3484" i="9"/>
  <c r="AE3492" i="9"/>
  <c r="AE3500" i="9"/>
  <c r="AE3508" i="9"/>
  <c r="AE3516" i="9"/>
  <c r="AE3524" i="9"/>
  <c r="AE3532" i="9"/>
  <c r="AE3540" i="9"/>
  <c r="AE3548" i="9"/>
  <c r="AE3556" i="9"/>
  <c r="AE3564" i="9"/>
  <c r="AE3572" i="9"/>
  <c r="AE3580" i="9"/>
  <c r="AE3588" i="9"/>
  <c r="AE3596" i="9"/>
  <c r="AE3604" i="9"/>
  <c r="AE3429" i="9"/>
  <c r="AE3437" i="9"/>
  <c r="AE3445" i="9"/>
  <c r="AE3453" i="9"/>
  <c r="AE3461" i="9"/>
  <c r="AE3469" i="9"/>
  <c r="AE3477" i="9"/>
  <c r="AE3485" i="9"/>
  <c r="AE3493" i="9"/>
  <c r="AE3501" i="9"/>
  <c r="AE3509" i="9"/>
  <c r="AE3517" i="9"/>
  <c r="AE3525" i="9"/>
  <c r="AE3533" i="9"/>
  <c r="AE3541" i="9"/>
  <c r="AE3549" i="9"/>
  <c r="AE3557" i="9"/>
  <c r="AE3565" i="9"/>
  <c r="AE3573" i="9"/>
  <c r="AE3581" i="9"/>
  <c r="AE3589" i="9"/>
  <c r="AE3597" i="9"/>
  <c r="AE3605" i="9"/>
  <c r="AE3430" i="9"/>
  <c r="AE3438" i="9"/>
  <c r="AE3446" i="9"/>
  <c r="AE3454" i="9"/>
  <c r="AE3462" i="9"/>
  <c r="AE3470" i="9"/>
  <c r="AE3478" i="9"/>
  <c r="AE3486" i="9"/>
  <c r="AE3494" i="9"/>
  <c r="AE3502" i="9"/>
  <c r="AE3510" i="9"/>
  <c r="AE3518" i="9"/>
  <c r="AE3526" i="9"/>
  <c r="AE3534" i="9"/>
  <c r="AE3542" i="9"/>
  <c r="AE3550" i="9"/>
  <c r="AE3558" i="9"/>
  <c r="AE3566" i="9"/>
  <c r="AE3574" i="9"/>
  <c r="AE3582" i="9"/>
  <c r="AE3590" i="9"/>
  <c r="AE3598" i="9"/>
  <c r="AE3606" i="9"/>
  <c r="AE3431" i="9"/>
  <c r="AE3439" i="9"/>
  <c r="AE3447" i="9"/>
  <c r="AE3455" i="9"/>
  <c r="AE3463" i="9"/>
  <c r="AE3471" i="9"/>
  <c r="AE3479" i="9"/>
  <c r="AE3487" i="9"/>
  <c r="AE3495" i="9"/>
  <c r="AE3503" i="9"/>
  <c r="AE3511" i="9"/>
  <c r="AE3519" i="9"/>
  <c r="AE3527" i="9"/>
  <c r="AE3535" i="9"/>
  <c r="AE3543" i="9"/>
  <c r="AE3551" i="9"/>
  <c r="AE3559" i="9"/>
  <c r="AE3567" i="9"/>
  <c r="AE3575" i="9"/>
  <c r="AE3583" i="9"/>
  <c r="AE3591" i="9"/>
  <c r="AE3599" i="9"/>
  <c r="AE3607" i="9"/>
  <c r="AE3432" i="9"/>
  <c r="AE3440" i="9"/>
  <c r="AE3448" i="9"/>
  <c r="AE3456" i="9"/>
  <c r="AE3464" i="9"/>
  <c r="AE3472" i="9"/>
  <c r="AE3480" i="9"/>
  <c r="AE3488" i="9"/>
  <c r="AE3496" i="9"/>
  <c r="AE3504" i="9"/>
  <c r="AE3512" i="9"/>
  <c r="AE3520" i="9"/>
  <c r="AE3528" i="9"/>
  <c r="AE3536" i="9"/>
  <c r="AE3544" i="9"/>
  <c r="AE3552" i="9"/>
  <c r="AE3560" i="9"/>
  <c r="AE3568" i="9"/>
  <c r="AE3576" i="9"/>
  <c r="AE3584" i="9"/>
  <c r="AE3592" i="9"/>
  <c r="AE3600" i="9"/>
  <c r="AE3434" i="9"/>
  <c r="AE3442" i="9"/>
  <c r="AE3450" i="9"/>
  <c r="AE3458" i="9"/>
  <c r="AE3466" i="9"/>
  <c r="AE3474" i="9"/>
  <c r="AE3482" i="9"/>
  <c r="AE3490" i="9"/>
  <c r="AE3498" i="9"/>
  <c r="AE3506" i="9"/>
  <c r="AE3514" i="9"/>
  <c r="AE3522" i="9"/>
  <c r="AE3530" i="9"/>
  <c r="AE3538" i="9"/>
  <c r="AE3546" i="9"/>
  <c r="AE3554" i="9"/>
  <c r="AE3562" i="9"/>
  <c r="AE3570" i="9"/>
  <c r="AE3578" i="9"/>
  <c r="AE3586" i="9"/>
  <c r="AE3594" i="9"/>
  <c r="AE3602" i="9"/>
  <c r="AE3459" i="9"/>
  <c r="AE3491" i="9"/>
  <c r="AE3523" i="9"/>
  <c r="AE3555" i="9"/>
  <c r="AE3587" i="9"/>
  <c r="AE3433" i="9"/>
  <c r="AE3465" i="9"/>
  <c r="AE3497" i="9"/>
  <c r="AE3529" i="9"/>
  <c r="AE3561" i="9"/>
  <c r="AE3593" i="9"/>
  <c r="AE3435" i="9"/>
  <c r="AE3467" i="9"/>
  <c r="AE3499" i="9"/>
  <c r="AE3531" i="9"/>
  <c r="AE3563" i="9"/>
  <c r="AE3595" i="9"/>
  <c r="AE3441" i="9"/>
  <c r="AE3473" i="9"/>
  <c r="AE3505" i="9"/>
  <c r="AE3537" i="9"/>
  <c r="AE3569" i="9"/>
  <c r="AE3601" i="9"/>
  <c r="AE3443" i="9"/>
  <c r="AE3475" i="9"/>
  <c r="AE3507" i="9"/>
  <c r="AE3539" i="9"/>
  <c r="AE3571" i="9"/>
  <c r="AE3603" i="9"/>
  <c r="AE3451" i="9"/>
  <c r="AE3483" i="9"/>
  <c r="AE3515" i="9"/>
  <c r="AE3547" i="9"/>
  <c r="AE3579" i="9"/>
  <c r="AE3457" i="9"/>
  <c r="AE3489" i="9"/>
  <c r="AE3521" i="9"/>
  <c r="AE3553" i="9"/>
  <c r="AE3585" i="9"/>
  <c r="AE4479" i="9"/>
  <c r="AE4421" i="9"/>
  <c r="AE4357" i="9"/>
  <c r="AE4293" i="9"/>
  <c r="AE4229" i="9"/>
  <c r="AE4165" i="9"/>
  <c r="AE4025" i="9"/>
  <c r="AE3513" i="9"/>
  <c r="AE3257" i="9"/>
  <c r="AE2911" i="9"/>
  <c r="AE192" i="9"/>
  <c r="AE200" i="9"/>
  <c r="AE208" i="9"/>
  <c r="AE216" i="9"/>
  <c r="AE224" i="9"/>
  <c r="AE232" i="9"/>
  <c r="AE240" i="9"/>
  <c r="AE248" i="9"/>
  <c r="AE256" i="9"/>
  <c r="AE264" i="9"/>
  <c r="AE272" i="9"/>
  <c r="AE280" i="9"/>
  <c r="AE288" i="9"/>
  <c r="AE296" i="9"/>
  <c r="AE304" i="9"/>
  <c r="AE312" i="9"/>
  <c r="AE320" i="9"/>
  <c r="AE328" i="9"/>
  <c r="AE336" i="9"/>
  <c r="AE344" i="9"/>
  <c r="AE352" i="9"/>
  <c r="AE360" i="9"/>
  <c r="AE193" i="9"/>
  <c r="AE201" i="9"/>
  <c r="AE209" i="9"/>
  <c r="AE217" i="9"/>
  <c r="AE225" i="9"/>
  <c r="AE233" i="9"/>
  <c r="AE241" i="9"/>
  <c r="AE249" i="9"/>
  <c r="AE257" i="9"/>
  <c r="AE265" i="9"/>
  <c r="AE273" i="9"/>
  <c r="AE281" i="9"/>
  <c r="AE289" i="9"/>
  <c r="AE297" i="9"/>
  <c r="AE305" i="9"/>
  <c r="AE313" i="9"/>
  <c r="AE321" i="9"/>
  <c r="AE329" i="9"/>
  <c r="AE337" i="9"/>
  <c r="AE345" i="9"/>
  <c r="AE353" i="9"/>
  <c r="AE361" i="9"/>
  <c r="AE194" i="9"/>
  <c r="AE202" i="9"/>
  <c r="AE210" i="9"/>
  <c r="AE218" i="9"/>
  <c r="AE226" i="9"/>
  <c r="AE234" i="9"/>
  <c r="AE242" i="9"/>
  <c r="AE250" i="9"/>
  <c r="AE258" i="9"/>
  <c r="AE266" i="9"/>
  <c r="AE274" i="9"/>
  <c r="AE282" i="9"/>
  <c r="AE290" i="9"/>
  <c r="AE298" i="9"/>
  <c r="AE306" i="9"/>
  <c r="AE314" i="9"/>
  <c r="AE322" i="9"/>
  <c r="AE330" i="9"/>
  <c r="AE338" i="9"/>
  <c r="AE346" i="9"/>
  <c r="AE354" i="9"/>
  <c r="AE362" i="9"/>
  <c r="AE195" i="9"/>
  <c r="AE203" i="9"/>
  <c r="AE211" i="9"/>
  <c r="AE219" i="9"/>
  <c r="AE227" i="9"/>
  <c r="AE235" i="9"/>
  <c r="AE243" i="9"/>
  <c r="AE251" i="9"/>
  <c r="AE259" i="9"/>
  <c r="AE267" i="9"/>
  <c r="AE275" i="9"/>
  <c r="AE283" i="9"/>
  <c r="AE291" i="9"/>
  <c r="AE299" i="9"/>
  <c r="AE307" i="9"/>
  <c r="AE315" i="9"/>
  <c r="AE323" i="9"/>
  <c r="AE331" i="9"/>
  <c r="AE339" i="9"/>
  <c r="AE347" i="9"/>
  <c r="AE355" i="9"/>
  <c r="AE189" i="9"/>
  <c r="AE197" i="9"/>
  <c r="AE205" i="9"/>
  <c r="AE213" i="9"/>
  <c r="AE221" i="9"/>
  <c r="AE229" i="9"/>
  <c r="AE237" i="9"/>
  <c r="AE245" i="9"/>
  <c r="AE253" i="9"/>
  <c r="AE261" i="9"/>
  <c r="AE269" i="9"/>
  <c r="AE277" i="9"/>
  <c r="AE285" i="9"/>
  <c r="AE293" i="9"/>
  <c r="AE301" i="9"/>
  <c r="AE309" i="9"/>
  <c r="AE317" i="9"/>
  <c r="AE325" i="9"/>
  <c r="AE333" i="9"/>
  <c r="AE341" i="9"/>
  <c r="AE349" i="9"/>
  <c r="AE357" i="9"/>
  <c r="AE365" i="9"/>
  <c r="AE190" i="9"/>
  <c r="AE212" i="9"/>
  <c r="AE231" i="9"/>
  <c r="AE254" i="9"/>
  <c r="AE276" i="9"/>
  <c r="AE295" i="9"/>
  <c r="AE318" i="9"/>
  <c r="AE340" i="9"/>
  <c r="AE359" i="9"/>
  <c r="AE191" i="9"/>
  <c r="AE214" i="9"/>
  <c r="AE236" i="9"/>
  <c r="AE255" i="9"/>
  <c r="AE278" i="9"/>
  <c r="AE300" i="9"/>
  <c r="AE319" i="9"/>
  <c r="AE342" i="9"/>
  <c r="AE363" i="9"/>
  <c r="AE196" i="9"/>
  <c r="AE215" i="9"/>
  <c r="AE238" i="9"/>
  <c r="AE260" i="9"/>
  <c r="AE279" i="9"/>
  <c r="AE302" i="9"/>
  <c r="AE324" i="9"/>
  <c r="AE343" i="9"/>
  <c r="AE364" i="9"/>
  <c r="AE198" i="9"/>
  <c r="AE220" i="9"/>
  <c r="AE239" i="9"/>
  <c r="AE262" i="9"/>
  <c r="AE284" i="9"/>
  <c r="AE303" i="9"/>
  <c r="AE326" i="9"/>
  <c r="AE348" i="9"/>
  <c r="AE366" i="9"/>
  <c r="AE206" i="9"/>
  <c r="AE228" i="9"/>
  <c r="AE247" i="9"/>
  <c r="AE270" i="9"/>
  <c r="AE292" i="9"/>
  <c r="AE311" i="9"/>
  <c r="AE334" i="9"/>
  <c r="AE356" i="9"/>
  <c r="AE222" i="9"/>
  <c r="AE271" i="9"/>
  <c r="AE332" i="9"/>
  <c r="AE223" i="9"/>
  <c r="AE286" i="9"/>
  <c r="AE335" i="9"/>
  <c r="AE230" i="9"/>
  <c r="AE287" i="9"/>
  <c r="AE350" i="9"/>
  <c r="AE244" i="9"/>
  <c r="AE294" i="9"/>
  <c r="AE351" i="9"/>
  <c r="AE268" i="9"/>
  <c r="AE188" i="9"/>
  <c r="AE308" i="9"/>
  <c r="AE199" i="9"/>
  <c r="AE310" i="9"/>
  <c r="AE204" i="9"/>
  <c r="AE316" i="9"/>
  <c r="AE207" i="9"/>
  <c r="AE327" i="9"/>
  <c r="AE367" i="9"/>
  <c r="AE246" i="9"/>
  <c r="AE252" i="9"/>
  <c r="AE263" i="9"/>
  <c r="AE358" i="9"/>
  <c r="AE731" i="9"/>
  <c r="AE739" i="9"/>
  <c r="AE747" i="9"/>
  <c r="AE755" i="9"/>
  <c r="AE763" i="9"/>
  <c r="AE771" i="9"/>
  <c r="AE779" i="9"/>
  <c r="AE787" i="9"/>
  <c r="AE795" i="9"/>
  <c r="AE803" i="9"/>
  <c r="AE811" i="9"/>
  <c r="AE819" i="9"/>
  <c r="AE827" i="9"/>
  <c r="AE835" i="9"/>
  <c r="AE843" i="9"/>
  <c r="AE851" i="9"/>
  <c r="AE859" i="9"/>
  <c r="AE867" i="9"/>
  <c r="AE875" i="9"/>
  <c r="AE883" i="9"/>
  <c r="AE891" i="9"/>
  <c r="AE899" i="9"/>
  <c r="AE907" i="9"/>
  <c r="AE732" i="9"/>
  <c r="AE740" i="9"/>
  <c r="AE748" i="9"/>
  <c r="AE756" i="9"/>
  <c r="AE764" i="9"/>
  <c r="AE772" i="9"/>
  <c r="AE780" i="9"/>
  <c r="AE788" i="9"/>
  <c r="AE796" i="9"/>
  <c r="AE804" i="9"/>
  <c r="AE812" i="9"/>
  <c r="AE820" i="9"/>
  <c r="AE828" i="9"/>
  <c r="AE836" i="9"/>
  <c r="AE844" i="9"/>
  <c r="AE852" i="9"/>
  <c r="AE860" i="9"/>
  <c r="AE868" i="9"/>
  <c r="AE876" i="9"/>
  <c r="AE884" i="9"/>
  <c r="AE892" i="9"/>
  <c r="AE900" i="9"/>
  <c r="AE733" i="9"/>
  <c r="AE741" i="9"/>
  <c r="AE749" i="9"/>
  <c r="AE757" i="9"/>
  <c r="AE765" i="9"/>
  <c r="AE773" i="9"/>
  <c r="AE781" i="9"/>
  <c r="AE789" i="9"/>
  <c r="AE797" i="9"/>
  <c r="AE805" i="9"/>
  <c r="AE813" i="9"/>
  <c r="AE821" i="9"/>
  <c r="AE829" i="9"/>
  <c r="AE837" i="9"/>
  <c r="AE845" i="9"/>
  <c r="AE853" i="9"/>
  <c r="AE861" i="9"/>
  <c r="AE869" i="9"/>
  <c r="AE877" i="9"/>
  <c r="AE885" i="9"/>
  <c r="AE893" i="9"/>
  <c r="AE901" i="9"/>
  <c r="AE734" i="9"/>
  <c r="AE742" i="9"/>
  <c r="AE750" i="9"/>
  <c r="AE758" i="9"/>
  <c r="AE766" i="9"/>
  <c r="AE774" i="9"/>
  <c r="AE782" i="9"/>
  <c r="AE790" i="9"/>
  <c r="AE798" i="9"/>
  <c r="AE806" i="9"/>
  <c r="AE814" i="9"/>
  <c r="AE822" i="9"/>
  <c r="AE830" i="9"/>
  <c r="AE838" i="9"/>
  <c r="AE846" i="9"/>
  <c r="AE854" i="9"/>
  <c r="AE862" i="9"/>
  <c r="AE870" i="9"/>
  <c r="AE878" i="9"/>
  <c r="AE886" i="9"/>
  <c r="AE894" i="9"/>
  <c r="AE902" i="9"/>
  <c r="AE729" i="9"/>
  <c r="AE737" i="9"/>
  <c r="AE745" i="9"/>
  <c r="AE753" i="9"/>
  <c r="AE761" i="9"/>
  <c r="AE769" i="9"/>
  <c r="AE777" i="9"/>
  <c r="AE785" i="9"/>
  <c r="AE793" i="9"/>
  <c r="AE801" i="9"/>
  <c r="AE809" i="9"/>
  <c r="AE817" i="9"/>
  <c r="AE825" i="9"/>
  <c r="AE833" i="9"/>
  <c r="AE841" i="9"/>
  <c r="AE849" i="9"/>
  <c r="AE857" i="9"/>
  <c r="AE865" i="9"/>
  <c r="AE873" i="9"/>
  <c r="AE881" i="9"/>
  <c r="AE889" i="9"/>
  <c r="AE897" i="9"/>
  <c r="AE905" i="9"/>
  <c r="AE738" i="9"/>
  <c r="AE760" i="9"/>
  <c r="AE783" i="9"/>
  <c r="AE802" i="9"/>
  <c r="AE824" i="9"/>
  <c r="AE847" i="9"/>
  <c r="AE866" i="9"/>
  <c r="AE888" i="9"/>
  <c r="AE743" i="9"/>
  <c r="AE762" i="9"/>
  <c r="AE784" i="9"/>
  <c r="AE807" i="9"/>
  <c r="AE826" i="9"/>
  <c r="AE848" i="9"/>
  <c r="AE871" i="9"/>
  <c r="AE890" i="9"/>
  <c r="AE744" i="9"/>
  <c r="AE767" i="9"/>
  <c r="AE786" i="9"/>
  <c r="AE808" i="9"/>
  <c r="AE831" i="9"/>
  <c r="AE850" i="9"/>
  <c r="AE872" i="9"/>
  <c r="AE895" i="9"/>
  <c r="AE746" i="9"/>
  <c r="AE768" i="9"/>
  <c r="AE791" i="9"/>
  <c r="AE810" i="9"/>
  <c r="AE832" i="9"/>
  <c r="AE855" i="9"/>
  <c r="AE874" i="9"/>
  <c r="AE896" i="9"/>
  <c r="AE736" i="9"/>
  <c r="AE778" i="9"/>
  <c r="AE823" i="9"/>
  <c r="AE864" i="9"/>
  <c r="AE906" i="9"/>
  <c r="AE751" i="9"/>
  <c r="AE792" i="9"/>
  <c r="AE834" i="9"/>
  <c r="AE879" i="9"/>
  <c r="AE752" i="9"/>
  <c r="AE794" i="9"/>
  <c r="AE839" i="9"/>
  <c r="AE880" i="9"/>
  <c r="AE754" i="9"/>
  <c r="AE799" i="9"/>
  <c r="AE840" i="9"/>
  <c r="AE882" i="9"/>
  <c r="AE759" i="9"/>
  <c r="AE800" i="9"/>
  <c r="AE842" i="9"/>
  <c r="AE887" i="9"/>
  <c r="AE735" i="9"/>
  <c r="AE858" i="9"/>
  <c r="AE770" i="9"/>
  <c r="AE863" i="9"/>
  <c r="AE775" i="9"/>
  <c r="AE898" i="9"/>
  <c r="AE776" i="9"/>
  <c r="AE903" i="9"/>
  <c r="AE815" i="9"/>
  <c r="AE904" i="9"/>
  <c r="AE816" i="9"/>
  <c r="AE856" i="9"/>
  <c r="AE730" i="9"/>
  <c r="AE728" i="9"/>
  <c r="AE818" i="9"/>
  <c r="AE2174" i="9"/>
  <c r="AE2182" i="9"/>
  <c r="AE2190" i="9"/>
  <c r="AE2198" i="9"/>
  <c r="AE2206" i="9"/>
  <c r="AE2214" i="9"/>
  <c r="AE2222" i="9"/>
  <c r="AE2230" i="9"/>
  <c r="AE2238" i="9"/>
  <c r="AE2246" i="9"/>
  <c r="AE2254" i="9"/>
  <c r="AE2262" i="9"/>
  <c r="AE2270" i="9"/>
  <c r="AE2278" i="9"/>
  <c r="AE2175" i="9"/>
  <c r="AE2183" i="9"/>
  <c r="AE2191" i="9"/>
  <c r="AE2199" i="9"/>
  <c r="AE2207" i="9"/>
  <c r="AE2215" i="9"/>
  <c r="AE2223" i="9"/>
  <c r="AE2231" i="9"/>
  <c r="AE2239" i="9"/>
  <c r="AE2247" i="9"/>
  <c r="AE2255" i="9"/>
  <c r="AE2263" i="9"/>
  <c r="AE2171" i="9"/>
  <c r="AE2181" i="9"/>
  <c r="AE2193" i="9"/>
  <c r="AE2203" i="9"/>
  <c r="AE2213" i="9"/>
  <c r="AE2225" i="9"/>
  <c r="AE2235" i="9"/>
  <c r="AE2245" i="9"/>
  <c r="AE2257" i="9"/>
  <c r="AE2267" i="9"/>
  <c r="AE2276" i="9"/>
  <c r="AE2285" i="9"/>
  <c r="AE2293" i="9"/>
  <c r="AE2301" i="9"/>
  <c r="AE2309" i="9"/>
  <c r="AE2317" i="9"/>
  <c r="AE2325" i="9"/>
  <c r="AE2333" i="9"/>
  <c r="AE2341" i="9"/>
  <c r="AE2172" i="9"/>
  <c r="AE2184" i="9"/>
  <c r="AE2194" i="9"/>
  <c r="AE2204" i="9"/>
  <c r="AE2216" i="9"/>
  <c r="AE2226" i="9"/>
  <c r="AE2236" i="9"/>
  <c r="AE2248" i="9"/>
  <c r="AE2258" i="9"/>
  <c r="AE2268" i="9"/>
  <c r="AE2277" i="9"/>
  <c r="AE2286" i="9"/>
  <c r="AE2294" i="9"/>
  <c r="AE2302" i="9"/>
  <c r="AE2310" i="9"/>
  <c r="AE2318" i="9"/>
  <c r="AE2326" i="9"/>
  <c r="AE2334" i="9"/>
  <c r="AE2342" i="9"/>
  <c r="AE2176" i="9"/>
  <c r="AE2186" i="9"/>
  <c r="AE2196" i="9"/>
  <c r="AE2208" i="9"/>
  <c r="AE2218" i="9"/>
  <c r="AE2228" i="9"/>
  <c r="AE2240" i="9"/>
  <c r="AE2250" i="9"/>
  <c r="AE2260" i="9"/>
  <c r="AE2271" i="9"/>
  <c r="AE2280" i="9"/>
  <c r="AE2288" i="9"/>
  <c r="AE2296" i="9"/>
  <c r="AE2304" i="9"/>
  <c r="AE2312" i="9"/>
  <c r="AE2320" i="9"/>
  <c r="AE2328" i="9"/>
  <c r="AE2336" i="9"/>
  <c r="AE2344" i="9"/>
  <c r="AE2177" i="9"/>
  <c r="AE2187" i="9"/>
  <c r="AE2197" i="9"/>
  <c r="AE2209" i="9"/>
  <c r="AE2219" i="9"/>
  <c r="AE2229" i="9"/>
  <c r="AE2241" i="9"/>
  <c r="AE2251" i="9"/>
  <c r="AE2261" i="9"/>
  <c r="AE2272" i="9"/>
  <c r="AE2281" i="9"/>
  <c r="AE2289" i="9"/>
  <c r="AE2297" i="9"/>
  <c r="AE2305" i="9"/>
  <c r="AE2313" i="9"/>
  <c r="AE2321" i="9"/>
  <c r="AE2329" i="9"/>
  <c r="AE2337" i="9"/>
  <c r="AE2345" i="9"/>
  <c r="AE2169" i="9"/>
  <c r="AE2179" i="9"/>
  <c r="AE2189" i="9"/>
  <c r="AE2201" i="9"/>
  <c r="AE2211" i="9"/>
  <c r="AE2221" i="9"/>
  <c r="AE2233" i="9"/>
  <c r="AE2243" i="9"/>
  <c r="AE2253" i="9"/>
  <c r="AE2265" i="9"/>
  <c r="AE2274" i="9"/>
  <c r="AE2283" i="9"/>
  <c r="AE2291" i="9"/>
  <c r="AE2299" i="9"/>
  <c r="AE2307" i="9"/>
  <c r="AE2315" i="9"/>
  <c r="AE2323" i="9"/>
  <c r="AE2331" i="9"/>
  <c r="AE2339" i="9"/>
  <c r="AE2347" i="9"/>
  <c r="AE2168" i="9"/>
  <c r="AE2195" i="9"/>
  <c r="AE2224" i="9"/>
  <c r="AE2252" i="9"/>
  <c r="AE2279" i="9"/>
  <c r="AE2300" i="9"/>
  <c r="AE2322" i="9"/>
  <c r="AE2343" i="9"/>
  <c r="AE2170" i="9"/>
  <c r="AE2200" i="9"/>
  <c r="AE2227" i="9"/>
  <c r="AE2256" i="9"/>
  <c r="AE2282" i="9"/>
  <c r="AE2303" i="9"/>
  <c r="AE2324" i="9"/>
  <c r="AE2346" i="9"/>
  <c r="AE2173" i="9"/>
  <c r="AE2202" i="9"/>
  <c r="AE2232" i="9"/>
  <c r="AE2259" i="9"/>
  <c r="AE2284" i="9"/>
  <c r="AE2306" i="9"/>
  <c r="AE2327" i="9"/>
  <c r="AE2180" i="9"/>
  <c r="AE2210" i="9"/>
  <c r="AE2237" i="9"/>
  <c r="AE2266" i="9"/>
  <c r="AE2290" i="9"/>
  <c r="AE2311" i="9"/>
  <c r="AE2332" i="9"/>
  <c r="AE2185" i="9"/>
  <c r="AE2212" i="9"/>
  <c r="AE2242" i="9"/>
  <c r="AE2269" i="9"/>
  <c r="AE2292" i="9"/>
  <c r="AE2314" i="9"/>
  <c r="AE2335" i="9"/>
  <c r="AE2205" i="9"/>
  <c r="AE2275" i="9"/>
  <c r="AE2338" i="9"/>
  <c r="AE2217" i="9"/>
  <c r="AE2287" i="9"/>
  <c r="AE2340" i="9"/>
  <c r="AE2220" i="9"/>
  <c r="AE2295" i="9"/>
  <c r="AE2234" i="9"/>
  <c r="AE2298" i="9"/>
  <c r="AE2244" i="9"/>
  <c r="AE2308" i="9"/>
  <c r="AE2188" i="9"/>
  <c r="AE2264" i="9"/>
  <c r="AE2319" i="9"/>
  <c r="AE2178" i="9"/>
  <c r="AE2192" i="9"/>
  <c r="AE2249" i="9"/>
  <c r="AE2273" i="9"/>
  <c r="AE2316" i="9"/>
  <c r="AE2330" i="9"/>
  <c r="AE3612" i="9"/>
  <c r="AE3620" i="9"/>
  <c r="AE3628" i="9"/>
  <c r="AE3636" i="9"/>
  <c r="AE3644" i="9"/>
  <c r="AE3652" i="9"/>
  <c r="AE3660" i="9"/>
  <c r="AE3668" i="9"/>
  <c r="AE3676" i="9"/>
  <c r="AE3684" i="9"/>
  <c r="AE3692" i="9"/>
  <c r="AE3700" i="9"/>
  <c r="AE3708" i="9"/>
  <c r="AE3716" i="9"/>
  <c r="AE3724" i="9"/>
  <c r="AE3732" i="9"/>
  <c r="AE3740" i="9"/>
  <c r="AE3748" i="9"/>
  <c r="AE3756" i="9"/>
  <c r="AE3764" i="9"/>
  <c r="AE3772" i="9"/>
  <c r="AE3780" i="9"/>
  <c r="AE3613" i="9"/>
  <c r="AE3621" i="9"/>
  <c r="AE3629" i="9"/>
  <c r="AE3637" i="9"/>
  <c r="AE3645" i="9"/>
  <c r="AE3653" i="9"/>
  <c r="AE3661" i="9"/>
  <c r="AE3669" i="9"/>
  <c r="AE3677" i="9"/>
  <c r="AE3685" i="9"/>
  <c r="AE3693" i="9"/>
  <c r="AE3701" i="9"/>
  <c r="AE3709" i="9"/>
  <c r="AE3717" i="9"/>
  <c r="AE3725" i="9"/>
  <c r="AE3733" i="9"/>
  <c r="AE3741" i="9"/>
  <c r="AE3749" i="9"/>
  <c r="AE3757" i="9"/>
  <c r="AE3765" i="9"/>
  <c r="AE3773" i="9"/>
  <c r="AE3781" i="9"/>
  <c r="AE3614" i="9"/>
  <c r="AE3622" i="9"/>
  <c r="AE3630" i="9"/>
  <c r="AE3638" i="9"/>
  <c r="AE3646" i="9"/>
  <c r="AE3654" i="9"/>
  <c r="AE3662" i="9"/>
  <c r="AE3670" i="9"/>
  <c r="AE3678" i="9"/>
  <c r="AE3686" i="9"/>
  <c r="AE3694" i="9"/>
  <c r="AE3702" i="9"/>
  <c r="AE3710" i="9"/>
  <c r="AE3718" i="9"/>
  <c r="AE3726" i="9"/>
  <c r="AE3734" i="9"/>
  <c r="AE3742" i="9"/>
  <c r="AE3750" i="9"/>
  <c r="AE3758" i="9"/>
  <c r="AE3766" i="9"/>
  <c r="AE3774" i="9"/>
  <c r="AE3782" i="9"/>
  <c r="AE3615" i="9"/>
  <c r="AE3623" i="9"/>
  <c r="AE3631" i="9"/>
  <c r="AE3639" i="9"/>
  <c r="AE3647" i="9"/>
  <c r="AE3655" i="9"/>
  <c r="AE3663" i="9"/>
  <c r="AE3671" i="9"/>
  <c r="AE3679" i="9"/>
  <c r="AE3687" i="9"/>
  <c r="AE3695" i="9"/>
  <c r="AE3703" i="9"/>
  <c r="AE3711" i="9"/>
  <c r="AE3719" i="9"/>
  <c r="AE3727" i="9"/>
  <c r="AE3735" i="9"/>
  <c r="AE3743" i="9"/>
  <c r="AE3751" i="9"/>
  <c r="AE3759" i="9"/>
  <c r="AE3767" i="9"/>
  <c r="AE3775" i="9"/>
  <c r="AE3783" i="9"/>
  <c r="AE3608" i="9"/>
  <c r="AE3616" i="9"/>
  <c r="AE3624" i="9"/>
  <c r="AE3632" i="9"/>
  <c r="AE3640" i="9"/>
  <c r="AE3648" i="9"/>
  <c r="AE3656" i="9"/>
  <c r="AE3664" i="9"/>
  <c r="AE3672" i="9"/>
  <c r="AE3680" i="9"/>
  <c r="AE3688" i="9"/>
  <c r="AE3696" i="9"/>
  <c r="AE3704" i="9"/>
  <c r="AE3712" i="9"/>
  <c r="AE3720" i="9"/>
  <c r="AE3728" i="9"/>
  <c r="AE3736" i="9"/>
  <c r="AE3744" i="9"/>
  <c r="AE3752" i="9"/>
  <c r="AE3760" i="9"/>
  <c r="AE3768" i="9"/>
  <c r="AE3776" i="9"/>
  <c r="AE3784" i="9"/>
  <c r="AE3610" i="9"/>
  <c r="AE3618" i="9"/>
  <c r="AE3626" i="9"/>
  <c r="AE3634" i="9"/>
  <c r="AE3642" i="9"/>
  <c r="AE3650" i="9"/>
  <c r="AE3658" i="9"/>
  <c r="AE3666" i="9"/>
  <c r="AE3674" i="9"/>
  <c r="AE3682" i="9"/>
  <c r="AE3690" i="9"/>
  <c r="AE3698" i="9"/>
  <c r="AE3706" i="9"/>
  <c r="AE3714" i="9"/>
  <c r="AE3722" i="9"/>
  <c r="AE3730" i="9"/>
  <c r="AE3738" i="9"/>
  <c r="AE3746" i="9"/>
  <c r="AE3754" i="9"/>
  <c r="AE3762" i="9"/>
  <c r="AE3770" i="9"/>
  <c r="AE3778" i="9"/>
  <c r="AE3786" i="9"/>
  <c r="AE3619" i="9"/>
  <c r="AE3651" i="9"/>
  <c r="AE3683" i="9"/>
  <c r="AE3715" i="9"/>
  <c r="AE3747" i="9"/>
  <c r="AE3779" i="9"/>
  <c r="AE3625" i="9"/>
  <c r="AE3657" i="9"/>
  <c r="AE3689" i="9"/>
  <c r="AE3721" i="9"/>
  <c r="AE3753" i="9"/>
  <c r="AE3785" i="9"/>
  <c r="AE3627" i="9"/>
  <c r="AE3659" i="9"/>
  <c r="AE3691" i="9"/>
  <c r="AE3723" i="9"/>
  <c r="AE3755" i="9"/>
  <c r="AE3787" i="9"/>
  <c r="AE3633" i="9"/>
  <c r="AE3665" i="9"/>
  <c r="AE3697" i="9"/>
  <c r="AE3729" i="9"/>
  <c r="AE3761" i="9"/>
  <c r="AE3635" i="9"/>
  <c r="AE3667" i="9"/>
  <c r="AE3699" i="9"/>
  <c r="AE3731" i="9"/>
  <c r="AE3763" i="9"/>
  <c r="AE3611" i="9"/>
  <c r="AE3643" i="9"/>
  <c r="AE3675" i="9"/>
  <c r="AE3707" i="9"/>
  <c r="AE3739" i="9"/>
  <c r="AE3771" i="9"/>
  <c r="AE3617" i="9"/>
  <c r="AE3649" i="9"/>
  <c r="AE3681" i="9"/>
  <c r="AE3713" i="9"/>
  <c r="AE3745" i="9"/>
  <c r="AE3777" i="9"/>
  <c r="AE4477" i="9"/>
  <c r="AE4413" i="9"/>
  <c r="AE4349" i="9"/>
  <c r="AE4285" i="9"/>
  <c r="AE4221" i="9"/>
  <c r="AE4157" i="9"/>
  <c r="AE3993" i="9"/>
  <c r="AE3737" i="9"/>
  <c r="AE3481" i="9"/>
  <c r="AE3225" i="9"/>
  <c r="AE2827" i="9"/>
  <c r="AE2349" i="9"/>
  <c r="AE2357" i="9"/>
  <c r="AE2365" i="9"/>
  <c r="AE2373" i="9"/>
  <c r="AE2381" i="9"/>
  <c r="AE2389" i="9"/>
  <c r="AE2397" i="9"/>
  <c r="AE2405" i="9"/>
  <c r="AE2413" i="9"/>
  <c r="AE2421" i="9"/>
  <c r="AE2429" i="9"/>
  <c r="AE2437" i="9"/>
  <c r="AE2445" i="9"/>
  <c r="AE2453" i="9"/>
  <c r="AE2461" i="9"/>
  <c r="AE2469" i="9"/>
  <c r="AE2477" i="9"/>
  <c r="AE2485" i="9"/>
  <c r="AE2493" i="9"/>
  <c r="AE2501" i="9"/>
  <c r="AE2509" i="9"/>
  <c r="AE2517" i="9"/>
  <c r="AE2525" i="9"/>
  <c r="AE2350" i="9"/>
  <c r="AE2358" i="9"/>
  <c r="AE2366" i="9"/>
  <c r="AE2374" i="9"/>
  <c r="AE2382" i="9"/>
  <c r="AE2390" i="9"/>
  <c r="AE2398" i="9"/>
  <c r="AE2406" i="9"/>
  <c r="AE2414" i="9"/>
  <c r="AE2422" i="9"/>
  <c r="AE2430" i="9"/>
  <c r="AE2438" i="9"/>
  <c r="AE2446" i="9"/>
  <c r="AE2454" i="9"/>
  <c r="AE2462" i="9"/>
  <c r="AE2470" i="9"/>
  <c r="AE2478" i="9"/>
  <c r="AE2486" i="9"/>
  <c r="AE2494" i="9"/>
  <c r="AE2502" i="9"/>
  <c r="AE2510" i="9"/>
  <c r="AE2518" i="9"/>
  <c r="AE2526" i="9"/>
  <c r="AE2352" i="9"/>
  <c r="AE2360" i="9"/>
  <c r="AE2368" i="9"/>
  <c r="AE2376" i="9"/>
  <c r="AE2384" i="9"/>
  <c r="AE2392" i="9"/>
  <c r="AE2400" i="9"/>
  <c r="AE2408" i="9"/>
  <c r="AE2416" i="9"/>
  <c r="AE2424" i="9"/>
  <c r="AE2432" i="9"/>
  <c r="AE2440" i="9"/>
  <c r="AE2448" i="9"/>
  <c r="AE2456" i="9"/>
  <c r="AE2464" i="9"/>
  <c r="AE2472" i="9"/>
  <c r="AE2480" i="9"/>
  <c r="AE2488" i="9"/>
  <c r="AE2496" i="9"/>
  <c r="AE2504" i="9"/>
  <c r="AE2512" i="9"/>
  <c r="AE2520" i="9"/>
  <c r="AE2353" i="9"/>
  <c r="AE2361" i="9"/>
  <c r="AE2369" i="9"/>
  <c r="AE2377" i="9"/>
  <c r="AE2385" i="9"/>
  <c r="AE2393" i="9"/>
  <c r="AE2401" i="9"/>
  <c r="AE2409" i="9"/>
  <c r="AE2417" i="9"/>
  <c r="AE2425" i="9"/>
  <c r="AE2433" i="9"/>
  <c r="AE2441" i="9"/>
  <c r="AE2449" i="9"/>
  <c r="AE2457" i="9"/>
  <c r="AE2465" i="9"/>
  <c r="AE2473" i="9"/>
  <c r="AE2481" i="9"/>
  <c r="AE2489" i="9"/>
  <c r="AE2497" i="9"/>
  <c r="AE2505" i="9"/>
  <c r="AE2513" i="9"/>
  <c r="AE2521" i="9"/>
  <c r="AE2355" i="9"/>
  <c r="AE2363" i="9"/>
  <c r="AE2371" i="9"/>
  <c r="AE2379" i="9"/>
  <c r="AE2387" i="9"/>
  <c r="AE2395" i="9"/>
  <c r="AE2403" i="9"/>
  <c r="AE2411" i="9"/>
  <c r="AE2419" i="9"/>
  <c r="AE2427" i="9"/>
  <c r="AE2435" i="9"/>
  <c r="AE2443" i="9"/>
  <c r="AE2451" i="9"/>
  <c r="AE2459" i="9"/>
  <c r="AE2467" i="9"/>
  <c r="AE2475" i="9"/>
  <c r="AE2483" i="9"/>
  <c r="AE2491" i="9"/>
  <c r="AE2499" i="9"/>
  <c r="AE2507" i="9"/>
  <c r="AE2364" i="9"/>
  <c r="AE2386" i="9"/>
  <c r="AE2407" i="9"/>
  <c r="AE2428" i="9"/>
  <c r="AE2450" i="9"/>
  <c r="AE2471" i="9"/>
  <c r="AE2492" i="9"/>
  <c r="AE2514" i="9"/>
  <c r="AE2367" i="9"/>
  <c r="AE2388" i="9"/>
  <c r="AE2410" i="9"/>
  <c r="AE2431" i="9"/>
  <c r="AE2452" i="9"/>
  <c r="AE2474" i="9"/>
  <c r="AE2495" i="9"/>
  <c r="AE2515" i="9"/>
  <c r="AE2348" i="9"/>
  <c r="AE2370" i="9"/>
  <c r="AE2391" i="9"/>
  <c r="AE2412" i="9"/>
  <c r="AE2434" i="9"/>
  <c r="AE2455" i="9"/>
  <c r="AE2476" i="9"/>
  <c r="AE2498" i="9"/>
  <c r="AE2516" i="9"/>
  <c r="AE2354" i="9"/>
  <c r="AE2375" i="9"/>
  <c r="AE2396" i="9"/>
  <c r="AE2418" i="9"/>
  <c r="AE2439" i="9"/>
  <c r="AE2460" i="9"/>
  <c r="AE2482" i="9"/>
  <c r="AE2503" i="9"/>
  <c r="AE2522" i="9"/>
  <c r="AE2356" i="9"/>
  <c r="AE2378" i="9"/>
  <c r="AE2399" i="9"/>
  <c r="AE2420" i="9"/>
  <c r="AE2442" i="9"/>
  <c r="AE2463" i="9"/>
  <c r="AE2484" i="9"/>
  <c r="AE2506" i="9"/>
  <c r="AE2523" i="9"/>
  <c r="AE2394" i="9"/>
  <c r="AE2447" i="9"/>
  <c r="AE2508" i="9"/>
  <c r="AE2402" i="9"/>
  <c r="AE2458" i="9"/>
  <c r="AE2511" i="9"/>
  <c r="AE2351" i="9"/>
  <c r="AE2404" i="9"/>
  <c r="AE2466" i="9"/>
  <c r="AE2519" i="9"/>
  <c r="AE2359" i="9"/>
  <c r="AE2415" i="9"/>
  <c r="AE2468" i="9"/>
  <c r="AE2524" i="9"/>
  <c r="AE2362" i="9"/>
  <c r="AE2423" i="9"/>
  <c r="AE2479" i="9"/>
  <c r="AE2527" i="9"/>
  <c r="AE2380" i="9"/>
  <c r="AE2436" i="9"/>
  <c r="AE2490" i="9"/>
  <c r="AE2383" i="9"/>
  <c r="AE2426" i="9"/>
  <c r="AE2444" i="9"/>
  <c r="AE2487" i="9"/>
  <c r="AE2500" i="9"/>
  <c r="AE2372" i="9"/>
  <c r="AE4503" i="9"/>
  <c r="AE4469" i="9"/>
  <c r="AE4405" i="9"/>
  <c r="AE4341" i="9"/>
  <c r="AE4277" i="9"/>
  <c r="AE4213" i="9"/>
  <c r="AE4149" i="9"/>
  <c r="AE3961" i="9"/>
  <c r="AE3705" i="9"/>
  <c r="AE3449" i="9"/>
  <c r="AE3193" i="9"/>
  <c r="I172" i="12"/>
  <c r="N142" i="12"/>
  <c r="H158" i="12"/>
  <c r="I158" i="12" s="1"/>
  <c r="N159" i="12"/>
  <c r="N158" i="12"/>
  <c r="H151" i="12"/>
  <c r="I151" i="12" s="1"/>
  <c r="N151" i="12"/>
  <c r="H134" i="12"/>
  <c r="I134" i="12" s="1"/>
  <c r="N170" i="12"/>
  <c r="N164" i="12"/>
  <c r="N162" i="12"/>
  <c r="I162" i="12"/>
  <c r="H161" i="12"/>
  <c r="I161" i="12" s="1"/>
  <c r="H160" i="12"/>
  <c r="I160" i="12" s="1"/>
  <c r="H149" i="12"/>
  <c r="I149" i="12" s="1"/>
  <c r="H145" i="12"/>
  <c r="I145" i="12" s="1"/>
  <c r="I141" i="12"/>
  <c r="N137" i="12"/>
  <c r="H166" i="12"/>
  <c r="I166" i="12" s="1"/>
  <c r="I165" i="12"/>
  <c r="I157" i="12"/>
  <c r="N171" i="12"/>
  <c r="N163" i="12"/>
  <c r="N155" i="12"/>
  <c r="N147" i="12"/>
  <c r="N139" i="12"/>
  <c r="I171" i="12"/>
  <c r="I163" i="12"/>
  <c r="I155" i="12"/>
  <c r="I147" i="12"/>
  <c r="I139" i="12"/>
  <c r="I133" i="12"/>
  <c r="V39" i="6" l="1"/>
  <c r="T43" i="6"/>
  <c r="V43" i="6"/>
  <c r="V35" i="6"/>
  <c r="T42" i="6"/>
  <c r="V44" i="6"/>
  <c r="V34" i="6"/>
  <c r="T50" i="6"/>
  <c r="T47" i="6"/>
  <c r="T54" i="6"/>
  <c r="T55" i="6"/>
  <c r="T58" i="6"/>
  <c r="T34" i="6"/>
  <c r="T62" i="6"/>
  <c r="R64" i="6"/>
  <c r="T51" i="6"/>
  <c r="T46" i="6"/>
  <c r="V38" i="6"/>
  <c r="V36" i="6"/>
  <c r="T35" i="6"/>
  <c r="V53" i="6"/>
  <c r="T38" i="6"/>
  <c r="V59" i="6"/>
  <c r="V55" i="6"/>
  <c r="V61" i="6"/>
  <c r="V62" i="6"/>
  <c r="V48" i="6"/>
  <c r="V56" i="6"/>
  <c r="V57" i="6"/>
  <c r="V58" i="6"/>
  <c r="V54" i="6"/>
  <c r="V52" i="6"/>
  <c r="V64" i="6"/>
  <c r="V49" i="6"/>
  <c r="V50" i="6"/>
  <c r="V60" i="6"/>
  <c r="V47" i="6"/>
  <c r="V63" i="6"/>
  <c r="V45" i="6"/>
  <c r="V46" i="6"/>
  <c r="V41" i="6"/>
  <c r="V42" i="6"/>
  <c r="V40" i="6"/>
  <c r="V51" i="6"/>
  <c r="T36" i="6"/>
  <c r="T40" i="6"/>
  <c r="T44" i="6"/>
  <c r="T48" i="6"/>
  <c r="T52" i="6"/>
  <c r="T56" i="6"/>
  <c r="T60" i="6"/>
  <c r="T64" i="6"/>
  <c r="T37" i="6"/>
  <c r="T41" i="6"/>
  <c r="T45" i="6"/>
  <c r="T49" i="6"/>
  <c r="T53" i="6"/>
  <c r="T57" i="6"/>
  <c r="T61" i="6"/>
  <c r="T33" i="6"/>
  <c r="T59" i="6"/>
  <c r="V37" i="6"/>
  <c r="T39" i="6"/>
  <c r="T63" i="6"/>
  <c r="R57" i="6"/>
  <c r="R43" i="6"/>
  <c r="R38" i="6"/>
  <c r="R37" i="6"/>
  <c r="R52" i="6"/>
  <c r="R62" i="6"/>
  <c r="R50" i="6"/>
  <c r="R49" i="6"/>
  <c r="R59" i="6"/>
  <c r="R39" i="6"/>
  <c r="R61" i="6"/>
  <c r="R58" i="6"/>
  <c r="R48" i="6"/>
  <c r="R41" i="6"/>
  <c r="R40" i="6"/>
  <c r="R55" i="6"/>
  <c r="R54" i="6"/>
  <c r="R53" i="6"/>
  <c r="R47" i="6"/>
  <c r="R34" i="6"/>
  <c r="R44" i="6"/>
  <c r="R35" i="6"/>
  <c r="R51" i="6"/>
  <c r="R60" i="6"/>
  <c r="R56" i="6"/>
  <c r="R46" i="6"/>
  <c r="R45" i="6"/>
  <c r="R42" i="6"/>
  <c r="R63" i="6"/>
  <c r="R36" i="6"/>
  <c r="B49" i="9"/>
  <c r="I49" i="9"/>
  <c r="V49" i="9"/>
  <c r="G132" i="12" l="1"/>
  <c r="H132" i="12"/>
  <c r="J132" i="12"/>
  <c r="K132" i="12" s="1"/>
  <c r="L132" i="12"/>
  <c r="M132" i="12"/>
  <c r="N132" i="12"/>
  <c r="P132" i="12"/>
  <c r="R132" i="12"/>
  <c r="G127" i="12"/>
  <c r="G128" i="12"/>
  <c r="G129" i="12"/>
  <c r="G130" i="12"/>
  <c r="G131" i="12"/>
  <c r="H127" i="12"/>
  <c r="H128" i="12"/>
  <c r="H129" i="12"/>
  <c r="H130" i="12"/>
  <c r="H131" i="12"/>
  <c r="J127" i="12"/>
  <c r="K127" i="12" s="1"/>
  <c r="J128" i="12"/>
  <c r="K128" i="12" s="1"/>
  <c r="J129" i="12"/>
  <c r="K129" i="12" s="1"/>
  <c r="J130" i="12"/>
  <c r="K130" i="12" s="1"/>
  <c r="J131" i="12"/>
  <c r="K131" i="12" s="1"/>
  <c r="L127" i="12"/>
  <c r="L128" i="12"/>
  <c r="L129" i="12"/>
  <c r="L130" i="12"/>
  <c r="L131" i="12"/>
  <c r="M127" i="12"/>
  <c r="M128" i="12"/>
  <c r="M129" i="12"/>
  <c r="M130" i="12"/>
  <c r="M131" i="12"/>
  <c r="N127" i="12"/>
  <c r="N128" i="12"/>
  <c r="N129" i="12"/>
  <c r="N130" i="12"/>
  <c r="N131" i="12"/>
  <c r="P127" i="12"/>
  <c r="P128" i="12"/>
  <c r="P129" i="12"/>
  <c r="P130" i="12"/>
  <c r="P131" i="12"/>
  <c r="R127" i="12"/>
  <c r="R128" i="12"/>
  <c r="R129" i="12"/>
  <c r="R130" i="12"/>
  <c r="R131" i="12"/>
  <c r="G121" i="12"/>
  <c r="G122" i="12"/>
  <c r="G123" i="12"/>
  <c r="G124" i="12"/>
  <c r="G125" i="12"/>
  <c r="G126" i="12"/>
  <c r="H121" i="12"/>
  <c r="H122" i="12"/>
  <c r="H123" i="12"/>
  <c r="H124" i="12"/>
  <c r="H125" i="12"/>
  <c r="H126" i="12"/>
  <c r="I126" i="12" s="1"/>
  <c r="J121" i="12"/>
  <c r="K121" i="12" s="1"/>
  <c r="J122" i="12"/>
  <c r="J123" i="12"/>
  <c r="K123" i="12" s="1"/>
  <c r="J124" i="12"/>
  <c r="K124" i="12" s="1"/>
  <c r="J125" i="12"/>
  <c r="K125" i="12" s="1"/>
  <c r="J126" i="12"/>
  <c r="K126" i="12" s="1"/>
  <c r="K122" i="12"/>
  <c r="L121" i="12"/>
  <c r="L122" i="12"/>
  <c r="L123" i="12"/>
  <c r="L124" i="12"/>
  <c r="L125" i="12"/>
  <c r="L126" i="12"/>
  <c r="M121" i="12"/>
  <c r="M122" i="12"/>
  <c r="M123" i="12"/>
  <c r="M124" i="12"/>
  <c r="M125" i="12"/>
  <c r="M126" i="12"/>
  <c r="N121" i="12"/>
  <c r="N122" i="12"/>
  <c r="N123" i="12"/>
  <c r="N124" i="12"/>
  <c r="N125" i="12"/>
  <c r="N126" i="12"/>
  <c r="P121" i="12"/>
  <c r="P122" i="12"/>
  <c r="P123" i="12"/>
  <c r="P124" i="12"/>
  <c r="P125" i="12"/>
  <c r="P126" i="12"/>
  <c r="R121" i="12"/>
  <c r="R122" i="12"/>
  <c r="R123" i="12"/>
  <c r="R124" i="12"/>
  <c r="R125" i="12"/>
  <c r="R126" i="12"/>
  <c r="G120" i="12"/>
  <c r="H120" i="12"/>
  <c r="J120" i="12"/>
  <c r="K120" i="12" s="1"/>
  <c r="L120" i="12"/>
  <c r="M120" i="12"/>
  <c r="N120" i="12"/>
  <c r="P120" i="12"/>
  <c r="R120" i="12"/>
  <c r="G119" i="12"/>
  <c r="H119" i="12"/>
  <c r="J119" i="12"/>
  <c r="K119" i="12" s="1"/>
  <c r="L119" i="12"/>
  <c r="M119" i="12"/>
  <c r="N119" i="12"/>
  <c r="P119" i="12"/>
  <c r="R119" i="12"/>
  <c r="G47" i="12"/>
  <c r="H47" i="12"/>
  <c r="J47" i="12"/>
  <c r="K47" i="12" s="1"/>
  <c r="L47" i="12"/>
  <c r="M47" i="12"/>
  <c r="N47" i="12"/>
  <c r="P47" i="12"/>
  <c r="R47" i="12"/>
  <c r="I4" i="38"/>
  <c r="B36" i="136" l="1"/>
  <c r="B25" i="136"/>
  <c r="B1" i="136"/>
  <c r="B36" i="135"/>
  <c r="B28" i="135"/>
  <c r="B15" i="135"/>
  <c r="B9" i="135"/>
  <c r="B5" i="135"/>
  <c r="B100" i="134"/>
  <c r="B96" i="134"/>
  <c r="B92" i="134"/>
  <c r="B88" i="134"/>
  <c r="B84" i="134"/>
  <c r="B80" i="134"/>
  <c r="B76" i="134"/>
  <c r="B72" i="134"/>
  <c r="B68" i="134"/>
  <c r="B64" i="134"/>
  <c r="B60" i="134"/>
  <c r="B56" i="134"/>
  <c r="B40" i="134"/>
  <c r="B38" i="134"/>
  <c r="B25" i="134"/>
  <c r="AG1" i="134"/>
  <c r="AE1" i="134" s="1"/>
  <c r="B98" i="133"/>
  <c r="B94" i="133"/>
  <c r="B90" i="133"/>
  <c r="B86" i="133"/>
  <c r="B82" i="133"/>
  <c r="B78" i="133"/>
  <c r="B74" i="133"/>
  <c r="B70" i="133"/>
  <c r="B66" i="133"/>
  <c r="B62" i="133"/>
  <c r="B42" i="133"/>
  <c r="B31" i="133"/>
  <c r="B19" i="133"/>
  <c r="B13" i="133"/>
  <c r="B11" i="133"/>
  <c r="B2" i="133"/>
  <c r="B43" i="132"/>
  <c r="B39" i="132"/>
  <c r="B31" i="132"/>
  <c r="B25" i="132"/>
  <c r="B1" i="132"/>
  <c r="B42" i="131"/>
  <c r="B36" i="131"/>
  <c r="B30" i="131"/>
  <c r="B28" i="131"/>
  <c r="B23" i="131"/>
  <c r="B7" i="131"/>
  <c r="B35" i="130"/>
  <c r="B33" i="130"/>
  <c r="B22" i="130"/>
  <c r="B20" i="130"/>
  <c r="B14" i="130"/>
  <c r="B12" i="130"/>
  <c r="B3" i="130"/>
  <c r="B99" i="129"/>
  <c r="B95" i="129"/>
  <c r="B91" i="129"/>
  <c r="B87" i="129"/>
  <c r="B83" i="129"/>
  <c r="B100" i="136"/>
  <c r="B96" i="136"/>
  <c r="B92" i="136"/>
  <c r="B88" i="136"/>
  <c r="B84" i="136"/>
  <c r="B80" i="136"/>
  <c r="B76" i="136"/>
  <c r="B72" i="136"/>
  <c r="B68" i="136"/>
  <c r="B64" i="136"/>
  <c r="B60" i="136"/>
  <c r="B56" i="136"/>
  <c r="B54" i="136"/>
  <c r="B38" i="136"/>
  <c r="B35" i="136"/>
  <c r="B33" i="136"/>
  <c r="B23" i="136"/>
  <c r="B7" i="136"/>
  <c r="B35" i="135"/>
  <c r="B33" i="135"/>
  <c r="B14" i="135"/>
  <c r="B12" i="135"/>
  <c r="B3" i="135"/>
  <c r="B99" i="134"/>
  <c r="B95" i="134"/>
  <c r="B91" i="134"/>
  <c r="B87" i="134"/>
  <c r="B83" i="134"/>
  <c r="B79" i="134"/>
  <c r="B75" i="134"/>
  <c r="B71" i="134"/>
  <c r="B67" i="134"/>
  <c r="B63" i="134"/>
  <c r="B59" i="134"/>
  <c r="B43" i="134"/>
  <c r="B39" i="134"/>
  <c r="B23" i="134"/>
  <c r="B8" i="134"/>
  <c r="B99" i="136"/>
  <c r="B95" i="136"/>
  <c r="B91" i="136"/>
  <c r="B87" i="136"/>
  <c r="B83" i="136"/>
  <c r="B79" i="136"/>
  <c r="B75" i="136"/>
  <c r="B71" i="136"/>
  <c r="B67" i="136"/>
  <c r="B63" i="136"/>
  <c r="B59" i="136"/>
  <c r="B43" i="136"/>
  <c r="B39" i="136"/>
  <c r="B29" i="136"/>
  <c r="B17" i="136"/>
  <c r="B15" i="136"/>
  <c r="B9" i="136"/>
  <c r="B5" i="136"/>
  <c r="B100" i="135"/>
  <c r="B96" i="135"/>
  <c r="B92" i="135"/>
  <c r="B88" i="135"/>
  <c r="B84" i="135"/>
  <c r="B80" i="135"/>
  <c r="B76" i="135"/>
  <c r="B72" i="135"/>
  <c r="B68" i="135"/>
  <c r="B64" i="135"/>
  <c r="B60" i="135"/>
  <c r="B56" i="135"/>
  <c r="B40" i="135"/>
  <c r="B21" i="135"/>
  <c r="B19" i="135"/>
  <c r="B2" i="135"/>
  <c r="B36" i="134"/>
  <c r="B30" i="134"/>
  <c r="B28" i="134"/>
  <c r="B17" i="134"/>
  <c r="B15" i="134"/>
  <c r="B9" i="134"/>
  <c r="B7" i="134"/>
  <c r="B35" i="133"/>
  <c r="B33" i="133"/>
  <c r="B23" i="133"/>
  <c r="B8" i="133"/>
  <c r="B34" i="136"/>
  <c r="B22" i="136"/>
  <c r="B4" i="136"/>
  <c r="B54" i="135"/>
  <c r="B38" i="135"/>
  <c r="B34" i="135"/>
  <c r="B13" i="135"/>
  <c r="B11" i="135"/>
  <c r="AG1" i="135"/>
  <c r="AE1" i="135" s="1"/>
  <c r="B98" i="134"/>
  <c r="B94" i="134"/>
  <c r="B90" i="134"/>
  <c r="B86" i="134"/>
  <c r="B82" i="134"/>
  <c r="B78" i="134"/>
  <c r="B74" i="134"/>
  <c r="B70" i="134"/>
  <c r="B66" i="134"/>
  <c r="B62" i="134"/>
  <c r="B42" i="134"/>
  <c r="B22" i="134"/>
  <c r="B5" i="134"/>
  <c r="B100" i="133"/>
  <c r="B96" i="133"/>
  <c r="B92" i="133"/>
  <c r="B88" i="133"/>
  <c r="B84" i="133"/>
  <c r="B80" i="133"/>
  <c r="B76" i="133"/>
  <c r="B72" i="133"/>
  <c r="B68" i="133"/>
  <c r="B64" i="133"/>
  <c r="B60" i="133"/>
  <c r="B56" i="133"/>
  <c r="B40" i="133"/>
  <c r="B38" i="133"/>
  <c r="B29" i="133"/>
  <c r="B17" i="133"/>
  <c r="B15" i="133"/>
  <c r="B9" i="133"/>
  <c r="B7" i="133"/>
  <c r="B41" i="132"/>
  <c r="B35" i="132"/>
  <c r="B33" i="132"/>
  <c r="B29" i="132"/>
  <c r="B22" i="132"/>
  <c r="B4" i="132"/>
  <c r="B56" i="131"/>
  <c r="B40" i="131"/>
  <c r="B38" i="131"/>
  <c r="B34" i="131"/>
  <c r="B21" i="131"/>
  <c r="B2" i="131"/>
  <c r="B25" i="130"/>
  <c r="B18" i="130"/>
  <c r="B16" i="130"/>
  <c r="B10" i="130"/>
  <c r="B8" i="130"/>
  <c r="B98" i="136"/>
  <c r="B94" i="136"/>
  <c r="B90" i="136"/>
  <c r="B86" i="136"/>
  <c r="B82" i="136"/>
  <c r="B78" i="136"/>
  <c r="B74" i="136"/>
  <c r="B70" i="136"/>
  <c r="B66" i="136"/>
  <c r="B62" i="136"/>
  <c r="B42" i="136"/>
  <c r="B20" i="136"/>
  <c r="B14" i="136"/>
  <c r="B12" i="136"/>
  <c r="B3" i="136"/>
  <c r="B99" i="135"/>
  <c r="B95" i="135"/>
  <c r="B91" i="135"/>
  <c r="B87" i="135"/>
  <c r="B83" i="135"/>
  <c r="B79" i="135"/>
  <c r="B75" i="135"/>
  <c r="B71" i="135"/>
  <c r="B67" i="135"/>
  <c r="B63" i="135"/>
  <c r="B59" i="135"/>
  <c r="B43" i="135"/>
  <c r="B39" i="135"/>
  <c r="B31" i="135"/>
  <c r="B25" i="135"/>
  <c r="B18" i="135"/>
  <c r="B1" i="135"/>
  <c r="B35" i="134"/>
  <c r="B33" i="134"/>
  <c r="B29" i="134"/>
  <c r="B20" i="134"/>
  <c r="B14" i="134"/>
  <c r="B12" i="134"/>
  <c r="B4" i="134"/>
  <c r="B54" i="133"/>
  <c r="B34" i="133"/>
  <c r="B22" i="133"/>
  <c r="B5" i="133"/>
  <c r="B100" i="132"/>
  <c r="B96" i="132"/>
  <c r="B92" i="132"/>
  <c r="B88" i="132"/>
  <c r="B84" i="132"/>
  <c r="B80" i="132"/>
  <c r="B76" i="132"/>
  <c r="B72" i="132"/>
  <c r="B68" i="132"/>
  <c r="B64" i="132"/>
  <c r="B60" i="132"/>
  <c r="B20" i="132"/>
  <c r="B14" i="132"/>
  <c r="B12" i="132"/>
  <c r="B3" i="132"/>
  <c r="B99" i="131"/>
  <c r="B95" i="131"/>
  <c r="B91" i="131"/>
  <c r="B87" i="131"/>
  <c r="B83" i="131"/>
  <c r="B79" i="131"/>
  <c r="B75" i="131"/>
  <c r="B71" i="131"/>
  <c r="B67" i="131"/>
  <c r="B63" i="131"/>
  <c r="B59" i="131"/>
  <c r="B54" i="131"/>
  <c r="B19" i="131"/>
  <c r="B13" i="131"/>
  <c r="B11" i="131"/>
  <c r="AG1" i="131"/>
  <c r="AE1" i="131" s="1"/>
  <c r="B98" i="130"/>
  <c r="B94" i="130"/>
  <c r="B90" i="130"/>
  <c r="B86" i="130"/>
  <c r="B82" i="130"/>
  <c r="B78" i="130"/>
  <c r="B74" i="130"/>
  <c r="B70" i="130"/>
  <c r="B66" i="130"/>
  <c r="B62" i="130"/>
  <c r="B42" i="130"/>
  <c r="B21" i="136"/>
  <c r="B2" i="136"/>
  <c r="B16" i="135"/>
  <c r="B10" i="135"/>
  <c r="B8" i="135"/>
  <c r="B97" i="136"/>
  <c r="B93" i="136"/>
  <c r="B89" i="136"/>
  <c r="B85" i="136"/>
  <c r="B81" i="136"/>
  <c r="B77" i="136"/>
  <c r="B73" i="136"/>
  <c r="B69" i="136"/>
  <c r="B65" i="136"/>
  <c r="B61" i="136"/>
  <c r="B41" i="136"/>
  <c r="B31" i="136"/>
  <c r="B19" i="136"/>
  <c r="B13" i="136"/>
  <c r="B11" i="136"/>
  <c r="AG1" i="136"/>
  <c r="AE1" i="136" s="1"/>
  <c r="B98" i="135"/>
  <c r="B94" i="135"/>
  <c r="B90" i="135"/>
  <c r="B86" i="135"/>
  <c r="B82" i="135"/>
  <c r="B78" i="135"/>
  <c r="B74" i="135"/>
  <c r="B70" i="135"/>
  <c r="B66" i="135"/>
  <c r="B62" i="135"/>
  <c r="B42" i="135"/>
  <c r="B30" i="135"/>
  <c r="B23" i="135"/>
  <c r="B17" i="135"/>
  <c r="B7" i="135"/>
  <c r="B34" i="134"/>
  <c r="B19" i="134"/>
  <c r="B13" i="134"/>
  <c r="B11" i="134"/>
  <c r="B2" i="134"/>
  <c r="B21" i="133"/>
  <c r="B3" i="133"/>
  <c r="B99" i="132"/>
  <c r="B95" i="132"/>
  <c r="B91" i="132"/>
  <c r="B87" i="132"/>
  <c r="B83" i="132"/>
  <c r="B79" i="132"/>
  <c r="B75" i="132"/>
  <c r="B71" i="132"/>
  <c r="B67" i="132"/>
  <c r="B63" i="132"/>
  <c r="B59" i="132"/>
  <c r="B54" i="132"/>
  <c r="B19" i="132"/>
  <c r="B13" i="132"/>
  <c r="B11" i="132"/>
  <c r="AG1" i="132"/>
  <c r="AE1" i="132" s="1"/>
  <c r="B98" i="131"/>
  <c r="B94" i="131"/>
  <c r="B90" i="131"/>
  <c r="B86" i="131"/>
  <c r="B82" i="131"/>
  <c r="B78" i="131"/>
  <c r="B74" i="131"/>
  <c r="B70" i="131"/>
  <c r="B66" i="131"/>
  <c r="B62" i="131"/>
  <c r="B18" i="131"/>
  <c r="B16" i="131"/>
  <c r="B10" i="131"/>
  <c r="B8" i="131"/>
  <c r="B93" i="135"/>
  <c r="B61" i="135"/>
  <c r="B69" i="134"/>
  <c r="B21" i="134"/>
  <c r="B16" i="134"/>
  <c r="B99" i="133"/>
  <c r="B83" i="133"/>
  <c r="B67" i="133"/>
  <c r="B39" i="133"/>
  <c r="B1" i="133"/>
  <c r="B42" i="132"/>
  <c r="B1" i="131"/>
  <c r="B97" i="130"/>
  <c r="B88" i="130"/>
  <c r="B79" i="130"/>
  <c r="B65" i="130"/>
  <c r="B40" i="130"/>
  <c r="B38" i="130"/>
  <c r="B34" i="130"/>
  <c r="B11" i="130"/>
  <c r="B96" i="129"/>
  <c r="B82" i="129"/>
  <c r="B78" i="129"/>
  <c r="B74" i="129"/>
  <c r="B70" i="129"/>
  <c r="B66" i="129"/>
  <c r="B62" i="129"/>
  <c r="B42" i="129"/>
  <c r="B22" i="129"/>
  <c r="B5" i="129"/>
  <c r="B100" i="128"/>
  <c r="B96" i="128"/>
  <c r="B92" i="128"/>
  <c r="B88" i="128"/>
  <c r="B84" i="128"/>
  <c r="B80" i="128"/>
  <c r="B76" i="128"/>
  <c r="B72" i="128"/>
  <c r="B68" i="128"/>
  <c r="B64" i="128"/>
  <c r="B60" i="128"/>
  <c r="B56" i="128"/>
  <c r="B40" i="128"/>
  <c r="B38" i="128"/>
  <c r="B33" i="128"/>
  <c r="B30" i="128"/>
  <c r="B28" i="128"/>
  <c r="B17" i="128"/>
  <c r="B15" i="128"/>
  <c r="B9" i="128"/>
  <c r="B5" i="128"/>
  <c r="B100" i="127"/>
  <c r="B96" i="127"/>
  <c r="B92" i="127"/>
  <c r="B88" i="127"/>
  <c r="B84" i="127"/>
  <c r="B80" i="127"/>
  <c r="B76" i="127"/>
  <c r="B72" i="127"/>
  <c r="B68" i="127"/>
  <c r="B64" i="127"/>
  <c r="B60" i="127"/>
  <c r="B56" i="127"/>
  <c r="B40" i="127"/>
  <c r="B21" i="127"/>
  <c r="B19" i="127"/>
  <c r="B2" i="127"/>
  <c r="B21" i="126"/>
  <c r="B2" i="126"/>
  <c r="B19" i="125"/>
  <c r="B13" i="125"/>
  <c r="B11" i="125"/>
  <c r="AG1" i="125"/>
  <c r="AE1" i="125" s="1"/>
  <c r="B98" i="124"/>
  <c r="B94" i="124"/>
  <c r="B90" i="124"/>
  <c r="B86" i="124"/>
  <c r="B82" i="124"/>
  <c r="B78" i="124"/>
  <c r="B74" i="124"/>
  <c r="B70" i="124"/>
  <c r="B66" i="124"/>
  <c r="B62" i="124"/>
  <c r="B42" i="124"/>
  <c r="B29" i="124"/>
  <c r="B73" i="135"/>
  <c r="B29" i="135"/>
  <c r="B81" i="134"/>
  <c r="B31" i="134"/>
  <c r="B18" i="134"/>
  <c r="B93" i="133"/>
  <c r="B77" i="133"/>
  <c r="B61" i="133"/>
  <c r="B16" i="133"/>
  <c r="B90" i="132"/>
  <c r="B85" i="132"/>
  <c r="B74" i="132"/>
  <c r="B69" i="132"/>
  <c r="B34" i="132"/>
  <c r="B23" i="132"/>
  <c r="B10" i="132"/>
  <c r="B8" i="132"/>
  <c r="B93" i="131"/>
  <c r="B88" i="131"/>
  <c r="B77" i="131"/>
  <c r="B72" i="131"/>
  <c r="B61" i="131"/>
  <c r="B39" i="131"/>
  <c r="B29" i="131"/>
  <c r="B92" i="130"/>
  <c r="B83" i="130"/>
  <c r="B69" i="130"/>
  <c r="B60" i="130"/>
  <c r="B56" i="130"/>
  <c r="B13" i="130"/>
  <c r="B7" i="130"/>
  <c r="B100" i="129"/>
  <c r="B86" i="129"/>
  <c r="B35" i="129"/>
  <c r="B33" i="129"/>
  <c r="B29" i="129"/>
  <c r="B20" i="129"/>
  <c r="B14" i="129"/>
  <c r="B12" i="129"/>
  <c r="B4" i="129"/>
  <c r="B54" i="128"/>
  <c r="B34" i="128"/>
  <c r="B22" i="128"/>
  <c r="B4" i="128"/>
  <c r="B54" i="127"/>
  <c r="B38" i="127"/>
  <c r="B34" i="127"/>
  <c r="B13" i="127"/>
  <c r="B11" i="127"/>
  <c r="AG1" i="127"/>
  <c r="AE1" i="127" s="1"/>
  <c r="B98" i="126"/>
  <c r="B94" i="126"/>
  <c r="B90" i="126"/>
  <c r="B86" i="126"/>
  <c r="B82" i="126"/>
  <c r="B78" i="126"/>
  <c r="B74" i="126"/>
  <c r="B70" i="126"/>
  <c r="B66" i="126"/>
  <c r="B62" i="126"/>
  <c r="B42" i="126"/>
  <c r="B19" i="126"/>
  <c r="B13" i="126"/>
  <c r="B11" i="126"/>
  <c r="AG1" i="126"/>
  <c r="AE1" i="126" s="1"/>
  <c r="B98" i="125"/>
  <c r="B94" i="125"/>
  <c r="B90" i="125"/>
  <c r="B86" i="125"/>
  <c r="B82" i="125"/>
  <c r="B78" i="125"/>
  <c r="B74" i="125"/>
  <c r="B70" i="125"/>
  <c r="B40" i="136"/>
  <c r="B28" i="136"/>
  <c r="B85" i="135"/>
  <c r="B41" i="135"/>
  <c r="B93" i="134"/>
  <c r="B61" i="134"/>
  <c r="B54" i="134"/>
  <c r="B87" i="133"/>
  <c r="B71" i="133"/>
  <c r="B43" i="133"/>
  <c r="B36" i="133"/>
  <c r="B18" i="133"/>
  <c r="B38" i="132"/>
  <c r="B28" i="132"/>
  <c r="B7" i="132"/>
  <c r="B33" i="131"/>
  <c r="B15" i="131"/>
  <c r="B96" i="130"/>
  <c r="B87" i="130"/>
  <c r="B73" i="130"/>
  <c r="B64" i="130"/>
  <c r="B54" i="130"/>
  <c r="B39" i="130"/>
  <c r="B31" i="130"/>
  <c r="B23" i="130"/>
  <c r="B5" i="130"/>
  <c r="B90" i="129"/>
  <c r="B81" i="129"/>
  <c r="B77" i="129"/>
  <c r="B73" i="129"/>
  <c r="B69" i="129"/>
  <c r="B65" i="129"/>
  <c r="B61" i="129"/>
  <c r="B41" i="129"/>
  <c r="B21" i="129"/>
  <c r="B3" i="129"/>
  <c r="B99" i="128"/>
  <c r="B95" i="128"/>
  <c r="B91" i="128"/>
  <c r="B87" i="128"/>
  <c r="B83" i="128"/>
  <c r="B79" i="128"/>
  <c r="B75" i="128"/>
  <c r="B71" i="128"/>
  <c r="B67" i="128"/>
  <c r="B63" i="128"/>
  <c r="B59" i="128"/>
  <c r="B43" i="128"/>
  <c r="B39" i="128"/>
  <c r="B29" i="128"/>
  <c r="B20" i="128"/>
  <c r="B14" i="128"/>
  <c r="B12" i="128"/>
  <c r="B3" i="128"/>
  <c r="B99" i="127"/>
  <c r="B95" i="127"/>
  <c r="B91" i="127"/>
  <c r="B87" i="127"/>
  <c r="B83" i="127"/>
  <c r="B79" i="127"/>
  <c r="B75" i="127"/>
  <c r="B71" i="127"/>
  <c r="B67" i="127"/>
  <c r="B63" i="127"/>
  <c r="B59" i="127"/>
  <c r="B43" i="127"/>
  <c r="B39" i="127"/>
  <c r="B31" i="127"/>
  <c r="B25" i="127"/>
  <c r="B18" i="127"/>
  <c r="B1" i="127"/>
  <c r="B36" i="126"/>
  <c r="B25" i="126"/>
  <c r="B1" i="126"/>
  <c r="B36" i="125"/>
  <c r="B18" i="125"/>
  <c r="B16" i="125"/>
  <c r="B10" i="125"/>
  <c r="B8" i="125"/>
  <c r="B30" i="136"/>
  <c r="B16" i="136"/>
  <c r="B97" i="135"/>
  <c r="B65" i="135"/>
  <c r="B73" i="134"/>
  <c r="B10" i="134"/>
  <c r="B3" i="134"/>
  <c r="B97" i="133"/>
  <c r="B81" i="133"/>
  <c r="B65" i="133"/>
  <c r="B12" i="133"/>
  <c r="B94" i="132"/>
  <c r="B89" i="132"/>
  <c r="B78" i="132"/>
  <c r="B73" i="132"/>
  <c r="B62" i="132"/>
  <c r="B40" i="132"/>
  <c r="B30" i="132"/>
  <c r="B9" i="132"/>
  <c r="B5" i="132"/>
  <c r="B97" i="131"/>
  <c r="B92" i="131"/>
  <c r="B81" i="131"/>
  <c r="B76" i="131"/>
  <c r="B65" i="131"/>
  <c r="B60" i="131"/>
  <c r="B43" i="131"/>
  <c r="B35" i="131"/>
  <c r="B17" i="131"/>
  <c r="B12" i="131"/>
  <c r="B100" i="130"/>
  <c r="B91" i="130"/>
  <c r="B77" i="130"/>
  <c r="B68" i="130"/>
  <c r="B59" i="130"/>
  <c r="B43" i="130"/>
  <c r="B9" i="130"/>
  <c r="B4" i="130"/>
  <c r="B94" i="129"/>
  <c r="B85" i="129"/>
  <c r="B34" i="129"/>
  <c r="B19" i="129"/>
  <c r="B13" i="129"/>
  <c r="B11" i="129"/>
  <c r="B2" i="129"/>
  <c r="B21" i="128"/>
  <c r="B2" i="128"/>
  <c r="B16" i="127"/>
  <c r="B10" i="127"/>
  <c r="B8" i="127"/>
  <c r="B97" i="126"/>
  <c r="B93" i="126"/>
  <c r="B89" i="126"/>
  <c r="B85" i="126"/>
  <c r="B81" i="126"/>
  <c r="B77" i="126"/>
  <c r="B73" i="126"/>
  <c r="B18" i="136"/>
  <c r="B77" i="135"/>
  <c r="B85" i="134"/>
  <c r="B1" i="134"/>
  <c r="B91" i="133"/>
  <c r="B75" i="133"/>
  <c r="B59" i="133"/>
  <c r="B14" i="133"/>
  <c r="B21" i="132"/>
  <c r="B2" i="132"/>
  <c r="B25" i="131"/>
  <c r="B14" i="131"/>
  <c r="B95" i="130"/>
  <c r="B81" i="130"/>
  <c r="B72" i="130"/>
  <c r="B63" i="130"/>
  <c r="B30" i="130"/>
  <c r="B28" i="130"/>
  <c r="B19" i="130"/>
  <c r="B2" i="130"/>
  <c r="B98" i="129"/>
  <c r="B89" i="129"/>
  <c r="B80" i="129"/>
  <c r="B76" i="129"/>
  <c r="B72" i="129"/>
  <c r="B68" i="129"/>
  <c r="B64" i="129"/>
  <c r="B60" i="129"/>
  <c r="B56" i="129"/>
  <c r="B40" i="129"/>
  <c r="B38" i="129"/>
  <c r="B25" i="129"/>
  <c r="AG1" i="129"/>
  <c r="AE1" i="129" s="1"/>
  <c r="B98" i="128"/>
  <c r="B94" i="128"/>
  <c r="B90" i="128"/>
  <c r="B86" i="128"/>
  <c r="B82" i="128"/>
  <c r="B78" i="128"/>
  <c r="B74" i="128"/>
  <c r="B70" i="128"/>
  <c r="B66" i="128"/>
  <c r="B62" i="128"/>
  <c r="B42" i="128"/>
  <c r="B19" i="128"/>
  <c r="B13" i="128"/>
  <c r="B11" i="128"/>
  <c r="AG1" i="128"/>
  <c r="AE1" i="128" s="1"/>
  <c r="B98" i="127"/>
  <c r="B94" i="127"/>
  <c r="B90" i="127"/>
  <c r="B86" i="127"/>
  <c r="B82" i="127"/>
  <c r="B78" i="127"/>
  <c r="B74" i="127"/>
  <c r="B70" i="127"/>
  <c r="B66" i="127"/>
  <c r="B62" i="127"/>
  <c r="B42" i="127"/>
  <c r="B30" i="127"/>
  <c r="B23" i="127"/>
  <c r="B17" i="127"/>
  <c r="B7" i="127"/>
  <c r="B35" i="126"/>
  <c r="B23" i="126"/>
  <c r="B7" i="126"/>
  <c r="B35" i="125"/>
  <c r="B17" i="125"/>
  <c r="B15" i="125"/>
  <c r="B9" i="125"/>
  <c r="B5" i="125"/>
  <c r="B100" i="124"/>
  <c r="B96" i="124"/>
  <c r="B10" i="136"/>
  <c r="B69" i="135"/>
  <c r="B22" i="135"/>
  <c r="B77" i="134"/>
  <c r="B95" i="133"/>
  <c r="B79" i="133"/>
  <c r="B63" i="133"/>
  <c r="B28" i="133"/>
  <c r="B10" i="133"/>
  <c r="B4" i="133"/>
  <c r="B56" i="132"/>
  <c r="B36" i="132"/>
  <c r="B41" i="131"/>
  <c r="B31" i="131"/>
  <c r="B4" i="131"/>
  <c r="B89" i="130"/>
  <c r="B80" i="130"/>
  <c r="B71" i="130"/>
  <c r="B41" i="130"/>
  <c r="B29" i="130"/>
  <c r="B15" i="130"/>
  <c r="B1" i="130"/>
  <c r="B97" i="129"/>
  <c r="B88" i="129"/>
  <c r="B79" i="129"/>
  <c r="B75" i="129"/>
  <c r="B71" i="129"/>
  <c r="B67" i="129"/>
  <c r="B63" i="129"/>
  <c r="B59" i="129"/>
  <c r="B43" i="129"/>
  <c r="B39" i="129"/>
  <c r="B23" i="129"/>
  <c r="B8" i="129"/>
  <c r="B25" i="133"/>
  <c r="B93" i="132"/>
  <c r="B86" i="132"/>
  <c r="B61" i="132"/>
  <c r="B17" i="132"/>
  <c r="B15" i="132"/>
  <c r="B69" i="131"/>
  <c r="B84" i="130"/>
  <c r="B36" i="130"/>
  <c r="B85" i="128"/>
  <c r="B41" i="128"/>
  <c r="B69" i="127"/>
  <c r="B36" i="127"/>
  <c r="B14" i="127"/>
  <c r="B99" i="126"/>
  <c r="B88" i="126"/>
  <c r="B83" i="126"/>
  <c r="B72" i="126"/>
  <c r="B63" i="126"/>
  <c r="B31" i="126"/>
  <c r="B14" i="126"/>
  <c r="B100" i="125"/>
  <c r="B91" i="125"/>
  <c r="B77" i="125"/>
  <c r="B68" i="125"/>
  <c r="B64" i="125"/>
  <c r="B60" i="125"/>
  <c r="B56" i="125"/>
  <c r="B40" i="125"/>
  <c r="B38" i="125"/>
  <c r="B29" i="125"/>
  <c r="B21" i="125"/>
  <c r="B95" i="124"/>
  <c r="B81" i="124"/>
  <c r="B72" i="124"/>
  <c r="B63" i="124"/>
  <c r="B19" i="124"/>
  <c r="B13" i="124"/>
  <c r="B11" i="124"/>
  <c r="B2" i="124"/>
  <c r="B43" i="123"/>
  <c r="B39" i="123"/>
  <c r="B25" i="123"/>
  <c r="B1" i="123"/>
  <c r="B42" i="122"/>
  <c r="B36" i="122"/>
  <c r="B30" i="122"/>
  <c r="B28" i="122"/>
  <c r="B17" i="122"/>
  <c r="B15" i="122"/>
  <c r="B9" i="122"/>
  <c r="B7" i="122"/>
  <c r="B41" i="121"/>
  <c r="B35" i="121"/>
  <c r="B33" i="121"/>
  <c r="B29" i="121"/>
  <c r="B22" i="121"/>
  <c r="B4" i="121"/>
  <c r="B56" i="120"/>
  <c r="B40" i="120"/>
  <c r="B20" i="120"/>
  <c r="B4" i="120"/>
  <c r="B54" i="119"/>
  <c r="B34" i="119"/>
  <c r="B22" i="119"/>
  <c r="B4" i="119"/>
  <c r="B56" i="118"/>
  <c r="B40" i="118"/>
  <c r="B21" i="118"/>
  <c r="B14" i="118"/>
  <c r="B12" i="118"/>
  <c r="B69" i="133"/>
  <c r="B98" i="132"/>
  <c r="B66" i="132"/>
  <c r="B5" i="131"/>
  <c r="B76" i="130"/>
  <c r="AG1" i="130"/>
  <c r="AE1" i="130" s="1"/>
  <c r="B36" i="129"/>
  <c r="B10" i="129"/>
  <c r="B97" i="128"/>
  <c r="B65" i="128"/>
  <c r="B23" i="128"/>
  <c r="B81" i="127"/>
  <c r="B33" i="127"/>
  <c r="B5" i="127"/>
  <c r="B67" i="126"/>
  <c r="B22" i="126"/>
  <c r="B20" i="126"/>
  <c r="B95" i="125"/>
  <c r="B81" i="125"/>
  <c r="B72" i="125"/>
  <c r="B54" i="125"/>
  <c r="B12" i="125"/>
  <c r="B85" i="124"/>
  <c r="B76" i="124"/>
  <c r="B67" i="124"/>
  <c r="B35" i="124"/>
  <c r="B33" i="124"/>
  <c r="B25" i="124"/>
  <c r="AG1" i="124"/>
  <c r="AE1" i="124" s="1"/>
  <c r="B98" i="123"/>
  <c r="B94" i="123"/>
  <c r="B90" i="123"/>
  <c r="B86" i="123"/>
  <c r="B82" i="123"/>
  <c r="B78" i="123"/>
  <c r="B74" i="123"/>
  <c r="B70" i="123"/>
  <c r="B66" i="123"/>
  <c r="B62" i="123"/>
  <c r="B18" i="123"/>
  <c r="B89" i="133"/>
  <c r="B20" i="133"/>
  <c r="B100" i="131"/>
  <c r="B68" i="131"/>
  <c r="B3" i="131"/>
  <c r="B21" i="130"/>
  <c r="B7" i="129"/>
  <c r="B77" i="128"/>
  <c r="B93" i="127"/>
  <c r="B61" i="127"/>
  <c r="B35" i="127"/>
  <c r="B4" i="127"/>
  <c r="B92" i="126"/>
  <c r="B87" i="126"/>
  <c r="B76" i="126"/>
  <c r="B71" i="126"/>
  <c r="B41" i="126"/>
  <c r="B33" i="126"/>
  <c r="B30" i="126"/>
  <c r="B28" i="126"/>
  <c r="B10" i="126"/>
  <c r="B8" i="126"/>
  <c r="B99" i="125"/>
  <c r="B85" i="125"/>
  <c r="B76" i="125"/>
  <c r="B67" i="125"/>
  <c r="B63" i="125"/>
  <c r="B59" i="125"/>
  <c r="B43" i="125"/>
  <c r="B39" i="125"/>
  <c r="B25" i="125"/>
  <c r="B14" i="125"/>
  <c r="B7" i="125"/>
  <c r="B99" i="124"/>
  <c r="B89" i="124"/>
  <c r="B80" i="124"/>
  <c r="B71" i="124"/>
  <c r="B41" i="124"/>
  <c r="B18" i="124"/>
  <c r="B16" i="124"/>
  <c r="B10" i="124"/>
  <c r="B1" i="124"/>
  <c r="B42" i="123"/>
  <c r="B36" i="123"/>
  <c r="B31" i="123"/>
  <c r="B23" i="123"/>
  <c r="B7" i="123"/>
  <c r="B41" i="122"/>
  <c r="B35" i="122"/>
  <c r="B33" i="122"/>
  <c r="B29" i="122"/>
  <c r="B20" i="122"/>
  <c r="B14" i="122"/>
  <c r="B12" i="122"/>
  <c r="B4" i="122"/>
  <c r="B56" i="121"/>
  <c r="B40" i="121"/>
  <c r="B38" i="121"/>
  <c r="B34" i="121"/>
  <c r="B21" i="121"/>
  <c r="B2" i="121"/>
  <c r="B43" i="120"/>
  <c r="B39" i="120"/>
  <c r="B19" i="120"/>
  <c r="B2" i="120"/>
  <c r="B21" i="119"/>
  <c r="B2" i="119"/>
  <c r="B43" i="118"/>
  <c r="B39" i="118"/>
  <c r="B25" i="118"/>
  <c r="B13" i="118"/>
  <c r="B11" i="118"/>
  <c r="B41" i="133"/>
  <c r="B30" i="133"/>
  <c r="B97" i="132"/>
  <c r="B65" i="132"/>
  <c r="B80" i="131"/>
  <c r="B73" i="131"/>
  <c r="B9" i="131"/>
  <c r="B75" i="130"/>
  <c r="B61" i="130"/>
  <c r="B17" i="130"/>
  <c r="B93" i="129"/>
  <c r="B9" i="129"/>
  <c r="B1" i="129"/>
  <c r="B89" i="128"/>
  <c r="B31" i="128"/>
  <c r="B16" i="128"/>
  <c r="B73" i="127"/>
  <c r="B20" i="127"/>
  <c r="B9" i="127"/>
  <c r="B3" i="127"/>
  <c r="B61" i="126"/>
  <c r="B34" i="126"/>
  <c r="B5" i="126"/>
  <c r="B89" i="125"/>
  <c r="B80" i="125"/>
  <c r="B71" i="125"/>
  <c r="B4" i="125"/>
  <c r="B93" i="124"/>
  <c r="B84" i="124"/>
  <c r="B75" i="124"/>
  <c r="B61" i="124"/>
  <c r="B34" i="124"/>
  <c r="B23" i="124"/>
  <c r="B8" i="124"/>
  <c r="B97" i="123"/>
  <c r="B93" i="123"/>
  <c r="B89" i="123"/>
  <c r="B85" i="123"/>
  <c r="B81" i="123"/>
  <c r="B77" i="123"/>
  <c r="B73" i="123"/>
  <c r="B69" i="123"/>
  <c r="B65" i="123"/>
  <c r="B61" i="123"/>
  <c r="B17" i="123"/>
  <c r="B15" i="123"/>
  <c r="B9" i="123"/>
  <c r="B5" i="123"/>
  <c r="B100" i="122"/>
  <c r="B96" i="122"/>
  <c r="B92" i="122"/>
  <c r="B88" i="122"/>
  <c r="B84" i="122"/>
  <c r="B80" i="122"/>
  <c r="B76" i="122"/>
  <c r="B72" i="122"/>
  <c r="B68" i="122"/>
  <c r="B64" i="122"/>
  <c r="B60" i="122"/>
  <c r="B21" i="122"/>
  <c r="B3" i="122"/>
  <c r="B99" i="121"/>
  <c r="B95" i="121"/>
  <c r="B91" i="121"/>
  <c r="B87" i="121"/>
  <c r="B83" i="121"/>
  <c r="B79" i="121"/>
  <c r="B75" i="121"/>
  <c r="B71" i="121"/>
  <c r="B67" i="121"/>
  <c r="B63" i="121"/>
  <c r="B59" i="121"/>
  <c r="B54" i="121"/>
  <c r="B19" i="121"/>
  <c r="B13" i="121"/>
  <c r="B11" i="121"/>
  <c r="AG1" i="121"/>
  <c r="AE1" i="121" s="1"/>
  <c r="B98" i="120"/>
  <c r="B94" i="120"/>
  <c r="B90" i="120"/>
  <c r="B86" i="120"/>
  <c r="B82" i="120"/>
  <c r="B78" i="120"/>
  <c r="B74" i="120"/>
  <c r="B70" i="120"/>
  <c r="B20" i="135"/>
  <c r="B97" i="134"/>
  <c r="B41" i="134"/>
  <c r="B73" i="133"/>
  <c r="AG1" i="133"/>
  <c r="AE1" i="133" s="1"/>
  <c r="B77" i="132"/>
  <c r="B70" i="132"/>
  <c r="B85" i="131"/>
  <c r="B67" i="130"/>
  <c r="B31" i="129"/>
  <c r="B69" i="128"/>
  <c r="B36" i="128"/>
  <c r="B18" i="128"/>
  <c r="B85" i="127"/>
  <c r="B41" i="127"/>
  <c r="B22" i="127"/>
  <c r="B96" i="126"/>
  <c r="B91" i="126"/>
  <c r="B80" i="126"/>
  <c r="B75" i="126"/>
  <c r="B65" i="126"/>
  <c r="B40" i="126"/>
  <c r="B38" i="126"/>
  <c r="B29" i="126"/>
  <c r="B18" i="126"/>
  <c r="B16" i="126"/>
  <c r="B9" i="126"/>
  <c r="B4" i="126"/>
  <c r="B93" i="125"/>
  <c r="B84" i="125"/>
  <c r="B75" i="125"/>
  <c r="B66" i="125"/>
  <c r="B62" i="125"/>
  <c r="B42" i="125"/>
  <c r="B31" i="125"/>
  <c r="B23" i="125"/>
  <c r="B3" i="125"/>
  <c r="B88" i="124"/>
  <c r="B79" i="124"/>
  <c r="B65" i="124"/>
  <c r="B40" i="124"/>
  <c r="B38" i="124"/>
  <c r="B31" i="124"/>
  <c r="B17" i="124"/>
  <c r="B15" i="124"/>
  <c r="B9" i="124"/>
  <c r="B7" i="124"/>
  <c r="B41" i="123"/>
  <c r="B35" i="123"/>
  <c r="B30" i="123"/>
  <c r="B28" i="123"/>
  <c r="B22" i="123"/>
  <c r="B89" i="135"/>
  <c r="B89" i="134"/>
  <c r="B82" i="132"/>
  <c r="B93" i="130"/>
  <c r="B92" i="129"/>
  <c r="B54" i="129"/>
  <c r="B28" i="129"/>
  <c r="B18" i="129"/>
  <c r="B16" i="129"/>
  <c r="B81" i="128"/>
  <c r="B8" i="128"/>
  <c r="B97" i="127"/>
  <c r="B65" i="127"/>
  <c r="B28" i="127"/>
  <c r="B69" i="126"/>
  <c r="B60" i="126"/>
  <c r="B56" i="126"/>
  <c r="B3" i="126"/>
  <c r="B97" i="125"/>
  <c r="B88" i="125"/>
  <c r="B79" i="125"/>
  <c r="B2" i="125"/>
  <c r="B97" i="124"/>
  <c r="B92" i="124"/>
  <c r="B83" i="124"/>
  <c r="B69" i="124"/>
  <c r="B60" i="124"/>
  <c r="B56" i="124"/>
  <c r="B28" i="124"/>
  <c r="B22" i="124"/>
  <c r="B5" i="124"/>
  <c r="B100" i="123"/>
  <c r="B96" i="123"/>
  <c r="B92" i="123"/>
  <c r="B88" i="123"/>
  <c r="B84" i="123"/>
  <c r="B80" i="123"/>
  <c r="B76" i="123"/>
  <c r="B72" i="123"/>
  <c r="B68" i="123"/>
  <c r="B64" i="123"/>
  <c r="B60" i="123"/>
  <c r="B33" i="123"/>
  <c r="B20" i="123"/>
  <c r="B14" i="123"/>
  <c r="B12" i="123"/>
  <c r="B3" i="123"/>
  <c r="B99" i="122"/>
  <c r="B95" i="122"/>
  <c r="B91" i="122"/>
  <c r="B87" i="122"/>
  <c r="B83" i="122"/>
  <c r="B79" i="122"/>
  <c r="B75" i="122"/>
  <c r="B71" i="122"/>
  <c r="B67" i="122"/>
  <c r="B63" i="122"/>
  <c r="B59" i="122"/>
  <c r="B54" i="122"/>
  <c r="B25" i="122"/>
  <c r="AG1" i="122"/>
  <c r="AE1" i="122" s="1"/>
  <c r="B98" i="121"/>
  <c r="B94" i="121"/>
  <c r="B90" i="121"/>
  <c r="B86" i="121"/>
  <c r="B82" i="121"/>
  <c r="B78" i="121"/>
  <c r="B74" i="121"/>
  <c r="B70" i="121"/>
  <c r="B66" i="121"/>
  <c r="B62" i="121"/>
  <c r="B18" i="121"/>
  <c r="B16" i="121"/>
  <c r="B10" i="121"/>
  <c r="B8" i="121"/>
  <c r="B81" i="135"/>
  <c r="B4" i="135"/>
  <c r="B65" i="134"/>
  <c r="B18" i="132"/>
  <c r="B16" i="132"/>
  <c r="B84" i="131"/>
  <c r="B99" i="130"/>
  <c r="B85" i="130"/>
  <c r="B84" i="129"/>
  <c r="B30" i="129"/>
  <c r="B93" i="128"/>
  <c r="B61" i="128"/>
  <c r="B35" i="128"/>
  <c r="B10" i="128"/>
  <c r="B7" i="128"/>
  <c r="B77" i="127"/>
  <c r="B29" i="127"/>
  <c r="B15" i="127"/>
  <c r="B100" i="126"/>
  <c r="B95" i="126"/>
  <c r="B84" i="126"/>
  <c r="B79" i="126"/>
  <c r="B64" i="126"/>
  <c r="B54" i="126"/>
  <c r="B39" i="126"/>
  <c r="B17" i="126"/>
  <c r="B15" i="126"/>
  <c r="B92" i="125"/>
  <c r="B83" i="125"/>
  <c r="B69" i="125"/>
  <c r="B65" i="125"/>
  <c r="B61" i="125"/>
  <c r="B41" i="125"/>
  <c r="B33" i="125"/>
  <c r="B30" i="125"/>
  <c r="B28" i="125"/>
  <c r="B22" i="125"/>
  <c r="B1" i="125"/>
  <c r="B87" i="124"/>
  <c r="B73" i="124"/>
  <c r="B64" i="124"/>
  <c r="B54" i="124"/>
  <c r="B39" i="124"/>
  <c r="B30" i="124"/>
  <c r="B20" i="124"/>
  <c r="B14" i="124"/>
  <c r="B12" i="124"/>
  <c r="B4" i="124"/>
  <c r="B56" i="123"/>
  <c r="B40" i="123"/>
  <c r="B38" i="123"/>
  <c r="B34" i="123"/>
  <c r="B29" i="123"/>
  <c r="B21" i="123"/>
  <c r="B2" i="123"/>
  <c r="B43" i="122"/>
  <c r="B39" i="122"/>
  <c r="B31" i="122"/>
  <c r="B18" i="122"/>
  <c r="B16" i="122"/>
  <c r="B10" i="122"/>
  <c r="B1" i="122"/>
  <c r="B42" i="121"/>
  <c r="B36" i="121"/>
  <c r="B30" i="121"/>
  <c r="B28" i="121"/>
  <c r="B23" i="121"/>
  <c r="B7" i="121"/>
  <c r="B41" i="120"/>
  <c r="B28" i="120"/>
  <c r="B17" i="120"/>
  <c r="B7" i="120"/>
  <c r="B35" i="119"/>
  <c r="B23" i="119"/>
  <c r="B7" i="119"/>
  <c r="B41" i="118"/>
  <c r="B22" i="118"/>
  <c r="B15" i="118"/>
  <c r="B9" i="118"/>
  <c r="B8" i="136"/>
  <c r="B85" i="133"/>
  <c r="B81" i="132"/>
  <c r="B96" i="131"/>
  <c r="B89" i="131"/>
  <c r="B64" i="131"/>
  <c r="B22" i="131"/>
  <c r="B20" i="131"/>
  <c r="B17" i="129"/>
  <c r="B15" i="129"/>
  <c r="B73" i="128"/>
  <c r="B25" i="128"/>
  <c r="B1" i="128"/>
  <c r="B89" i="127"/>
  <c r="B12" i="127"/>
  <c r="B68" i="126"/>
  <c r="B59" i="126"/>
  <c r="B43" i="126"/>
  <c r="B12" i="126"/>
  <c r="B96" i="125"/>
  <c r="B87" i="125"/>
  <c r="B73" i="125"/>
  <c r="B34" i="125"/>
  <c r="B20" i="125"/>
  <c r="B91" i="124"/>
  <c r="B77" i="124"/>
  <c r="B68" i="124"/>
  <c r="B59" i="124"/>
  <c r="B43" i="124"/>
  <c r="B36" i="124"/>
  <c r="B21" i="124"/>
  <c r="B3" i="124"/>
  <c r="B99" i="123"/>
  <c r="B95" i="123"/>
  <c r="B91" i="123"/>
  <c r="B87" i="123"/>
  <c r="B83" i="123"/>
  <c r="B79" i="123"/>
  <c r="B75" i="123"/>
  <c r="B71" i="123"/>
  <c r="B67" i="123"/>
  <c r="B63" i="123"/>
  <c r="B59" i="123"/>
  <c r="B54" i="123"/>
  <c r="B19" i="123"/>
  <c r="B13" i="123"/>
  <c r="B11" i="123"/>
  <c r="AG1" i="123"/>
  <c r="AE1" i="123" s="1"/>
  <c r="B98" i="122"/>
  <c r="B94" i="122"/>
  <c r="B90" i="122"/>
  <c r="B86" i="122"/>
  <c r="B82" i="122"/>
  <c r="B78" i="122"/>
  <c r="B74" i="122"/>
  <c r="B70" i="122"/>
  <c r="B66" i="122"/>
  <c r="B62" i="122"/>
  <c r="B23" i="122"/>
  <c r="B8" i="122"/>
  <c r="B16" i="123"/>
  <c r="B85" i="122"/>
  <c r="B34" i="122"/>
  <c r="B93" i="121"/>
  <c r="B88" i="121"/>
  <c r="B77" i="121"/>
  <c r="B72" i="121"/>
  <c r="B61" i="121"/>
  <c r="B3" i="121"/>
  <c r="B93" i="120"/>
  <c r="B84" i="120"/>
  <c r="B75" i="120"/>
  <c r="B66" i="120"/>
  <c r="B62" i="120"/>
  <c r="B21" i="120"/>
  <c r="B100" i="119"/>
  <c r="B96" i="119"/>
  <c r="B92" i="119"/>
  <c r="B88" i="119"/>
  <c r="B84" i="119"/>
  <c r="B80" i="119"/>
  <c r="B76" i="119"/>
  <c r="B72" i="119"/>
  <c r="B68" i="119"/>
  <c r="B64" i="119"/>
  <c r="B60" i="119"/>
  <c r="B56" i="119"/>
  <c r="B18" i="119"/>
  <c r="B16" i="119"/>
  <c r="B10" i="119"/>
  <c r="B8" i="119"/>
  <c r="B54" i="118"/>
  <c r="B36" i="118"/>
  <c r="B30" i="118"/>
  <c r="B28" i="118"/>
  <c r="B5" i="118"/>
  <c r="B100" i="117"/>
  <c r="B96" i="117"/>
  <c r="B92" i="117"/>
  <c r="B88" i="117"/>
  <c r="B84" i="117"/>
  <c r="B80" i="117"/>
  <c r="B76" i="117"/>
  <c r="B72" i="117"/>
  <c r="B68" i="117"/>
  <c r="B64" i="117"/>
  <c r="B60" i="117"/>
  <c r="B56" i="117"/>
  <c r="B40" i="117"/>
  <c r="B38" i="117"/>
  <c r="B33" i="117"/>
  <c r="B30" i="117"/>
  <c r="B28" i="117"/>
  <c r="B17" i="117"/>
  <c r="B15" i="117"/>
  <c r="B9" i="117"/>
  <c r="B5" i="117"/>
  <c r="B100" i="116"/>
  <c r="B96" i="116"/>
  <c r="B92" i="116"/>
  <c r="B88" i="116"/>
  <c r="B84" i="116"/>
  <c r="B80" i="116"/>
  <c r="B76" i="116"/>
  <c r="B72" i="116"/>
  <c r="B68" i="116"/>
  <c r="B64" i="116"/>
  <c r="B60" i="116"/>
  <c r="B35" i="116"/>
  <c r="B18" i="116"/>
  <c r="B16" i="116"/>
  <c r="B10" i="116"/>
  <c r="B8" i="116"/>
  <c r="B97" i="122"/>
  <c r="B65" i="122"/>
  <c r="B11" i="122"/>
  <c r="B20" i="121"/>
  <c r="B9" i="121"/>
  <c r="B1" i="121"/>
  <c r="B97" i="120"/>
  <c r="B88" i="120"/>
  <c r="B79" i="120"/>
  <c r="B38" i="120"/>
  <c r="B34" i="120"/>
  <c r="B18" i="120"/>
  <c r="B16" i="120"/>
  <c r="B10" i="120"/>
  <c r="B8" i="120"/>
  <c r="B43" i="119"/>
  <c r="B39" i="119"/>
  <c r="B5" i="119"/>
  <c r="B99" i="118"/>
  <c r="B95" i="118"/>
  <c r="B91" i="118"/>
  <c r="B87" i="118"/>
  <c r="B83" i="118"/>
  <c r="B79" i="118"/>
  <c r="B75" i="118"/>
  <c r="B71" i="118"/>
  <c r="B67" i="118"/>
  <c r="B63" i="118"/>
  <c r="B59" i="118"/>
  <c r="B19" i="118"/>
  <c r="B4" i="118"/>
  <c r="B54" i="117"/>
  <c r="B34" i="117"/>
  <c r="B22" i="117"/>
  <c r="B4" i="117"/>
  <c r="B56" i="116"/>
  <c r="B40" i="116"/>
  <c r="B38" i="116"/>
  <c r="B33" i="116"/>
  <c r="B30" i="116"/>
  <c r="B28" i="116"/>
  <c r="B23" i="116"/>
  <c r="B7" i="116"/>
  <c r="B35" i="115"/>
  <c r="B33" i="115"/>
  <c r="B20" i="115"/>
  <c r="B4" i="115"/>
  <c r="B54" i="114"/>
  <c r="B19" i="114"/>
  <c r="B13" i="114"/>
  <c r="B11" i="114"/>
  <c r="AG1" i="114"/>
  <c r="AE1" i="114" s="1"/>
  <c r="B17" i="116"/>
  <c r="B15" i="116"/>
  <c r="B9" i="116"/>
  <c r="B100" i="115"/>
  <c r="B96" i="115"/>
  <c r="B88" i="115"/>
  <c r="B84" i="115"/>
  <c r="B80" i="115"/>
  <c r="B72" i="115"/>
  <c r="B68" i="115"/>
  <c r="B60" i="115"/>
  <c r="B40" i="115"/>
  <c r="B14" i="115"/>
  <c r="B12" i="115"/>
  <c r="B3" i="115"/>
  <c r="B95" i="114"/>
  <c r="B87" i="114"/>
  <c r="B83" i="114"/>
  <c r="B75" i="114"/>
  <c r="B71" i="114"/>
  <c r="B63" i="114"/>
  <c r="B43" i="114"/>
  <c r="B25" i="114"/>
  <c r="B8" i="123"/>
  <c r="B77" i="122"/>
  <c r="B38" i="122"/>
  <c r="B13" i="122"/>
  <c r="B5" i="122"/>
  <c r="B97" i="121"/>
  <c r="B92" i="121"/>
  <c r="B81" i="121"/>
  <c r="B76" i="121"/>
  <c r="B65" i="121"/>
  <c r="B60" i="121"/>
  <c r="B43" i="121"/>
  <c r="B31" i="121"/>
  <c r="B92" i="120"/>
  <c r="B83" i="120"/>
  <c r="B69" i="120"/>
  <c r="B65" i="120"/>
  <c r="B61" i="120"/>
  <c r="B25" i="120"/>
  <c r="B5" i="120"/>
  <c r="B99" i="119"/>
  <c r="B95" i="119"/>
  <c r="B91" i="119"/>
  <c r="B87" i="119"/>
  <c r="B83" i="119"/>
  <c r="B79" i="119"/>
  <c r="B75" i="119"/>
  <c r="B71" i="119"/>
  <c r="B67" i="119"/>
  <c r="B63" i="119"/>
  <c r="B59" i="119"/>
  <c r="B25" i="119"/>
  <c r="B17" i="119"/>
  <c r="B15" i="119"/>
  <c r="B9" i="119"/>
  <c r="B3" i="119"/>
  <c r="B42" i="118"/>
  <c r="B35" i="118"/>
  <c r="B33" i="118"/>
  <c r="B29" i="118"/>
  <c r="B3" i="118"/>
  <c r="B99" i="117"/>
  <c r="B95" i="117"/>
  <c r="B91" i="117"/>
  <c r="B87" i="117"/>
  <c r="B83" i="117"/>
  <c r="B79" i="117"/>
  <c r="B75" i="117"/>
  <c r="B71" i="117"/>
  <c r="B67" i="117"/>
  <c r="B63" i="117"/>
  <c r="B59" i="117"/>
  <c r="B43" i="117"/>
  <c r="B39" i="117"/>
  <c r="B29" i="117"/>
  <c r="B20" i="117"/>
  <c r="B14" i="117"/>
  <c r="B12" i="117"/>
  <c r="B3" i="117"/>
  <c r="B99" i="116"/>
  <c r="B95" i="116"/>
  <c r="B91" i="116"/>
  <c r="B87" i="116"/>
  <c r="B83" i="116"/>
  <c r="B79" i="116"/>
  <c r="B75" i="116"/>
  <c r="B71" i="116"/>
  <c r="B67" i="116"/>
  <c r="B63" i="116"/>
  <c r="B59" i="116"/>
  <c r="B54" i="116"/>
  <c r="B34" i="116"/>
  <c r="B5" i="116"/>
  <c r="B92" i="115"/>
  <c r="B76" i="115"/>
  <c r="B64" i="115"/>
  <c r="B56" i="115"/>
  <c r="B21" i="115"/>
  <c r="B99" i="114"/>
  <c r="B91" i="114"/>
  <c r="B79" i="114"/>
  <c r="B67" i="114"/>
  <c r="B59" i="114"/>
  <c r="B39" i="114"/>
  <c r="B10" i="123"/>
  <c r="B4" i="123"/>
  <c r="B89" i="122"/>
  <c r="B40" i="122"/>
  <c r="B2" i="122"/>
  <c r="B96" i="120"/>
  <c r="B87" i="120"/>
  <c r="B73" i="120"/>
  <c r="B31" i="120"/>
  <c r="B15" i="120"/>
  <c r="B9" i="120"/>
  <c r="B3" i="120"/>
  <c r="B42" i="119"/>
  <c r="B31" i="119"/>
  <c r="AG1" i="119"/>
  <c r="AE1" i="119" s="1"/>
  <c r="B98" i="118"/>
  <c r="B94" i="118"/>
  <c r="B90" i="118"/>
  <c r="B86" i="118"/>
  <c r="B82" i="118"/>
  <c r="B78" i="118"/>
  <c r="B74" i="118"/>
  <c r="B70" i="118"/>
  <c r="B66" i="118"/>
  <c r="B62" i="118"/>
  <c r="B18" i="118"/>
  <c r="B2" i="118"/>
  <c r="B21" i="117"/>
  <c r="B2" i="117"/>
  <c r="B43" i="116"/>
  <c r="B39" i="116"/>
  <c r="B29" i="116"/>
  <c r="B22" i="116"/>
  <c r="B4" i="116"/>
  <c r="B54" i="115"/>
  <c r="B38" i="115"/>
  <c r="B34" i="115"/>
  <c r="B19" i="115"/>
  <c r="B2" i="115"/>
  <c r="B18" i="114"/>
  <c r="B16" i="114"/>
  <c r="B10" i="114"/>
  <c r="B8" i="114"/>
  <c r="B99" i="115"/>
  <c r="B95" i="115"/>
  <c r="B91" i="115"/>
  <c r="B87" i="115"/>
  <c r="B83" i="115"/>
  <c r="B79" i="115"/>
  <c r="B75" i="115"/>
  <c r="B71" i="115"/>
  <c r="B67" i="115"/>
  <c r="B63" i="115"/>
  <c r="B59" i="115"/>
  <c r="B43" i="115"/>
  <c r="B39" i="115"/>
  <c r="B31" i="115"/>
  <c r="B25" i="115"/>
  <c r="B13" i="115"/>
  <c r="B11" i="115"/>
  <c r="AG1" i="115"/>
  <c r="AE1" i="115" s="1"/>
  <c r="B98" i="114"/>
  <c r="B90" i="114"/>
  <c r="B86" i="114"/>
  <c r="B82" i="114"/>
  <c r="B78" i="114"/>
  <c r="B74" i="114"/>
  <c r="B70" i="114"/>
  <c r="B66" i="114"/>
  <c r="B42" i="114"/>
  <c r="B69" i="122"/>
  <c r="B96" i="121"/>
  <c r="B85" i="121"/>
  <c r="B80" i="121"/>
  <c r="B69" i="121"/>
  <c r="B64" i="121"/>
  <c r="B15" i="121"/>
  <c r="B100" i="120"/>
  <c r="B91" i="120"/>
  <c r="B77" i="120"/>
  <c r="B68" i="120"/>
  <c r="B64" i="120"/>
  <c r="B60" i="120"/>
  <c r="B23" i="120"/>
  <c r="AG1" i="120"/>
  <c r="AE1" i="120" s="1"/>
  <c r="B98" i="119"/>
  <c r="B94" i="119"/>
  <c r="B90" i="119"/>
  <c r="B86" i="119"/>
  <c r="B82" i="119"/>
  <c r="B78" i="119"/>
  <c r="B74" i="119"/>
  <c r="B70" i="119"/>
  <c r="B66" i="119"/>
  <c r="B62" i="119"/>
  <c r="B36" i="119"/>
  <c r="B20" i="119"/>
  <c r="B14" i="119"/>
  <c r="B12" i="119"/>
  <c r="B1" i="119"/>
  <c r="B38" i="118"/>
  <c r="B34" i="118"/>
  <c r="B16" i="118"/>
  <c r="AG1" i="118"/>
  <c r="AE1" i="118" s="1"/>
  <c r="B98" i="117"/>
  <c r="B94" i="117"/>
  <c r="B90" i="117"/>
  <c r="B86" i="117"/>
  <c r="B82" i="117"/>
  <c r="B78" i="117"/>
  <c r="B74" i="117"/>
  <c r="B70" i="117"/>
  <c r="B66" i="117"/>
  <c r="B62" i="117"/>
  <c r="B42" i="117"/>
  <c r="B19" i="117"/>
  <c r="B13" i="117"/>
  <c r="B11" i="117"/>
  <c r="AG1" i="117"/>
  <c r="AE1" i="117" s="1"/>
  <c r="B98" i="116"/>
  <c r="B94" i="116"/>
  <c r="B90" i="116"/>
  <c r="B86" i="116"/>
  <c r="B82" i="116"/>
  <c r="B78" i="116"/>
  <c r="B74" i="116"/>
  <c r="B70" i="116"/>
  <c r="B66" i="116"/>
  <c r="B62" i="116"/>
  <c r="B20" i="116"/>
  <c r="B14" i="116"/>
  <c r="B12" i="116"/>
  <c r="B3" i="116"/>
  <c r="B94" i="114"/>
  <c r="B62" i="114"/>
  <c r="B36" i="114"/>
  <c r="B81" i="122"/>
  <c r="B17" i="121"/>
  <c r="B12" i="121"/>
  <c r="B95" i="120"/>
  <c r="B81" i="120"/>
  <c r="B72" i="120"/>
  <c r="B54" i="120"/>
  <c r="B36" i="120"/>
  <c r="B30" i="120"/>
  <c r="B14" i="120"/>
  <c r="B12" i="120"/>
  <c r="B1" i="120"/>
  <c r="B41" i="119"/>
  <c r="B33" i="119"/>
  <c r="B30" i="119"/>
  <c r="B28" i="119"/>
  <c r="B97" i="118"/>
  <c r="B93" i="118"/>
  <c r="B89" i="118"/>
  <c r="B85" i="118"/>
  <c r="B81" i="118"/>
  <c r="B77" i="118"/>
  <c r="B73" i="118"/>
  <c r="B69" i="118"/>
  <c r="B65" i="118"/>
  <c r="B61" i="118"/>
  <c r="B17" i="118"/>
  <c r="B1" i="118"/>
  <c r="B36" i="117"/>
  <c r="B25" i="117"/>
  <c r="B1" i="117"/>
  <c r="B42" i="116"/>
  <c r="B21" i="116"/>
  <c r="B2" i="116"/>
  <c r="B93" i="122"/>
  <c r="B61" i="122"/>
  <c r="B22" i="122"/>
  <c r="B100" i="121"/>
  <c r="B89" i="121"/>
  <c r="B84" i="121"/>
  <c r="B73" i="121"/>
  <c r="B68" i="121"/>
  <c r="B14" i="121"/>
  <c r="B99" i="120"/>
  <c r="B85" i="120"/>
  <c r="B76" i="120"/>
  <c r="B67" i="120"/>
  <c r="B63" i="120"/>
  <c r="B59" i="120"/>
  <c r="B22" i="120"/>
  <c r="B97" i="119"/>
  <c r="B93" i="119"/>
  <c r="B89" i="119"/>
  <c r="B85" i="119"/>
  <c r="B81" i="119"/>
  <c r="B77" i="119"/>
  <c r="B73" i="119"/>
  <c r="B69" i="119"/>
  <c r="B65" i="119"/>
  <c r="B61" i="119"/>
  <c r="B19" i="119"/>
  <c r="B13" i="119"/>
  <c r="B11" i="119"/>
  <c r="B31" i="118"/>
  <c r="B23" i="118"/>
  <c r="B8" i="118"/>
  <c r="B97" i="117"/>
  <c r="B93" i="117"/>
  <c r="B89" i="117"/>
  <c r="B85" i="117"/>
  <c r="B81" i="117"/>
  <c r="B77" i="117"/>
  <c r="B73" i="117"/>
  <c r="B69" i="117"/>
  <c r="B65" i="117"/>
  <c r="B61" i="117"/>
  <c r="B41" i="117"/>
  <c r="B31" i="117"/>
  <c r="B18" i="117"/>
  <c r="B16" i="117"/>
  <c r="B10" i="117"/>
  <c r="B8" i="117"/>
  <c r="B97" i="116"/>
  <c r="B93" i="116"/>
  <c r="B89" i="116"/>
  <c r="B85" i="116"/>
  <c r="B81" i="116"/>
  <c r="B77" i="116"/>
  <c r="B73" i="116"/>
  <c r="B69" i="116"/>
  <c r="B65" i="116"/>
  <c r="B61" i="116"/>
  <c r="B36" i="116"/>
  <c r="B19" i="116"/>
  <c r="B13" i="116"/>
  <c r="B11" i="116"/>
  <c r="AG1" i="116"/>
  <c r="AE1" i="116" s="1"/>
  <c r="B98" i="115"/>
  <c r="B94" i="115"/>
  <c r="B90" i="115"/>
  <c r="B86" i="115"/>
  <c r="B82" i="115"/>
  <c r="B78" i="115"/>
  <c r="B74" i="115"/>
  <c r="B70" i="115"/>
  <c r="B66" i="115"/>
  <c r="B62" i="115"/>
  <c r="B42" i="115"/>
  <c r="B30" i="115"/>
  <c r="B23" i="115"/>
  <c r="B16" i="115"/>
  <c r="B10" i="115"/>
  <c r="B8" i="115"/>
  <c r="B97" i="114"/>
  <c r="B93" i="114"/>
  <c r="B89" i="114"/>
  <c r="B85" i="114"/>
  <c r="B81" i="114"/>
  <c r="B77" i="114"/>
  <c r="B73" i="122"/>
  <c r="B56" i="122"/>
  <c r="B19" i="122"/>
  <c r="B39" i="121"/>
  <c r="B25" i="121"/>
  <c r="B5" i="121"/>
  <c r="B89" i="120"/>
  <c r="B80" i="120"/>
  <c r="B71" i="120"/>
  <c r="B42" i="120"/>
  <c r="B35" i="120"/>
  <c r="B33" i="120"/>
  <c r="B29" i="120"/>
  <c r="B13" i="120"/>
  <c r="B11" i="120"/>
  <c r="B40" i="119"/>
  <c r="B38" i="119"/>
  <c r="B29" i="119"/>
  <c r="B100" i="118"/>
  <c r="B96" i="118"/>
  <c r="B92" i="118"/>
  <c r="B88" i="118"/>
  <c r="B84" i="118"/>
  <c r="B80" i="118"/>
  <c r="B76" i="118"/>
  <c r="B72" i="118"/>
  <c r="B68" i="118"/>
  <c r="B64" i="118"/>
  <c r="B60" i="118"/>
  <c r="B20" i="118"/>
  <c r="B10" i="118"/>
  <c r="B7" i="118"/>
  <c r="B35" i="117"/>
  <c r="B23" i="117"/>
  <c r="B7" i="117"/>
  <c r="B41" i="116"/>
  <c r="B31" i="116"/>
  <c r="B25" i="116"/>
  <c r="B1" i="116"/>
  <c r="B81" i="115"/>
  <c r="B9" i="115"/>
  <c r="B1" i="115"/>
  <c r="B96" i="114"/>
  <c r="B56" i="114"/>
  <c r="B22" i="114"/>
  <c r="B5" i="114"/>
  <c r="B68" i="114"/>
  <c r="B12" i="114"/>
  <c r="B5" i="115"/>
  <c r="B93" i="115"/>
  <c r="B61" i="115"/>
  <c r="B22" i="115"/>
  <c r="B76" i="114"/>
  <c r="B65" i="114"/>
  <c r="B60" i="114"/>
  <c r="B35" i="114"/>
  <c r="B30" i="114"/>
  <c r="B28" i="114"/>
  <c r="B20" i="114"/>
  <c r="B9" i="114"/>
  <c r="B4" i="114"/>
  <c r="B77" i="115"/>
  <c r="B15" i="115"/>
  <c r="B40" i="114"/>
  <c r="B17" i="114"/>
  <c r="B69" i="115"/>
  <c r="B84" i="114"/>
  <c r="B73" i="115"/>
  <c r="B28" i="115"/>
  <c r="B88" i="114"/>
  <c r="B33" i="114"/>
  <c r="B21" i="114"/>
  <c r="B3" i="114"/>
  <c r="B85" i="115"/>
  <c r="B41" i="115"/>
  <c r="B29" i="115"/>
  <c r="B18" i="115"/>
  <c r="B100" i="114"/>
  <c r="B69" i="114"/>
  <c r="B64" i="114"/>
  <c r="B41" i="114"/>
  <c r="B34" i="114"/>
  <c r="B29" i="114"/>
  <c r="B2" i="114"/>
  <c r="B17" i="115"/>
  <c r="B73" i="114"/>
  <c r="B36" i="115"/>
  <c r="B72" i="114"/>
  <c r="B31" i="114"/>
  <c r="B7" i="114"/>
  <c r="B97" i="115"/>
  <c r="B65" i="115"/>
  <c r="B80" i="114"/>
  <c r="B38" i="114"/>
  <c r="B15" i="114"/>
  <c r="B1" i="114"/>
  <c r="B92" i="114"/>
  <c r="B61" i="114"/>
  <c r="B89" i="115"/>
  <c r="B7" i="115"/>
  <c r="B23" i="114"/>
  <c r="B14" i="114"/>
  <c r="B97" i="90"/>
  <c r="B93" i="90"/>
  <c r="B41" i="90"/>
  <c r="B31" i="90"/>
  <c r="B99" i="90"/>
  <c r="B95" i="90"/>
  <c r="B91" i="90"/>
  <c r="B87" i="90"/>
  <c r="B83" i="90"/>
  <c r="B79" i="90"/>
  <c r="B75" i="90"/>
  <c r="B71" i="90"/>
  <c r="B67" i="90"/>
  <c r="B63" i="90"/>
  <c r="B59" i="90"/>
  <c r="B54" i="90"/>
  <c r="B34" i="90"/>
  <c r="B90" i="90"/>
  <c r="B81" i="90"/>
  <c r="B72" i="90"/>
  <c r="B42" i="90"/>
  <c r="B20" i="90"/>
  <c r="B14" i="90"/>
  <c r="B12" i="90"/>
  <c r="B3" i="90"/>
  <c r="B2" i="90"/>
  <c r="B92" i="90"/>
  <c r="B60" i="90"/>
  <c r="B7" i="90"/>
  <c r="B22" i="90"/>
  <c r="B100" i="90"/>
  <c r="B85" i="90"/>
  <c r="B76" i="90"/>
  <c r="B62" i="90"/>
  <c r="B35" i="90"/>
  <c r="B33" i="90"/>
  <c r="B29" i="90"/>
  <c r="B21" i="90"/>
  <c r="B94" i="90"/>
  <c r="B89" i="90"/>
  <c r="B80" i="90"/>
  <c r="B66" i="90"/>
  <c r="B19" i="90"/>
  <c r="B13" i="90"/>
  <c r="B11" i="90"/>
  <c r="AG1" i="90"/>
  <c r="AE1" i="90" s="1"/>
  <c r="B1" i="90"/>
  <c r="B18" i="90"/>
  <c r="B10" i="90"/>
  <c r="B78" i="90"/>
  <c r="B39" i="90"/>
  <c r="B23" i="90"/>
  <c r="B96" i="90"/>
  <c r="B30" i="90"/>
  <c r="B84" i="90"/>
  <c r="B70" i="90"/>
  <c r="B61" i="90"/>
  <c r="B40" i="90"/>
  <c r="B38" i="90"/>
  <c r="B25" i="90"/>
  <c r="B56" i="90"/>
  <c r="B77" i="90"/>
  <c r="B36" i="90"/>
  <c r="B4" i="90"/>
  <c r="B98" i="90"/>
  <c r="B88" i="90"/>
  <c r="B74" i="90"/>
  <c r="B65" i="90"/>
  <c r="B16" i="90"/>
  <c r="B8" i="90"/>
  <c r="B69" i="90"/>
  <c r="B86" i="90"/>
  <c r="B68" i="90"/>
  <c r="B28" i="90"/>
  <c r="B82" i="90"/>
  <c r="B73" i="90"/>
  <c r="B64" i="90"/>
  <c r="B43" i="90"/>
  <c r="B17" i="90"/>
  <c r="B15" i="90"/>
  <c r="B9" i="90"/>
  <c r="B5" i="90"/>
  <c r="P3" i="90"/>
  <c r="B3" i="6"/>
  <c r="B2" i="6"/>
  <c r="B4" i="6"/>
  <c r="C17" i="38"/>
  <c r="C9" i="38"/>
  <c r="C16" i="38"/>
  <c r="C8" i="38"/>
  <c r="C14" i="38"/>
  <c r="C6" i="38"/>
  <c r="C13" i="38"/>
  <c r="C15" i="38"/>
  <c r="C7" i="38"/>
  <c r="E6" i="3"/>
  <c r="C12" i="38"/>
  <c r="C11" i="38"/>
  <c r="C18" i="38"/>
  <c r="C10" i="38"/>
  <c r="O4" i="9"/>
  <c r="E1" i="3"/>
  <c r="B28" i="6"/>
  <c r="D29" i="6"/>
  <c r="B54" i="2"/>
  <c r="B66" i="2"/>
  <c r="B74" i="2"/>
  <c r="B82" i="2"/>
  <c r="B90" i="2"/>
  <c r="B98" i="2"/>
  <c r="B97" i="2"/>
  <c r="B67" i="2"/>
  <c r="B75" i="2"/>
  <c r="B83" i="2"/>
  <c r="B91" i="2"/>
  <c r="B99" i="2"/>
  <c r="B81" i="2"/>
  <c r="B68" i="2"/>
  <c r="B76" i="2"/>
  <c r="B84" i="2"/>
  <c r="B92" i="2"/>
  <c r="B100" i="2"/>
  <c r="B61" i="2"/>
  <c r="B69" i="2"/>
  <c r="B77" i="2"/>
  <c r="B85" i="2"/>
  <c r="B93" i="2"/>
  <c r="B60" i="2"/>
  <c r="B65" i="2"/>
  <c r="B62" i="2"/>
  <c r="B70" i="2"/>
  <c r="B78" i="2"/>
  <c r="B86" i="2"/>
  <c r="B94" i="2"/>
  <c r="B63" i="2"/>
  <c r="B71" i="2"/>
  <c r="B79" i="2"/>
  <c r="B87" i="2"/>
  <c r="B95" i="2"/>
  <c r="B89" i="2"/>
  <c r="B64" i="2"/>
  <c r="B72" i="2"/>
  <c r="B80" i="2"/>
  <c r="B88" i="2"/>
  <c r="B96" i="2"/>
  <c r="B73" i="2"/>
  <c r="AG1" i="2"/>
  <c r="AE1" i="2" s="1"/>
  <c r="M1" i="3"/>
  <c r="C7" i="6"/>
  <c r="B46" i="9"/>
  <c r="B25" i="9"/>
  <c r="B45" i="9"/>
  <c r="B14" i="9"/>
  <c r="B28" i="9"/>
  <c r="B33" i="9"/>
  <c r="B43" i="9"/>
  <c r="B38" i="9"/>
  <c r="B34" i="9"/>
  <c r="B36" i="9"/>
  <c r="B41" i="9"/>
  <c r="B48" i="9"/>
  <c r="B26" i="9"/>
  <c r="B19" i="9"/>
  <c r="B30" i="9"/>
  <c r="B13" i="9"/>
  <c r="B12" i="9"/>
  <c r="B18" i="9"/>
  <c r="B42" i="9"/>
  <c r="B20" i="9"/>
  <c r="B8" i="9"/>
  <c r="B22" i="9"/>
  <c r="B35" i="9"/>
  <c r="B10" i="9"/>
  <c r="B21" i="9"/>
  <c r="B11" i="9"/>
  <c r="B40" i="9"/>
  <c r="B16" i="9"/>
  <c r="B17" i="9"/>
  <c r="B31" i="9"/>
  <c r="B29" i="9"/>
  <c r="B15" i="9"/>
  <c r="B9" i="9"/>
  <c r="B7" i="9"/>
  <c r="B39" i="9"/>
  <c r="B23" i="9"/>
  <c r="I120" i="12"/>
  <c r="I125" i="12"/>
  <c r="I130" i="12"/>
  <c r="I122" i="12"/>
  <c r="I131" i="12"/>
  <c r="I123" i="12"/>
  <c r="I128" i="12"/>
  <c r="B5" i="6"/>
  <c r="B18" i="6"/>
  <c r="B11" i="8"/>
  <c r="B19" i="6"/>
  <c r="D12" i="8"/>
  <c r="B7" i="6"/>
  <c r="B31" i="6" s="1"/>
  <c r="J31" i="6" s="1"/>
  <c r="B20" i="6"/>
  <c r="B3" i="8"/>
  <c r="E12" i="8"/>
  <c r="B12" i="6"/>
  <c r="E31" i="6" s="1"/>
  <c r="L31" i="6" s="1"/>
  <c r="I5" i="6"/>
  <c r="B6" i="8"/>
  <c r="F12" i="8"/>
  <c r="B17" i="6"/>
  <c r="G31" i="6" s="1"/>
  <c r="N31" i="6" s="1"/>
  <c r="B6" i="6"/>
  <c r="B7" i="8"/>
  <c r="G12" i="8"/>
  <c r="B13" i="6"/>
  <c r="B8" i="8"/>
  <c r="H12" i="8"/>
  <c r="B14" i="6"/>
  <c r="B9" i="8"/>
  <c r="I5" i="8"/>
  <c r="B8" i="6"/>
  <c r="B15" i="6"/>
  <c r="B10" i="8"/>
  <c r="I121" i="12"/>
  <c r="I132" i="12"/>
  <c r="I124" i="12"/>
  <c r="I129" i="12"/>
  <c r="I127" i="12"/>
  <c r="I119" i="12"/>
  <c r="I47" i="12"/>
  <c r="R8" i="12" l="1"/>
  <c r="R3" i="12"/>
  <c r="R4" i="12"/>
  <c r="R5" i="12"/>
  <c r="R6" i="12"/>
  <c r="R7" i="12"/>
  <c r="R9" i="12"/>
  <c r="R10" i="12"/>
  <c r="R11" i="12"/>
  <c r="R12" i="12"/>
  <c r="R13" i="12"/>
  <c r="R14" i="12"/>
  <c r="R15" i="12"/>
  <c r="R16" i="12"/>
  <c r="R17" i="12"/>
  <c r="R18" i="12"/>
  <c r="R19" i="12"/>
  <c r="R20" i="12"/>
  <c r="R21" i="12"/>
  <c r="R22" i="12"/>
  <c r="R23" i="12"/>
  <c r="R24" i="12"/>
  <c r="R25" i="12"/>
  <c r="R26" i="12"/>
  <c r="R27" i="12"/>
  <c r="R28" i="12"/>
  <c r="R29" i="12"/>
  <c r="R30" i="12"/>
  <c r="R31" i="12"/>
  <c r="R32" i="12"/>
  <c r="R33" i="12"/>
  <c r="R34" i="12"/>
  <c r="R35" i="12"/>
  <c r="R36" i="12"/>
  <c r="R37" i="12"/>
  <c r="R38" i="12"/>
  <c r="R39" i="12"/>
  <c r="R40" i="12"/>
  <c r="R41" i="12"/>
  <c r="R42" i="12"/>
  <c r="R43" i="12"/>
  <c r="R44" i="12"/>
  <c r="R45" i="12"/>
  <c r="R46" i="12"/>
  <c r="R48" i="12"/>
  <c r="R49" i="12"/>
  <c r="R50" i="12"/>
  <c r="R51" i="12"/>
  <c r="R52" i="12"/>
  <c r="R53" i="12"/>
  <c r="R54" i="12"/>
  <c r="R55" i="12"/>
  <c r="R56" i="12"/>
  <c r="R57" i="12"/>
  <c r="R58" i="12"/>
  <c r="R59" i="12"/>
  <c r="R60" i="12"/>
  <c r="R61" i="12"/>
  <c r="R62" i="12"/>
  <c r="R63" i="12"/>
  <c r="R64" i="12"/>
  <c r="R65" i="12"/>
  <c r="R66" i="12"/>
  <c r="R67" i="12"/>
  <c r="R68" i="12"/>
  <c r="R69"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5" i="12"/>
  <c r="R96" i="12"/>
  <c r="R97" i="12"/>
  <c r="R98" i="12"/>
  <c r="R99" i="12"/>
  <c r="R100" i="12"/>
  <c r="R101" i="12"/>
  <c r="R102" i="12"/>
  <c r="R103" i="12"/>
  <c r="R104" i="12"/>
  <c r="R105" i="12"/>
  <c r="R106" i="12"/>
  <c r="R107" i="12"/>
  <c r="R108" i="12"/>
  <c r="R109" i="12"/>
  <c r="R110" i="12"/>
  <c r="R111" i="12"/>
  <c r="R112" i="12"/>
  <c r="R113" i="12"/>
  <c r="R114" i="12"/>
  <c r="R115" i="12"/>
  <c r="R116" i="12"/>
  <c r="R117" i="12"/>
  <c r="R118" i="12"/>
  <c r="R2" i="12"/>
  <c r="P118" i="12"/>
  <c r="P117" i="12"/>
  <c r="P116" i="12"/>
  <c r="P115" i="12"/>
  <c r="P114" i="12"/>
  <c r="P113" i="12"/>
  <c r="P112" i="12"/>
  <c r="P111" i="12"/>
  <c r="P110" i="12"/>
  <c r="P109" i="12"/>
  <c r="P108" i="12"/>
  <c r="P107" i="12"/>
  <c r="P106" i="12"/>
  <c r="P105" i="12"/>
  <c r="P104" i="12"/>
  <c r="P103" i="12"/>
  <c r="P102" i="12"/>
  <c r="P101" i="12"/>
  <c r="P100" i="12"/>
  <c r="P99" i="12"/>
  <c r="P98" i="12"/>
  <c r="P97" i="12"/>
  <c r="P96" i="12"/>
  <c r="P95" i="12"/>
  <c r="P94" i="12"/>
  <c r="P93" i="12"/>
  <c r="P92" i="12"/>
  <c r="P91" i="12"/>
  <c r="P90" i="12"/>
  <c r="P89" i="12"/>
  <c r="P88" i="12"/>
  <c r="P87" i="12"/>
  <c r="P86" i="12"/>
  <c r="P85" i="12"/>
  <c r="P84" i="12"/>
  <c r="P83" i="12"/>
  <c r="P82" i="12"/>
  <c r="P81" i="12"/>
  <c r="P80" i="12"/>
  <c r="P79" i="12"/>
  <c r="P78" i="12"/>
  <c r="P77" i="12"/>
  <c r="P76" i="12"/>
  <c r="P75" i="12"/>
  <c r="P74" i="12"/>
  <c r="P73" i="12"/>
  <c r="P72" i="12"/>
  <c r="P71" i="12"/>
  <c r="P70" i="12"/>
  <c r="P69" i="12"/>
  <c r="P68" i="12"/>
  <c r="P67" i="12"/>
  <c r="P66" i="12"/>
  <c r="P65" i="12"/>
  <c r="P64" i="12"/>
  <c r="P63" i="12"/>
  <c r="P62" i="12"/>
  <c r="P61" i="12"/>
  <c r="P60" i="12"/>
  <c r="P59" i="12"/>
  <c r="P58" i="12"/>
  <c r="P57" i="12"/>
  <c r="P56" i="12"/>
  <c r="P55" i="12"/>
  <c r="P54" i="12"/>
  <c r="P53" i="12"/>
  <c r="P52" i="12"/>
  <c r="P51" i="12"/>
  <c r="P50" i="12"/>
  <c r="P49" i="12"/>
  <c r="P48" i="12"/>
  <c r="P46" i="12"/>
  <c r="P45" i="12"/>
  <c r="P44" i="12"/>
  <c r="P43" i="12"/>
  <c r="P42" i="12"/>
  <c r="P41" i="12"/>
  <c r="P40" i="12"/>
  <c r="P39" i="12"/>
  <c r="P38" i="12"/>
  <c r="P37" i="12"/>
  <c r="P36" i="12"/>
  <c r="P35" i="12"/>
  <c r="P34" i="12"/>
  <c r="P33" i="12"/>
  <c r="P32" i="12"/>
  <c r="P31" i="12"/>
  <c r="P30" i="12"/>
  <c r="P29" i="12"/>
  <c r="P28" i="12"/>
  <c r="P27" i="12"/>
  <c r="P26" i="12"/>
  <c r="P25" i="12"/>
  <c r="P24" i="12"/>
  <c r="P23" i="12"/>
  <c r="P22" i="12"/>
  <c r="P21" i="12"/>
  <c r="P20" i="12"/>
  <c r="P19" i="12"/>
  <c r="P18" i="12"/>
  <c r="P17" i="12"/>
  <c r="P16" i="12"/>
  <c r="P15" i="12"/>
  <c r="P14" i="12"/>
  <c r="P13" i="12"/>
  <c r="P12" i="12"/>
  <c r="P11" i="12"/>
  <c r="P10" i="12"/>
  <c r="P9" i="12"/>
  <c r="P8" i="12"/>
  <c r="P7" i="12"/>
  <c r="P6" i="12"/>
  <c r="P5" i="12"/>
  <c r="P4" i="12"/>
  <c r="P3" i="12"/>
  <c r="P2" i="12"/>
  <c r="M3" i="12" l="1"/>
  <c r="N3" i="12"/>
  <c r="M4" i="12"/>
  <c r="N4" i="12"/>
  <c r="M5" i="12"/>
  <c r="N5" i="12"/>
  <c r="M6" i="12"/>
  <c r="N6" i="12"/>
  <c r="M7" i="12"/>
  <c r="N7" i="12"/>
  <c r="M8" i="12"/>
  <c r="N8" i="12"/>
  <c r="M9" i="12"/>
  <c r="N9" i="12"/>
  <c r="M10" i="12"/>
  <c r="N10" i="12"/>
  <c r="M11" i="12"/>
  <c r="N11" i="12"/>
  <c r="M12" i="12"/>
  <c r="N12" i="12"/>
  <c r="M13" i="12"/>
  <c r="N13" i="12"/>
  <c r="M14" i="12"/>
  <c r="N14" i="12"/>
  <c r="M15" i="12"/>
  <c r="N15" i="12"/>
  <c r="M16" i="12"/>
  <c r="N16" i="12"/>
  <c r="M17" i="12"/>
  <c r="N17" i="12"/>
  <c r="M18" i="12"/>
  <c r="N18" i="12"/>
  <c r="M19" i="12"/>
  <c r="N19" i="12"/>
  <c r="M20" i="12"/>
  <c r="N20" i="12"/>
  <c r="M21" i="12"/>
  <c r="N21" i="12"/>
  <c r="M22" i="12"/>
  <c r="N22" i="12"/>
  <c r="M23" i="12"/>
  <c r="N23" i="12"/>
  <c r="M24" i="12"/>
  <c r="N24" i="12"/>
  <c r="M25" i="12"/>
  <c r="N25" i="12"/>
  <c r="M26" i="12"/>
  <c r="N26" i="12"/>
  <c r="M27" i="12"/>
  <c r="N27" i="12"/>
  <c r="M28" i="12"/>
  <c r="N28" i="12"/>
  <c r="M29" i="12"/>
  <c r="N29" i="12"/>
  <c r="M30" i="12"/>
  <c r="N30" i="12"/>
  <c r="M31" i="12"/>
  <c r="N31" i="12"/>
  <c r="M32" i="12"/>
  <c r="N32" i="12"/>
  <c r="M33" i="12"/>
  <c r="N33" i="12"/>
  <c r="M34" i="12"/>
  <c r="N34" i="12"/>
  <c r="M35" i="12"/>
  <c r="N35" i="12"/>
  <c r="M36" i="12"/>
  <c r="N36" i="12"/>
  <c r="M37" i="12"/>
  <c r="N37" i="12"/>
  <c r="M38" i="12"/>
  <c r="N38" i="12"/>
  <c r="M39" i="12"/>
  <c r="N39" i="12"/>
  <c r="M40" i="12"/>
  <c r="N40" i="12"/>
  <c r="M41" i="12"/>
  <c r="N41" i="12"/>
  <c r="M42" i="12"/>
  <c r="N42" i="12"/>
  <c r="M43" i="12"/>
  <c r="N43" i="12"/>
  <c r="M44" i="12"/>
  <c r="N44" i="12"/>
  <c r="M45" i="12"/>
  <c r="N45" i="12"/>
  <c r="M46" i="12"/>
  <c r="N46" i="12"/>
  <c r="M48" i="12"/>
  <c r="N48" i="12"/>
  <c r="M49" i="12"/>
  <c r="N49" i="12"/>
  <c r="M50" i="12"/>
  <c r="N50" i="12"/>
  <c r="M51" i="12"/>
  <c r="N51" i="12"/>
  <c r="M52" i="12"/>
  <c r="N52" i="12"/>
  <c r="M53" i="12"/>
  <c r="N53" i="12"/>
  <c r="M54" i="12"/>
  <c r="N54" i="12"/>
  <c r="M55" i="12"/>
  <c r="N55" i="12"/>
  <c r="M56" i="12"/>
  <c r="N56" i="12"/>
  <c r="M57" i="12"/>
  <c r="N57" i="12"/>
  <c r="M58" i="12"/>
  <c r="N58" i="12"/>
  <c r="M59" i="12"/>
  <c r="N59" i="12"/>
  <c r="M60" i="12"/>
  <c r="N60" i="12"/>
  <c r="M61" i="12"/>
  <c r="N61" i="12"/>
  <c r="M62" i="12"/>
  <c r="N62" i="12"/>
  <c r="M63" i="12"/>
  <c r="N63" i="12"/>
  <c r="M64" i="12"/>
  <c r="N64" i="12"/>
  <c r="M65" i="12"/>
  <c r="N65" i="12"/>
  <c r="M66" i="12"/>
  <c r="N66" i="12"/>
  <c r="M67" i="12"/>
  <c r="N67" i="12"/>
  <c r="M68" i="12"/>
  <c r="N68" i="12"/>
  <c r="M69" i="12"/>
  <c r="N69" i="12"/>
  <c r="M70" i="12"/>
  <c r="N70" i="12"/>
  <c r="M71" i="12"/>
  <c r="N71" i="12"/>
  <c r="M72" i="12"/>
  <c r="N72" i="12"/>
  <c r="M73" i="12"/>
  <c r="N73" i="12"/>
  <c r="M74" i="12"/>
  <c r="N74" i="12"/>
  <c r="M75" i="12"/>
  <c r="N75" i="12"/>
  <c r="M76" i="12"/>
  <c r="N76" i="12"/>
  <c r="M77" i="12"/>
  <c r="N77" i="12"/>
  <c r="M78" i="12"/>
  <c r="N78" i="12"/>
  <c r="M79" i="12"/>
  <c r="N79" i="12"/>
  <c r="M80" i="12"/>
  <c r="N80" i="12"/>
  <c r="M81" i="12"/>
  <c r="N81" i="12"/>
  <c r="M82" i="12"/>
  <c r="N82" i="12"/>
  <c r="M83" i="12"/>
  <c r="N83" i="12"/>
  <c r="M84" i="12"/>
  <c r="N84" i="12"/>
  <c r="M85" i="12"/>
  <c r="N85" i="12"/>
  <c r="M86" i="12"/>
  <c r="N86" i="12"/>
  <c r="M87" i="12"/>
  <c r="N87" i="12"/>
  <c r="M88" i="12"/>
  <c r="N88" i="12"/>
  <c r="M89" i="12"/>
  <c r="N89" i="12"/>
  <c r="M90" i="12"/>
  <c r="N90" i="12"/>
  <c r="M91" i="12"/>
  <c r="N91" i="12"/>
  <c r="M92" i="12"/>
  <c r="N92" i="12"/>
  <c r="M93" i="12"/>
  <c r="N93" i="12"/>
  <c r="M94" i="12"/>
  <c r="N94" i="12"/>
  <c r="M95" i="12"/>
  <c r="N95" i="12"/>
  <c r="M96" i="12"/>
  <c r="N96" i="12"/>
  <c r="M97" i="12"/>
  <c r="N97" i="12"/>
  <c r="M98" i="12"/>
  <c r="N98" i="12"/>
  <c r="M99" i="12"/>
  <c r="N99" i="12"/>
  <c r="M100" i="12"/>
  <c r="N100" i="12"/>
  <c r="M101" i="12"/>
  <c r="N101" i="12"/>
  <c r="M102" i="12"/>
  <c r="N102" i="12"/>
  <c r="M103" i="12"/>
  <c r="N103" i="12"/>
  <c r="M104" i="12"/>
  <c r="N104" i="12"/>
  <c r="M105" i="12"/>
  <c r="N105" i="12"/>
  <c r="M106" i="12"/>
  <c r="N106" i="12"/>
  <c r="M107" i="12"/>
  <c r="N107" i="12"/>
  <c r="M108" i="12"/>
  <c r="N108" i="12"/>
  <c r="M109" i="12"/>
  <c r="N109" i="12"/>
  <c r="M110" i="12"/>
  <c r="N110" i="12"/>
  <c r="M111" i="12"/>
  <c r="N111" i="12"/>
  <c r="M112" i="12"/>
  <c r="N112" i="12"/>
  <c r="M113" i="12"/>
  <c r="N113" i="12"/>
  <c r="M114" i="12"/>
  <c r="N114" i="12"/>
  <c r="M115" i="12"/>
  <c r="N115" i="12"/>
  <c r="M116" i="12"/>
  <c r="N116" i="12"/>
  <c r="M117" i="12"/>
  <c r="N117" i="12"/>
  <c r="M118" i="12"/>
  <c r="N118" i="12"/>
  <c r="L2" i="12" l="1"/>
  <c r="L3" i="12"/>
  <c r="L4" i="12"/>
  <c r="L5" i="12"/>
  <c r="L6" i="12"/>
  <c r="L7" i="12"/>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J3" i="12"/>
  <c r="K3" i="12" s="1"/>
  <c r="J4" i="12"/>
  <c r="K4" i="12" s="1"/>
  <c r="J5" i="12"/>
  <c r="K5" i="12" s="1"/>
  <c r="J6" i="12"/>
  <c r="K6" i="12" s="1"/>
  <c r="J7" i="12"/>
  <c r="K7" i="12" s="1"/>
  <c r="J8" i="12"/>
  <c r="K8" i="12" s="1"/>
  <c r="J9" i="12"/>
  <c r="K9" i="12" s="1"/>
  <c r="J10" i="12"/>
  <c r="K10" i="12" s="1"/>
  <c r="J11" i="12"/>
  <c r="K11" i="12" s="1"/>
  <c r="J12" i="12"/>
  <c r="K12" i="12" s="1"/>
  <c r="J13" i="12"/>
  <c r="K13" i="12" s="1"/>
  <c r="J14" i="12"/>
  <c r="K14" i="12" s="1"/>
  <c r="J15" i="12"/>
  <c r="K15" i="12" s="1"/>
  <c r="J16" i="12"/>
  <c r="K16" i="12" s="1"/>
  <c r="J17" i="12"/>
  <c r="K17" i="12" s="1"/>
  <c r="J18" i="12"/>
  <c r="K18" i="12" s="1"/>
  <c r="J19" i="12"/>
  <c r="K19" i="12" s="1"/>
  <c r="J20" i="12"/>
  <c r="K20" i="12" s="1"/>
  <c r="J21" i="12"/>
  <c r="K21" i="12" s="1"/>
  <c r="J22" i="12"/>
  <c r="K22" i="12" s="1"/>
  <c r="J23" i="12"/>
  <c r="K23" i="12" s="1"/>
  <c r="J24" i="12"/>
  <c r="K24" i="12" s="1"/>
  <c r="J25" i="12"/>
  <c r="K25" i="12" s="1"/>
  <c r="J26" i="12"/>
  <c r="K26" i="12" s="1"/>
  <c r="J27" i="12"/>
  <c r="K27" i="12" s="1"/>
  <c r="J28" i="12"/>
  <c r="K28" i="12" s="1"/>
  <c r="J29" i="12"/>
  <c r="K29" i="12" s="1"/>
  <c r="J30" i="12"/>
  <c r="K30" i="12" s="1"/>
  <c r="J31" i="12"/>
  <c r="K31" i="12" s="1"/>
  <c r="J32" i="12"/>
  <c r="K32" i="12" s="1"/>
  <c r="J33" i="12"/>
  <c r="K33" i="12" s="1"/>
  <c r="J34" i="12"/>
  <c r="K34" i="12" s="1"/>
  <c r="J35" i="12"/>
  <c r="K35" i="12" s="1"/>
  <c r="J36" i="12"/>
  <c r="K36" i="12" s="1"/>
  <c r="J37" i="12"/>
  <c r="K37" i="12" s="1"/>
  <c r="J38" i="12"/>
  <c r="K38" i="12" s="1"/>
  <c r="J39" i="12"/>
  <c r="K39" i="12" s="1"/>
  <c r="J40" i="12"/>
  <c r="K40" i="12" s="1"/>
  <c r="J41" i="12"/>
  <c r="K41" i="12" s="1"/>
  <c r="J42" i="12"/>
  <c r="K42" i="12" s="1"/>
  <c r="J43" i="12"/>
  <c r="K43" i="12" s="1"/>
  <c r="J44" i="12"/>
  <c r="K44" i="12" s="1"/>
  <c r="J45" i="12"/>
  <c r="K45" i="12" s="1"/>
  <c r="J46" i="12"/>
  <c r="K46" i="12" s="1"/>
  <c r="J48" i="12"/>
  <c r="K48" i="12" s="1"/>
  <c r="J49" i="12"/>
  <c r="K49" i="12" s="1"/>
  <c r="J50" i="12"/>
  <c r="K50" i="12" s="1"/>
  <c r="J51" i="12"/>
  <c r="K51" i="12" s="1"/>
  <c r="J52" i="12"/>
  <c r="K52" i="12" s="1"/>
  <c r="J53" i="12"/>
  <c r="K53" i="12" s="1"/>
  <c r="J54" i="12"/>
  <c r="K54" i="12" s="1"/>
  <c r="J55" i="12"/>
  <c r="K55" i="12" s="1"/>
  <c r="J56" i="12"/>
  <c r="K56" i="12" s="1"/>
  <c r="J57" i="12"/>
  <c r="K57" i="12" s="1"/>
  <c r="J58" i="12"/>
  <c r="K58" i="12" s="1"/>
  <c r="J59" i="12"/>
  <c r="K59" i="12" s="1"/>
  <c r="J60" i="12"/>
  <c r="K60" i="12" s="1"/>
  <c r="J61" i="12"/>
  <c r="K61" i="12" s="1"/>
  <c r="J62" i="12"/>
  <c r="K62" i="12" s="1"/>
  <c r="J63" i="12"/>
  <c r="K63" i="12" s="1"/>
  <c r="J64" i="12"/>
  <c r="K64" i="12" s="1"/>
  <c r="J65" i="12"/>
  <c r="K65" i="12" s="1"/>
  <c r="J66" i="12"/>
  <c r="K66" i="12" s="1"/>
  <c r="J67" i="12"/>
  <c r="K67" i="12" s="1"/>
  <c r="J68" i="12"/>
  <c r="K68" i="12" s="1"/>
  <c r="J69" i="12"/>
  <c r="K69" i="12" s="1"/>
  <c r="J70" i="12"/>
  <c r="K70" i="12" s="1"/>
  <c r="J71" i="12"/>
  <c r="K71" i="12" s="1"/>
  <c r="J72" i="12"/>
  <c r="K72" i="12" s="1"/>
  <c r="J73" i="12"/>
  <c r="K73" i="12" s="1"/>
  <c r="J74" i="12"/>
  <c r="K74" i="12" s="1"/>
  <c r="J75" i="12"/>
  <c r="K75" i="12" s="1"/>
  <c r="J76" i="12"/>
  <c r="K76" i="12" s="1"/>
  <c r="J77" i="12"/>
  <c r="K77" i="12" s="1"/>
  <c r="J78" i="12"/>
  <c r="K78" i="12" s="1"/>
  <c r="J79" i="12"/>
  <c r="K79" i="12" s="1"/>
  <c r="J80" i="12"/>
  <c r="K80" i="12" s="1"/>
  <c r="J81" i="12"/>
  <c r="K81" i="12" s="1"/>
  <c r="J82" i="12"/>
  <c r="K82" i="12" s="1"/>
  <c r="J83" i="12"/>
  <c r="K83" i="12" s="1"/>
  <c r="J84" i="12"/>
  <c r="K84" i="12" s="1"/>
  <c r="J85" i="12"/>
  <c r="K85" i="12" s="1"/>
  <c r="J86" i="12"/>
  <c r="K86" i="12" s="1"/>
  <c r="J87" i="12"/>
  <c r="K87" i="12" s="1"/>
  <c r="J88" i="12"/>
  <c r="K88" i="12" s="1"/>
  <c r="J89" i="12"/>
  <c r="K89" i="12" s="1"/>
  <c r="J90" i="12"/>
  <c r="K90" i="12" s="1"/>
  <c r="J91" i="12"/>
  <c r="K91" i="12" s="1"/>
  <c r="J92" i="12"/>
  <c r="K92" i="12" s="1"/>
  <c r="J93" i="12"/>
  <c r="K93" i="12" s="1"/>
  <c r="J94" i="12"/>
  <c r="K94" i="12" s="1"/>
  <c r="J95" i="12"/>
  <c r="K95" i="12" s="1"/>
  <c r="J96" i="12"/>
  <c r="K96" i="12" s="1"/>
  <c r="J97" i="12"/>
  <c r="K97" i="12" s="1"/>
  <c r="J98" i="12"/>
  <c r="K98" i="12" s="1"/>
  <c r="J99" i="12"/>
  <c r="K99" i="12" s="1"/>
  <c r="J100" i="12"/>
  <c r="K100" i="12" s="1"/>
  <c r="J101" i="12"/>
  <c r="K101" i="12" s="1"/>
  <c r="J102" i="12"/>
  <c r="K102" i="12" s="1"/>
  <c r="J103" i="12"/>
  <c r="K103" i="12" s="1"/>
  <c r="J104" i="12"/>
  <c r="K104" i="12" s="1"/>
  <c r="J105" i="12"/>
  <c r="K105" i="12" s="1"/>
  <c r="J106" i="12"/>
  <c r="K106" i="12" s="1"/>
  <c r="J107" i="12"/>
  <c r="K107" i="12" s="1"/>
  <c r="J108" i="12"/>
  <c r="K108" i="12" s="1"/>
  <c r="J109" i="12"/>
  <c r="K109" i="12" s="1"/>
  <c r="J110" i="12"/>
  <c r="K110" i="12" s="1"/>
  <c r="J111" i="12"/>
  <c r="K111" i="12" s="1"/>
  <c r="J112" i="12"/>
  <c r="K112" i="12" s="1"/>
  <c r="J113" i="12"/>
  <c r="K113" i="12" s="1"/>
  <c r="J114" i="12"/>
  <c r="K114" i="12" s="1"/>
  <c r="J115" i="12"/>
  <c r="K115" i="12" s="1"/>
  <c r="J116" i="12"/>
  <c r="K116" i="12" s="1"/>
  <c r="J117" i="12"/>
  <c r="K117" i="12" s="1"/>
  <c r="J118" i="12"/>
  <c r="K118" i="12" s="1"/>
  <c r="J2" i="12"/>
  <c r="K2" i="12" s="1"/>
  <c r="H3" i="12"/>
  <c r="H10" i="12"/>
  <c r="H18" i="12"/>
  <c r="H24" i="12"/>
  <c r="H29" i="12"/>
  <c r="H30" i="12"/>
  <c r="H31" i="12"/>
  <c r="H32" i="12"/>
  <c r="H40" i="12"/>
  <c r="H44" i="12"/>
  <c r="G64" i="12"/>
  <c r="H64" i="12"/>
  <c r="G65" i="12"/>
  <c r="H65" i="12"/>
  <c r="G67" i="12"/>
  <c r="H67" i="12"/>
  <c r="G68" i="12"/>
  <c r="H68" i="12"/>
  <c r="G69" i="12"/>
  <c r="I69" i="12" s="1"/>
  <c r="H69" i="12"/>
  <c r="G70" i="12"/>
  <c r="H70" i="12"/>
  <c r="G71" i="12"/>
  <c r="H71" i="12"/>
  <c r="G72" i="12"/>
  <c r="G73" i="12"/>
  <c r="H73" i="12"/>
  <c r="G74" i="12"/>
  <c r="H74" i="12"/>
  <c r="G75" i="12"/>
  <c r="H75" i="12"/>
  <c r="G76" i="12"/>
  <c r="H76" i="12"/>
  <c r="G77" i="12"/>
  <c r="H77" i="12"/>
  <c r="G78" i="12"/>
  <c r="H78" i="12"/>
  <c r="G79" i="12"/>
  <c r="H84" i="12"/>
  <c r="H88" i="12"/>
  <c r="H92" i="12"/>
  <c r="H93" i="12"/>
  <c r="H96" i="12"/>
  <c r="H101" i="12"/>
  <c r="H105" i="12"/>
  <c r="H110" i="12"/>
  <c r="H118" i="12"/>
  <c r="H79" i="12"/>
  <c r="G3" i="12"/>
  <c r="I3" i="12" s="1"/>
  <c r="H5" i="12"/>
  <c r="H6" i="12"/>
  <c r="H7" i="12"/>
  <c r="H8" i="12"/>
  <c r="H9" i="12"/>
  <c r="G10" i="12"/>
  <c r="G12" i="12"/>
  <c r="H13" i="12"/>
  <c r="H14" i="12"/>
  <c r="G15" i="12"/>
  <c r="G16" i="12"/>
  <c r="G17" i="12"/>
  <c r="G18" i="12"/>
  <c r="H20" i="12"/>
  <c r="H21" i="12"/>
  <c r="H22" i="12"/>
  <c r="H23" i="12"/>
  <c r="G24" i="12"/>
  <c r="I24" i="12" s="1"/>
  <c r="H25" i="12"/>
  <c r="H26" i="12"/>
  <c r="G28" i="12"/>
  <c r="G29" i="12"/>
  <c r="I29" i="12" s="1"/>
  <c r="G30" i="12"/>
  <c r="G31" i="12"/>
  <c r="G32" i="12"/>
  <c r="G33" i="12"/>
  <c r="H34" i="12"/>
  <c r="H37" i="12"/>
  <c r="G38" i="12"/>
  <c r="G39" i="12"/>
  <c r="G40" i="12"/>
  <c r="G41" i="12"/>
  <c r="H42" i="12"/>
  <c r="G44" i="12"/>
  <c r="H45" i="12"/>
  <c r="H46" i="12"/>
  <c r="G48" i="12"/>
  <c r="H49" i="12"/>
  <c r="H50" i="12"/>
  <c r="G51" i="12"/>
  <c r="G52" i="12"/>
  <c r="H53" i="12"/>
  <c r="H54" i="12"/>
  <c r="G55" i="12"/>
  <c r="G56" i="12"/>
  <c r="H57" i="12"/>
  <c r="H58" i="12"/>
  <c r="G59" i="12"/>
  <c r="G60" i="12"/>
  <c r="G61" i="12"/>
  <c r="H62" i="12"/>
  <c r="H63" i="12"/>
  <c r="H72" i="12"/>
  <c r="H80" i="12"/>
  <c r="H81" i="12"/>
  <c r="H82" i="12"/>
  <c r="G83" i="12"/>
  <c r="G84" i="12"/>
  <c r="H85" i="12"/>
  <c r="H86" i="12"/>
  <c r="H87" i="12"/>
  <c r="G88" i="12"/>
  <c r="H89" i="12"/>
  <c r="H90" i="12"/>
  <c r="H91" i="12"/>
  <c r="G92" i="12"/>
  <c r="G93" i="12"/>
  <c r="H94" i="12"/>
  <c r="H95" i="12"/>
  <c r="G96" i="12"/>
  <c r="H97" i="12"/>
  <c r="H98" i="12"/>
  <c r="G99" i="12"/>
  <c r="G100" i="12"/>
  <c r="H102" i="12"/>
  <c r="H103" i="12"/>
  <c r="H104" i="12"/>
  <c r="H106" i="12"/>
  <c r="G107" i="12"/>
  <c r="G108" i="12"/>
  <c r="H109" i="12"/>
  <c r="G111" i="12"/>
  <c r="H113" i="12"/>
  <c r="H114" i="12"/>
  <c r="G115" i="12"/>
  <c r="G116" i="12"/>
  <c r="H117" i="12"/>
  <c r="G6" i="12"/>
  <c r="G9" i="12"/>
  <c r="I9" i="12" s="1"/>
  <c r="G11" i="12"/>
  <c r="G19" i="12"/>
  <c r="G20" i="12"/>
  <c r="G26" i="12"/>
  <c r="I26" i="12" s="1"/>
  <c r="G27" i="12"/>
  <c r="G34" i="12"/>
  <c r="I34" i="12" s="1"/>
  <c r="G35" i="12"/>
  <c r="G36" i="12"/>
  <c r="I36" i="12" s="1"/>
  <c r="G43" i="12"/>
  <c r="G8" i="3"/>
  <c r="H4" i="12"/>
  <c r="H11" i="12"/>
  <c r="H12" i="12"/>
  <c r="H19" i="12"/>
  <c r="H27" i="12"/>
  <c r="H28" i="12"/>
  <c r="H35" i="12"/>
  <c r="H36" i="12"/>
  <c r="H43" i="12"/>
  <c r="H52" i="12"/>
  <c r="H60" i="12"/>
  <c r="H83" i="12"/>
  <c r="H99" i="12"/>
  <c r="H100" i="12"/>
  <c r="H107" i="12"/>
  <c r="H108" i="12"/>
  <c r="H116" i="12"/>
  <c r="G31" i="3"/>
  <c r="G30" i="3"/>
  <c r="G29" i="3"/>
  <c r="G28" i="3"/>
  <c r="G27" i="3"/>
  <c r="G26" i="3"/>
  <c r="G25" i="3"/>
  <c r="G24" i="3"/>
  <c r="G23" i="3"/>
  <c r="G22" i="3"/>
  <c r="G21" i="3"/>
  <c r="G20" i="3"/>
  <c r="G19" i="3"/>
  <c r="G18" i="3"/>
  <c r="G17" i="3"/>
  <c r="G16" i="3"/>
  <c r="G15" i="3"/>
  <c r="G14" i="3"/>
  <c r="G13" i="3"/>
  <c r="G12" i="3"/>
  <c r="G11" i="3"/>
  <c r="G10" i="3"/>
  <c r="G7" i="3"/>
  <c r="G9" i="3"/>
  <c r="S38" i="2"/>
  <c r="R38" i="2"/>
  <c r="Q38" i="2"/>
  <c r="P38" i="2"/>
  <c r="O38" i="2"/>
  <c r="M158" i="10"/>
  <c r="M159" i="10"/>
  <c r="M160" i="10"/>
  <c r="M161" i="10"/>
  <c r="M162" i="10"/>
  <c r="M163" i="10"/>
  <c r="M164" i="10"/>
  <c r="M165" i="10"/>
  <c r="M166" i="10"/>
  <c r="M167" i="10"/>
  <c r="M168" i="10"/>
  <c r="M169" i="10"/>
  <c r="M170" i="10"/>
  <c r="M171" i="10"/>
  <c r="M172" i="10"/>
  <c r="M173" i="10"/>
  <c r="M174" i="10"/>
  <c r="M175" i="10"/>
  <c r="AA8" i="9"/>
  <c r="AA9" i="9"/>
  <c r="AA10" i="9"/>
  <c r="AA11" i="9"/>
  <c r="AA12" i="9"/>
  <c r="AA13" i="9"/>
  <c r="AA14" i="9"/>
  <c r="AA15" i="9"/>
  <c r="AA16" i="9"/>
  <c r="AA17" i="9"/>
  <c r="AA18" i="9"/>
  <c r="AA19" i="9"/>
  <c r="AA20" i="9"/>
  <c r="AA21" i="9"/>
  <c r="AA22" i="9"/>
  <c r="AA23" i="9"/>
  <c r="AA24" i="9"/>
  <c r="AA25" i="9"/>
  <c r="AA26" i="9"/>
  <c r="AA27" i="9"/>
  <c r="AA28" i="9"/>
  <c r="AA29" i="9"/>
  <c r="AA30" i="9"/>
  <c r="AA31" i="9"/>
  <c r="AA32" i="9"/>
  <c r="AA33" i="9"/>
  <c r="AA34" i="9"/>
  <c r="AA35" i="9"/>
  <c r="AA36" i="9"/>
  <c r="AA37" i="9"/>
  <c r="AA38" i="9"/>
  <c r="AA39" i="9"/>
  <c r="AA40" i="9"/>
  <c r="AA41" i="9"/>
  <c r="AA42" i="9"/>
  <c r="AA43" i="9"/>
  <c r="AA44" i="9"/>
  <c r="AA45" i="9"/>
  <c r="AA46" i="9"/>
  <c r="AA47" i="9"/>
  <c r="AA48" i="9"/>
  <c r="AA49" i="9"/>
  <c r="AA50" i="9"/>
  <c r="AA51" i="9"/>
  <c r="AA52" i="9"/>
  <c r="AA53" i="9"/>
  <c r="AA54" i="9"/>
  <c r="AA55" i="9"/>
  <c r="AA56" i="9"/>
  <c r="AA57" i="9"/>
  <c r="AA58" i="9"/>
  <c r="AA59" i="9"/>
  <c r="AA60" i="9"/>
  <c r="AA61" i="9"/>
  <c r="AA62" i="9"/>
  <c r="AA63" i="9"/>
  <c r="AA64" i="9"/>
  <c r="AA65" i="9"/>
  <c r="AA66" i="9"/>
  <c r="AA67" i="9"/>
  <c r="AA68" i="9"/>
  <c r="AA69" i="9"/>
  <c r="AA70" i="9"/>
  <c r="AA71" i="9"/>
  <c r="AA72" i="9"/>
  <c r="AA73" i="9"/>
  <c r="AA74" i="9"/>
  <c r="AA75" i="9"/>
  <c r="AA76" i="9"/>
  <c r="AA77" i="9"/>
  <c r="AA78" i="9"/>
  <c r="AA79" i="9"/>
  <c r="AA80" i="9"/>
  <c r="AA81" i="9"/>
  <c r="AA82" i="9"/>
  <c r="AA83" i="9"/>
  <c r="AA84" i="9"/>
  <c r="AA85" i="9"/>
  <c r="AA86" i="9"/>
  <c r="AA87" i="9"/>
  <c r="AA88" i="9"/>
  <c r="AA89" i="9"/>
  <c r="AA90" i="9"/>
  <c r="AA91" i="9"/>
  <c r="AA92" i="9"/>
  <c r="AA93" i="9"/>
  <c r="AA94" i="9"/>
  <c r="AA95" i="9"/>
  <c r="AA96" i="9"/>
  <c r="AA97" i="9"/>
  <c r="AA98" i="9"/>
  <c r="AA99" i="9"/>
  <c r="AA100" i="9"/>
  <c r="AA101" i="9"/>
  <c r="AA102" i="9"/>
  <c r="AA103" i="9"/>
  <c r="AA104" i="9"/>
  <c r="AA105" i="9"/>
  <c r="AA106" i="9"/>
  <c r="AA107" i="9"/>
  <c r="AA108" i="9"/>
  <c r="AA109" i="9"/>
  <c r="AA110" i="9"/>
  <c r="AA111" i="9"/>
  <c r="AA112" i="9"/>
  <c r="AA113" i="9"/>
  <c r="AA114" i="9"/>
  <c r="AA115" i="9"/>
  <c r="AA116" i="9"/>
  <c r="AA117" i="9"/>
  <c r="AA118" i="9"/>
  <c r="AA119" i="9"/>
  <c r="AA120" i="9"/>
  <c r="AA121" i="9"/>
  <c r="AA122" i="9"/>
  <c r="AA123" i="9"/>
  <c r="AA124" i="9"/>
  <c r="AA125" i="9"/>
  <c r="AA126" i="9"/>
  <c r="AA127" i="9"/>
  <c r="AA128" i="9"/>
  <c r="AA129" i="9"/>
  <c r="AA130" i="9"/>
  <c r="AA131" i="9"/>
  <c r="AA132" i="9"/>
  <c r="AA133" i="9"/>
  <c r="AA134" i="9"/>
  <c r="AA135" i="9"/>
  <c r="AA136" i="9"/>
  <c r="AA137" i="9"/>
  <c r="AA138" i="9"/>
  <c r="AA139" i="9"/>
  <c r="AA140" i="9"/>
  <c r="AA141" i="9"/>
  <c r="AA142" i="9"/>
  <c r="AA143" i="9"/>
  <c r="AA144" i="9"/>
  <c r="AA145" i="9"/>
  <c r="AA146" i="9"/>
  <c r="AA147" i="9"/>
  <c r="AA148" i="9"/>
  <c r="AA149" i="9"/>
  <c r="AA150" i="9"/>
  <c r="AA151" i="9"/>
  <c r="AA152" i="9"/>
  <c r="AA153" i="9"/>
  <c r="AA154" i="9"/>
  <c r="AA155" i="9"/>
  <c r="AA156" i="9"/>
  <c r="AA157" i="9"/>
  <c r="AA158" i="9"/>
  <c r="AA159" i="9"/>
  <c r="AA160" i="9"/>
  <c r="AA161" i="9"/>
  <c r="AA162" i="9"/>
  <c r="AA163" i="9"/>
  <c r="AA164" i="9"/>
  <c r="AA165" i="9"/>
  <c r="AA166" i="9"/>
  <c r="AA167" i="9"/>
  <c r="AA168" i="9"/>
  <c r="AA169" i="9"/>
  <c r="AA170" i="9"/>
  <c r="AA171" i="9"/>
  <c r="AA172" i="9"/>
  <c r="AA173" i="9"/>
  <c r="AA174" i="9"/>
  <c r="AA175" i="9"/>
  <c r="AA176" i="9"/>
  <c r="AA177" i="9"/>
  <c r="AA178" i="9"/>
  <c r="AA179" i="9"/>
  <c r="AA180" i="9"/>
  <c r="AA181" i="9"/>
  <c r="AA182" i="9"/>
  <c r="AA183" i="9"/>
  <c r="AA184" i="9"/>
  <c r="AA185" i="9"/>
  <c r="AA186" i="9"/>
  <c r="AA187" i="9"/>
  <c r="AA188" i="9"/>
  <c r="AA189" i="9"/>
  <c r="AA190" i="9"/>
  <c r="AA191" i="9"/>
  <c r="AA192" i="9"/>
  <c r="AA193" i="9"/>
  <c r="AA194" i="9"/>
  <c r="AA195" i="9"/>
  <c r="AA196" i="9"/>
  <c r="AA197" i="9"/>
  <c r="AA198" i="9"/>
  <c r="AA199" i="9"/>
  <c r="AA200" i="9"/>
  <c r="AA201" i="9"/>
  <c r="AA202" i="9"/>
  <c r="AA203" i="9"/>
  <c r="AA204" i="9"/>
  <c r="AA205" i="9"/>
  <c r="AA206" i="9"/>
  <c r="AA207" i="9"/>
  <c r="AA208" i="9"/>
  <c r="AA209" i="9"/>
  <c r="AA210" i="9"/>
  <c r="AA211" i="9"/>
  <c r="AA212" i="9"/>
  <c r="AA213" i="9"/>
  <c r="AA214" i="9"/>
  <c r="AA215" i="9"/>
  <c r="AA216" i="9"/>
  <c r="AA217" i="9"/>
  <c r="AA218" i="9"/>
  <c r="AA219" i="9"/>
  <c r="AA220" i="9"/>
  <c r="AA221" i="9"/>
  <c r="AA222" i="9"/>
  <c r="AA223" i="9"/>
  <c r="AA224" i="9"/>
  <c r="AA225" i="9"/>
  <c r="AA226" i="9"/>
  <c r="AA227" i="9"/>
  <c r="AA228" i="9"/>
  <c r="AA229" i="9"/>
  <c r="AA230" i="9"/>
  <c r="AA231" i="9"/>
  <c r="AA232" i="9"/>
  <c r="AA233" i="9"/>
  <c r="AA234" i="9"/>
  <c r="AA235" i="9"/>
  <c r="AA236" i="9"/>
  <c r="AA237" i="9"/>
  <c r="AA238" i="9"/>
  <c r="AA239" i="9"/>
  <c r="AA240" i="9"/>
  <c r="AA241" i="9"/>
  <c r="AA242" i="9"/>
  <c r="AA243" i="9"/>
  <c r="AA244" i="9"/>
  <c r="AA245" i="9"/>
  <c r="AA246" i="9"/>
  <c r="AA247" i="9"/>
  <c r="AA248" i="9"/>
  <c r="AA249" i="9"/>
  <c r="AA250" i="9"/>
  <c r="AA251" i="9"/>
  <c r="AA252" i="9"/>
  <c r="AA253" i="9"/>
  <c r="AA254" i="9"/>
  <c r="AA255" i="9"/>
  <c r="AA256" i="9"/>
  <c r="AA257" i="9"/>
  <c r="AA258" i="9"/>
  <c r="AA259" i="9"/>
  <c r="AA260" i="9"/>
  <c r="AA261" i="9"/>
  <c r="AA262" i="9"/>
  <c r="AA263" i="9"/>
  <c r="AA264" i="9"/>
  <c r="AA265" i="9"/>
  <c r="AA266" i="9"/>
  <c r="AA267" i="9"/>
  <c r="AA268" i="9"/>
  <c r="AA269" i="9"/>
  <c r="AA270" i="9"/>
  <c r="AA271" i="9"/>
  <c r="AA272" i="9"/>
  <c r="AA273" i="9"/>
  <c r="AA274" i="9"/>
  <c r="AA275" i="9"/>
  <c r="AA276" i="9"/>
  <c r="AA277" i="9"/>
  <c r="AA278" i="9"/>
  <c r="AA279" i="9"/>
  <c r="AA280" i="9"/>
  <c r="AA281" i="9"/>
  <c r="AA282" i="9"/>
  <c r="AA283" i="9"/>
  <c r="AA284" i="9"/>
  <c r="AA285" i="9"/>
  <c r="AA286" i="9"/>
  <c r="AA287" i="9"/>
  <c r="AA288" i="9"/>
  <c r="AA289" i="9"/>
  <c r="AA290" i="9"/>
  <c r="AA291" i="9"/>
  <c r="AA292" i="9"/>
  <c r="AA293" i="9"/>
  <c r="AA294" i="9"/>
  <c r="AA295" i="9"/>
  <c r="AA296" i="9"/>
  <c r="AA297" i="9"/>
  <c r="AA298" i="9"/>
  <c r="AA299" i="9"/>
  <c r="AA300" i="9"/>
  <c r="AA301" i="9"/>
  <c r="AA302" i="9"/>
  <c r="AA303" i="9"/>
  <c r="AA304" i="9"/>
  <c r="AA305" i="9"/>
  <c r="AA306" i="9"/>
  <c r="AA307" i="9"/>
  <c r="AA308" i="9"/>
  <c r="AA309" i="9"/>
  <c r="AA310" i="9"/>
  <c r="AA311" i="9"/>
  <c r="AA312" i="9"/>
  <c r="AA313" i="9"/>
  <c r="AA314" i="9"/>
  <c r="AA315" i="9"/>
  <c r="AA316" i="9"/>
  <c r="AA317" i="9"/>
  <c r="AA318" i="9"/>
  <c r="AA319" i="9"/>
  <c r="AA320" i="9"/>
  <c r="AA321" i="9"/>
  <c r="AA322" i="9"/>
  <c r="AA323" i="9"/>
  <c r="AA324" i="9"/>
  <c r="AA325" i="9"/>
  <c r="AA326" i="9"/>
  <c r="AA327" i="9"/>
  <c r="AA328" i="9"/>
  <c r="AA329" i="9"/>
  <c r="AA330" i="9"/>
  <c r="AA331" i="9"/>
  <c r="AA332" i="9"/>
  <c r="AA333" i="9"/>
  <c r="AA334" i="9"/>
  <c r="AA335" i="9"/>
  <c r="AA336" i="9"/>
  <c r="AA337" i="9"/>
  <c r="AA338" i="9"/>
  <c r="AA339" i="9"/>
  <c r="AA340" i="9"/>
  <c r="AA341" i="9"/>
  <c r="AA342" i="9"/>
  <c r="AA343" i="9"/>
  <c r="AA344" i="9"/>
  <c r="AA345" i="9"/>
  <c r="AA346" i="9"/>
  <c r="AA347" i="9"/>
  <c r="AA348" i="9"/>
  <c r="AA349" i="9"/>
  <c r="AA350" i="9"/>
  <c r="AA351" i="9"/>
  <c r="AA352" i="9"/>
  <c r="AA353" i="9"/>
  <c r="AA354" i="9"/>
  <c r="AA355" i="9"/>
  <c r="AA356" i="9"/>
  <c r="AA357" i="9"/>
  <c r="AA358" i="9"/>
  <c r="AA359" i="9"/>
  <c r="AA360" i="9"/>
  <c r="AA361" i="9"/>
  <c r="AA362" i="9"/>
  <c r="AA363" i="9"/>
  <c r="AA364" i="9"/>
  <c r="AA365" i="9"/>
  <c r="AA366" i="9"/>
  <c r="AA367" i="9"/>
  <c r="AA368" i="9"/>
  <c r="AA369" i="9"/>
  <c r="AA370" i="9"/>
  <c r="AA371" i="9"/>
  <c r="AA372" i="9"/>
  <c r="AA373" i="9"/>
  <c r="AA374" i="9"/>
  <c r="AA375" i="9"/>
  <c r="AA376" i="9"/>
  <c r="AA377" i="9"/>
  <c r="AA378" i="9"/>
  <c r="AA379" i="9"/>
  <c r="AA380" i="9"/>
  <c r="AA381" i="9"/>
  <c r="AA382" i="9"/>
  <c r="AA383" i="9"/>
  <c r="AA384" i="9"/>
  <c r="AA385" i="9"/>
  <c r="AA386" i="9"/>
  <c r="AA387" i="9"/>
  <c r="AA388" i="9"/>
  <c r="AA389" i="9"/>
  <c r="AA390" i="9"/>
  <c r="AA391" i="9"/>
  <c r="AA392" i="9"/>
  <c r="AA393" i="9"/>
  <c r="AA394" i="9"/>
  <c r="AA395" i="9"/>
  <c r="AA396" i="9"/>
  <c r="AA397" i="9"/>
  <c r="AA398" i="9"/>
  <c r="AA399" i="9"/>
  <c r="AA400" i="9"/>
  <c r="AA401" i="9"/>
  <c r="AA402" i="9"/>
  <c r="AA403" i="9"/>
  <c r="AA404" i="9"/>
  <c r="AA405" i="9"/>
  <c r="AA406" i="9"/>
  <c r="AA407" i="9"/>
  <c r="AA408" i="9"/>
  <c r="AA409" i="9"/>
  <c r="AA410" i="9"/>
  <c r="AA411" i="9"/>
  <c r="AA412" i="9"/>
  <c r="AA413" i="9"/>
  <c r="AA414" i="9"/>
  <c r="AA415" i="9"/>
  <c r="AA416" i="9"/>
  <c r="AA417" i="9"/>
  <c r="AA418" i="9"/>
  <c r="AA419" i="9"/>
  <c r="AA420" i="9"/>
  <c r="AA421" i="9"/>
  <c r="AA422" i="9"/>
  <c r="AA423" i="9"/>
  <c r="AA424" i="9"/>
  <c r="AA425" i="9"/>
  <c r="AA426" i="9"/>
  <c r="AA427" i="9"/>
  <c r="AA428" i="9"/>
  <c r="AA429" i="9"/>
  <c r="AA430" i="9"/>
  <c r="AA431" i="9"/>
  <c r="AA432" i="9"/>
  <c r="AA433" i="9"/>
  <c r="AA434" i="9"/>
  <c r="AA435" i="9"/>
  <c r="AA436" i="9"/>
  <c r="AA437" i="9"/>
  <c r="AA438" i="9"/>
  <c r="AA439" i="9"/>
  <c r="AA440" i="9"/>
  <c r="AA441" i="9"/>
  <c r="AA442" i="9"/>
  <c r="AA443" i="9"/>
  <c r="AA444" i="9"/>
  <c r="AA445" i="9"/>
  <c r="AA446" i="9"/>
  <c r="AA447" i="9"/>
  <c r="AA448" i="9"/>
  <c r="AA449" i="9"/>
  <c r="AA450" i="9"/>
  <c r="AA451" i="9"/>
  <c r="AA452" i="9"/>
  <c r="AA453" i="9"/>
  <c r="AA454" i="9"/>
  <c r="AA455" i="9"/>
  <c r="AA456" i="9"/>
  <c r="AA457" i="9"/>
  <c r="AA458" i="9"/>
  <c r="AA459" i="9"/>
  <c r="AA460" i="9"/>
  <c r="AA461" i="9"/>
  <c r="AA462" i="9"/>
  <c r="AA463" i="9"/>
  <c r="AA464" i="9"/>
  <c r="AA465" i="9"/>
  <c r="AA466" i="9"/>
  <c r="AA467" i="9"/>
  <c r="AA468" i="9"/>
  <c r="AA469" i="9"/>
  <c r="AA470" i="9"/>
  <c r="AA471" i="9"/>
  <c r="AA472" i="9"/>
  <c r="AA473" i="9"/>
  <c r="AA474" i="9"/>
  <c r="AA475" i="9"/>
  <c r="AA476" i="9"/>
  <c r="AA477" i="9"/>
  <c r="AA478" i="9"/>
  <c r="AA479" i="9"/>
  <c r="AA480" i="9"/>
  <c r="AA481" i="9"/>
  <c r="AA482" i="9"/>
  <c r="AA483" i="9"/>
  <c r="AA484" i="9"/>
  <c r="AA485" i="9"/>
  <c r="AA486" i="9"/>
  <c r="AA487" i="9"/>
  <c r="AA488" i="9"/>
  <c r="AA489" i="9"/>
  <c r="AA490" i="9"/>
  <c r="AA491" i="9"/>
  <c r="AA492" i="9"/>
  <c r="AA493" i="9"/>
  <c r="AA494" i="9"/>
  <c r="AA495" i="9"/>
  <c r="AA496" i="9"/>
  <c r="AA497" i="9"/>
  <c r="AA498" i="9"/>
  <c r="AA499" i="9"/>
  <c r="AA500" i="9"/>
  <c r="AA501" i="9"/>
  <c r="AA502" i="9"/>
  <c r="AA503" i="9"/>
  <c r="AA504" i="9"/>
  <c r="AA505" i="9"/>
  <c r="AA506" i="9"/>
  <c r="AA507" i="9"/>
  <c r="AA508" i="9"/>
  <c r="AA509" i="9"/>
  <c r="AA510" i="9"/>
  <c r="AA511" i="9"/>
  <c r="AA512" i="9"/>
  <c r="AA513" i="9"/>
  <c r="AA514" i="9"/>
  <c r="AA515" i="9"/>
  <c r="AA516" i="9"/>
  <c r="AA517" i="9"/>
  <c r="AA518" i="9"/>
  <c r="AA519" i="9"/>
  <c r="AA520" i="9"/>
  <c r="AA521" i="9"/>
  <c r="AA522" i="9"/>
  <c r="AA523" i="9"/>
  <c r="AA524" i="9"/>
  <c r="AA525" i="9"/>
  <c r="AA526" i="9"/>
  <c r="AA527" i="9"/>
  <c r="AA528" i="9"/>
  <c r="AA529" i="9"/>
  <c r="AA530" i="9"/>
  <c r="AA531" i="9"/>
  <c r="AA532" i="9"/>
  <c r="AA533" i="9"/>
  <c r="AA534" i="9"/>
  <c r="AA535" i="9"/>
  <c r="AA536" i="9"/>
  <c r="AA537" i="9"/>
  <c r="AA538" i="9"/>
  <c r="AA539" i="9"/>
  <c r="AA540" i="9"/>
  <c r="AA541" i="9"/>
  <c r="AA542" i="9"/>
  <c r="AA543" i="9"/>
  <c r="AA544" i="9"/>
  <c r="AA545" i="9"/>
  <c r="AA546" i="9"/>
  <c r="AA547" i="9"/>
  <c r="AA548" i="9"/>
  <c r="AA549" i="9"/>
  <c r="AA550" i="9"/>
  <c r="AA551" i="9"/>
  <c r="AA552" i="9"/>
  <c r="AA553" i="9"/>
  <c r="AA554" i="9"/>
  <c r="AA555" i="9"/>
  <c r="AA556" i="9"/>
  <c r="AA557" i="9"/>
  <c r="AA558" i="9"/>
  <c r="AA559" i="9"/>
  <c r="AA560" i="9"/>
  <c r="AA561" i="9"/>
  <c r="AA562" i="9"/>
  <c r="AA563" i="9"/>
  <c r="AA564" i="9"/>
  <c r="AA565" i="9"/>
  <c r="AA566" i="9"/>
  <c r="AA567" i="9"/>
  <c r="AA568" i="9"/>
  <c r="AA569" i="9"/>
  <c r="AA570" i="9"/>
  <c r="AA571" i="9"/>
  <c r="AA572" i="9"/>
  <c r="AA573" i="9"/>
  <c r="AA574" i="9"/>
  <c r="AA575" i="9"/>
  <c r="AA576" i="9"/>
  <c r="AA577" i="9"/>
  <c r="AA578" i="9"/>
  <c r="AA579" i="9"/>
  <c r="AA580" i="9"/>
  <c r="AA581" i="9"/>
  <c r="AA582" i="9"/>
  <c r="AA583" i="9"/>
  <c r="AA584" i="9"/>
  <c r="AA585" i="9"/>
  <c r="AA586" i="9"/>
  <c r="AA587" i="9"/>
  <c r="AA588" i="9"/>
  <c r="AA589" i="9"/>
  <c r="AA590" i="9"/>
  <c r="AA591" i="9"/>
  <c r="AA592" i="9"/>
  <c r="AA593" i="9"/>
  <c r="AA594" i="9"/>
  <c r="AA595" i="9"/>
  <c r="AA596" i="9"/>
  <c r="AA597" i="9"/>
  <c r="AA598" i="9"/>
  <c r="AA599" i="9"/>
  <c r="AA600" i="9"/>
  <c r="AA601" i="9"/>
  <c r="AA602" i="9"/>
  <c r="AA603" i="9"/>
  <c r="AA604" i="9"/>
  <c r="AA605" i="9"/>
  <c r="AA606" i="9"/>
  <c r="AA607" i="9"/>
  <c r="AA608" i="9"/>
  <c r="AA609" i="9"/>
  <c r="AA610" i="9"/>
  <c r="AA611" i="9"/>
  <c r="AA612" i="9"/>
  <c r="AA613" i="9"/>
  <c r="AA614" i="9"/>
  <c r="AA615" i="9"/>
  <c r="AA616" i="9"/>
  <c r="AA617" i="9"/>
  <c r="AA618" i="9"/>
  <c r="AA619" i="9"/>
  <c r="AA620" i="9"/>
  <c r="AA621" i="9"/>
  <c r="AA622" i="9"/>
  <c r="AA623" i="9"/>
  <c r="AA624" i="9"/>
  <c r="AA625" i="9"/>
  <c r="AA626" i="9"/>
  <c r="AA627" i="9"/>
  <c r="AA628" i="9"/>
  <c r="AA629" i="9"/>
  <c r="AA630" i="9"/>
  <c r="AA631" i="9"/>
  <c r="AA632" i="9"/>
  <c r="AA633" i="9"/>
  <c r="AA634" i="9"/>
  <c r="AA635" i="9"/>
  <c r="AA636" i="9"/>
  <c r="AA637" i="9"/>
  <c r="AA638" i="9"/>
  <c r="AA639" i="9"/>
  <c r="AA640" i="9"/>
  <c r="AA641" i="9"/>
  <c r="AA642" i="9"/>
  <c r="AA643" i="9"/>
  <c r="AA644" i="9"/>
  <c r="AA645" i="9"/>
  <c r="AA646" i="9"/>
  <c r="AA647" i="9"/>
  <c r="AA648" i="9"/>
  <c r="AA649" i="9"/>
  <c r="AA650" i="9"/>
  <c r="AA651" i="9"/>
  <c r="AA652" i="9"/>
  <c r="AA653" i="9"/>
  <c r="AA654" i="9"/>
  <c r="AA655" i="9"/>
  <c r="AA656" i="9"/>
  <c r="AA657" i="9"/>
  <c r="AA658" i="9"/>
  <c r="AA659" i="9"/>
  <c r="AA660" i="9"/>
  <c r="AA661" i="9"/>
  <c r="AA662" i="9"/>
  <c r="AA663" i="9"/>
  <c r="AA664" i="9"/>
  <c r="AA665" i="9"/>
  <c r="AA666" i="9"/>
  <c r="AA667" i="9"/>
  <c r="AA668" i="9"/>
  <c r="AA669" i="9"/>
  <c r="AA670" i="9"/>
  <c r="AA671" i="9"/>
  <c r="AA672" i="9"/>
  <c r="AA673" i="9"/>
  <c r="AA674" i="9"/>
  <c r="AA675" i="9"/>
  <c r="AA676" i="9"/>
  <c r="AA677" i="9"/>
  <c r="AA678" i="9"/>
  <c r="AA679" i="9"/>
  <c r="AA680" i="9"/>
  <c r="AA681" i="9"/>
  <c r="AA682" i="9"/>
  <c r="AA683" i="9"/>
  <c r="AA684" i="9"/>
  <c r="AA685" i="9"/>
  <c r="AA686" i="9"/>
  <c r="AA687" i="9"/>
  <c r="AA688" i="9"/>
  <c r="AA689" i="9"/>
  <c r="AA690" i="9"/>
  <c r="AA691" i="9"/>
  <c r="AA692" i="9"/>
  <c r="AA693" i="9"/>
  <c r="AA694" i="9"/>
  <c r="AA695" i="9"/>
  <c r="AA696" i="9"/>
  <c r="AA697" i="9"/>
  <c r="AA698" i="9"/>
  <c r="AA699" i="9"/>
  <c r="AA700" i="9"/>
  <c r="AA701" i="9"/>
  <c r="AA702" i="9"/>
  <c r="AA703" i="9"/>
  <c r="AA704" i="9"/>
  <c r="AA705" i="9"/>
  <c r="AA706" i="9"/>
  <c r="AA707" i="9"/>
  <c r="AA708" i="9"/>
  <c r="AA709" i="9"/>
  <c r="AA710" i="9"/>
  <c r="AA711" i="9"/>
  <c r="AA712" i="9"/>
  <c r="AA713" i="9"/>
  <c r="AA714" i="9"/>
  <c r="AA715" i="9"/>
  <c r="AA716" i="9"/>
  <c r="AA717" i="9"/>
  <c r="AA718" i="9"/>
  <c r="AA719" i="9"/>
  <c r="AA720" i="9"/>
  <c r="AA721" i="9"/>
  <c r="AA722" i="9"/>
  <c r="AA723" i="9"/>
  <c r="AA724" i="9"/>
  <c r="AA725" i="9"/>
  <c r="AA726" i="9"/>
  <c r="AA727" i="9"/>
  <c r="AA728" i="9"/>
  <c r="AA729" i="9"/>
  <c r="AA730" i="9"/>
  <c r="AA731" i="9"/>
  <c r="AA732" i="9"/>
  <c r="AA733" i="9"/>
  <c r="AA734" i="9"/>
  <c r="AA735" i="9"/>
  <c r="AA736" i="9"/>
  <c r="AA737" i="9"/>
  <c r="AA738" i="9"/>
  <c r="AA739" i="9"/>
  <c r="AA740" i="9"/>
  <c r="AA741" i="9"/>
  <c r="AA742" i="9"/>
  <c r="AA743" i="9"/>
  <c r="AA744" i="9"/>
  <c r="AA745" i="9"/>
  <c r="AA746" i="9"/>
  <c r="AA747" i="9"/>
  <c r="AA748" i="9"/>
  <c r="AA749" i="9"/>
  <c r="AA750" i="9"/>
  <c r="AA751" i="9"/>
  <c r="AA752" i="9"/>
  <c r="AA753" i="9"/>
  <c r="AA754" i="9"/>
  <c r="AA755" i="9"/>
  <c r="AA756" i="9"/>
  <c r="AA757" i="9"/>
  <c r="AA758" i="9"/>
  <c r="AA759" i="9"/>
  <c r="AA760" i="9"/>
  <c r="AA761" i="9"/>
  <c r="AA762" i="9"/>
  <c r="AA763" i="9"/>
  <c r="AA764" i="9"/>
  <c r="AA765" i="9"/>
  <c r="AA766" i="9"/>
  <c r="AA767" i="9"/>
  <c r="AA768" i="9"/>
  <c r="AA769" i="9"/>
  <c r="AA770" i="9"/>
  <c r="AA771" i="9"/>
  <c r="AA772" i="9"/>
  <c r="AA773" i="9"/>
  <c r="AA774" i="9"/>
  <c r="AA775" i="9"/>
  <c r="AA776" i="9"/>
  <c r="AA777" i="9"/>
  <c r="AA778" i="9"/>
  <c r="AA779" i="9"/>
  <c r="AA780" i="9"/>
  <c r="AA781" i="9"/>
  <c r="AA782" i="9"/>
  <c r="AA783" i="9"/>
  <c r="AA784" i="9"/>
  <c r="AA785" i="9"/>
  <c r="AA786" i="9"/>
  <c r="AA787" i="9"/>
  <c r="AA788" i="9"/>
  <c r="AA789" i="9"/>
  <c r="AA790" i="9"/>
  <c r="AA791" i="9"/>
  <c r="AA792" i="9"/>
  <c r="AA793" i="9"/>
  <c r="AA794" i="9"/>
  <c r="AA795" i="9"/>
  <c r="AA796" i="9"/>
  <c r="AA797" i="9"/>
  <c r="AA798" i="9"/>
  <c r="AA799" i="9"/>
  <c r="AA800" i="9"/>
  <c r="AA801" i="9"/>
  <c r="AA802" i="9"/>
  <c r="AA803" i="9"/>
  <c r="AA804" i="9"/>
  <c r="AA805" i="9"/>
  <c r="AA806" i="9"/>
  <c r="AA807" i="9"/>
  <c r="AA808" i="9"/>
  <c r="AA809" i="9"/>
  <c r="AA810" i="9"/>
  <c r="AA811" i="9"/>
  <c r="AA812" i="9"/>
  <c r="AA813" i="9"/>
  <c r="AA814" i="9"/>
  <c r="AA815" i="9"/>
  <c r="AA816" i="9"/>
  <c r="AA817" i="9"/>
  <c r="AA818" i="9"/>
  <c r="AA819" i="9"/>
  <c r="AA820" i="9"/>
  <c r="AA821" i="9"/>
  <c r="AA822" i="9"/>
  <c r="AA823" i="9"/>
  <c r="AA824" i="9"/>
  <c r="AA825" i="9"/>
  <c r="AA826" i="9"/>
  <c r="AA827" i="9"/>
  <c r="AA828" i="9"/>
  <c r="AA829" i="9"/>
  <c r="AA830" i="9"/>
  <c r="AA831" i="9"/>
  <c r="AA832" i="9"/>
  <c r="AA833" i="9"/>
  <c r="AA834" i="9"/>
  <c r="AA835" i="9"/>
  <c r="AA836" i="9"/>
  <c r="AA837" i="9"/>
  <c r="AA838" i="9"/>
  <c r="AA839" i="9"/>
  <c r="AA840" i="9"/>
  <c r="AA841" i="9"/>
  <c r="AA842" i="9"/>
  <c r="AA843" i="9"/>
  <c r="AA844" i="9"/>
  <c r="AA845" i="9"/>
  <c r="AA846" i="9"/>
  <c r="AA847" i="9"/>
  <c r="AA848" i="9"/>
  <c r="AA849" i="9"/>
  <c r="AA850" i="9"/>
  <c r="AA851" i="9"/>
  <c r="AA852" i="9"/>
  <c r="AA853" i="9"/>
  <c r="AA854" i="9"/>
  <c r="AA855" i="9"/>
  <c r="AA856" i="9"/>
  <c r="AA857" i="9"/>
  <c r="AA858" i="9"/>
  <c r="AA859" i="9"/>
  <c r="AA860" i="9"/>
  <c r="AA861" i="9"/>
  <c r="AA862" i="9"/>
  <c r="AA863" i="9"/>
  <c r="AA864" i="9"/>
  <c r="AA865" i="9"/>
  <c r="AA866" i="9"/>
  <c r="AA867" i="9"/>
  <c r="AA868" i="9"/>
  <c r="AA869" i="9"/>
  <c r="AA870" i="9"/>
  <c r="AA871" i="9"/>
  <c r="AA872" i="9"/>
  <c r="AA873" i="9"/>
  <c r="AA874" i="9"/>
  <c r="AA875" i="9"/>
  <c r="AA876" i="9"/>
  <c r="AA877" i="9"/>
  <c r="AA878" i="9"/>
  <c r="AA879" i="9"/>
  <c r="AA880" i="9"/>
  <c r="AA881" i="9"/>
  <c r="AA882" i="9"/>
  <c r="AA883" i="9"/>
  <c r="AA884" i="9"/>
  <c r="AA885" i="9"/>
  <c r="AA886" i="9"/>
  <c r="AA887" i="9"/>
  <c r="AA888" i="9"/>
  <c r="AA889" i="9"/>
  <c r="AA890" i="9"/>
  <c r="AA891" i="9"/>
  <c r="AA892" i="9"/>
  <c r="AA893" i="9"/>
  <c r="AA894" i="9"/>
  <c r="AA895" i="9"/>
  <c r="AA896" i="9"/>
  <c r="AA897" i="9"/>
  <c r="AA898" i="9"/>
  <c r="AA899" i="9"/>
  <c r="AA900" i="9"/>
  <c r="AA901" i="9"/>
  <c r="AA902" i="9"/>
  <c r="AA903" i="9"/>
  <c r="AA904" i="9"/>
  <c r="AA905" i="9"/>
  <c r="AA906" i="9"/>
  <c r="AA907" i="9"/>
  <c r="AA908" i="9"/>
  <c r="AA909" i="9"/>
  <c r="AA910" i="9"/>
  <c r="AA911" i="9"/>
  <c r="AA912" i="9"/>
  <c r="AA913" i="9"/>
  <c r="AA914" i="9"/>
  <c r="AA915" i="9"/>
  <c r="AA916" i="9"/>
  <c r="AA917" i="9"/>
  <c r="AA918" i="9"/>
  <c r="AA919" i="9"/>
  <c r="AA920" i="9"/>
  <c r="AA921" i="9"/>
  <c r="AA922" i="9"/>
  <c r="AA923" i="9"/>
  <c r="AA924" i="9"/>
  <c r="AA925" i="9"/>
  <c r="AA926" i="9"/>
  <c r="AA927" i="9"/>
  <c r="AA928" i="9"/>
  <c r="AA929" i="9"/>
  <c r="AA930" i="9"/>
  <c r="AA931" i="9"/>
  <c r="AA932" i="9"/>
  <c r="AA933" i="9"/>
  <c r="AA934" i="9"/>
  <c r="AA935" i="9"/>
  <c r="AA936" i="9"/>
  <c r="AA937" i="9"/>
  <c r="AA938" i="9"/>
  <c r="AA939" i="9"/>
  <c r="AA940" i="9"/>
  <c r="AA941" i="9"/>
  <c r="AA942" i="9"/>
  <c r="AA943" i="9"/>
  <c r="AA944" i="9"/>
  <c r="AA945" i="9"/>
  <c r="AA946" i="9"/>
  <c r="AA947" i="9"/>
  <c r="AA948" i="9"/>
  <c r="AA949" i="9"/>
  <c r="AA950" i="9"/>
  <c r="AA951" i="9"/>
  <c r="AA952" i="9"/>
  <c r="AA953" i="9"/>
  <c r="AA954" i="9"/>
  <c r="AA955" i="9"/>
  <c r="AA956" i="9"/>
  <c r="AA957" i="9"/>
  <c r="AA958" i="9"/>
  <c r="AA959" i="9"/>
  <c r="AA960" i="9"/>
  <c r="AA961" i="9"/>
  <c r="AA962" i="9"/>
  <c r="AA963" i="9"/>
  <c r="AA964" i="9"/>
  <c r="AA965" i="9"/>
  <c r="AA966" i="9"/>
  <c r="AA967" i="9"/>
  <c r="AA968" i="9"/>
  <c r="AA969" i="9"/>
  <c r="AA970" i="9"/>
  <c r="AA971" i="9"/>
  <c r="AA972" i="9"/>
  <c r="AA973" i="9"/>
  <c r="AA974" i="9"/>
  <c r="AA975" i="9"/>
  <c r="AA976" i="9"/>
  <c r="AA977" i="9"/>
  <c r="AA978" i="9"/>
  <c r="AA979" i="9"/>
  <c r="AA980" i="9"/>
  <c r="AA981" i="9"/>
  <c r="AA982" i="9"/>
  <c r="AA983" i="9"/>
  <c r="AA984" i="9"/>
  <c r="AA985" i="9"/>
  <c r="AA986" i="9"/>
  <c r="AA987" i="9"/>
  <c r="AA988" i="9"/>
  <c r="AA989" i="9"/>
  <c r="AA990" i="9"/>
  <c r="AA991" i="9"/>
  <c r="AA992" i="9"/>
  <c r="AA993" i="9"/>
  <c r="AA994" i="9"/>
  <c r="AA995" i="9"/>
  <c r="AA996" i="9"/>
  <c r="AA997" i="9"/>
  <c r="AA998" i="9"/>
  <c r="AA999" i="9"/>
  <c r="AA1000" i="9"/>
  <c r="AA1001" i="9"/>
  <c r="AA1002" i="9"/>
  <c r="AA1003" i="9"/>
  <c r="AA1004" i="9"/>
  <c r="AA1005" i="9"/>
  <c r="AA1006" i="9"/>
  <c r="AA1007" i="9"/>
  <c r="AA1008" i="9"/>
  <c r="AA1009" i="9"/>
  <c r="AA1010" i="9"/>
  <c r="AA1011" i="9"/>
  <c r="AA1012" i="9"/>
  <c r="AA1013" i="9"/>
  <c r="AA1014" i="9"/>
  <c r="AA1015" i="9"/>
  <c r="AA1016" i="9"/>
  <c r="AA1017" i="9"/>
  <c r="AA1018" i="9"/>
  <c r="AA1019" i="9"/>
  <c r="AA1020" i="9"/>
  <c r="AA1021" i="9"/>
  <c r="AA1022" i="9"/>
  <c r="AA1023" i="9"/>
  <c r="AA1024" i="9"/>
  <c r="AA1025" i="9"/>
  <c r="AA1026" i="9"/>
  <c r="AA1027" i="9"/>
  <c r="AA1028" i="9"/>
  <c r="AA1029" i="9"/>
  <c r="AA1030" i="9"/>
  <c r="AA1031" i="9"/>
  <c r="AA1032" i="9"/>
  <c r="AA1033" i="9"/>
  <c r="AA1034" i="9"/>
  <c r="AA1035" i="9"/>
  <c r="AA1036" i="9"/>
  <c r="AA1037" i="9"/>
  <c r="AA1038" i="9"/>
  <c r="AA1039" i="9"/>
  <c r="AA1040" i="9"/>
  <c r="AA1041" i="9"/>
  <c r="AA1042" i="9"/>
  <c r="AA1043" i="9"/>
  <c r="AA1044" i="9"/>
  <c r="AA1045" i="9"/>
  <c r="AA1046" i="9"/>
  <c r="AA1047" i="9"/>
  <c r="AA1048" i="9"/>
  <c r="AA1049" i="9"/>
  <c r="AA1050" i="9"/>
  <c r="AA1051" i="9"/>
  <c r="AA1052" i="9"/>
  <c r="AA1053" i="9"/>
  <c r="AA1054" i="9"/>
  <c r="AA1055" i="9"/>
  <c r="AA1056" i="9"/>
  <c r="AA1057" i="9"/>
  <c r="AA1058" i="9"/>
  <c r="AA1059" i="9"/>
  <c r="AA1060" i="9"/>
  <c r="AA1061" i="9"/>
  <c r="AA1062" i="9"/>
  <c r="AA1063" i="9"/>
  <c r="AA1064" i="9"/>
  <c r="AA1065" i="9"/>
  <c r="AA1066" i="9"/>
  <c r="AA1067" i="9"/>
  <c r="AA1068" i="9"/>
  <c r="AA1069" i="9"/>
  <c r="AA1070" i="9"/>
  <c r="AA1071" i="9"/>
  <c r="AA1072" i="9"/>
  <c r="AA1073" i="9"/>
  <c r="AA1074" i="9"/>
  <c r="AA1075" i="9"/>
  <c r="AA1076" i="9"/>
  <c r="AA1077" i="9"/>
  <c r="AA1078" i="9"/>
  <c r="AA1079" i="9"/>
  <c r="AA1080" i="9"/>
  <c r="AA1081" i="9"/>
  <c r="AA1082" i="9"/>
  <c r="AA1083" i="9"/>
  <c r="AA1084" i="9"/>
  <c r="AA1085" i="9"/>
  <c r="AA1086" i="9"/>
  <c r="AA1087" i="9"/>
  <c r="AA1088" i="9"/>
  <c r="AA1089" i="9"/>
  <c r="AA1090" i="9"/>
  <c r="AA1091" i="9"/>
  <c r="AA1092" i="9"/>
  <c r="AA1093" i="9"/>
  <c r="AA1094" i="9"/>
  <c r="AA1095" i="9"/>
  <c r="AA1096" i="9"/>
  <c r="AA1097" i="9"/>
  <c r="AA1098" i="9"/>
  <c r="AA1099" i="9"/>
  <c r="AA1100" i="9"/>
  <c r="AA1101" i="9"/>
  <c r="AA1102" i="9"/>
  <c r="AA1103" i="9"/>
  <c r="AA1104" i="9"/>
  <c r="AA1105" i="9"/>
  <c r="AA1106" i="9"/>
  <c r="AA1107" i="9"/>
  <c r="AA1108" i="9"/>
  <c r="AA1109" i="9"/>
  <c r="AA1110" i="9"/>
  <c r="AA1111" i="9"/>
  <c r="AA1112" i="9"/>
  <c r="AA1113" i="9"/>
  <c r="AA1114" i="9"/>
  <c r="AA1115" i="9"/>
  <c r="AA1116" i="9"/>
  <c r="AA1117" i="9"/>
  <c r="AA1118" i="9"/>
  <c r="AA1119" i="9"/>
  <c r="AA1120" i="9"/>
  <c r="AA1121" i="9"/>
  <c r="AA1122" i="9"/>
  <c r="AA1123" i="9"/>
  <c r="AA1124" i="9"/>
  <c r="AA1125" i="9"/>
  <c r="AA1126" i="9"/>
  <c r="AA1127" i="9"/>
  <c r="AA1128" i="9"/>
  <c r="AA1129" i="9"/>
  <c r="AA1130" i="9"/>
  <c r="AA1131" i="9"/>
  <c r="AA1132" i="9"/>
  <c r="AA1133" i="9"/>
  <c r="AA1134" i="9"/>
  <c r="AA1135" i="9"/>
  <c r="AA1136" i="9"/>
  <c r="AA1137" i="9"/>
  <c r="AA1138" i="9"/>
  <c r="AA1139" i="9"/>
  <c r="AA1140" i="9"/>
  <c r="AA1141" i="9"/>
  <c r="AA1142" i="9"/>
  <c r="AA1143" i="9"/>
  <c r="AA1144" i="9"/>
  <c r="AA1145" i="9"/>
  <c r="AA1146" i="9"/>
  <c r="AA1147" i="9"/>
  <c r="AA1148" i="9"/>
  <c r="AA1149" i="9"/>
  <c r="AA1150" i="9"/>
  <c r="AA1151" i="9"/>
  <c r="AA1152" i="9"/>
  <c r="AA1153" i="9"/>
  <c r="AA1154" i="9"/>
  <c r="AA1155" i="9"/>
  <c r="AA1156" i="9"/>
  <c r="AA1157" i="9"/>
  <c r="AA1158" i="9"/>
  <c r="AA1159" i="9"/>
  <c r="AA1160" i="9"/>
  <c r="AA1161" i="9"/>
  <c r="AA1162" i="9"/>
  <c r="AA1163" i="9"/>
  <c r="AA1164" i="9"/>
  <c r="AA1165" i="9"/>
  <c r="AA1166" i="9"/>
  <c r="AA1167" i="9"/>
  <c r="AA1168" i="9"/>
  <c r="AA1169" i="9"/>
  <c r="AA1170" i="9"/>
  <c r="AA1171" i="9"/>
  <c r="AA1172" i="9"/>
  <c r="AA1173" i="9"/>
  <c r="AA1174" i="9"/>
  <c r="AA1175" i="9"/>
  <c r="AA1176" i="9"/>
  <c r="AA1177" i="9"/>
  <c r="AA1178" i="9"/>
  <c r="AA1179" i="9"/>
  <c r="AA1180" i="9"/>
  <c r="AA1181" i="9"/>
  <c r="AA1182" i="9"/>
  <c r="AA1183" i="9"/>
  <c r="AA1184" i="9"/>
  <c r="AA1185" i="9"/>
  <c r="AA1186" i="9"/>
  <c r="AA1187" i="9"/>
  <c r="AA1188" i="9"/>
  <c r="AA1189" i="9"/>
  <c r="AA1190" i="9"/>
  <c r="AA1191" i="9"/>
  <c r="AA1192" i="9"/>
  <c r="AA1193" i="9"/>
  <c r="AA1194" i="9"/>
  <c r="AA1195" i="9"/>
  <c r="AA1196" i="9"/>
  <c r="AA1197" i="9"/>
  <c r="AA1198" i="9"/>
  <c r="AA1199" i="9"/>
  <c r="AA1200" i="9"/>
  <c r="AA1201" i="9"/>
  <c r="AA1202" i="9"/>
  <c r="AA1203" i="9"/>
  <c r="AA1204" i="9"/>
  <c r="AA1205" i="9"/>
  <c r="AA1206" i="9"/>
  <c r="AA1207" i="9"/>
  <c r="AA1208" i="9"/>
  <c r="AA1209" i="9"/>
  <c r="AA1210" i="9"/>
  <c r="AA1211" i="9"/>
  <c r="AA1212" i="9"/>
  <c r="AA1213" i="9"/>
  <c r="AA1214" i="9"/>
  <c r="AA1215" i="9"/>
  <c r="AA1216" i="9"/>
  <c r="AA1217" i="9"/>
  <c r="AA1218" i="9"/>
  <c r="AA1219" i="9"/>
  <c r="AA1220" i="9"/>
  <c r="AA1221" i="9"/>
  <c r="AA1222" i="9"/>
  <c r="AA1223" i="9"/>
  <c r="AA1224" i="9"/>
  <c r="AA1225" i="9"/>
  <c r="AA1226" i="9"/>
  <c r="AA1227" i="9"/>
  <c r="AA1228" i="9"/>
  <c r="AA1229" i="9"/>
  <c r="AA1230" i="9"/>
  <c r="AA1231" i="9"/>
  <c r="AA1232" i="9"/>
  <c r="AA1233" i="9"/>
  <c r="AA1234" i="9"/>
  <c r="AA1235" i="9"/>
  <c r="AA1236" i="9"/>
  <c r="AA1237" i="9"/>
  <c r="AA1238" i="9"/>
  <c r="AA1239" i="9"/>
  <c r="AA1240" i="9"/>
  <c r="AA1241" i="9"/>
  <c r="AA1242" i="9"/>
  <c r="AA1243" i="9"/>
  <c r="AA1244" i="9"/>
  <c r="AA1245" i="9"/>
  <c r="AA1246" i="9"/>
  <c r="AA1247" i="9"/>
  <c r="AA1248" i="9"/>
  <c r="AA1249" i="9"/>
  <c r="AA1250" i="9"/>
  <c r="AA1251" i="9"/>
  <c r="AA1252" i="9"/>
  <c r="AA1253" i="9"/>
  <c r="AA1254" i="9"/>
  <c r="AA1255" i="9"/>
  <c r="AA1256" i="9"/>
  <c r="AA1257" i="9"/>
  <c r="AA1258" i="9"/>
  <c r="AA1259" i="9"/>
  <c r="AA1260" i="9"/>
  <c r="AA1261" i="9"/>
  <c r="AA1262" i="9"/>
  <c r="AA1263" i="9"/>
  <c r="AA1264" i="9"/>
  <c r="AA1265" i="9"/>
  <c r="AA1266" i="9"/>
  <c r="AA1267" i="9"/>
  <c r="AA1268" i="9"/>
  <c r="AA1269" i="9"/>
  <c r="AA1270" i="9"/>
  <c r="AA1271" i="9"/>
  <c r="AA1272" i="9"/>
  <c r="AA1273" i="9"/>
  <c r="AA1274" i="9"/>
  <c r="AA1275" i="9"/>
  <c r="AA1276" i="9"/>
  <c r="AA1277" i="9"/>
  <c r="AA1278" i="9"/>
  <c r="AA1279" i="9"/>
  <c r="AA1280" i="9"/>
  <c r="AA1281" i="9"/>
  <c r="AA1282" i="9"/>
  <c r="AA1283" i="9"/>
  <c r="AA1284" i="9"/>
  <c r="AA1285" i="9"/>
  <c r="AA1286" i="9"/>
  <c r="AA1287" i="9"/>
  <c r="AA1288" i="9"/>
  <c r="AA1289" i="9"/>
  <c r="AA1290" i="9"/>
  <c r="AA1291" i="9"/>
  <c r="AA1292" i="9"/>
  <c r="AA1293" i="9"/>
  <c r="AA1294" i="9"/>
  <c r="AA1295" i="9"/>
  <c r="AA1296" i="9"/>
  <c r="AA1297" i="9"/>
  <c r="AA1298" i="9"/>
  <c r="AA1299" i="9"/>
  <c r="AA1300" i="9"/>
  <c r="AA1301" i="9"/>
  <c r="AA1302" i="9"/>
  <c r="AA1303" i="9"/>
  <c r="AA1304" i="9"/>
  <c r="AA1305" i="9"/>
  <c r="AA1306" i="9"/>
  <c r="AA1307" i="9"/>
  <c r="AA1308" i="9"/>
  <c r="AA1309" i="9"/>
  <c r="AA1310" i="9"/>
  <c r="AA1311" i="9"/>
  <c r="AA1312" i="9"/>
  <c r="AA1313" i="9"/>
  <c r="AA1314" i="9"/>
  <c r="AA1315" i="9"/>
  <c r="AA1316" i="9"/>
  <c r="AA1317" i="9"/>
  <c r="AA1318" i="9"/>
  <c r="AA1319" i="9"/>
  <c r="AA1320" i="9"/>
  <c r="AA1321" i="9"/>
  <c r="AA1322" i="9"/>
  <c r="AA1323" i="9"/>
  <c r="AA1324" i="9"/>
  <c r="AA1325" i="9"/>
  <c r="AA1326" i="9"/>
  <c r="AA1327" i="9"/>
  <c r="AA1328" i="9"/>
  <c r="AA1329" i="9"/>
  <c r="AA1330" i="9"/>
  <c r="AA1331" i="9"/>
  <c r="AA1332" i="9"/>
  <c r="AA1333" i="9"/>
  <c r="AA1334" i="9"/>
  <c r="AA1335" i="9"/>
  <c r="AA1336" i="9"/>
  <c r="AA1337" i="9"/>
  <c r="AA1338" i="9"/>
  <c r="AA1339" i="9"/>
  <c r="AA1340" i="9"/>
  <c r="AA1341" i="9"/>
  <c r="AA1342" i="9"/>
  <c r="AA1343" i="9"/>
  <c r="AA1344" i="9"/>
  <c r="AA1345" i="9"/>
  <c r="AA1346" i="9"/>
  <c r="AA1347" i="9"/>
  <c r="AA1348" i="9"/>
  <c r="AA1349" i="9"/>
  <c r="AA1350" i="9"/>
  <c r="AA1351" i="9"/>
  <c r="AA1352" i="9"/>
  <c r="AA1353" i="9"/>
  <c r="AA1354" i="9"/>
  <c r="AA1355" i="9"/>
  <c r="AA1356" i="9"/>
  <c r="AA1357" i="9"/>
  <c r="AA1358" i="9"/>
  <c r="AA1359" i="9"/>
  <c r="AA1360" i="9"/>
  <c r="AA1361" i="9"/>
  <c r="AA1362" i="9"/>
  <c r="AA1363" i="9"/>
  <c r="AA1364" i="9"/>
  <c r="AA1365" i="9"/>
  <c r="AA1366" i="9"/>
  <c r="AA1367" i="9"/>
  <c r="AA1368" i="9"/>
  <c r="AA1369" i="9"/>
  <c r="AA1370" i="9"/>
  <c r="AA1371" i="9"/>
  <c r="AA1372" i="9"/>
  <c r="AA1373" i="9"/>
  <c r="AA1374" i="9"/>
  <c r="AA1375" i="9"/>
  <c r="AA1376" i="9"/>
  <c r="AA1377" i="9"/>
  <c r="AA1378" i="9"/>
  <c r="AA1379" i="9"/>
  <c r="AA1380" i="9"/>
  <c r="AA1381" i="9"/>
  <c r="AA1382" i="9"/>
  <c r="AA1383" i="9"/>
  <c r="AA1384" i="9"/>
  <c r="AA1385" i="9"/>
  <c r="AA1386" i="9"/>
  <c r="AA1387" i="9"/>
  <c r="AA1388" i="9"/>
  <c r="AA1389" i="9"/>
  <c r="AA1390" i="9"/>
  <c r="AA1391" i="9"/>
  <c r="AA1392" i="9"/>
  <c r="AA1393" i="9"/>
  <c r="AA1394" i="9"/>
  <c r="AA1395" i="9"/>
  <c r="AA1396" i="9"/>
  <c r="AA1397" i="9"/>
  <c r="AA1398" i="9"/>
  <c r="AA1399" i="9"/>
  <c r="AA1400" i="9"/>
  <c r="AA1401" i="9"/>
  <c r="AA1402" i="9"/>
  <c r="AA1403" i="9"/>
  <c r="AA1404" i="9"/>
  <c r="AA1405" i="9"/>
  <c r="AA1406" i="9"/>
  <c r="AA1407" i="9"/>
  <c r="AA1408" i="9"/>
  <c r="AA1409" i="9"/>
  <c r="AA1410" i="9"/>
  <c r="AA1411" i="9"/>
  <c r="AA1412" i="9"/>
  <c r="AA1413" i="9"/>
  <c r="AA1414" i="9"/>
  <c r="AA1415" i="9"/>
  <c r="AA1416" i="9"/>
  <c r="AA1417" i="9"/>
  <c r="AA1418" i="9"/>
  <c r="AA1419" i="9"/>
  <c r="AA1420" i="9"/>
  <c r="AA1421" i="9"/>
  <c r="AA1422" i="9"/>
  <c r="AA1423" i="9"/>
  <c r="AA1424" i="9"/>
  <c r="AA1425" i="9"/>
  <c r="AA1426" i="9"/>
  <c r="AA1427" i="9"/>
  <c r="AA1428" i="9"/>
  <c r="AA1429" i="9"/>
  <c r="AA1430" i="9"/>
  <c r="AA1431" i="9"/>
  <c r="AA1432" i="9"/>
  <c r="AA1433" i="9"/>
  <c r="AA1434" i="9"/>
  <c r="AA1435" i="9"/>
  <c r="AA1436" i="9"/>
  <c r="AA1437" i="9"/>
  <c r="AA1438" i="9"/>
  <c r="AA1439" i="9"/>
  <c r="AA1440" i="9"/>
  <c r="AA1441" i="9"/>
  <c r="AA1442" i="9"/>
  <c r="AA1443" i="9"/>
  <c r="AA1444" i="9"/>
  <c r="AA1445" i="9"/>
  <c r="AA1446" i="9"/>
  <c r="AA1447" i="9"/>
  <c r="AA1448" i="9"/>
  <c r="AA1449" i="9"/>
  <c r="AA1450" i="9"/>
  <c r="AA1451" i="9"/>
  <c r="AA1452" i="9"/>
  <c r="AA1453" i="9"/>
  <c r="AA1454" i="9"/>
  <c r="AA1455" i="9"/>
  <c r="AA1456" i="9"/>
  <c r="AA1457" i="9"/>
  <c r="AA1458" i="9"/>
  <c r="AA1459" i="9"/>
  <c r="AA1460" i="9"/>
  <c r="AA1461" i="9"/>
  <c r="AA1462" i="9"/>
  <c r="AA1463" i="9"/>
  <c r="AA1464" i="9"/>
  <c r="AA1465" i="9"/>
  <c r="AA1466" i="9"/>
  <c r="AA1467" i="9"/>
  <c r="AA1468" i="9"/>
  <c r="AA1469" i="9"/>
  <c r="AA1470" i="9"/>
  <c r="AA1471" i="9"/>
  <c r="AA1472" i="9"/>
  <c r="AA1473" i="9"/>
  <c r="AA1474" i="9"/>
  <c r="AA1475" i="9"/>
  <c r="AA1476" i="9"/>
  <c r="AA1477" i="9"/>
  <c r="AA1478" i="9"/>
  <c r="AA1479" i="9"/>
  <c r="AA1480" i="9"/>
  <c r="AA1481" i="9"/>
  <c r="AA1482" i="9"/>
  <c r="AA1483" i="9"/>
  <c r="AA1484" i="9"/>
  <c r="AA1485" i="9"/>
  <c r="AA1486" i="9"/>
  <c r="AA1487" i="9"/>
  <c r="AA1488" i="9"/>
  <c r="AA1489" i="9"/>
  <c r="AA1490" i="9"/>
  <c r="AA1491" i="9"/>
  <c r="AA1492" i="9"/>
  <c r="AA1493" i="9"/>
  <c r="AA1494" i="9"/>
  <c r="AA1495" i="9"/>
  <c r="AA1496" i="9"/>
  <c r="AA1497" i="9"/>
  <c r="AA1498" i="9"/>
  <c r="AA1499" i="9"/>
  <c r="AA1500" i="9"/>
  <c r="AA1501" i="9"/>
  <c r="AA1502" i="9"/>
  <c r="AA1503" i="9"/>
  <c r="AA1504" i="9"/>
  <c r="AA1505" i="9"/>
  <c r="AA1506" i="9"/>
  <c r="AA1507" i="9"/>
  <c r="AA1508" i="9"/>
  <c r="AA1509" i="9"/>
  <c r="AA1510" i="9"/>
  <c r="AA1511" i="9"/>
  <c r="AA1512" i="9"/>
  <c r="AA1513" i="9"/>
  <c r="AA1514" i="9"/>
  <c r="AA1515" i="9"/>
  <c r="AA1516" i="9"/>
  <c r="AA1517" i="9"/>
  <c r="AA1518" i="9"/>
  <c r="AA1519" i="9"/>
  <c r="AA1520" i="9"/>
  <c r="AA1521" i="9"/>
  <c r="AA1522" i="9"/>
  <c r="AA1523" i="9"/>
  <c r="AA1524" i="9"/>
  <c r="AA1525" i="9"/>
  <c r="AA1526" i="9"/>
  <c r="AA1527" i="9"/>
  <c r="AA1528" i="9"/>
  <c r="AA1529" i="9"/>
  <c r="AA1530" i="9"/>
  <c r="AA1531" i="9"/>
  <c r="AA1532" i="9"/>
  <c r="AA1533" i="9"/>
  <c r="AA1534" i="9"/>
  <c r="AA1535" i="9"/>
  <c r="AA1536" i="9"/>
  <c r="AA1537" i="9"/>
  <c r="AA1538" i="9"/>
  <c r="AA1539" i="9"/>
  <c r="AA1540" i="9"/>
  <c r="AA1541" i="9"/>
  <c r="AA1542" i="9"/>
  <c r="AA1543" i="9"/>
  <c r="AA1544" i="9"/>
  <c r="AA1545" i="9"/>
  <c r="AA1546" i="9"/>
  <c r="AA1547" i="9"/>
  <c r="AA1548" i="9"/>
  <c r="AA1549" i="9"/>
  <c r="AA1550" i="9"/>
  <c r="AA1551" i="9"/>
  <c r="AA1552" i="9"/>
  <c r="AA1553" i="9"/>
  <c r="AA1554" i="9"/>
  <c r="AA1555" i="9"/>
  <c r="AA1556" i="9"/>
  <c r="AA1557" i="9"/>
  <c r="AA1558" i="9"/>
  <c r="AA1559" i="9"/>
  <c r="AA1560" i="9"/>
  <c r="AA1561" i="9"/>
  <c r="AA1562" i="9"/>
  <c r="AA1563" i="9"/>
  <c r="AA1564" i="9"/>
  <c r="AA1565" i="9"/>
  <c r="AA1566" i="9"/>
  <c r="AA1567" i="9"/>
  <c r="AA1568" i="9"/>
  <c r="AA1569" i="9"/>
  <c r="AA1570" i="9"/>
  <c r="AA1571" i="9"/>
  <c r="AA1572" i="9"/>
  <c r="AA1573" i="9"/>
  <c r="AA1574" i="9"/>
  <c r="AA1575" i="9"/>
  <c r="AA1576" i="9"/>
  <c r="AA1577" i="9"/>
  <c r="AA1578" i="9"/>
  <c r="AA1579" i="9"/>
  <c r="AA1580" i="9"/>
  <c r="AA1581" i="9"/>
  <c r="AA1582" i="9"/>
  <c r="AA1583" i="9"/>
  <c r="AA1584" i="9"/>
  <c r="AA1585" i="9"/>
  <c r="AA1586" i="9"/>
  <c r="AA1587" i="9"/>
  <c r="AA1588" i="9"/>
  <c r="AA1589" i="9"/>
  <c r="AA1590" i="9"/>
  <c r="AA1591" i="9"/>
  <c r="AA1592" i="9"/>
  <c r="AA1593" i="9"/>
  <c r="AA1594" i="9"/>
  <c r="AA1595" i="9"/>
  <c r="AA1596" i="9"/>
  <c r="AA1597" i="9"/>
  <c r="AA1598" i="9"/>
  <c r="AA1599" i="9"/>
  <c r="AA1600" i="9"/>
  <c r="AA1601" i="9"/>
  <c r="AA1602" i="9"/>
  <c r="AA1603" i="9"/>
  <c r="AA1604" i="9"/>
  <c r="AA1605" i="9"/>
  <c r="AA1606" i="9"/>
  <c r="AA1607" i="9"/>
  <c r="AA1608" i="9"/>
  <c r="AA1609" i="9"/>
  <c r="AA1610" i="9"/>
  <c r="AA1611" i="9"/>
  <c r="AA1612" i="9"/>
  <c r="AA1613" i="9"/>
  <c r="AA1614" i="9"/>
  <c r="AA1615" i="9"/>
  <c r="AA1616" i="9"/>
  <c r="AA1617" i="9"/>
  <c r="AA1618" i="9"/>
  <c r="AA1619" i="9"/>
  <c r="AA1620" i="9"/>
  <c r="AA1621" i="9"/>
  <c r="AA1622" i="9"/>
  <c r="AA1623" i="9"/>
  <c r="AA1624" i="9"/>
  <c r="AA1625" i="9"/>
  <c r="AA1626" i="9"/>
  <c r="AA1627" i="9"/>
  <c r="AA1628" i="9"/>
  <c r="AA1629" i="9"/>
  <c r="AA1630" i="9"/>
  <c r="AA1631" i="9"/>
  <c r="AA1632" i="9"/>
  <c r="AA1633" i="9"/>
  <c r="AA1634" i="9"/>
  <c r="AA1635" i="9"/>
  <c r="AA1636" i="9"/>
  <c r="AA1637" i="9"/>
  <c r="AA1638" i="9"/>
  <c r="AA1639" i="9"/>
  <c r="AA1640" i="9"/>
  <c r="AA1641" i="9"/>
  <c r="AA1642" i="9"/>
  <c r="AA1643" i="9"/>
  <c r="AA1644" i="9"/>
  <c r="AA1645" i="9"/>
  <c r="AA1646" i="9"/>
  <c r="AA1647" i="9"/>
  <c r="AA1648" i="9"/>
  <c r="AA1649" i="9"/>
  <c r="AA1650" i="9"/>
  <c r="AA1651" i="9"/>
  <c r="AA1652" i="9"/>
  <c r="AA1653" i="9"/>
  <c r="AA1654" i="9"/>
  <c r="AA1655" i="9"/>
  <c r="AA1656" i="9"/>
  <c r="AA1657" i="9"/>
  <c r="AA1658" i="9"/>
  <c r="AA1659" i="9"/>
  <c r="AA1660" i="9"/>
  <c r="AA1661" i="9"/>
  <c r="AA1662" i="9"/>
  <c r="AA1663" i="9"/>
  <c r="AA1664" i="9"/>
  <c r="AA1665" i="9"/>
  <c r="AA1666" i="9"/>
  <c r="AA1667" i="9"/>
  <c r="AA1668" i="9"/>
  <c r="AA1669" i="9"/>
  <c r="AA1670" i="9"/>
  <c r="AA1671" i="9"/>
  <c r="AA1672" i="9"/>
  <c r="AA1673" i="9"/>
  <c r="AA1674" i="9"/>
  <c r="AA1675" i="9"/>
  <c r="AA1676" i="9"/>
  <c r="AA1677" i="9"/>
  <c r="AA1678" i="9"/>
  <c r="AA1679" i="9"/>
  <c r="AA1680" i="9"/>
  <c r="AA1681" i="9"/>
  <c r="AA1682" i="9"/>
  <c r="AA1683" i="9"/>
  <c r="AA1684" i="9"/>
  <c r="AA1685" i="9"/>
  <c r="AA1686" i="9"/>
  <c r="AA1687" i="9"/>
  <c r="AA1688" i="9"/>
  <c r="AA1689" i="9"/>
  <c r="AA1690" i="9"/>
  <c r="AA1691" i="9"/>
  <c r="AA1692" i="9"/>
  <c r="AA1693" i="9"/>
  <c r="AA1694" i="9"/>
  <c r="AA1695" i="9"/>
  <c r="AA1696" i="9"/>
  <c r="AA1697" i="9"/>
  <c r="AA1698" i="9"/>
  <c r="AA1699" i="9"/>
  <c r="AA1700" i="9"/>
  <c r="AA1701" i="9"/>
  <c r="AA1702" i="9"/>
  <c r="AA1703" i="9"/>
  <c r="AA1704" i="9"/>
  <c r="AA1705" i="9"/>
  <c r="AA1706" i="9"/>
  <c r="AA1707" i="9"/>
  <c r="AA1708" i="9"/>
  <c r="AA1709" i="9"/>
  <c r="AA1710" i="9"/>
  <c r="AA1711" i="9"/>
  <c r="AA1712" i="9"/>
  <c r="AA1713" i="9"/>
  <c r="AA1714" i="9"/>
  <c r="AA1715" i="9"/>
  <c r="AA1716" i="9"/>
  <c r="AA1717" i="9"/>
  <c r="AA1718" i="9"/>
  <c r="AA1719" i="9"/>
  <c r="AA1720" i="9"/>
  <c r="AA1721" i="9"/>
  <c r="AA1722" i="9"/>
  <c r="AA1723" i="9"/>
  <c r="AA1724" i="9"/>
  <c r="AA1725" i="9"/>
  <c r="AA1726" i="9"/>
  <c r="AA1727" i="9"/>
  <c r="AA1728" i="9"/>
  <c r="AA1729" i="9"/>
  <c r="AA1730" i="9"/>
  <c r="AA1731" i="9"/>
  <c r="AA1732" i="9"/>
  <c r="AA1733" i="9"/>
  <c r="AA1734" i="9"/>
  <c r="AA1735" i="9"/>
  <c r="AA1736" i="9"/>
  <c r="AA1737" i="9"/>
  <c r="AA1738" i="9"/>
  <c r="AA1739" i="9"/>
  <c r="AA1740" i="9"/>
  <c r="AA1741" i="9"/>
  <c r="AA1742" i="9"/>
  <c r="AA1743" i="9"/>
  <c r="AA1744" i="9"/>
  <c r="AA1745" i="9"/>
  <c r="AA1746" i="9"/>
  <c r="AA1747" i="9"/>
  <c r="AA1748" i="9"/>
  <c r="AA1749" i="9"/>
  <c r="AA1750" i="9"/>
  <c r="AA1751" i="9"/>
  <c r="AA1752" i="9"/>
  <c r="AA1753" i="9"/>
  <c r="AA1754" i="9"/>
  <c r="AA1755" i="9"/>
  <c r="AA1756" i="9"/>
  <c r="AA1757" i="9"/>
  <c r="AA1758" i="9"/>
  <c r="AA1759" i="9"/>
  <c r="AA1760" i="9"/>
  <c r="AA1761" i="9"/>
  <c r="AA1762" i="9"/>
  <c r="AA1763" i="9"/>
  <c r="AA1764" i="9"/>
  <c r="AA1765" i="9"/>
  <c r="AA1766" i="9"/>
  <c r="AA1767" i="9"/>
  <c r="AA1768" i="9"/>
  <c r="AA1769" i="9"/>
  <c r="AA1770" i="9"/>
  <c r="AA1771" i="9"/>
  <c r="AA1772" i="9"/>
  <c r="AA1773" i="9"/>
  <c r="AA1774" i="9"/>
  <c r="AA1775" i="9"/>
  <c r="AA1776" i="9"/>
  <c r="AA1777" i="9"/>
  <c r="AA1778" i="9"/>
  <c r="AA1779" i="9"/>
  <c r="AA1780" i="9"/>
  <c r="AA1781" i="9"/>
  <c r="AA1782" i="9"/>
  <c r="AA1783" i="9"/>
  <c r="AA1784" i="9"/>
  <c r="AA1785" i="9"/>
  <c r="AA1786" i="9"/>
  <c r="AA1787" i="9"/>
  <c r="AA1788" i="9"/>
  <c r="AA1789" i="9"/>
  <c r="AA1790" i="9"/>
  <c r="AA1791" i="9"/>
  <c r="AA1792" i="9"/>
  <c r="AA1793" i="9"/>
  <c r="AA1794" i="9"/>
  <c r="AA1795" i="9"/>
  <c r="AA1796" i="9"/>
  <c r="AA1797" i="9"/>
  <c r="AA1798" i="9"/>
  <c r="AA1799" i="9"/>
  <c r="AA1800" i="9"/>
  <c r="AA1801" i="9"/>
  <c r="AA1802" i="9"/>
  <c r="AA1803" i="9"/>
  <c r="AA1804" i="9"/>
  <c r="AA1805" i="9"/>
  <c r="AA1806" i="9"/>
  <c r="AA1807" i="9"/>
  <c r="AA1808" i="9"/>
  <c r="AA1809" i="9"/>
  <c r="AA1810" i="9"/>
  <c r="AA1811" i="9"/>
  <c r="AA1812" i="9"/>
  <c r="AA1813" i="9"/>
  <c r="AA1814" i="9"/>
  <c r="AA1815" i="9"/>
  <c r="AA1816" i="9"/>
  <c r="AA1817" i="9"/>
  <c r="AA1818" i="9"/>
  <c r="AA1819" i="9"/>
  <c r="AA1820" i="9"/>
  <c r="AA1821" i="9"/>
  <c r="AA1822" i="9"/>
  <c r="AA1823" i="9"/>
  <c r="AA1824" i="9"/>
  <c r="AA1825" i="9"/>
  <c r="AA1826" i="9"/>
  <c r="AA1827" i="9"/>
  <c r="AA1828" i="9"/>
  <c r="AA1829" i="9"/>
  <c r="AA1830" i="9"/>
  <c r="AA1831" i="9"/>
  <c r="AA1832" i="9"/>
  <c r="AA1833" i="9"/>
  <c r="AA1834" i="9"/>
  <c r="AA1835" i="9"/>
  <c r="AA1836" i="9"/>
  <c r="AA1837" i="9"/>
  <c r="AA1838" i="9"/>
  <c r="AA1839" i="9"/>
  <c r="AA1840" i="9"/>
  <c r="AA1841" i="9"/>
  <c r="AA1842" i="9"/>
  <c r="AA1843" i="9"/>
  <c r="AA1844" i="9"/>
  <c r="AA1845" i="9"/>
  <c r="AA1846" i="9"/>
  <c r="AA1847" i="9"/>
  <c r="AA1848" i="9"/>
  <c r="AA1849" i="9"/>
  <c r="AA1850" i="9"/>
  <c r="AA1851" i="9"/>
  <c r="AA1852" i="9"/>
  <c r="AA1853" i="9"/>
  <c r="AA1854" i="9"/>
  <c r="AA1855" i="9"/>
  <c r="AA1856" i="9"/>
  <c r="AA1857" i="9"/>
  <c r="AA1858" i="9"/>
  <c r="AA1859" i="9"/>
  <c r="AA1860" i="9"/>
  <c r="AA1861" i="9"/>
  <c r="AA1862" i="9"/>
  <c r="AA1863" i="9"/>
  <c r="AA1864" i="9"/>
  <c r="AA1865" i="9"/>
  <c r="AA1866" i="9"/>
  <c r="AA1867" i="9"/>
  <c r="AA1868" i="9"/>
  <c r="AA1869" i="9"/>
  <c r="AA1870" i="9"/>
  <c r="AA1871" i="9"/>
  <c r="AA1872" i="9"/>
  <c r="AA1873" i="9"/>
  <c r="AA1874" i="9"/>
  <c r="AA1875" i="9"/>
  <c r="AA1876" i="9"/>
  <c r="AA1877" i="9"/>
  <c r="AA1878" i="9"/>
  <c r="AA1879" i="9"/>
  <c r="AA1880" i="9"/>
  <c r="AA1881" i="9"/>
  <c r="AA1882" i="9"/>
  <c r="AA1883" i="9"/>
  <c r="AA1884" i="9"/>
  <c r="AA1885" i="9"/>
  <c r="AA1886" i="9"/>
  <c r="AA1887" i="9"/>
  <c r="AA1888" i="9"/>
  <c r="AA1889" i="9"/>
  <c r="AA1890" i="9"/>
  <c r="AA1891" i="9"/>
  <c r="AA1892" i="9"/>
  <c r="AA1893" i="9"/>
  <c r="AA1894" i="9"/>
  <c r="AA1895" i="9"/>
  <c r="AA1896" i="9"/>
  <c r="AA1897" i="9"/>
  <c r="AA1898" i="9"/>
  <c r="AA1899" i="9"/>
  <c r="AA1900" i="9"/>
  <c r="AA1901" i="9"/>
  <c r="AA1902" i="9"/>
  <c r="AA1903" i="9"/>
  <c r="AA1904" i="9"/>
  <c r="AA1905" i="9"/>
  <c r="AA1906" i="9"/>
  <c r="AA1907" i="9"/>
  <c r="AA1908" i="9"/>
  <c r="AA1909" i="9"/>
  <c r="AA1910" i="9"/>
  <c r="AA1911" i="9"/>
  <c r="AA1912" i="9"/>
  <c r="AA1913" i="9"/>
  <c r="AA1914" i="9"/>
  <c r="AA1915" i="9"/>
  <c r="AA1916" i="9"/>
  <c r="AA1917" i="9"/>
  <c r="AA1918" i="9"/>
  <c r="AA1919" i="9"/>
  <c r="AA1920" i="9"/>
  <c r="AA1921" i="9"/>
  <c r="AA1922" i="9"/>
  <c r="AA1923" i="9"/>
  <c r="AA1924" i="9"/>
  <c r="AA1925" i="9"/>
  <c r="AA1926" i="9"/>
  <c r="AA1927" i="9"/>
  <c r="AA1928" i="9"/>
  <c r="AA1929" i="9"/>
  <c r="AA1930" i="9"/>
  <c r="AA1931" i="9"/>
  <c r="AA1932" i="9"/>
  <c r="AA1933" i="9"/>
  <c r="AA1934" i="9"/>
  <c r="AA1935" i="9"/>
  <c r="AA1936" i="9"/>
  <c r="AA1937" i="9"/>
  <c r="AA1938" i="9"/>
  <c r="AA1939" i="9"/>
  <c r="AA1940" i="9"/>
  <c r="AA1941" i="9"/>
  <c r="AA1942" i="9"/>
  <c r="AA1943" i="9"/>
  <c r="AA1944" i="9"/>
  <c r="AA1945" i="9"/>
  <c r="AA1946" i="9"/>
  <c r="AA1947" i="9"/>
  <c r="AA1948" i="9"/>
  <c r="AA1949" i="9"/>
  <c r="AA1950" i="9"/>
  <c r="AA1951" i="9"/>
  <c r="AA1952" i="9"/>
  <c r="AA1953" i="9"/>
  <c r="AA1954" i="9"/>
  <c r="AA1955" i="9"/>
  <c r="AA1956" i="9"/>
  <c r="AA1957" i="9"/>
  <c r="AA1958" i="9"/>
  <c r="AA1959" i="9"/>
  <c r="AA1960" i="9"/>
  <c r="AA1961" i="9"/>
  <c r="AA1962" i="9"/>
  <c r="AA1963" i="9"/>
  <c r="AA1964" i="9"/>
  <c r="AA1965" i="9"/>
  <c r="AA1966" i="9"/>
  <c r="AA1967" i="9"/>
  <c r="AA1968" i="9"/>
  <c r="AA1969" i="9"/>
  <c r="AA1970" i="9"/>
  <c r="AA1971" i="9"/>
  <c r="AA1972" i="9"/>
  <c r="AA1973" i="9"/>
  <c r="AA1974" i="9"/>
  <c r="AA1975" i="9"/>
  <c r="AA1976" i="9"/>
  <c r="AA1977" i="9"/>
  <c r="AA1978" i="9"/>
  <c r="AA1979" i="9"/>
  <c r="AA1980" i="9"/>
  <c r="AA1981" i="9"/>
  <c r="AA1982" i="9"/>
  <c r="AA1983" i="9"/>
  <c r="AA1984" i="9"/>
  <c r="AA1985" i="9"/>
  <c r="AA1986" i="9"/>
  <c r="AA1987" i="9"/>
  <c r="AA1988" i="9"/>
  <c r="AA1989" i="9"/>
  <c r="AA1990" i="9"/>
  <c r="AA1991" i="9"/>
  <c r="AA1992" i="9"/>
  <c r="AA1993" i="9"/>
  <c r="AA1994" i="9"/>
  <c r="AA1995" i="9"/>
  <c r="AA1996" i="9"/>
  <c r="AA1997" i="9"/>
  <c r="AA1998" i="9"/>
  <c r="AA1999" i="9"/>
  <c r="AA2000" i="9"/>
  <c r="AA2001" i="9"/>
  <c r="AA2002" i="9"/>
  <c r="AA2003" i="9"/>
  <c r="AA2004" i="9"/>
  <c r="AA2005" i="9"/>
  <c r="AA2006" i="9"/>
  <c r="AA2007" i="9"/>
  <c r="AA2008" i="9"/>
  <c r="AA2009" i="9"/>
  <c r="AA2010" i="9"/>
  <c r="AA2011" i="9"/>
  <c r="AA2012" i="9"/>
  <c r="AA2013" i="9"/>
  <c r="AA2014" i="9"/>
  <c r="AA2015" i="9"/>
  <c r="AA2016" i="9"/>
  <c r="AA2017" i="9"/>
  <c r="AA2018" i="9"/>
  <c r="AA2019" i="9"/>
  <c r="AA2020" i="9"/>
  <c r="AA2021" i="9"/>
  <c r="AA2022" i="9"/>
  <c r="AA2023" i="9"/>
  <c r="AA2024" i="9"/>
  <c r="AA2025" i="9"/>
  <c r="AA2026" i="9"/>
  <c r="AA2027" i="9"/>
  <c r="AA2028" i="9"/>
  <c r="AA2029" i="9"/>
  <c r="AA2030" i="9"/>
  <c r="AA2031" i="9"/>
  <c r="AA2032" i="9"/>
  <c r="AA2033" i="9"/>
  <c r="AA2034" i="9"/>
  <c r="AA2035" i="9"/>
  <c r="AA2036" i="9"/>
  <c r="AA2037" i="9"/>
  <c r="AA2038" i="9"/>
  <c r="AA2039" i="9"/>
  <c r="AA2040" i="9"/>
  <c r="AA2041" i="9"/>
  <c r="AA2042" i="9"/>
  <c r="AA2043" i="9"/>
  <c r="AA2044" i="9"/>
  <c r="AA2045" i="9"/>
  <c r="AA2046" i="9"/>
  <c r="AA2047" i="9"/>
  <c r="AA2048" i="9"/>
  <c r="AA2049" i="9"/>
  <c r="AA2050" i="9"/>
  <c r="AA2051" i="9"/>
  <c r="AA2052" i="9"/>
  <c r="AA2053" i="9"/>
  <c r="AA2054" i="9"/>
  <c r="AA2055" i="9"/>
  <c r="AA2056" i="9"/>
  <c r="AA2057" i="9"/>
  <c r="AA2058" i="9"/>
  <c r="AA2059" i="9"/>
  <c r="AA2060" i="9"/>
  <c r="AA2061" i="9"/>
  <c r="AA2062" i="9"/>
  <c r="AA2063" i="9"/>
  <c r="AA2064" i="9"/>
  <c r="AA2065" i="9"/>
  <c r="AA2066" i="9"/>
  <c r="AA2067" i="9"/>
  <c r="AA2068" i="9"/>
  <c r="AA2069" i="9"/>
  <c r="AA2070" i="9"/>
  <c r="AA2071" i="9"/>
  <c r="AA2072" i="9"/>
  <c r="AA2073" i="9"/>
  <c r="AA2074" i="9"/>
  <c r="AA2075" i="9"/>
  <c r="AA2076" i="9"/>
  <c r="AA2077" i="9"/>
  <c r="AA2078" i="9"/>
  <c r="AA2079" i="9"/>
  <c r="AA2080" i="9"/>
  <c r="AA2081" i="9"/>
  <c r="AA2082" i="9"/>
  <c r="AA2083" i="9"/>
  <c r="AA2084" i="9"/>
  <c r="AA2085" i="9"/>
  <c r="AA2086" i="9"/>
  <c r="AA2087" i="9"/>
  <c r="AA2088" i="9"/>
  <c r="AA2089" i="9"/>
  <c r="AA2090" i="9"/>
  <c r="AA2091" i="9"/>
  <c r="AA2092" i="9"/>
  <c r="AA2093" i="9"/>
  <c r="AA2094" i="9"/>
  <c r="AA2095" i="9"/>
  <c r="AA2096" i="9"/>
  <c r="AA2097" i="9"/>
  <c r="AA2098" i="9"/>
  <c r="AA2099" i="9"/>
  <c r="AA2100" i="9"/>
  <c r="AA2101" i="9"/>
  <c r="AA2102" i="9"/>
  <c r="AA2103" i="9"/>
  <c r="AA2104" i="9"/>
  <c r="AA2105" i="9"/>
  <c r="AA2106" i="9"/>
  <c r="AA2107" i="9"/>
  <c r="AA2108" i="9"/>
  <c r="AA2109" i="9"/>
  <c r="AA2110" i="9"/>
  <c r="AA2111" i="9"/>
  <c r="AA2112" i="9"/>
  <c r="AA2113" i="9"/>
  <c r="AA2114" i="9"/>
  <c r="AA2115" i="9"/>
  <c r="AA2116" i="9"/>
  <c r="AA2117" i="9"/>
  <c r="AA2118" i="9"/>
  <c r="AA2119" i="9"/>
  <c r="AA2120" i="9"/>
  <c r="AA2121" i="9"/>
  <c r="AA2122" i="9"/>
  <c r="AA2123" i="9"/>
  <c r="AA2124" i="9"/>
  <c r="AA2125" i="9"/>
  <c r="AA2126" i="9"/>
  <c r="AA2127" i="9"/>
  <c r="AA2128" i="9"/>
  <c r="AA2129" i="9"/>
  <c r="AA2130" i="9"/>
  <c r="AA2131" i="9"/>
  <c r="AA2132" i="9"/>
  <c r="AA2133" i="9"/>
  <c r="AA2134" i="9"/>
  <c r="AA2135" i="9"/>
  <c r="AA2136" i="9"/>
  <c r="AA2137" i="9"/>
  <c r="AA2138" i="9"/>
  <c r="AA2139" i="9"/>
  <c r="AA2140" i="9"/>
  <c r="AA2141" i="9"/>
  <c r="AA2142" i="9"/>
  <c r="AA2143" i="9"/>
  <c r="AA2144" i="9"/>
  <c r="AA2145" i="9"/>
  <c r="AA2146" i="9"/>
  <c r="AA2147" i="9"/>
  <c r="AA2148" i="9"/>
  <c r="AA2149" i="9"/>
  <c r="AA2150" i="9"/>
  <c r="AA2151" i="9"/>
  <c r="AA2152" i="9"/>
  <c r="AA2153" i="9"/>
  <c r="AA2154" i="9"/>
  <c r="AA2155" i="9"/>
  <c r="AA2156" i="9"/>
  <c r="AA2157" i="9"/>
  <c r="AA2158" i="9"/>
  <c r="AA2159" i="9"/>
  <c r="AA2160" i="9"/>
  <c r="AA2161" i="9"/>
  <c r="AA2162" i="9"/>
  <c r="AA2163" i="9"/>
  <c r="AA2164" i="9"/>
  <c r="AA2165" i="9"/>
  <c r="AA2166" i="9"/>
  <c r="AA2167" i="9"/>
  <c r="AA2168" i="9"/>
  <c r="AA2169" i="9"/>
  <c r="AA2170" i="9"/>
  <c r="AA2171" i="9"/>
  <c r="AA2172" i="9"/>
  <c r="AA2173" i="9"/>
  <c r="AA2174" i="9"/>
  <c r="AA2175" i="9"/>
  <c r="AA2176" i="9"/>
  <c r="AA2177" i="9"/>
  <c r="AA2178" i="9"/>
  <c r="AA2179" i="9"/>
  <c r="AA2180" i="9"/>
  <c r="AA2181" i="9"/>
  <c r="AA2182" i="9"/>
  <c r="AA2183" i="9"/>
  <c r="AA2184" i="9"/>
  <c r="AA2185" i="9"/>
  <c r="AA2186" i="9"/>
  <c r="AA2187" i="9"/>
  <c r="AA2188" i="9"/>
  <c r="AA2189" i="9"/>
  <c r="AA2190" i="9"/>
  <c r="AA2191" i="9"/>
  <c r="AA2192" i="9"/>
  <c r="AA2193" i="9"/>
  <c r="AA2194" i="9"/>
  <c r="AA2195" i="9"/>
  <c r="AA2196" i="9"/>
  <c r="AA2197" i="9"/>
  <c r="AA2198" i="9"/>
  <c r="AA2199" i="9"/>
  <c r="AA2200" i="9"/>
  <c r="AA2201" i="9"/>
  <c r="AA2202" i="9"/>
  <c r="AA2203" i="9"/>
  <c r="AA2204" i="9"/>
  <c r="AA2205" i="9"/>
  <c r="AA2206" i="9"/>
  <c r="AA2207" i="9"/>
  <c r="AA2208" i="9"/>
  <c r="AA2209" i="9"/>
  <c r="AA2210" i="9"/>
  <c r="AA2211" i="9"/>
  <c r="AA2212" i="9"/>
  <c r="AA2213" i="9"/>
  <c r="AA2214" i="9"/>
  <c r="AA2215" i="9"/>
  <c r="AA2216" i="9"/>
  <c r="AA2217" i="9"/>
  <c r="AA2218" i="9"/>
  <c r="AA2219" i="9"/>
  <c r="AA2220" i="9"/>
  <c r="AA2221" i="9"/>
  <c r="AA2222" i="9"/>
  <c r="AA2223" i="9"/>
  <c r="AA2224" i="9"/>
  <c r="AA2225" i="9"/>
  <c r="AA2226" i="9"/>
  <c r="AA2227" i="9"/>
  <c r="AA2228" i="9"/>
  <c r="AA2229" i="9"/>
  <c r="AA2230" i="9"/>
  <c r="AA2231" i="9"/>
  <c r="AA2232" i="9"/>
  <c r="AA2233" i="9"/>
  <c r="AA2234" i="9"/>
  <c r="AA2235" i="9"/>
  <c r="AA2236" i="9"/>
  <c r="AA2237" i="9"/>
  <c r="AA2238" i="9"/>
  <c r="AA2239" i="9"/>
  <c r="AA2240" i="9"/>
  <c r="AA2241" i="9"/>
  <c r="AA2242" i="9"/>
  <c r="AA2243" i="9"/>
  <c r="AA2244" i="9"/>
  <c r="AA2245" i="9"/>
  <c r="AA2246" i="9"/>
  <c r="AA2247" i="9"/>
  <c r="AA2248" i="9"/>
  <c r="AA2249" i="9"/>
  <c r="AA2250" i="9"/>
  <c r="AA2251" i="9"/>
  <c r="AA2252" i="9"/>
  <c r="AA2253" i="9"/>
  <c r="AA2254" i="9"/>
  <c r="AA2255" i="9"/>
  <c r="AA2256" i="9"/>
  <c r="AA2257" i="9"/>
  <c r="AA2258" i="9"/>
  <c r="AA2259" i="9"/>
  <c r="AA2260" i="9"/>
  <c r="AA2261" i="9"/>
  <c r="AA2262" i="9"/>
  <c r="AA2263" i="9"/>
  <c r="AA2264" i="9"/>
  <c r="AA2265" i="9"/>
  <c r="AA2266" i="9"/>
  <c r="AA2267" i="9"/>
  <c r="AA2268" i="9"/>
  <c r="AA2269" i="9"/>
  <c r="AA2270" i="9"/>
  <c r="AA2271" i="9"/>
  <c r="AA2272" i="9"/>
  <c r="AA2273" i="9"/>
  <c r="AA2274" i="9"/>
  <c r="AA2275" i="9"/>
  <c r="AA2276" i="9"/>
  <c r="AA2277" i="9"/>
  <c r="AA2278" i="9"/>
  <c r="AA2279" i="9"/>
  <c r="AA2280" i="9"/>
  <c r="AA2281" i="9"/>
  <c r="AA2282" i="9"/>
  <c r="AA2283" i="9"/>
  <c r="AA2284" i="9"/>
  <c r="AA2285" i="9"/>
  <c r="AA2286" i="9"/>
  <c r="AA2287" i="9"/>
  <c r="AA2288" i="9"/>
  <c r="AA2289" i="9"/>
  <c r="AA2290" i="9"/>
  <c r="AA2291" i="9"/>
  <c r="AA2292" i="9"/>
  <c r="AA2293" i="9"/>
  <c r="AA2294" i="9"/>
  <c r="AA2295" i="9"/>
  <c r="AA2296" i="9"/>
  <c r="AA2297" i="9"/>
  <c r="AA2298" i="9"/>
  <c r="AA2299" i="9"/>
  <c r="AA2300" i="9"/>
  <c r="AA2301" i="9"/>
  <c r="AA2302" i="9"/>
  <c r="AA2303" i="9"/>
  <c r="AA2304" i="9"/>
  <c r="AA2305" i="9"/>
  <c r="AA2306" i="9"/>
  <c r="AA2307" i="9"/>
  <c r="AA2308" i="9"/>
  <c r="AA2309" i="9"/>
  <c r="AA2310" i="9"/>
  <c r="AA2311" i="9"/>
  <c r="AA2312" i="9"/>
  <c r="AA2313" i="9"/>
  <c r="AA2314" i="9"/>
  <c r="AA2315" i="9"/>
  <c r="AA2316" i="9"/>
  <c r="AA2317" i="9"/>
  <c r="AA2318" i="9"/>
  <c r="AA2319" i="9"/>
  <c r="AA2320" i="9"/>
  <c r="AA2321" i="9"/>
  <c r="AA2322" i="9"/>
  <c r="AA2323" i="9"/>
  <c r="AA2324" i="9"/>
  <c r="AA2325" i="9"/>
  <c r="AA2326" i="9"/>
  <c r="AA2327" i="9"/>
  <c r="AA2328" i="9"/>
  <c r="AA2329" i="9"/>
  <c r="AA2330" i="9"/>
  <c r="AA2331" i="9"/>
  <c r="AA2332" i="9"/>
  <c r="AA2333" i="9"/>
  <c r="AA2334" i="9"/>
  <c r="AA2335" i="9"/>
  <c r="AA2336" i="9"/>
  <c r="AA2337" i="9"/>
  <c r="AA2338" i="9"/>
  <c r="AA2339" i="9"/>
  <c r="AA2340" i="9"/>
  <c r="AA2341" i="9"/>
  <c r="AA2342" i="9"/>
  <c r="AA2343" i="9"/>
  <c r="AA2344" i="9"/>
  <c r="AA2345" i="9"/>
  <c r="AA2346" i="9"/>
  <c r="AA2347" i="9"/>
  <c r="AA2348" i="9"/>
  <c r="AA2349" i="9"/>
  <c r="AA2350" i="9"/>
  <c r="AA2351" i="9"/>
  <c r="AA2352" i="9"/>
  <c r="AA2353" i="9"/>
  <c r="AA2354" i="9"/>
  <c r="AA2355" i="9"/>
  <c r="AA2356" i="9"/>
  <c r="AA2357" i="9"/>
  <c r="AA2358" i="9"/>
  <c r="AA2359" i="9"/>
  <c r="AA2360" i="9"/>
  <c r="AA2361" i="9"/>
  <c r="AA2362" i="9"/>
  <c r="AA2363" i="9"/>
  <c r="AA2364" i="9"/>
  <c r="AA2365" i="9"/>
  <c r="AA2366" i="9"/>
  <c r="AA2367" i="9"/>
  <c r="AA2368" i="9"/>
  <c r="AA2369" i="9"/>
  <c r="AA2370" i="9"/>
  <c r="AA2371" i="9"/>
  <c r="AA2372" i="9"/>
  <c r="AA2373" i="9"/>
  <c r="AA2374" i="9"/>
  <c r="AA2375" i="9"/>
  <c r="AA2376" i="9"/>
  <c r="AA2377" i="9"/>
  <c r="AA2378" i="9"/>
  <c r="AA2379" i="9"/>
  <c r="AA2380" i="9"/>
  <c r="AA2381" i="9"/>
  <c r="AA2382" i="9"/>
  <c r="AA2383" i="9"/>
  <c r="AA2384" i="9"/>
  <c r="AA2385" i="9"/>
  <c r="AA2386" i="9"/>
  <c r="AA2387" i="9"/>
  <c r="AA2388" i="9"/>
  <c r="AA2389" i="9"/>
  <c r="AA2390" i="9"/>
  <c r="AA2391" i="9"/>
  <c r="AA2392" i="9"/>
  <c r="AA2393" i="9"/>
  <c r="AA2394" i="9"/>
  <c r="AA2395" i="9"/>
  <c r="AA2396" i="9"/>
  <c r="AA2397" i="9"/>
  <c r="AA2398" i="9"/>
  <c r="AA2399" i="9"/>
  <c r="AA2400" i="9"/>
  <c r="AA2401" i="9"/>
  <c r="AA2402" i="9"/>
  <c r="AA2403" i="9"/>
  <c r="AA2404" i="9"/>
  <c r="AA2405" i="9"/>
  <c r="AA2406" i="9"/>
  <c r="AA2407" i="9"/>
  <c r="AA2408" i="9"/>
  <c r="AA2409" i="9"/>
  <c r="AA2410" i="9"/>
  <c r="AA2411" i="9"/>
  <c r="AA2412" i="9"/>
  <c r="AA2413" i="9"/>
  <c r="AA2414" i="9"/>
  <c r="AA2415" i="9"/>
  <c r="AA2416" i="9"/>
  <c r="AA2417" i="9"/>
  <c r="AA2418" i="9"/>
  <c r="AA2419" i="9"/>
  <c r="AA2420" i="9"/>
  <c r="AA2421" i="9"/>
  <c r="AA2422" i="9"/>
  <c r="AA2423" i="9"/>
  <c r="AA2424" i="9"/>
  <c r="AA2425" i="9"/>
  <c r="AA2426" i="9"/>
  <c r="AA2427" i="9"/>
  <c r="AA2428" i="9"/>
  <c r="AA2429" i="9"/>
  <c r="AA2430" i="9"/>
  <c r="AA2431" i="9"/>
  <c r="AA2432" i="9"/>
  <c r="AA2433" i="9"/>
  <c r="AA2434" i="9"/>
  <c r="AA2435" i="9"/>
  <c r="AA2436" i="9"/>
  <c r="AA2437" i="9"/>
  <c r="AA2438" i="9"/>
  <c r="AA2439" i="9"/>
  <c r="AA2440" i="9"/>
  <c r="AA2441" i="9"/>
  <c r="AA2442" i="9"/>
  <c r="AA2443" i="9"/>
  <c r="AA2444" i="9"/>
  <c r="AA2445" i="9"/>
  <c r="AA2446" i="9"/>
  <c r="AA2447" i="9"/>
  <c r="AA2448" i="9"/>
  <c r="AA2449" i="9"/>
  <c r="AA2450" i="9"/>
  <c r="AA2451" i="9"/>
  <c r="AA2452" i="9"/>
  <c r="AA2453" i="9"/>
  <c r="AA2454" i="9"/>
  <c r="AA2455" i="9"/>
  <c r="AA2456" i="9"/>
  <c r="AA2457" i="9"/>
  <c r="AA2458" i="9"/>
  <c r="AA2459" i="9"/>
  <c r="AA2460" i="9"/>
  <c r="AA2461" i="9"/>
  <c r="AA2462" i="9"/>
  <c r="AA2463" i="9"/>
  <c r="AA2464" i="9"/>
  <c r="AA2465" i="9"/>
  <c r="AA2466" i="9"/>
  <c r="AA2467" i="9"/>
  <c r="AA2468" i="9"/>
  <c r="AA2469" i="9"/>
  <c r="AA2470" i="9"/>
  <c r="AA2471" i="9"/>
  <c r="AA2472" i="9"/>
  <c r="AA2473" i="9"/>
  <c r="AA2474" i="9"/>
  <c r="AA2475" i="9"/>
  <c r="AA2476" i="9"/>
  <c r="AA2477" i="9"/>
  <c r="AA2478" i="9"/>
  <c r="AA2479" i="9"/>
  <c r="AA2480" i="9"/>
  <c r="AA2481" i="9"/>
  <c r="AA2482" i="9"/>
  <c r="AA2483" i="9"/>
  <c r="AA2484" i="9"/>
  <c r="AA2485" i="9"/>
  <c r="AA2486" i="9"/>
  <c r="AA2487" i="9"/>
  <c r="AA2488" i="9"/>
  <c r="AA2489" i="9"/>
  <c r="AA2490" i="9"/>
  <c r="AA2491" i="9"/>
  <c r="AA2492" i="9"/>
  <c r="AA2493" i="9"/>
  <c r="AA2494" i="9"/>
  <c r="AA2495" i="9"/>
  <c r="AA2496" i="9"/>
  <c r="AA2497" i="9"/>
  <c r="AA2498" i="9"/>
  <c r="AA2499" i="9"/>
  <c r="AA2500" i="9"/>
  <c r="AA2501" i="9"/>
  <c r="AA2502" i="9"/>
  <c r="AA2503" i="9"/>
  <c r="AA2504" i="9"/>
  <c r="AA2505" i="9"/>
  <c r="AA2506" i="9"/>
  <c r="AA2507" i="9"/>
  <c r="AA2508" i="9"/>
  <c r="AA2509" i="9"/>
  <c r="AA2510" i="9"/>
  <c r="AA2511" i="9"/>
  <c r="AA2512" i="9"/>
  <c r="AA2513" i="9"/>
  <c r="AA2514" i="9"/>
  <c r="AA2515" i="9"/>
  <c r="AA2516" i="9"/>
  <c r="AA2517" i="9"/>
  <c r="AA2518" i="9"/>
  <c r="AA2519" i="9"/>
  <c r="AA2520" i="9"/>
  <c r="AA2521" i="9"/>
  <c r="AA2522" i="9"/>
  <c r="AA2523" i="9"/>
  <c r="AA2524" i="9"/>
  <c r="AA2525" i="9"/>
  <c r="AA2526" i="9"/>
  <c r="AA2527" i="9"/>
  <c r="AA2528" i="9"/>
  <c r="AA2529" i="9"/>
  <c r="AA2530" i="9"/>
  <c r="AA2531" i="9"/>
  <c r="AA2532" i="9"/>
  <c r="AA2533" i="9"/>
  <c r="AA2534" i="9"/>
  <c r="AA2535" i="9"/>
  <c r="AA2536" i="9"/>
  <c r="AA2537" i="9"/>
  <c r="AA2538" i="9"/>
  <c r="AA2539" i="9"/>
  <c r="AA2540" i="9"/>
  <c r="AA2541" i="9"/>
  <c r="AA2542" i="9"/>
  <c r="AA2543" i="9"/>
  <c r="AA2544" i="9"/>
  <c r="AA2545" i="9"/>
  <c r="AA2546" i="9"/>
  <c r="AA2547" i="9"/>
  <c r="AA2548" i="9"/>
  <c r="AA2549" i="9"/>
  <c r="AA2550" i="9"/>
  <c r="AA2551" i="9"/>
  <c r="AA2552" i="9"/>
  <c r="AA2553" i="9"/>
  <c r="AA2554" i="9"/>
  <c r="AA2555" i="9"/>
  <c r="AA2556" i="9"/>
  <c r="AA2557" i="9"/>
  <c r="AA2558" i="9"/>
  <c r="AA2559" i="9"/>
  <c r="AA2560" i="9"/>
  <c r="AA2561" i="9"/>
  <c r="AA2562" i="9"/>
  <c r="AA2563" i="9"/>
  <c r="AA2564" i="9"/>
  <c r="AA2565" i="9"/>
  <c r="AA2566" i="9"/>
  <c r="AA2567" i="9"/>
  <c r="AA2568" i="9"/>
  <c r="AA2569" i="9"/>
  <c r="AA2570" i="9"/>
  <c r="AA2571" i="9"/>
  <c r="AA2572" i="9"/>
  <c r="AA2573" i="9"/>
  <c r="AA2574" i="9"/>
  <c r="AA2575" i="9"/>
  <c r="AA2576" i="9"/>
  <c r="AA2577" i="9"/>
  <c r="AA2578" i="9"/>
  <c r="AA2579" i="9"/>
  <c r="AA2580" i="9"/>
  <c r="AA2581" i="9"/>
  <c r="AA2582" i="9"/>
  <c r="AA2583" i="9"/>
  <c r="AA2584" i="9"/>
  <c r="AA2585" i="9"/>
  <c r="AA2586" i="9"/>
  <c r="AA2587" i="9"/>
  <c r="AA2588" i="9"/>
  <c r="AA2589" i="9"/>
  <c r="AA2590" i="9"/>
  <c r="AA2591" i="9"/>
  <c r="AA2592" i="9"/>
  <c r="AA2593" i="9"/>
  <c r="AA2594" i="9"/>
  <c r="AA2595" i="9"/>
  <c r="AA2596" i="9"/>
  <c r="AA2597" i="9"/>
  <c r="AA2598" i="9"/>
  <c r="AA2599" i="9"/>
  <c r="AA2600" i="9"/>
  <c r="AA2601" i="9"/>
  <c r="AA2602" i="9"/>
  <c r="AA2603" i="9"/>
  <c r="AA2604" i="9"/>
  <c r="AA2605" i="9"/>
  <c r="AA2606" i="9"/>
  <c r="AA2607" i="9"/>
  <c r="AA2608" i="9"/>
  <c r="AA2609" i="9"/>
  <c r="AA2610" i="9"/>
  <c r="AA2611" i="9"/>
  <c r="AA2612" i="9"/>
  <c r="AA2613" i="9"/>
  <c r="AA2614" i="9"/>
  <c r="AA2615" i="9"/>
  <c r="AA2616" i="9"/>
  <c r="AA2617" i="9"/>
  <c r="AA2618" i="9"/>
  <c r="AA2619" i="9"/>
  <c r="AA2620" i="9"/>
  <c r="AA2621" i="9"/>
  <c r="AA2622" i="9"/>
  <c r="AA2623" i="9"/>
  <c r="AA2624" i="9"/>
  <c r="AA2625" i="9"/>
  <c r="AA2626" i="9"/>
  <c r="AA2627" i="9"/>
  <c r="AA2628" i="9"/>
  <c r="AA2629" i="9"/>
  <c r="AA2630" i="9"/>
  <c r="AA2631" i="9"/>
  <c r="AA2632" i="9"/>
  <c r="AA2633" i="9"/>
  <c r="AA2634" i="9"/>
  <c r="AA2635" i="9"/>
  <c r="AA2636" i="9"/>
  <c r="AA2637" i="9"/>
  <c r="AA2638" i="9"/>
  <c r="AA2639" i="9"/>
  <c r="AA2640" i="9"/>
  <c r="AA2641" i="9"/>
  <c r="AA2642" i="9"/>
  <c r="AA2643" i="9"/>
  <c r="AA2644" i="9"/>
  <c r="AA2645" i="9"/>
  <c r="AA2646" i="9"/>
  <c r="AA2647" i="9"/>
  <c r="AA2648" i="9"/>
  <c r="AA2649" i="9"/>
  <c r="AA2650" i="9"/>
  <c r="AA2651" i="9"/>
  <c r="AA2652" i="9"/>
  <c r="AA2653" i="9"/>
  <c r="AA2654" i="9"/>
  <c r="AA2655" i="9"/>
  <c r="AA2656" i="9"/>
  <c r="AA2657" i="9"/>
  <c r="AA2658" i="9"/>
  <c r="AA2659" i="9"/>
  <c r="AA2660" i="9"/>
  <c r="AA2661" i="9"/>
  <c r="AA2662" i="9"/>
  <c r="AA2663" i="9"/>
  <c r="AA2664" i="9"/>
  <c r="AA2665" i="9"/>
  <c r="AA2666" i="9"/>
  <c r="AA2667" i="9"/>
  <c r="AA2668" i="9"/>
  <c r="AA2669" i="9"/>
  <c r="AA2670" i="9"/>
  <c r="AA2671" i="9"/>
  <c r="AA2672" i="9"/>
  <c r="AA2673" i="9"/>
  <c r="AA2674" i="9"/>
  <c r="AA2675" i="9"/>
  <c r="AA2676" i="9"/>
  <c r="AA2677" i="9"/>
  <c r="AA2678" i="9"/>
  <c r="AA2679" i="9"/>
  <c r="AA2680" i="9"/>
  <c r="AA2681" i="9"/>
  <c r="AA2682" i="9"/>
  <c r="AA2683" i="9"/>
  <c r="AA2684" i="9"/>
  <c r="AA2685" i="9"/>
  <c r="AA2686" i="9"/>
  <c r="AA2687" i="9"/>
  <c r="AA2688" i="9"/>
  <c r="AA2689" i="9"/>
  <c r="AA2690" i="9"/>
  <c r="AA2691" i="9"/>
  <c r="AA2692" i="9"/>
  <c r="AA2693" i="9"/>
  <c r="AA2694" i="9"/>
  <c r="AA2695" i="9"/>
  <c r="AA2696" i="9"/>
  <c r="AA2697" i="9"/>
  <c r="AA2698" i="9"/>
  <c r="AA2699" i="9"/>
  <c r="AA2700" i="9"/>
  <c r="AA2701" i="9"/>
  <c r="AA2702" i="9"/>
  <c r="AA2703" i="9"/>
  <c r="AA2704" i="9"/>
  <c r="AA2705" i="9"/>
  <c r="AA2706" i="9"/>
  <c r="AA2707" i="9"/>
  <c r="AA2708" i="9"/>
  <c r="AA2709" i="9"/>
  <c r="AA2710" i="9"/>
  <c r="AA2711" i="9"/>
  <c r="AA2712" i="9"/>
  <c r="AA2713" i="9"/>
  <c r="AA2714" i="9"/>
  <c r="AA2715" i="9"/>
  <c r="AA2716" i="9"/>
  <c r="AA2717" i="9"/>
  <c r="AA2718" i="9"/>
  <c r="AA2719" i="9"/>
  <c r="AA2720" i="9"/>
  <c r="AA2721" i="9"/>
  <c r="AA2722" i="9"/>
  <c r="AA2723" i="9"/>
  <c r="AA2724" i="9"/>
  <c r="AA2725" i="9"/>
  <c r="AA2726" i="9"/>
  <c r="AA2727" i="9"/>
  <c r="AA2728" i="9"/>
  <c r="AA2729" i="9"/>
  <c r="AA2730" i="9"/>
  <c r="AA2731" i="9"/>
  <c r="AA2732" i="9"/>
  <c r="AA2733" i="9"/>
  <c r="AA2734" i="9"/>
  <c r="AA2735" i="9"/>
  <c r="AA2736" i="9"/>
  <c r="AA2737" i="9"/>
  <c r="AA2738" i="9"/>
  <c r="AA2739" i="9"/>
  <c r="AA2740" i="9"/>
  <c r="AA2741" i="9"/>
  <c r="AA2742" i="9"/>
  <c r="AA2743" i="9"/>
  <c r="AA2744" i="9"/>
  <c r="AA2745" i="9"/>
  <c r="AA2746" i="9"/>
  <c r="AA2747" i="9"/>
  <c r="AA2748" i="9"/>
  <c r="AA2749" i="9"/>
  <c r="AA2750" i="9"/>
  <c r="AA2751" i="9"/>
  <c r="AA2752" i="9"/>
  <c r="AA2753" i="9"/>
  <c r="AA2754" i="9"/>
  <c r="AA2755" i="9"/>
  <c r="AA2756" i="9"/>
  <c r="AA2757" i="9"/>
  <c r="AA2758" i="9"/>
  <c r="AA2759" i="9"/>
  <c r="AA2760" i="9"/>
  <c r="AA2761" i="9"/>
  <c r="AA2762" i="9"/>
  <c r="AA2763" i="9"/>
  <c r="AA2764" i="9"/>
  <c r="AA2765" i="9"/>
  <c r="AA2766" i="9"/>
  <c r="AA2767" i="9"/>
  <c r="AA2768" i="9"/>
  <c r="AA2769" i="9"/>
  <c r="AA2770" i="9"/>
  <c r="AA2771" i="9"/>
  <c r="AA2772" i="9"/>
  <c r="AA2773" i="9"/>
  <c r="AA2774" i="9"/>
  <c r="AA2775" i="9"/>
  <c r="AA2776" i="9"/>
  <c r="AA2777" i="9"/>
  <c r="AA2778" i="9"/>
  <c r="AA2779" i="9"/>
  <c r="AA2780" i="9"/>
  <c r="AA2781" i="9"/>
  <c r="AA2782" i="9"/>
  <c r="AA2783" i="9"/>
  <c r="AA2784" i="9"/>
  <c r="AA2785" i="9"/>
  <c r="AA2786" i="9"/>
  <c r="AA2787" i="9"/>
  <c r="AA2788" i="9"/>
  <c r="AA2789" i="9"/>
  <c r="AA2790" i="9"/>
  <c r="AA2791" i="9"/>
  <c r="AA2792" i="9"/>
  <c r="AA2793" i="9"/>
  <c r="AA2794" i="9"/>
  <c r="AA2795" i="9"/>
  <c r="AA2796" i="9"/>
  <c r="AA2797" i="9"/>
  <c r="AA2798" i="9"/>
  <c r="AA2799" i="9"/>
  <c r="AA2800" i="9"/>
  <c r="AA2801" i="9"/>
  <c r="AA2802" i="9"/>
  <c r="AA2803" i="9"/>
  <c r="AA2804" i="9"/>
  <c r="AA2805" i="9"/>
  <c r="AA2806" i="9"/>
  <c r="AA2807" i="9"/>
  <c r="AA2808" i="9"/>
  <c r="AA2809" i="9"/>
  <c r="AA2810" i="9"/>
  <c r="AA2811" i="9"/>
  <c r="AA2812" i="9"/>
  <c r="AA2813" i="9"/>
  <c r="AA2814" i="9"/>
  <c r="AA2815" i="9"/>
  <c r="AA2816" i="9"/>
  <c r="AA2817" i="9"/>
  <c r="AA2818" i="9"/>
  <c r="AA2819" i="9"/>
  <c r="AA2820" i="9"/>
  <c r="AA2821" i="9"/>
  <c r="AA2822" i="9"/>
  <c r="AA2823" i="9"/>
  <c r="AA2824" i="9"/>
  <c r="AA2825" i="9"/>
  <c r="AA2826" i="9"/>
  <c r="AA2827" i="9"/>
  <c r="AA2828" i="9"/>
  <c r="AA2829" i="9"/>
  <c r="AA2830" i="9"/>
  <c r="AA2831" i="9"/>
  <c r="AA2832" i="9"/>
  <c r="AA2833" i="9"/>
  <c r="AA2834" i="9"/>
  <c r="AA2835" i="9"/>
  <c r="AA2836" i="9"/>
  <c r="AA2837" i="9"/>
  <c r="AA2838" i="9"/>
  <c r="AA2839" i="9"/>
  <c r="AA2840" i="9"/>
  <c r="AA2841" i="9"/>
  <c r="AA2842" i="9"/>
  <c r="AA2843" i="9"/>
  <c r="AA2844" i="9"/>
  <c r="AA2845" i="9"/>
  <c r="AA2846" i="9"/>
  <c r="AA2847" i="9"/>
  <c r="AA2848" i="9"/>
  <c r="AA2849" i="9"/>
  <c r="AA2850" i="9"/>
  <c r="AA2851" i="9"/>
  <c r="AA2852" i="9"/>
  <c r="AA2853" i="9"/>
  <c r="AA2854" i="9"/>
  <c r="AA2855" i="9"/>
  <c r="AA2856" i="9"/>
  <c r="AA2857" i="9"/>
  <c r="AA2858" i="9"/>
  <c r="AA2859" i="9"/>
  <c r="AA2860" i="9"/>
  <c r="AA2861" i="9"/>
  <c r="AA2862" i="9"/>
  <c r="AA2863" i="9"/>
  <c r="AA2864" i="9"/>
  <c r="AA2865" i="9"/>
  <c r="AA2866" i="9"/>
  <c r="AA2867" i="9"/>
  <c r="AA2868" i="9"/>
  <c r="AA2869" i="9"/>
  <c r="AA2870" i="9"/>
  <c r="AA2871" i="9"/>
  <c r="AA2872" i="9"/>
  <c r="AA2873" i="9"/>
  <c r="AA2874" i="9"/>
  <c r="AA2875" i="9"/>
  <c r="AA2876" i="9"/>
  <c r="AA2877" i="9"/>
  <c r="AA2878" i="9"/>
  <c r="AA2879" i="9"/>
  <c r="AA2880" i="9"/>
  <c r="AA2881" i="9"/>
  <c r="AA2882" i="9"/>
  <c r="AA2883" i="9"/>
  <c r="AA2884" i="9"/>
  <c r="AA2885" i="9"/>
  <c r="AA2886" i="9"/>
  <c r="AA2887" i="9"/>
  <c r="AA2888" i="9"/>
  <c r="AA2889" i="9"/>
  <c r="AA2890" i="9"/>
  <c r="AA2891" i="9"/>
  <c r="AA2892" i="9"/>
  <c r="AA2893" i="9"/>
  <c r="AA2894" i="9"/>
  <c r="AA2895" i="9"/>
  <c r="AA2896" i="9"/>
  <c r="AA2897" i="9"/>
  <c r="AA2898" i="9"/>
  <c r="AA2899" i="9"/>
  <c r="AA2900" i="9"/>
  <c r="AA2901" i="9"/>
  <c r="AA2902" i="9"/>
  <c r="AA2903" i="9"/>
  <c r="AA2904" i="9"/>
  <c r="AA2905" i="9"/>
  <c r="AA2906" i="9"/>
  <c r="AA2907" i="9"/>
  <c r="AA2908" i="9"/>
  <c r="AA2909" i="9"/>
  <c r="AA2910" i="9"/>
  <c r="AA2911" i="9"/>
  <c r="AA2912" i="9"/>
  <c r="AA2913" i="9"/>
  <c r="AA2914" i="9"/>
  <c r="AA2915" i="9"/>
  <c r="AA2916" i="9"/>
  <c r="AA2917" i="9"/>
  <c r="AA2918" i="9"/>
  <c r="AA2919" i="9"/>
  <c r="AA2920" i="9"/>
  <c r="AA2921" i="9"/>
  <c r="AA2922" i="9"/>
  <c r="AA2923" i="9"/>
  <c r="AA2924" i="9"/>
  <c r="AA2925" i="9"/>
  <c r="AA2926" i="9"/>
  <c r="AA2927" i="9"/>
  <c r="AA2928" i="9"/>
  <c r="AA2929" i="9"/>
  <c r="AA2930" i="9"/>
  <c r="AA2931" i="9"/>
  <c r="AA2932" i="9"/>
  <c r="AA2933" i="9"/>
  <c r="AA2934" i="9"/>
  <c r="AA2935" i="9"/>
  <c r="AA2936" i="9"/>
  <c r="AA2937" i="9"/>
  <c r="AA2938" i="9"/>
  <c r="AA2939" i="9"/>
  <c r="AA2940" i="9"/>
  <c r="AA2941" i="9"/>
  <c r="AA2942" i="9"/>
  <c r="AA2943" i="9"/>
  <c r="AA2944" i="9"/>
  <c r="AA2945" i="9"/>
  <c r="AA2946" i="9"/>
  <c r="AA2947" i="9"/>
  <c r="AA2948" i="9"/>
  <c r="AA2949" i="9"/>
  <c r="AA2950" i="9"/>
  <c r="AA2951" i="9"/>
  <c r="AA2952" i="9"/>
  <c r="AA2953" i="9"/>
  <c r="AA2954" i="9"/>
  <c r="AA2955" i="9"/>
  <c r="AA2956" i="9"/>
  <c r="AA2957" i="9"/>
  <c r="AA2958" i="9"/>
  <c r="AA2959" i="9"/>
  <c r="AA2960" i="9"/>
  <c r="AA2961" i="9"/>
  <c r="AA2962" i="9"/>
  <c r="AA2963" i="9"/>
  <c r="AA2964" i="9"/>
  <c r="AA2965" i="9"/>
  <c r="AA2966" i="9"/>
  <c r="AA2967" i="9"/>
  <c r="AA2968" i="9"/>
  <c r="AA2969" i="9"/>
  <c r="AA2970" i="9"/>
  <c r="AA2971" i="9"/>
  <c r="AA2972" i="9"/>
  <c r="AA2973" i="9"/>
  <c r="AA2974" i="9"/>
  <c r="AA2975" i="9"/>
  <c r="AA2976" i="9"/>
  <c r="AA2977" i="9"/>
  <c r="AA2978" i="9"/>
  <c r="AA2979" i="9"/>
  <c r="AA2980" i="9"/>
  <c r="AA2981" i="9"/>
  <c r="AA2982" i="9"/>
  <c r="AA2983" i="9"/>
  <c r="AA2984" i="9"/>
  <c r="AA2985" i="9"/>
  <c r="AA2986" i="9"/>
  <c r="AA2987" i="9"/>
  <c r="AA2988" i="9"/>
  <c r="AA2989" i="9"/>
  <c r="AA2990" i="9"/>
  <c r="AA2991" i="9"/>
  <c r="AA2992" i="9"/>
  <c r="AA2993" i="9"/>
  <c r="AA2994" i="9"/>
  <c r="AA2995" i="9"/>
  <c r="AA2996" i="9"/>
  <c r="AA2997" i="9"/>
  <c r="AA2998" i="9"/>
  <c r="AA2999" i="9"/>
  <c r="AA3000" i="9"/>
  <c r="AA3001" i="9"/>
  <c r="AA3002" i="9"/>
  <c r="AA3003" i="9"/>
  <c r="AA3004" i="9"/>
  <c r="AA3005" i="9"/>
  <c r="AA3006" i="9"/>
  <c r="AA3007" i="9"/>
  <c r="AA3008" i="9"/>
  <c r="AA3009" i="9"/>
  <c r="AA3010" i="9"/>
  <c r="AA3011" i="9"/>
  <c r="AA3012" i="9"/>
  <c r="AA3013" i="9"/>
  <c r="AA3014" i="9"/>
  <c r="AA3015" i="9"/>
  <c r="AA3016" i="9"/>
  <c r="AA3017" i="9"/>
  <c r="AA3018" i="9"/>
  <c r="AA3019" i="9"/>
  <c r="AA3020" i="9"/>
  <c r="AA3021" i="9"/>
  <c r="AA3022" i="9"/>
  <c r="AA3023" i="9"/>
  <c r="AA3024" i="9"/>
  <c r="AA3025" i="9"/>
  <c r="AA3026" i="9"/>
  <c r="AA3027" i="9"/>
  <c r="AA3028" i="9"/>
  <c r="AA3029" i="9"/>
  <c r="AA3030" i="9"/>
  <c r="AA3031" i="9"/>
  <c r="AA3032" i="9"/>
  <c r="AA3033" i="9"/>
  <c r="AA3034" i="9"/>
  <c r="AA3035" i="9"/>
  <c r="AA3036" i="9"/>
  <c r="AA3037" i="9"/>
  <c r="AA3038" i="9"/>
  <c r="AA3039" i="9"/>
  <c r="AA3040" i="9"/>
  <c r="AA3041" i="9"/>
  <c r="AA3042" i="9"/>
  <c r="AA3043" i="9"/>
  <c r="AA3044" i="9"/>
  <c r="AA3045" i="9"/>
  <c r="AA3046" i="9"/>
  <c r="AA3047" i="9"/>
  <c r="AA3048" i="9"/>
  <c r="AA3049" i="9"/>
  <c r="AA3050" i="9"/>
  <c r="AA3051" i="9"/>
  <c r="AA3052" i="9"/>
  <c r="AA3053" i="9"/>
  <c r="AA3054" i="9"/>
  <c r="AA3055" i="9"/>
  <c r="AA3056" i="9"/>
  <c r="AA3057" i="9"/>
  <c r="AA3058" i="9"/>
  <c r="AA3059" i="9"/>
  <c r="AA3060" i="9"/>
  <c r="AA3061" i="9"/>
  <c r="AA3062" i="9"/>
  <c r="AA3063" i="9"/>
  <c r="AA3064" i="9"/>
  <c r="AA3065" i="9"/>
  <c r="AA3066" i="9"/>
  <c r="AA3067" i="9"/>
  <c r="AA3068" i="9"/>
  <c r="AA3069" i="9"/>
  <c r="AA3070" i="9"/>
  <c r="AA3071" i="9"/>
  <c r="AA3072" i="9"/>
  <c r="AA3073" i="9"/>
  <c r="AA3074" i="9"/>
  <c r="AA3075" i="9"/>
  <c r="AA3076" i="9"/>
  <c r="AA3077" i="9"/>
  <c r="AA3078" i="9"/>
  <c r="AA3079" i="9"/>
  <c r="AA3080" i="9"/>
  <c r="AA3081" i="9"/>
  <c r="AA3082" i="9"/>
  <c r="AA3083" i="9"/>
  <c r="AA3084" i="9"/>
  <c r="AA3085" i="9"/>
  <c r="AA3086" i="9"/>
  <c r="AA3087" i="9"/>
  <c r="AA3088" i="9"/>
  <c r="AA3089" i="9"/>
  <c r="AA3090" i="9"/>
  <c r="AA3091" i="9"/>
  <c r="AA3092" i="9"/>
  <c r="AA3093" i="9"/>
  <c r="AA3094" i="9"/>
  <c r="AA3095" i="9"/>
  <c r="AA3096" i="9"/>
  <c r="AA3097" i="9"/>
  <c r="AA3098" i="9"/>
  <c r="AA3099" i="9"/>
  <c r="AA3100" i="9"/>
  <c r="AA3101" i="9"/>
  <c r="AA3102" i="9"/>
  <c r="AA3103" i="9"/>
  <c r="AA3104" i="9"/>
  <c r="AA3105" i="9"/>
  <c r="AA3106" i="9"/>
  <c r="AA3107" i="9"/>
  <c r="AA3108" i="9"/>
  <c r="AA3109" i="9"/>
  <c r="AA3110" i="9"/>
  <c r="AA3111" i="9"/>
  <c r="AA3112" i="9"/>
  <c r="AA3113" i="9"/>
  <c r="AA3114" i="9"/>
  <c r="AA3115" i="9"/>
  <c r="AA3116" i="9"/>
  <c r="AA3117" i="9"/>
  <c r="AA3118" i="9"/>
  <c r="AA3119" i="9"/>
  <c r="AA3120" i="9"/>
  <c r="AA3121" i="9"/>
  <c r="AA3122" i="9"/>
  <c r="AA3123" i="9"/>
  <c r="AA3124" i="9"/>
  <c r="AA3125" i="9"/>
  <c r="AA3126" i="9"/>
  <c r="AA3127" i="9"/>
  <c r="AA3128" i="9"/>
  <c r="AA3129" i="9"/>
  <c r="AA3130" i="9"/>
  <c r="AA3131" i="9"/>
  <c r="AA3132" i="9"/>
  <c r="AA3133" i="9"/>
  <c r="AA3134" i="9"/>
  <c r="AA3135" i="9"/>
  <c r="AA3136" i="9"/>
  <c r="AA3137" i="9"/>
  <c r="AA3138" i="9"/>
  <c r="AA3139" i="9"/>
  <c r="AA3140" i="9"/>
  <c r="AA3141" i="9"/>
  <c r="AA3142" i="9"/>
  <c r="AA3143" i="9"/>
  <c r="AA3144" i="9"/>
  <c r="AA3145" i="9"/>
  <c r="AA3146" i="9"/>
  <c r="AA3147" i="9"/>
  <c r="AA3148" i="9"/>
  <c r="AA3149" i="9"/>
  <c r="AA3150" i="9"/>
  <c r="AA3151" i="9"/>
  <c r="AA3152" i="9"/>
  <c r="AA3153" i="9"/>
  <c r="AA3154" i="9"/>
  <c r="AA3155" i="9"/>
  <c r="AA3156" i="9"/>
  <c r="AA3157" i="9"/>
  <c r="AA3158" i="9"/>
  <c r="AA3159" i="9"/>
  <c r="AA3160" i="9"/>
  <c r="AA3161" i="9"/>
  <c r="AA3162" i="9"/>
  <c r="AA3163" i="9"/>
  <c r="AA3164" i="9"/>
  <c r="AA3165" i="9"/>
  <c r="AA3166" i="9"/>
  <c r="AA3167" i="9"/>
  <c r="AA3168" i="9"/>
  <c r="AA3169" i="9"/>
  <c r="AA3170" i="9"/>
  <c r="AA3171" i="9"/>
  <c r="AA3172" i="9"/>
  <c r="AA3173" i="9"/>
  <c r="AA3174" i="9"/>
  <c r="AA3175" i="9"/>
  <c r="AA3176" i="9"/>
  <c r="AA3177" i="9"/>
  <c r="AA3178" i="9"/>
  <c r="AA3179" i="9"/>
  <c r="AA3180" i="9"/>
  <c r="AA3181" i="9"/>
  <c r="AA3182" i="9"/>
  <c r="AA3183" i="9"/>
  <c r="AA3184" i="9"/>
  <c r="AA3185" i="9"/>
  <c r="AA3186" i="9"/>
  <c r="AA3187" i="9"/>
  <c r="AA3188" i="9"/>
  <c r="AA3189" i="9"/>
  <c r="AA3190" i="9"/>
  <c r="AA3191" i="9"/>
  <c r="AA3192" i="9"/>
  <c r="AA3193" i="9"/>
  <c r="AA3194" i="9"/>
  <c r="AA3195" i="9"/>
  <c r="AA3196" i="9"/>
  <c r="AA3197" i="9"/>
  <c r="AA3198" i="9"/>
  <c r="AA3199" i="9"/>
  <c r="AA3200" i="9"/>
  <c r="AA3201" i="9"/>
  <c r="AA3202" i="9"/>
  <c r="AA3203" i="9"/>
  <c r="AA3204" i="9"/>
  <c r="AA3205" i="9"/>
  <c r="AA3206" i="9"/>
  <c r="AA3207" i="9"/>
  <c r="AA3208" i="9"/>
  <c r="AA3209" i="9"/>
  <c r="AA3210" i="9"/>
  <c r="AA3211" i="9"/>
  <c r="AA3212" i="9"/>
  <c r="AA3213" i="9"/>
  <c r="AA3214" i="9"/>
  <c r="AA3215" i="9"/>
  <c r="AA3216" i="9"/>
  <c r="AA3217" i="9"/>
  <c r="AA3218" i="9"/>
  <c r="AA3219" i="9"/>
  <c r="AA3220" i="9"/>
  <c r="AA3221" i="9"/>
  <c r="AA3222" i="9"/>
  <c r="AA3223" i="9"/>
  <c r="AA3224" i="9"/>
  <c r="AA3225" i="9"/>
  <c r="AA3226" i="9"/>
  <c r="AA3227" i="9"/>
  <c r="AA3228" i="9"/>
  <c r="AA3229" i="9"/>
  <c r="AA3230" i="9"/>
  <c r="AA3231" i="9"/>
  <c r="AA3232" i="9"/>
  <c r="AA3233" i="9"/>
  <c r="AA3234" i="9"/>
  <c r="AA3235" i="9"/>
  <c r="AA3236" i="9"/>
  <c r="AA3237" i="9"/>
  <c r="AA3238" i="9"/>
  <c r="AA3239" i="9"/>
  <c r="AA3240" i="9"/>
  <c r="AA3241" i="9"/>
  <c r="AA3242" i="9"/>
  <c r="AA3243" i="9"/>
  <c r="AA3244" i="9"/>
  <c r="AA3245" i="9"/>
  <c r="AA3246" i="9"/>
  <c r="AA3247" i="9"/>
  <c r="AA3248" i="9"/>
  <c r="AA3249" i="9"/>
  <c r="AA3250" i="9"/>
  <c r="AA3251" i="9"/>
  <c r="AA3252" i="9"/>
  <c r="AA3253" i="9"/>
  <c r="AA3254" i="9"/>
  <c r="AA3255" i="9"/>
  <c r="AA3256" i="9"/>
  <c r="AA3257" i="9"/>
  <c r="AA3258" i="9"/>
  <c r="AA3259" i="9"/>
  <c r="AA3260" i="9"/>
  <c r="AA3261" i="9"/>
  <c r="AA3262" i="9"/>
  <c r="AA3263" i="9"/>
  <c r="AA3264" i="9"/>
  <c r="AA3265" i="9"/>
  <c r="AA3266" i="9"/>
  <c r="AA3267" i="9"/>
  <c r="AA3268" i="9"/>
  <c r="AA3269" i="9"/>
  <c r="AA3270" i="9"/>
  <c r="AA3271" i="9"/>
  <c r="AA3272" i="9"/>
  <c r="AA3273" i="9"/>
  <c r="AA3274" i="9"/>
  <c r="AA3275" i="9"/>
  <c r="AA3276" i="9"/>
  <c r="AA3277" i="9"/>
  <c r="AA3278" i="9"/>
  <c r="AA3279" i="9"/>
  <c r="AA3280" i="9"/>
  <c r="AA3281" i="9"/>
  <c r="AA3282" i="9"/>
  <c r="AA3283" i="9"/>
  <c r="AA3284" i="9"/>
  <c r="AA3285" i="9"/>
  <c r="AA3286" i="9"/>
  <c r="AA3287" i="9"/>
  <c r="AA3288" i="9"/>
  <c r="AA3289" i="9"/>
  <c r="AA3290" i="9"/>
  <c r="AA3291" i="9"/>
  <c r="AA3292" i="9"/>
  <c r="AA3293" i="9"/>
  <c r="AA3294" i="9"/>
  <c r="AA3295" i="9"/>
  <c r="AA3296" i="9"/>
  <c r="AA3297" i="9"/>
  <c r="AA3298" i="9"/>
  <c r="AA3299" i="9"/>
  <c r="AA3300" i="9"/>
  <c r="AA3301" i="9"/>
  <c r="AA3302" i="9"/>
  <c r="AA3303" i="9"/>
  <c r="AA3304" i="9"/>
  <c r="AA3305" i="9"/>
  <c r="AA3306" i="9"/>
  <c r="AA3307" i="9"/>
  <c r="AA3308" i="9"/>
  <c r="AA3309" i="9"/>
  <c r="AA3310" i="9"/>
  <c r="AA3311" i="9"/>
  <c r="AA3312" i="9"/>
  <c r="AA3313" i="9"/>
  <c r="AA3314" i="9"/>
  <c r="AA3315" i="9"/>
  <c r="AA3316" i="9"/>
  <c r="AA3317" i="9"/>
  <c r="AA3318" i="9"/>
  <c r="AA3319" i="9"/>
  <c r="AA3320" i="9"/>
  <c r="AA3321" i="9"/>
  <c r="AA3322" i="9"/>
  <c r="AA3323" i="9"/>
  <c r="AA3324" i="9"/>
  <c r="AA3325" i="9"/>
  <c r="AA3326" i="9"/>
  <c r="AA3327" i="9"/>
  <c r="AA3328" i="9"/>
  <c r="AA3329" i="9"/>
  <c r="AA3330" i="9"/>
  <c r="AA3331" i="9"/>
  <c r="AA3332" i="9"/>
  <c r="AA3333" i="9"/>
  <c r="AA3334" i="9"/>
  <c r="AA3335" i="9"/>
  <c r="AA3336" i="9"/>
  <c r="AA3337" i="9"/>
  <c r="AA3338" i="9"/>
  <c r="AA3339" i="9"/>
  <c r="AA3340" i="9"/>
  <c r="AA3341" i="9"/>
  <c r="AA3342" i="9"/>
  <c r="AA3343" i="9"/>
  <c r="AA3344" i="9"/>
  <c r="AA3345" i="9"/>
  <c r="AA3346" i="9"/>
  <c r="AA3347" i="9"/>
  <c r="AA3348" i="9"/>
  <c r="AA3349" i="9"/>
  <c r="AA3350" i="9"/>
  <c r="AA3351" i="9"/>
  <c r="AA3352" i="9"/>
  <c r="AA3353" i="9"/>
  <c r="AA3354" i="9"/>
  <c r="AA3355" i="9"/>
  <c r="AA3356" i="9"/>
  <c r="AA3357" i="9"/>
  <c r="AA3358" i="9"/>
  <c r="AA3359" i="9"/>
  <c r="AA3360" i="9"/>
  <c r="AA3361" i="9"/>
  <c r="AA3362" i="9"/>
  <c r="AA3363" i="9"/>
  <c r="AA3364" i="9"/>
  <c r="AA3365" i="9"/>
  <c r="AA3366" i="9"/>
  <c r="AA3367" i="9"/>
  <c r="AA3368" i="9"/>
  <c r="AA3369" i="9"/>
  <c r="AA3370" i="9"/>
  <c r="AA3371" i="9"/>
  <c r="AA3372" i="9"/>
  <c r="AA3373" i="9"/>
  <c r="AA3374" i="9"/>
  <c r="AA3375" i="9"/>
  <c r="AA3376" i="9"/>
  <c r="AA3377" i="9"/>
  <c r="AA3378" i="9"/>
  <c r="AA3379" i="9"/>
  <c r="AA3380" i="9"/>
  <c r="AA3381" i="9"/>
  <c r="AA3382" i="9"/>
  <c r="AA3383" i="9"/>
  <c r="AA3384" i="9"/>
  <c r="AA3385" i="9"/>
  <c r="AA3386" i="9"/>
  <c r="AA3387" i="9"/>
  <c r="AA3388" i="9"/>
  <c r="AA3389" i="9"/>
  <c r="AA3390" i="9"/>
  <c r="AA3391" i="9"/>
  <c r="AA3392" i="9"/>
  <c r="AA3393" i="9"/>
  <c r="AA3394" i="9"/>
  <c r="AA3395" i="9"/>
  <c r="AA3396" i="9"/>
  <c r="AA3397" i="9"/>
  <c r="AA3398" i="9"/>
  <c r="AA3399" i="9"/>
  <c r="AA3400" i="9"/>
  <c r="AA3401" i="9"/>
  <c r="AA3402" i="9"/>
  <c r="AA3403" i="9"/>
  <c r="AA3404" i="9"/>
  <c r="AA3405" i="9"/>
  <c r="AA3406" i="9"/>
  <c r="AA3407" i="9"/>
  <c r="AA3408" i="9"/>
  <c r="AA3409" i="9"/>
  <c r="AA3410" i="9"/>
  <c r="AA3411" i="9"/>
  <c r="AA3412" i="9"/>
  <c r="AA3413" i="9"/>
  <c r="AA3414" i="9"/>
  <c r="AA3415" i="9"/>
  <c r="AA3416" i="9"/>
  <c r="AA3417" i="9"/>
  <c r="AA3418" i="9"/>
  <c r="AA3419" i="9"/>
  <c r="AA3420" i="9"/>
  <c r="AA3421" i="9"/>
  <c r="AA3422" i="9"/>
  <c r="AA3423" i="9"/>
  <c r="AA3424" i="9"/>
  <c r="AA3425" i="9"/>
  <c r="AA3426" i="9"/>
  <c r="AA3427" i="9"/>
  <c r="AA3428" i="9"/>
  <c r="AA3429" i="9"/>
  <c r="AA3430" i="9"/>
  <c r="AA3431" i="9"/>
  <c r="AA3432" i="9"/>
  <c r="AA3433" i="9"/>
  <c r="AA3434" i="9"/>
  <c r="AA3435" i="9"/>
  <c r="AA3436" i="9"/>
  <c r="AA3437" i="9"/>
  <c r="AA3438" i="9"/>
  <c r="AA3439" i="9"/>
  <c r="AA3440" i="9"/>
  <c r="AA3441" i="9"/>
  <c r="AA3442" i="9"/>
  <c r="AA3443" i="9"/>
  <c r="AA3444" i="9"/>
  <c r="AA3445" i="9"/>
  <c r="AA3446" i="9"/>
  <c r="AA3447" i="9"/>
  <c r="AA3448" i="9"/>
  <c r="AA3449" i="9"/>
  <c r="AA3450" i="9"/>
  <c r="AA3451" i="9"/>
  <c r="AA3452" i="9"/>
  <c r="AA3453" i="9"/>
  <c r="AA3454" i="9"/>
  <c r="AA3455" i="9"/>
  <c r="AA3456" i="9"/>
  <c r="AA3457" i="9"/>
  <c r="AA3458" i="9"/>
  <c r="AA3459" i="9"/>
  <c r="AA3460" i="9"/>
  <c r="AA3461" i="9"/>
  <c r="AA3462" i="9"/>
  <c r="AA3463" i="9"/>
  <c r="AA3464" i="9"/>
  <c r="AA3465" i="9"/>
  <c r="AA3466" i="9"/>
  <c r="AA3467" i="9"/>
  <c r="AA3468" i="9"/>
  <c r="AA3469" i="9"/>
  <c r="AA3470" i="9"/>
  <c r="AA3471" i="9"/>
  <c r="AA3472" i="9"/>
  <c r="AA3473" i="9"/>
  <c r="AA3474" i="9"/>
  <c r="AA3475" i="9"/>
  <c r="AA3476" i="9"/>
  <c r="AA3477" i="9"/>
  <c r="AA3478" i="9"/>
  <c r="AA3479" i="9"/>
  <c r="AA3480" i="9"/>
  <c r="AA3481" i="9"/>
  <c r="AA3482" i="9"/>
  <c r="AA3483" i="9"/>
  <c r="AA3484" i="9"/>
  <c r="AA3485" i="9"/>
  <c r="AA3486" i="9"/>
  <c r="AA3487" i="9"/>
  <c r="AA3488" i="9"/>
  <c r="AA3489" i="9"/>
  <c r="AA3490" i="9"/>
  <c r="AA3491" i="9"/>
  <c r="AA3492" i="9"/>
  <c r="AA3493" i="9"/>
  <c r="AA3494" i="9"/>
  <c r="AA3495" i="9"/>
  <c r="AA3496" i="9"/>
  <c r="AA3497" i="9"/>
  <c r="AA3498" i="9"/>
  <c r="AA3499" i="9"/>
  <c r="AA3500" i="9"/>
  <c r="AA3501" i="9"/>
  <c r="AA3502" i="9"/>
  <c r="AA3503" i="9"/>
  <c r="AA3504" i="9"/>
  <c r="AA3505" i="9"/>
  <c r="AA3506" i="9"/>
  <c r="AA3507" i="9"/>
  <c r="AA3508" i="9"/>
  <c r="AA3509" i="9"/>
  <c r="AA3510" i="9"/>
  <c r="AA3511" i="9"/>
  <c r="AA3512" i="9"/>
  <c r="AA3513" i="9"/>
  <c r="AA3514" i="9"/>
  <c r="AA3515" i="9"/>
  <c r="AA3516" i="9"/>
  <c r="AA3517" i="9"/>
  <c r="AA3518" i="9"/>
  <c r="AA3519" i="9"/>
  <c r="AA3520" i="9"/>
  <c r="AA3521" i="9"/>
  <c r="AA3522" i="9"/>
  <c r="AA3523" i="9"/>
  <c r="AA3524" i="9"/>
  <c r="AA3525" i="9"/>
  <c r="AA3526" i="9"/>
  <c r="AA3527" i="9"/>
  <c r="AA3528" i="9"/>
  <c r="AA3529" i="9"/>
  <c r="AA3530" i="9"/>
  <c r="AA3531" i="9"/>
  <c r="AA3532" i="9"/>
  <c r="AA3533" i="9"/>
  <c r="AA3534" i="9"/>
  <c r="AA3535" i="9"/>
  <c r="AA3536" i="9"/>
  <c r="AA3537" i="9"/>
  <c r="AA3538" i="9"/>
  <c r="AA3539" i="9"/>
  <c r="AA3540" i="9"/>
  <c r="AA3541" i="9"/>
  <c r="AA3542" i="9"/>
  <c r="AA3543" i="9"/>
  <c r="AA3544" i="9"/>
  <c r="AA3545" i="9"/>
  <c r="AA3546" i="9"/>
  <c r="AA3547" i="9"/>
  <c r="AA3548" i="9"/>
  <c r="AA3549" i="9"/>
  <c r="AA3550" i="9"/>
  <c r="AA3551" i="9"/>
  <c r="AA3552" i="9"/>
  <c r="AA3553" i="9"/>
  <c r="AA3554" i="9"/>
  <c r="AA3555" i="9"/>
  <c r="AA3556" i="9"/>
  <c r="AA3557" i="9"/>
  <c r="AA3558" i="9"/>
  <c r="AA3559" i="9"/>
  <c r="AA3560" i="9"/>
  <c r="AA3561" i="9"/>
  <c r="AA3562" i="9"/>
  <c r="AA3563" i="9"/>
  <c r="AA3564" i="9"/>
  <c r="AA3565" i="9"/>
  <c r="AA3566" i="9"/>
  <c r="AA3567" i="9"/>
  <c r="AA3568" i="9"/>
  <c r="AA3569" i="9"/>
  <c r="AA3570" i="9"/>
  <c r="AA3571" i="9"/>
  <c r="AA3572" i="9"/>
  <c r="AA3573" i="9"/>
  <c r="AA3574" i="9"/>
  <c r="AA3575" i="9"/>
  <c r="AA3576" i="9"/>
  <c r="AA3577" i="9"/>
  <c r="AA3578" i="9"/>
  <c r="AA3579" i="9"/>
  <c r="AA3580" i="9"/>
  <c r="AA3581" i="9"/>
  <c r="AA3582" i="9"/>
  <c r="AA3583" i="9"/>
  <c r="AA3584" i="9"/>
  <c r="AA3585" i="9"/>
  <c r="AA3586" i="9"/>
  <c r="AA3587" i="9"/>
  <c r="AA3588" i="9"/>
  <c r="AA3589" i="9"/>
  <c r="AA3590" i="9"/>
  <c r="AA3591" i="9"/>
  <c r="AA3592" i="9"/>
  <c r="AA3593" i="9"/>
  <c r="AA3594" i="9"/>
  <c r="AA3595" i="9"/>
  <c r="AA3596" i="9"/>
  <c r="AA3597" i="9"/>
  <c r="AA3598" i="9"/>
  <c r="AA3599" i="9"/>
  <c r="AA3600" i="9"/>
  <c r="AA3601" i="9"/>
  <c r="AA3602" i="9"/>
  <c r="AA3603" i="9"/>
  <c r="AA3604" i="9"/>
  <c r="AA3605" i="9"/>
  <c r="AA3606" i="9"/>
  <c r="AA3607" i="9"/>
  <c r="AA3608" i="9"/>
  <c r="AA3609" i="9"/>
  <c r="AA3610" i="9"/>
  <c r="AA3611" i="9"/>
  <c r="AA3612" i="9"/>
  <c r="AA3613" i="9"/>
  <c r="AA3614" i="9"/>
  <c r="AA3615" i="9"/>
  <c r="AA3616" i="9"/>
  <c r="AA3617" i="9"/>
  <c r="AA3618" i="9"/>
  <c r="AA3619" i="9"/>
  <c r="AA3620" i="9"/>
  <c r="AA3621" i="9"/>
  <c r="AA3622" i="9"/>
  <c r="AA3623" i="9"/>
  <c r="AA3624" i="9"/>
  <c r="AA3625" i="9"/>
  <c r="AA3626" i="9"/>
  <c r="AA3627" i="9"/>
  <c r="AA3628" i="9"/>
  <c r="AA3629" i="9"/>
  <c r="AA3630" i="9"/>
  <c r="AA3631" i="9"/>
  <c r="AA3632" i="9"/>
  <c r="AA3633" i="9"/>
  <c r="AA3634" i="9"/>
  <c r="AA3635" i="9"/>
  <c r="AA3636" i="9"/>
  <c r="AA3637" i="9"/>
  <c r="AA3638" i="9"/>
  <c r="AA3639" i="9"/>
  <c r="AA3640" i="9"/>
  <c r="AA3641" i="9"/>
  <c r="AA3642" i="9"/>
  <c r="AA3643" i="9"/>
  <c r="AA3644" i="9"/>
  <c r="AA3645" i="9"/>
  <c r="AA3646" i="9"/>
  <c r="AA3647" i="9"/>
  <c r="AA3648" i="9"/>
  <c r="AA3649" i="9"/>
  <c r="AA3650" i="9"/>
  <c r="AA3651" i="9"/>
  <c r="AA3652" i="9"/>
  <c r="AA3653" i="9"/>
  <c r="AA3654" i="9"/>
  <c r="AA3655" i="9"/>
  <c r="AA3656" i="9"/>
  <c r="AA3657" i="9"/>
  <c r="AA3658" i="9"/>
  <c r="AA3659" i="9"/>
  <c r="AA3660" i="9"/>
  <c r="AA3661" i="9"/>
  <c r="AA3662" i="9"/>
  <c r="AA3663" i="9"/>
  <c r="AA3664" i="9"/>
  <c r="AA3665" i="9"/>
  <c r="AA3666" i="9"/>
  <c r="AA3667" i="9"/>
  <c r="AA3668" i="9"/>
  <c r="AA3669" i="9"/>
  <c r="AA3670" i="9"/>
  <c r="AA3671" i="9"/>
  <c r="AA3672" i="9"/>
  <c r="AA3673" i="9"/>
  <c r="AA3674" i="9"/>
  <c r="AA3675" i="9"/>
  <c r="AA3676" i="9"/>
  <c r="AA3677" i="9"/>
  <c r="AA3678" i="9"/>
  <c r="AA3679" i="9"/>
  <c r="AA3680" i="9"/>
  <c r="AA3681" i="9"/>
  <c r="AA3682" i="9"/>
  <c r="AA3683" i="9"/>
  <c r="AA3684" i="9"/>
  <c r="AA3685" i="9"/>
  <c r="AA3686" i="9"/>
  <c r="AA3687" i="9"/>
  <c r="AA3688" i="9"/>
  <c r="AA3689" i="9"/>
  <c r="AA3690" i="9"/>
  <c r="AA3691" i="9"/>
  <c r="AA3692" i="9"/>
  <c r="AA3693" i="9"/>
  <c r="AA3694" i="9"/>
  <c r="AA3695" i="9"/>
  <c r="AA3696" i="9"/>
  <c r="AA3697" i="9"/>
  <c r="AA3698" i="9"/>
  <c r="AA3699" i="9"/>
  <c r="AA3700" i="9"/>
  <c r="AA3701" i="9"/>
  <c r="AA3702" i="9"/>
  <c r="AA3703" i="9"/>
  <c r="AA3704" i="9"/>
  <c r="AA3705" i="9"/>
  <c r="AA3706" i="9"/>
  <c r="AA3707" i="9"/>
  <c r="AA3708" i="9"/>
  <c r="AA3709" i="9"/>
  <c r="AA3710" i="9"/>
  <c r="AA3711" i="9"/>
  <c r="AA3712" i="9"/>
  <c r="AA3713" i="9"/>
  <c r="AA3714" i="9"/>
  <c r="AA3715" i="9"/>
  <c r="AA3716" i="9"/>
  <c r="AA3717" i="9"/>
  <c r="AA3718" i="9"/>
  <c r="AA3719" i="9"/>
  <c r="AA3720" i="9"/>
  <c r="AA3721" i="9"/>
  <c r="AA3722" i="9"/>
  <c r="AA3723" i="9"/>
  <c r="AA3724" i="9"/>
  <c r="AA3725" i="9"/>
  <c r="AA3726" i="9"/>
  <c r="AA3727" i="9"/>
  <c r="AA3728" i="9"/>
  <c r="AA3729" i="9"/>
  <c r="AA3730" i="9"/>
  <c r="AA3731" i="9"/>
  <c r="AA3732" i="9"/>
  <c r="AA3733" i="9"/>
  <c r="AA3734" i="9"/>
  <c r="AA3735" i="9"/>
  <c r="AA3736" i="9"/>
  <c r="AA3737" i="9"/>
  <c r="AA3738" i="9"/>
  <c r="AA3739" i="9"/>
  <c r="AA3740" i="9"/>
  <c r="AA3741" i="9"/>
  <c r="AA3742" i="9"/>
  <c r="AA3743" i="9"/>
  <c r="AA3744" i="9"/>
  <c r="AA3745" i="9"/>
  <c r="AA3746" i="9"/>
  <c r="AA3747" i="9"/>
  <c r="AA3748" i="9"/>
  <c r="AA3749" i="9"/>
  <c r="AA3750" i="9"/>
  <c r="AA3751" i="9"/>
  <c r="AA3752" i="9"/>
  <c r="AA3753" i="9"/>
  <c r="AA3754" i="9"/>
  <c r="AA3755" i="9"/>
  <c r="AA3756" i="9"/>
  <c r="AA3757" i="9"/>
  <c r="AA3758" i="9"/>
  <c r="AA3759" i="9"/>
  <c r="AA3760" i="9"/>
  <c r="AA3761" i="9"/>
  <c r="AA3762" i="9"/>
  <c r="AA3763" i="9"/>
  <c r="AA3764" i="9"/>
  <c r="AA3765" i="9"/>
  <c r="AA3766" i="9"/>
  <c r="AA3767" i="9"/>
  <c r="AA3768" i="9"/>
  <c r="AA3769" i="9"/>
  <c r="AA3770" i="9"/>
  <c r="AA3771" i="9"/>
  <c r="AA3772" i="9"/>
  <c r="AA3773" i="9"/>
  <c r="AA3774" i="9"/>
  <c r="AA3775" i="9"/>
  <c r="AA3776" i="9"/>
  <c r="AA3777" i="9"/>
  <c r="AA3778" i="9"/>
  <c r="AA3779" i="9"/>
  <c r="AA3780" i="9"/>
  <c r="AA3781" i="9"/>
  <c r="AA3782" i="9"/>
  <c r="AA3783" i="9"/>
  <c r="AA3784" i="9"/>
  <c r="AA3785" i="9"/>
  <c r="AA3786" i="9"/>
  <c r="AA3787" i="9"/>
  <c r="AA3788" i="9"/>
  <c r="AA3789" i="9"/>
  <c r="AA3790" i="9"/>
  <c r="AA3791" i="9"/>
  <c r="AA3792" i="9"/>
  <c r="AA3793" i="9"/>
  <c r="AA3794" i="9"/>
  <c r="AA3795" i="9"/>
  <c r="AA3796" i="9"/>
  <c r="AA3797" i="9"/>
  <c r="AA3798" i="9"/>
  <c r="AA3799" i="9"/>
  <c r="AA3800" i="9"/>
  <c r="AA3801" i="9"/>
  <c r="AA3802" i="9"/>
  <c r="AA3803" i="9"/>
  <c r="AA3804" i="9"/>
  <c r="AA3805" i="9"/>
  <c r="AA3806" i="9"/>
  <c r="AA3807" i="9"/>
  <c r="AA3808" i="9"/>
  <c r="AA3809" i="9"/>
  <c r="AA3810" i="9"/>
  <c r="AA3811" i="9"/>
  <c r="AA3812" i="9"/>
  <c r="AA3813" i="9"/>
  <c r="AA3814" i="9"/>
  <c r="AA3815" i="9"/>
  <c r="AA3816" i="9"/>
  <c r="AA3817" i="9"/>
  <c r="AA3818" i="9"/>
  <c r="AA3819" i="9"/>
  <c r="AA3820" i="9"/>
  <c r="AA3821" i="9"/>
  <c r="AA3822" i="9"/>
  <c r="AA3823" i="9"/>
  <c r="AA3824" i="9"/>
  <c r="AA3825" i="9"/>
  <c r="AA3826" i="9"/>
  <c r="AA3827" i="9"/>
  <c r="AA3828" i="9"/>
  <c r="AA3829" i="9"/>
  <c r="AA3830" i="9"/>
  <c r="AA3831" i="9"/>
  <c r="AA3832" i="9"/>
  <c r="AA3833" i="9"/>
  <c r="AA3834" i="9"/>
  <c r="AA3835" i="9"/>
  <c r="AA3836" i="9"/>
  <c r="AA3837" i="9"/>
  <c r="AA3838" i="9"/>
  <c r="AA3839" i="9"/>
  <c r="AA3840" i="9"/>
  <c r="AA3841" i="9"/>
  <c r="AA3842" i="9"/>
  <c r="AA3843" i="9"/>
  <c r="AA3844" i="9"/>
  <c r="AA3845" i="9"/>
  <c r="AA3846" i="9"/>
  <c r="AA3847" i="9"/>
  <c r="AA3848" i="9"/>
  <c r="AA3849" i="9"/>
  <c r="AA3850" i="9"/>
  <c r="AA3851" i="9"/>
  <c r="AA3852" i="9"/>
  <c r="AA3853" i="9"/>
  <c r="AA3854" i="9"/>
  <c r="AA3855" i="9"/>
  <c r="AA3856" i="9"/>
  <c r="AA3857" i="9"/>
  <c r="AA3858" i="9"/>
  <c r="AA3859" i="9"/>
  <c r="AA3860" i="9"/>
  <c r="AA3861" i="9"/>
  <c r="AA3862" i="9"/>
  <c r="AA3863" i="9"/>
  <c r="AA3864" i="9"/>
  <c r="AA3865" i="9"/>
  <c r="AA3866" i="9"/>
  <c r="AA3867" i="9"/>
  <c r="AA3868" i="9"/>
  <c r="AA3869" i="9"/>
  <c r="AA3870" i="9"/>
  <c r="AA3871" i="9"/>
  <c r="AA3872" i="9"/>
  <c r="AA3873" i="9"/>
  <c r="AA3874" i="9"/>
  <c r="AA3875" i="9"/>
  <c r="AA3876" i="9"/>
  <c r="AA3877" i="9"/>
  <c r="AA3878" i="9"/>
  <c r="AA3879" i="9"/>
  <c r="AA3880" i="9"/>
  <c r="AA3881" i="9"/>
  <c r="AA3882" i="9"/>
  <c r="AA3883" i="9"/>
  <c r="AA3884" i="9"/>
  <c r="AA3885" i="9"/>
  <c r="AA3886" i="9"/>
  <c r="AA3887" i="9"/>
  <c r="AA3888" i="9"/>
  <c r="AA3889" i="9"/>
  <c r="AA3890" i="9"/>
  <c r="AA3891" i="9"/>
  <c r="AA3892" i="9"/>
  <c r="AA3893" i="9"/>
  <c r="AA3894" i="9"/>
  <c r="AA3895" i="9"/>
  <c r="AA3896" i="9"/>
  <c r="AA3897" i="9"/>
  <c r="AA3898" i="9"/>
  <c r="AA3899" i="9"/>
  <c r="AA3900" i="9"/>
  <c r="AA3901" i="9"/>
  <c r="AA3902" i="9"/>
  <c r="AA3903" i="9"/>
  <c r="AA3904" i="9"/>
  <c r="AA3905" i="9"/>
  <c r="AA3906" i="9"/>
  <c r="AA3907" i="9"/>
  <c r="AA3908" i="9"/>
  <c r="AA3909" i="9"/>
  <c r="AA3910" i="9"/>
  <c r="AA3911" i="9"/>
  <c r="AA3912" i="9"/>
  <c r="AA3913" i="9"/>
  <c r="AA3914" i="9"/>
  <c r="AA3915" i="9"/>
  <c r="AA3916" i="9"/>
  <c r="AA3917" i="9"/>
  <c r="AA3918" i="9"/>
  <c r="AA3919" i="9"/>
  <c r="AA3920" i="9"/>
  <c r="AA3921" i="9"/>
  <c r="AA3922" i="9"/>
  <c r="AA3923" i="9"/>
  <c r="AA3924" i="9"/>
  <c r="AA3925" i="9"/>
  <c r="AA3926" i="9"/>
  <c r="AA3927" i="9"/>
  <c r="AA3928" i="9"/>
  <c r="AA3929" i="9"/>
  <c r="AA3930" i="9"/>
  <c r="AA3931" i="9"/>
  <c r="AA3932" i="9"/>
  <c r="AA3933" i="9"/>
  <c r="AA3934" i="9"/>
  <c r="AA3935" i="9"/>
  <c r="AA3936" i="9"/>
  <c r="AA3937" i="9"/>
  <c r="AA3938" i="9"/>
  <c r="AA3939" i="9"/>
  <c r="AA3940" i="9"/>
  <c r="AA3941" i="9"/>
  <c r="AA3942" i="9"/>
  <c r="AA3943" i="9"/>
  <c r="AA3944" i="9"/>
  <c r="AA3945" i="9"/>
  <c r="AA3946" i="9"/>
  <c r="AA3947" i="9"/>
  <c r="AA3948" i="9"/>
  <c r="AA3949" i="9"/>
  <c r="AA3950" i="9"/>
  <c r="AA3951" i="9"/>
  <c r="AA3952" i="9"/>
  <c r="AA3953" i="9"/>
  <c r="AA3954" i="9"/>
  <c r="AA3955" i="9"/>
  <c r="AA3956" i="9"/>
  <c r="AA3957" i="9"/>
  <c r="AA3958" i="9"/>
  <c r="AA3959" i="9"/>
  <c r="AA3960" i="9"/>
  <c r="AA3961" i="9"/>
  <c r="AA3962" i="9"/>
  <c r="AA3963" i="9"/>
  <c r="AA3964" i="9"/>
  <c r="AA3965" i="9"/>
  <c r="AA3966" i="9"/>
  <c r="AA3967" i="9"/>
  <c r="AA3968" i="9"/>
  <c r="AA3969" i="9"/>
  <c r="AA3970" i="9"/>
  <c r="AA3971" i="9"/>
  <c r="AA3972" i="9"/>
  <c r="AA3973" i="9"/>
  <c r="AA3974" i="9"/>
  <c r="AA3975" i="9"/>
  <c r="AA3976" i="9"/>
  <c r="AA3977" i="9"/>
  <c r="AA3978" i="9"/>
  <c r="AA3979" i="9"/>
  <c r="AA3980" i="9"/>
  <c r="AA3981" i="9"/>
  <c r="AA3982" i="9"/>
  <c r="AA3983" i="9"/>
  <c r="AA3984" i="9"/>
  <c r="AA3985" i="9"/>
  <c r="AA3986" i="9"/>
  <c r="AA3987" i="9"/>
  <c r="AA3988" i="9"/>
  <c r="AA3989" i="9"/>
  <c r="AA3990" i="9"/>
  <c r="AA3991" i="9"/>
  <c r="AA3992" i="9"/>
  <c r="AA3993" i="9"/>
  <c r="AA3994" i="9"/>
  <c r="AA3995" i="9"/>
  <c r="AA3996" i="9"/>
  <c r="AA3997" i="9"/>
  <c r="AA3998" i="9"/>
  <c r="AA3999" i="9"/>
  <c r="AA4000" i="9"/>
  <c r="AA4001" i="9"/>
  <c r="AA4002" i="9"/>
  <c r="AA4003" i="9"/>
  <c r="AA4004" i="9"/>
  <c r="AA4005" i="9"/>
  <c r="AA4006" i="9"/>
  <c r="AA4007" i="9"/>
  <c r="AA4008" i="9"/>
  <c r="AA4009" i="9"/>
  <c r="AA4010" i="9"/>
  <c r="AA4011" i="9"/>
  <c r="AA4012" i="9"/>
  <c r="AA4013" i="9"/>
  <c r="AA4014" i="9"/>
  <c r="AA4015" i="9"/>
  <c r="AA4016" i="9"/>
  <c r="AA4017" i="9"/>
  <c r="AA4018" i="9"/>
  <c r="AA4019" i="9"/>
  <c r="AA4020" i="9"/>
  <c r="AA4021" i="9"/>
  <c r="AA4022" i="9"/>
  <c r="AA4023" i="9"/>
  <c r="AA4024" i="9"/>
  <c r="AA4025" i="9"/>
  <c r="AA4026" i="9"/>
  <c r="AA4027" i="9"/>
  <c r="AA4028" i="9"/>
  <c r="AA4029" i="9"/>
  <c r="AA4030" i="9"/>
  <c r="AA4031" i="9"/>
  <c r="AA4032" i="9"/>
  <c r="AA4033" i="9"/>
  <c r="AA4034" i="9"/>
  <c r="AA4035" i="9"/>
  <c r="AA4036" i="9"/>
  <c r="AA4037" i="9"/>
  <c r="AA4038" i="9"/>
  <c r="AA4039" i="9"/>
  <c r="AA4040" i="9"/>
  <c r="AA4041" i="9"/>
  <c r="AA4042" i="9"/>
  <c r="AA4043" i="9"/>
  <c r="AA4044" i="9"/>
  <c r="AA4045" i="9"/>
  <c r="AA4046" i="9"/>
  <c r="AA4047" i="9"/>
  <c r="AA4048" i="9"/>
  <c r="AA4049" i="9"/>
  <c r="AA4050" i="9"/>
  <c r="AA4051" i="9"/>
  <c r="AA4052" i="9"/>
  <c r="AA4053" i="9"/>
  <c r="AA4054" i="9"/>
  <c r="AA4055" i="9"/>
  <c r="AA4056" i="9"/>
  <c r="AA4057" i="9"/>
  <c r="AA4058" i="9"/>
  <c r="AA4059" i="9"/>
  <c r="AA4060" i="9"/>
  <c r="AA4061" i="9"/>
  <c r="AA4062" i="9"/>
  <c r="AA4063" i="9"/>
  <c r="AA4064" i="9"/>
  <c r="AA4065" i="9"/>
  <c r="AA4066" i="9"/>
  <c r="AA4067" i="9"/>
  <c r="AA4068" i="9"/>
  <c r="AA4069" i="9"/>
  <c r="AA4070" i="9"/>
  <c r="AA4071" i="9"/>
  <c r="AA4072" i="9"/>
  <c r="AA4073" i="9"/>
  <c r="AA4074" i="9"/>
  <c r="AA4075" i="9"/>
  <c r="AA4076" i="9"/>
  <c r="AA4077" i="9"/>
  <c r="AA4078" i="9"/>
  <c r="AA4079" i="9"/>
  <c r="AA4080" i="9"/>
  <c r="AA4081" i="9"/>
  <c r="AA4082" i="9"/>
  <c r="AA4083" i="9"/>
  <c r="AA4084" i="9"/>
  <c r="AA4085" i="9"/>
  <c r="AA4086" i="9"/>
  <c r="AA4087" i="9"/>
  <c r="AA4088" i="9"/>
  <c r="AA4089" i="9"/>
  <c r="AA4090" i="9"/>
  <c r="AA4091" i="9"/>
  <c r="AA4092" i="9"/>
  <c r="AA4093" i="9"/>
  <c r="AA4094" i="9"/>
  <c r="AA4095" i="9"/>
  <c r="AA4096" i="9"/>
  <c r="AA4097" i="9"/>
  <c r="AA4098" i="9"/>
  <c r="AA4099" i="9"/>
  <c r="AA4100" i="9"/>
  <c r="AA4101" i="9"/>
  <c r="AA4102" i="9"/>
  <c r="AA4103" i="9"/>
  <c r="AA4104" i="9"/>
  <c r="AA4105" i="9"/>
  <c r="AA4106" i="9"/>
  <c r="AA4107" i="9"/>
  <c r="AA4108" i="9"/>
  <c r="AA4109" i="9"/>
  <c r="AA4110" i="9"/>
  <c r="AA4111" i="9"/>
  <c r="AA4112" i="9"/>
  <c r="AA4113" i="9"/>
  <c r="AA4114" i="9"/>
  <c r="AA4115" i="9"/>
  <c r="AA4116" i="9"/>
  <c r="AA4117" i="9"/>
  <c r="AA4118" i="9"/>
  <c r="AA4119" i="9"/>
  <c r="AA4120" i="9"/>
  <c r="AA4121" i="9"/>
  <c r="AA4122" i="9"/>
  <c r="AA4123" i="9"/>
  <c r="AA4124" i="9"/>
  <c r="AA4125" i="9"/>
  <c r="AA4126" i="9"/>
  <c r="AA4127" i="9"/>
  <c r="AA4128" i="9"/>
  <c r="AA4129" i="9"/>
  <c r="AA4130" i="9"/>
  <c r="AA4131" i="9"/>
  <c r="AA4132" i="9"/>
  <c r="AA4133" i="9"/>
  <c r="AA4134" i="9"/>
  <c r="AA4135" i="9"/>
  <c r="AA4136" i="9"/>
  <c r="AA4137" i="9"/>
  <c r="AA4138" i="9"/>
  <c r="AA4139" i="9"/>
  <c r="AA4140" i="9"/>
  <c r="AA4141" i="9"/>
  <c r="AA4142" i="9"/>
  <c r="AA4143" i="9"/>
  <c r="AA4144" i="9"/>
  <c r="AA4145" i="9"/>
  <c r="AA4146" i="9"/>
  <c r="AA4147" i="9"/>
  <c r="AA4148" i="9"/>
  <c r="AA4149" i="9"/>
  <c r="AA4150" i="9"/>
  <c r="AA4151" i="9"/>
  <c r="AA4152" i="9"/>
  <c r="AA4153" i="9"/>
  <c r="AA4154" i="9"/>
  <c r="AA4155" i="9"/>
  <c r="AA4156" i="9"/>
  <c r="AA4157" i="9"/>
  <c r="AA4158" i="9"/>
  <c r="AA4159" i="9"/>
  <c r="AA4160" i="9"/>
  <c r="AA4161" i="9"/>
  <c r="AA4162" i="9"/>
  <c r="AA4163" i="9"/>
  <c r="AA4164" i="9"/>
  <c r="AA4165" i="9"/>
  <c r="AA4166" i="9"/>
  <c r="AA4167" i="9"/>
  <c r="AA4168" i="9"/>
  <c r="AA4169" i="9"/>
  <c r="AA4170" i="9"/>
  <c r="AA4171" i="9"/>
  <c r="AA4172" i="9"/>
  <c r="AA4173" i="9"/>
  <c r="AA4174" i="9"/>
  <c r="AA4175" i="9"/>
  <c r="AA4176" i="9"/>
  <c r="AA4177" i="9"/>
  <c r="AA4178" i="9"/>
  <c r="AA4179" i="9"/>
  <c r="AA4180" i="9"/>
  <c r="AA4181" i="9"/>
  <c r="AA4182" i="9"/>
  <c r="AA4183" i="9"/>
  <c r="AA4184" i="9"/>
  <c r="AA4185" i="9"/>
  <c r="AA4186" i="9"/>
  <c r="AA4187" i="9"/>
  <c r="AA4188" i="9"/>
  <c r="AA4189" i="9"/>
  <c r="AA4190" i="9"/>
  <c r="AA4191" i="9"/>
  <c r="AA4192" i="9"/>
  <c r="AA4193" i="9"/>
  <c r="AA4194" i="9"/>
  <c r="AA4195" i="9"/>
  <c r="AA4196" i="9"/>
  <c r="AA4197" i="9"/>
  <c r="AA4198" i="9"/>
  <c r="AA4199" i="9"/>
  <c r="AA4200" i="9"/>
  <c r="AA4201" i="9"/>
  <c r="AA4202" i="9"/>
  <c r="AA4203" i="9"/>
  <c r="AA4204" i="9"/>
  <c r="AA4205" i="9"/>
  <c r="AA4206" i="9"/>
  <c r="AA4207" i="9"/>
  <c r="AA4208" i="9"/>
  <c r="AA4209" i="9"/>
  <c r="AA4210" i="9"/>
  <c r="AA4211" i="9"/>
  <c r="AA4212" i="9"/>
  <c r="AA4213" i="9"/>
  <c r="AA4214" i="9"/>
  <c r="AA4215" i="9"/>
  <c r="AA4216" i="9"/>
  <c r="AA4217" i="9"/>
  <c r="AA4218" i="9"/>
  <c r="AA4219" i="9"/>
  <c r="AA4220" i="9"/>
  <c r="AA4221" i="9"/>
  <c r="AA4222" i="9"/>
  <c r="AA4223" i="9"/>
  <c r="AA4224" i="9"/>
  <c r="AA4225" i="9"/>
  <c r="AA4226" i="9"/>
  <c r="AA4227" i="9"/>
  <c r="AA4228" i="9"/>
  <c r="AA4229" i="9"/>
  <c r="AA4230" i="9"/>
  <c r="AA4231" i="9"/>
  <c r="AA4232" i="9"/>
  <c r="AA4233" i="9"/>
  <c r="AA4234" i="9"/>
  <c r="AA4235" i="9"/>
  <c r="AA4236" i="9"/>
  <c r="AA4237" i="9"/>
  <c r="AA4238" i="9"/>
  <c r="AA4239" i="9"/>
  <c r="AA4240" i="9"/>
  <c r="AA4241" i="9"/>
  <c r="AA4242" i="9"/>
  <c r="AA4243" i="9"/>
  <c r="AA4244" i="9"/>
  <c r="AA4245" i="9"/>
  <c r="AA4246" i="9"/>
  <c r="AA4247" i="9"/>
  <c r="AA4248" i="9"/>
  <c r="AA4249" i="9"/>
  <c r="AA4250" i="9"/>
  <c r="AA4251" i="9"/>
  <c r="AA4252" i="9"/>
  <c r="AA4253" i="9"/>
  <c r="AA4254" i="9"/>
  <c r="AA4255" i="9"/>
  <c r="AA4256" i="9"/>
  <c r="AA4257" i="9"/>
  <c r="AA4258" i="9"/>
  <c r="AA4259" i="9"/>
  <c r="AA4260" i="9"/>
  <c r="AA4261" i="9"/>
  <c r="AA4262" i="9"/>
  <c r="AA4263" i="9"/>
  <c r="AA4264" i="9"/>
  <c r="AA4265" i="9"/>
  <c r="AA4266" i="9"/>
  <c r="AA4267" i="9"/>
  <c r="AA4268" i="9"/>
  <c r="AA4269" i="9"/>
  <c r="AA4270" i="9"/>
  <c r="AA4271" i="9"/>
  <c r="AA4272" i="9"/>
  <c r="AA4273" i="9"/>
  <c r="AA4274" i="9"/>
  <c r="AA4275" i="9"/>
  <c r="AA4276" i="9"/>
  <c r="AA4277" i="9"/>
  <c r="AA4278" i="9"/>
  <c r="AA4279" i="9"/>
  <c r="AA4280" i="9"/>
  <c r="AA4281" i="9"/>
  <c r="AA4282" i="9"/>
  <c r="AA4283" i="9"/>
  <c r="AA4284" i="9"/>
  <c r="AA4285" i="9"/>
  <c r="AA4286" i="9"/>
  <c r="AA4287" i="9"/>
  <c r="AA4288" i="9"/>
  <c r="AA4289" i="9"/>
  <c r="AA4290" i="9"/>
  <c r="AA4291" i="9"/>
  <c r="AA4292" i="9"/>
  <c r="AA4293" i="9"/>
  <c r="AA4294" i="9"/>
  <c r="AA4295" i="9"/>
  <c r="AA4296" i="9"/>
  <c r="AA4297" i="9"/>
  <c r="AA4298" i="9"/>
  <c r="AA4299" i="9"/>
  <c r="AA4300" i="9"/>
  <c r="AA4301" i="9"/>
  <c r="AA4302" i="9"/>
  <c r="AA4303" i="9"/>
  <c r="AA4304" i="9"/>
  <c r="AA4305" i="9"/>
  <c r="AA4306" i="9"/>
  <c r="AA4307" i="9"/>
  <c r="AA4308" i="9"/>
  <c r="AA4309" i="9"/>
  <c r="AA4310" i="9"/>
  <c r="AA4311" i="9"/>
  <c r="AA4312" i="9"/>
  <c r="AA4313" i="9"/>
  <c r="AA4314" i="9"/>
  <c r="AA4315" i="9"/>
  <c r="AA4316" i="9"/>
  <c r="AA4317" i="9"/>
  <c r="AA4318" i="9"/>
  <c r="AA4319" i="9"/>
  <c r="AA4320" i="9"/>
  <c r="AA4321" i="9"/>
  <c r="AA4322" i="9"/>
  <c r="AA4323" i="9"/>
  <c r="AA4324" i="9"/>
  <c r="AA4325" i="9"/>
  <c r="AA4326" i="9"/>
  <c r="AA4327" i="9"/>
  <c r="AA4328" i="9"/>
  <c r="AA4329" i="9"/>
  <c r="AA4330" i="9"/>
  <c r="AA4331" i="9"/>
  <c r="AA4332" i="9"/>
  <c r="AA4333" i="9"/>
  <c r="AA4334" i="9"/>
  <c r="AA4335" i="9"/>
  <c r="AA4336" i="9"/>
  <c r="AA4337" i="9"/>
  <c r="AA4338" i="9"/>
  <c r="AA4339" i="9"/>
  <c r="AA4340" i="9"/>
  <c r="AA4341" i="9"/>
  <c r="AA4342" i="9"/>
  <c r="AA4343" i="9"/>
  <c r="AA4344" i="9"/>
  <c r="AA4345" i="9"/>
  <c r="AA4346" i="9"/>
  <c r="AA4347" i="9"/>
  <c r="AA4348" i="9"/>
  <c r="AA4349" i="9"/>
  <c r="AA4350" i="9"/>
  <c r="AA4351" i="9"/>
  <c r="AA4352" i="9"/>
  <c r="AA4353" i="9"/>
  <c r="AA4354" i="9"/>
  <c r="AA4355" i="9"/>
  <c r="AA4356" i="9"/>
  <c r="AA4357" i="9"/>
  <c r="AA4358" i="9"/>
  <c r="AA4359" i="9"/>
  <c r="AA4360" i="9"/>
  <c r="AA4361" i="9"/>
  <c r="AA4362" i="9"/>
  <c r="AA4363" i="9"/>
  <c r="AA4364" i="9"/>
  <c r="AA4365" i="9"/>
  <c r="AA4366" i="9"/>
  <c r="AA4367" i="9"/>
  <c r="AA4368" i="9"/>
  <c r="AA4369" i="9"/>
  <c r="AA4370" i="9"/>
  <c r="AA4371" i="9"/>
  <c r="AA4372" i="9"/>
  <c r="AA4373" i="9"/>
  <c r="AA4374" i="9"/>
  <c r="AA4375" i="9"/>
  <c r="AA4376" i="9"/>
  <c r="AA4377" i="9"/>
  <c r="AA4378" i="9"/>
  <c r="AA4379" i="9"/>
  <c r="AA4380" i="9"/>
  <c r="AA4381" i="9"/>
  <c r="AA4382" i="9"/>
  <c r="AA4383" i="9"/>
  <c r="AA4384" i="9"/>
  <c r="AA4385" i="9"/>
  <c r="AA4386" i="9"/>
  <c r="AA4387" i="9"/>
  <c r="AA4388" i="9"/>
  <c r="AA4389" i="9"/>
  <c r="AA4390" i="9"/>
  <c r="AA4391" i="9"/>
  <c r="AA4392" i="9"/>
  <c r="AA4393" i="9"/>
  <c r="AA4394" i="9"/>
  <c r="AA4395" i="9"/>
  <c r="AA4396" i="9"/>
  <c r="AA4397" i="9"/>
  <c r="AA4398" i="9"/>
  <c r="AA4399" i="9"/>
  <c r="AA4400" i="9"/>
  <c r="AA4401" i="9"/>
  <c r="AA4402" i="9"/>
  <c r="AA4403" i="9"/>
  <c r="AA4404" i="9"/>
  <c r="AA4405" i="9"/>
  <c r="AA4406" i="9"/>
  <c r="AA4407" i="9"/>
  <c r="AA4408" i="9"/>
  <c r="AA4409" i="9"/>
  <c r="AA4410" i="9"/>
  <c r="AA4411" i="9"/>
  <c r="AA4412" i="9"/>
  <c r="AA4413" i="9"/>
  <c r="AA4414" i="9"/>
  <c r="AA4415" i="9"/>
  <c r="AA4416" i="9"/>
  <c r="AA4417" i="9"/>
  <c r="AA4418" i="9"/>
  <c r="AA4419" i="9"/>
  <c r="AA4420" i="9"/>
  <c r="AA4421" i="9"/>
  <c r="AA4422" i="9"/>
  <c r="AA4423" i="9"/>
  <c r="AA4424" i="9"/>
  <c r="AA4425" i="9"/>
  <c r="AA4426" i="9"/>
  <c r="AA4427" i="9"/>
  <c r="AA4428" i="9"/>
  <c r="AA4429" i="9"/>
  <c r="AA4430" i="9"/>
  <c r="AA4431" i="9"/>
  <c r="AA4432" i="9"/>
  <c r="AA4433" i="9"/>
  <c r="AA4434" i="9"/>
  <c r="AA4435" i="9"/>
  <c r="AA4436" i="9"/>
  <c r="AA4437" i="9"/>
  <c r="AA4438" i="9"/>
  <c r="AA4439" i="9"/>
  <c r="AA4440" i="9"/>
  <c r="AA4441" i="9"/>
  <c r="AA4442" i="9"/>
  <c r="AA4443" i="9"/>
  <c r="AA4444" i="9"/>
  <c r="AA4445" i="9"/>
  <c r="AA4446" i="9"/>
  <c r="AA4447" i="9"/>
  <c r="AA4448" i="9"/>
  <c r="AA4449" i="9"/>
  <c r="AA4450" i="9"/>
  <c r="AA4451" i="9"/>
  <c r="AA4452" i="9"/>
  <c r="AA4453" i="9"/>
  <c r="AA4454" i="9"/>
  <c r="AA4455" i="9"/>
  <c r="AA4456" i="9"/>
  <c r="AA4457" i="9"/>
  <c r="AA4458" i="9"/>
  <c r="AA4459" i="9"/>
  <c r="AA4460" i="9"/>
  <c r="AA4461" i="9"/>
  <c r="AA4462" i="9"/>
  <c r="AA4463" i="9"/>
  <c r="AA4464" i="9"/>
  <c r="AA4465" i="9"/>
  <c r="AA4466" i="9"/>
  <c r="AA4467" i="9"/>
  <c r="AA4468" i="9"/>
  <c r="AA4469" i="9"/>
  <c r="AA4470" i="9"/>
  <c r="AA4471" i="9"/>
  <c r="AA4472" i="9"/>
  <c r="AA4473" i="9"/>
  <c r="AA4474" i="9"/>
  <c r="AA4475" i="9"/>
  <c r="AA4476" i="9"/>
  <c r="AA4477" i="9"/>
  <c r="AA4478" i="9"/>
  <c r="AA4479" i="9"/>
  <c r="AA4480" i="9"/>
  <c r="AA4481" i="9"/>
  <c r="AA4482" i="9"/>
  <c r="AA4483" i="9"/>
  <c r="AA4484" i="9"/>
  <c r="AA4485" i="9"/>
  <c r="AA4486" i="9"/>
  <c r="AA4487" i="9"/>
  <c r="AA4488" i="9"/>
  <c r="AA4489" i="9"/>
  <c r="AA4490" i="9"/>
  <c r="AA4491" i="9"/>
  <c r="AA4492" i="9"/>
  <c r="AA4493" i="9"/>
  <c r="AA4494" i="9"/>
  <c r="AA4495" i="9"/>
  <c r="AA4496" i="9"/>
  <c r="AA4497" i="9"/>
  <c r="AA4498" i="9"/>
  <c r="AA4499" i="9"/>
  <c r="AA4500" i="9"/>
  <c r="AA4501" i="9"/>
  <c r="AA4502" i="9"/>
  <c r="AA4503" i="9"/>
  <c r="AA4504" i="9"/>
  <c r="AA4505" i="9"/>
  <c r="AA4506" i="9"/>
  <c r="AA4507" i="9"/>
  <c r="K1" i="3"/>
  <c r="I2" i="10"/>
  <c r="I4" i="10"/>
  <c r="I5" i="10"/>
  <c r="I6" i="10"/>
  <c r="I7" i="10"/>
  <c r="I8" i="10"/>
  <c r="I9" i="10"/>
  <c r="I10" i="10"/>
  <c r="I11" i="10"/>
  <c r="I12" i="10"/>
  <c r="I13" i="10"/>
  <c r="I14" i="10"/>
  <c r="I15" i="10"/>
  <c r="I16" i="10"/>
  <c r="I17" i="10"/>
  <c r="I18" i="10"/>
  <c r="I19" i="10"/>
  <c r="I20" i="10"/>
  <c r="I21" i="10"/>
  <c r="I22" i="10"/>
  <c r="I23" i="10"/>
  <c r="I24" i="10"/>
  <c r="I25" i="10"/>
  <c r="I26" i="10"/>
  <c r="I27" i="10"/>
  <c r="I28" i="10"/>
  <c r="I29" i="10"/>
  <c r="I30" i="10"/>
  <c r="I31" i="10"/>
  <c r="I32" i="10"/>
  <c r="I33" i="10"/>
  <c r="I34" i="10"/>
  <c r="I35" i="10"/>
  <c r="I36" i="10"/>
  <c r="I37" i="10"/>
  <c r="I38" i="10"/>
  <c r="I39" i="10"/>
  <c r="I40" i="10"/>
  <c r="I41" i="10"/>
  <c r="I42" i="10"/>
  <c r="I43" i="10"/>
  <c r="I44" i="10"/>
  <c r="I45" i="10"/>
  <c r="I46" i="10"/>
  <c r="I47" i="10"/>
  <c r="I48" i="10"/>
  <c r="I49" i="10"/>
  <c r="I50" i="10"/>
  <c r="I51" i="10"/>
  <c r="I52" i="10"/>
  <c r="I53" i="10"/>
  <c r="I54" i="10"/>
  <c r="I55" i="10"/>
  <c r="I56" i="10"/>
  <c r="I57" i="10"/>
  <c r="I58" i="10"/>
  <c r="I59" i="10"/>
  <c r="I60" i="10"/>
  <c r="I61" i="10"/>
  <c r="I62" i="10"/>
  <c r="I63" i="10"/>
  <c r="I64" i="10"/>
  <c r="I65" i="10"/>
  <c r="I66" i="10"/>
  <c r="I67" i="10"/>
  <c r="I68" i="10"/>
  <c r="I69" i="10"/>
  <c r="I70" i="10"/>
  <c r="I71" i="10"/>
  <c r="I72" i="10"/>
  <c r="I73" i="10"/>
  <c r="I74" i="10"/>
  <c r="I75" i="10"/>
  <c r="I76" i="10"/>
  <c r="I77" i="10"/>
  <c r="I78" i="10"/>
  <c r="I79" i="10"/>
  <c r="I80" i="10"/>
  <c r="I81" i="10"/>
  <c r="I82" i="10"/>
  <c r="I83" i="10"/>
  <c r="I84" i="10"/>
  <c r="I85" i="10"/>
  <c r="I86" i="10"/>
  <c r="I87" i="10"/>
  <c r="I88" i="10"/>
  <c r="I89" i="10"/>
  <c r="I90" i="10"/>
  <c r="I91" i="10"/>
  <c r="I92" i="10"/>
  <c r="I93" i="10"/>
  <c r="I94" i="10"/>
  <c r="I95" i="10"/>
  <c r="I96" i="10"/>
  <c r="I97" i="10"/>
  <c r="I98" i="10"/>
  <c r="I99" i="10"/>
  <c r="I100" i="10"/>
  <c r="I101" i="10"/>
  <c r="I102" i="10"/>
  <c r="I103" i="10"/>
  <c r="I104" i="10"/>
  <c r="I105" i="10"/>
  <c r="I106" i="10"/>
  <c r="I107" i="10"/>
  <c r="I108" i="10"/>
  <c r="I109" i="10"/>
  <c r="I110" i="10"/>
  <c r="I111" i="10"/>
  <c r="I112" i="10"/>
  <c r="I113" i="10"/>
  <c r="I114" i="10"/>
  <c r="I115" i="10"/>
  <c r="I116" i="10"/>
  <c r="I117" i="10"/>
  <c r="I118" i="10"/>
  <c r="I119" i="10"/>
  <c r="I120" i="10"/>
  <c r="I121" i="10"/>
  <c r="I122" i="10"/>
  <c r="I123" i="10"/>
  <c r="I124" i="10"/>
  <c r="I125" i="10"/>
  <c r="I126" i="10"/>
  <c r="I127" i="10"/>
  <c r="I128" i="10"/>
  <c r="I129" i="10"/>
  <c r="I130" i="10"/>
  <c r="I131" i="10"/>
  <c r="I132" i="10"/>
  <c r="I133" i="10"/>
  <c r="I134" i="10"/>
  <c r="I135" i="10"/>
  <c r="I136" i="10"/>
  <c r="I137" i="10"/>
  <c r="I138" i="10"/>
  <c r="I139" i="10"/>
  <c r="I140" i="10"/>
  <c r="I141" i="10"/>
  <c r="I142" i="10"/>
  <c r="I143" i="10"/>
  <c r="I144" i="10"/>
  <c r="I145" i="10"/>
  <c r="I146" i="10"/>
  <c r="I147" i="10"/>
  <c r="I148" i="10"/>
  <c r="I149" i="10"/>
  <c r="I150" i="10"/>
  <c r="I151" i="10"/>
  <c r="I152" i="10"/>
  <c r="I153" i="10"/>
  <c r="I154" i="10"/>
  <c r="I155" i="10"/>
  <c r="I156" i="10"/>
  <c r="AM282" i="11"/>
  <c r="C282" i="11"/>
  <c r="Z281" i="11"/>
  <c r="S281" i="11"/>
  <c r="P281" i="11"/>
  <c r="Z280" i="11"/>
  <c r="S280" i="11"/>
  <c r="P280" i="11"/>
  <c r="Z279" i="11"/>
  <c r="S279" i="11"/>
  <c r="P279" i="11"/>
  <c r="Z278" i="11"/>
  <c r="S278" i="11"/>
  <c r="P278" i="11"/>
  <c r="Z277" i="11"/>
  <c r="S277" i="11"/>
  <c r="P277" i="11"/>
  <c r="Z276" i="11"/>
  <c r="S276" i="11"/>
  <c r="P276" i="11"/>
  <c r="Z275" i="11"/>
  <c r="S275" i="11"/>
  <c r="P275" i="11"/>
  <c r="Z274" i="11"/>
  <c r="S274" i="11"/>
  <c r="P274" i="11"/>
  <c r="Z273" i="11"/>
  <c r="S273" i="11"/>
  <c r="P273" i="11"/>
  <c r="Z272" i="11"/>
  <c r="S272" i="11"/>
  <c r="P272" i="11"/>
  <c r="Z271" i="11"/>
  <c r="S271" i="11"/>
  <c r="P271" i="11"/>
  <c r="Z270" i="11"/>
  <c r="S270" i="11"/>
  <c r="P270" i="11"/>
  <c r="Z269" i="11"/>
  <c r="S269" i="11"/>
  <c r="P269" i="11"/>
  <c r="Z268" i="11"/>
  <c r="S268" i="11"/>
  <c r="P268" i="11"/>
  <c r="Z267" i="11"/>
  <c r="S267" i="11"/>
  <c r="P267" i="11"/>
  <c r="Z266" i="11"/>
  <c r="S266" i="11"/>
  <c r="P266" i="11"/>
  <c r="Z265" i="11"/>
  <c r="S265" i="11"/>
  <c r="P265" i="11"/>
  <c r="Z264" i="11"/>
  <c r="S264" i="11"/>
  <c r="P264" i="11"/>
  <c r="Z263" i="11"/>
  <c r="S263" i="11"/>
  <c r="P263" i="11"/>
  <c r="Z262" i="11"/>
  <c r="S262" i="11"/>
  <c r="P262" i="11"/>
  <c r="Z261" i="11"/>
  <c r="S261" i="11"/>
  <c r="P261" i="11"/>
  <c r="Z260" i="11"/>
  <c r="S260" i="11"/>
  <c r="P260" i="11"/>
  <c r="Z259" i="11"/>
  <c r="S259" i="11"/>
  <c r="P259" i="11"/>
  <c r="Z258" i="11"/>
  <c r="S258" i="11"/>
  <c r="P258" i="11"/>
  <c r="Z257" i="11"/>
  <c r="S257" i="11"/>
  <c r="P257" i="11"/>
  <c r="Z256" i="11"/>
  <c r="S256" i="11"/>
  <c r="P256" i="11"/>
  <c r="Z255" i="11"/>
  <c r="S255" i="11"/>
  <c r="P255" i="11"/>
  <c r="Z254" i="11"/>
  <c r="S254" i="11"/>
  <c r="P254" i="11"/>
  <c r="Z253" i="11"/>
  <c r="S253" i="11"/>
  <c r="P253" i="11"/>
  <c r="Z252" i="11"/>
  <c r="S252" i="11"/>
  <c r="P252" i="11"/>
  <c r="Z251" i="11"/>
  <c r="S251" i="11"/>
  <c r="P251" i="11"/>
  <c r="Z250" i="11"/>
  <c r="S250" i="11"/>
  <c r="P250" i="11"/>
  <c r="Z249" i="11"/>
  <c r="S249" i="11"/>
  <c r="P249" i="11"/>
  <c r="Z248" i="11"/>
  <c r="S248" i="11"/>
  <c r="P248" i="11"/>
  <c r="Z247" i="11"/>
  <c r="S247" i="11"/>
  <c r="P247" i="11"/>
  <c r="Z246" i="11"/>
  <c r="S246" i="11"/>
  <c r="P246" i="11"/>
  <c r="Z245" i="11"/>
  <c r="S245" i="11"/>
  <c r="P245" i="11"/>
  <c r="Z244" i="11"/>
  <c r="S244" i="11"/>
  <c r="P244" i="11"/>
  <c r="Z243" i="11"/>
  <c r="S243" i="11"/>
  <c r="P243" i="11"/>
  <c r="Z242" i="11"/>
  <c r="S242" i="11"/>
  <c r="P242" i="11"/>
  <c r="Z241" i="11"/>
  <c r="S241" i="11"/>
  <c r="P241" i="11"/>
  <c r="Z240" i="11"/>
  <c r="S240" i="11"/>
  <c r="P240" i="11"/>
  <c r="Z239" i="11"/>
  <c r="S239" i="11"/>
  <c r="P239" i="11"/>
  <c r="Z238" i="11"/>
  <c r="S238" i="11"/>
  <c r="P238" i="11"/>
  <c r="Z237" i="11"/>
  <c r="S237" i="11"/>
  <c r="P237" i="11"/>
  <c r="Z236" i="11"/>
  <c r="S236" i="11"/>
  <c r="P236" i="11"/>
  <c r="Z235" i="11"/>
  <c r="S235" i="11"/>
  <c r="P235" i="11"/>
  <c r="Z234" i="11"/>
  <c r="S234" i="11"/>
  <c r="P234" i="11"/>
  <c r="Z233" i="11"/>
  <c r="S233" i="11"/>
  <c r="P233" i="11"/>
  <c r="Z232" i="11"/>
  <c r="S232" i="11"/>
  <c r="P232" i="11"/>
  <c r="Z231" i="11"/>
  <c r="S231" i="11"/>
  <c r="P231" i="11"/>
  <c r="Z230" i="11"/>
  <c r="S230" i="11"/>
  <c r="P230" i="11"/>
  <c r="Z229" i="11"/>
  <c r="S229" i="11"/>
  <c r="P229" i="11"/>
  <c r="Z228" i="11"/>
  <c r="S228" i="11"/>
  <c r="P228" i="11"/>
  <c r="Z227" i="11"/>
  <c r="S227" i="11"/>
  <c r="P227" i="11"/>
  <c r="Z226" i="11"/>
  <c r="S226" i="11"/>
  <c r="P226" i="11"/>
  <c r="Z225" i="11"/>
  <c r="S225" i="11"/>
  <c r="P225" i="11"/>
  <c r="Z224" i="11"/>
  <c r="S224" i="11"/>
  <c r="P224" i="11"/>
  <c r="Z223" i="11"/>
  <c r="S223" i="11"/>
  <c r="P223" i="11"/>
  <c r="Z222" i="11"/>
  <c r="S222" i="11"/>
  <c r="P222" i="11"/>
  <c r="Z221" i="11"/>
  <c r="S221" i="11"/>
  <c r="P221" i="11"/>
  <c r="Z220" i="11"/>
  <c r="S220" i="11"/>
  <c r="P220" i="11"/>
  <c r="Z219" i="11"/>
  <c r="S219" i="11"/>
  <c r="P219" i="11"/>
  <c r="Z218" i="11"/>
  <c r="S218" i="11"/>
  <c r="P218" i="11"/>
  <c r="Z217" i="11"/>
  <c r="S217" i="11"/>
  <c r="P217" i="11"/>
  <c r="Z216" i="11"/>
  <c r="S216" i="11"/>
  <c r="P216" i="11"/>
  <c r="Z215" i="11"/>
  <c r="S215" i="11"/>
  <c r="P215" i="11"/>
  <c r="Z214" i="11"/>
  <c r="S214" i="11"/>
  <c r="P214" i="11"/>
  <c r="Z213" i="11"/>
  <c r="S213" i="11"/>
  <c r="P213" i="11"/>
  <c r="Z212" i="11"/>
  <c r="S212" i="11"/>
  <c r="P212" i="11"/>
  <c r="Z211" i="11"/>
  <c r="S211" i="11"/>
  <c r="P211" i="11"/>
  <c r="Z210" i="11"/>
  <c r="S210" i="11"/>
  <c r="P210" i="11"/>
  <c r="Z209" i="11"/>
  <c r="S209" i="11"/>
  <c r="P209" i="11"/>
  <c r="Z208" i="11"/>
  <c r="S208" i="11"/>
  <c r="P208" i="11"/>
  <c r="Z207" i="11"/>
  <c r="S207" i="11"/>
  <c r="P207" i="11"/>
  <c r="Z206" i="11"/>
  <c r="S206" i="11"/>
  <c r="P206" i="11"/>
  <c r="Z205" i="11"/>
  <c r="S205" i="11"/>
  <c r="P205" i="11"/>
  <c r="Z204" i="11"/>
  <c r="S204" i="11"/>
  <c r="P204" i="11"/>
  <c r="Z203" i="11"/>
  <c r="S203" i="11"/>
  <c r="P203" i="11"/>
  <c r="Z202" i="11"/>
  <c r="S202" i="11"/>
  <c r="P202" i="11"/>
  <c r="Z201" i="11"/>
  <c r="S201" i="11"/>
  <c r="P201" i="11"/>
  <c r="Z200" i="11"/>
  <c r="S200" i="11"/>
  <c r="P200" i="11"/>
  <c r="Z199" i="11"/>
  <c r="S199" i="11"/>
  <c r="P199" i="11"/>
  <c r="Z198" i="11"/>
  <c r="S198" i="11"/>
  <c r="P198" i="11"/>
  <c r="Z197" i="11"/>
  <c r="S197" i="11"/>
  <c r="P197" i="11"/>
  <c r="Z196" i="11"/>
  <c r="S196" i="11"/>
  <c r="P196" i="11"/>
  <c r="Z195" i="11"/>
  <c r="S195" i="11"/>
  <c r="P195" i="11"/>
  <c r="Z194" i="11"/>
  <c r="S194" i="11"/>
  <c r="P194" i="11"/>
  <c r="Z193" i="11"/>
  <c r="S193" i="11"/>
  <c r="P193" i="11"/>
  <c r="Z192" i="11"/>
  <c r="S192" i="11"/>
  <c r="P192" i="11"/>
  <c r="Z191" i="11"/>
  <c r="S191" i="11"/>
  <c r="P191" i="11"/>
  <c r="Z190" i="11"/>
  <c r="S190" i="11"/>
  <c r="P190" i="11"/>
  <c r="Z189" i="11"/>
  <c r="S189" i="11"/>
  <c r="P189" i="11"/>
  <c r="Z188" i="11"/>
  <c r="S188" i="11"/>
  <c r="P188" i="11"/>
  <c r="Z187" i="11"/>
  <c r="S187" i="11"/>
  <c r="P187" i="11"/>
  <c r="Z186" i="11"/>
  <c r="S186" i="11"/>
  <c r="P186" i="11"/>
  <c r="Z185" i="11"/>
  <c r="S185" i="11"/>
  <c r="P185" i="11"/>
  <c r="Z184" i="11"/>
  <c r="S184" i="11"/>
  <c r="P184" i="11"/>
  <c r="Z183" i="11"/>
  <c r="S183" i="11"/>
  <c r="P183" i="11"/>
  <c r="Z182" i="11"/>
  <c r="S182" i="11"/>
  <c r="P182" i="11"/>
  <c r="Z181" i="11"/>
  <c r="S181" i="11"/>
  <c r="P181" i="11"/>
  <c r="Z180" i="11"/>
  <c r="S180" i="11"/>
  <c r="P180" i="11"/>
  <c r="Z179" i="11"/>
  <c r="S179" i="11"/>
  <c r="P179" i="11"/>
  <c r="Z178" i="11"/>
  <c r="S178" i="11"/>
  <c r="P178" i="11"/>
  <c r="Z177" i="11"/>
  <c r="P177" i="11"/>
  <c r="Z176" i="11"/>
  <c r="P176" i="11"/>
  <c r="Z175" i="11"/>
  <c r="P175" i="11"/>
  <c r="Z174" i="11"/>
  <c r="P174" i="11"/>
  <c r="Z173" i="11"/>
  <c r="P173" i="11"/>
  <c r="Z172" i="11"/>
  <c r="P172" i="11"/>
  <c r="Z171" i="11"/>
  <c r="P171" i="11"/>
  <c r="Z170" i="11"/>
  <c r="P170" i="11"/>
  <c r="Z169" i="11"/>
  <c r="P169" i="11"/>
  <c r="Z168" i="11"/>
  <c r="P168" i="11"/>
  <c r="Z167" i="11"/>
  <c r="P167" i="11"/>
  <c r="Z166" i="11"/>
  <c r="P166" i="11"/>
  <c r="Z165" i="11"/>
  <c r="P165" i="11"/>
  <c r="Z164" i="11"/>
  <c r="P164" i="11"/>
  <c r="Z163" i="11"/>
  <c r="P163" i="11"/>
  <c r="Z162" i="11"/>
  <c r="P162" i="11"/>
  <c r="Z161" i="11"/>
  <c r="P161" i="11"/>
  <c r="Z160" i="11"/>
  <c r="P160" i="11"/>
  <c r="Z159" i="11"/>
  <c r="P159" i="11"/>
  <c r="Z158" i="11"/>
  <c r="P158" i="11"/>
  <c r="Z157" i="11"/>
  <c r="P157" i="11"/>
  <c r="Z156" i="11"/>
  <c r="P156" i="11"/>
  <c r="Z155" i="11"/>
  <c r="P155" i="11"/>
  <c r="Z154" i="11"/>
  <c r="P154" i="11"/>
  <c r="Z153" i="11"/>
  <c r="P153" i="11"/>
  <c r="Z152" i="11"/>
  <c r="P152" i="11"/>
  <c r="Z151" i="11"/>
  <c r="P151" i="11"/>
  <c r="Z150" i="11"/>
  <c r="P150" i="11"/>
  <c r="Z149" i="11"/>
  <c r="P149" i="11"/>
  <c r="Z148" i="11"/>
  <c r="P148" i="11"/>
  <c r="Z147" i="11"/>
  <c r="P147" i="11"/>
  <c r="Z146" i="11"/>
  <c r="P146" i="11"/>
  <c r="Z145" i="11"/>
  <c r="P145" i="11"/>
  <c r="Z144" i="11"/>
  <c r="P144" i="11"/>
  <c r="Z143" i="11"/>
  <c r="P143" i="11"/>
  <c r="Z142" i="11"/>
  <c r="P142" i="11"/>
  <c r="Z141" i="11"/>
  <c r="P141" i="11"/>
  <c r="Z140" i="11"/>
  <c r="P140" i="11"/>
  <c r="Z139" i="11"/>
  <c r="P139" i="11"/>
  <c r="Z138" i="11"/>
  <c r="P138" i="11"/>
  <c r="Z137" i="11"/>
  <c r="P137" i="11"/>
  <c r="Z136" i="11"/>
  <c r="P136" i="11"/>
  <c r="Z135" i="11"/>
  <c r="P135" i="11"/>
  <c r="Z134" i="11"/>
  <c r="P134" i="11"/>
  <c r="Z133" i="11"/>
  <c r="P133" i="11"/>
  <c r="Z132" i="11"/>
  <c r="P132" i="11"/>
  <c r="Z131" i="11"/>
  <c r="P131" i="11"/>
  <c r="Z130" i="11"/>
  <c r="P130" i="11"/>
  <c r="Z129" i="11"/>
  <c r="P129" i="11"/>
  <c r="Z128" i="11"/>
  <c r="P128" i="11"/>
  <c r="Z127" i="11"/>
  <c r="P127" i="11"/>
  <c r="Z126" i="11"/>
  <c r="P126" i="11"/>
  <c r="Z125" i="11"/>
  <c r="P125" i="11"/>
  <c r="Z124" i="11"/>
  <c r="P124" i="11"/>
  <c r="Z123" i="11"/>
  <c r="P123" i="11"/>
  <c r="Z122" i="11"/>
  <c r="P122" i="11"/>
  <c r="Z121" i="11"/>
  <c r="P121" i="11"/>
  <c r="Z120" i="11"/>
  <c r="P120" i="11"/>
  <c r="Z119" i="11"/>
  <c r="P119" i="11"/>
  <c r="Z118" i="11"/>
  <c r="P118" i="11"/>
  <c r="Z117" i="11"/>
  <c r="P117" i="11"/>
  <c r="Z116" i="11"/>
  <c r="P116" i="11"/>
  <c r="Z115" i="11"/>
  <c r="P115" i="11"/>
  <c r="Z114" i="11"/>
  <c r="P114" i="11"/>
  <c r="Z113" i="11"/>
  <c r="P113" i="11"/>
  <c r="Z112" i="11"/>
  <c r="P112" i="11"/>
  <c r="Z111" i="11"/>
  <c r="P111" i="11"/>
  <c r="Z110" i="11"/>
  <c r="P110" i="11"/>
  <c r="Z109" i="11"/>
  <c r="P109" i="11"/>
  <c r="Z108" i="11"/>
  <c r="P108" i="11"/>
  <c r="Z107" i="11"/>
  <c r="P107" i="11"/>
  <c r="Z106" i="11"/>
  <c r="P106" i="11"/>
  <c r="Z105" i="11"/>
  <c r="P105" i="11"/>
  <c r="Z104" i="11"/>
  <c r="P104" i="11"/>
  <c r="Z103" i="11"/>
  <c r="P103" i="11"/>
  <c r="Z102" i="11"/>
  <c r="P102" i="11"/>
  <c r="Z101" i="11"/>
  <c r="P101" i="11"/>
  <c r="Z100" i="11"/>
  <c r="P100" i="11"/>
  <c r="Z99" i="11"/>
  <c r="P99" i="11"/>
  <c r="Z98" i="11"/>
  <c r="P98" i="11"/>
  <c r="Z97" i="11"/>
  <c r="P97" i="11"/>
  <c r="Z96" i="11"/>
  <c r="P96" i="11"/>
  <c r="Z95" i="11"/>
  <c r="P95" i="11"/>
  <c r="Z94" i="11"/>
  <c r="P94" i="11"/>
  <c r="Z93" i="11"/>
  <c r="P93" i="11"/>
  <c r="Z92" i="11"/>
  <c r="P92" i="11"/>
  <c r="Z91" i="11"/>
  <c r="P91" i="11"/>
  <c r="Z90" i="11"/>
  <c r="P90" i="11"/>
  <c r="Z89" i="11"/>
  <c r="P89" i="11"/>
  <c r="Z88" i="11"/>
  <c r="P88" i="11"/>
  <c r="Z87" i="11"/>
  <c r="P87" i="11"/>
  <c r="Z86" i="11"/>
  <c r="P86" i="11"/>
  <c r="Z85" i="11"/>
  <c r="P85" i="11"/>
  <c r="Z84" i="11"/>
  <c r="P84" i="11"/>
  <c r="Z83" i="11"/>
  <c r="P83" i="11"/>
  <c r="Z82" i="11"/>
  <c r="P82" i="11"/>
  <c r="Z81" i="11"/>
  <c r="P81" i="11"/>
  <c r="Z80" i="11"/>
  <c r="P80" i="11"/>
  <c r="Z79" i="11"/>
  <c r="P79" i="11"/>
  <c r="Z78" i="11"/>
  <c r="P78" i="11"/>
  <c r="Z77" i="11"/>
  <c r="P77" i="11"/>
  <c r="Z76" i="11"/>
  <c r="P76" i="11"/>
  <c r="Z75" i="11"/>
  <c r="P75" i="11"/>
  <c r="Z74" i="11"/>
  <c r="P74" i="11"/>
  <c r="Z73" i="11"/>
  <c r="P73" i="11"/>
  <c r="Z72" i="11"/>
  <c r="P72" i="11"/>
  <c r="Z71" i="11"/>
  <c r="P71" i="11"/>
  <c r="Z70" i="11"/>
  <c r="P70" i="11"/>
  <c r="Z69" i="11"/>
  <c r="P69" i="11"/>
  <c r="Z68" i="11"/>
  <c r="P68" i="11"/>
  <c r="Z67" i="11"/>
  <c r="P67" i="11"/>
  <c r="Z66" i="11"/>
  <c r="P66" i="11"/>
  <c r="Z65" i="11"/>
  <c r="P65" i="11"/>
  <c r="Z64" i="11"/>
  <c r="P64" i="11"/>
  <c r="Z63" i="11"/>
  <c r="P63" i="11"/>
  <c r="Z62" i="11"/>
  <c r="P62" i="11"/>
  <c r="Z61" i="11"/>
  <c r="P61" i="11"/>
  <c r="Z60" i="11"/>
  <c r="P60" i="11"/>
  <c r="Z59" i="11"/>
  <c r="P59" i="11"/>
  <c r="Z58" i="11"/>
  <c r="P58" i="11"/>
  <c r="Z57" i="11"/>
  <c r="P57" i="11"/>
  <c r="Z56" i="11"/>
  <c r="P56" i="11"/>
  <c r="Z55" i="11"/>
  <c r="P55" i="11"/>
  <c r="Z54" i="11"/>
  <c r="P54" i="11"/>
  <c r="Z53" i="11"/>
  <c r="P53" i="11"/>
  <c r="Z52" i="11"/>
  <c r="P52" i="11"/>
  <c r="Z51" i="11"/>
  <c r="P51" i="11"/>
  <c r="Z50" i="11"/>
  <c r="P50" i="11"/>
  <c r="Z49" i="11"/>
  <c r="P49" i="11"/>
  <c r="Z48" i="11"/>
  <c r="P48" i="11"/>
  <c r="Z47" i="11"/>
  <c r="P47" i="11"/>
  <c r="Z46" i="11"/>
  <c r="P46" i="11"/>
  <c r="Z45" i="11"/>
  <c r="P45" i="11"/>
  <c r="Z44" i="11"/>
  <c r="P44" i="11"/>
  <c r="Z43" i="11"/>
  <c r="P43" i="11"/>
  <c r="Z42" i="11"/>
  <c r="P42" i="11"/>
  <c r="Z41" i="11"/>
  <c r="P41" i="11"/>
  <c r="Z40" i="11"/>
  <c r="P40" i="11"/>
  <c r="Z39" i="11"/>
  <c r="P39" i="11"/>
  <c r="Z38" i="11"/>
  <c r="P38" i="11"/>
  <c r="Z37" i="11"/>
  <c r="P37" i="11"/>
  <c r="Z36" i="11"/>
  <c r="P36" i="11"/>
  <c r="Z35" i="11"/>
  <c r="P35" i="11"/>
  <c r="Z34" i="11"/>
  <c r="P34" i="11"/>
  <c r="Z33" i="11"/>
  <c r="P33" i="11"/>
  <c r="Z32" i="11"/>
  <c r="P32" i="11"/>
  <c r="Z31" i="11"/>
  <c r="P31" i="11"/>
  <c r="Z30" i="11"/>
  <c r="P30" i="11"/>
  <c r="Z29" i="11"/>
  <c r="P29" i="11"/>
  <c r="Z28" i="11"/>
  <c r="P28" i="11"/>
  <c r="Z27" i="11"/>
  <c r="P27" i="11"/>
  <c r="Z26" i="11"/>
  <c r="P26" i="11"/>
  <c r="Z25" i="11"/>
  <c r="P25" i="11"/>
  <c r="Z24" i="11"/>
  <c r="P24" i="11"/>
  <c r="Z23" i="11"/>
  <c r="P23" i="11"/>
  <c r="Z22" i="11"/>
  <c r="P22" i="11"/>
  <c r="Z21" i="11"/>
  <c r="P21" i="11"/>
  <c r="Z20" i="11"/>
  <c r="P20" i="11"/>
  <c r="Z19" i="11"/>
  <c r="P19" i="11"/>
  <c r="Z18" i="11"/>
  <c r="P18" i="11"/>
  <c r="Z17" i="11"/>
  <c r="P17" i="11"/>
  <c r="Z16" i="11"/>
  <c r="P16" i="11"/>
  <c r="Z15" i="11"/>
  <c r="P15" i="11"/>
  <c r="Z14" i="11"/>
  <c r="P14" i="11"/>
  <c r="Z13" i="11"/>
  <c r="P13" i="11"/>
  <c r="Z12" i="11"/>
  <c r="P12" i="11"/>
  <c r="Z11" i="11"/>
  <c r="P11" i="11"/>
  <c r="Z10" i="11"/>
  <c r="P10" i="11"/>
  <c r="Z9" i="11"/>
  <c r="P9" i="11"/>
  <c r="Z8" i="11"/>
  <c r="P8" i="11"/>
  <c r="Z7" i="11"/>
  <c r="P7" i="11"/>
  <c r="Z6" i="11"/>
  <c r="P6" i="11"/>
  <c r="Z5" i="11"/>
  <c r="P5" i="11"/>
  <c r="Z4" i="11"/>
  <c r="P4" i="11"/>
  <c r="Z3" i="11"/>
  <c r="P3" i="11"/>
  <c r="Z2" i="11"/>
  <c r="P2" i="11"/>
  <c r="T2" i="10"/>
  <c r="T4" i="10"/>
  <c r="T5" i="10"/>
  <c r="T6" i="10"/>
  <c r="T7" i="10"/>
  <c r="T8" i="10"/>
  <c r="T9" i="10"/>
  <c r="T10" i="10"/>
  <c r="T11" i="10"/>
  <c r="T12" i="10"/>
  <c r="T13" i="10"/>
  <c r="T14" i="10"/>
  <c r="T15" i="10"/>
  <c r="T16" i="10"/>
  <c r="T17" i="10"/>
  <c r="T18" i="10"/>
  <c r="T19" i="10"/>
  <c r="T20" i="10"/>
  <c r="T21" i="10"/>
  <c r="T22" i="10"/>
  <c r="T23" i="10"/>
  <c r="T24" i="10"/>
  <c r="T25" i="10"/>
  <c r="T26" i="10"/>
  <c r="T27" i="10"/>
  <c r="C8" i="3" l="1"/>
  <c r="O5" i="90" s="1"/>
  <c r="C7" i="3"/>
  <c r="C14" i="3"/>
  <c r="O5" i="119" s="1"/>
  <c r="C13" i="3"/>
  <c r="O5" i="118" s="1"/>
  <c r="I84" i="12"/>
  <c r="C8" i="8"/>
  <c r="C7" i="8"/>
  <c r="I96" i="12"/>
  <c r="I64" i="12"/>
  <c r="I32" i="12"/>
  <c r="I20" i="12"/>
  <c r="I35" i="12"/>
  <c r="I6" i="12"/>
  <c r="I31" i="12"/>
  <c r="I88" i="12"/>
  <c r="I10" i="12"/>
  <c r="I92" i="12"/>
  <c r="I44" i="12"/>
  <c r="I43" i="12"/>
  <c r="I11" i="12"/>
  <c r="I60" i="12"/>
  <c r="I71" i="12"/>
  <c r="I67" i="12"/>
  <c r="I79" i="12"/>
  <c r="C34" i="7"/>
  <c r="C20" i="7"/>
  <c r="I18" i="12"/>
  <c r="B41" i="2"/>
  <c r="B31" i="2"/>
  <c r="B20" i="2"/>
  <c r="B12" i="2"/>
  <c r="B3" i="2"/>
  <c r="A6" i="3"/>
  <c r="B20" i="5"/>
  <c r="B12" i="5"/>
  <c r="B4" i="5"/>
  <c r="F36" i="7"/>
  <c r="C7" i="7"/>
  <c r="F7" i="7"/>
  <c r="B40" i="2"/>
  <c r="B30" i="2"/>
  <c r="B19" i="2"/>
  <c r="B11" i="2"/>
  <c r="B39" i="2"/>
  <c r="B29" i="2"/>
  <c r="B18" i="2"/>
  <c r="B10" i="2"/>
  <c r="B1" i="2"/>
  <c r="A4" i="3"/>
  <c r="B18" i="5"/>
  <c r="B10" i="5"/>
  <c r="B3" i="5"/>
  <c r="C35" i="7"/>
  <c r="F9" i="7"/>
  <c r="A3" i="3"/>
  <c r="B10" i="6"/>
  <c r="B17" i="5"/>
  <c r="B9" i="5"/>
  <c r="B2" i="5"/>
  <c r="L6" i="7"/>
  <c r="F8" i="7"/>
  <c r="B59" i="2"/>
  <c r="B36" i="2"/>
  <c r="B25" i="2"/>
  <c r="B16" i="2"/>
  <c r="B8" i="2"/>
  <c r="G6" i="3"/>
  <c r="A2" i="3"/>
  <c r="B16" i="5"/>
  <c r="B8" i="5"/>
  <c r="B23" i="2"/>
  <c r="B15" i="2"/>
  <c r="F6" i="3"/>
  <c r="B7" i="5"/>
  <c r="F23" i="7"/>
  <c r="B38" i="2"/>
  <c r="B28" i="2"/>
  <c r="B17" i="2"/>
  <c r="B9" i="2"/>
  <c r="H6" i="3"/>
  <c r="B9" i="6"/>
  <c r="B40" i="7"/>
  <c r="B35" i="2"/>
  <c r="B7" i="2"/>
  <c r="A1" i="3"/>
  <c r="B15" i="5"/>
  <c r="F39" i="7"/>
  <c r="B56" i="2"/>
  <c r="B43" i="2"/>
  <c r="B34" i="2"/>
  <c r="B22" i="2"/>
  <c r="B14" i="2"/>
  <c r="B5" i="2"/>
  <c r="B22" i="5"/>
  <c r="B14" i="5"/>
  <c r="B6" i="5"/>
  <c r="F38" i="7"/>
  <c r="F22" i="7"/>
  <c r="B42" i="2"/>
  <c r="B33" i="2"/>
  <c r="B21" i="2"/>
  <c r="B13" i="2"/>
  <c r="B4" i="2"/>
  <c r="D6" i="3"/>
  <c r="B26" i="6"/>
  <c r="B21" i="5"/>
  <c r="B13" i="5"/>
  <c r="B5" i="5"/>
  <c r="F37" i="7"/>
  <c r="F21" i="7"/>
  <c r="B2" i="2"/>
  <c r="A5" i="3"/>
  <c r="B19" i="5"/>
  <c r="B11" i="5"/>
  <c r="H3" i="5"/>
  <c r="B36" i="7"/>
  <c r="C21" i="7"/>
  <c r="F6" i="7"/>
  <c r="B6" i="7"/>
  <c r="B4" i="7"/>
  <c r="B3" i="7"/>
  <c r="I107" i="12"/>
  <c r="I40" i="12"/>
  <c r="I30" i="12"/>
  <c r="I12" i="12"/>
  <c r="I76" i="12"/>
  <c r="I27" i="12"/>
  <c r="I116" i="12"/>
  <c r="I28" i="12"/>
  <c r="I75" i="12"/>
  <c r="I70" i="12"/>
  <c r="I65" i="12"/>
  <c r="I19" i="12"/>
  <c r="I93" i="12"/>
  <c r="I78" i="12"/>
  <c r="I74" i="12"/>
  <c r="I100" i="12"/>
  <c r="I99" i="12"/>
  <c r="I83" i="12"/>
  <c r="I52" i="12"/>
  <c r="I77" i="12"/>
  <c r="I73" i="12"/>
  <c r="I108" i="12"/>
  <c r="I72" i="12"/>
  <c r="I68" i="12"/>
  <c r="G5" i="12"/>
  <c r="I5" i="12" s="1"/>
  <c r="G4" i="12"/>
  <c r="I4" i="12" s="1"/>
  <c r="H115" i="12"/>
  <c r="I115" i="12" s="1"/>
  <c r="H61" i="12"/>
  <c r="I61" i="12" s="1"/>
  <c r="G42" i="12"/>
  <c r="I42" i="12" s="1"/>
  <c r="H111" i="12"/>
  <c r="I111" i="12" s="1"/>
  <c r="H15" i="12"/>
  <c r="I15" i="12" s="1"/>
  <c r="H51" i="12"/>
  <c r="I51" i="12" s="1"/>
  <c r="H48" i="12"/>
  <c r="I48" i="12" s="1"/>
  <c r="G112" i="12"/>
  <c r="I112" i="12" s="1"/>
  <c r="G104" i="12"/>
  <c r="I104" i="12" s="1"/>
  <c r="G97" i="12"/>
  <c r="I97" i="12" s="1"/>
  <c r="G89" i="12"/>
  <c r="I89" i="12" s="1"/>
  <c r="G81" i="12"/>
  <c r="I81" i="12" s="1"/>
  <c r="G80" i="12"/>
  <c r="I80" i="12" s="1"/>
  <c r="G103" i="12"/>
  <c r="I103" i="12" s="1"/>
  <c r="G118" i="12"/>
  <c r="I118" i="12" s="1"/>
  <c r="G110" i="12"/>
  <c r="I110" i="12" s="1"/>
  <c r="G102" i="12"/>
  <c r="I102" i="12" s="1"/>
  <c r="G95" i="12"/>
  <c r="I95" i="12" s="1"/>
  <c r="G87" i="12"/>
  <c r="I87" i="12" s="1"/>
  <c r="G117" i="12"/>
  <c r="I117" i="12" s="1"/>
  <c r="G109" i="12"/>
  <c r="I109" i="12" s="1"/>
  <c r="G101" i="12"/>
  <c r="I101" i="12" s="1"/>
  <c r="G94" i="12"/>
  <c r="I94" i="12" s="1"/>
  <c r="G86" i="12"/>
  <c r="I86" i="12" s="1"/>
  <c r="G85" i="12"/>
  <c r="I85" i="12" s="1"/>
  <c r="G114" i="12"/>
  <c r="I114" i="12" s="1"/>
  <c r="G106" i="12"/>
  <c r="I106" i="12" s="1"/>
  <c r="G98" i="12"/>
  <c r="I98" i="12" s="1"/>
  <c r="G91" i="12"/>
  <c r="I91" i="12" s="1"/>
  <c r="G113" i="12"/>
  <c r="I113" i="12" s="1"/>
  <c r="G105" i="12"/>
  <c r="I105" i="12" s="1"/>
  <c r="G90" i="12"/>
  <c r="I90" i="12" s="1"/>
  <c r="G82" i="12"/>
  <c r="I82" i="12" s="1"/>
  <c r="H16" i="12"/>
  <c r="I16" i="12" s="1"/>
  <c r="G49" i="12"/>
  <c r="I49" i="12" s="1"/>
  <c r="H39" i="12"/>
  <c r="I39" i="12" s="1"/>
  <c r="H56" i="12"/>
  <c r="I56" i="12" s="1"/>
  <c r="G63" i="12"/>
  <c r="I63" i="12" s="1"/>
  <c r="G22" i="12"/>
  <c r="I22" i="12" s="1"/>
  <c r="G46" i="12"/>
  <c r="I46" i="12" s="1"/>
  <c r="G14" i="12"/>
  <c r="I14" i="12" s="1"/>
  <c r="G58" i="12"/>
  <c r="I58" i="12" s="1"/>
  <c r="H38" i="12"/>
  <c r="I38" i="12" s="1"/>
  <c r="G57" i="12"/>
  <c r="I57" i="12" s="1"/>
  <c r="H55" i="12"/>
  <c r="I55" i="12" s="1"/>
  <c r="G13" i="12"/>
  <c r="I13" i="12" s="1"/>
  <c r="H59" i="12"/>
  <c r="I59" i="12" s="1"/>
  <c r="G45" i="12"/>
  <c r="I45" i="12" s="1"/>
  <c r="G37" i="12"/>
  <c r="I37" i="12" s="1"/>
  <c r="G21" i="12"/>
  <c r="I21" i="12" s="1"/>
  <c r="G62" i="12"/>
  <c r="I62" i="12" s="1"/>
  <c r="G54" i="12"/>
  <c r="I54" i="12" s="1"/>
  <c r="G53" i="12"/>
  <c r="I53" i="12" s="1"/>
  <c r="G50" i="12"/>
  <c r="I50" i="12" s="1"/>
  <c r="H33" i="12"/>
  <c r="I33" i="12" s="1"/>
  <c r="H41" i="12"/>
  <c r="I41" i="12" s="1"/>
  <c r="H17" i="12"/>
  <c r="I17" i="12" s="1"/>
  <c r="G25" i="12"/>
  <c r="I25" i="12" s="1"/>
  <c r="G23" i="12"/>
  <c r="I23" i="12" s="1"/>
  <c r="B1" i="6"/>
  <c r="A1" i="2" a="1"/>
  <c r="A1" i="2" s="1"/>
  <c r="O6" i="9"/>
  <c r="P6" i="9"/>
  <c r="Q6" i="9"/>
  <c r="R6" i="9"/>
  <c r="S6" i="9"/>
  <c r="T6" i="9"/>
  <c r="AD3" i="9"/>
  <c r="AD4" i="9"/>
  <c r="AJ8" i="9"/>
  <c r="AJ9" i="9"/>
  <c r="AJ10" i="9"/>
  <c r="AJ11" i="9"/>
  <c r="AJ12" i="9"/>
  <c r="AJ13" i="9"/>
  <c r="AJ14" i="9"/>
  <c r="AJ15" i="9"/>
  <c r="AJ16" i="9"/>
  <c r="AJ17" i="9"/>
  <c r="AJ18" i="9"/>
  <c r="AJ19" i="9"/>
  <c r="AJ20" i="9"/>
  <c r="AJ21" i="9"/>
  <c r="AJ22" i="9"/>
  <c r="AJ23" i="9"/>
  <c r="AJ24" i="9"/>
  <c r="AJ25" i="9"/>
  <c r="AJ26" i="9"/>
  <c r="AJ27" i="9"/>
  <c r="AJ28" i="9"/>
  <c r="AJ29" i="9"/>
  <c r="AJ30" i="9"/>
  <c r="AJ31" i="9"/>
  <c r="AJ32" i="9"/>
  <c r="AD2" i="9"/>
  <c r="AA2" i="9"/>
  <c r="J33" i="7"/>
  <c r="I33" i="7"/>
  <c r="H33" i="7"/>
  <c r="K32" i="7"/>
  <c r="J32" i="7"/>
  <c r="I32" i="7"/>
  <c r="H32" i="7"/>
  <c r="G32" i="7"/>
  <c r="L32" i="7" s="1"/>
  <c r="L31" i="7"/>
  <c r="L30" i="7"/>
  <c r="L29" i="7"/>
  <c r="K28" i="7"/>
  <c r="J28" i="7"/>
  <c r="I28" i="7"/>
  <c r="H28" i="7"/>
  <c r="G28" i="7"/>
  <c r="L28" i="7" s="1"/>
  <c r="L27" i="7"/>
  <c r="L26" i="7"/>
  <c r="L25" i="7"/>
  <c r="H19" i="7"/>
  <c r="K18" i="7"/>
  <c r="J18" i="7"/>
  <c r="I18" i="7"/>
  <c r="H18" i="7"/>
  <c r="G18" i="7"/>
  <c r="L17" i="7"/>
  <c r="L16" i="7"/>
  <c r="L15" i="7"/>
  <c r="K14" i="7"/>
  <c r="K19" i="7" s="1"/>
  <c r="J14" i="7"/>
  <c r="J19" i="7" s="1"/>
  <c r="I14" i="7"/>
  <c r="I19" i="7" s="1"/>
  <c r="H14" i="7"/>
  <c r="G14" i="7"/>
  <c r="G19" i="7" s="1"/>
  <c r="L13" i="7"/>
  <c r="L12" i="7"/>
  <c r="L11" i="7"/>
  <c r="H21" i="5"/>
  <c r="H20" i="5"/>
  <c r="H19" i="5"/>
  <c r="H18" i="5" s="1"/>
  <c r="H17" i="5"/>
  <c r="H16" i="5"/>
  <c r="H15" i="5"/>
  <c r="H12" i="5"/>
  <c r="H11" i="5"/>
  <c r="H9" i="5"/>
  <c r="H8" i="5"/>
  <c r="H7" i="5"/>
  <c r="H6" i="5"/>
  <c r="G18" i="5"/>
  <c r="F18" i="5"/>
  <c r="E18" i="5"/>
  <c r="D18" i="5"/>
  <c r="C18" i="5"/>
  <c r="G14" i="5"/>
  <c r="F14" i="5"/>
  <c r="E14" i="5"/>
  <c r="D14" i="5"/>
  <c r="C14" i="5"/>
  <c r="G10" i="5"/>
  <c r="K37" i="7" s="1"/>
  <c r="F10" i="5"/>
  <c r="J37" i="7" s="1"/>
  <c r="E10" i="5"/>
  <c r="I37" i="7" s="1"/>
  <c r="D10" i="5"/>
  <c r="H37" i="7" s="1"/>
  <c r="C10" i="5"/>
  <c r="G37" i="7" s="1"/>
  <c r="G5" i="5"/>
  <c r="K36" i="7" s="1"/>
  <c r="F5" i="5"/>
  <c r="J36" i="7" s="1"/>
  <c r="E5" i="5"/>
  <c r="I36" i="7" s="1"/>
  <c r="D5" i="5"/>
  <c r="H36" i="7" s="1"/>
  <c r="C5" i="5"/>
  <c r="G36" i="7" s="1"/>
  <c r="F13" i="5" l="1"/>
  <c r="D13" i="5"/>
  <c r="H38" i="7" s="1"/>
  <c r="H5" i="5"/>
  <c r="G13" i="5"/>
  <c r="K38" i="7" s="1"/>
  <c r="K39" i="7" s="1"/>
  <c r="E13" i="5"/>
  <c r="I38" i="7" s="1"/>
  <c r="I39" i="7" s="1"/>
  <c r="H14" i="5"/>
  <c r="H13" i="5" s="1"/>
  <c r="L38" i="7" s="1"/>
  <c r="H10" i="5"/>
  <c r="L37" i="7" s="1"/>
  <c r="H39" i="7"/>
  <c r="E4" i="5"/>
  <c r="J38" i="7"/>
  <c r="J39" i="7" s="1"/>
  <c r="F4" i="5"/>
  <c r="C13" i="5"/>
  <c r="G38" i="7" s="1"/>
  <c r="G39" i="7" s="1"/>
  <c r="L19" i="7"/>
  <c r="L18" i="7"/>
  <c r="K33" i="7"/>
  <c r="D4" i="5"/>
  <c r="G33" i="7"/>
  <c r="L36" i="7"/>
  <c r="O5" i="2"/>
  <c r="H66" i="12"/>
  <c r="G66" i="12"/>
  <c r="G8" i="12"/>
  <c r="I8" i="12" s="1"/>
  <c r="G7" i="12"/>
  <c r="I7" i="12" s="1"/>
  <c r="C4" i="5"/>
  <c r="L14" i="7"/>
  <c r="O3" i="2"/>
  <c r="O2" i="2"/>
  <c r="O1" i="2"/>
  <c r="O4" i="2" s="1"/>
  <c r="K4" i="4"/>
  <c r="K5" i="4"/>
  <c r="K6" i="4"/>
  <c r="K7" i="4"/>
  <c r="K8" i="4"/>
  <c r="K9" i="4"/>
  <c r="K10" i="4"/>
  <c r="K11" i="4"/>
  <c r="K12" i="4"/>
  <c r="K13" i="4"/>
  <c r="C2" i="3" s="1"/>
  <c r="K14" i="4"/>
  <c r="K15" i="4"/>
  <c r="K16" i="4"/>
  <c r="K17" i="4"/>
  <c r="K18" i="4"/>
  <c r="K19" i="4"/>
  <c r="K20" i="4"/>
  <c r="K21" i="4"/>
  <c r="K22" i="4"/>
  <c r="K23" i="4"/>
  <c r="K24" i="4"/>
  <c r="K25" i="4"/>
  <c r="K26" i="4"/>
  <c r="K27" i="4"/>
  <c r="K28" i="4"/>
  <c r="K29" i="4"/>
  <c r="K30" i="4"/>
  <c r="K31" i="4"/>
  <c r="K32" i="4"/>
  <c r="K33" i="4"/>
  <c r="K34" i="4"/>
  <c r="K35" i="4"/>
  <c r="K36" i="4"/>
  <c r="K37" i="4"/>
  <c r="K38" i="4"/>
  <c r="K39" i="4"/>
  <c r="K40" i="4"/>
  <c r="K41" i="4"/>
  <c r="K42" i="4"/>
  <c r="K43" i="4"/>
  <c r="K44" i="4"/>
  <c r="K45" i="4"/>
  <c r="K46" i="4"/>
  <c r="K47" i="4"/>
  <c r="K48" i="4"/>
  <c r="K49" i="4"/>
  <c r="K50" i="4"/>
  <c r="K51" i="4"/>
  <c r="K52" i="4"/>
  <c r="K53" i="4"/>
  <c r="K54" i="4"/>
  <c r="K55" i="4"/>
  <c r="K56" i="4"/>
  <c r="K57" i="4"/>
  <c r="K58" i="4"/>
  <c r="K59" i="4"/>
  <c r="K60" i="4"/>
  <c r="K61" i="4"/>
  <c r="K62" i="4"/>
  <c r="K63" i="4"/>
  <c r="K64" i="4"/>
  <c r="K65" i="4"/>
  <c r="K66" i="4"/>
  <c r="K67" i="4"/>
  <c r="K68" i="4"/>
  <c r="K69" i="4"/>
  <c r="K70" i="4"/>
  <c r="K71" i="4"/>
  <c r="K72" i="4"/>
  <c r="K73" i="4"/>
  <c r="K74" i="4"/>
  <c r="K75" i="4"/>
  <c r="K76" i="4"/>
  <c r="K77" i="4"/>
  <c r="K78" i="4"/>
  <c r="K79" i="4"/>
  <c r="K80" i="4"/>
  <c r="K81" i="4"/>
  <c r="K82" i="4"/>
  <c r="K83" i="4"/>
  <c r="K84" i="4"/>
  <c r="K85" i="4"/>
  <c r="K86" i="4"/>
  <c r="K87" i="4"/>
  <c r="K88" i="4"/>
  <c r="K89" i="4"/>
  <c r="K90" i="4"/>
  <c r="K91" i="4"/>
  <c r="K92" i="4"/>
  <c r="K93" i="4"/>
  <c r="K94" i="4"/>
  <c r="K95" i="4"/>
  <c r="K96" i="4"/>
  <c r="K97" i="4"/>
  <c r="N23" i="4"/>
  <c r="T63" i="2"/>
  <c r="T62" i="2"/>
  <c r="T61" i="2"/>
  <c r="T60" i="2"/>
  <c r="T59" i="2"/>
  <c r="T9" i="2"/>
  <c r="T10" i="2"/>
  <c r="T11" i="2"/>
  <c r="T13" i="2"/>
  <c r="T14" i="2"/>
  <c r="T15" i="2"/>
  <c r="T17" i="2"/>
  <c r="T18" i="2"/>
  <c r="T19" i="2"/>
  <c r="T21" i="2"/>
  <c r="T22" i="2"/>
  <c r="T23" i="2"/>
  <c r="T29" i="2"/>
  <c r="T30" i="2"/>
  <c r="T31" i="2"/>
  <c r="T34" i="2"/>
  <c r="T35" i="2"/>
  <c r="T36" i="2"/>
  <c r="T39" i="2"/>
  <c r="T40" i="2"/>
  <c r="T41" i="2"/>
  <c r="T42" i="2"/>
  <c r="S28" i="2"/>
  <c r="S33" i="2"/>
  <c r="R33" i="2"/>
  <c r="Q33" i="2"/>
  <c r="P33" i="2"/>
  <c r="O33" i="2"/>
  <c r="R28" i="2"/>
  <c r="Q28" i="2"/>
  <c r="P28" i="2"/>
  <c r="O28" i="2"/>
  <c r="S20" i="2"/>
  <c r="R20" i="2"/>
  <c r="Q20" i="2"/>
  <c r="P20" i="2"/>
  <c r="O20" i="2"/>
  <c r="S16" i="2"/>
  <c r="R16" i="2"/>
  <c r="Q16" i="2"/>
  <c r="P16" i="2"/>
  <c r="O16" i="2"/>
  <c r="S12" i="2"/>
  <c r="R12" i="2"/>
  <c r="Q12" i="2"/>
  <c r="P12" i="2"/>
  <c r="O12" i="2"/>
  <c r="S8" i="2"/>
  <c r="R8" i="2"/>
  <c r="Q8" i="2"/>
  <c r="P8" i="2"/>
  <c r="O8" i="2"/>
  <c r="G4" i="5" l="1"/>
  <c r="H4" i="5"/>
  <c r="L39" i="7"/>
  <c r="T57" i="2"/>
  <c r="L33" i="7"/>
  <c r="B2" i="8"/>
  <c r="T38" i="2"/>
  <c r="P3" i="2"/>
  <c r="I66" i="12"/>
  <c r="P32" i="2"/>
  <c r="S37" i="2"/>
  <c r="Q32" i="2"/>
  <c r="R27" i="2"/>
  <c r="Q37" i="2"/>
  <c r="R32" i="2"/>
  <c r="O27" i="2"/>
  <c r="S32" i="2"/>
  <c r="P27" i="2"/>
  <c r="O37" i="2"/>
  <c r="P37" i="2"/>
  <c r="O32" i="2"/>
  <c r="R37" i="2"/>
  <c r="T16" i="2"/>
  <c r="T12" i="2"/>
  <c r="Q26" i="2"/>
  <c r="Q58" i="2" s="1"/>
  <c r="T20" i="2"/>
  <c r="T8" i="2"/>
  <c r="R26" i="2"/>
  <c r="R58" i="2" s="1"/>
  <c r="S26" i="2"/>
  <c r="S58" i="2" s="1"/>
  <c r="O26" i="2"/>
  <c r="O58" i="2" s="1"/>
  <c r="T33" i="2"/>
  <c r="P26" i="2"/>
  <c r="P58" i="2" s="1"/>
  <c r="T28" i="2"/>
  <c r="Q27" i="2"/>
  <c r="S27" i="2"/>
  <c r="T37" i="2" l="1"/>
  <c r="B37" i="2" s="1"/>
  <c r="T32" i="2"/>
  <c r="B32" i="2" s="1"/>
  <c r="T27" i="2"/>
  <c r="B27" i="2" s="1"/>
  <c r="T26" i="2"/>
  <c r="T58" i="2" s="1"/>
  <c r="B58" i="2" s="1"/>
  <c r="Q48" i="9" l="1"/>
  <c r="O48" i="9"/>
  <c r="P48" i="9"/>
  <c r="R48" i="9"/>
  <c r="S48" i="9"/>
  <c r="T48" i="9" l="1"/>
  <c r="G2" i="12" l="1"/>
  <c r="N2" i="12" l="1"/>
  <c r="H2" i="12"/>
  <c r="I2" i="12" s="1"/>
  <c r="M2" i="12"/>
  <c r="D570" i="39" l="1" a="1"/>
  <c r="G15" i="39" a="1"/>
  <c r="G50" i="39" a="1"/>
  <c r="F143" i="39" a="1"/>
  <c r="D269" i="39" a="1"/>
  <c r="D383" i="39" a="1"/>
  <c r="H8" i="39" a="1"/>
  <c r="E253" i="39" a="1"/>
  <c r="H417" i="39" a="1"/>
  <c r="D7" i="6"/>
  <c r="E12" i="39" a="1"/>
  <c r="G179" i="39" a="1"/>
  <c r="D221" i="39" a="1"/>
  <c r="H148" i="39" a="1"/>
  <c r="G299" i="39" a="1"/>
  <c r="I63" i="39" a="1"/>
  <c r="D510" i="39" a="1"/>
  <c r="D190" i="39" a="1"/>
  <c r="H178" i="39" a="1"/>
  <c r="F300" i="39" a="1"/>
  <c r="E318" i="39" a="1"/>
  <c r="I62" i="39" a="1"/>
  <c r="H25" i="39" a="1"/>
  <c r="D297" i="39" a="1"/>
  <c r="D666" i="39" a="1"/>
  <c r="I45" i="39" a="1"/>
  <c r="I280" i="39" a="1"/>
  <c r="D254" i="39" a="1"/>
  <c r="F253" i="39" a="1"/>
  <c r="H93" i="39" a="1"/>
  <c r="F39" i="39" a="1"/>
  <c r="E124" i="39" a="1"/>
  <c r="H11" i="39" a="1"/>
  <c r="E601" i="39" a="1"/>
  <c r="H10" i="39" a="1"/>
  <c r="H57" i="39" a="1"/>
  <c r="G575" i="39" a="1"/>
  <c r="I525" i="39" a="1"/>
  <c r="D351" i="39" a="1"/>
  <c r="F166" i="39" a="1"/>
  <c r="D83" i="39" a="1"/>
  <c r="E521" i="39" a="1"/>
  <c r="F111" i="39" a="1"/>
  <c r="H99" i="39" a="1"/>
  <c r="H147" i="39" a="1"/>
  <c r="H310" i="39" a="1"/>
  <c r="H64" i="39" a="1"/>
  <c r="G262" i="39" a="1"/>
  <c r="I178" i="39" a="1"/>
  <c r="I125" i="39" a="1"/>
  <c r="H309" i="39" a="1"/>
  <c r="I24" i="39" a="1"/>
  <c r="H137" i="39" a="1"/>
  <c r="D579" i="39" a="1"/>
  <c r="D417" i="39" a="1"/>
  <c r="F261" i="39" a="1"/>
  <c r="I333" i="39" a="1"/>
  <c r="F133" i="39" a="1"/>
  <c r="E156" i="39" a="1"/>
  <c r="G86" i="39" a="1"/>
  <c r="E129" i="39" a="1"/>
  <c r="H356" i="39" a="1"/>
  <c r="D324" i="39" a="1"/>
  <c r="I134" i="39" a="1"/>
  <c r="G192" i="39" a="1"/>
  <c r="G128" i="39" a="1"/>
  <c r="E61" i="39" a="1"/>
  <c r="E456" i="39" a="1"/>
  <c r="H208" i="39" a="1"/>
  <c r="I109" i="39" a="1"/>
  <c r="E305" i="39" a="1"/>
  <c r="D179" i="39" a="1"/>
  <c r="G418" i="39" a="1"/>
  <c r="H163" i="39" a="1"/>
  <c r="D133" i="39" a="1"/>
  <c r="F307" i="39" a="1"/>
  <c r="D374" i="39" a="1"/>
  <c r="H232" i="39" a="1"/>
  <c r="G37" i="39" a="1"/>
  <c r="D160" i="39" a="1"/>
  <c r="E111" i="39" a="1"/>
  <c r="D350" i="39" a="1"/>
  <c r="G320" i="39" a="1"/>
  <c r="D353" i="39" a="1"/>
  <c r="F369" i="39" a="1"/>
  <c r="F648" i="39" a="1"/>
  <c r="G197" i="39" a="1"/>
  <c r="E814" i="39" a="1"/>
  <c r="F196" i="39" a="1"/>
  <c r="I597" i="39" a="1"/>
  <c r="I286" i="39" a="1"/>
  <c r="H90" i="39" a="1"/>
  <c r="F19" i="39" a="1"/>
  <c r="F116" i="39" a="1"/>
  <c r="D147" i="39" a="1"/>
  <c r="H883" i="39" a="1"/>
  <c r="D208" i="39" a="1"/>
  <c r="D31" i="39" a="1"/>
  <c r="G68" i="39" a="1"/>
  <c r="I377" i="39" a="1"/>
  <c r="G256" i="39" a="1"/>
  <c r="I249" i="39" a="1"/>
  <c r="E157" i="39" a="1"/>
  <c r="I48" i="39" a="1"/>
  <c r="D77" i="39" a="1"/>
  <c r="F181" i="39" a="1"/>
  <c r="I175" i="39" a="1"/>
  <c r="F512" i="39" a="1"/>
  <c r="F89" i="39" a="1"/>
  <c r="H367" i="39" a="1"/>
  <c r="G105" i="39" a="1"/>
  <c r="I37" i="39" a="1"/>
  <c r="F200" i="39" a="1"/>
  <c r="D89" i="39" a="1"/>
  <c r="E246" i="39" a="1"/>
  <c r="E92" i="39" a="1"/>
  <c r="H111" i="39" a="1"/>
  <c r="D398" i="39" a="1"/>
  <c r="E274" i="39" a="1"/>
  <c r="D313" i="39" a="1"/>
  <c r="H464" i="39" a="1"/>
  <c r="H226" i="39" a="1"/>
  <c r="E359" i="39" a="1"/>
  <c r="H351" i="39" a="1"/>
  <c r="E209" i="39" a="1"/>
  <c r="H91" i="39" a="1"/>
  <c r="I260" i="39" a="1"/>
  <c r="I312" i="39" a="1"/>
  <c r="I158" i="39" a="1"/>
  <c r="F159" i="39" a="1"/>
  <c r="E345" i="39" a="1"/>
  <c r="G107" i="39" a="1"/>
  <c r="G56" i="39" a="1"/>
  <c r="D217" i="39" a="1"/>
  <c r="G602" i="39" a="1"/>
  <c r="D653" i="39" a="1"/>
  <c r="F537" i="39" a="1"/>
  <c r="I665" i="39" a="1"/>
  <c r="I8" i="39" a="1"/>
  <c r="E85" i="39" a="1"/>
  <c r="E23" i="39" a="1"/>
  <c r="H120" i="39" a="1"/>
  <c r="F84" i="39" a="1"/>
  <c r="I362" i="39" a="1"/>
  <c r="H109" i="39" a="1"/>
  <c r="G400" i="39" a="1"/>
  <c r="E217" i="39" a="1"/>
  <c r="I454" i="39" a="1"/>
  <c r="F236" i="39" a="1"/>
  <c r="G325" i="39" a="1"/>
  <c r="E186" i="39" a="1"/>
  <c r="G152" i="39" a="1"/>
  <c r="H487" i="39" a="1"/>
  <c r="G21" i="39" a="1"/>
  <c r="D149" i="39" a="1"/>
  <c r="H340" i="39" a="1"/>
  <c r="I239" i="39" a="1"/>
  <c r="F101" i="39" a="1"/>
  <c r="E516" i="39" a="1"/>
  <c r="E166" i="39" a="1"/>
  <c r="G25" i="39" a="1"/>
  <c r="F21" i="39" a="1"/>
  <c r="H118" i="39" a="1"/>
  <c r="I216" i="39" a="1"/>
  <c r="E188" i="39" a="1"/>
  <c r="H133" i="39" a="1"/>
  <c r="H130" i="39" a="1"/>
  <c r="H328" i="39" a="1"/>
  <c r="F433" i="39" a="1"/>
  <c r="F57" i="39" a="1"/>
  <c r="D277" i="39" a="1"/>
  <c r="H298" i="39" a="1"/>
  <c r="F183" i="39" a="1"/>
  <c r="F58" i="39" a="1"/>
  <c r="E199" i="39" a="1"/>
  <c r="G451" i="39" a="1"/>
  <c r="G254" i="39" a="1"/>
  <c r="E13" i="39" a="1"/>
  <c r="D319" i="39" a="1"/>
  <c r="D339" i="39" a="1"/>
  <c r="E5" i="39" a="1"/>
  <c r="H19" i="39" a="1"/>
  <c r="H192" i="39" a="1"/>
  <c r="H116" i="39" a="1"/>
  <c r="E272" i="39" a="1"/>
  <c r="F93" i="39" a="1"/>
  <c r="D373" i="39" a="1"/>
  <c r="F530" i="39" a="1"/>
  <c r="I107" i="39" a="1"/>
  <c r="H665" i="39" a="1"/>
  <c r="I407" i="39" a="1"/>
  <c r="H70" i="39" a="1"/>
  <c r="H85" i="39" a="1"/>
  <c r="I179" i="39" a="1"/>
  <c r="I127" i="39" a="1"/>
  <c r="G38" i="39" a="1"/>
  <c r="I261" i="39" a="1"/>
  <c r="I368" i="39" a="1"/>
  <c r="F315" i="39" a="1"/>
  <c r="F8" i="39" a="1"/>
  <c r="H128" i="39" a="1"/>
  <c r="I105" i="39" a="1"/>
  <c r="D619" i="39" a="1"/>
  <c r="G236" i="39" a="1"/>
  <c r="C7" i="39" a="1"/>
  <c r="D557" i="39" a="1"/>
  <c r="G203" i="39" a="1"/>
  <c r="F67" i="39" a="1"/>
  <c r="F131" i="39" a="1"/>
  <c r="E38" i="39" a="1"/>
  <c r="I237" i="39" a="1"/>
  <c r="F199" i="39" a="1"/>
  <c r="F351" i="39" a="1"/>
  <c r="F592" i="39" a="1"/>
  <c r="E615" i="39" a="1"/>
  <c r="F235" i="39" a="1"/>
  <c r="G10" i="39" a="1"/>
  <c r="F246" i="39" a="1"/>
  <c r="F984" i="39" a="1"/>
  <c r="E201" i="39" a="1"/>
  <c r="D88" i="39" a="1"/>
  <c r="I46" i="39" a="1"/>
  <c r="D82" i="39" a="1"/>
  <c r="I316" i="39" a="1"/>
  <c r="H472" i="39" a="1"/>
  <c r="F990" i="39" a="1"/>
  <c r="F590" i="39" a="1"/>
  <c r="D274" i="39" a="1"/>
  <c r="I265" i="39" a="1"/>
  <c r="I635" i="39" a="1"/>
  <c r="I135" i="39" a="1"/>
  <c r="F190" i="39" a="1"/>
  <c r="H73" i="39" a="1"/>
  <c r="G9" i="39" a="1"/>
  <c r="F92" i="39" a="1"/>
  <c r="G24" i="39" a="1"/>
  <c r="E427" i="39" a="1"/>
  <c r="F237" i="39" a="1"/>
  <c r="I119" i="39" a="1"/>
  <c r="F250" i="39" a="1"/>
  <c r="H3" i="39" a="1"/>
  <c r="E251" i="39" a="1"/>
  <c r="E191" i="39" a="1"/>
  <c r="G212" i="39" a="1"/>
  <c r="G194" i="39" a="1"/>
  <c r="G8" i="39" a="1"/>
  <c r="D305" i="39" a="1"/>
  <c r="I400" i="39" a="1"/>
  <c r="H29" i="39" a="1"/>
  <c r="F257" i="39" a="1"/>
  <c r="H302" i="39" a="1"/>
  <c r="H444" i="39" a="1"/>
  <c r="E588" i="39" a="1"/>
  <c r="I262" i="39" a="1"/>
  <c r="H165" i="39" a="1"/>
  <c r="I610" i="39" a="1"/>
  <c r="G267" i="39" a="1"/>
  <c r="E219" i="39" a="1"/>
  <c r="D198" i="39" a="1"/>
  <c r="G616" i="39" a="1"/>
  <c r="F232" i="39" a="1"/>
  <c r="F167" i="39" a="1"/>
  <c r="F147" i="39" a="1"/>
  <c r="I7" i="39" a="1"/>
  <c r="E64" i="39" a="1"/>
  <c r="D2" i="39" a="1"/>
  <c r="D163" i="39" a="1"/>
  <c r="E28" i="39" a="1"/>
  <c r="I163" i="39" a="1"/>
  <c r="E543" i="39" a="1"/>
  <c r="E134" i="39" a="1"/>
  <c r="F321" i="39" a="1"/>
  <c r="D667" i="39" a="1"/>
  <c r="I204" i="39" a="1"/>
  <c r="G150" i="39" a="1"/>
  <c r="D273" i="39" a="1"/>
  <c r="I458" i="39" a="1"/>
  <c r="E520" i="39" a="1"/>
  <c r="H2" i="39" a="1"/>
  <c r="I594" i="39" a="1"/>
  <c r="E399" i="39" a="1"/>
  <c r="D389" i="39" a="1"/>
  <c r="G246" i="39" a="1"/>
  <c r="I192" i="39" a="1"/>
  <c r="E562" i="39" a="1"/>
  <c r="H214" i="39" a="1"/>
  <c r="I1022" i="39" a="1"/>
  <c r="I733" i="39" a="1"/>
  <c r="F588" i="39" a="1"/>
  <c r="I706" i="39" a="1"/>
  <c r="G516" i="39" a="1"/>
  <c r="H295" i="39" a="1"/>
  <c r="D72" i="39" a="1"/>
  <c r="F231" i="39" a="1"/>
  <c r="I233" i="39" a="1"/>
  <c r="G187" i="39" a="1"/>
  <c r="H36" i="39" a="1"/>
  <c r="G171" i="39" a="1"/>
  <c r="D477" i="39" a="1"/>
  <c r="I57" i="39" a="1"/>
  <c r="E386" i="39" a="1"/>
  <c r="H409" i="39" a="1"/>
  <c r="F17" i="39" a="1"/>
  <c r="H318" i="39" a="1"/>
  <c r="I572" i="39" a="1"/>
  <c r="D162" i="39" a="1"/>
  <c r="H1010" i="39" a="1"/>
  <c r="I443" i="39" a="1"/>
  <c r="G294" i="39" a="1"/>
  <c r="I98" i="39" a="1"/>
  <c r="G59" i="39" a="1"/>
  <c r="D211" i="39" a="1"/>
  <c r="F126" i="39" a="1"/>
  <c r="G158" i="39" a="1"/>
  <c r="F6" i="39" a="1"/>
  <c r="I32" i="39" a="1"/>
  <c r="G282" i="39" a="1"/>
  <c r="E226" i="39" a="1"/>
  <c r="H209" i="39" a="1"/>
  <c r="H50" i="39" a="1"/>
  <c r="I410" i="39" a="1"/>
  <c r="H138" i="39" a="1"/>
  <c r="I295" i="39" a="1"/>
  <c r="E36" i="39" a="1"/>
  <c r="H42" i="39" a="1"/>
  <c r="G204" i="39" a="1"/>
  <c r="F172" i="39" a="1"/>
  <c r="E98" i="39" a="1"/>
  <c r="D215" i="39" a="1"/>
  <c r="D122" i="39" a="1"/>
  <c r="D184" i="39" a="1"/>
  <c r="H539" i="39" a="1"/>
  <c r="E269" i="39" a="1"/>
  <c r="G438" i="39" a="1"/>
  <c r="G594" i="39" a="1"/>
  <c r="F177" i="39" a="1"/>
  <c r="D50" i="39" a="1"/>
  <c r="I64" i="39" a="1"/>
  <c r="G477" i="39" a="1"/>
  <c r="H96" i="39" a="1"/>
  <c r="H228" i="39" a="1"/>
  <c r="F201" i="39" a="1"/>
  <c r="I197" i="39" a="1"/>
  <c r="F332" i="39" a="1"/>
  <c r="D240" i="39" a="1"/>
  <c r="I408" i="39" a="1"/>
  <c r="E176" i="39" a="1"/>
  <c r="I309" i="39" a="1"/>
  <c r="G429" i="39" a="1"/>
  <c r="E93" i="39" a="1"/>
  <c r="F99" i="39" a="1"/>
  <c r="H676" i="39" a="1"/>
  <c r="F2" i="39" a="1"/>
  <c r="I212" i="39" a="1"/>
  <c r="D491" i="39" a="1"/>
  <c r="E54" i="39" a="1"/>
  <c r="F373" i="39" a="1"/>
  <c r="H197" i="39" a="1"/>
  <c r="G384" i="39" a="1"/>
  <c r="F466" i="39" a="1"/>
  <c r="I258" i="39" a="1"/>
  <c r="G386" i="39" a="1"/>
  <c r="D521" i="39" a="1"/>
  <c r="F524" i="39" a="1"/>
  <c r="F272" i="39" a="1"/>
  <c r="F367" i="39" a="1"/>
  <c r="D209" i="39" a="1"/>
  <c r="E60" i="39" a="1"/>
  <c r="H200" i="39" a="1"/>
  <c r="G687" i="39" a="1"/>
  <c r="I14" i="39" a="1"/>
  <c r="E298" i="39" a="1"/>
  <c r="G164" i="39" a="1"/>
  <c r="E395" i="39" a="1"/>
  <c r="G3" i="39" a="1"/>
  <c r="D302" i="39" a="1"/>
  <c r="D155" i="39" a="1"/>
  <c r="E22" i="39" a="1"/>
  <c r="F7" i="6"/>
  <c r="F82" i="39" a="1"/>
  <c r="F114" i="39" a="1"/>
  <c r="D150" i="39" a="1"/>
  <c r="F52" i="39" a="1"/>
  <c r="G549" i="39" a="1"/>
  <c r="I330" i="39" a="1"/>
  <c r="H681" i="39" a="1"/>
  <c r="H135" i="39" a="1"/>
  <c r="I165" i="39" a="1"/>
  <c r="G597" i="39" a="1"/>
  <c r="H71" i="39" a="1"/>
  <c r="D446" i="39" a="1"/>
  <c r="D394" i="39" a="1"/>
  <c r="D576" i="39" a="1"/>
  <c r="H227" i="39" a="1"/>
  <c r="F290" i="39" a="1"/>
  <c r="I140" i="39" a="1"/>
  <c r="D293" i="39" a="1"/>
  <c r="E177" i="39" a="1"/>
  <c r="H292" i="39" a="1"/>
  <c r="F582" i="39" a="1"/>
  <c r="H151" i="39" a="1"/>
  <c r="G723" i="39" a="1"/>
  <c r="F31" i="39" a="1"/>
  <c r="D113" i="39" a="1"/>
  <c r="G127" i="39" a="1"/>
  <c r="G96" i="39" a="1"/>
  <c r="G172" i="39" a="1"/>
  <c r="H445" i="39" a="1"/>
  <c r="G110" i="39" a="1"/>
  <c r="E19" i="39" a="1"/>
  <c r="I240" i="39" a="1"/>
  <c r="E200" i="39" a="1"/>
  <c r="D105" i="39" a="1"/>
  <c r="F390" i="39" a="1"/>
  <c r="E190" i="39" a="1"/>
  <c r="I517" i="39" a="1"/>
  <c r="H46" i="39" a="1"/>
  <c r="G864" i="39" a="1"/>
  <c r="F395" i="39" a="1"/>
  <c r="F475" i="39" a="1"/>
  <c r="I398" i="39" a="1"/>
  <c r="D435" i="39" a="1"/>
  <c r="G47" i="39" a="1"/>
  <c r="D136" i="39" a="1"/>
  <c r="F224" i="39" a="1"/>
  <c r="G247" i="39" a="1"/>
  <c r="E17" i="39" a="1"/>
  <c r="E757" i="39" a="1"/>
  <c r="G16" i="39" a="1"/>
  <c r="H54" i="39" a="1"/>
  <c r="G665" i="39" a="1"/>
  <c r="E33" i="39" a="1"/>
  <c r="H568" i="39" a="1"/>
  <c r="D952" i="39" a="1"/>
  <c r="G82" i="39" a="1"/>
  <c r="E76" i="39" a="1"/>
  <c r="I172" i="39" a="1"/>
  <c r="E292" i="39" a="1"/>
  <c r="F436" i="39" a="1"/>
  <c r="G17" i="39" a="1"/>
  <c r="F270" i="39" a="1"/>
  <c r="I128" i="39" a="1"/>
  <c r="E8" i="39" a="1"/>
  <c r="I276" i="39" a="1"/>
  <c r="G545" i="39" a="1"/>
  <c r="I9" i="39" a="1"/>
  <c r="D37" i="39" a="1"/>
  <c r="E549" i="39" a="1"/>
  <c r="E127" i="39" a="1"/>
  <c r="F229" i="39" a="1"/>
  <c r="G363" i="39" a="1"/>
  <c r="G169" i="39" a="1"/>
  <c r="I545" i="39" a="1"/>
  <c r="I289" i="39" a="1"/>
  <c r="D347" i="39" a="1"/>
  <c r="D56" i="39" a="1"/>
  <c r="F325" i="39" a="1"/>
  <c r="G352" i="39" a="1"/>
  <c r="F226" i="39" a="1"/>
  <c r="H86" i="39" a="1"/>
  <c r="F540" i="39" a="1"/>
  <c r="D242" i="39" a="1"/>
  <c r="D205" i="39" a="1"/>
  <c r="D405" i="39" a="1"/>
  <c r="H216" i="39" a="1"/>
  <c r="I49" i="39" a="1"/>
  <c r="G503" i="39" a="1"/>
  <c r="G610" i="39" a="1"/>
  <c r="D7" i="39" a="1"/>
  <c r="E264" i="39" a="1"/>
  <c r="H222" i="39" a="1"/>
  <c r="E73" i="39" a="1"/>
  <c r="H418" i="39" a="1"/>
  <c r="H371" i="39" a="1"/>
  <c r="F795" i="39" a="1"/>
  <c r="F350" i="39" a="1"/>
  <c r="F502" i="39" a="1"/>
  <c r="D104" i="39" a="1"/>
  <c r="G235" i="39" a="1"/>
  <c r="I497" i="39" a="1"/>
  <c r="I399" i="39" a="1"/>
  <c r="H313" i="39" a="1"/>
  <c r="E43" i="39" a="1"/>
  <c r="F438" i="39" a="1"/>
  <c r="G309" i="39" a="1"/>
  <c r="H552" i="39" a="1"/>
  <c r="H290" i="39" a="1"/>
  <c r="D19" i="39" a="1"/>
  <c r="D366" i="39" a="1"/>
  <c r="I402" i="39" a="1"/>
  <c r="G211" i="39" a="1"/>
  <c r="H83" i="39" a="1"/>
  <c r="E593" i="39" a="1"/>
  <c r="H807" i="39" a="1"/>
  <c r="E460" i="39" a="1"/>
  <c r="I193" i="39" a="1"/>
  <c r="F656" i="39" a="1"/>
  <c r="I81" i="39" a="1"/>
  <c r="H60" i="39" a="1"/>
  <c r="G245" i="39" a="1"/>
  <c r="I301" i="39" a="1"/>
  <c r="I732" i="39" a="1"/>
  <c r="E698" i="39" a="1"/>
  <c r="G329" i="39" a="1"/>
  <c r="F314" i="39" a="1"/>
  <c r="H221" i="39" a="1"/>
  <c r="H107" i="39" a="1"/>
  <c r="H311" i="39" a="1"/>
  <c r="F24" i="39" a="1"/>
  <c r="G144" i="39" a="1"/>
  <c r="H231" i="39" a="1"/>
  <c r="E998" i="39" a="1"/>
  <c r="I96" i="39" a="1"/>
  <c r="I47" i="39" a="1"/>
  <c r="E440" i="39" a="1"/>
  <c r="D96" i="39" a="1"/>
  <c r="H407" i="39" a="1"/>
  <c r="I85" i="39" a="1"/>
  <c r="H102" i="39" a="1"/>
  <c r="D140" i="39" a="1"/>
  <c r="G526" i="39" a="1"/>
  <c r="G295" i="39" a="1"/>
  <c r="I23" i="39" a="1"/>
  <c r="I83" i="39" a="1"/>
  <c r="D33" i="39" a="1"/>
  <c r="D22" i="39" a="1"/>
  <c r="D674" i="39" a="1"/>
  <c r="H491" i="39" a="1"/>
  <c r="H645" i="39" a="1"/>
  <c r="D645" i="39" a="1"/>
  <c r="E280" i="39" a="1"/>
  <c r="F303" i="39" a="1"/>
  <c r="E105" i="39" a="1"/>
  <c r="H127" i="39" a="1"/>
  <c r="G525" i="39" a="1"/>
  <c r="H41" i="39" a="1"/>
  <c r="H67" i="39" a="1"/>
  <c r="G258" i="39" a="1"/>
  <c r="E317" i="39" a="1"/>
  <c r="F823" i="39" a="1"/>
  <c r="I774" i="39" a="1"/>
  <c r="G92" i="39" a="1"/>
  <c r="C83" i="39" a="1"/>
  <c r="H230" i="39" a="1"/>
  <c r="H365" i="39" a="1"/>
  <c r="E39" i="39" a="1"/>
  <c r="I17" i="39" a="1"/>
  <c r="E150" i="39" a="1"/>
  <c r="I306" i="39" a="1"/>
  <c r="H30" i="39" a="1"/>
  <c r="G529" i="39" a="1"/>
  <c r="I91" i="39" a="1"/>
  <c r="F152" i="39" a="1"/>
  <c r="E378" i="39" a="1"/>
  <c r="D434" i="39" a="1"/>
  <c r="G95" i="39" a="1"/>
  <c r="F220" i="39" a="1"/>
  <c r="H79" i="39" a="1"/>
  <c r="D30" i="39" a="1"/>
  <c r="F511" i="39" a="1"/>
  <c r="H132" i="39" a="1"/>
  <c r="G133" i="39" a="1"/>
  <c r="F33" i="39" a="1"/>
  <c r="E53" i="39" a="1"/>
  <c r="H532" i="39" a="1"/>
  <c r="I137" i="39" a="1"/>
  <c r="I360" i="39" a="1"/>
  <c r="G316" i="39" a="1"/>
  <c r="H17" i="39" a="1"/>
  <c r="G314" i="39" a="1"/>
  <c r="H647" i="39" a="1"/>
  <c r="I818" i="39" a="1"/>
  <c r="H195" i="39" a="1"/>
  <c r="H273" i="39" a="1"/>
  <c r="F348" i="39" a="1"/>
  <c r="D259" i="39" a="1"/>
  <c r="I390" i="39" a="1"/>
  <c r="D500" i="39" a="1"/>
  <c r="E431" i="39" a="1"/>
  <c r="H152" i="39" a="1"/>
  <c r="I234" i="39" a="1"/>
  <c r="E15" i="39" a="1"/>
  <c r="E128" i="39" a="1"/>
  <c r="G591" i="39" a="1"/>
  <c r="H395" i="39" a="1"/>
  <c r="D568" i="39" a="1"/>
  <c r="H255" i="39" a="1"/>
  <c r="H205" i="39" a="1"/>
  <c r="D396" i="39" a="1"/>
  <c r="G502" i="39" a="1"/>
  <c r="G178" i="39" a="1"/>
  <c r="H352" i="39" a="1"/>
  <c r="D157" i="39" a="1"/>
  <c r="F363" i="39" a="1"/>
  <c r="I600" i="39" a="1"/>
  <c r="E95" i="39" a="1"/>
  <c r="I695" i="39" a="1"/>
  <c r="F295" i="39" a="1"/>
  <c r="I294" i="39" a="1"/>
  <c r="F432" i="39" a="1"/>
  <c r="H126" i="39" a="1"/>
  <c r="H890" i="39" a="1"/>
  <c r="G46" i="39" a="1"/>
  <c r="E874" i="39" a="1"/>
  <c r="D372" i="39" a="1"/>
  <c r="D334" i="39" a="1"/>
  <c r="E781" i="39" a="1"/>
  <c r="F356" i="39" a="1"/>
  <c r="I148" i="39" a="1"/>
  <c r="E165" i="39" a="1"/>
  <c r="G379" i="39" a="1"/>
  <c r="I414" i="39" a="1"/>
  <c r="E310" i="39" a="1"/>
  <c r="E319" i="39" a="1"/>
  <c r="I915" i="39" a="1"/>
  <c r="E121" i="39" a="1"/>
  <c r="E77" i="39" a="1"/>
  <c r="H370" i="39" a="1"/>
  <c r="D429" i="39" a="1"/>
  <c r="I654" i="39" a="1"/>
  <c r="G239" i="39" a="1"/>
  <c r="G495" i="39" a="1"/>
  <c r="D224" i="39" a="1"/>
  <c r="D1022" i="39" a="1"/>
  <c r="G32" i="39" a="1"/>
  <c r="G498" i="39" a="1"/>
  <c r="G91" i="39" a="1"/>
  <c r="G248" i="39" a="1"/>
  <c r="D126" i="39" a="1"/>
  <c r="H108" i="39" a="1"/>
  <c r="I461" i="39" a="1"/>
  <c r="I810" i="39" a="1"/>
  <c r="F341" i="39" a="1"/>
  <c r="G19" i="39" a="1"/>
  <c r="I117" i="39" a="1"/>
  <c r="F206" i="39" a="1"/>
  <c r="E517" i="39" a="1"/>
  <c r="E96" i="39" a="1"/>
  <c r="H14" i="39" a="1"/>
  <c r="H460" i="39" a="1"/>
  <c r="E3" i="39" a="1"/>
  <c r="E6" i="39" a="1"/>
  <c r="D164" i="39" a="1"/>
  <c r="F209" i="39" a="1"/>
  <c r="I271" i="39" a="1"/>
  <c r="C631" i="39" a="1"/>
  <c r="C985" i="39" a="1"/>
  <c r="F361" i="39" a="1"/>
  <c r="H690" i="39" a="1"/>
  <c r="G66" i="39" a="1"/>
  <c r="H131" i="39" a="1"/>
  <c r="H467" i="39" a="1"/>
  <c r="I357" i="39" a="1"/>
  <c r="D176" i="39" a="1"/>
  <c r="I155" i="39" a="1"/>
  <c r="H76" i="39" a="1"/>
  <c r="D467" i="39" a="1"/>
  <c r="H317" i="39" a="1"/>
  <c r="H979" i="39" a="1"/>
  <c r="H34" i="39" a="1"/>
  <c r="I52" i="39" a="1"/>
  <c r="I506" i="39" a="1"/>
  <c r="G322" i="39" a="1"/>
  <c r="G729" i="39" a="1"/>
  <c r="C697" i="39" a="1"/>
  <c r="I348" i="39" a="1"/>
  <c r="H832" i="39" a="1"/>
  <c r="F264" i="39" a="1"/>
  <c r="I827" i="39" a="1"/>
  <c r="D120" i="39" a="1"/>
  <c r="I425" i="39" a="1"/>
  <c r="F870" i="39" a="1"/>
  <c r="H787" i="39" a="1"/>
  <c r="H533" i="39" a="1"/>
  <c r="I206" i="39" a="1"/>
  <c r="F428" i="39" a="1"/>
  <c r="I945" i="39" a="1"/>
  <c r="E875" i="39" a="1"/>
  <c r="G336" i="39" a="1"/>
  <c r="E304" i="39" a="1"/>
  <c r="D772" i="39" a="1"/>
  <c r="F900" i="39" a="1"/>
  <c r="H369" i="39" a="1"/>
  <c r="G929" i="39" a="1"/>
  <c r="G301" i="39" a="1"/>
  <c r="I168" i="39" a="1"/>
  <c r="D903" i="39" a="1"/>
  <c r="F553" i="39" a="1"/>
  <c r="E347" i="39" a="1"/>
  <c r="C203" i="39" a="1"/>
  <c r="G70" i="39" a="1"/>
  <c r="E40" i="39" a="1"/>
  <c r="G499" i="39" a="1"/>
  <c r="F435" i="39" a="1"/>
  <c r="H289" i="39" a="1"/>
  <c r="F308" i="39" a="1"/>
  <c r="I536" i="39" a="1"/>
  <c r="H334" i="39" a="1"/>
  <c r="E192" i="39" a="1"/>
  <c r="C481" i="39" a="1"/>
  <c r="I662" i="39" a="1"/>
  <c r="H243" i="39" a="1"/>
  <c r="H315" i="39" a="1"/>
  <c r="D125" i="39" a="1"/>
  <c r="G167" i="39" a="1"/>
  <c r="E202" i="39" a="1"/>
  <c r="G569" i="39" a="1"/>
  <c r="D615" i="39" a="1"/>
  <c r="F279" i="39" a="1"/>
  <c r="E334" i="39" a="1"/>
  <c r="F259" i="39" a="1"/>
  <c r="H61" i="39" a="1"/>
  <c r="G330" i="39" a="1"/>
  <c r="F94" i="39" a="1"/>
  <c r="E404" i="39" a="1"/>
  <c r="H377" i="39" a="1"/>
  <c r="F298" i="39" a="1"/>
  <c r="F65" i="39" a="1"/>
  <c r="D132" i="39" a="1"/>
  <c r="F280" i="39" a="1"/>
  <c r="H154" i="39" a="1"/>
  <c r="F96" i="39" a="1"/>
  <c r="I133" i="39" a="1"/>
  <c r="E394" i="39" a="1"/>
  <c r="I19" i="39" a="1"/>
  <c r="I547" i="39" a="1"/>
  <c r="I182" i="39" a="1"/>
  <c r="F59" i="39" a="1"/>
  <c r="H396" i="39" a="1"/>
  <c r="D241" i="39" a="1"/>
  <c r="I29" i="39" a="1"/>
  <c r="G156" i="39" a="1"/>
  <c r="G792" i="39" a="1"/>
  <c r="F352" i="39" a="1"/>
  <c r="H385" i="39" a="1"/>
  <c r="H872" i="39" a="1"/>
  <c r="H516" i="39" a="1"/>
  <c r="H65" i="39" a="1"/>
  <c r="E213" i="39" a="1"/>
  <c r="G577" i="39" a="1"/>
  <c r="H189" i="39" a="1"/>
  <c r="D548" i="39" a="1"/>
  <c r="F506" i="39" a="1"/>
  <c r="F110" i="39" a="1"/>
  <c r="E342" i="39" a="1"/>
  <c r="I188" i="39" a="1"/>
  <c r="F686" i="39" a="1"/>
  <c r="H512" i="39" a="1"/>
  <c r="G1017" i="39" a="1"/>
  <c r="G403" i="39" a="1"/>
  <c r="D618" i="39" a="1"/>
  <c r="G207" i="39" a="1"/>
  <c r="G683" i="39" a="1"/>
  <c r="F242" i="39" a="1"/>
  <c r="E148" i="39" a="1"/>
  <c r="D216" i="39" a="1"/>
  <c r="D41" i="39" a="1"/>
  <c r="I27" i="39" a="1"/>
  <c r="D131" i="39" a="1"/>
  <c r="H81" i="39" a="1"/>
  <c r="E379" i="39" a="1"/>
  <c r="D656" i="39" a="1"/>
  <c r="G119" i="39" a="1"/>
  <c r="G432" i="39" a="1"/>
  <c r="I350" i="39" a="1"/>
  <c r="E276" i="39" a="1"/>
  <c r="G122" i="39" a="1"/>
  <c r="D9" i="39" a="1"/>
  <c r="E589" i="39" a="1"/>
  <c r="H282" i="39" a="1"/>
  <c r="G538" i="39" a="1"/>
  <c r="G409" i="39" a="1"/>
  <c r="H98" i="39" a="1"/>
  <c r="F11" i="39" a="1"/>
  <c r="E330" i="39" a="1"/>
  <c r="D315" i="39" a="1"/>
  <c r="D321" i="39" a="1"/>
  <c r="H28" i="39" a="1"/>
  <c r="D248" i="39" a="1"/>
  <c r="I372" i="39" a="1"/>
  <c r="I122" i="39" a="1"/>
  <c r="E442" i="39" a="1"/>
  <c r="H185" i="39" a="1"/>
  <c r="I308" i="39" a="1"/>
  <c r="F267" i="39" a="1"/>
  <c r="I291" i="39" a="1"/>
  <c r="H121" i="39" a="1"/>
  <c r="G321" i="39" a="1"/>
  <c r="I513" i="39" a="1"/>
  <c r="E178" i="39" a="1"/>
  <c r="E577" i="39" a="1"/>
  <c r="G486" i="39" a="1"/>
  <c r="I185" i="39" a="1"/>
  <c r="G27" i="39" a="1"/>
  <c r="G124" i="39" a="1"/>
  <c r="D118" i="39" a="1"/>
  <c r="G388" i="39" a="1"/>
  <c r="H500" i="39" a="1"/>
  <c r="E290" i="39" a="1"/>
  <c r="E403" i="39" a="1"/>
  <c r="H565" i="39" a="1"/>
  <c r="D402" i="39" a="1"/>
  <c r="D872" i="39" a="1"/>
  <c r="D218" i="39" a="1"/>
  <c r="I250" i="39" a="1"/>
  <c r="G422" i="39" a="1"/>
  <c r="F277" i="39" a="1"/>
  <c r="D27" i="39" a="1"/>
  <c r="D227" i="39" a="1"/>
  <c r="G121" i="39" a="1"/>
  <c r="H188" i="39" a="1"/>
  <c r="I71" i="39" a="1"/>
  <c r="H179" i="39" a="1"/>
  <c r="H348" i="39" a="1"/>
  <c r="E542" i="39" a="1"/>
  <c r="F66" i="39" a="1"/>
  <c r="I533" i="39" a="1"/>
  <c r="H362" i="39" a="1"/>
  <c r="G234" i="39" a="1"/>
  <c r="H9" i="39" a="1"/>
  <c r="F204" i="39" a="1"/>
  <c r="H260" i="39" a="1"/>
  <c r="G576" i="39" a="1"/>
  <c r="E7" i="6"/>
  <c r="H13" i="39" a="1"/>
  <c r="D251" i="39" a="1"/>
  <c r="E197" i="39" a="1"/>
  <c r="D79" i="39" a="1"/>
  <c r="F87" i="39" a="1"/>
  <c r="D484" i="39" a="1"/>
  <c r="F184" i="39" a="1"/>
  <c r="D928" i="39" a="1"/>
  <c r="H106" i="39" a="1"/>
  <c r="C41" i="39" a="1"/>
  <c r="F141" i="39" a="1"/>
  <c r="D340" i="39" a="1"/>
  <c r="G154" i="39" a="1"/>
  <c r="H7" i="39" a="1"/>
  <c r="E254" i="39" a="1"/>
  <c r="F723" i="39" a="1"/>
  <c r="F29" i="39" a="1"/>
  <c r="G182" i="39" a="1"/>
  <c r="D225" i="39" a="1"/>
  <c r="F262" i="39" a="1"/>
  <c r="H619" i="39" a="1"/>
  <c r="H408" i="39" a="1"/>
  <c r="E30" i="39" a="1"/>
  <c r="E839" i="39" a="1"/>
  <c r="I288" i="39" a="1"/>
  <c r="I290" i="39" a="1"/>
  <c r="E118" i="39" a="1"/>
  <c r="I428" i="39" a="1"/>
  <c r="I78" i="39" a="1"/>
  <c r="F492" i="39" a="1"/>
  <c r="H331" i="39" a="1"/>
  <c r="D244" i="39" a="1"/>
  <c r="I388" i="39" a="1"/>
  <c r="D188" i="39" a="1"/>
  <c r="F501" i="39" a="1"/>
  <c r="F98" i="39" a="1"/>
  <c r="G1016" i="39" a="1"/>
  <c r="E943" i="39" a="1"/>
  <c r="G74" i="39" a="1"/>
  <c r="H122" i="39" a="1"/>
  <c r="F305" i="39" a="1"/>
  <c r="D540" i="39" a="1"/>
  <c r="F566" i="39" a="1"/>
  <c r="D270" i="39" a="1"/>
  <c r="I336" i="39" a="1"/>
  <c r="D307" i="39" a="1"/>
  <c r="H306" i="39" a="1"/>
  <c r="D123" i="39" a="1"/>
  <c r="F508" i="39" a="1"/>
  <c r="E87" i="39" a="1"/>
  <c r="E501" i="39" a="1"/>
  <c r="H428" i="39" a="1"/>
  <c r="E220" i="39" a="1"/>
  <c r="F988" i="39" a="1"/>
  <c r="E198" i="39" a="1"/>
  <c r="D897" i="39" a="1"/>
  <c r="E89" i="39" a="1"/>
  <c r="D486" i="39" a="1"/>
  <c r="D66" i="39" a="1"/>
  <c r="D161" i="39" a="1"/>
  <c r="E108" i="39" a="1"/>
  <c r="G873" i="39" a="1"/>
  <c r="D423" i="39" a="1"/>
  <c r="D672" i="39" a="1"/>
  <c r="G515" i="39" a="1"/>
  <c r="D57" i="39" a="1"/>
  <c r="G583" i="39" a="1"/>
  <c r="F421" i="39" a="1"/>
  <c r="E768" i="39" a="1"/>
  <c r="G225" i="39" a="1"/>
  <c r="G391" i="39" a="1"/>
  <c r="E55" i="39" a="1"/>
  <c r="E41" i="39" a="1"/>
  <c r="H258" i="39" a="1"/>
  <c r="H140" i="39" a="1"/>
  <c r="I210" i="39" a="1"/>
  <c r="D185" i="39" a="1"/>
  <c r="H754" i="39" a="1"/>
  <c r="I65" i="39" a="1"/>
  <c r="E984" i="39" a="1"/>
  <c r="C167" i="39" a="1"/>
  <c r="D10" i="39" a="1"/>
  <c r="E97" i="39" a="1"/>
  <c r="H150" i="39" a="1"/>
  <c r="D636" i="39" a="1"/>
  <c r="I79" i="39" a="1"/>
  <c r="I12" i="39" a="1"/>
  <c r="F568" i="39" a="1"/>
  <c r="G18" i="39" a="1"/>
  <c r="D228" i="39" a="1"/>
  <c r="H244" i="39" a="1"/>
  <c r="F297" i="39" a="1"/>
  <c r="F85" i="39" a="1"/>
  <c r="F375" i="39" a="1"/>
  <c r="G34" i="39" a="1"/>
  <c r="G612" i="39" a="1"/>
  <c r="G112" i="39" a="1"/>
  <c r="D263" i="39" a="1"/>
  <c r="B152" i="12"/>
  <c r="E655" i="39" a="1"/>
  <c r="H476" i="39" a="1"/>
  <c r="H397" i="39" a="1"/>
  <c r="F90" i="39" a="1"/>
  <c r="I875" i="39" a="1"/>
  <c r="D582" i="39" a="1"/>
  <c r="G831" i="39" a="1"/>
  <c r="E417" i="39" a="1"/>
  <c r="D380" i="39" a="1"/>
  <c r="E992" i="39" a="1"/>
  <c r="C575" i="39" a="1"/>
  <c r="D520" i="39" a="1"/>
  <c r="E682" i="39" a="1"/>
  <c r="I456" i="39" a="1"/>
  <c r="D805" i="39" a="1"/>
  <c r="H768" i="39" a="1"/>
  <c r="C803" i="39" a="1"/>
  <c r="G659" i="39" a="1"/>
  <c r="G481" i="39" a="1"/>
  <c r="I278" i="39" a="1"/>
  <c r="F961" i="39" a="1"/>
  <c r="E328" i="39" a="1"/>
  <c r="I431" i="39" a="1"/>
  <c r="H601" i="39" a="1"/>
  <c r="E402" i="39" a="1"/>
  <c r="H307" i="39" a="1"/>
  <c r="G55" i="39" a="1"/>
  <c r="E67" i="39" a="1"/>
  <c r="G190" i="39" a="1"/>
  <c r="F489" i="39" a="1"/>
  <c r="G1" i="39" a="1"/>
  <c r="H166" i="39" a="1"/>
  <c r="H415" i="39" a="1"/>
  <c r="I211" i="39" a="1"/>
  <c r="E11" i="39" a="1"/>
  <c r="D371" i="39" a="1"/>
  <c r="H145" i="39" a="1"/>
  <c r="H153" i="39" a="1"/>
  <c r="D441" i="39" a="1"/>
  <c r="H263" i="39" a="1"/>
  <c r="F464" i="39" a="1"/>
  <c r="G139" i="39" a="1"/>
  <c r="H594" i="39" a="1"/>
  <c r="E104" i="39" a="1"/>
  <c r="G53" i="39" a="1"/>
  <c r="F223" i="39" a="1"/>
  <c r="E100" i="39" a="1"/>
  <c r="G276" i="39" a="1"/>
  <c r="E437" i="39" a="1"/>
  <c r="E718" i="39" a="1"/>
  <c r="H240" i="39" a="1"/>
  <c r="H325" i="39" a="1"/>
  <c r="H268" i="39" a="1"/>
  <c r="E641" i="39" a="1"/>
  <c r="D779" i="39" a="1"/>
  <c r="F496" i="39" a="1"/>
  <c r="C103" i="39" a="1"/>
  <c r="H566" i="39" a="1"/>
  <c r="E195" i="39" a="1"/>
  <c r="I74" i="39" a="1"/>
  <c r="F211" i="39" a="1"/>
  <c r="D421" i="39" a="1"/>
  <c r="F34" i="39" a="1"/>
  <c r="G23" i="39" a="1"/>
  <c r="I6" i="39" a="1"/>
  <c r="G115" i="39" a="1"/>
  <c r="I149" i="39" a="1"/>
  <c r="I41" i="39" a="1"/>
  <c r="D432" i="39" a="1"/>
  <c r="I268" i="39" a="1"/>
  <c r="H620" i="39" a="1"/>
  <c r="D264" i="39" a="1"/>
  <c r="G335" i="39" a="1"/>
  <c r="F130" i="39" a="1"/>
  <c r="E367" i="39" a="1"/>
  <c r="E152" i="39" a="1"/>
  <c r="E428" i="39" a="1"/>
  <c r="G693" i="39" a="1"/>
  <c r="G76" i="39" a="1"/>
  <c r="F339" i="39" a="1"/>
  <c r="D183" i="39" a="1"/>
  <c r="F518" i="39" a="1"/>
  <c r="D257" i="39" a="1"/>
  <c r="E58" i="39" a="1"/>
  <c r="H287" i="39" a="1"/>
  <c r="I447" i="39" a="1"/>
  <c r="I489" i="39" a="1"/>
  <c r="E659" i="39" a="1"/>
  <c r="D448" i="39" a="1"/>
  <c r="I344" i="39" a="1"/>
  <c r="H372" i="39" a="1"/>
  <c r="G372" i="39" a="1"/>
  <c r="H471" i="39" a="1"/>
  <c r="G506" i="39" a="1"/>
  <c r="E296" i="39" a="1"/>
  <c r="H4" i="39" a="1"/>
  <c r="D237" i="39" a="1"/>
  <c r="D256" i="39" a="1"/>
  <c r="E624" i="39" a="1"/>
  <c r="E518" i="39" a="1"/>
  <c r="D335" i="39" a="1"/>
  <c r="E554" i="39" a="1"/>
  <c r="E183" i="39" a="1"/>
  <c r="E106" i="39" a="1"/>
  <c r="I141" i="39" a="1"/>
  <c r="G307" i="39" a="1"/>
  <c r="I590" i="39" a="1"/>
  <c r="E457" i="39" a="1"/>
  <c r="I129" i="39" a="1"/>
  <c r="G43" i="39" a="1"/>
  <c r="D328" i="39" a="1"/>
  <c r="E337" i="39" a="1"/>
  <c r="E664" i="39" a="1"/>
  <c r="H543" i="39" a="1"/>
  <c r="I791" i="39" a="1"/>
  <c r="F319" i="39" a="1"/>
  <c r="E295" i="39" a="1"/>
  <c r="E86" i="39" a="1"/>
  <c r="F349" i="39" a="1"/>
  <c r="G660" i="39" a="1"/>
  <c r="E434" i="39" a="1"/>
  <c r="F241" i="39" a="1"/>
  <c r="F78" i="39" a="1"/>
  <c r="H384" i="39" a="1"/>
  <c r="F513" i="39" a="1"/>
  <c r="F225" i="39" a="1"/>
  <c r="D103" i="39" a="1"/>
  <c r="I385" i="39" a="1"/>
  <c r="D309" i="39" a="1"/>
  <c r="F599" i="39" a="1"/>
  <c r="F714" i="39" a="1"/>
  <c r="E311" i="39" a="1"/>
  <c r="F866" i="39" a="1"/>
  <c r="H564" i="39" a="1"/>
  <c r="G523" i="39" a="1"/>
  <c r="E63" i="39" a="1"/>
  <c r="F170" i="39" a="1"/>
  <c r="D127" i="39" a="1"/>
  <c r="F240" i="39" a="1"/>
  <c r="I1017" i="39" a="1"/>
  <c r="F458" i="39" a="1"/>
  <c r="F185" i="39" a="1"/>
  <c r="H6" i="39" a="1"/>
  <c r="F448" i="39" a="1"/>
  <c r="D252" i="39" a="1"/>
  <c r="I460" i="39" a="1"/>
  <c r="D481" i="39" a="1"/>
  <c r="H48" i="39" a="1"/>
  <c r="F904" i="39" a="1"/>
  <c r="G308" i="39" a="1"/>
  <c r="H682" i="39" a="1"/>
  <c r="I246" i="39" a="1"/>
  <c r="D942" i="39" a="1"/>
  <c r="H899" i="39" a="1"/>
  <c r="I22" i="39" a="1"/>
  <c r="C361" i="39" a="1"/>
  <c r="D116" i="39" a="1"/>
  <c r="H413" i="39" a="1"/>
  <c r="H398" i="39" a="1"/>
  <c r="G77" i="39" a="1"/>
  <c r="I284" i="39" a="1"/>
  <c r="H405" i="39" a="1"/>
  <c r="F198" i="39" a="1"/>
  <c r="H338" i="39" a="1"/>
  <c r="D809" i="39" a="1"/>
  <c r="G419" i="39" a="1"/>
  <c r="E307" i="39" a="1"/>
  <c r="D71" i="39" a="1"/>
  <c r="F434" i="39" a="1"/>
  <c r="D680" i="39" a="1"/>
  <c r="H429" i="39" a="1"/>
  <c r="G982" i="39" a="1"/>
  <c r="G163" i="39" a="1"/>
  <c r="F701" i="39" a="1"/>
  <c r="G324" i="39" a="1"/>
  <c r="F278" i="39" a="1"/>
  <c r="F711" i="39" a="1"/>
  <c r="I396" i="39" a="1"/>
  <c r="H598" i="39" a="1"/>
  <c r="F430" i="39" a="1"/>
  <c r="G437" i="39" a="1"/>
  <c r="F934" i="39" a="1"/>
  <c r="D250" i="39" a="1"/>
  <c r="E592" i="39" a="1"/>
  <c r="F461" i="39" a="1"/>
  <c r="E730" i="39" a="1"/>
  <c r="C657" i="39" a="1"/>
  <c r="C887" i="39" a="1"/>
  <c r="G1013" i="39" a="1"/>
  <c r="E646" i="39" a="1"/>
  <c r="F995" i="39" a="1"/>
  <c r="C853" i="39" a="1"/>
  <c r="I1024" i="39" a="1"/>
  <c r="I624" i="39" a="1"/>
  <c r="E822" i="39" a="1"/>
  <c r="F544" i="39" a="1"/>
  <c r="H920" i="39" a="1"/>
  <c r="I679" i="39" a="1"/>
  <c r="E12" i="6"/>
  <c r="G1019" i="39" a="1"/>
  <c r="G464" i="39" a="1"/>
  <c r="E697" i="39" a="1"/>
  <c r="F490" i="39" a="1"/>
  <c r="E339" i="39" a="1"/>
  <c r="C717" i="39" a="1"/>
  <c r="G866" i="39" a="1"/>
  <c r="H595" i="39" a="1"/>
  <c r="I279" i="39" a="1"/>
  <c r="E1010" i="39" a="1"/>
  <c r="G255" i="39" a="1"/>
  <c r="I389" i="39" a="1"/>
  <c r="F113" i="39" a="1"/>
  <c r="F219" i="39" a="1"/>
  <c r="E242" i="39" a="1"/>
  <c r="I170" i="39" a="1"/>
  <c r="I358" i="39" a="1"/>
  <c r="G440" i="39" a="1"/>
  <c r="C120" i="39" a="1"/>
  <c r="F136" i="39" a="1"/>
  <c r="C293" i="39" a="1"/>
  <c r="H531" i="39" a="1"/>
  <c r="F22" i="39" a="1"/>
  <c r="F697" i="39" a="1"/>
  <c r="I266" i="39" a="1"/>
  <c r="I920" i="39" a="1"/>
  <c r="G337" i="39" a="1"/>
  <c r="E101" i="39" a="1"/>
  <c r="I544" i="39" a="1"/>
  <c r="E78" i="39" a="1"/>
  <c r="H110" i="39" a="1"/>
  <c r="E132" i="39" a="1"/>
  <c r="F671" i="39" a="1"/>
  <c r="F488" i="39" a="1"/>
  <c r="H171" i="39" a="1"/>
  <c r="G707" i="39" a="1"/>
  <c r="H190" i="39" a="1"/>
  <c r="D961" i="39" a="1"/>
  <c r="I929" i="39" a="1"/>
  <c r="I992" i="39" a="1"/>
  <c r="C776" i="39" a="1"/>
  <c r="D283" i="39" a="1"/>
  <c r="C570" i="39" a="1"/>
  <c r="C552" i="39" a="1"/>
  <c r="E34" i="39" a="1"/>
  <c r="I884" i="39" a="1"/>
  <c r="I756" i="39" a="1"/>
  <c r="I228" i="39" a="1"/>
  <c r="F785" i="39" a="1"/>
  <c r="E638" i="39" a="1"/>
  <c r="D721" i="39" a="1"/>
  <c r="E799" i="39" a="1"/>
  <c r="E142" i="39" a="1"/>
  <c r="I804" i="39" a="1"/>
  <c r="D610" i="39" a="1"/>
  <c r="D364" i="39" a="1"/>
  <c r="G846" i="39" a="1"/>
  <c r="G706" i="39" a="1"/>
  <c r="E780" i="39" a="1"/>
  <c r="H350" i="39" a="1"/>
  <c r="H947" i="39" a="1"/>
  <c r="G928" i="39" a="1"/>
  <c r="D946" i="39" a="1"/>
  <c r="C580" i="39" a="1"/>
  <c r="C32" i="39" a="1"/>
  <c r="F815" i="39" a="1"/>
  <c r="E510" i="39" a="1"/>
  <c r="H462" i="39" a="1"/>
  <c r="D384" i="39" a="1"/>
  <c r="E352" i="39" a="1"/>
  <c r="F761" i="39" a="1"/>
  <c r="C117" i="39" a="1"/>
  <c r="G996" i="39" a="1"/>
  <c r="G259" i="39" a="1"/>
  <c r="F381" i="39" a="1"/>
  <c r="C712" i="39" a="1"/>
  <c r="F364" i="39" a="1"/>
  <c r="F541" i="39" a="1"/>
  <c r="F577" i="39" a="1"/>
  <c r="D718" i="39" a="1"/>
  <c r="H134" i="39" a="1"/>
  <c r="E961" i="39" a="1"/>
  <c r="H45" i="39" a="1"/>
  <c r="E113" i="39" a="1"/>
  <c r="I300" i="39" a="1"/>
  <c r="C250" i="39" a="1"/>
  <c r="F124" i="39" a="1"/>
  <c r="C416" i="39" a="1"/>
  <c r="G202" i="39" a="1"/>
  <c r="G407" i="39" a="1"/>
  <c r="G772" i="39" a="1"/>
  <c r="F284" i="39" a="1"/>
  <c r="C111" i="39" a="1"/>
  <c r="C893" i="39" a="1"/>
  <c r="I672" i="39" a="1"/>
  <c r="C757" i="39" a="1"/>
  <c r="G168" i="39" a="1"/>
  <c r="C573" i="39" a="1"/>
  <c r="E262" i="39" a="1"/>
  <c r="E287" i="39" a="1"/>
  <c r="G230" i="39" a="1"/>
  <c r="H425" i="39" a="1"/>
  <c r="H177" i="39" a="1"/>
  <c r="I151" i="39" a="1"/>
  <c r="E865" i="39" a="1"/>
  <c r="D754" i="39" a="1"/>
  <c r="E925" i="39" a="1"/>
  <c r="F528" i="39" a="1"/>
  <c r="I587" i="39" a="1"/>
  <c r="H970" i="39" a="1"/>
  <c r="E904" i="39" a="1"/>
  <c r="E892" i="39" a="1"/>
  <c r="F1018" i="39" a="1"/>
  <c r="H941" i="39" a="1"/>
  <c r="D788" i="39" a="1"/>
  <c r="C965" i="39" a="1"/>
  <c r="D48" i="39" a="1"/>
  <c r="E237" i="39" a="1"/>
  <c r="C290" i="39" a="1"/>
  <c r="C607" i="39" a="1"/>
  <c r="G620" i="39" a="1"/>
  <c r="C199" i="39" a="1"/>
  <c r="I516" i="39" a="1"/>
  <c r="E526" i="39" a="1"/>
  <c r="D589" i="39" a="1"/>
  <c r="G80" i="39" a="1"/>
  <c r="E167" i="39" a="1"/>
  <c r="I987" i="39" a="1"/>
  <c r="C748" i="39" a="1"/>
  <c r="C235" i="39" a="1"/>
  <c r="F789" i="39" a="1"/>
  <c r="D914" i="39" a="1"/>
  <c r="G875" i="39" a="1"/>
  <c r="I72" i="39" a="1"/>
  <c r="F529" i="39" a="1"/>
  <c r="I680" i="39" a="1"/>
  <c r="I681" i="39" a="1"/>
  <c r="G479" i="39" a="1"/>
  <c r="C335" i="39" a="1"/>
  <c r="D220" i="39" a="1"/>
  <c r="F195" i="39" a="1"/>
  <c r="F764" i="39" a="1"/>
  <c r="C867" i="39" a="1"/>
  <c r="H437" i="39" a="1"/>
  <c r="H16" i="39" a="1"/>
  <c r="I84" i="39" a="1"/>
  <c r="E488" i="39" a="1"/>
  <c r="E397" i="39" a="1"/>
  <c r="G193" i="39" a="1"/>
  <c r="H278" i="39" a="1"/>
  <c r="G514" i="39" a="1"/>
  <c r="E704" i="39" a="1"/>
  <c r="G227" i="39" a="1"/>
  <c r="E169" i="39" a="1"/>
  <c r="E277" i="39" a="1"/>
  <c r="D287" i="39" a="1"/>
  <c r="H238" i="39" a="1"/>
  <c r="D494" i="39" a="1"/>
  <c r="E267" i="39" a="1"/>
  <c r="D229" i="39" a="1"/>
  <c r="I35" i="39" a="1"/>
  <c r="D36" i="39" a="1"/>
  <c r="G149" i="39" a="1"/>
  <c r="G181" i="39" a="1"/>
  <c r="F286" i="39" a="1"/>
  <c r="D102" i="39" a="1"/>
  <c r="E851" i="39" a="1"/>
  <c r="I106" i="39" a="1"/>
  <c r="H272" i="39" a="1"/>
  <c r="G173" i="39" a="1"/>
  <c r="E230" i="39" a="1"/>
  <c r="E444" i="39" a="1"/>
  <c r="G704" i="39" a="1"/>
  <c r="I527" i="39" a="1"/>
  <c r="C365" i="39" a="1"/>
  <c r="E530" i="39" a="1"/>
  <c r="H520" i="39" a="1"/>
  <c r="F288" i="39" a="1"/>
  <c r="F766" i="39" a="1"/>
  <c r="E240" i="39" a="1"/>
  <c r="H766" i="39" a="1"/>
  <c r="E275" i="39" a="1"/>
  <c r="G605" i="39" a="1"/>
  <c r="G469" i="39" a="1"/>
  <c r="I230" i="39" a="1"/>
  <c r="D110" i="39" a="1"/>
  <c r="D457" i="39" a="1"/>
  <c r="I90" i="39" a="1"/>
  <c r="H100" i="39" a="1"/>
  <c r="C342" i="39" a="1"/>
  <c r="D966" i="39" a="1"/>
  <c r="D268" i="39" a="1"/>
  <c r="G428" i="39" a="1"/>
  <c r="D231" i="39" a="1"/>
  <c r="G285" i="39" a="1"/>
  <c r="D177" i="39" a="1"/>
  <c r="E365" i="39" a="1"/>
  <c r="I132" i="39" a="1"/>
  <c r="F68" i="39" a="1"/>
  <c r="D892" i="39" a="1"/>
  <c r="D596" i="39" a="1"/>
  <c r="C781" i="39" a="1"/>
  <c r="E541" i="39" a="1"/>
  <c r="E936" i="39" a="1"/>
  <c r="D52" i="39" a="1"/>
  <c r="E159" i="39" a="1"/>
  <c r="H368" i="39" a="1"/>
  <c r="H257" i="39" a="1"/>
  <c r="D687" i="39" a="1"/>
  <c r="I322" i="39" a="1"/>
  <c r="D462" i="39" a="1"/>
  <c r="G216" i="39" a="1"/>
  <c r="I305" i="39" a="1"/>
  <c r="H59" i="39" a="1"/>
  <c r="G636" i="39" a="1"/>
  <c r="G302" i="39" a="1"/>
  <c r="H683" i="39" a="1"/>
  <c r="C38" i="39" a="1"/>
  <c r="D271" i="39" a="1"/>
  <c r="F899" i="39" a="1"/>
  <c r="I18" i="39" a="1"/>
  <c r="E9" i="39" a="1"/>
  <c r="I887" i="39" a="1"/>
  <c r="H218" i="39" a="1"/>
  <c r="I598" i="39" a="1"/>
  <c r="G710" i="39" a="1"/>
  <c r="G676" i="39" a="1"/>
  <c r="H211" i="39" a="1"/>
  <c r="E805" i="39" a="1"/>
  <c r="F616" i="39" a="1"/>
  <c r="F392" i="39" a="1"/>
  <c r="H330" i="39" a="1"/>
  <c r="F483" i="39" a="1"/>
  <c r="C566" i="39" a="1"/>
  <c r="G532" i="39" a="1"/>
  <c r="G39" i="39" a="1"/>
  <c r="F1002" i="39" a="1"/>
  <c r="E630" i="39" a="1"/>
  <c r="D413" i="39" a="1"/>
  <c r="G681" i="39" a="1"/>
  <c r="I882" i="39" a="1"/>
  <c r="E832" i="39" a="1"/>
  <c r="H454" i="39" a="1"/>
  <c r="C280" i="39" a="1"/>
  <c r="G841" i="39" a="1"/>
  <c r="H411" i="39" a="1"/>
  <c r="F644" i="39" a="1"/>
  <c r="AD570" i="9"/>
  <c r="F973" i="39" a="1"/>
  <c r="C350" i="39" a="1"/>
  <c r="G923" i="39" a="1"/>
  <c r="D153" i="39" a="1"/>
  <c r="G360" i="39" a="1"/>
  <c r="E642" i="39" a="1"/>
  <c r="I51" i="39" a="1"/>
  <c r="G349" i="39" a="1"/>
  <c r="E372" i="39" a="1"/>
  <c r="F546" i="39" a="1"/>
  <c r="I166" i="39" a="1"/>
  <c r="D973" i="39" a="1"/>
  <c r="G14" i="39" a="1"/>
  <c r="C834" i="39" a="1"/>
  <c r="E675" i="39" a="1"/>
  <c r="C681" i="39" a="1"/>
  <c r="F879" i="39" a="1"/>
  <c r="C116" i="39" a="1"/>
  <c r="D723" i="39" a="1"/>
  <c r="D191" i="39" a="1"/>
  <c r="D291" i="39" a="1"/>
  <c r="E711" i="39" a="1"/>
  <c r="F400" i="39" a="1"/>
  <c r="G402" i="39" a="1"/>
  <c r="I247" i="39" a="1"/>
  <c r="F593" i="39" a="1"/>
  <c r="D18" i="39" a="1"/>
  <c r="F105" i="39" a="1"/>
  <c r="E244" i="39" a="1"/>
  <c r="F551" i="39" a="1"/>
  <c r="I734" i="39" a="1"/>
  <c r="H316" i="39" a="1"/>
  <c r="G13" i="39" a="1"/>
  <c r="D13" i="39" a="1"/>
  <c r="F117" i="39" a="1"/>
  <c r="I232" i="39" a="1"/>
  <c r="F60" i="39" a="1"/>
  <c r="G678" i="39" a="1"/>
  <c r="E482" i="39" a="1"/>
  <c r="I26" i="39" a="1"/>
  <c r="D657" i="39" a="1"/>
  <c r="E45" i="39" a="1"/>
  <c r="E409" i="39" a="1"/>
  <c r="D536" i="39" a="1"/>
  <c r="H699" i="39" a="1"/>
  <c r="D440" i="39" a="1"/>
  <c r="C789" i="39" a="1"/>
  <c r="H596" i="39" a="1"/>
  <c r="F650" i="39" a="1"/>
  <c r="H772" i="39" a="1"/>
  <c r="H446" i="39" a="1"/>
  <c r="E123" i="39" a="1"/>
  <c r="H220" i="39" a="1"/>
  <c r="H237" i="39" a="1"/>
  <c r="D659" i="39" a="1"/>
  <c r="E515" i="39" a="1"/>
  <c r="C292" i="39" a="1"/>
  <c r="C868" i="39" a="1"/>
  <c r="E203" i="39" a="1"/>
  <c r="E461" i="39" a="1"/>
  <c r="G742" i="39" a="1"/>
  <c r="I341" i="39" a="1"/>
  <c r="G485" i="39" a="1"/>
  <c r="E681" i="39" a="1"/>
  <c r="C302" i="39" a="1"/>
  <c r="C443" i="39" a="1"/>
  <c r="E748" i="39" a="1"/>
  <c r="H213" i="39" a="1"/>
  <c r="F916" i="39" a="1"/>
  <c r="I910" i="39" a="1"/>
  <c r="E181" i="39" a="1"/>
  <c r="G675" i="39" a="1"/>
  <c r="D267" i="39" a="1"/>
  <c r="C230" i="39" a="1"/>
  <c r="G508" i="39" a="1"/>
  <c r="E421" i="39" a="1"/>
  <c r="D803" i="39" a="1"/>
  <c r="E940" i="39" a="1"/>
  <c r="G284" i="39" a="1"/>
  <c r="D806" i="39" a="1"/>
  <c r="G661" i="39" a="1"/>
  <c r="C842" i="39" a="1"/>
  <c r="G1021" i="39" a="1"/>
  <c r="G943" i="39" a="1"/>
  <c r="H361" i="39" a="1"/>
  <c r="H97" i="39" a="1"/>
  <c r="I314" i="39" a="1"/>
  <c r="D992" i="39" a="1"/>
  <c r="H393" i="39" a="1"/>
  <c r="I15" i="39" a="1"/>
  <c r="G188" i="39" a="1"/>
  <c r="C187" i="39" a="1"/>
  <c r="G453" i="39" a="1"/>
  <c r="G376" i="39" a="1"/>
  <c r="G209" i="39" a="1"/>
  <c r="G123" i="39" a="1"/>
  <c r="F357" i="39" a="1"/>
  <c r="G460" i="39" a="1"/>
  <c r="C902" i="39" a="1"/>
  <c r="I549" i="39" a="1"/>
  <c r="G35" i="39" a="1"/>
  <c r="I553" i="39" a="1"/>
  <c r="E622" i="39" a="1"/>
  <c r="D115" i="39" a="1"/>
  <c r="F327" i="39" a="1"/>
  <c r="F233" i="39" a="1"/>
  <c r="I913" i="39" a="1"/>
  <c r="D85" i="39" a="1"/>
  <c r="E487" i="39" a="1"/>
  <c r="F797" i="39" a="1"/>
  <c r="F109" i="39" a="1"/>
  <c r="D301" i="39" a="1"/>
  <c r="E881" i="39" a="1"/>
  <c r="D214" i="39" a="1"/>
  <c r="F893" i="39" a="1"/>
  <c r="D473" i="39" a="1"/>
  <c r="H117" i="39" a="1"/>
  <c r="E596" i="39" a="1"/>
  <c r="G455" i="39" a="1"/>
  <c r="I1013" i="39" a="1"/>
  <c r="I70" i="39" a="1"/>
  <c r="C630" i="39" a="1"/>
  <c r="C39" i="39" a="1"/>
  <c r="C674" i="39" a="1"/>
  <c r="I977" i="39" a="1"/>
  <c r="I114" i="39" a="1"/>
  <c r="E502" i="39" a="1"/>
  <c r="C622" i="39" a="1"/>
  <c r="C410" i="39" a="1"/>
  <c r="I446" i="39" a="1"/>
  <c r="F393" i="39" a="1"/>
  <c r="C70" i="39" a="1"/>
  <c r="G560" i="39" a="1"/>
  <c r="I765" i="39" a="1"/>
  <c r="E210" i="39" a="1"/>
  <c r="G427" i="39" a="1"/>
  <c r="H668" i="39" a="1"/>
  <c r="G654" i="39" a="1"/>
  <c r="H831" i="39" a="1"/>
  <c r="F663" i="39" a="1"/>
  <c r="I494" i="39" a="1"/>
  <c r="F405" i="39" a="1"/>
  <c r="I606" i="39" a="1"/>
  <c r="C417" i="39" a="1"/>
  <c r="G699" i="39" a="1"/>
  <c r="H12" i="39" a="1"/>
  <c r="H339" i="39" a="1"/>
  <c r="G343" i="39" a="1"/>
  <c r="G628" i="39" a="1"/>
  <c r="I154" i="39" a="1"/>
  <c r="I467" i="39" a="1"/>
  <c r="I108" i="39" a="1"/>
  <c r="D991" i="39" a="1"/>
  <c r="D459" i="39" a="1"/>
  <c r="H394" i="39" a="1"/>
  <c r="G713" i="39" a="1"/>
  <c r="D639" i="39" a="1"/>
  <c r="I393" i="39" a="1"/>
  <c r="C462" i="39" a="1"/>
  <c r="G431" i="39" a="1"/>
  <c r="H95" i="39" a="1"/>
  <c r="D3" i="39" a="1"/>
  <c r="G252" i="39" a="1"/>
  <c r="E62" i="39" a="1"/>
  <c r="I58" i="39" a="1"/>
  <c r="E189" i="39" a="1"/>
  <c r="D513" i="39" a="1"/>
  <c r="E51" i="39" a="1"/>
  <c r="G130" i="39" a="1"/>
  <c r="G571" i="39" a="1"/>
  <c r="F480" i="39" a="1"/>
  <c r="E266" i="39" a="1"/>
  <c r="H456" i="39" a="1"/>
  <c r="I869" i="39" a="1"/>
  <c r="F442" i="39" a="1"/>
  <c r="D564" i="39" a="1"/>
  <c r="E115" i="39" a="1"/>
  <c r="C615" i="39" a="1"/>
  <c r="I619" i="39" a="1"/>
  <c r="D691" i="39" a="1"/>
  <c r="H577" i="39" a="1"/>
  <c r="F505" i="39" a="1"/>
  <c r="D617" i="39" a="1"/>
  <c r="C229" i="39" a="1"/>
  <c r="G377" i="39" a="1"/>
  <c r="C510" i="39" a="1"/>
  <c r="C8" i="39" a="1"/>
  <c r="I245" i="39" a="1"/>
  <c r="G614" i="39" a="1"/>
  <c r="D62" i="39" a="1"/>
  <c r="F296" i="39" a="1"/>
  <c r="I221" i="39" a="1"/>
  <c r="D8" i="39" a="1"/>
  <c r="I67" i="39" a="1"/>
  <c r="I463" i="39" a="1"/>
  <c r="I728" i="39" a="1"/>
  <c r="C362" i="39" a="1"/>
  <c r="F37" i="39" a="1"/>
  <c r="I442" i="39" a="1"/>
  <c r="F202" i="39" a="1"/>
  <c r="F979" i="39" a="1"/>
  <c r="C719" i="39" a="1"/>
  <c r="D676" i="39" a="1"/>
  <c r="G147" i="39" a="1"/>
  <c r="G261" i="39" a="1"/>
  <c r="F23" i="39" a="1"/>
  <c r="I202" i="39" a="1"/>
  <c r="H1017" i="39" a="1"/>
  <c r="E894" i="39" a="1"/>
  <c r="E50" i="39" a="1"/>
  <c r="I859" i="39" a="1"/>
  <c r="G762" i="39" a="1"/>
  <c r="F943" i="39" a="1"/>
  <c r="E680" i="39" a="1"/>
  <c r="H300" i="39" a="1"/>
  <c r="I375" i="39" a="1"/>
  <c r="E215" i="39" a="1"/>
  <c r="G697" i="39" a="1"/>
  <c r="G304" i="39" a="1"/>
  <c r="H774" i="39" a="1"/>
  <c r="I386" i="39" a="1"/>
  <c r="D901" i="39" a="1"/>
  <c r="D20" i="39" a="1"/>
  <c r="G298" i="39" a="1"/>
  <c r="C66" i="39" a="1"/>
  <c r="E719" i="39" a="1"/>
  <c r="E286" i="39" a="1"/>
  <c r="E820" i="39" a="1"/>
  <c r="H573" i="39" a="1"/>
  <c r="F826" i="39" a="1"/>
  <c r="G858" i="39" a="1"/>
  <c r="I717" i="39" a="1"/>
  <c r="F835" i="39" a="1"/>
  <c r="I359" i="39" a="1"/>
  <c r="D719" i="39" a="1"/>
  <c r="F362" i="39" a="1"/>
  <c r="G442" i="39" a="1"/>
  <c r="I326" i="39" a="1"/>
  <c r="F30" i="39" a="1"/>
  <c r="G220" i="39" a="1"/>
  <c r="D84" i="39" a="1"/>
  <c r="G277" i="39" a="1"/>
  <c r="F851" i="39" a="1"/>
  <c r="C608" i="39" a="1"/>
  <c r="D960" i="39" a="1"/>
  <c r="F681" i="39" a="1"/>
  <c r="C646" i="39" a="1"/>
  <c r="D749" i="39" a="1"/>
  <c r="I744" i="39" a="1"/>
  <c r="H459" i="39" a="1"/>
  <c r="C124" i="39" a="1"/>
  <c r="D907" i="39" a="1"/>
  <c r="C930" i="39" a="1"/>
  <c r="F953" i="39" a="1"/>
  <c r="C913" i="39" a="1"/>
  <c r="F655" i="39" a="1"/>
  <c r="D558" i="39" a="1"/>
  <c r="G717" i="39" a="1"/>
  <c r="E413" i="39" a="1"/>
  <c r="G900" i="39" a="1"/>
  <c r="F896" i="39" a="1"/>
  <c r="C739" i="39" a="1"/>
  <c r="C561" i="39" a="1"/>
  <c r="D716" i="39" a="1"/>
  <c r="F986" i="39" a="1"/>
  <c r="G365" i="39" a="1"/>
  <c r="F957" i="39" a="1"/>
  <c r="E843" i="39" a="1"/>
  <c r="C978" i="39" a="1"/>
  <c r="D832" i="39" a="1"/>
  <c r="E133" i="39" a="1"/>
  <c r="C603" i="39" a="1"/>
  <c r="C445" i="39" a="1"/>
  <c r="G279" i="39" a="1"/>
  <c r="D276" i="39" a="1"/>
  <c r="D479" i="39" a="1"/>
  <c r="C45" i="39" a="1"/>
  <c r="G724" i="39" a="1"/>
  <c r="G466" i="39" a="1"/>
  <c r="C973" i="39" a="1"/>
  <c r="F584" i="39" a="1"/>
  <c r="D483" i="39" a="1"/>
  <c r="C512" i="39" a="1"/>
  <c r="F49" i="39" a="1"/>
  <c r="H913" i="39" a="1"/>
  <c r="G166" i="39" a="1"/>
  <c r="C714" i="39" a="1"/>
  <c r="C42" i="39" a="1"/>
  <c r="D1009" i="39" a="1"/>
  <c r="E120" i="39" a="1"/>
  <c r="E258" i="39" a="1"/>
  <c r="E68" i="39" a="1"/>
  <c r="H180" i="39" a="1"/>
  <c r="E131" i="39" a="1"/>
  <c r="D887" i="39" a="1"/>
  <c r="E72" i="39" a="1"/>
  <c r="H900" i="39" a="1"/>
  <c r="I796" i="39" a="1"/>
  <c r="G667" i="39" a="1"/>
  <c r="G739" i="39" a="1"/>
  <c r="G906" i="39" a="1"/>
  <c r="F382" i="39" a="1"/>
  <c r="C791" i="39" a="1"/>
  <c r="I236" i="39" a="1"/>
  <c r="H519" i="39" a="1"/>
  <c r="C159" i="39" a="1"/>
  <c r="E978" i="39" a="1"/>
  <c r="C756" i="39" a="1"/>
  <c r="G825" i="39" a="1"/>
  <c r="D92" i="39" a="1"/>
  <c r="D714" i="39" a="1"/>
  <c r="H633" i="39" a="1"/>
  <c r="E784" i="39" a="1"/>
  <c r="D882" i="39" a="1"/>
  <c r="I238" i="39" a="1"/>
  <c r="F187" i="39" a="1"/>
  <c r="C160" i="39" a="1"/>
  <c r="I577" i="39" a="1"/>
  <c r="F898" i="39" a="1"/>
  <c r="I2" i="39" a="1"/>
  <c r="E927" i="39" a="1"/>
  <c r="C549" i="39" a="1"/>
  <c r="C9" i="39" a="1"/>
  <c r="AD186" i="9"/>
  <c r="C333" i="39" a="1"/>
  <c r="E1022" i="39" a="1"/>
  <c r="E451" i="39" a="1"/>
  <c r="C150" i="39" a="1"/>
  <c r="H623" i="39" a="1"/>
  <c r="G896" i="39" a="1"/>
  <c r="C952" i="39" a="1"/>
  <c r="E632" i="39" a="1"/>
  <c r="I994" i="39" a="1"/>
  <c r="E69" i="39" a="1"/>
  <c r="F751" i="39" a="1"/>
  <c r="I77" i="39" a="1"/>
  <c r="C76" i="39" a="1"/>
  <c r="G423" i="39" a="1"/>
  <c r="E139" i="39" a="1"/>
  <c r="C184" i="39" a="1"/>
  <c r="H414" i="39" a="1"/>
  <c r="D964" i="39" a="1"/>
  <c r="I837" i="39" a="1"/>
  <c r="H499" i="39" a="1"/>
  <c r="H485" i="39" a="1"/>
  <c r="G97" i="39" a="1"/>
  <c r="D292" i="39" a="1"/>
  <c r="E7" i="39" a="1"/>
  <c r="F463" i="39" a="1"/>
  <c r="E782" i="39" a="1"/>
  <c r="G541" i="39" a="1"/>
  <c r="D392" i="39" a="1"/>
  <c r="H374" i="39" a="1"/>
  <c r="E25" i="39" a="1"/>
  <c r="D51" i="39" a="1"/>
  <c r="F376" i="39" a="1"/>
  <c r="I419" i="39" a="1"/>
  <c r="I20" i="39" a="1"/>
  <c r="D76" i="39" a="1"/>
  <c r="I307" i="39" a="1"/>
  <c r="F473" i="39" a="1"/>
  <c r="D192" i="39" a="1"/>
  <c r="G860" i="39" a="1"/>
  <c r="G142" i="39" a="1"/>
  <c r="D233" i="39" a="1"/>
  <c r="F569" i="39" a="1"/>
  <c r="F907" i="39" a="1"/>
  <c r="D154" i="39" a="1"/>
  <c r="G968" i="39" a="1"/>
  <c r="G73" i="39" a="1"/>
  <c r="H175" i="39" a="1"/>
  <c r="H234" i="39" a="1"/>
  <c r="E346" i="39" a="1"/>
  <c r="C689" i="39" a="1"/>
  <c r="I145" i="39" a="1"/>
  <c r="D42" i="39" a="1"/>
  <c r="D994" i="39" a="1"/>
  <c r="F416" i="39" a="1"/>
  <c r="F102" i="39" a="1"/>
  <c r="G199" i="39" a="1"/>
  <c r="D474" i="39" a="1"/>
  <c r="D43" i="39" a="1"/>
  <c r="I378" i="39" a="1"/>
  <c r="I613" i="39" a="1"/>
  <c r="I349" i="39" a="1"/>
  <c r="H380" i="39" a="1"/>
  <c r="I142" i="39" a="1"/>
  <c r="D74" i="39" a="1"/>
  <c r="D238" i="39" a="1"/>
  <c r="E566" i="39" a="1"/>
  <c r="D447" i="39" a="1"/>
  <c r="H336" i="39" a="1"/>
  <c r="H480" i="39" a="1"/>
  <c r="E447" i="39" a="1"/>
  <c r="I311" i="39" a="1"/>
  <c r="D808" i="39" a="1"/>
  <c r="H622" i="39" a="1"/>
  <c r="D15" i="39" a="1"/>
  <c r="D529" i="39" a="1"/>
  <c r="D93" i="39" a="1"/>
  <c r="G4" i="39" a="1"/>
  <c r="G106" i="39" a="1"/>
  <c r="D919" i="39" a="1"/>
  <c r="D630" i="39" a="1"/>
  <c r="G412" i="39" a="1"/>
  <c r="G537" i="39" a="1"/>
  <c r="G217" i="39" a="1"/>
  <c r="I626" i="39" a="1"/>
  <c r="G237" i="39" a="1"/>
  <c r="I472" i="39" a="1"/>
  <c r="D732" i="39" a="1"/>
  <c r="I861" i="39" a="1"/>
  <c r="F406" i="39" a="1"/>
  <c r="F161" i="39" a="1"/>
  <c r="D422" i="39" a="1"/>
  <c r="C1002" i="39" a="1"/>
  <c r="G389" i="39" a="1"/>
  <c r="G596" i="39" a="1"/>
  <c r="D223" i="39" a="1"/>
  <c r="G291" i="39" a="1"/>
  <c r="I757" i="39" a="1"/>
  <c r="H74" i="39" a="1"/>
  <c r="F335" i="39" a="1"/>
  <c r="F450" i="39" a="1"/>
  <c r="H926" i="39" a="1"/>
  <c r="G553" i="39" a="1"/>
  <c r="C248" i="39" a="1"/>
  <c r="C455" i="39" a="1"/>
  <c r="H876" i="39" a="1"/>
  <c r="C352" i="39" a="1"/>
  <c r="C345" i="39" a="1"/>
  <c r="H671" i="39" a="1"/>
  <c r="I605" i="39" a="1"/>
  <c r="F283" i="39" a="1"/>
  <c r="H18" i="39" a="1"/>
  <c r="D258" i="39" a="1"/>
  <c r="H31" i="39" a="1"/>
  <c r="F547" i="39" a="1"/>
  <c r="F10" i="39" a="1"/>
  <c r="I908" i="39" a="1"/>
  <c r="D152" i="39" a="1"/>
  <c r="I962" i="39" a="1"/>
  <c r="H1015" i="39" a="1"/>
  <c r="E149" i="39" a="1"/>
  <c r="E300" i="39" a="1"/>
  <c r="I338" i="39" a="1"/>
  <c r="F12" i="6"/>
  <c r="F180" i="39" a="1"/>
  <c r="G104" i="39" a="1"/>
  <c r="F449" i="39" a="1"/>
  <c r="H695" i="39" a="1"/>
  <c r="H167" i="39" a="1"/>
  <c r="G229" i="39" a="1"/>
  <c r="E845" i="39" a="1"/>
  <c r="I318" i="39" a="1"/>
  <c r="E498" i="39" a="1"/>
  <c r="D336" i="39" a="1"/>
  <c r="F217" i="39" a="1"/>
  <c r="F742" i="39" a="1"/>
  <c r="I176" i="39" a="1"/>
  <c r="F484" i="39" a="1"/>
  <c r="G876" i="39" a="1"/>
  <c r="I99" i="39" a="1"/>
  <c r="H38" i="39" a="1"/>
  <c r="F646" i="39" a="1"/>
  <c r="I263" i="39" a="1"/>
  <c r="E475" i="39" a="1"/>
  <c r="H978" i="39" a="1"/>
  <c r="H347" i="39" a="1"/>
  <c r="E472" i="39" a="1"/>
  <c r="F178" i="39" a="1"/>
  <c r="D54" i="39" a="1"/>
  <c r="G300" i="39" a="1"/>
  <c r="E377" i="39" a="1"/>
  <c r="I618" i="39" a="1"/>
  <c r="I227" i="39" a="1"/>
  <c r="D64" i="39" a="1"/>
  <c r="E324" i="39" a="1"/>
  <c r="D101" i="39" a="1"/>
  <c r="G490" i="39" a="1"/>
  <c r="I40" i="39" a="1"/>
  <c r="I729" i="39" a="1"/>
  <c r="D386" i="39" a="1"/>
  <c r="C369" i="39" a="1"/>
  <c r="H229" i="39" a="1"/>
  <c r="I116" i="39" a="1"/>
  <c r="H655" i="39" a="1"/>
  <c r="F207" i="39" a="1"/>
  <c r="E349" i="39" a="1"/>
  <c r="D699" i="39" a="1"/>
  <c r="E546" i="39" a="1"/>
  <c r="G745" i="39" a="1"/>
  <c r="D559" i="39" a="1"/>
  <c r="D847" i="39" a="1"/>
  <c r="H780" i="39" a="1"/>
  <c r="D886" i="39" a="1"/>
  <c r="H629" i="39" a="1"/>
  <c r="F552" i="39" a="1"/>
  <c r="E356" i="39" a="1"/>
  <c r="C983" i="39" a="1"/>
  <c r="I373" i="39" a="1"/>
  <c r="G552" i="39" a="1"/>
  <c r="G317" i="39" a="1"/>
  <c r="I524" i="39" a="1"/>
  <c r="G390" i="39" a="1"/>
  <c r="G132" i="39" a="1"/>
  <c r="F107" i="39" a="1"/>
  <c r="D186" i="39" a="1"/>
  <c r="F40" i="39" a="1"/>
  <c r="I171" i="39" a="1"/>
  <c r="E420" i="39" a="1"/>
  <c r="D360" i="39" a="1"/>
  <c r="E357" i="39" a="1"/>
  <c r="F495" i="39" a="1"/>
  <c r="I21" i="39" a="1"/>
  <c r="I521" i="39" a="1"/>
  <c r="I298" i="39" a="1"/>
  <c r="H94" i="39" a="1"/>
  <c r="C152" i="39" a="1"/>
  <c r="I780" i="39" a="1"/>
  <c r="H378" i="39" a="1"/>
  <c r="D312" i="39" a="1"/>
  <c r="E348" i="39" a="1"/>
  <c r="G954" i="39" a="1"/>
  <c r="H604" i="39" a="1"/>
  <c r="E168" i="39" a="1"/>
  <c r="C626" i="39" a="1"/>
  <c r="F370" i="39" a="1"/>
  <c r="F687" i="39" a="1"/>
  <c r="H798" i="39" a="1"/>
  <c r="I881" i="39" a="1"/>
  <c r="E717" i="39" a="1"/>
  <c r="G1006" i="39" a="1"/>
  <c r="C816" i="39" a="1"/>
  <c r="I789" i="39" a="1"/>
  <c r="F634" i="39" a="1"/>
  <c r="C527" i="39" a="1"/>
  <c r="C414" i="39" a="1"/>
  <c r="I444" i="39" a="1"/>
  <c r="C879" i="39" a="1"/>
  <c r="D607" i="39" a="1"/>
  <c r="F783" i="39" a="1"/>
  <c r="G45" i="39" a="1"/>
  <c r="E321" i="39" a="1"/>
  <c r="F485" i="39" a="1"/>
  <c r="E841" i="39" a="1"/>
  <c r="C547" i="39" a="1"/>
  <c r="E1014" i="39" a="1"/>
  <c r="F487" i="39" a="1"/>
  <c r="E595" i="39" a="1"/>
  <c r="F227" i="39" a="1"/>
  <c r="I259" i="39" a="1"/>
  <c r="D65" i="39" a="1"/>
  <c r="G722" i="39" a="1"/>
  <c r="G927" i="39" a="1"/>
  <c r="C735" i="39" a="1"/>
  <c r="D870" i="39" a="1"/>
  <c r="C496" i="39" a="1"/>
  <c r="C981" i="39" a="1"/>
  <c r="F729" i="39" a="1"/>
  <c r="I347" i="39" a="1"/>
  <c r="E922" i="39" a="1"/>
  <c r="G441" i="39" a="1"/>
  <c r="E618" i="39" a="1"/>
  <c r="H236" i="39" a="1"/>
  <c r="I838" i="39" a="1"/>
  <c r="H624" i="39" a="1"/>
  <c r="G666" i="39" a="1"/>
  <c r="C941" i="39" a="1"/>
  <c r="C1022" i="39" a="1"/>
  <c r="C85" i="39" a="1"/>
  <c r="H332" i="39" a="1"/>
  <c r="H304" i="39" a="1"/>
  <c r="G590" i="39" a="1"/>
  <c r="H826" i="39" a="1"/>
  <c r="D789" i="39" a="1"/>
  <c r="E648" i="39" a="1"/>
  <c r="I511" i="39" a="1"/>
  <c r="H708" i="39" a="1"/>
  <c r="E294" i="39" a="1"/>
  <c r="I983" i="39" a="1"/>
  <c r="C204" i="39" a="1"/>
  <c r="F773" i="39" a="1"/>
  <c r="G880" i="39" a="1"/>
  <c r="B121" i="12"/>
  <c r="H955" i="39" a="1"/>
  <c r="H777" i="39" a="1"/>
  <c r="H692" i="39" a="1"/>
  <c r="D625" i="39" a="1"/>
  <c r="C127" i="39" a="1"/>
  <c r="H776" i="39" a="1"/>
  <c r="I839" i="39" a="1"/>
  <c r="C22" i="39" a="1"/>
  <c r="C937" i="39" a="1"/>
  <c r="E599" i="39" a="1"/>
  <c r="I935" i="39" a="1"/>
  <c r="E944" i="39" a="1"/>
  <c r="G736" i="39" a="1"/>
  <c r="F810" i="39" a="1"/>
  <c r="E786" i="39" a="1"/>
  <c r="G870" i="39" a="1"/>
  <c r="D202" i="39" a="1"/>
  <c r="G775" i="39" a="1"/>
  <c r="F386" i="39" a="1"/>
  <c r="H174" i="39" a="1"/>
  <c r="H590" i="39" a="1"/>
  <c r="D811" i="39" a="1"/>
  <c r="F1009" i="39" a="1"/>
  <c r="D167" i="39" a="1"/>
  <c r="I579" i="39" a="1"/>
  <c r="D98" i="39" a="1"/>
  <c r="I274" i="39" a="1"/>
  <c r="H658" i="39" a="1"/>
  <c r="H308" i="39" a="1"/>
  <c r="D858" i="39" a="1"/>
  <c r="F699" i="39" a="1"/>
  <c r="I707" i="39" a="1"/>
  <c r="I530" i="39" a="1"/>
  <c r="I955" i="39" a="1"/>
  <c r="C90" i="39" a="1"/>
  <c r="G915" i="39" a="1"/>
  <c r="G977" i="39" a="1"/>
  <c r="I971" i="39" a="1"/>
  <c r="G916" i="39" a="1"/>
  <c r="D117" i="39" a="1"/>
  <c r="D850" i="39" a="1"/>
  <c r="D936" i="39" a="1"/>
  <c r="C207" i="39" a="1"/>
  <c r="E507" i="39" a="1"/>
  <c r="I380" i="39" a="1"/>
  <c r="G223" i="39" a="1"/>
  <c r="D776" i="39" a="1"/>
  <c r="E119" i="39" a="1"/>
  <c r="E981" i="39" a="1"/>
  <c r="C337" i="39" a="1"/>
  <c r="F821" i="39" a="1"/>
  <c r="I668" i="39" a="1"/>
  <c r="AD1230" i="9"/>
  <c r="AD3825" i="9"/>
  <c r="AD2355" i="9"/>
  <c r="D314" i="39" a="1"/>
  <c r="AD4359" i="9"/>
  <c r="AD975" i="9"/>
  <c r="AD2780" i="9"/>
  <c r="I801" i="39" a="1"/>
  <c r="AD1472" i="9"/>
  <c r="AD164" i="9"/>
  <c r="C493" i="39" a="1"/>
  <c r="E831" i="39" a="1"/>
  <c r="H267" i="39" a="1"/>
  <c r="E506" i="39" a="1"/>
  <c r="I743" i="39" a="1"/>
  <c r="F628" i="39" a="1"/>
  <c r="H562" i="39" a="1"/>
  <c r="D571" i="39" a="1"/>
  <c r="E187" i="39" a="1"/>
  <c r="E725" i="39" a="1"/>
  <c r="F64" i="39" a="1"/>
  <c r="C862" i="39" a="1"/>
  <c r="H989" i="39" a="1"/>
  <c r="F515" i="39" a="1"/>
  <c r="E24" i="39" a="1"/>
  <c r="G315" i="39" a="1"/>
  <c r="H986" i="39" a="1"/>
  <c r="I167" i="39" a="1"/>
  <c r="F104" i="39" a="1"/>
  <c r="E175" i="39" a="1"/>
  <c r="E289" i="39" a="1"/>
  <c r="E384" i="39" a="1"/>
  <c r="H401" i="39" a="1"/>
  <c r="F608" i="39" a="1"/>
  <c r="E620" i="39" a="1"/>
  <c r="E750" i="39" a="1"/>
  <c r="E238" i="39" a="1"/>
  <c r="F645" i="39" a="1"/>
  <c r="E483" i="39" a="1"/>
  <c r="F678" i="39" a="1"/>
  <c r="D418" i="39" a="1"/>
  <c r="D624" i="39" a="1"/>
  <c r="I690" i="39" a="1"/>
  <c r="I219" i="39" a="1"/>
  <c r="H837" i="39" a="1"/>
  <c r="E1021" i="39" a="1"/>
  <c r="G696" i="39" a="1"/>
  <c r="G810" i="39" a="1"/>
  <c r="G598" i="39" a="1"/>
  <c r="D771" i="39" a="1"/>
  <c r="I666" i="39" a="1"/>
  <c r="D55" i="39" a="1"/>
  <c r="E335" i="39" a="1"/>
  <c r="I217" i="39" a="1"/>
  <c r="H276" i="39" a="1"/>
  <c r="G183" i="39" a="1"/>
  <c r="C495" i="39" a="1"/>
  <c r="G623" i="39" a="1"/>
  <c r="E709" i="39" a="1"/>
  <c r="H284" i="39" a="1"/>
  <c r="G260" i="39" a="1"/>
  <c r="F337" i="39" a="1"/>
  <c r="C796" i="39" a="1"/>
  <c r="I102" i="39" a="1"/>
  <c r="I416" i="39" a="1"/>
  <c r="G651" i="39" a="1"/>
  <c r="C43" i="39" a="1"/>
  <c r="D945" i="39" a="1"/>
  <c r="I588" i="39" a="1"/>
  <c r="G103" i="39" a="1"/>
  <c r="F813" i="39" a="1"/>
  <c r="C989" i="39" a="1"/>
  <c r="E480" i="39" a="1"/>
  <c r="H486" i="39" a="1"/>
  <c r="C963" i="39" a="1"/>
  <c r="C463" i="39" a="1"/>
  <c r="D662" i="39" a="1"/>
  <c r="I595" i="39" a="1"/>
  <c r="E899" i="39" a="1"/>
  <c r="C210" i="39" a="1"/>
  <c r="D348" i="39" a="1"/>
  <c r="C900" i="39" a="1"/>
  <c r="D438" i="39" a="1"/>
  <c r="F677" i="39" a="1"/>
  <c r="D112" i="39" a="1"/>
  <c r="C618" i="39" a="1"/>
  <c r="E612" i="39" a="1"/>
  <c r="E959" i="39" a="1"/>
  <c r="H625" i="39" a="1"/>
  <c r="E256" i="39" a="1"/>
  <c r="D367" i="39" a="1"/>
  <c r="H77" i="39" a="1"/>
  <c r="I397" i="39" a="1"/>
  <c r="D450" i="39" a="1"/>
  <c r="D146" i="39" a="1"/>
  <c r="E158" i="39" a="1"/>
  <c r="E676" i="39" a="1"/>
  <c r="I652" i="39" a="1"/>
  <c r="H881" i="39" a="1"/>
  <c r="F946" i="39" a="1"/>
  <c r="G912" i="39" a="1"/>
  <c r="H497" i="39" a="1"/>
  <c r="I614" i="39" a="1"/>
  <c r="G12" i="39" a="1"/>
  <c r="F748" i="39" a="1"/>
  <c r="G797" i="39" a="1"/>
  <c r="F660" i="39" a="1"/>
  <c r="I550" i="39" a="1"/>
  <c r="D68" i="39" a="1"/>
  <c r="H196" i="39" a="1"/>
  <c r="G604" i="39" a="1"/>
  <c r="G125" i="39" a="1"/>
  <c r="H885" i="39" a="1"/>
  <c r="E47" i="39" a="1"/>
  <c r="G444" i="39" a="1"/>
  <c r="D594" i="39" a="1"/>
  <c r="C479" i="39" a="1"/>
  <c r="F891" i="39" a="1"/>
  <c r="C634" i="39" a="1"/>
  <c r="I208" i="39" a="1"/>
  <c r="H1016" i="39" a="1"/>
  <c r="F1005" i="39" a="1"/>
  <c r="G865" i="39" a="1"/>
  <c r="G951" i="39" a="1"/>
  <c r="E71" i="39" a="1"/>
  <c r="D796" i="39" a="1"/>
  <c r="C696" i="39" a="1"/>
  <c r="E160" i="39" a="1"/>
  <c r="D989" i="39" a="1"/>
  <c r="H935" i="39" a="1"/>
  <c r="G910" i="39" a="1"/>
  <c r="G563" i="39" a="1"/>
  <c r="E712" i="39" a="1"/>
  <c r="G550" i="39" a="1"/>
  <c r="C710" i="39" a="1"/>
  <c r="C249" i="39" a="1"/>
  <c r="D296" i="39" a="1"/>
  <c r="G708" i="39" a="1"/>
  <c r="G808" i="39" a="1"/>
  <c r="F380" i="39" a="1"/>
  <c r="C387" i="39" a="1"/>
  <c r="F632" i="39" a="1"/>
  <c r="D768" i="39" a="1"/>
  <c r="F385" i="39" a="1"/>
  <c r="I847" i="39" a="1"/>
  <c r="C513" i="39" a="1"/>
  <c r="G67" i="39" a="1"/>
  <c r="F613" i="39" a="1"/>
  <c r="E285" i="39" a="1"/>
  <c r="E722" i="39" a="1"/>
  <c r="H466" i="39" a="1"/>
  <c r="D197" i="39" a="1"/>
  <c r="E797" i="39" a="1"/>
  <c r="H294" i="39" a="1"/>
  <c r="E738" i="39" a="1"/>
  <c r="D38" i="39" a="1"/>
  <c r="F129" i="39" a="1"/>
  <c r="G7" i="6"/>
  <c r="F203" i="39" a="1"/>
  <c r="I576" i="39" a="1"/>
  <c r="F840" i="39" a="1"/>
  <c r="I100" i="39" a="1"/>
  <c r="E454" i="39" a="1"/>
  <c r="D226" i="39" a="1"/>
  <c r="E603" i="39" a="1"/>
  <c r="F77" i="39" a="1"/>
  <c r="I633" i="39" a="1"/>
  <c r="D487" i="39" a="1"/>
  <c r="C811" i="39" a="1"/>
  <c r="I568" i="39" a="1"/>
  <c r="G78" i="39" a="1"/>
  <c r="H112" i="39" a="1"/>
  <c r="F171" i="39" a="1"/>
  <c r="I450" i="39" a="1"/>
  <c r="G61" i="39" a="1"/>
  <c r="E834" i="39" a="1"/>
  <c r="E1009" i="39" a="1"/>
  <c r="I546" i="39" a="1"/>
  <c r="I630" i="39" a="1"/>
  <c r="G448" i="39" a="1"/>
  <c r="D678" i="39" a="1"/>
  <c r="H880" i="39" a="1"/>
  <c r="G492" i="39" a="1"/>
  <c r="F791" i="39" a="1"/>
  <c r="H124" i="39" a="1"/>
  <c r="I940" i="39" a="1"/>
  <c r="F720" i="39" a="1"/>
  <c r="E653" i="39" a="1"/>
  <c r="F884" i="39" a="1"/>
  <c r="G159" i="39" a="1"/>
  <c r="H873" i="39" a="1"/>
  <c r="I795" i="39" a="1"/>
  <c r="AD3554" i="9"/>
  <c r="F871" i="39" a="1"/>
  <c r="I979" i="39" a="1"/>
  <c r="D962" i="39" a="1"/>
  <c r="AD1916" i="9"/>
  <c r="AD895" i="9"/>
  <c r="B148" i="12"/>
  <c r="H806" i="39" a="1"/>
  <c r="AD296" i="9"/>
  <c r="C148" i="39" a="1"/>
  <c r="C557" i="39" a="1"/>
  <c r="E679" i="39" a="1"/>
  <c r="E312" i="39" a="1"/>
  <c r="E493" i="39" a="1"/>
  <c r="H742" i="39" a="1"/>
  <c r="E619" i="39" a="1"/>
  <c r="F853" i="39" a="1"/>
  <c r="H1021" i="39" a="1"/>
  <c r="F74" i="39" a="1"/>
  <c r="H574" i="39" a="1"/>
  <c r="E890" i="39" a="1"/>
  <c r="C821" i="39" a="1"/>
  <c r="E580" i="39" a="1"/>
  <c r="C287" i="39" a="1"/>
  <c r="H324" i="39" a="1"/>
  <c r="E838" i="39" a="1"/>
  <c r="D106" i="39" a="1"/>
  <c r="E466" i="39" a="1"/>
  <c r="F139" i="39" a="1"/>
  <c r="C44" i="39" a="1"/>
  <c r="F936" i="39" a="1"/>
  <c r="F38" i="39" a="1"/>
  <c r="H119" i="39" a="1"/>
  <c r="D522" i="39" a="1"/>
  <c r="F329" i="39" a="1"/>
  <c r="F54" i="39" a="1"/>
  <c r="G89" i="39" a="1"/>
  <c r="I427" i="39" a="1"/>
  <c r="H217" i="39" a="1"/>
  <c r="E180" i="39" a="1"/>
  <c r="I184" i="39" a="1"/>
  <c r="G266" i="39" a="1"/>
  <c r="H419" i="39" a="1"/>
  <c r="I213" i="39" a="1"/>
  <c r="D280" i="39" a="1"/>
  <c r="G447" i="39" a="1"/>
  <c r="E564" i="39" a="1"/>
  <c r="F142" i="39" a="1"/>
  <c r="H103" i="39" a="1"/>
  <c r="G370" i="39" a="1"/>
  <c r="H662" i="39" a="1"/>
  <c r="G319" i="39" a="1"/>
  <c r="E42" i="39" a="1"/>
  <c r="E291" i="39" a="1"/>
  <c r="E31" i="39" a="1"/>
  <c r="I640" i="39" a="1"/>
  <c r="G201" i="39" a="1"/>
  <c r="H253" i="39" a="1"/>
  <c r="E17" i="6"/>
  <c r="F71" i="39" a="1"/>
  <c r="E465" i="39" a="1"/>
  <c r="E79" i="39" a="1"/>
  <c r="D4" i="39" a="1"/>
  <c r="H223" i="39" a="1"/>
  <c r="G109" i="39" a="1"/>
  <c r="H424" i="39" a="1"/>
  <c r="H359" i="39" a="1"/>
  <c r="D299" i="39" a="1"/>
  <c r="G404" i="39" a="1"/>
  <c r="H62" i="39" a="1"/>
  <c r="F121" i="39" a="1"/>
  <c r="G205" i="39" a="1"/>
  <c r="E29" i="39" a="1"/>
  <c r="F420" i="39" a="1"/>
  <c r="D525" i="39" a="1"/>
  <c r="H557" i="39" a="1"/>
  <c r="E438" i="39" a="1"/>
  <c r="D134" i="39" a="1"/>
  <c r="E393" i="39" a="1"/>
  <c r="E249" i="39" a="1"/>
  <c r="H105" i="39" a="1"/>
  <c r="I417" i="39" a="1"/>
  <c r="H656" i="39" a="1"/>
  <c r="C470" i="39" a="1"/>
  <c r="D124" i="39" a="1"/>
  <c r="F32" i="39" a="1"/>
  <c r="D294" i="39" a="1"/>
  <c r="H21" i="39" a="1"/>
  <c r="I351" i="39" a="1"/>
  <c r="F306" i="39" a="1"/>
  <c r="E963" i="39" a="1"/>
  <c r="I440" i="39" a="1"/>
  <c r="E567" i="39" a="1"/>
  <c r="D406" i="39" a="1"/>
  <c r="E731" i="39" a="1"/>
  <c r="I916" i="39" a="1"/>
  <c r="G120" i="39" a="1"/>
  <c r="I669" i="39" a="1"/>
  <c r="F311" i="39" a="1"/>
  <c r="I918" i="39" a="1"/>
  <c r="D857" i="39" a="1"/>
  <c r="E225" i="39" a="1"/>
  <c r="E234" i="39" a="1"/>
  <c r="E10" i="39" a="1"/>
  <c r="E245" i="39" a="1"/>
  <c r="D195" i="39" a="1"/>
  <c r="H406" i="39" a="1"/>
  <c r="H871" i="39" a="1"/>
  <c r="C294" i="39" a="1"/>
  <c r="G1007" i="39" a="1"/>
  <c r="C1013" i="39" a="1"/>
  <c r="D144" i="39" a="1"/>
  <c r="I797" i="39" a="1"/>
  <c r="G734" i="39" a="1"/>
  <c r="D916" i="39" a="1"/>
  <c r="H402" i="39" a="1"/>
  <c r="E326" i="39" a="1"/>
  <c r="D338" i="39" a="1"/>
  <c r="F836" i="39" a="1"/>
  <c r="H851" i="39" a="1"/>
  <c r="C413" i="39" a="1"/>
  <c r="H297" i="39" a="1"/>
  <c r="D408" i="39" a="1"/>
  <c r="G345" i="39" a="1"/>
  <c r="G174" i="39" a="1"/>
  <c r="C360" i="39" a="1"/>
  <c r="E117" i="39" a="1"/>
  <c r="G635" i="39" a="1"/>
  <c r="I379" i="39" a="1"/>
  <c r="E221" i="39" a="1"/>
  <c r="E259" i="39" a="1"/>
  <c r="E915" i="39" a="1"/>
  <c r="F692" i="39" a="1"/>
  <c r="H341" i="39" a="1"/>
  <c r="E153" i="39" a="1"/>
  <c r="F399" i="39" a="1"/>
  <c r="F83" i="39" a="1"/>
  <c r="D658" i="39" a="1"/>
  <c r="F906" i="39" a="1"/>
  <c r="E531" i="39" a="1"/>
  <c r="I752" i="39" a="1"/>
  <c r="G566" i="39" a="1"/>
  <c r="G327" i="39" a="1"/>
  <c r="F80" i="39" a="1"/>
  <c r="G855" i="39" a="1"/>
  <c r="F265" i="39" a="1"/>
  <c r="G232" i="39" a="1"/>
  <c r="D735" i="39" a="1"/>
  <c r="H788" i="39" a="1"/>
  <c r="E745" i="39" a="1"/>
  <c r="G491" i="39" a="1"/>
  <c r="C679" i="39" a="1"/>
  <c r="D1003" i="39" a="1"/>
  <c r="D469" i="39" a="1"/>
  <c r="D501" i="39" a="1"/>
  <c r="H907" i="39" a="1"/>
  <c r="I927" i="39" a="1"/>
  <c r="G221" i="39" a="1"/>
  <c r="E263" i="39" a="1"/>
  <c r="D67" i="39" a="1"/>
  <c r="H373" i="39" a="1"/>
  <c r="D141" i="39" a="1"/>
  <c r="D651" i="39" a="1"/>
  <c r="G823" i="39" a="1"/>
  <c r="D826" i="39" a="1"/>
  <c r="I169" i="39" a="1"/>
  <c r="E665" i="39" a="1"/>
  <c r="D443" i="39" a="1"/>
  <c r="G60" i="39" a="1"/>
  <c r="D78" i="39" a="1"/>
  <c r="D466" i="39" a="1"/>
  <c r="G303" i="39" a="1"/>
  <c r="F474" i="39" a="1"/>
  <c r="C441" i="39" a="1"/>
  <c r="H963" i="39" a="1"/>
  <c r="I620" i="39" a="1"/>
  <c r="C269" i="39" a="1"/>
  <c r="D35" i="39" a="1"/>
  <c r="C872" i="39" a="1"/>
  <c r="C165" i="39" a="1"/>
  <c r="E303" i="39" a="1"/>
  <c r="H182" i="39" a="1"/>
  <c r="H158" i="39" a="1"/>
  <c r="I118" i="39" a="1"/>
  <c r="H524" i="39" a="1"/>
  <c r="G622" i="39" a="1"/>
  <c r="I382" i="39" a="1"/>
  <c r="E536" i="39" a="1"/>
  <c r="H452" i="39" a="1"/>
  <c r="G568" i="39" a="1"/>
  <c r="F132" i="39" a="1"/>
  <c r="F328" i="39" a="1"/>
  <c r="I331" i="39" a="1"/>
  <c r="E977" i="39" a="1"/>
  <c r="E433" i="39" a="1"/>
  <c r="C967" i="39" a="1"/>
  <c r="G312" i="39" a="1"/>
  <c r="H536" i="39" a="1"/>
  <c r="H725" i="39" a="1"/>
  <c r="I310" i="39" a="1"/>
  <c r="C885" i="39" a="1"/>
  <c r="C396" i="39" a="1"/>
  <c r="G137" i="39" a="1"/>
  <c r="F155" i="39" a="1"/>
  <c r="E540" i="39" a="1"/>
  <c r="E654" i="39" a="1"/>
  <c r="C402" i="39" a="1"/>
  <c r="D675" i="39" a="1"/>
  <c r="H942" i="39" a="1"/>
  <c r="F287" i="39" a="1"/>
  <c r="H923" i="39" a="1"/>
  <c r="H748" i="39" a="1"/>
  <c r="C584" i="39" a="1"/>
  <c r="D1014" i="39" a="1"/>
  <c r="G176" i="39" a="1"/>
  <c r="E1008" i="39" a="1"/>
  <c r="I161" i="39" a="1"/>
  <c r="G165" i="39" a="1"/>
  <c r="D705" i="39" a="1"/>
  <c r="F18" i="39" a="1"/>
  <c r="C10" i="39" a="1"/>
  <c r="B126" i="12"/>
  <c r="F941" i="39" a="1"/>
  <c r="G975" i="39" a="1"/>
  <c r="AD1770" i="9"/>
  <c r="C590" i="39" a="1"/>
  <c r="B141" i="12"/>
  <c r="D827" i="39" a="1"/>
  <c r="AD2062" i="9"/>
  <c r="E509" i="39" a="1"/>
  <c r="H517" i="39" a="1"/>
  <c r="C188" i="39" a="1"/>
  <c r="E206" i="39" a="1"/>
  <c r="D701" i="39" a="1"/>
  <c r="D286" i="39" a="1"/>
  <c r="I863" i="39" a="1"/>
  <c r="D407" i="39" a="1"/>
  <c r="D763" i="39" a="1"/>
  <c r="D80" i="39" a="1"/>
  <c r="F728" i="39" a="1"/>
  <c r="H694" i="39" a="1"/>
  <c r="I153" i="39" a="1"/>
  <c r="H143" i="39" a="1"/>
  <c r="H1000" i="39" a="1"/>
  <c r="C601" i="39" a="1"/>
  <c r="D385" i="39" a="1"/>
  <c r="I534" i="39" a="1"/>
  <c r="AD777" i="9"/>
  <c r="E798" i="39" a="1"/>
  <c r="AD1311" i="9"/>
  <c r="C243" i="39" a="1"/>
  <c r="AD1780" i="9"/>
  <c r="E283" i="39" a="1"/>
  <c r="D29" i="39" a="1"/>
  <c r="I907" i="39" a="1"/>
  <c r="D12" i="39" a="1"/>
  <c r="D284" i="39" a="1"/>
  <c r="G862" i="39" a="1"/>
  <c r="I218" i="39" a="1"/>
  <c r="G81" i="39" a="1"/>
  <c r="F338" i="39" a="1"/>
  <c r="E388" i="39" a="1"/>
  <c r="E563" i="39" a="1"/>
  <c r="H136" i="39" a="1"/>
  <c r="H207" i="39" a="1"/>
  <c r="H249" i="39" a="1"/>
  <c r="F807" i="39" a="1"/>
  <c r="I896" i="39" a="1"/>
  <c r="H319" i="39" a="1"/>
  <c r="E987" i="39" a="1"/>
  <c r="E208" i="39" a="1"/>
  <c r="G978" i="39" a="1"/>
  <c r="H12" i="6"/>
  <c r="F643" i="39" a="1"/>
  <c r="F340" i="39" a="1"/>
  <c r="G668" i="39" a="1"/>
  <c r="D865" i="39" a="1"/>
  <c r="C163" i="39" a="1"/>
  <c r="AD3126" i="9"/>
  <c r="G801" i="39" a="1"/>
  <c r="AD407" i="9"/>
  <c r="C359" i="39" a="1"/>
  <c r="AD904" i="9"/>
  <c r="G461" i="39" a="1"/>
  <c r="G48" i="39" a="1"/>
  <c r="G49" i="39" a="1"/>
  <c r="E663" i="39" a="1"/>
  <c r="E886" i="39" a="1"/>
  <c r="D253" i="39" a="1"/>
  <c r="I891" i="39" a="1"/>
  <c r="E942" i="39" a="1"/>
  <c r="G624" i="39" a="1"/>
  <c r="C6" i="39" a="1"/>
  <c r="F750" i="39" a="1"/>
  <c r="D875" i="39" a="1"/>
  <c r="G992" i="39" a="1"/>
  <c r="C288" i="39" a="1"/>
  <c r="D824" i="39" a="1"/>
  <c r="G551" i="39" a="1"/>
  <c r="E788" i="39" a="1"/>
  <c r="G842" i="39" a="1"/>
  <c r="E477" i="39" a="1"/>
  <c r="E785" i="39" a="1"/>
  <c r="D933" i="39" a="1"/>
  <c r="F968" i="39" a="1"/>
  <c r="D318" i="39" a="1"/>
  <c r="F415" i="39" a="1"/>
  <c r="D255" i="39" a="1"/>
  <c r="AD402" i="9"/>
  <c r="AD3934" i="9"/>
  <c r="I1004" i="39" a="1"/>
  <c r="G393" i="39" a="1"/>
  <c r="AD130" i="9"/>
  <c r="AD616" i="9"/>
  <c r="AD564" i="9"/>
  <c r="D733" i="39" a="1"/>
  <c r="AD3813" i="9"/>
  <c r="AD1139" i="9"/>
  <c r="AD268" i="9"/>
  <c r="D382" i="39" a="1"/>
  <c r="AD3155" i="9"/>
  <c r="AD2358" i="9"/>
  <c r="AD2970" i="9"/>
  <c r="D419" i="39" a="1"/>
  <c r="AD4495" i="9"/>
  <c r="AD4025" i="9"/>
  <c r="AD425" i="9"/>
  <c r="AD775" i="9"/>
  <c r="AD1247" i="9"/>
  <c r="AD3073" i="9"/>
  <c r="AD1138" i="9"/>
  <c r="AD549" i="9"/>
  <c r="AD3819" i="9"/>
  <c r="AD1907" i="9"/>
  <c r="AD1494" i="9"/>
  <c r="AD2687" i="9"/>
  <c r="C988" i="39" a="1"/>
  <c r="B52" i="12"/>
  <c r="AD873" i="9"/>
  <c r="AD2083" i="9"/>
  <c r="AD2898" i="9"/>
  <c r="AD1830" i="9"/>
  <c r="G735" i="39" a="1"/>
  <c r="AD671" i="9"/>
  <c r="AD124" i="9"/>
  <c r="AD1606" i="9"/>
  <c r="AD3011" i="9"/>
  <c r="AD2245" i="9"/>
  <c r="AD457" i="9"/>
  <c r="I252" i="39" a="1"/>
  <c r="F455" i="39" a="1"/>
  <c r="D862" i="39" a="1"/>
  <c r="H525" i="39" a="1"/>
  <c r="D298" i="39" a="1"/>
  <c r="D310" i="39" a="1"/>
  <c r="E299" i="39" a="1"/>
  <c r="E789" i="39" a="1"/>
  <c r="I719" i="39" a="1"/>
  <c r="G556" i="39" a="1"/>
  <c r="F469" i="39" a="1"/>
  <c r="G346" i="39" a="1"/>
  <c r="I401" i="39" a="1"/>
  <c r="H233" i="39" a="1"/>
  <c r="D583" i="39" a="1"/>
  <c r="G830" i="39" a="1"/>
  <c r="D326" i="39" a="1"/>
  <c r="H303" i="39" a="1"/>
  <c r="H995" i="39" a="1"/>
  <c r="C595" i="39" a="1"/>
  <c r="AD818" i="9"/>
  <c r="E891" i="39" a="1"/>
  <c r="D627" i="39" a="1"/>
  <c r="G796" i="39" a="1"/>
  <c r="E473" i="39" a="1"/>
  <c r="H965" i="39" a="1"/>
  <c r="F134" i="39" a="1"/>
  <c r="C101" i="39" a="1"/>
  <c r="H928" i="39" a="1"/>
  <c r="D515" i="39" a="1"/>
  <c r="F559" i="39" a="1"/>
  <c r="D368" i="39" a="1"/>
  <c r="F919" i="39" a="1"/>
  <c r="H813" i="39" a="1"/>
  <c r="F182" i="39" a="1"/>
  <c r="G581" i="39" a="1"/>
  <c r="H403" i="39" a="1"/>
  <c r="G191" i="39" a="1"/>
  <c r="F76" i="39" a="1"/>
  <c r="F53" i="39" a="1"/>
  <c r="G344" i="39" a="1"/>
  <c r="D357" i="39" a="1"/>
  <c r="D142" i="39" a="1"/>
  <c r="F258" i="39" a="1"/>
  <c r="F481" i="39" a="1"/>
  <c r="E155" i="39" a="1"/>
  <c r="C233" i="39" a="1"/>
  <c r="F470" i="39" a="1"/>
  <c r="H5" i="39" a="1"/>
  <c r="H363" i="39" a="1"/>
  <c r="I138" i="39" a="1"/>
  <c r="D948" i="39" a="1"/>
  <c r="I242" i="39" a="1"/>
  <c r="H162" i="39" a="1"/>
  <c r="F892" i="39" a="1"/>
  <c r="G160" i="39" a="1"/>
  <c r="I352" i="39" a="1"/>
  <c r="H773" i="39" a="1"/>
  <c r="H277" i="39" a="1"/>
  <c r="F149" i="39" a="1"/>
  <c r="D395" i="39" a="1"/>
  <c r="F1013" i="39" a="1"/>
  <c r="G210" i="39" a="1"/>
  <c r="G213" i="39" a="1"/>
  <c r="E288" i="39" a="1"/>
  <c r="E216" i="39" a="1"/>
  <c r="D174" i="39" a="1"/>
  <c r="D590" i="39" a="1"/>
  <c r="F886" i="39" a="1"/>
  <c r="E172" i="39" a="1"/>
  <c r="H349" i="39" a="1"/>
  <c r="G114" i="39" a="1"/>
  <c r="D342" i="39" a="1"/>
  <c r="E446" i="39" a="1"/>
  <c r="E581" i="39" a="1"/>
  <c r="I270" i="39" a="1"/>
  <c r="G382" i="39" a="1"/>
  <c r="D492" i="39" a="1"/>
  <c r="H474" i="39" a="1"/>
  <c r="E179" i="39" a="1"/>
  <c r="I437" i="39" a="1"/>
  <c r="I94" i="39" a="1"/>
  <c r="D232" i="39" a="1"/>
  <c r="I243" i="39" a="1"/>
  <c r="G305" i="39" a="1"/>
  <c r="D452" i="39" a="1"/>
  <c r="D425" i="39" a="1"/>
  <c r="I95" i="39" a="1"/>
  <c r="I281" i="39" a="1"/>
  <c r="F563" i="39" a="1"/>
  <c r="F75" i="39" a="1"/>
  <c r="I439" i="39" a="1"/>
  <c r="G547" i="39" a="1"/>
  <c r="F13" i="39" a="1"/>
  <c r="C182" i="39" a="1"/>
  <c r="E136" i="39" a="1"/>
  <c r="G2" i="39" a="1"/>
  <c r="F151" i="39" a="1"/>
  <c r="G148" i="39" a="1"/>
  <c r="E270" i="39" a="1"/>
  <c r="I200" i="39" a="1"/>
  <c r="E387" i="39" a="1"/>
  <c r="E496" i="39" a="1"/>
  <c r="H159" i="39" a="1"/>
  <c r="G36" i="39" a="1"/>
  <c r="I581" i="39" a="1"/>
  <c r="H906" i="39" a="1"/>
  <c r="D400" i="39" a="1"/>
  <c r="G812" i="39" a="1"/>
  <c r="I391" i="39" a="1"/>
  <c r="D762" i="39" a="1"/>
  <c r="I858" i="39" a="1"/>
  <c r="I991" i="39" a="1"/>
  <c r="F317" i="39" a="1"/>
  <c r="E585" i="39" a="1"/>
  <c r="D1020" i="39" a="1"/>
  <c r="H506" i="39" a="1"/>
  <c r="C987" i="39" a="1"/>
  <c r="I514" i="39" a="1"/>
  <c r="D114" i="39" a="1"/>
  <c r="E351" i="39" a="1"/>
  <c r="D698" i="39" a="1"/>
  <c r="E448" i="39" a="1"/>
  <c r="H945" i="39" a="1"/>
  <c r="F560" i="39" a="1"/>
  <c r="G578" i="39" a="1"/>
  <c r="D23" i="39" a="1"/>
  <c r="I317" i="39" a="1"/>
  <c r="H502" i="39" a="1"/>
  <c r="G11" i="39" a="1"/>
  <c r="H921" i="39" a="1"/>
  <c r="E991" i="39" a="1"/>
  <c r="D249" i="39" a="1"/>
  <c r="F604" i="39" a="1"/>
  <c r="I477" i="39" a="1"/>
  <c r="C583" i="39" a="1"/>
  <c r="E737" i="39" a="1"/>
  <c r="H893" i="39" a="1"/>
  <c r="I698" i="39" a="1"/>
  <c r="G863" i="39" a="1"/>
  <c r="F249" i="39" a="1"/>
  <c r="H78" i="39" a="1"/>
  <c r="E449" i="39" a="1"/>
  <c r="I355" i="39" a="1"/>
  <c r="C61" i="39" a="1"/>
  <c r="H432" i="39" a="1"/>
  <c r="G531" i="39" a="1"/>
  <c r="F215" i="39" a="1"/>
  <c r="E84" i="39" a="1"/>
  <c r="C434" i="39" a="1"/>
  <c r="F844" i="39" a="1"/>
  <c r="H376" i="39" a="1"/>
  <c r="F424" i="39" a="1"/>
  <c r="E261" i="39" a="1"/>
  <c r="E514" i="39" a="1"/>
  <c r="I999" i="39" a="1"/>
  <c r="E426" i="39" a="1"/>
  <c r="F176" i="39" a="1"/>
  <c r="E777" i="39" a="1"/>
  <c r="H439" i="39" a="1"/>
  <c r="D665" i="39" a="1"/>
  <c r="D414" i="39" a="1"/>
  <c r="D951" i="39" a="1"/>
  <c r="G1004" i="39" a="1"/>
  <c r="C356" i="39" a="1"/>
  <c r="E749" i="39" a="1"/>
  <c r="H507" i="39" a="1"/>
  <c r="D75" i="39" a="1"/>
  <c r="H181" i="39" a="1"/>
  <c r="C206" i="39" a="1"/>
  <c r="I523" i="39" a="1"/>
  <c r="B168" i="12"/>
  <c r="B137" i="12"/>
  <c r="E224" i="39" a="1"/>
  <c r="D272" i="39" a="1"/>
  <c r="H1024" i="39" a="1"/>
  <c r="D25" i="39" a="1"/>
  <c r="E571" i="39" a="1"/>
  <c r="F153" i="39" a="1"/>
  <c r="C611" i="39" a="1"/>
  <c r="G64" i="39" a="1"/>
  <c r="F148" i="39" a="1"/>
  <c r="D21" i="39" a="1"/>
  <c r="D424" i="39" a="1"/>
  <c r="G748" i="39" a="1"/>
  <c r="E928" i="39" a="1"/>
  <c r="C823" i="39" a="1"/>
  <c r="H673" i="39" a="1"/>
  <c r="I11" i="39" a="1"/>
  <c r="G1020" i="39" a="1"/>
  <c r="F818" i="39" a="1"/>
  <c r="H420" i="39" a="1"/>
  <c r="E522" i="39" a="1"/>
  <c r="G930" i="39" a="1"/>
  <c r="F112" i="39" a="1"/>
  <c r="H602" i="39" a="1"/>
  <c r="F848" i="39" a="1"/>
  <c r="F379" i="39" a="1"/>
  <c r="I583" i="39" a="1"/>
  <c r="C713" i="39" a="1"/>
  <c r="E643" i="39" a="1"/>
  <c r="E969" i="39" a="1"/>
  <c r="G886" i="39" a="1"/>
  <c r="D330" i="39" a="1"/>
  <c r="F1019" i="39" a="1"/>
  <c r="D927" i="39" a="1"/>
  <c r="E503" i="39" a="1"/>
  <c r="F964" i="39" a="1"/>
  <c r="B120" i="12"/>
  <c r="H878" i="39" a="1"/>
  <c r="G959" i="39" a="1"/>
  <c r="E690" i="39" a="1"/>
  <c r="D902" i="39" a="1"/>
  <c r="G434" i="39" a="1"/>
  <c r="F752" i="39" a="1"/>
  <c r="D893" i="39" a="1"/>
  <c r="G892" i="39" a="1"/>
  <c r="H173" i="39" a="1"/>
  <c r="D465" i="39" a="1"/>
  <c r="C629" i="39" a="1"/>
  <c r="I718" i="39" a="1"/>
  <c r="E787" i="39" a="1"/>
  <c r="C181" i="39" a="1"/>
  <c r="G405" i="39" a="1"/>
  <c r="E652" i="39" a="1"/>
  <c r="D331" i="39" a="1"/>
  <c r="D206" i="39" a="1"/>
  <c r="F864" i="39" a="1"/>
  <c r="D502" i="39" a="1"/>
  <c r="E107" i="39" a="1"/>
  <c r="F238" i="39" a="1"/>
  <c r="F575" i="39" a="1"/>
  <c r="H736" i="39" a="1"/>
  <c r="G746" i="39" a="1"/>
  <c r="H606" i="39" a="1"/>
  <c r="E758" i="39" a="1"/>
  <c r="E825" i="39" a="1"/>
  <c r="E322" i="39" a="1"/>
  <c r="I709" i="39" a="1"/>
  <c r="C221" i="39" a="1"/>
  <c r="G251" i="39" a="1"/>
  <c r="I198" i="39" a="1"/>
  <c r="H343" i="39" a="1"/>
  <c r="G6" i="39" a="1"/>
  <c r="H579" i="39" a="1"/>
  <c r="I174" i="39" a="1"/>
  <c r="F865" i="39" a="1"/>
  <c r="G786" i="39" a="1"/>
  <c r="D915" i="39" a="1"/>
  <c r="C894" i="39" a="1"/>
  <c r="I792" i="39" a="1"/>
  <c r="G20" i="39" a="1"/>
  <c r="F9" i="39" a="1"/>
  <c r="H72" i="39" a="1"/>
  <c r="G871" i="39" a="1"/>
  <c r="F208" i="39" a="1"/>
  <c r="D410" i="39" a="1"/>
  <c r="D193" i="39" a="1"/>
  <c r="E57" i="39" a="1"/>
  <c r="D173" i="39" a="1"/>
  <c r="C35" i="39" a="1"/>
  <c r="H345" i="39" a="1"/>
  <c r="D16" i="39" a="1"/>
  <c r="H422" i="39" a="1"/>
  <c r="I821" i="39" a="1"/>
  <c r="G487" i="39" a="1"/>
  <c r="G799" i="39" a="1"/>
  <c r="G630" i="39" a="1"/>
  <c r="G489" i="39" a="1"/>
  <c r="H381" i="39" a="1"/>
  <c r="F930" i="39" a="1"/>
  <c r="F44" i="39" a="1"/>
  <c r="G358" i="39" a="1"/>
  <c r="H715" i="39" a="1"/>
  <c r="G411" i="39" a="1"/>
  <c r="F445" i="39" a="1"/>
  <c r="E341" i="39" a="1"/>
  <c r="I551" i="39" a="1"/>
  <c r="E576" i="39" a="1"/>
  <c r="H677" i="39" a="1"/>
  <c r="C702" i="39" a="1"/>
  <c r="I275" i="39" a="1"/>
  <c r="H782" i="39" a="1"/>
  <c r="H366" i="39" a="1"/>
  <c r="I196" i="39" a="1"/>
  <c r="C310" i="39" a="1"/>
  <c r="E103" i="39" a="1"/>
  <c r="G765" i="39" a="1"/>
  <c r="G253" i="39" a="1"/>
  <c r="H433" i="39" a="1"/>
  <c r="D460" i="39" a="1"/>
  <c r="D512" i="39" a="1"/>
  <c r="F652" i="39" a="1"/>
  <c r="F333" i="39" a="1"/>
  <c r="H141" i="39" a="1"/>
  <c r="G835" i="39" a="1"/>
  <c r="I924" i="39" a="1"/>
  <c r="F562" i="39" a="1"/>
  <c r="E800" i="39" a="1"/>
  <c r="F412" i="39" a="1"/>
  <c r="F144" i="39" a="1"/>
  <c r="F962" i="39" a="1"/>
  <c r="G698" i="39" a="1"/>
  <c r="H346" i="39" a="1"/>
  <c r="G517" i="39" a="1"/>
  <c r="H840" i="39" a="1"/>
  <c r="I898" i="39" a="1"/>
  <c r="G224" i="39" a="1"/>
  <c r="F192" i="39" a="1"/>
  <c r="H52" i="39" a="1"/>
  <c r="B166" i="12"/>
  <c r="C668" i="39" a="1"/>
  <c r="C648" i="39" a="1"/>
  <c r="AD861" i="9"/>
  <c r="F591" i="39" a="1"/>
  <c r="H810" i="39" a="1"/>
  <c r="D791" i="39" a="1"/>
  <c r="G821" i="39" a="1"/>
  <c r="C1012" i="39" a="1"/>
  <c r="F715" i="39" a="1"/>
  <c r="H631" i="39" a="1"/>
  <c r="H554" i="39" a="1"/>
  <c r="H576" i="39" a="1"/>
  <c r="H364" i="39" a="1"/>
  <c r="G952" i="39" a="1"/>
  <c r="H161" i="39" a="1"/>
  <c r="D736" i="39" a="1"/>
  <c r="I159" i="39" a="1"/>
  <c r="F221" i="39" a="1"/>
  <c r="H636" i="39" a="1"/>
  <c r="I755" i="39" a="1"/>
  <c r="E205" i="39" a="1"/>
  <c r="I912" i="39" a="1"/>
  <c r="H778" i="39" a="1"/>
  <c r="G917" i="39" a="1"/>
  <c r="I405" i="39" a="1"/>
  <c r="D616" i="39" a="1"/>
  <c r="H983" i="39" a="1"/>
  <c r="F20" i="39" a="1"/>
  <c r="G994" i="39" a="1"/>
  <c r="F912" i="39" a="1"/>
  <c r="G673" i="39" a="1"/>
  <c r="C1003" i="39" a="1"/>
  <c r="D834" i="39" a="1"/>
  <c r="E412" i="39" a="1"/>
  <c r="G777" i="39" a="1"/>
  <c r="H1003" i="39" a="1"/>
  <c r="I113" i="39" a="1"/>
  <c r="F706" i="39" a="1"/>
  <c r="D981" i="39" a="1"/>
  <c r="C688" i="39" a="1"/>
  <c r="AD754" i="9"/>
  <c r="I788" i="39" a="1"/>
  <c r="I88" i="39" a="1"/>
  <c r="E462" i="39" a="1"/>
  <c r="I256" i="39" a="1"/>
  <c r="H357" i="39" a="1"/>
  <c r="G1002" i="39" a="1"/>
  <c r="C428" i="39" a="1"/>
  <c r="C653" i="39" a="1"/>
  <c r="C482" i="39" a="1"/>
  <c r="F833" i="39" a="1"/>
  <c r="I526" i="39" a="1"/>
  <c r="C740" i="39" a="1"/>
  <c r="H758" i="39" a="1"/>
  <c r="G297" i="39" a="1"/>
  <c r="F657" i="39" a="1"/>
  <c r="H24" i="39" a="1"/>
  <c r="C932" i="39" a="1"/>
  <c r="G767" i="39" a="1"/>
  <c r="F716" i="39" a="1"/>
  <c r="H412" i="39" a="1"/>
  <c r="G757" i="39" a="1"/>
  <c r="C18" i="39" a="1"/>
  <c r="G944" i="39" a="1"/>
  <c r="E52" i="39" a="1"/>
  <c r="H299" i="39" a="1"/>
  <c r="E141" i="39" a="1"/>
  <c r="C422" i="39" a="1"/>
  <c r="D944" i="39" a="1"/>
  <c r="B151" i="12"/>
  <c r="F622" i="39" a="1"/>
  <c r="C635" i="39" a="1"/>
  <c r="G817" i="39" a="1"/>
  <c r="G776" i="39" a="1"/>
  <c r="AD2876" i="9"/>
  <c r="I592" i="39" a="1"/>
  <c r="AD1364" i="9"/>
  <c r="AD3849" i="9"/>
  <c r="AD3200" i="9"/>
  <c r="AD4457" i="9"/>
  <c r="AD1156" i="9"/>
  <c r="AD1610" i="9"/>
  <c r="AD952" i="9"/>
  <c r="AD3466" i="9"/>
  <c r="AD4369" i="9"/>
  <c r="E739" i="39" a="1"/>
  <c r="E27" i="39" a="1"/>
  <c r="F304" i="39" a="1"/>
  <c r="F543" i="39" a="1"/>
  <c r="C610" i="39" a="1"/>
  <c r="AD3314" i="9"/>
  <c r="F289" i="39" a="1"/>
  <c r="E950" i="39" a="1"/>
  <c r="C992" i="39" a="1"/>
  <c r="C260" i="39" a="1"/>
  <c r="I892" i="39" a="1"/>
  <c r="G662" i="39" a="1"/>
  <c r="F276" i="39" a="1"/>
  <c r="H886" i="39" a="1"/>
  <c r="D165" i="39" a="1"/>
  <c r="G689" i="39" a="1"/>
  <c r="AD112" i="9"/>
  <c r="C472" i="39" a="1"/>
  <c r="H938" i="39" a="1"/>
  <c r="C911" i="39" a="1"/>
  <c r="H219" i="39" a="1"/>
  <c r="D279" i="39" a="1"/>
  <c r="G914" i="39" a="1"/>
  <c r="I80" i="39" a="1"/>
  <c r="I353" i="39" a="1"/>
  <c r="D1010" i="39" a="1"/>
  <c r="C126" i="39" a="1"/>
  <c r="I696" i="39" a="1"/>
  <c r="F146" i="39" a="1"/>
  <c r="H383" i="39" a="1"/>
  <c r="G218" i="39" a="1"/>
  <c r="E532" i="39" a="1"/>
  <c r="D775" i="39" a="1"/>
  <c r="C929" i="39" a="1"/>
  <c r="H265" i="39" a="1"/>
  <c r="I880" i="39" a="1"/>
  <c r="F188" i="39" a="1"/>
  <c r="D343" i="39" a="1"/>
  <c r="H868" i="39" a="1"/>
  <c r="H561" i="39" a="1"/>
  <c r="E972" i="39" a="1"/>
  <c r="H296" i="39" a="1"/>
  <c r="D906" i="39" a="1"/>
  <c r="I950" i="39" a="1"/>
  <c r="F407" i="39" a="1"/>
  <c r="F744" i="39" a="1"/>
  <c r="E808" i="39" a="1"/>
  <c r="G962" i="39" a="1"/>
  <c r="D458" i="39" a="1"/>
  <c r="D715" i="39" a="1"/>
  <c r="F889" i="39" a="1"/>
  <c r="C31" i="39" a="1"/>
  <c r="D401" i="39" a="1"/>
  <c r="C779" i="39" a="1"/>
  <c r="H954" i="39" a="1"/>
  <c r="AD3458" i="9"/>
  <c r="E970" i="39" a="1"/>
  <c r="AD2935" i="9"/>
  <c r="AD2088" i="9"/>
  <c r="AD4296" i="9"/>
  <c r="E689" i="39" a="1"/>
  <c r="AD3833" i="9"/>
  <c r="AD1985" i="9"/>
  <c r="AD661" i="9"/>
  <c r="G1018" i="39" a="1"/>
  <c r="AD3420" i="9"/>
  <c r="AD2711" i="9"/>
  <c r="AD1623" i="9"/>
  <c r="E729" i="39" a="1"/>
  <c r="C956" i="39" a="1"/>
  <c r="H799" i="39" a="1"/>
  <c r="F51" i="39" a="1"/>
  <c r="G619" i="39" a="1"/>
  <c r="I700" i="39" a="1"/>
  <c r="D804" i="39" a="1"/>
  <c r="I811" i="39" a="1"/>
  <c r="G834" i="39" a="1"/>
  <c r="E91" i="39" a="1"/>
  <c r="H705" i="39" a="1"/>
  <c r="H248" i="39" a="1"/>
  <c r="E570" i="39" a="1"/>
  <c r="G85" i="39" a="1"/>
  <c r="C571" i="39" a="1"/>
  <c r="B132" i="12"/>
  <c r="F366" i="39" a="1"/>
  <c r="I573" i="39" a="1"/>
  <c r="F387" i="39" a="1"/>
  <c r="H23" i="39" a="1"/>
  <c r="D362" i="39" a="1"/>
  <c r="G450" i="39" a="1"/>
  <c r="I292" i="39" a="1"/>
  <c r="I459" i="39" a="1"/>
  <c r="G215" i="39" a="1"/>
  <c r="I586" i="39" a="1"/>
  <c r="D199" i="39" a="1"/>
  <c r="G639" i="39" a="1"/>
  <c r="C652" i="39" a="1"/>
  <c r="E650" i="39" a="1"/>
  <c r="C4" i="39" a="1"/>
  <c r="H269" i="39" a="1"/>
  <c r="C197" i="39" a="1"/>
  <c r="F365" i="39" a="1"/>
  <c r="G712" i="39" a="1"/>
  <c r="E794" i="39" a="1"/>
  <c r="I231" i="39" a="1"/>
  <c r="H293" i="39" a="1"/>
  <c r="I89" i="39" a="1"/>
  <c r="C79" i="39" a="1"/>
  <c r="I42" i="39" a="1"/>
  <c r="H977" i="39" a="1"/>
  <c r="E606" i="39" a="1"/>
  <c r="H802" i="39" a="1"/>
  <c r="E657" i="39" a="1"/>
  <c r="G470" i="39" a="1"/>
  <c r="G347" i="39" a="1"/>
  <c r="H751" i="39" a="1"/>
  <c r="G374" i="39" a="1"/>
  <c r="D968" i="39" a="1"/>
  <c r="H589" i="39" a="1"/>
  <c r="C916" i="39" a="1"/>
  <c r="F883" i="39" a="1"/>
  <c r="C467" i="39" a="1"/>
  <c r="AD264" i="9"/>
  <c r="F966" i="39" a="1"/>
  <c r="H187" i="39" a="1"/>
  <c r="G966" i="39" a="1"/>
  <c r="AD3861" i="9"/>
  <c r="C596" i="39" a="1"/>
  <c r="F212" i="39" a="1"/>
  <c r="E817" i="39" a="1"/>
  <c r="AD721" i="9"/>
  <c r="H603" i="39" a="1"/>
  <c r="I872" i="39" a="1"/>
  <c r="F163" i="39" a="1"/>
  <c r="H156" i="39" a="1"/>
  <c r="F46" i="39" a="1"/>
  <c r="D109" i="39" a="1"/>
  <c r="E583" i="39" a="1"/>
  <c r="E171" i="39" a="1"/>
  <c r="F571" i="39" a="1"/>
  <c r="H534" i="39" a="1"/>
  <c r="I324" i="39" a="1"/>
  <c r="H966" i="39" a="1"/>
  <c r="B138" i="12"/>
  <c r="I777" i="39" a="1"/>
  <c r="H808" i="39" a="1"/>
  <c r="I901" i="39" a="1"/>
  <c r="C884" i="39" a="1"/>
  <c r="G134" i="39" a="1"/>
  <c r="H280" i="39" a="1"/>
  <c r="D1000" i="39" a="1"/>
  <c r="C468" i="39" a="1"/>
  <c r="H443" i="39" a="1"/>
  <c r="E539" i="39" a="1"/>
  <c r="G804" i="39" a="1"/>
  <c r="E375" i="39" a="1"/>
  <c r="E374" i="39" a="1"/>
  <c r="I833" i="39" a="1"/>
  <c r="D797" i="39" a="1"/>
  <c r="I156" i="39" a="1"/>
  <c r="I932" i="39" a="1"/>
  <c r="I205" i="39" a="1"/>
  <c r="G387" i="39" a="1"/>
  <c r="C355" i="39" a="1"/>
  <c r="H386" i="39" a="1"/>
  <c r="G752" i="39" a="1"/>
  <c r="I644" i="39" a="1"/>
  <c r="AD706" i="9"/>
  <c r="F965" i="39" a="1"/>
  <c r="AD1365" i="9"/>
  <c r="H69" i="39" a="1"/>
  <c r="AD2789" i="9"/>
  <c r="E967" i="39" a="1"/>
  <c r="G328" i="39" a="1"/>
  <c r="I486" i="39" a="1"/>
  <c r="E4" i="39" a="1"/>
  <c r="G483" i="39" a="1"/>
  <c r="E273" i="39" a="1"/>
  <c r="E828" i="39" a="1"/>
  <c r="E1004" i="39" a="1"/>
  <c r="C238" i="39" a="1"/>
  <c r="C698" i="39" a="1"/>
  <c r="D63" i="39" a="1"/>
  <c r="H710" i="39" a="1"/>
  <c r="F497" i="39" a="1"/>
  <c r="C845" i="39" a="1"/>
  <c r="I608" i="39" a="1"/>
  <c r="G829" i="39" a="1"/>
  <c r="D53" i="39" a="1"/>
  <c r="D954" i="39" a="1"/>
  <c r="G361" i="39" a="1"/>
  <c r="AD1630" i="9"/>
  <c r="H687" i="39" a="1"/>
  <c r="AD2360" i="9"/>
  <c r="G774" i="39" a="1"/>
  <c r="AD4348" i="9"/>
  <c r="E145" i="39" a="1"/>
  <c r="D781" i="39" a="1"/>
  <c r="AD2076" i="9"/>
  <c r="C857" i="39" a="1"/>
  <c r="I928" i="39" a="1"/>
  <c r="D219" i="39" a="1"/>
  <c r="AD795" i="9"/>
  <c r="F647" i="39" a="1"/>
  <c r="I543" i="39" a="1"/>
  <c r="H458" i="39" a="1"/>
  <c r="AD499" i="9"/>
  <c r="AD1116" i="9"/>
  <c r="I562" i="39" a="1"/>
  <c r="E810" i="39" a="1"/>
  <c r="AD1808" i="9"/>
  <c r="F776" i="39" a="1"/>
  <c r="F189" i="39" a="1"/>
  <c r="G989" i="39" a="1"/>
  <c r="AD859" i="9"/>
  <c r="I677" i="39" a="1"/>
  <c r="F41" i="39" a="1"/>
  <c r="D620" i="39" a="1"/>
  <c r="C865" i="39" a="1"/>
  <c r="AD2033" i="9"/>
  <c r="D816" i="39" a="1"/>
  <c r="AD67" i="9"/>
  <c r="I387" i="39" a="1"/>
  <c r="I720" i="39" a="1"/>
  <c r="E538" i="39" a="1"/>
  <c r="E450" i="39" a="1"/>
  <c r="F413" i="39" a="1"/>
  <c r="I965" i="39" a="1"/>
  <c r="D547" i="39" a="1"/>
  <c r="H791" i="39" a="1"/>
  <c r="G970" i="39" a="1"/>
  <c r="G1003" i="39" a="1"/>
  <c r="AD4484" i="9"/>
  <c r="AD4350" i="9"/>
  <c r="AD4108" i="9"/>
  <c r="C391" i="39" a="1"/>
  <c r="C213" i="39" a="1"/>
  <c r="D717" i="39" a="1"/>
  <c r="F500" i="39" a="1"/>
  <c r="C628" i="39" a="1"/>
  <c r="F730" i="39" a="1"/>
  <c r="C738" i="39" a="1"/>
  <c r="I993" i="39" a="1"/>
  <c r="F819" i="39" a="1"/>
  <c r="AD2274" i="9"/>
  <c r="AD2408" i="9"/>
  <c r="AD2494" i="9"/>
  <c r="AD360" i="9"/>
  <c r="AD925" i="9"/>
  <c r="F875" i="39" a="1"/>
  <c r="AD187" i="9"/>
  <c r="AD2316" i="9"/>
  <c r="AD4446" i="9"/>
  <c r="AD2574" i="9"/>
  <c r="AD1509" i="9"/>
  <c r="D178" i="39" a="1"/>
  <c r="I435" i="39" a="1"/>
  <c r="H33" i="39" a="1"/>
  <c r="G272" i="39" a="1"/>
  <c r="H388" i="39" a="1"/>
  <c r="I877" i="39" a="1"/>
  <c r="H7" i="6"/>
  <c r="D317" i="39" a="1"/>
  <c r="I942" i="39" a="1"/>
  <c r="H975" i="39" a="1"/>
  <c r="E366" i="39" a="1"/>
  <c r="E140" i="39" a="1"/>
  <c r="H191" i="39" a="1"/>
  <c r="F700" i="39" a="1"/>
  <c r="G31" i="39" a="1"/>
  <c r="I822" i="39" a="1"/>
  <c r="E905" i="39" a="1"/>
  <c r="E314" i="39" a="1"/>
  <c r="D243" i="39" a="1"/>
  <c r="H746" i="39" a="1"/>
  <c r="C161" i="39" a="1"/>
  <c r="D842" i="39" a="1"/>
  <c r="H84" i="39" a="1"/>
  <c r="H314" i="39" a="1"/>
  <c r="D787" i="39" a="1"/>
  <c r="E756" i="39" a="1"/>
  <c r="D744" i="39" a="1"/>
  <c r="C1016" i="39" a="1"/>
  <c r="I183" i="39" a="1"/>
  <c r="G69" i="39" a="1"/>
  <c r="F330" i="39" a="1"/>
  <c r="D14" i="39" a="1"/>
  <c r="C114" i="39" a="1"/>
  <c r="H199" i="39" a="1"/>
  <c r="I474" i="39" a="1"/>
  <c r="E920" i="39" a="1"/>
  <c r="D709" i="39" a="1"/>
  <c r="H648" i="39" a="1"/>
  <c r="G965" i="39" a="1"/>
  <c r="H649" i="39" a="1"/>
  <c r="D975" i="39" a="1"/>
  <c r="G52" i="39" a="1"/>
  <c r="C805" i="39" a="1"/>
  <c r="G468" i="39" a="1"/>
  <c r="F743" i="39" a="1"/>
  <c r="F293" i="39" a="1"/>
  <c r="G695" i="39" a="1"/>
  <c r="D1004" i="39" a="1"/>
  <c r="G582" i="39" a="1"/>
  <c r="C903" i="39" a="1"/>
  <c r="H586" i="39" a="1"/>
  <c r="G527" i="39" a="1"/>
  <c r="G888" i="39" a="1"/>
  <c r="H44" i="39" a="1"/>
  <c r="D454" i="39" a="1"/>
  <c r="AD4335" i="9"/>
  <c r="E223" i="39" a="1"/>
  <c r="G496" i="39" a="1"/>
  <c r="H342" i="39" a="1"/>
  <c r="C33" i="39" a="1"/>
  <c r="F890" i="39" a="1"/>
  <c r="E369" i="39" a="1"/>
  <c r="H667" i="39" a="1"/>
  <c r="AD853" i="9"/>
  <c r="F674" i="39" a="1"/>
  <c r="C309" i="39" a="1"/>
  <c r="E1003" i="39" a="1"/>
  <c r="F157" i="39" a="1"/>
  <c r="E669" i="39" a="1"/>
  <c r="G513" i="39" a="1"/>
  <c r="H635" i="39" a="1"/>
  <c r="H952" i="39" a="1"/>
  <c r="D985" i="39" a="1"/>
  <c r="D210" i="39" a="1"/>
  <c r="F1014" i="39" a="1"/>
  <c r="G960" i="39" a="1"/>
  <c r="F614" i="39" a="1"/>
  <c r="E162" i="39" a="1"/>
  <c r="H391" i="39" a="1"/>
  <c r="C838" i="39" a="1"/>
  <c r="I194" i="39" a="1"/>
  <c r="I31" i="39" a="1"/>
  <c r="D707" i="39" a="1"/>
  <c r="E801" i="39" a="1"/>
  <c r="F414" i="39" a="1"/>
  <c r="E628" i="39" a="1"/>
  <c r="D281" i="39" a="1"/>
  <c r="D924" i="39" a="1"/>
  <c r="C761" i="39" a="1"/>
  <c r="H634" i="39" a="1"/>
  <c r="H239" i="39" a="1"/>
  <c r="F269" i="39" a="1"/>
  <c r="F726" i="39" a="1"/>
  <c r="I982" i="39" a="1"/>
  <c r="G126" i="39" a="1"/>
  <c r="G338" i="39" a="1"/>
  <c r="D49" i="39" a="1"/>
  <c r="F368" i="39" a="1"/>
  <c r="I747" i="39" a="1"/>
  <c r="F403" i="39" a="1"/>
  <c r="E479" i="39" a="1"/>
  <c r="G542" i="39" a="1"/>
  <c r="I914" i="39" a="1"/>
  <c r="D956" i="39" a="1"/>
  <c r="E907" i="39" a="1"/>
  <c r="I557" i="39" a="1"/>
  <c r="E844" i="39" a="1"/>
  <c r="F479" i="39" a="1"/>
  <c r="F828" i="39" a="1"/>
  <c r="C798" i="39" a="1"/>
  <c r="C897" i="39" a="1"/>
  <c r="C824" i="39" a="1"/>
  <c r="E568" i="39" a="1"/>
  <c r="H887" i="39" a="1"/>
  <c r="C487" i="39" a="1"/>
  <c r="D885" i="39" a="1"/>
  <c r="F794" i="39" a="1"/>
  <c r="G682" i="39" a="1"/>
  <c r="H514" i="39" a="1"/>
  <c r="AD4397" i="9"/>
  <c r="D381" i="39" a="1"/>
  <c r="AD1108" i="9"/>
  <c r="AD697" i="9"/>
  <c r="AD3036" i="9"/>
  <c r="I800" i="39" a="1"/>
  <c r="AD878" i="9"/>
  <c r="AD492" i="9"/>
  <c r="AD2755" i="9"/>
  <c r="D795" i="39" a="1"/>
  <c r="B11" i="12"/>
  <c r="AD3498" i="9"/>
  <c r="AD225" i="9"/>
  <c r="D930" i="39" a="1"/>
  <c r="F721" i="39" a="1"/>
  <c r="D935" i="39" a="1"/>
  <c r="G824" i="39" a="1"/>
  <c r="E323" i="39" a="1"/>
  <c r="E982" i="39" a="1"/>
  <c r="I560" i="39" a="1"/>
  <c r="C404" i="39" a="1"/>
  <c r="E884" i="39" a="1"/>
  <c r="D111" i="39" a="1"/>
  <c r="H654" i="39" a="1"/>
  <c r="I673" i="39" a="1"/>
  <c r="E608" i="39" a="1"/>
  <c r="F472" i="39" a="1"/>
  <c r="F857" i="39" a="1"/>
  <c r="C690" i="39" a="1"/>
  <c r="H423" i="39" a="1"/>
  <c r="G131" i="39" a="1"/>
  <c r="I538" i="39" a="1"/>
  <c r="F266" i="39" a="1"/>
  <c r="I394" i="39" a="1"/>
  <c r="E983" i="39" a="1"/>
  <c r="I244" i="39" a="1"/>
  <c r="G151" i="39" a="1"/>
  <c r="I934" i="39" a="1"/>
  <c r="I235" i="39" a="1"/>
  <c r="I621" i="39" a="1"/>
  <c r="G599" i="39" a="1"/>
  <c r="H254" i="39" a="1"/>
  <c r="B140" i="12"/>
  <c r="H996" i="39" a="1"/>
  <c r="E735" i="39" a="1"/>
  <c r="I223" i="39" a="1"/>
  <c r="H450" i="39" a="1"/>
  <c r="E980" i="39" a="1"/>
  <c r="AD3355" i="9"/>
  <c r="E575" i="39" a="1"/>
  <c r="AD1618" i="9"/>
  <c r="H932" i="39" a="1"/>
  <c r="AD1582" i="9"/>
  <c r="H545" i="39" a="1"/>
  <c r="E401" i="39" a="1"/>
  <c r="D203" i="39" a="1"/>
  <c r="E686" i="39" a="1"/>
  <c r="D622" i="39" a="1"/>
  <c r="C346" i="39" a="1"/>
  <c r="E614" i="39" a="1"/>
  <c r="C994" i="39" a="1"/>
  <c r="G240" i="39" a="1"/>
  <c r="I828" i="39" a="1"/>
  <c r="F594" i="39" a="1"/>
  <c r="B133" i="12"/>
  <c r="D841" i="39" a="1"/>
  <c r="E625" i="39" a="1"/>
  <c r="G905" i="39" a="1"/>
  <c r="G859" i="39" a="1"/>
  <c r="H563" i="39" a="1"/>
  <c r="F494" i="39" a="1"/>
  <c r="H431" i="39" a="1"/>
  <c r="I328" i="39" a="1"/>
  <c r="F834" i="39" a="1"/>
  <c r="D584" i="39" a="1"/>
  <c r="C809" i="39" a="1"/>
  <c r="G535" i="39" a="1"/>
  <c r="I596" i="39" a="1"/>
  <c r="G155" i="39" a="1"/>
  <c r="F135" i="39" a="1"/>
  <c r="G454" i="39" a="1"/>
  <c r="D840" i="39" a="1"/>
  <c r="F831" i="39" a="1"/>
  <c r="H291" i="39" a="1"/>
  <c r="D1012" i="39" a="1"/>
  <c r="D265" i="39" a="1"/>
  <c r="G33" i="39" a="1"/>
  <c r="D849" i="39" a="1"/>
  <c r="H56" i="39" a="1"/>
  <c r="D597" i="39" a="1"/>
  <c r="G621" i="39" a="1"/>
  <c r="H37" i="39" a="1"/>
  <c r="D664" i="39" a="1"/>
  <c r="H814" i="39" a="1"/>
  <c r="I421" i="39" a="1"/>
  <c r="G826" i="39" a="1"/>
  <c r="H779" i="39" a="1"/>
  <c r="C211" i="39" a="1"/>
  <c r="E523" i="39" a="1"/>
  <c r="E724" i="39" a="1"/>
  <c r="I966" i="39" a="1"/>
  <c r="G108" i="39" a="1"/>
  <c r="G580" i="39" a="1"/>
  <c r="I502" i="39" a="1"/>
  <c r="I255" i="39" a="1"/>
  <c r="H252" i="39" a="1"/>
  <c r="C745" i="39" a="1"/>
  <c r="G647" i="39" a="1"/>
  <c r="F596" i="39" a="1"/>
  <c r="D977" i="39" a="1"/>
  <c r="C319" i="39" a="1"/>
  <c r="H335" i="39" a="1"/>
  <c r="E854" i="39" a="1"/>
  <c r="E70" i="39" a="1"/>
  <c r="D670" i="39" a="1"/>
  <c r="G645" i="39" a="1"/>
  <c r="I941" i="39" a="1"/>
  <c r="E699" i="39" a="1"/>
  <c r="F615" i="39" a="1"/>
  <c r="G12" i="6"/>
  <c r="E776" i="39" a="1"/>
  <c r="D135" i="39" a="1"/>
  <c r="I469" i="39" a="1"/>
  <c r="F79" i="39" a="1"/>
  <c r="D322" i="39" a="1"/>
  <c r="I60" i="39" a="1"/>
  <c r="C541" i="39" a="1"/>
  <c r="D770" i="39" a="1"/>
  <c r="C469" i="39" a="1"/>
  <c r="E660" i="39" a="1"/>
  <c r="G98" i="39" a="1"/>
  <c r="E59" i="39" a="1"/>
  <c r="H285" i="39" a="1"/>
  <c r="I180" i="39" a="1"/>
  <c r="H615" i="39" a="1"/>
  <c r="D839" i="39" a="1"/>
  <c r="H797" i="39" a="1"/>
  <c r="F347" i="39" a="1"/>
  <c r="G54" i="39" a="1"/>
  <c r="E114" i="39" a="1"/>
  <c r="C881" i="39" a="1"/>
  <c r="G919" i="39" a="1"/>
  <c r="C453" i="39" a="1"/>
  <c r="G997" i="39" a="1"/>
  <c r="D370" i="39" a="1"/>
  <c r="H863" i="39" a="1"/>
  <c r="D412" i="39" a="1"/>
  <c r="I767" i="39" a="1"/>
  <c r="E791" i="39" a="1"/>
  <c r="H537" i="39" a="1"/>
  <c r="E20" i="39" a="1"/>
  <c r="E783" i="39" a="1"/>
  <c r="I864" i="39" a="1"/>
  <c r="H511" i="39" a="1"/>
  <c r="H951" i="39" a="1"/>
  <c r="H440" i="39" a="1"/>
  <c r="C508" i="39" a="1"/>
  <c r="C790" i="39" a="1"/>
  <c r="H753" i="39" a="1"/>
  <c r="D138" i="39" a="1"/>
  <c r="G840" i="39" a="1"/>
  <c r="I766" i="39" a="1"/>
  <c r="C313" i="39" a="1"/>
  <c r="I964" i="39" a="1"/>
  <c r="C562" i="39" a="1"/>
  <c r="G348" i="39" a="1"/>
  <c r="F273" i="39" a="1"/>
  <c r="G988" i="39" a="1"/>
  <c r="G884" i="39" a="1"/>
  <c r="D898" i="39" a="1"/>
  <c r="D843" i="39" a="1"/>
  <c r="C736" i="39" a="1"/>
  <c r="H542" i="39" a="1"/>
  <c r="AD2658" i="9"/>
  <c r="H707" i="39" a="1"/>
  <c r="AD759" i="9"/>
  <c r="F587" i="39" a="1"/>
  <c r="E423" i="39" a="1"/>
  <c r="H495" i="39" a="1"/>
  <c r="D235" i="39" a="1"/>
  <c r="C13" i="39" a="1"/>
  <c r="E184" i="39" a="1"/>
  <c r="C733" i="39" a="1"/>
  <c r="H836" i="39" a="1"/>
  <c r="H286" i="39" a="1"/>
  <c r="C758" i="39" a="1"/>
  <c r="AD21" i="9"/>
  <c r="G702" i="39" a="1"/>
  <c r="AD4075" i="9"/>
  <c r="AD2859" i="9"/>
  <c r="AD4444" i="9"/>
  <c r="B50" i="12"/>
  <c r="AD3284" i="9"/>
  <c r="AD2555" i="9"/>
  <c r="AD1752" i="9"/>
  <c r="AD1707" i="9"/>
  <c r="AD303" i="9"/>
  <c r="D543" i="39" a="1"/>
  <c r="D222" i="39" a="1"/>
  <c r="G631" i="39" a="1"/>
  <c r="G459" i="39" a="1"/>
  <c r="F245" i="39" a="1"/>
  <c r="C531" i="39" a="1"/>
  <c r="I803" i="39" a="1"/>
  <c r="F822" i="39" a="1"/>
  <c r="I1000" i="39" a="1"/>
  <c r="B94" i="12"/>
  <c r="F626" i="39" a="1"/>
  <c r="G395" i="39" a="1"/>
  <c r="F545" i="39" a="1"/>
  <c r="F769" i="39" a="1"/>
  <c r="F727" i="39" a="1"/>
  <c r="I535" i="39" a="1"/>
  <c r="C92" i="39" a="1"/>
  <c r="F812" i="39" a="1"/>
  <c r="G283" i="39" a="1"/>
  <c r="D921" i="39" a="1"/>
  <c r="D304" i="39" a="1"/>
  <c r="G140" i="39" a="1"/>
  <c r="F81" i="39" a="1"/>
  <c r="E830" i="39" a="1"/>
  <c r="G738" i="39" a="1"/>
  <c r="F36" i="39" a="1"/>
  <c r="I334" i="39" a="1"/>
  <c r="D99" i="39" a="1"/>
  <c r="D738" i="39" a="1"/>
  <c r="C494" i="39" a="1"/>
  <c r="I97" i="39" a="1"/>
  <c r="I147" i="39" a="1"/>
  <c r="I622" i="39" a="1"/>
  <c r="E88" i="39" a="1"/>
  <c r="H88" i="39" a="1"/>
  <c r="E239" i="39" a="1"/>
  <c r="H638" i="39" a="1"/>
  <c r="I554" i="39" a="1"/>
  <c r="D108" i="39" a="1"/>
  <c r="H489" i="39" a="1"/>
  <c r="G22" i="39" a="1"/>
  <c r="F640" i="39" a="1"/>
  <c r="H861" i="39" a="1"/>
  <c r="H404" i="39" a="1"/>
  <c r="I395" i="39" a="1"/>
  <c r="F173" i="39" a="1"/>
  <c r="G877" i="39" a="1"/>
  <c r="G198" i="39" a="1"/>
  <c r="D851" i="39" a="1"/>
  <c r="G233" i="39" a="1"/>
  <c r="G416" i="39" a="1"/>
  <c r="G925" i="39" a="1"/>
  <c r="E82" i="39" a="1"/>
  <c r="F218" i="39" a="1"/>
  <c r="I124" i="39" a="1"/>
  <c r="F312" i="39" a="1"/>
  <c r="D655" i="39" a="1"/>
  <c r="F383" i="39" a="1"/>
  <c r="F91" i="39" a="1"/>
  <c r="C283" i="39" a="1"/>
  <c r="I742" i="39" a="1"/>
  <c r="D728" i="39" a="1"/>
  <c r="F967" i="39" a="1"/>
  <c r="F705" i="39" a="1"/>
  <c r="D391" i="39" a="1"/>
  <c r="I479" i="39" a="1"/>
  <c r="H614" i="39" a="1"/>
  <c r="G557" i="39" a="1"/>
  <c r="F991" i="39" a="1"/>
  <c r="C778" i="39" a="1"/>
  <c r="F158" i="39" a="1"/>
  <c r="G761" i="39" a="1"/>
  <c r="E504" i="39" a="1"/>
  <c r="F50" i="39" a="1"/>
  <c r="F411" i="39" a="1"/>
  <c r="C975" i="39" a="1"/>
  <c r="H784" i="39" a="1"/>
  <c r="H540" i="39" a="1"/>
  <c r="G633" i="39" a="1"/>
  <c r="E908" i="39" a="1"/>
  <c r="F703" i="39" a="1"/>
  <c r="D359" i="39" a="1"/>
  <c r="D70" i="39" a="1"/>
  <c r="E301" i="39" a="1"/>
  <c r="G426" i="39" a="1"/>
  <c r="D403" i="39" a="1"/>
  <c r="E582" i="39" a="1"/>
  <c r="D586" i="39" a="1"/>
  <c r="H653" i="39" a="1"/>
  <c r="H609" i="39" a="1"/>
  <c r="H184" i="39" a="1"/>
  <c r="H591" i="39" a="1"/>
  <c r="H123" i="39" a="1"/>
  <c r="AD1638" i="9"/>
  <c r="AD4126" i="9"/>
  <c r="C128" i="39" a="1"/>
  <c r="C771" i="39" a="1"/>
  <c r="D574" i="39" a="1"/>
  <c r="D535" i="39" a="1"/>
  <c r="E732" i="39" a="1"/>
  <c r="H974" i="39" a="1"/>
  <c r="E194" i="39" a="1"/>
  <c r="E333" i="39" a="1"/>
  <c r="G84" i="39" a="1"/>
  <c r="C141" i="39" a="1"/>
  <c r="AD1596" i="9"/>
  <c r="AD2395" i="9"/>
  <c r="AD1917" i="9"/>
  <c r="D349" i="39" a="1"/>
  <c r="I39" i="39" a="1"/>
  <c r="F910" i="39" a="1"/>
  <c r="I769" i="39" a="1"/>
  <c r="E713" i="39" a="1"/>
  <c r="F118" i="39" a="1"/>
  <c r="F676" i="39" a="1"/>
  <c r="D187" i="39" a="1"/>
  <c r="F95" i="39" a="1"/>
  <c r="H982" i="39" a="1"/>
  <c r="G881" i="39" a="1"/>
  <c r="I103" i="39" a="1"/>
  <c r="F808" i="39" a="1"/>
  <c r="F612" i="39" a="1"/>
  <c r="D288" i="39" a="1"/>
  <c r="E211" i="39" a="1"/>
  <c r="C934" i="39" a="1"/>
  <c r="C205" i="39" a="1"/>
  <c r="H505" i="39" a="1"/>
  <c r="AD1981" i="9"/>
  <c r="F358" i="39" a="1"/>
  <c r="H322" i="39" a="1"/>
  <c r="I484" i="39" a="1"/>
  <c r="G983" i="39" a="1"/>
  <c r="G500" i="39" a="1"/>
  <c r="G63" i="39" a="1"/>
  <c r="C774" i="39" a="1"/>
  <c r="I498" i="39" a="1"/>
  <c r="D609" i="39" a="1"/>
  <c r="F282" i="39" a="1"/>
  <c r="I958" i="39" a="1"/>
  <c r="I143" i="39" a="1"/>
  <c r="C529" i="39" a="1"/>
  <c r="E90" i="39" a="1"/>
  <c r="D518" i="39" a="1"/>
  <c r="I851" i="39" a="1"/>
  <c r="C920" i="39" a="1"/>
  <c r="I726" i="39" a="1"/>
  <c r="E163" i="39" a="1"/>
  <c r="E778" i="39" a="1"/>
  <c r="H329" i="39" a="1"/>
  <c r="D456" i="39" a="1"/>
  <c r="C947" i="39" a="1"/>
  <c r="F531" i="39" a="1"/>
  <c r="F285" i="39" a="1"/>
  <c r="H889" i="39" a="1"/>
  <c r="C451" i="39" a="1"/>
  <c r="D166" i="39" a="1"/>
  <c r="F210" i="39" a="1"/>
  <c r="H172" i="39" a="1"/>
  <c r="C746" i="39" a="1"/>
  <c r="G733" i="39" a="1"/>
  <c r="E975" i="39" a="1"/>
  <c r="B146" i="12"/>
  <c r="H659" i="39" a="1"/>
  <c r="H157" i="39" a="1"/>
  <c r="D677" i="39" a="1"/>
  <c r="C91" i="39" a="1"/>
  <c r="F299" i="39" a="1"/>
  <c r="G359" i="39" a="1"/>
  <c r="C30" i="39" a="1"/>
  <c r="AD3364" i="9"/>
  <c r="C912" i="39" a="1"/>
  <c r="AD3665" i="9"/>
  <c r="D810" i="39" a="1"/>
  <c r="G94" i="39" a="1"/>
  <c r="E468" i="39" a="1"/>
  <c r="D158" i="39" a="1"/>
  <c r="C951" i="39" a="1"/>
  <c r="H379" i="39" a="1"/>
  <c r="C649" i="39" a="1"/>
  <c r="D566" i="39" a="1"/>
  <c r="D760" i="39" a="1"/>
  <c r="B153" i="12"/>
  <c r="H426" i="39" a="1"/>
  <c r="E309" i="39" a="1"/>
  <c r="D908" i="39" a="1"/>
  <c r="G643" i="39" a="1"/>
  <c r="E829" i="39" a="1"/>
  <c r="C777" i="39" a="1"/>
  <c r="F951" i="39" a="1"/>
  <c r="C830" i="39" a="1"/>
  <c r="F811" i="39" a="1"/>
  <c r="E740" i="39" a="1"/>
  <c r="C593" i="39" a="1"/>
  <c r="AD3520" i="9"/>
  <c r="AD4351" i="9"/>
  <c r="AD4312" i="9"/>
  <c r="B55" i="12"/>
  <c r="AD627" i="9"/>
  <c r="AD517" i="9"/>
  <c r="H1005" i="39" a="1"/>
  <c r="E993" i="39" a="1"/>
  <c r="D444" i="39" a="1"/>
  <c r="E415" i="39" a="1"/>
  <c r="I926" i="39" a="1"/>
  <c r="F679" i="39" a="1"/>
  <c r="E706" i="39" a="1"/>
  <c r="I1005" i="39" a="1"/>
  <c r="E990" i="39" a="1"/>
  <c r="I642" i="39" a="1"/>
  <c r="G731" i="39" a="1"/>
  <c r="D1018" i="39" a="1"/>
  <c r="E668" i="39" a="1"/>
  <c r="E380" i="39" a="1"/>
  <c r="G847" i="39" a="1"/>
  <c r="I671" i="39" a="1"/>
  <c r="I784" i="39" a="1"/>
  <c r="D87" i="39" a="1"/>
  <c r="D365" i="39" a="1"/>
  <c r="C782" i="39" a="1"/>
  <c r="AD4431" i="9"/>
  <c r="G292" i="39" a="1"/>
  <c r="H477" i="39" a="1"/>
  <c r="G815" i="39" a="1"/>
  <c r="I302" i="39" a="1"/>
  <c r="D740" i="39" a="1"/>
  <c r="D650" i="39" a="1"/>
  <c r="D720" i="39" a="1"/>
  <c r="G995" i="39" a="1"/>
  <c r="E362" i="39" a="1"/>
  <c r="C665" i="39" a="1"/>
  <c r="E835" i="39" a="1"/>
  <c r="F682" i="39" a="1"/>
  <c r="D938" i="39" a="1"/>
  <c r="E815" i="39" a="1"/>
  <c r="E1" i="39" a="1"/>
  <c r="G694" i="39" a="1"/>
  <c r="G976" i="39" a="1"/>
  <c r="D428" i="39" a="1"/>
  <c r="H337" i="39" a="1"/>
  <c r="F659" i="39" a="1"/>
  <c r="C220" i="39" a="1"/>
  <c r="I808" i="39" a="1"/>
  <c r="G341" i="39" a="1"/>
  <c r="C285" i="39" a="1"/>
  <c r="D947" i="39" a="1"/>
  <c r="D234" i="39" a="1"/>
  <c r="D725" i="39" a="1"/>
  <c r="I601" i="39" a="1"/>
  <c r="F137" i="39" a="1"/>
  <c r="C609" i="39" a="1"/>
  <c r="I708" i="39" a="1"/>
  <c r="H785" i="39" a="1"/>
  <c r="G366" i="39" a="1"/>
  <c r="D877" i="39" a="1"/>
  <c r="F627" i="39" a="1"/>
  <c r="D552" i="39" a="1"/>
  <c r="H1" i="39" a="1"/>
  <c r="C147" i="39" a="1"/>
  <c r="G600" i="39" a="1"/>
  <c r="C597" i="39" a="1"/>
  <c r="E751" i="39" a="1"/>
  <c r="I730" i="39" a="1"/>
  <c r="G617" i="39" a="1"/>
  <c r="E910" i="39" a="1"/>
  <c r="H556" i="39" a="1"/>
  <c r="F252" i="39" a="1"/>
  <c r="H513" i="39" a="1"/>
  <c r="G281" i="39" a="1"/>
  <c r="G449" i="39" a="1"/>
  <c r="E247" i="39" a="1"/>
  <c r="I433" i="39" a="1"/>
  <c r="F763" i="39" a="1"/>
  <c r="G510" i="39" a="1"/>
  <c r="I36" i="39" a="1"/>
  <c r="H582" i="39" a="1"/>
  <c r="E252" i="39" a="1"/>
  <c r="G562" i="39" a="1"/>
  <c r="C1015" i="39" a="1"/>
  <c r="G579" i="39" a="1"/>
  <c r="D532" i="39" a="1"/>
  <c r="H761" i="39" a="1"/>
  <c r="E746" i="39" a="1"/>
  <c r="G493" i="39" a="1"/>
  <c r="I591" i="39" a="1"/>
  <c r="F800" i="39" a="1"/>
  <c r="G311" i="39" a="1"/>
  <c r="E126" i="39" a="1"/>
  <c r="B158" i="12"/>
  <c r="G293" i="39" a="1"/>
  <c r="F788" i="39" a="1"/>
  <c r="E818" i="39" a="1"/>
  <c r="AD1982" i="9"/>
  <c r="I998" i="39" a="1"/>
  <c r="G117" i="39" a="1"/>
  <c r="AD615" i="9"/>
  <c r="AD4087" i="9"/>
  <c r="AD880" i="9"/>
  <c r="H838" i="39" a="1"/>
  <c r="D554" i="39" a="1"/>
  <c r="G1009" i="39" a="1"/>
  <c r="I1001" i="39" a="1"/>
  <c r="F862" i="39" a="1"/>
  <c r="E913" i="39" a="1"/>
  <c r="G743" i="39" a="1"/>
  <c r="F26" i="39" a="1"/>
  <c r="C363" i="39" a="1"/>
  <c r="C895" i="39" a="1"/>
  <c r="F633" i="39" a="1"/>
  <c r="G546" i="39" a="1"/>
  <c r="H572" i="39" a="1"/>
  <c r="G608" i="39" a="1"/>
  <c r="E470" i="39" a="1"/>
  <c r="E929" i="39" a="1"/>
  <c r="C517" i="39" a="1"/>
  <c r="G787" i="39" a="1"/>
  <c r="C860" i="39" a="1"/>
  <c r="AD3676" i="9"/>
  <c r="AD14" i="9"/>
  <c r="AD1773" i="9"/>
  <c r="AD298" i="9"/>
  <c r="AD345" i="9"/>
  <c r="AD70" i="9"/>
  <c r="AD421" i="9"/>
  <c r="AD172" i="9"/>
  <c r="AD128" i="9"/>
  <c r="AD3993" i="9"/>
  <c r="H225" i="39" a="1"/>
  <c r="I164" i="39" a="1"/>
  <c r="I448" i="39" a="1"/>
  <c r="I1016" i="39" a="1"/>
  <c r="F782" i="39" a="1"/>
  <c r="AD288" i="9"/>
  <c r="G728" i="39" a="1"/>
  <c r="H760" i="39" a="1"/>
  <c r="C926" i="39" a="1"/>
  <c r="G985" i="39" a="1"/>
  <c r="E313" i="39" a="1"/>
  <c r="D189" i="39" a="1"/>
  <c r="G718" i="39" a="1"/>
  <c r="E696" i="39" a="1"/>
  <c r="D86" i="39" a="1"/>
  <c r="I313" i="39" a="1"/>
  <c r="D200" i="39" a="1"/>
  <c r="F689" i="39" a="1"/>
  <c r="C858" i="39" a="1"/>
  <c r="E556" i="39" a="1"/>
  <c r="E458" i="39" a="1"/>
  <c r="F205" i="39" a="1"/>
  <c r="E429" i="39" a="1"/>
  <c r="I641" i="39" a="1"/>
  <c r="F274" i="39" a="1"/>
  <c r="I203" i="39" a="1"/>
  <c r="F342" i="39" a="1"/>
  <c r="C208" i="39" a="1"/>
  <c r="F902" i="39" a="1"/>
  <c r="AD80" i="9"/>
  <c r="C384" i="39" a="1"/>
  <c r="AD2934" i="9"/>
  <c r="D729" i="39" a="1"/>
  <c r="AD3562" i="9"/>
  <c r="H939" i="39" a="1"/>
  <c r="I504" i="39" a="1"/>
  <c r="E649" i="39" a="1"/>
  <c r="I984" i="39" a="1"/>
  <c r="D427" i="39" a="1"/>
  <c r="H997" i="39" a="1"/>
  <c r="D260" i="39" a="1"/>
  <c r="D508" i="39" a="1"/>
  <c r="D196" i="39" a="1"/>
  <c r="F5" i="39" a="1"/>
  <c r="C551" i="39" a="1"/>
  <c r="I33" i="39" a="1"/>
  <c r="G814" i="39" a="1"/>
  <c r="C278" i="39" a="1"/>
  <c r="E228" i="39" a="1"/>
  <c r="E1017" i="39" a="1"/>
  <c r="I548" i="39" a="1"/>
  <c r="D542" i="39" a="1"/>
  <c r="H718" i="39" a="1"/>
  <c r="H903" i="39" a="1"/>
  <c r="E741" i="39" a="1"/>
  <c r="I783" i="39" a="1"/>
  <c r="H17" i="6"/>
  <c r="C506" i="39" a="1"/>
  <c r="D812" i="39" a="1"/>
  <c r="D602" i="39" a="1"/>
  <c r="C71" i="39" a="1"/>
  <c r="AD1393" i="9"/>
  <c r="F454" i="39" a="1"/>
  <c r="AD766" i="9"/>
  <c r="H723" i="39" a="1"/>
  <c r="AD2829" i="9"/>
  <c r="F160" i="39" a="1"/>
  <c r="H643" i="39" a="1"/>
  <c r="D480" i="39" a="1"/>
  <c r="I253" i="39" a="1"/>
  <c r="I492" i="39" a="1"/>
  <c r="F554" i="39" a="1"/>
  <c r="H953" i="39" a="1"/>
  <c r="D490" i="39" a="1"/>
  <c r="D47" i="39" a="1"/>
  <c r="F846" i="39" a="1"/>
  <c r="F418" i="39" a="1"/>
  <c r="D611" i="39" a="1"/>
  <c r="F572" i="39" a="1"/>
  <c r="C99" i="39" a="1"/>
  <c r="I836" i="39" a="1"/>
  <c r="C421" i="39" a="1"/>
  <c r="E753" i="39" a="1"/>
  <c r="AD4238" i="9"/>
  <c r="AD3058" i="9"/>
  <c r="AD1303" i="9"/>
  <c r="I68" i="39" a="1"/>
  <c r="C34" i="39" a="1"/>
  <c r="C871" i="39" a="1"/>
  <c r="F334" i="39" a="1"/>
  <c r="C505" i="39" a="1"/>
  <c r="G589" i="39" a="1"/>
  <c r="G463" i="39" a="1"/>
  <c r="E607" i="39" a="1"/>
  <c r="I540" i="39" a="1"/>
  <c r="I1015" i="39" a="1"/>
  <c r="D212" i="39" a="1"/>
  <c r="C97" i="39" a="1"/>
  <c r="E895" i="39" a="1"/>
  <c r="E873" i="39" a="1"/>
  <c r="AD2252" i="9"/>
  <c r="I561" i="39" a="1"/>
  <c r="H455" i="39" a="1"/>
  <c r="E716" i="39" a="1"/>
  <c r="AD3945" i="9"/>
  <c r="E547" i="39" a="1"/>
  <c r="F222" i="39" a="1"/>
  <c r="D635" i="39" a="1"/>
  <c r="AD2891" i="9"/>
  <c r="C671" i="39" a="1"/>
  <c r="C908" i="39" a="1"/>
  <c r="D879" i="39" a="1"/>
  <c r="E662" i="39" a="1"/>
  <c r="D527" i="39" a="1"/>
  <c r="C788" i="39" a="1"/>
  <c r="F693" i="39" a="1"/>
  <c r="I638" i="39" a="1"/>
  <c r="B169" i="12"/>
  <c r="F937" i="39" a="1"/>
  <c r="F419" i="39" a="1"/>
  <c r="G263" i="39" a="1"/>
  <c r="C465" i="39" a="1"/>
  <c r="D648" i="39" a="1"/>
  <c r="D573" i="39" a="1"/>
  <c r="D539" i="39" a="1"/>
  <c r="I436" i="39" a="1"/>
  <c r="H608" i="39" a="1"/>
  <c r="H770" i="39" a="1"/>
  <c r="E754" i="39" a="1"/>
  <c r="E484" i="39" a="1"/>
  <c r="I997" i="39" a="1"/>
  <c r="G769" i="39" a="1"/>
  <c r="F606" i="39" a="1"/>
  <c r="C730" i="39" a="1"/>
  <c r="I424" i="39" a="1"/>
  <c r="I616" i="39" a="1"/>
  <c r="B130" i="12"/>
  <c r="F1020" i="39" a="1"/>
  <c r="F1016" i="39" a="1"/>
  <c r="E257" i="39" a="1"/>
  <c r="C1018" i="39" a="1"/>
  <c r="C953" i="39" a="1"/>
  <c r="I473" i="39" a="1"/>
  <c r="I187" i="39" a="1"/>
  <c r="F923" i="39" a="1"/>
  <c r="C330" i="39" a="1"/>
  <c r="C473" i="39" a="1"/>
  <c r="AD3083" i="9"/>
  <c r="I793" i="39" a="1"/>
  <c r="AD1327" i="9"/>
  <c r="H115" i="39" a="1"/>
  <c r="AD230" i="9"/>
  <c r="E360" i="39" a="1"/>
  <c r="AD3581" i="9"/>
  <c r="D963" i="39" a="1"/>
  <c r="AD2189" i="9"/>
  <c r="AD1620" i="9"/>
  <c r="AD1584" i="9"/>
  <c r="AD1537" i="9"/>
  <c r="AD1571" i="9"/>
  <c r="AD829" i="9"/>
  <c r="AD3411" i="9"/>
  <c r="AD582" i="9"/>
  <c r="AD1976" i="9"/>
  <c r="AD2149" i="9"/>
  <c r="AD1875" i="9"/>
  <c r="AD3815" i="9"/>
  <c r="G641" i="39" a="1"/>
  <c r="H522" i="39" a="1"/>
  <c r="G488" i="39" a="1"/>
  <c r="D172" i="39" a="1"/>
  <c r="G854" i="39" a="1"/>
  <c r="D631" i="39" a="1"/>
  <c r="E714" i="39" a="1"/>
  <c r="G1023" i="39" a="1"/>
  <c r="AD2444" i="9"/>
  <c r="AD2129" i="9"/>
  <c r="G452" i="39" a="1"/>
  <c r="H496" i="39" a="1"/>
  <c r="G364" i="39" a="1"/>
  <c r="I304" i="39" a="1"/>
  <c r="F901" i="39" a="1"/>
  <c r="H605" i="39" a="1"/>
  <c r="I972" i="39" a="1"/>
  <c r="G435" i="39" a="1"/>
  <c r="E2" i="39" a="1"/>
  <c r="H360" i="39" a="1"/>
  <c r="I162" i="39" a="1"/>
  <c r="G241" i="39" a="1"/>
  <c r="H666" i="39" a="1"/>
  <c r="G113" i="39" a="1"/>
  <c r="E229" i="39" a="1"/>
  <c r="F708" i="39" a="1"/>
  <c r="I251" i="39" a="1"/>
  <c r="F120" i="39" a="1"/>
  <c r="H155" i="39" a="1"/>
  <c r="F15" i="39" a="1"/>
  <c r="E35" i="39" a="1"/>
  <c r="G42" i="39" a="1"/>
  <c r="H215" i="39" a="1"/>
  <c r="D488" i="39" a="1"/>
  <c r="F138" i="39" a="1"/>
  <c r="E102" i="39" a="1"/>
  <c r="E436" i="39" a="1"/>
  <c r="I824" i="39" a="1"/>
  <c r="E551" i="39" a="1"/>
  <c r="I323" i="39" a="1"/>
  <c r="D181" i="39" a="1"/>
  <c r="C347" i="39" a="1"/>
  <c r="E137" i="39" a="1"/>
  <c r="H434" i="39" a="1"/>
  <c r="G720" i="39" a="1"/>
  <c r="G7" i="39" a="1"/>
  <c r="H841" i="39" a="1"/>
  <c r="G414" i="39" a="1"/>
  <c r="E26" i="39" a="1"/>
  <c r="I565" i="39" a="1"/>
  <c r="G747" i="39" a="1"/>
  <c r="C219" i="39" a="1"/>
  <c r="C1006" i="39" a="1"/>
  <c r="C228" i="39" a="1"/>
  <c r="F670" i="39" a="1"/>
  <c r="I30" i="39" a="1"/>
  <c r="G100" i="39" a="1"/>
  <c r="D282" i="39" a="1"/>
  <c r="H176" i="39" a="1"/>
  <c r="I264" i="39" a="1"/>
  <c r="I207" i="39" a="1"/>
  <c r="C572" i="39" a="1"/>
  <c r="D26" i="39" a="1"/>
  <c r="F108" i="39" a="1"/>
  <c r="H113" i="39" a="1"/>
  <c r="C81" i="39" a="1"/>
  <c r="E56" i="39" a="1"/>
  <c r="F150" i="39" a="1"/>
  <c r="H790" i="39" a="1"/>
  <c r="G800" i="39" a="1"/>
  <c r="I190" i="39" a="1"/>
  <c r="D17" i="39" a="1"/>
  <c r="I112" i="39" a="1"/>
  <c r="E154" i="39" a="1"/>
  <c r="D239" i="39" a="1"/>
  <c r="D107" i="39" a="1"/>
  <c r="D236" i="39" a="1"/>
  <c r="I531" i="39" a="1"/>
  <c r="D503" i="39" a="1"/>
  <c r="F69" i="39" a="1"/>
  <c r="I87" i="39" a="1"/>
  <c r="G565" i="39" a="1"/>
  <c r="G30" i="39" a="1"/>
  <c r="F343" i="39" a="1"/>
  <c r="G584" i="39" a="1"/>
  <c r="B124" i="12"/>
  <c r="C556" i="39" a="1"/>
  <c r="C137" i="39" a="1"/>
  <c r="G367" i="39" a="1"/>
  <c r="F244" i="39" a="1"/>
  <c r="H198" i="39" a="1"/>
  <c r="D91" i="39" a="1"/>
  <c r="H911" i="39" a="1"/>
  <c r="AD1228" i="9"/>
  <c r="E1007" i="39" a="1"/>
  <c r="C600" i="39" a="1"/>
  <c r="I648" i="39" a="1"/>
  <c r="G458" i="39" a="1"/>
  <c r="F447" i="39" a="1"/>
  <c r="C259" i="39" a="1"/>
  <c r="I66" i="39" a="1"/>
  <c r="D207" i="39" a="1"/>
  <c r="H592" i="39" a="1"/>
  <c r="G392" i="39" a="1"/>
  <c r="C979" i="39" a="1"/>
  <c r="C264" i="39" a="1"/>
  <c r="G472" i="39" a="1"/>
  <c r="E232" i="39" a="1"/>
  <c r="G196" i="39" a="1"/>
  <c r="D888" i="39" a="1"/>
  <c r="F598" i="39" a="1"/>
  <c r="I126" i="39" a="1"/>
  <c r="H481" i="39" a="1"/>
  <c r="D702" i="39" a="1"/>
  <c r="C397" i="39" a="1"/>
  <c r="I510" i="39" a="1"/>
  <c r="H530" i="39" a="1"/>
  <c r="C515" i="39" a="1"/>
  <c r="G153" i="39" a="1"/>
  <c r="C54" i="39" a="1"/>
  <c r="G273" i="39" a="1"/>
  <c r="D129" i="39" a="1"/>
  <c r="F162" i="39" a="1"/>
  <c r="F520" i="39" a="1"/>
  <c r="E418" i="39" a="1"/>
  <c r="H416" i="39" a="1"/>
  <c r="H80" i="39" a="1"/>
  <c r="F683" i="39" a="1"/>
  <c r="G88" i="39" a="1"/>
  <c r="G809" i="39" a="1"/>
  <c r="I412" i="39" a="1"/>
  <c r="E94" i="39" a="1"/>
  <c r="I542" i="39" a="1"/>
  <c r="C658" i="39" a="1"/>
  <c r="I889" i="39" a="1"/>
  <c r="H626" i="39" a="1"/>
  <c r="I195" i="39" a="1"/>
  <c r="D379" i="39" a="1"/>
  <c r="D741" i="39" a="1"/>
  <c r="D180" i="39" a="1"/>
  <c r="D34" i="39" a="1"/>
  <c r="F389" i="39" a="1"/>
  <c r="C925" i="39" a="1"/>
  <c r="H146" i="39" a="1"/>
  <c r="G356" i="39" a="1"/>
  <c r="G222" i="39" a="1"/>
  <c r="G528" i="39" a="1"/>
  <c r="C800" i="39" a="1"/>
  <c r="F507" i="39" a="1"/>
  <c r="C612" i="39" a="1"/>
  <c r="AD3933" i="9"/>
  <c r="C669" i="39" a="1"/>
  <c r="G398" i="39" a="1"/>
  <c r="E185" i="39" a="1"/>
  <c r="G539" i="39" a="1"/>
  <c r="D588" i="39" a="1"/>
  <c r="D420" i="39" a="1"/>
  <c r="C787" i="39" a="1"/>
  <c r="F970" i="39" a="1"/>
  <c r="E857" i="39" a="1"/>
  <c r="C958" i="39" a="1"/>
  <c r="H894" i="39" a="1"/>
  <c r="I54" i="39" a="1"/>
  <c r="E66" i="39" a="1"/>
  <c r="D95" i="39" a="1"/>
  <c r="F1" i="39" a="1"/>
  <c r="C190" i="39" a="1"/>
  <c r="F642" i="39" a="1"/>
  <c r="G632" i="39" a="1"/>
  <c r="C542" i="39" a="1"/>
  <c r="G649" i="39" a="1"/>
  <c r="C686" i="39" a="1"/>
  <c r="G242" i="39" a="1"/>
  <c r="H737" i="39" a="1"/>
  <c r="I1023" i="39" a="1"/>
  <c r="G57" i="39" a="1"/>
  <c r="I363" i="39" a="1"/>
  <c r="H999" i="39" a="1"/>
  <c r="H755" i="39" a="1"/>
  <c r="E336" i="39" a="1"/>
  <c r="C192" i="39" a="1"/>
  <c r="C753" i="39" a="1"/>
  <c r="I277" i="39" a="1"/>
  <c r="I482" i="39" a="1"/>
  <c r="C444" i="39" a="1"/>
  <c r="G340" i="39" a="1"/>
  <c r="E933" i="39" a="1"/>
  <c r="G652" i="39" a="1"/>
  <c r="AD3236" i="9"/>
  <c r="F998" i="39" a="1"/>
  <c r="B97" i="12"/>
  <c r="H170" i="39" a="1"/>
  <c r="AD1893" i="9"/>
  <c r="AD3918" i="9"/>
  <c r="AD3890" i="9"/>
  <c r="AD2042" i="9"/>
  <c r="I995" i="39" a="1"/>
  <c r="AD3062" i="9"/>
  <c r="G833" i="39" a="1"/>
  <c r="G942" i="39" a="1"/>
  <c r="C418" i="39" a="1"/>
  <c r="C923" i="39" a="1"/>
  <c r="E605" i="39" a="1"/>
  <c r="C559" i="39" a="1"/>
  <c r="C115" i="39" a="1"/>
  <c r="C977" i="39" a="1"/>
  <c r="F732" i="39" a="1"/>
  <c r="F61" i="39" a="1"/>
  <c r="I712" i="39" a="1"/>
  <c r="E616" i="39" a="1"/>
  <c r="H896" i="39" a="1"/>
  <c r="I753" i="39" a="1"/>
  <c r="F106" i="39" a="1"/>
  <c r="H847" i="39" a="1"/>
  <c r="H528" i="39" a="1"/>
  <c r="F504" i="39" a="1"/>
  <c r="C651" i="39" a="1"/>
  <c r="E109" i="39" a="1"/>
  <c r="H675" i="39" a="1"/>
  <c r="G310" i="39" a="1"/>
  <c r="F799" i="39" a="1"/>
  <c r="D541" i="39" a="1"/>
  <c r="E370" i="39" a="1"/>
  <c r="I850" i="39" a="1"/>
  <c r="I491" i="39" a="1"/>
  <c r="I584" i="39" a="1"/>
  <c r="G816" i="39" a="1"/>
  <c r="AD537" i="9"/>
  <c r="H994" i="39" a="1"/>
  <c r="AD4133" i="9"/>
  <c r="I814" i="39" a="1"/>
  <c r="AD3139" i="9"/>
  <c r="F115" i="39" a="1"/>
  <c r="F1008" i="39" a="1"/>
  <c r="E827" i="39" a="1"/>
  <c r="C799" i="39" a="1"/>
  <c r="I361" i="39" a="1"/>
  <c r="H722" i="39" a="1"/>
  <c r="H801" i="39" a="1"/>
  <c r="E903" i="39" a="1"/>
  <c r="F251" i="39" a="1"/>
  <c r="G175" i="39" a="1"/>
  <c r="D759" i="39" a="1"/>
  <c r="G948" i="39" a="1"/>
  <c r="G606" i="39" a="1"/>
  <c r="I505" i="39" a="1"/>
  <c r="D327" i="39" a="1"/>
  <c r="F940" i="39" a="1"/>
  <c r="E661" i="39" a="1"/>
  <c r="H898" i="39" a="1"/>
  <c r="E527" i="39" a="1"/>
  <c r="C706" i="39" a="1"/>
  <c r="C267" i="39" a="1"/>
  <c r="C398" i="39" a="1"/>
  <c r="F869" i="39" a="1"/>
  <c r="C605" i="39" a="1"/>
  <c r="F583" i="39" a="1"/>
  <c r="AD2714" i="9"/>
  <c r="C720" i="39" a="1"/>
  <c r="G805" i="39" a="1"/>
  <c r="E707" i="39" a="1"/>
  <c r="AD1269" i="9"/>
  <c r="F771" i="39" a="1"/>
  <c r="E634" i="39" a="1"/>
  <c r="G362" i="39" a="1"/>
  <c r="G373" i="39" a="1"/>
  <c r="I146" i="39" a="1"/>
  <c r="D151" i="39" a="1"/>
  <c r="H22" i="39" a="1"/>
  <c r="I43" i="39" a="1"/>
  <c r="D751" i="39" a="1"/>
  <c r="E161" i="39" a="1"/>
  <c r="D633" i="39" a="1"/>
  <c r="H835" i="39" a="1"/>
  <c r="D690" i="39" a="1"/>
  <c r="G71" i="39" a="1"/>
  <c r="E293" i="39" a="1"/>
  <c r="G634" i="39" a="1"/>
  <c r="G741" i="39" a="1"/>
  <c r="G658" i="39" a="1"/>
  <c r="C26" i="39" a="1"/>
  <c r="H877" i="39" a="1"/>
  <c r="I537" i="39" a="1"/>
  <c r="H901" i="39" a="1"/>
  <c r="F401" i="39" a="1"/>
  <c r="D524" i="39" a="1"/>
  <c r="D493" i="39" a="1"/>
  <c r="F981" i="39" a="1"/>
  <c r="F301" i="39" a="1"/>
  <c r="I563" i="39" a="1"/>
  <c r="E621" i="39" a="1"/>
  <c r="H927" i="39" a="1"/>
  <c r="F561" i="39" a="1"/>
  <c r="AD654" i="9"/>
  <c r="AD470" i="9"/>
  <c r="AD1384" i="9"/>
  <c r="I865" i="39" a="1"/>
  <c r="AD3307" i="9"/>
  <c r="B149" i="12"/>
  <c r="H916" i="39" a="1"/>
  <c r="I209" i="39" a="1"/>
  <c r="AD3790" i="9"/>
  <c r="E656" i="39" a="1"/>
  <c r="E631" i="39" a="1"/>
  <c r="F468" i="39" a="1"/>
  <c r="C709" i="39" a="1"/>
  <c r="D953" i="39" a="1"/>
  <c r="C373" i="39" a="1"/>
  <c r="C918" i="39" a="1"/>
  <c r="H32" i="39" a="1"/>
  <c r="G185" i="39" a="1"/>
  <c r="E151" i="39" a="1"/>
  <c r="D497" i="39" a="1"/>
  <c r="G465" i="39" a="1"/>
  <c r="C484" i="39" a="1"/>
  <c r="C723" i="39" a="1"/>
  <c r="B50" i="9"/>
  <c r="H721" i="39" a="1"/>
  <c r="I339" i="39" a="1"/>
  <c r="D433" i="39" a="1"/>
  <c r="AD2037" i="9"/>
  <c r="AD4155" i="9"/>
  <c r="AD2730" i="9"/>
  <c r="AD4134" i="9"/>
  <c r="AD2416" i="9"/>
  <c r="AD359" i="9"/>
  <c r="C242" i="39" a="1"/>
  <c r="H490" i="39" a="1"/>
  <c r="E710" i="39" a="1"/>
  <c r="G90" i="39" a="1"/>
  <c r="C131" i="39" a="1"/>
  <c r="H765" i="39" a="1"/>
  <c r="E524" i="39" a="1"/>
  <c r="I674" i="39" a="1"/>
  <c r="F557" i="39" a="1"/>
  <c r="G725" i="39" a="1"/>
  <c r="H730" i="39" a="1"/>
  <c r="E368" i="39" a="1"/>
  <c r="D767" i="39" a="1"/>
  <c r="D925" i="39" a="1"/>
  <c r="I130" i="39" a="1"/>
  <c r="F103" i="39" a="1"/>
  <c r="I1006" i="39" a="1"/>
  <c r="F302" i="39" a="1"/>
  <c r="D722" i="39" a="1"/>
  <c r="C245" i="39" a="1"/>
  <c r="E919" i="39" a="1"/>
  <c r="I643" i="39" a="1"/>
  <c r="C322" i="39" a="1"/>
  <c r="C1019" i="39" a="1"/>
  <c r="C729" i="39" a="1"/>
  <c r="I541" i="39" a="1"/>
  <c r="G415" i="39" a="1"/>
  <c r="B131" i="12"/>
  <c r="E852" i="39" a="1"/>
  <c r="C684" i="39" a="1"/>
  <c r="C877" i="39" a="1"/>
  <c r="I1019" i="39" a="1"/>
  <c r="D472" i="39" a="1"/>
  <c r="C265" i="39" a="1"/>
  <c r="E325" i="39" a="1"/>
  <c r="D710" i="39" a="1"/>
  <c r="I325" i="39" a="1"/>
  <c r="C51" i="39" a="1"/>
  <c r="E723" i="39" a="1"/>
  <c r="E474" i="39" a="1"/>
  <c r="F517" i="39" a="1"/>
  <c r="I948" i="39" a="1"/>
  <c r="E130" i="39" a="1"/>
  <c r="F704" i="39" a="1"/>
  <c r="E565" i="39" a="1"/>
  <c r="D289" i="39" a="1"/>
  <c r="I611" i="39" a="1"/>
  <c r="G118" i="39" a="1"/>
  <c r="I254" i="39" a="1"/>
  <c r="F186" i="39" a="1"/>
  <c r="D1001" i="39" a="1"/>
  <c r="B150" i="12"/>
  <c r="E968" i="39" a="1"/>
  <c r="E947" i="39" a="1"/>
  <c r="F770" i="39" a="1"/>
  <c r="E250" i="39" a="1"/>
  <c r="E391" i="39" a="1"/>
  <c r="C850" i="39" a="1"/>
  <c r="C175" i="39" a="1"/>
  <c r="H846" i="39" a="1"/>
  <c r="E550" i="39" a="1"/>
  <c r="E864" i="39" a="1"/>
  <c r="C145" i="39" a="1"/>
  <c r="E441" i="39" a="1"/>
  <c r="H583" i="39" a="1"/>
  <c r="I609" i="39" a="1"/>
  <c r="H160" i="39" a="1"/>
  <c r="D344" i="39" a="1"/>
  <c r="F666" i="39" a="1"/>
  <c r="G129" i="39" a="1"/>
  <c r="H729" i="39" a="1"/>
  <c r="E807" i="39" a="1"/>
  <c r="C594" i="39" a="1"/>
  <c r="I845" i="39" a="1"/>
  <c r="G504" i="39" a="1"/>
  <c r="F396" i="39" a="1"/>
  <c r="G270" i="39" a="1"/>
  <c r="E793" i="39" a="1"/>
  <c r="E912" i="39" a="1"/>
  <c r="C586" i="39" a="1"/>
  <c r="G195" i="39" a="1"/>
  <c r="C282" i="39" a="1"/>
  <c r="I805" i="39" a="1"/>
  <c r="AD281" i="9"/>
  <c r="AD3499" i="9"/>
  <c r="AD1179" i="9"/>
  <c r="F558" i="39" a="1"/>
  <c r="H55" i="39" a="1"/>
  <c r="H463" i="39" a="1"/>
  <c r="H680" i="39" a="1"/>
  <c r="G768" i="39" a="1"/>
  <c r="C673" i="39" a="1"/>
  <c r="F535" i="39" a="1"/>
  <c r="G102" i="39" a="1"/>
  <c r="H639" i="39" a="1"/>
  <c r="AD3996" i="9"/>
  <c r="B71" i="12"/>
  <c r="AD273" i="9"/>
  <c r="I946" i="39" a="1"/>
  <c r="G856" i="39" a="1"/>
  <c r="AD544" i="9"/>
  <c r="I737" i="39" a="1"/>
  <c r="D355" i="39" a="1"/>
  <c r="F850" i="39" a="1"/>
  <c r="F425" i="39" a="1"/>
  <c r="D918" i="39" a="1"/>
  <c r="C139" i="39" a="1"/>
  <c r="F842" i="39" a="1"/>
  <c r="AD2579" i="9"/>
  <c r="D713" i="39" a="1"/>
  <c r="E557" i="39" a="1"/>
  <c r="H786" i="39" a="1"/>
  <c r="AD1419" i="9"/>
  <c r="I771" i="39" a="1"/>
  <c r="F631" i="39" a="1"/>
  <c r="AD1867" i="9"/>
  <c r="AD395" i="9"/>
  <c r="AD318" i="9"/>
  <c r="AD4254" i="9"/>
  <c r="D982" i="39" a="1"/>
  <c r="AD2271" i="9"/>
  <c r="AD3566" i="9"/>
  <c r="AD2683" i="9"/>
  <c r="AD1559" i="9"/>
  <c r="AD1754" i="9"/>
  <c r="AD4441" i="9"/>
  <c r="AD256" i="9"/>
  <c r="AD3631" i="9"/>
  <c r="AD4440" i="9"/>
  <c r="AD3690" i="9"/>
  <c r="AD4178" i="9"/>
  <c r="C403" i="39" a="1"/>
  <c r="AD2298" i="9"/>
  <c r="AD1105" i="9"/>
  <c r="AD2913" i="9"/>
  <c r="AD3733" i="9"/>
  <c r="AD519" i="9"/>
  <c r="AD2803" i="9"/>
  <c r="AD757" i="9"/>
  <c r="AD4328" i="9"/>
  <c r="AD2233" i="9"/>
  <c r="AD1923" i="9"/>
  <c r="H259" i="39" a="1"/>
  <c r="B8" i="12"/>
  <c r="AD3696" i="9"/>
  <c r="AD1294" i="9"/>
  <c r="AD2472" i="9"/>
  <c r="AD3424" i="9"/>
  <c r="G143" i="39" a="1"/>
  <c r="H392" i="39" a="1"/>
  <c r="D60" i="39" a="1"/>
  <c r="C725" i="39" a="1"/>
  <c r="F260" i="39" a="1"/>
  <c r="E909" i="39" a="1"/>
  <c r="F641" i="39" a="1"/>
  <c r="D814" i="39" a="1"/>
  <c r="E18" i="39" a="1"/>
  <c r="F611" i="39" a="1"/>
  <c r="G555" i="39" a="1"/>
  <c r="F519" i="39" a="1"/>
  <c r="G116" i="39" a="1"/>
  <c r="F849" i="39" a="1"/>
  <c r="E464" i="39" a="1"/>
  <c r="C1009" i="39" a="1"/>
  <c r="I5" i="39" a="1"/>
  <c r="G719" i="39" a="1"/>
  <c r="F422" i="39" a="1"/>
  <c r="D863" i="39" a="1"/>
  <c r="C502" i="39" a="1"/>
  <c r="AD631" i="9"/>
  <c r="H35" i="39" a="1"/>
  <c r="C849" i="39" a="1"/>
  <c r="D846" i="39" a="1"/>
  <c r="E144" i="39" a="1"/>
  <c r="I820" i="39" a="1"/>
  <c r="I451" i="39" a="1"/>
  <c r="C427" i="39" a="1"/>
  <c r="C928" i="39" a="1"/>
  <c r="I799" i="39" a="1"/>
  <c r="H972" i="39" a="1"/>
  <c r="F423" i="39" a="1"/>
  <c r="I683" i="39" a="1"/>
  <c r="D577" i="39" a="1"/>
  <c r="H822" i="39" a="1"/>
  <c r="H867" i="39" a="1"/>
  <c r="D306" i="39" a="1"/>
  <c r="I646" i="39" a="1"/>
  <c r="H210" i="39" a="1"/>
  <c r="F404" i="39" a="1"/>
  <c r="E204" i="39" a="1"/>
  <c r="I656" i="39" a="1"/>
  <c r="E46" i="39" a="1"/>
  <c r="I367" i="39" a="1"/>
  <c r="F712" i="39" a="1"/>
  <c r="F243" i="39" a="1"/>
  <c r="D623" i="39" a="1"/>
  <c r="E916" i="39" a="1"/>
  <c r="F867" i="39" a="1"/>
  <c r="E842" i="39" a="1"/>
  <c r="I855" i="39" a="1"/>
  <c r="H732" i="39" a="1"/>
  <c r="F975" i="39" a="1"/>
  <c r="F709" i="39" a="1"/>
  <c r="D470" i="39" a="1"/>
  <c r="E960" i="39" a="1"/>
  <c r="D983" i="39" a="1"/>
  <c r="C530" i="39" a="1"/>
  <c r="AD2195" i="9"/>
  <c r="E355" i="39" a="1"/>
  <c r="AD1095" i="9"/>
  <c r="E241" i="39" a="1"/>
  <c r="H323" i="39" a="1"/>
  <c r="C321" i="39" a="1"/>
  <c r="C106" i="39" a="1"/>
  <c r="C783" i="39" a="1"/>
  <c r="F197" i="39" a="1"/>
  <c r="H101" i="39" a="1"/>
  <c r="G753" i="39" a="1"/>
  <c r="F391" i="39" a="1"/>
  <c r="G819" i="39" a="1"/>
  <c r="F1017" i="39" a="1"/>
  <c r="C678" i="39" a="1"/>
  <c r="D748" i="39" a="1"/>
  <c r="I702" i="39" a="1"/>
  <c r="G897" i="39" a="1"/>
  <c r="I807" i="39" a="1"/>
  <c r="H845" i="39" a="1"/>
  <c r="I844" i="39" a="1"/>
  <c r="D660" i="39" a="1"/>
  <c r="AD2955" i="9"/>
  <c r="I989" i="39" a="1"/>
  <c r="AD156" i="9"/>
  <c r="C848" i="39" a="1"/>
  <c r="AD121" i="9"/>
  <c r="C780" i="39" a="1"/>
  <c r="G922" i="39" a="1"/>
  <c r="AD3383" i="9"/>
  <c r="C854" i="39" a="1"/>
  <c r="F603" i="39" a="1"/>
  <c r="H971" i="39" a="1"/>
  <c r="AD4065" i="9"/>
  <c r="C273" i="39" a="1"/>
  <c r="I603" i="39" a="1"/>
  <c r="E767" i="39" a="1"/>
  <c r="AD2197" i="9"/>
  <c r="D996" i="39" a="1"/>
  <c r="F417" i="39" a="1"/>
  <c r="I226" i="39" a="1"/>
  <c r="AD1531" i="9"/>
  <c r="H759" i="39" a="1"/>
  <c r="I34" i="39" a="1"/>
  <c r="G369" i="39" a="1"/>
  <c r="AD3397" i="9"/>
  <c r="AD1077" i="9"/>
  <c r="AD1577" i="9"/>
  <c r="AD2969" i="9"/>
  <c r="AD1029" i="9"/>
  <c r="AD4201" i="9"/>
  <c r="AD3302" i="9"/>
  <c r="AD150" i="9"/>
  <c r="AD651" i="9"/>
  <c r="AD4102" i="9"/>
  <c r="AD471" i="9"/>
  <c r="AD1632" i="9"/>
  <c r="AD1614" i="9"/>
  <c r="AD1649" i="9"/>
  <c r="AD40" i="9"/>
  <c r="AD2236" i="9"/>
  <c r="AD3317" i="9"/>
  <c r="AD3100" i="9"/>
  <c r="AD2677" i="9"/>
  <c r="AD4121" i="9"/>
  <c r="AD3440" i="9"/>
  <c r="AD2618" i="9"/>
  <c r="AD1192" i="9"/>
  <c r="D747" i="39" a="1"/>
  <c r="D612" i="39" a="1"/>
  <c r="F16" i="39" a="1"/>
  <c r="G138" i="39" a="1"/>
  <c r="E513" i="39" a="1"/>
  <c r="F526" i="39" a="1"/>
  <c r="I990" i="39" a="1"/>
  <c r="C381" i="39" a="1"/>
  <c r="E122" i="39" a="1"/>
  <c r="E921" i="39" a="1"/>
  <c r="I725" i="39" a="1"/>
  <c r="F888" i="39" a="1"/>
  <c r="F895" i="39" a="1"/>
  <c r="G401" i="39" a="1"/>
  <c r="C764" i="39" a="1"/>
  <c r="B161" i="12"/>
  <c r="H1004" i="39" a="1"/>
  <c r="H650" i="39" a="1"/>
  <c r="B47" i="12"/>
  <c r="F673" i="39" a="1"/>
  <c r="G893" i="39" a="1"/>
  <c r="AD555" i="9"/>
  <c r="C734" i="39" a="1"/>
  <c r="I1" i="39" a="1"/>
  <c r="AD1338" i="9"/>
  <c r="H866" i="39" a="1"/>
  <c r="AD3570" i="9"/>
  <c r="F624" i="39" a="1"/>
  <c r="E774" i="39" a="1"/>
  <c r="F696" i="39" a="1"/>
  <c r="AD4015" i="9"/>
  <c r="AD4401" i="9"/>
  <c r="AD1086" i="9"/>
  <c r="AD1356" i="9"/>
  <c r="AD3046" i="9"/>
  <c r="E467" i="39" a="1"/>
  <c r="AD448" i="9"/>
  <c r="AD2562" i="9"/>
  <c r="F602" i="39" a="1"/>
  <c r="AD3130" i="9"/>
  <c r="H20" i="39" a="1"/>
  <c r="F801" i="39" a="1"/>
  <c r="H757" i="39" a="1"/>
  <c r="F336" i="39" a="1"/>
  <c r="C784" i="39" a="1"/>
  <c r="I101" i="39" a="1"/>
  <c r="E1005" i="39" a="1"/>
  <c r="C65" i="39" a="1"/>
  <c r="H990" i="39" a="1"/>
  <c r="D378" i="39" a="1"/>
  <c r="I160" i="39" a="1"/>
  <c r="I420" i="39" a="1"/>
  <c r="F409" i="39" a="1"/>
  <c r="G342" i="39" a="1"/>
  <c r="B80" i="12"/>
  <c r="C134" i="39" a="1"/>
  <c r="I675" i="39" a="1"/>
  <c r="H447" i="39" a="1"/>
  <c r="C94" i="39" a="1"/>
  <c r="E278" i="39" a="1"/>
  <c r="E555" i="39" a="1"/>
  <c r="AD2231" i="9"/>
  <c r="F174" i="39" a="1"/>
  <c r="I409" i="39" a="1"/>
  <c r="I937" i="39" a="1"/>
  <c r="D551" i="39" a="1"/>
  <c r="H679" i="39" a="1"/>
  <c r="H475" i="39" a="1"/>
  <c r="I411" i="39" a="1"/>
  <c r="H204" i="39" a="1"/>
  <c r="H114" i="39" a="1"/>
  <c r="C498" i="39" a="1"/>
  <c r="I571" i="39" a="1"/>
  <c r="F668" i="39" a="1"/>
  <c r="F746" i="39" a="1"/>
  <c r="AD4388" i="9"/>
  <c r="D785" i="39" a="1"/>
  <c r="AD1262" i="9"/>
  <c r="C133" i="39" a="1"/>
  <c r="AD4097" i="9"/>
  <c r="F880" i="39" a="1"/>
  <c r="AD3960" i="9"/>
  <c r="D890" i="39" a="1"/>
  <c r="AD4319" i="9"/>
  <c r="AD1765" i="9"/>
  <c r="AD4145" i="9"/>
  <c r="AD4307" i="9"/>
  <c r="AD2855" i="9"/>
  <c r="AD1422" i="9"/>
  <c r="AD1941" i="9"/>
  <c r="AD3999" i="9"/>
  <c r="AD546" i="9"/>
  <c r="AD1711" i="9"/>
  <c r="AD3304" i="9"/>
  <c r="AD3603" i="9"/>
  <c r="I224" i="39" a="1"/>
  <c r="G671" i="39" a="1"/>
  <c r="E939" i="39" a="1"/>
  <c r="H988" i="39" a="1"/>
  <c r="I670" i="39" a="1"/>
  <c r="F762" i="39" a="1"/>
  <c r="I931" i="39" a="1"/>
  <c r="F320" i="39" a="1"/>
  <c r="H820" i="39" a="1"/>
  <c r="D632" i="39" a="1"/>
  <c r="AD578" i="9"/>
  <c r="AD3251" i="9"/>
  <c r="AD2270" i="9"/>
  <c r="AD2388" i="9"/>
  <c r="AD3656" i="9"/>
  <c r="AD3218" i="9"/>
  <c r="AD2603" i="9"/>
  <c r="AD4361" i="9"/>
  <c r="C315" i="39" a="1"/>
  <c r="AD796" i="9"/>
  <c r="AD2832" i="9"/>
  <c r="AD4258" i="9"/>
  <c r="AD68" i="9"/>
  <c r="AD2044" i="9"/>
  <c r="AD404" i="9"/>
  <c r="B134" i="12"/>
  <c r="D290" i="39" a="1"/>
  <c r="C394" i="39" a="1"/>
  <c r="F917" i="39" a="1"/>
  <c r="E879" i="39" a="1"/>
  <c r="F556" i="39" a="1"/>
  <c r="H618" i="39" a="1"/>
  <c r="D356" i="39" a="1"/>
  <c r="I768" i="39" a="1"/>
  <c r="C58" i="39" a="1"/>
  <c r="G670" i="39" a="1"/>
  <c r="I953" i="39" a="1"/>
  <c r="AD2038" i="9"/>
  <c r="AD3043" i="9"/>
  <c r="AD4188" i="9"/>
  <c r="AD1671" i="9"/>
  <c r="C960" i="39" a="1"/>
  <c r="H731" i="39" a="1"/>
  <c r="G677" i="39" a="1"/>
  <c r="D792" i="39" a="1"/>
  <c r="AD3278" i="9"/>
  <c r="AD3812" i="9"/>
  <c r="AD3559" i="9"/>
  <c r="AD1865" i="9"/>
  <c r="AD4340" i="9"/>
  <c r="AD4027" i="9"/>
  <c r="AD2689" i="9"/>
  <c r="AD1036" i="9"/>
  <c r="AD3431" i="9"/>
  <c r="AD1914" i="9"/>
  <c r="AD4241" i="9"/>
  <c r="AD1146" i="9"/>
  <c r="H63" i="39" a="1"/>
  <c r="F772" i="39" a="1"/>
  <c r="E331" i="39" a="1"/>
  <c r="C844" i="39" a="1"/>
  <c r="F441" i="39" a="1"/>
  <c r="G763" i="39" a="1"/>
  <c r="AD2453" i="9"/>
  <c r="H550" i="39" a="1"/>
  <c r="D463" i="39" a="1"/>
  <c r="F636" i="39" a="1"/>
  <c r="F637" i="39" a="1"/>
  <c r="H104" i="39" a="1"/>
  <c r="AD2939" i="9"/>
  <c r="E308" i="39" a="1"/>
  <c r="E721" i="39" a="1"/>
  <c r="G750" i="39" a="1"/>
  <c r="F439" i="39" a="1"/>
  <c r="F610" i="39" a="1"/>
  <c r="I115" i="39" a="1"/>
  <c r="I564" i="39" a="1"/>
  <c r="G1011" i="39" a="1"/>
  <c r="D593" i="39" a="1"/>
  <c r="G918" i="39" a="1"/>
  <c r="F360" i="39" a="1"/>
  <c r="C792" i="39" a="1"/>
  <c r="E533" i="39" a="1"/>
  <c r="D683" i="39" a="1"/>
  <c r="C270" i="39" a="1"/>
  <c r="C759" i="39" a="1"/>
  <c r="H724" i="39" a="1"/>
  <c r="D867" i="39" a="1"/>
  <c r="D986" i="39" a="1"/>
  <c r="D904" i="39" a="1"/>
  <c r="C662" i="39" a="1"/>
  <c r="D958" i="39" a="1"/>
  <c r="C112" i="39" a="1"/>
  <c r="E610" i="39" a="1"/>
  <c r="D801" i="39" a="1"/>
  <c r="I248" i="39" a="1"/>
  <c r="F745" i="39" a="1"/>
  <c r="H998" i="39" a="1"/>
  <c r="G208" i="39" a="1"/>
  <c r="F281" i="39" a="1"/>
  <c r="D852" i="39" a="1"/>
  <c r="D495" i="39" a="1"/>
  <c r="C297" i="39" a="1"/>
  <c r="D686" i="39" a="1"/>
  <c r="H735" i="39" a="1"/>
  <c r="C905" i="39" a="1"/>
  <c r="G714" i="39" a="1"/>
  <c r="G219" i="39" a="1"/>
  <c r="H856" i="39" a="1"/>
  <c r="I628" i="39" a="1"/>
  <c r="H326" i="39" a="1"/>
  <c r="F793" i="39" a="1"/>
  <c r="F982" i="39" a="1"/>
  <c r="I909" i="39" a="1"/>
  <c r="I829" i="39" a="1"/>
  <c r="C471" i="39" a="1"/>
  <c r="I846" i="39" a="1"/>
  <c r="AD720" i="9"/>
  <c r="H950" i="39" a="1"/>
  <c r="G790" i="39" a="1"/>
  <c r="I772" i="39" a="1"/>
  <c r="H642" i="39" a="1"/>
  <c r="AD1948" i="9"/>
  <c r="F760" i="39" a="1"/>
  <c r="F573" i="39" a="1"/>
  <c r="C374" i="39" a="1"/>
  <c r="G760" i="39" a="1"/>
  <c r="F733" i="39" a="1"/>
  <c r="H771" i="39" a="1"/>
  <c r="C88" i="39" a="1"/>
  <c r="AD306" i="9"/>
  <c r="C909" i="39" a="1"/>
  <c r="D578" i="39" a="1"/>
  <c r="E537" i="39" a="1"/>
  <c r="I612" i="39" a="1"/>
  <c r="F533" i="39" a="1"/>
  <c r="H355" i="39" a="1"/>
  <c r="E125" i="39" a="1"/>
  <c r="AD3419" i="9"/>
  <c r="AD412" i="9"/>
  <c r="AD3966" i="9"/>
  <c r="G1012" i="39" a="1"/>
  <c r="AD980" i="9"/>
  <c r="AD2310" i="9"/>
  <c r="AD2543" i="9"/>
  <c r="AD4333" i="9"/>
  <c r="AD2808" i="9"/>
  <c r="AD2892" i="9"/>
  <c r="AD2839" i="9"/>
  <c r="AD1961" i="9"/>
  <c r="AD2090" i="9"/>
  <c r="AD1112" i="9"/>
  <c r="AD2073" i="9"/>
  <c r="AD384" i="9"/>
  <c r="H547" i="39" a="1"/>
  <c r="AD3038" i="9"/>
  <c r="AD2655" i="9"/>
  <c r="AD658" i="9"/>
  <c r="AD3594" i="9"/>
  <c r="AD3318" i="9"/>
  <c r="AD3398" i="9"/>
  <c r="G737" i="39" a="1"/>
  <c r="G558" i="39" a="1"/>
  <c r="H82" i="39" a="1"/>
  <c r="D517" i="39" a="1"/>
  <c r="E143" i="39" a="1"/>
  <c r="B157" i="12"/>
  <c r="D168" i="39" a="1"/>
  <c r="C899" i="39" a="1"/>
  <c r="F377" i="39" a="1"/>
  <c r="F897" i="39" a="1"/>
  <c r="H865" i="39" a="1"/>
  <c r="I893" i="39" a="1"/>
  <c r="C171" i="39" a="1"/>
  <c r="C751" i="39" a="1"/>
  <c r="B85" i="12"/>
  <c r="H827" i="39" a="1"/>
  <c r="E736" i="39" a="1"/>
  <c r="AD2698" i="9"/>
  <c r="AD477" i="9"/>
  <c r="AD536" i="9"/>
  <c r="I556" i="39" a="1"/>
  <c r="C331" i="39" a="1"/>
  <c r="G512" i="39" a="1"/>
  <c r="C401" i="39" a="1"/>
  <c r="G999" i="39" a="1"/>
  <c r="C518" i="39" a="1"/>
  <c r="G625" i="39" a="1"/>
  <c r="H959" i="39" a="1"/>
  <c r="F675" i="39" a="1"/>
  <c r="C633" i="39" a="1"/>
  <c r="AD1454" i="9"/>
  <c r="I976" i="39" a="1"/>
  <c r="AD2292" i="9"/>
  <c r="AD2475" i="9"/>
  <c r="AD79" i="9"/>
  <c r="AD979" i="9"/>
  <c r="AD2800" i="9"/>
  <c r="B81" i="12"/>
  <c r="AD4365" i="9"/>
  <c r="D137" i="39" a="1"/>
  <c r="G436" i="39" a="1"/>
  <c r="I895" i="39" a="1"/>
  <c r="C727" i="39" a="1"/>
  <c r="E21" i="39" a="1"/>
  <c r="I589" i="39" a="1"/>
  <c r="D649" i="39" a="1"/>
  <c r="G588" i="39" a="1"/>
  <c r="G637" i="39" a="1"/>
  <c r="C47" i="39" a="1"/>
  <c r="G1024" i="39" a="1"/>
  <c r="C638" i="39" a="1"/>
  <c r="E81" i="39" a="1"/>
  <c r="C910" i="39" a="1"/>
  <c r="I418" i="39" a="1"/>
  <c r="I76" i="39" a="1"/>
  <c r="E248" i="39" a="1"/>
  <c r="C708" i="39" a="1"/>
  <c r="C695" i="39" a="1"/>
  <c r="AD3244" i="9"/>
  <c r="C664" i="39" a="1"/>
  <c r="AD534" i="9"/>
  <c r="AD1391" i="9"/>
  <c r="I215" i="39" a="1"/>
  <c r="I369" i="39" a="1"/>
  <c r="E445" i="39" a="1"/>
  <c r="I727" i="39" a="1"/>
  <c r="I1014" i="39" a="1"/>
  <c r="C883" i="39" a="1"/>
  <c r="H685" i="39" a="1"/>
  <c r="I470" i="39" a="1"/>
  <c r="E407" i="39" a="1"/>
  <c r="AD3977" i="9"/>
  <c r="AD3257" i="9"/>
  <c r="AD2501" i="9"/>
  <c r="G967" i="39" a="1"/>
  <c r="F523" i="39" a="1"/>
  <c r="D562" i="39" a="1"/>
  <c r="G522" i="39" a="1"/>
  <c r="I449" i="39" a="1"/>
  <c r="AD1133" i="9"/>
  <c r="G938" i="39" a="1"/>
  <c r="I710" i="39" a="1"/>
  <c r="E937" i="39" a="1"/>
  <c r="AD2141" i="9"/>
  <c r="AD1429" i="9"/>
  <c r="AD4004" i="9"/>
  <c r="AD4412" i="9"/>
  <c r="AD2108" i="9"/>
  <c r="F1001" i="39" a="1"/>
  <c r="AD625" i="9"/>
  <c r="AD551" i="9"/>
  <c r="E574" i="39" a="1"/>
  <c r="AD2094" i="9"/>
  <c r="AD2672" i="9"/>
  <c r="D175" i="39" a="1"/>
  <c r="F88" i="39" a="1"/>
  <c r="I736" i="39" a="1"/>
  <c r="D519" i="39" a="1"/>
  <c r="I59" i="39" a="1"/>
  <c r="C298" i="39" a="1"/>
  <c r="I558" i="39" a="1"/>
  <c r="I1002" i="39" a="1"/>
  <c r="F97" i="39" a="1"/>
  <c r="D766" i="39" a="1"/>
  <c r="C77" i="39" a="1"/>
  <c r="C343" i="39" a="1"/>
  <c r="F950" i="39" a="1"/>
  <c r="AD1549" i="9"/>
  <c r="AD2748" i="9"/>
  <c r="D528" i="39" a="1"/>
  <c r="AD652" i="9"/>
  <c r="AD1183" i="9"/>
  <c r="AD3295" i="9"/>
  <c r="AD3301" i="9"/>
  <c r="AD233" i="9"/>
  <c r="AD927" i="9"/>
  <c r="AD1431" i="9"/>
  <c r="AD4122" i="9"/>
  <c r="AD126" i="9"/>
  <c r="AD3920" i="9"/>
  <c r="AD3162" i="9"/>
  <c r="AD3745" i="9"/>
  <c r="AD2522" i="9"/>
  <c r="B104" i="12"/>
  <c r="AD824" i="9"/>
  <c r="AD3353" i="9"/>
  <c r="AD1508" i="9"/>
  <c r="AD44" i="9"/>
  <c r="AD1491" i="9"/>
  <c r="F576" i="39" a="1"/>
  <c r="D261" i="39" a="1"/>
  <c r="I483" i="39" a="1"/>
  <c r="F731" i="39" a="1"/>
  <c r="D572" i="39" a="1"/>
  <c r="H449" i="39" a="1"/>
  <c r="D431" i="39" a="1"/>
  <c r="C3" i="39" a="1"/>
  <c r="D786" i="39" a="1"/>
  <c r="F619" i="39" a="1"/>
  <c r="G920" i="39" a="1"/>
  <c r="F956" i="39" a="1"/>
  <c r="H51" i="39" a="1"/>
  <c r="G540" i="39" a="1"/>
  <c r="E769" i="39" a="1"/>
  <c r="H600" i="39" a="1"/>
  <c r="D445" i="39" a="1"/>
  <c r="G601" i="39" a="1"/>
  <c r="D325" i="39" a="1"/>
  <c r="D880" i="39" a="1"/>
  <c r="AD2372" i="9"/>
  <c r="C28" i="39" a="1"/>
  <c r="E609" i="39" a="1"/>
  <c r="E411" i="39" a="1"/>
  <c r="H848" i="39" a="1"/>
  <c r="D642" i="39" a="1"/>
  <c r="E500" i="39" a="1"/>
  <c r="C231" i="39" a="1"/>
  <c r="G456" i="39" a="1"/>
  <c r="C826" i="39" a="1"/>
  <c r="C86" i="39" a="1"/>
  <c r="D855" i="39" a="1"/>
  <c r="G238" i="39" a="1"/>
  <c r="H678" i="39" a="1"/>
  <c r="G410" i="39" a="1"/>
  <c r="F550" i="39" a="1"/>
  <c r="D734" i="39" a="1"/>
  <c r="H1001" i="39" a="1"/>
  <c r="F398" i="39" a="1"/>
  <c r="F852" i="39" a="1"/>
  <c r="G691" i="39" a="1"/>
  <c r="E279" i="39" a="1"/>
  <c r="F651" i="39" a="1"/>
  <c r="I229" i="39" a="1"/>
  <c r="D69" i="39" a="1"/>
  <c r="F719" i="39" a="1"/>
  <c r="G1000" i="39" a="1"/>
  <c r="D999" i="39" a="1"/>
  <c r="D769" i="39" a="1"/>
  <c r="G184" i="39" a="1"/>
  <c r="E138" i="39" a="1"/>
  <c r="E544" i="39" a="1"/>
  <c r="D603" i="39" a="1"/>
  <c r="D980" i="39" a="1"/>
  <c r="E876" i="39" a="1"/>
  <c r="H816" i="39" a="1"/>
  <c r="C52" i="39" a="1"/>
  <c r="G744" i="39" a="1"/>
  <c r="F476" i="39" a="1"/>
  <c r="H674" i="39" a="1"/>
  <c r="H944" i="39" a="1"/>
  <c r="D451" i="39" a="1"/>
  <c r="H250" i="39" a="1"/>
  <c r="D637" i="39" a="1"/>
  <c r="E233" i="39" a="1"/>
  <c r="C794" i="39" a="1"/>
  <c r="G986" i="39" a="1"/>
  <c r="E332" i="39" a="1"/>
  <c r="G669" i="39" a="1"/>
  <c r="C254" i="39" a="1"/>
  <c r="C227" i="39" a="1"/>
  <c r="C317" i="39" a="1"/>
  <c r="E491" i="39" a="1"/>
  <c r="I214" i="39" a="1"/>
  <c r="F775" i="39" a="1"/>
  <c r="AD367" i="9"/>
  <c r="E883" i="39" a="1"/>
  <c r="D750" i="39" a="1"/>
  <c r="F589" i="39" a="1"/>
  <c r="H1006" i="39" a="1"/>
  <c r="F702" i="39" a="1"/>
  <c r="AD1548" i="9"/>
  <c r="G969" i="39" a="1"/>
  <c r="AD3184" i="9"/>
  <c r="AD3123" i="9"/>
  <c r="AD3974" i="9"/>
  <c r="F324" i="39" a="1"/>
  <c r="G17" i="6"/>
  <c r="AD1126" i="9"/>
  <c r="H910" i="39" a="1"/>
  <c r="G789" i="39" a="1"/>
  <c r="C532" i="39" a="1"/>
  <c r="AD833" i="9"/>
  <c r="C581" i="39" a="1"/>
  <c r="E260" i="39" a="1"/>
  <c r="E888" i="39" a="1"/>
  <c r="AD1956" i="9"/>
  <c r="F827" i="39" a="1"/>
  <c r="F996" i="39" a="1"/>
  <c r="C281" i="39" a="1"/>
  <c r="AD3221" i="9"/>
  <c r="F860" i="39" a="1"/>
  <c r="D817" i="39" a="1"/>
  <c r="C750" i="39" a="1"/>
  <c r="AD2332" i="9"/>
  <c r="AD1475" i="9"/>
  <c r="AD3444" i="9"/>
  <c r="C408" i="39" a="1"/>
  <c r="AD655" i="9"/>
  <c r="B91" i="12"/>
  <c r="AD935" i="9"/>
  <c r="AD820" i="9"/>
  <c r="AD4099" i="9"/>
  <c r="AD3567" i="9"/>
  <c r="AD358" i="9"/>
  <c r="AD3358" i="9"/>
  <c r="AD257" i="9"/>
  <c r="AD3898" i="9"/>
  <c r="AD3210" i="9"/>
  <c r="AD506" i="9"/>
  <c r="AD3224" i="9"/>
  <c r="AD2373" i="9"/>
  <c r="AD723" i="9"/>
  <c r="AD3481" i="9"/>
  <c r="AD202" i="9"/>
  <c r="AD419" i="9"/>
  <c r="AD47" i="9"/>
  <c r="H640" i="39" a="1"/>
  <c r="F856" i="39" a="1"/>
  <c r="D700" i="39" a="1"/>
  <c r="G421" i="39" a="1"/>
  <c r="C344" i="39" a="1"/>
  <c r="G206" i="39" a="1"/>
  <c r="F954" i="39" a="1"/>
  <c r="I366" i="39" a="1"/>
  <c r="F140" i="39" a="1"/>
  <c r="I731" i="39" a="1"/>
  <c r="D711" i="39" a="1"/>
  <c r="I949" i="39" a="1"/>
  <c r="F453" i="39" a="1"/>
  <c r="I902" i="39" a="1"/>
  <c r="G785" i="39" a="1"/>
  <c r="G26" i="39" a="1"/>
  <c r="E893" i="39" a="1"/>
  <c r="B16" i="12"/>
  <c r="AD636" i="9"/>
  <c r="AD3595" i="9"/>
  <c r="I632" i="39" a="1"/>
  <c r="H764" i="39" a="1"/>
  <c r="F717" i="39" a="1"/>
  <c r="F451" i="39" a="1"/>
  <c r="C511" i="39" a="1"/>
  <c r="C354" i="39" a="1"/>
  <c r="F737" i="39" a="1"/>
  <c r="C959" i="39" a="1"/>
  <c r="C102" i="39" a="1"/>
  <c r="F564" i="39" a="1"/>
  <c r="B77" i="12"/>
  <c r="D774" i="39" a="1"/>
  <c r="AD53" i="9"/>
  <c r="AD3045" i="9"/>
  <c r="B30" i="12"/>
  <c r="AD2993" i="9"/>
  <c r="AD372" i="9"/>
  <c r="AD4217" i="9"/>
  <c r="AD2753" i="9"/>
  <c r="I86" i="39" a="1"/>
  <c r="H212" i="39" a="1"/>
  <c r="F580" i="39" a="1"/>
  <c r="I711" i="39" a="1"/>
  <c r="G339" i="39" a="1"/>
  <c r="F313" i="39" a="1"/>
  <c r="D397" i="39" a="1"/>
  <c r="D563" i="39" a="1"/>
  <c r="H958" i="39" a="1"/>
  <c r="I685" i="39" a="1"/>
  <c r="I186" i="39" a="1"/>
  <c r="D626" i="39" a="1"/>
  <c r="F1000" i="39" a="1"/>
  <c r="D668" i="39" a="1"/>
  <c r="D757" i="39" a="1"/>
  <c r="G87" i="39" a="1"/>
  <c r="F939" i="39" a="1"/>
  <c r="C132" i="39" a="1"/>
  <c r="I682" i="39" a="1"/>
  <c r="H843" i="39" a="1"/>
  <c r="H727" i="39" a="1"/>
  <c r="AD4169" i="9"/>
  <c r="AD2438" i="9"/>
  <c r="D387" i="39" a="1"/>
  <c r="H40" i="39" a="1"/>
  <c r="C327" i="39" a="1"/>
  <c r="C477" i="39" a="1"/>
  <c r="E941" i="39" a="1"/>
  <c r="E639" i="39" a="1"/>
  <c r="G478" i="39" a="1"/>
  <c r="D712" i="39" a="1"/>
  <c r="G869" i="39" a="1"/>
  <c r="G907" i="39" a="1"/>
  <c r="C922" i="39" a="1"/>
  <c r="C656" i="39" a="1"/>
  <c r="C625" i="39" a="1"/>
  <c r="AD1017" i="9"/>
  <c r="F809" i="39" a="1"/>
  <c r="C660" i="39" a="1"/>
  <c r="I111" i="39" a="1"/>
  <c r="AD1053" i="9"/>
  <c r="I738" i="39" a="1"/>
  <c r="C859" i="39" a="1"/>
  <c r="B167" i="12"/>
  <c r="AD2484" i="9"/>
  <c r="AD4131" i="9"/>
  <c r="AD1624" i="9"/>
  <c r="AD1703" i="9"/>
  <c r="AD3455" i="9"/>
  <c r="E846" i="39" a="1"/>
  <c r="AD1295" i="9"/>
  <c r="AD2826" i="9"/>
  <c r="I786" i="39" a="1"/>
  <c r="AD2400" i="9"/>
  <c r="AD680" i="9"/>
  <c r="AD912" i="9"/>
  <c r="C970" i="39" a="1"/>
  <c r="E146" i="39" a="1"/>
  <c r="I917" i="39" a="1"/>
  <c r="G937" i="39" a="1"/>
  <c r="H967" i="39" a="1"/>
  <c r="F945" i="39" a="1"/>
  <c r="G640" i="39" a="1"/>
  <c r="C538" i="39" a="1"/>
  <c r="C296" i="39" a="1"/>
  <c r="H473" i="39" a="1"/>
  <c r="E486" i="39" a="1"/>
  <c r="C519" i="39" a="1"/>
  <c r="G911" i="39" a="1"/>
  <c r="F100" i="39" a="1"/>
  <c r="AD500" i="9"/>
  <c r="AD588" i="9"/>
  <c r="AD3050" i="9"/>
  <c r="AD2646" i="9"/>
  <c r="AD3758" i="9"/>
  <c r="AD1072" i="9"/>
  <c r="AD2060" i="9"/>
  <c r="AD3916" i="9"/>
  <c r="AD2065" i="9"/>
  <c r="AD2420" i="9"/>
  <c r="AD3880" i="9"/>
  <c r="E671" i="39" a="1"/>
  <c r="F384" i="39" a="1"/>
  <c r="F228" i="39" a="1"/>
  <c r="C972" i="39" a="1"/>
  <c r="C772" i="39" a="1"/>
  <c r="I1021" i="39" a="1"/>
  <c r="F600" i="39" a="1"/>
  <c r="H430" i="39" a="1"/>
  <c r="AD2653" i="9"/>
  <c r="E906" i="39" a="1"/>
  <c r="AD2212" i="9"/>
  <c r="C604" i="39" a="1"/>
  <c r="D561" i="39" a="1"/>
  <c r="D965" i="39" a="1"/>
  <c r="I886" i="39" a="1"/>
  <c r="C154" i="39" a="1"/>
  <c r="AD1082" i="9"/>
  <c r="D922" i="39" a="1"/>
  <c r="AD563" i="9"/>
  <c r="AD2963" i="9"/>
  <c r="AD2205" i="9"/>
  <c r="AD2563" i="9"/>
  <c r="I826" i="39" a="1"/>
  <c r="AD3433" i="9"/>
  <c r="AD41" i="9"/>
  <c r="AD401" i="9"/>
  <c r="AD2392" i="9"/>
  <c r="AD1811" i="9"/>
  <c r="AD1012" i="9"/>
  <c r="AD2917" i="9"/>
  <c r="AD84" i="9"/>
  <c r="C272" i="39" a="1"/>
  <c r="H704" i="39" a="1"/>
  <c r="AD921" i="9"/>
  <c r="D352" i="39" a="1"/>
  <c r="AD641" i="9"/>
  <c r="I403" i="39" a="1"/>
  <c r="AD2137" i="9"/>
  <c r="AD2300" i="9"/>
  <c r="AD2640" i="9"/>
  <c r="C619" i="39" a="1"/>
  <c r="D375" i="39" a="1"/>
  <c r="F452" i="39" a="1"/>
  <c r="C752" i="39" a="1"/>
  <c r="I441" i="39" a="1"/>
  <c r="G446" i="39" a="1"/>
  <c r="H529" i="39" a="1"/>
  <c r="H242" i="39" a="1"/>
  <c r="F672" i="39" a="1"/>
  <c r="C866" i="39" a="1"/>
  <c r="D145" i="39" a="1"/>
  <c r="H781" i="39" a="1"/>
  <c r="G355" i="39" a="1"/>
  <c r="C326" i="39" a="1"/>
  <c r="G265" i="39" a="1"/>
  <c r="F234" i="39" a="1"/>
  <c r="E666" i="39" a="1"/>
  <c r="I522" i="39" a="1"/>
  <c r="I104" i="39" a="1"/>
  <c r="H92" i="39" a="1"/>
  <c r="D601" i="39" a="1"/>
  <c r="F86" i="39" a="1"/>
  <c r="G611" i="39" a="1"/>
  <c r="F213" i="39" a="1"/>
  <c r="F426" i="39" a="1"/>
  <c r="AD4054" i="9"/>
  <c r="H581" i="39" a="1"/>
  <c r="AD2432" i="9"/>
  <c r="H922" i="39" a="1"/>
  <c r="AD662" i="9"/>
  <c r="F397" i="39" a="1"/>
  <c r="H931" i="39" a="1"/>
  <c r="D753" i="39" a="1"/>
  <c r="I282" i="39" a="1"/>
  <c r="G93" i="39" a="1"/>
  <c r="I751" i="39" a="1"/>
  <c r="D782" i="39" a="1"/>
  <c r="H651" i="39" a="1"/>
  <c r="I860" i="39" a="1"/>
  <c r="F920" i="39" a="1"/>
  <c r="I222" i="39" a="1"/>
  <c r="B143" i="12"/>
  <c r="D560" i="39" a="1"/>
  <c r="F688" i="39" a="1"/>
  <c r="I92" i="39" a="1"/>
  <c r="G567" i="39" a="1"/>
  <c r="C349" i="39" a="1"/>
  <c r="D1005" i="39" a="1"/>
  <c r="G380" i="39" a="1"/>
  <c r="G1010" i="39" a="1"/>
  <c r="F948" i="39" a="1"/>
  <c r="C358" i="39" a="1"/>
  <c r="G474" i="39" a="1"/>
  <c r="D998" i="39" a="1"/>
  <c r="I831" i="39" a="1"/>
  <c r="AD1566" i="9"/>
  <c r="AD2240" i="9"/>
  <c r="AD3904" i="9"/>
  <c r="E755" i="39" a="1"/>
  <c r="AD2853" i="9"/>
  <c r="B7" i="12"/>
  <c r="AD3197" i="9"/>
  <c r="E988" i="39" a="1"/>
  <c r="AD3042" i="9"/>
  <c r="AD1538" i="9"/>
  <c r="AD4044" i="9"/>
  <c r="I269" i="39" a="1"/>
  <c r="AD781" i="9"/>
  <c r="AD2311" i="9"/>
  <c r="B23" i="12"/>
  <c r="C240" i="39" a="1"/>
  <c r="AD1793" i="9"/>
  <c r="AD2788" i="9"/>
  <c r="AD1317" i="9"/>
  <c r="AD3552" i="9"/>
  <c r="AD3637" i="9"/>
  <c r="AD930" i="9"/>
  <c r="AD819" i="9"/>
  <c r="AD1428" i="9"/>
  <c r="AD1895" i="9"/>
  <c r="AD2847" i="9"/>
  <c r="AD2702" i="9"/>
  <c r="AD1483" i="9"/>
  <c r="D780" i="39" a="1"/>
  <c r="AD2087" i="9"/>
  <c r="AD1966" i="9"/>
  <c r="AD4454" i="9"/>
  <c r="AD4052" i="9"/>
  <c r="AD3367" i="9"/>
  <c r="G793" i="39" a="1"/>
  <c r="AD35" i="9"/>
  <c r="AD4492" i="9"/>
  <c r="AD1439" i="9"/>
  <c r="AD1256" i="9"/>
  <c r="AD149" i="9"/>
  <c r="AD3670" i="9"/>
  <c r="C109" i="39" a="1"/>
  <c r="D752" i="39" a="1"/>
  <c r="D40" i="39" a="1"/>
  <c r="E83" i="39" a="1"/>
  <c r="I56" i="39" a="1"/>
  <c r="D505" i="39" a="1"/>
  <c r="G798" i="39" a="1"/>
  <c r="F549" i="39" a="1"/>
  <c r="C522" i="39" a="1"/>
  <c r="C244" i="39" a="1"/>
  <c r="G936" i="39" a="1"/>
  <c r="G844" i="39" a="1"/>
  <c r="D984" i="39" a="1"/>
  <c r="C861" i="39" a="1"/>
  <c r="C1024" i="39" a="1"/>
  <c r="E193" i="39" a="1"/>
  <c r="F925" i="39" a="1"/>
  <c r="D17" i="6"/>
  <c r="I320" i="39" a="1"/>
  <c r="H139" i="39" a="1"/>
  <c r="AD2138" i="9"/>
  <c r="H795" i="39" a="1"/>
  <c r="AD1855" i="9"/>
  <c r="G650" i="39" a="1"/>
  <c r="F625" i="39" a="1"/>
  <c r="AD3868" i="9"/>
  <c r="I947" i="39" a="1"/>
  <c r="AD976" i="9"/>
  <c r="D430" i="39" a="1"/>
  <c r="AD1184" i="9"/>
  <c r="AD3469" i="9"/>
  <c r="AD1071" i="9"/>
  <c r="AD2606" i="9"/>
  <c r="AD95" i="9"/>
  <c r="AD2693" i="9"/>
  <c r="B118" i="12"/>
  <c r="AD4002" i="9"/>
  <c r="AD3673" i="9"/>
  <c r="AD4009" i="9"/>
  <c r="I694" i="39" a="1"/>
  <c r="H549" i="39" a="1"/>
  <c r="G726" i="39" a="1"/>
  <c r="I429" i="39" a="1"/>
  <c r="H183" i="39" a="1"/>
  <c r="E315" i="39" a="1"/>
  <c r="E715" i="39" a="1"/>
  <c r="G901" i="39" a="1"/>
  <c r="D341" i="39" a="1"/>
  <c r="E494" i="39" a="1"/>
  <c r="H578" i="39" a="1"/>
  <c r="C627" i="39" a="1"/>
  <c r="E821" i="39" a="1"/>
  <c r="I69" i="39" a="1"/>
  <c r="H948" i="39" a="1"/>
  <c r="E673" i="39" a="1"/>
  <c r="I493" i="39" a="1"/>
  <c r="C521" i="39" a="1"/>
  <c r="G408" i="39" a="1"/>
  <c r="AD1377" i="9"/>
  <c r="G534" i="39" a="1"/>
  <c r="H235" i="39" a="1"/>
  <c r="C563" i="39" a="1"/>
  <c r="D171" i="39" a="1"/>
  <c r="H438" i="39" a="1"/>
  <c r="G807" i="39" a="1"/>
  <c r="C558" i="39" a="1"/>
  <c r="I761" i="39" a="1"/>
  <c r="H599" i="39" a="1"/>
  <c r="AD950" i="9"/>
  <c r="C984" i="39" a="1"/>
  <c r="AD1890" i="9"/>
  <c r="AD2471" i="9"/>
  <c r="AD3968" i="9"/>
  <c r="AD1859" i="9"/>
  <c r="E471" i="39" a="1"/>
  <c r="C1008" i="39" a="1"/>
  <c r="H224" i="39" a="1"/>
  <c r="H769" i="39" a="1"/>
  <c r="C15" i="39" a="1"/>
  <c r="C846" i="39" a="1"/>
  <c r="H821" i="39" a="1"/>
  <c r="C291" i="39" a="1"/>
  <c r="F388" i="39" a="1"/>
  <c r="B89" i="12"/>
  <c r="C874" i="39" a="1"/>
  <c r="AD4191" i="9"/>
  <c r="AD3044" i="9"/>
  <c r="AD3446" i="9"/>
  <c r="AD3227" i="9"/>
  <c r="AD1150" i="9"/>
  <c r="AD4402" i="9"/>
  <c r="AD2213" i="9"/>
  <c r="AD1634" i="9"/>
  <c r="AD1442" i="9"/>
  <c r="D682" i="39" a="1"/>
  <c r="H503" i="39" a="1"/>
  <c r="C491" i="39" a="1"/>
  <c r="G288" i="39" a="1"/>
  <c r="I272" i="39" a="1"/>
  <c r="H762" i="39" a="1"/>
  <c r="F949" i="39" a="1"/>
  <c r="F781" i="39" a="1"/>
  <c r="C225" i="39" a="1"/>
  <c r="F175" i="39" a="1"/>
  <c r="D883" i="39" a="1"/>
  <c r="AD4247" i="9"/>
  <c r="AD746" i="9"/>
  <c r="AD392" i="9"/>
  <c r="AD2262" i="9"/>
  <c r="AD4069" i="9"/>
  <c r="C645" i="39" a="1"/>
  <c r="AD3892" i="9"/>
  <c r="AD604" i="9"/>
  <c r="AD888" i="9"/>
  <c r="AD2718" i="9"/>
  <c r="AD1226" i="9"/>
  <c r="AD1607" i="9"/>
  <c r="AD3965" i="9"/>
  <c r="AD438" i="9"/>
  <c r="AD3098" i="9"/>
  <c r="AD2396" i="9"/>
  <c r="D411" i="39" a="1"/>
  <c r="F179" i="39" a="1"/>
  <c r="G396" i="39" a="1"/>
  <c r="E965" i="39" a="1"/>
  <c r="D764" i="39" a="1"/>
  <c r="C214" i="39" a="1"/>
  <c r="H985" i="39" a="1"/>
  <c r="F542" i="39" a="1"/>
  <c r="G941" i="39" a="1"/>
  <c r="I423" i="39" a="1"/>
  <c r="F935" i="39" a="1"/>
  <c r="F193" i="39" a="1"/>
  <c r="D909" i="39" a="1"/>
  <c r="F635" i="39" a="1"/>
  <c r="G764" i="39" a="1"/>
  <c r="I519" i="39" a="1"/>
  <c r="AD1212" i="9"/>
  <c r="C241" i="39" a="1"/>
  <c r="AD2610" i="9"/>
  <c r="C176" i="39" a="1"/>
  <c r="H686" i="39" a="1"/>
  <c r="F911" i="39" a="1"/>
  <c r="G136" i="39" a="1"/>
  <c r="H353" i="39" a="1"/>
  <c r="G462" i="39" a="1"/>
  <c r="D979" i="39" a="1"/>
  <c r="I835" i="39" a="1"/>
  <c r="G28" i="39" a="1"/>
  <c r="F756" i="39" a="1"/>
  <c r="E1013" i="39" a="1"/>
  <c r="D61" i="39" a="1"/>
  <c r="H630" i="39" a="1"/>
  <c r="E742" i="39" a="1"/>
  <c r="I438" i="39" a="1"/>
  <c r="C545" i="39" a="1"/>
  <c r="F268" i="39" a="1"/>
  <c r="F248" i="39" a="1"/>
  <c r="H271" i="39" a="1"/>
  <c r="E74" i="39" a="1"/>
  <c r="C976" i="39" a="1"/>
  <c r="F371" i="39" a="1"/>
  <c r="I659" i="39" a="1"/>
  <c r="G561" i="39" a="1"/>
  <c r="G249" i="39" a="1"/>
  <c r="D170" i="39" a="1"/>
  <c r="H288" i="39" a="1"/>
  <c r="E358" i="39" a="1"/>
  <c r="E812" i="39" a="1"/>
  <c r="G482" i="39" a="1"/>
  <c r="G1001" i="39" a="1"/>
  <c r="D939" i="39" a="1"/>
  <c r="C812" i="39" a="1"/>
  <c r="G780" i="39" a="1"/>
  <c r="F444" i="39" a="1"/>
  <c r="F876" i="39" a="1"/>
  <c r="H493" i="39" a="1"/>
  <c r="C340" i="39" a="1"/>
  <c r="C442" i="39" a="1"/>
  <c r="G891" i="39" a="1"/>
  <c r="G838" i="39" a="1"/>
  <c r="F838" i="39" a="1"/>
  <c r="E705" i="39" a="1"/>
  <c r="D476" i="39" a="1"/>
  <c r="H144" i="39" a="1"/>
  <c r="E424" i="39" a="1"/>
  <c r="C647" i="39" a="1"/>
  <c r="F310" i="39" a="1"/>
  <c r="H915" i="39" a="1"/>
  <c r="E792" i="39" a="1"/>
  <c r="C554" i="39" a="1"/>
  <c r="F521" i="39" a="1"/>
  <c r="H854" i="39" a="1"/>
  <c r="F43" i="39" a="1"/>
  <c r="C724" i="39" a="1"/>
  <c r="C74" i="39" a="1"/>
  <c r="D949" i="39" a="1"/>
  <c r="D955" i="39" a="1"/>
  <c r="G766" i="39" a="1"/>
  <c r="E973" i="39" a="1"/>
  <c r="E548" i="39" a="1"/>
  <c r="G771" i="39" a="1"/>
  <c r="E1015" i="39" a="1"/>
  <c r="C1" i="39" a="1"/>
  <c r="G509" i="39" a="1"/>
  <c r="C639" i="39" a="1"/>
  <c r="G333" i="39" a="1"/>
  <c r="C185" i="39" a="1"/>
  <c r="C721" i="39" a="1"/>
  <c r="AD2431" i="9"/>
  <c r="D997" i="39" a="1"/>
  <c r="H569" i="39" a="1"/>
  <c r="C382" i="39" a="1"/>
  <c r="F779" i="39" a="1"/>
  <c r="H274" i="39" a="1"/>
  <c r="C785" i="39" a="1"/>
  <c r="C307" i="39" a="1"/>
  <c r="AD2162" i="9"/>
  <c r="E764" i="39" a="1"/>
  <c r="C621" i="39" a="1"/>
  <c r="D685" i="39" a="1"/>
  <c r="I866" i="39" a="1"/>
  <c r="H246" i="39" a="1"/>
  <c r="I925" i="39" a="1"/>
  <c r="C1017" i="39" a="1"/>
  <c r="AD3779" i="9"/>
  <c r="AD3859" i="9"/>
  <c r="AD92" i="9"/>
  <c r="I760" i="39" a="1"/>
  <c r="AD2709" i="9"/>
  <c r="AD1906" i="9"/>
  <c r="AD1268" i="9"/>
  <c r="AD1141" i="9"/>
  <c r="B59" i="12"/>
  <c r="AD1514" i="9"/>
  <c r="G570" i="39" a="1"/>
  <c r="AD1963" i="9"/>
  <c r="AD1734" i="9"/>
  <c r="AD254" i="9"/>
  <c r="AD1080" i="9"/>
  <c r="AD2198" i="9"/>
  <c r="I876" i="39" a="1"/>
  <c r="AD489" i="9"/>
  <c r="AD2498" i="9"/>
  <c r="AD575" i="9"/>
  <c r="AD632" i="9"/>
  <c r="AD27" i="9"/>
  <c r="AD342" i="9"/>
  <c r="H66" i="39" a="1"/>
  <c r="D835" i="39" a="1"/>
  <c r="G214" i="39" a="1"/>
  <c r="D478" i="39" a="1"/>
  <c r="H546" i="39" a="1"/>
  <c r="G354" i="39" a="1"/>
  <c r="G420" i="39" a="1"/>
  <c r="I773" i="39" a="1"/>
  <c r="D119" i="39" a="1"/>
  <c r="E858" i="39" a="1"/>
  <c r="F969" i="39" a="1"/>
  <c r="D978" i="39" a="1"/>
  <c r="H897" i="39" a="1"/>
  <c r="E938" i="39" a="1"/>
  <c r="C485" i="39" a="1"/>
  <c r="D333" i="39" a="1"/>
  <c r="C919" i="39" a="1"/>
  <c r="F498" i="39" a="1"/>
  <c r="H567" i="39" a="1"/>
  <c r="F952" i="39" a="1"/>
  <c r="H914" i="39" a="1"/>
  <c r="H1002" i="39" a="1"/>
  <c r="I956" i="39" a="1"/>
  <c r="AD4173" i="9"/>
  <c r="F861" i="39" a="1"/>
  <c r="AD2777" i="9"/>
  <c r="H1008" i="39" a="1"/>
  <c r="AD3077" i="9"/>
  <c r="I189" i="39" a="1"/>
  <c r="AD2196" i="9"/>
  <c r="AD145" i="9"/>
  <c r="AD213" i="9"/>
  <c r="AD1330" i="9"/>
  <c r="AD2775" i="9"/>
  <c r="AD3138" i="9"/>
  <c r="AD3182" i="9"/>
  <c r="AD3194" i="9"/>
  <c r="AD2613" i="9"/>
  <c r="AD4243" i="9"/>
  <c r="H68" i="39" a="1"/>
  <c r="D213" i="39" a="1"/>
  <c r="H993" i="39" a="1"/>
  <c r="I634" i="39" a="1"/>
  <c r="E897" i="39" a="1"/>
  <c r="E708" i="39" a="1"/>
  <c r="E135" i="39" a="1"/>
  <c r="G385" i="39" a="1"/>
  <c r="C440" i="39" a="1"/>
  <c r="E338" i="39" a="1"/>
  <c r="F164" i="39" a="1"/>
  <c r="D758" i="39" a="1"/>
  <c r="I921" i="39" a="1"/>
  <c r="F326" i="39" a="1"/>
  <c r="F667" i="39" a="1"/>
  <c r="F168" i="39" a="1"/>
  <c r="E227" i="39" a="1"/>
  <c r="G973" i="39" a="1"/>
  <c r="E1006" i="39" a="1"/>
  <c r="AD4343" i="9"/>
  <c r="I50" i="9"/>
  <c r="AD2464" i="9"/>
  <c r="AD1237" i="9"/>
  <c r="I434" i="39" a="1"/>
  <c r="I684" i="39" a="1"/>
  <c r="E1020" i="39" a="1"/>
  <c r="E744" i="39" a="1"/>
  <c r="F913" i="39" a="1"/>
  <c r="F741" i="39" a="1"/>
  <c r="H934" i="39" a="1"/>
  <c r="C464" i="39" a="1"/>
  <c r="C306" i="39" a="1"/>
  <c r="AD4096" i="9"/>
  <c r="AD463" i="9"/>
  <c r="AD4163" i="9"/>
  <c r="I715" i="39" a="1"/>
  <c r="B144" i="12"/>
  <c r="I906" i="39" a="1"/>
  <c r="I629" i="39" a="1"/>
  <c r="E901" i="39" a="1"/>
  <c r="H652" i="39" a="1"/>
  <c r="F855" i="39" a="1"/>
  <c r="F1010" i="39" a="1"/>
  <c r="I299" i="39" a="1"/>
  <c r="AD2549" i="9"/>
  <c r="AD2622" i="9"/>
  <c r="AD993" i="9"/>
  <c r="AD4311" i="9"/>
  <c r="AD4428" i="9"/>
  <c r="AD10" i="9"/>
  <c r="AD2092" i="9"/>
  <c r="AD3386" i="9"/>
  <c r="AD277" i="9"/>
  <c r="AD3009" i="9"/>
  <c r="AD2923" i="9"/>
  <c r="I120" i="39" a="1"/>
  <c r="E306" i="39" a="1"/>
  <c r="F12" i="39" a="1"/>
  <c r="C234" i="39" a="1"/>
  <c r="D837" i="39" a="1"/>
  <c r="E633" i="39" a="1"/>
  <c r="G521" i="39" a="1"/>
  <c r="E363" i="39" a="1"/>
  <c r="I478" i="39" a="1"/>
  <c r="D959" i="39" a="1"/>
  <c r="AD2645" i="9"/>
  <c r="AD1062" i="9"/>
  <c r="AD1771" i="9"/>
  <c r="AD4316" i="9"/>
  <c r="AD2495" i="9"/>
  <c r="AD704" i="9"/>
  <c r="AD26" i="9"/>
  <c r="I297" i="39" a="1"/>
  <c r="AD2821" i="9"/>
  <c r="AD46" i="9"/>
  <c r="AD1047" i="9"/>
  <c r="AD3847" i="9"/>
  <c r="C98" i="39" a="1"/>
  <c r="AD2674" i="9"/>
  <c r="AD1680" i="9"/>
  <c r="AD2326" i="9"/>
  <c r="I897" i="39" a="1"/>
  <c r="E405" i="39" a="1"/>
  <c r="D533" i="39" a="1"/>
  <c r="D591" i="39" a="1"/>
  <c r="C765" i="39" a="1"/>
  <c r="G692" i="39" a="1"/>
  <c r="H829" i="39" a="1"/>
  <c r="B156" i="12"/>
  <c r="I968" i="39" a="1"/>
  <c r="G406" i="39" a="1"/>
  <c r="E986" i="39" a="1"/>
  <c r="C169" i="39" a="1"/>
  <c r="AD2305" i="9"/>
  <c r="G593" i="39" a="1"/>
  <c r="AD816" i="9"/>
  <c r="C747" i="39" a="1"/>
  <c r="H89" i="39" a="1"/>
  <c r="D628" i="39" a="1"/>
  <c r="AD3626" i="9"/>
  <c r="AD2026" i="9"/>
  <c r="AD2407" i="9"/>
  <c r="AD426" i="9"/>
  <c r="AD4028" i="9"/>
  <c r="AD691" i="9"/>
  <c r="C142" i="39" a="1"/>
  <c r="AD957" i="9"/>
  <c r="AD1695" i="9"/>
  <c r="AD1522" i="9"/>
  <c r="AD3979" i="9"/>
  <c r="AD3070" i="9"/>
  <c r="B108" i="12"/>
  <c r="C700" i="39" a="1"/>
  <c r="I763" i="39" a="1"/>
  <c r="AD2421" i="9"/>
  <c r="F724" i="39" a="1"/>
  <c r="AD969" i="9"/>
  <c r="D790" i="39" a="1"/>
  <c r="AD3201" i="9"/>
  <c r="AD3645" i="9"/>
  <c r="AD3095" i="9"/>
  <c r="I1009" i="39" a="1"/>
  <c r="F503" i="39" a="1"/>
  <c r="I936" i="39" a="1"/>
  <c r="E703" i="39" a="1"/>
  <c r="F402" i="39" a="1"/>
  <c r="F971" i="39" a="1"/>
  <c r="F216" i="39" a="1"/>
  <c r="G157" i="39" a="1"/>
  <c r="I508" i="39" a="1"/>
  <c r="I762" i="39" a="1"/>
  <c r="F817" i="39" a="1"/>
  <c r="D58" i="39" a="1"/>
  <c r="I55" i="39" a="1"/>
  <c r="C991" i="39" a="1"/>
  <c r="I10" i="39" a="1"/>
  <c r="F323" i="39" a="1"/>
  <c r="F579" i="39" a="1"/>
  <c r="G934" i="39" a="1"/>
  <c r="D575" i="39" a="1"/>
  <c r="D464" i="39" a="1"/>
  <c r="F548" i="39" a="1"/>
  <c r="D614" i="39" a="1"/>
  <c r="E964" i="39" a="1"/>
  <c r="H716" i="39" a="1"/>
  <c r="D833" i="39" a="1"/>
  <c r="H859" i="39" a="1"/>
  <c r="G323" i="39" a="1"/>
  <c r="AD896" i="9"/>
  <c r="C1023" i="39" a="1"/>
  <c r="H709" i="39" a="1"/>
  <c r="I139" i="39" a="1"/>
  <c r="D28" i="39" a="1"/>
  <c r="F754" i="39" a="1"/>
  <c r="H142" i="39" a="1"/>
  <c r="G186" i="39" a="1"/>
  <c r="E65" i="39" a="1"/>
  <c r="C40" i="39" a="1"/>
  <c r="G275" i="39" a="1"/>
  <c r="I723" i="39" a="1"/>
  <c r="B139" i="12"/>
  <c r="F694" i="39" a="1"/>
  <c r="C957" i="39" a="1"/>
  <c r="E923" i="39" a="1"/>
  <c r="C304" i="39" a="1"/>
  <c r="C406" i="39" a="1"/>
  <c r="C353" i="39" a="1"/>
  <c r="D453" i="39" a="1"/>
  <c r="I785" i="39" a="1"/>
  <c r="E236" i="39" a="1"/>
  <c r="AD1175" i="9"/>
  <c r="G146" i="39" a="1"/>
  <c r="AD737" i="9"/>
  <c r="H588" i="39" a="1"/>
  <c r="B14" i="12"/>
  <c r="H468" i="39" a="1"/>
  <c r="F877" i="39" a="1"/>
  <c r="AD4079" i="9"/>
  <c r="B136" i="12"/>
  <c r="C72" i="39" a="1"/>
  <c r="E702" i="39" a="1"/>
  <c r="AD136" i="9"/>
  <c r="C808" i="39" a="1"/>
  <c r="D799" i="39" a="1"/>
  <c r="C650" i="39" a="1"/>
  <c r="AD2342" i="9"/>
  <c r="C295" i="39" a="1"/>
  <c r="C82" i="39" a="1"/>
  <c r="H327" i="39" a="1"/>
  <c r="AD4503" i="9"/>
  <c r="G980" i="39" a="1"/>
  <c r="D970" i="39" a="1"/>
  <c r="H617" i="39" a="1"/>
  <c r="AD1821" i="9"/>
  <c r="AD852" i="9"/>
  <c r="AD2492" i="9"/>
  <c r="AD1946" i="9"/>
  <c r="AD2587" i="9"/>
  <c r="AD4448" i="9"/>
  <c r="AD189" i="9"/>
  <c r="AD4408" i="9"/>
  <c r="AD2462" i="9"/>
  <c r="AD2022" i="9"/>
  <c r="AD1874" i="9"/>
  <c r="C503" i="39" a="1"/>
  <c r="B21" i="12"/>
  <c r="AD138" i="9"/>
  <c r="AD206" i="9"/>
  <c r="AD2857" i="9"/>
  <c r="AD1851" i="9"/>
  <c r="AD439" i="9"/>
  <c r="AD611" i="9"/>
  <c r="AD889" i="9"/>
  <c r="AD2123" i="9"/>
  <c r="AD3053" i="9"/>
  <c r="AD2769" i="9"/>
  <c r="F48" i="39" a="1"/>
  <c r="F309" i="39" a="1"/>
  <c r="E847" i="39" a="1"/>
  <c r="D1002" i="39" a="1"/>
  <c r="I267" i="39" a="1"/>
  <c r="E637" i="39" a="1"/>
  <c r="G445" i="39" a="1"/>
  <c r="D830" i="39" a="1"/>
  <c r="G902" i="39" a="1"/>
  <c r="E492" i="39" a="1"/>
  <c r="E644" i="39" a="1"/>
  <c r="G518" i="39" a="1"/>
  <c r="I152" i="39" a="1"/>
  <c r="D580" i="39" a="1"/>
  <c r="C153" i="39" a="1"/>
  <c r="E1001" i="39" a="1"/>
  <c r="C577" i="39" a="1"/>
  <c r="AD399" i="9"/>
  <c r="AD2844" i="9"/>
  <c r="AD2678" i="9"/>
  <c r="G690" i="39" a="1"/>
  <c r="AD3517" i="9"/>
  <c r="C332" i="39" a="1"/>
  <c r="B142" i="12"/>
  <c r="AD4285" i="9"/>
  <c r="D638" i="39" a="1"/>
  <c r="AD685" i="9"/>
  <c r="C56" i="39" a="1"/>
  <c r="D695" i="39" a="1"/>
  <c r="C379" i="39" a="1"/>
  <c r="AD2914" i="9"/>
  <c r="B79" i="12"/>
  <c r="AD4043" i="9"/>
  <c r="AD25" i="9"/>
  <c r="AD3289" i="9"/>
  <c r="F874" i="39" a="1"/>
  <c r="AD1469" i="9"/>
  <c r="AD4367" i="9"/>
  <c r="F578" i="39" a="1"/>
  <c r="AD2485" i="9"/>
  <c r="G709" i="39" a="1"/>
  <c r="I4" i="39" a="1"/>
  <c r="C218" i="39" a="1"/>
  <c r="G686" i="39" a="1"/>
  <c r="I53" i="39" a="1"/>
  <c r="H488" i="39" a="1"/>
  <c r="G145" i="39" a="1"/>
  <c r="H399" i="39" a="1"/>
  <c r="E561" i="39" a="1"/>
  <c r="H739" i="39" a="1"/>
  <c r="C890" i="39" a="1"/>
  <c r="F25" i="39" a="1"/>
  <c r="C613" i="39" a="1"/>
  <c r="F929" i="39" a="1"/>
  <c r="C11" i="39" a="1"/>
  <c r="G1005" i="39" a="1"/>
  <c r="F885" i="39" a="1"/>
  <c r="D866" i="39" a="1"/>
  <c r="C602" i="39" a="1"/>
  <c r="G494" i="39" a="1"/>
  <c r="C616" i="39" a="1"/>
  <c r="G913" i="39" a="1"/>
  <c r="F119" i="39" a="1"/>
  <c r="I50" i="39" a="1"/>
  <c r="C426" i="39" a="1"/>
  <c r="G586" i="39" a="1"/>
  <c r="E529" i="39" a="1"/>
  <c r="I967" i="39" a="1"/>
  <c r="D94" i="39" a="1"/>
  <c r="E196" i="39" a="1"/>
  <c r="G688" i="39" a="1"/>
  <c r="B2" i="12"/>
  <c r="H518" i="39" a="1"/>
  <c r="C375" i="39" a="1"/>
  <c r="D669" i="39" a="1"/>
  <c r="AD2152" i="9"/>
  <c r="C104" i="39" a="1"/>
  <c r="AD545" i="9"/>
  <c r="E439" i="39" a="1"/>
  <c r="AD3483" i="9"/>
  <c r="C1020" i="39" a="1"/>
  <c r="AD3691" i="9"/>
  <c r="C140" i="39" a="1"/>
  <c r="AD2386" i="9"/>
  <c r="AD1913" i="9"/>
  <c r="AD3185" i="9"/>
  <c r="AD1663" i="9"/>
  <c r="AD1386" i="9"/>
  <c r="AD4066" i="9"/>
  <c r="AD4456" i="9"/>
  <c r="AD69" i="9"/>
  <c r="AD17" i="9"/>
  <c r="AD1375" i="9"/>
  <c r="AD1840" i="9"/>
  <c r="AD812" i="9"/>
  <c r="H129" i="39" a="1"/>
  <c r="E243" i="39" a="1"/>
  <c r="H763" i="39" a="1"/>
  <c r="C266" i="39" a="1"/>
  <c r="F534" i="39" a="1"/>
  <c r="H247" i="39" a="1"/>
  <c r="I110" i="39" a="1"/>
  <c r="C847" i="39" a="1"/>
  <c r="I944" i="39" a="1"/>
  <c r="I974" i="39" a="1"/>
  <c r="AD3768" i="9"/>
  <c r="AD2685" i="9"/>
  <c r="AD3677" i="9"/>
  <c r="AD844" i="9"/>
  <c r="B48" i="12"/>
  <c r="G271" i="39" a="1"/>
  <c r="AD579" i="9"/>
  <c r="AD319" i="9"/>
  <c r="AD846" i="9"/>
  <c r="AD1202" i="9"/>
  <c r="AD1555" i="9"/>
  <c r="AD898" i="9"/>
  <c r="C876" i="39" a="1"/>
  <c r="AD1999" i="9"/>
  <c r="AD2454" i="9"/>
  <c r="B53" i="12"/>
  <c r="AD955" i="9"/>
  <c r="AD4488" i="9"/>
  <c r="H976" i="39" a="1"/>
  <c r="AD624" i="9"/>
  <c r="B46" i="12"/>
  <c r="AD3373" i="9"/>
  <c r="AD3076" i="9"/>
  <c r="AD3349" i="9"/>
  <c r="AD758" i="9"/>
  <c r="F42" i="39" a="1"/>
  <c r="H555" i="39" a="1"/>
  <c r="I599" i="39" a="1"/>
  <c r="D275" i="39" a="1"/>
  <c r="C170" i="39" a="1"/>
  <c r="F963" i="39" a="1"/>
  <c r="G998" i="39" a="1"/>
  <c r="D509" i="39" a="1"/>
  <c r="I749" i="39" a="1"/>
  <c r="F994" i="39" a="1"/>
  <c r="C760" i="39" a="1"/>
  <c r="D156" i="39" a="1"/>
  <c r="C490" i="39" a="1"/>
  <c r="F618" i="39" a="1"/>
  <c r="G480" i="39" a="1"/>
  <c r="C933" i="39" a="1"/>
  <c r="F609" i="39" a="1"/>
  <c r="G170" i="39" a="1"/>
  <c r="I578" i="39" a="1"/>
  <c r="D182" i="39" a="1"/>
  <c r="AD2319" i="9"/>
  <c r="G378" i="39" a="1"/>
  <c r="H644" i="39" a="1"/>
  <c r="D854" i="39" a="1"/>
  <c r="H616" i="39" a="1"/>
  <c r="I636" i="39" a="1"/>
  <c r="E591" i="39" a="1"/>
  <c r="I957" i="39" a="1"/>
  <c r="H75" i="39" a="1"/>
  <c r="D621" i="39" a="1"/>
  <c r="G949" i="39" a="1"/>
  <c r="E505" i="39" a="1"/>
  <c r="H962" i="39" a="1"/>
  <c r="C29" i="39" a="1"/>
  <c r="E422" i="39" a="1"/>
  <c r="C499" i="39" a="1"/>
  <c r="C196" i="39" a="1"/>
  <c r="G332" i="39" a="1"/>
  <c r="D97" i="39" a="1"/>
  <c r="C37" i="39" a="1"/>
  <c r="H551" i="39" a="1"/>
  <c r="F35" i="39" a="1"/>
  <c r="D565" i="39" a="1"/>
  <c r="E511" i="39" a="1"/>
  <c r="E297" i="39" a="1"/>
  <c r="I857" i="39" a="1"/>
  <c r="G868" i="39" a="1"/>
  <c r="E373" i="39" a="1"/>
  <c r="E770" i="39" a="1"/>
  <c r="H389" i="39" a="1"/>
  <c r="D538" i="39" a="1"/>
  <c r="G592" i="39" a="1"/>
  <c r="H670" i="39" a="1"/>
  <c r="C232" i="39" a="1"/>
  <c r="I661" i="39" a="1"/>
  <c r="E489" i="39" a="1"/>
  <c r="AD1931" i="9"/>
  <c r="G381" i="39" a="1"/>
  <c r="AD498" i="9"/>
  <c r="H442" i="39" a="1"/>
  <c r="AD3958" i="9"/>
  <c r="F247" i="39" a="1"/>
  <c r="C423" i="39" a="1"/>
  <c r="I878" i="39" a="1"/>
  <c r="E763" i="39" a="1"/>
  <c r="G544" i="39" a="1"/>
  <c r="D969" i="39" a="1"/>
  <c r="G839" i="39" a="1"/>
  <c r="F482" i="39" a="1"/>
  <c r="I518" i="39" a="1"/>
  <c r="F976" i="39" a="1"/>
  <c r="E398" i="39" a="1"/>
  <c r="H193" i="39" a="1"/>
  <c r="D974" i="39" a="1"/>
  <c r="G837" i="39" a="1"/>
  <c r="C435" i="39" a="1"/>
  <c r="E602" i="39" a="1"/>
  <c r="C135" i="39" a="1"/>
  <c r="C661" i="39" a="1"/>
  <c r="E147" i="39" a="1"/>
  <c r="C450" i="39" a="1"/>
  <c r="G226" i="39" a="1"/>
  <c r="AD3521" i="9"/>
  <c r="D1013" i="39" a="1"/>
  <c r="AD465" i="9"/>
  <c r="H320" i="39" a="1"/>
  <c r="D971" i="39" a="1"/>
  <c r="AD1223" i="9"/>
  <c r="H888" i="39" a="1"/>
  <c r="F394" i="39" a="1"/>
  <c r="F872" i="39" a="1"/>
  <c r="AD639" i="9"/>
  <c r="C568" i="39" a="1"/>
  <c r="D724" i="39" a="1"/>
  <c r="C198" i="39" a="1"/>
  <c r="AD1599" i="9"/>
  <c r="AD700" i="9"/>
  <c r="H991" i="39" a="1"/>
  <c r="F841" i="39" a="1"/>
  <c r="AD3531" i="9"/>
  <c r="C873" i="39" a="1"/>
  <c r="C389" i="39" a="1"/>
  <c r="I16" i="39" a="1"/>
  <c r="AD1425" i="9"/>
  <c r="AD4078" i="9"/>
  <c r="AD3509" i="9"/>
  <c r="AD4286" i="9"/>
  <c r="AD2050" i="9"/>
  <c r="AD74" i="9"/>
  <c r="AD2368" i="9"/>
  <c r="AD2597" i="9"/>
  <c r="AD258" i="9"/>
  <c r="AD1517" i="9"/>
  <c r="AD1959" i="9"/>
  <c r="F955" i="39" a="1"/>
  <c r="AD73" i="9"/>
  <c r="AD2312" i="9"/>
  <c r="AD3764" i="9"/>
  <c r="AD973" i="9"/>
  <c r="AD1276" i="9"/>
  <c r="C617" i="39" a="1"/>
  <c r="AD3857" i="9"/>
  <c r="AD1843" i="9"/>
  <c r="AD3012" i="9"/>
  <c r="AD2067" i="9"/>
  <c r="AD2328" i="9"/>
  <c r="E396" i="39" a="1"/>
  <c r="F354" i="39" a="1"/>
  <c r="G993" i="39" a="1"/>
  <c r="E885" i="39" a="1"/>
  <c r="E463" i="39" a="1"/>
  <c r="F239" i="39" a="1"/>
  <c r="I488" i="39" a="1"/>
  <c r="H548" i="39" a="1"/>
  <c r="I381" i="39" a="1"/>
  <c r="E863" i="39" a="1"/>
  <c r="D121" i="39" a="1"/>
  <c r="E382" i="39" a="1"/>
  <c r="C864" i="39" a="1"/>
  <c r="H266" i="39" a="1"/>
  <c r="D159" i="39" a="1"/>
  <c r="D537" i="39" a="1"/>
  <c r="F56" i="39" a="1"/>
  <c r="B145" i="12"/>
  <c r="D905" i="39" a="1"/>
  <c r="F947" i="39" a="1"/>
  <c r="F707" i="39" a="1"/>
  <c r="AD2024" i="9"/>
  <c r="I329" i="39" a="1"/>
  <c r="AD3146" i="9"/>
  <c r="AD1881" i="9"/>
  <c r="I658" i="39" a="1"/>
  <c r="AD823" i="9"/>
  <c r="E329" i="39" a="1"/>
  <c r="C325" i="39" a="1"/>
  <c r="E32" i="39" a="1"/>
  <c r="AD3842" i="9"/>
  <c r="AD2607" i="9"/>
  <c r="AD1757" i="9"/>
  <c r="AD1111" i="9"/>
  <c r="AD530" i="9"/>
  <c r="AD411" i="9"/>
  <c r="AD3351" i="9"/>
  <c r="AD2557" i="9"/>
  <c r="AD85" i="9"/>
  <c r="AD3409" i="9"/>
  <c r="I241" i="39" a="1"/>
  <c r="I885" i="39" a="1"/>
  <c r="C420" i="39" a="1"/>
  <c r="I625" i="39" a="1"/>
  <c r="H125" i="39" a="1"/>
  <c r="F698" i="39" a="1"/>
  <c r="C833" i="39" a="1"/>
  <c r="G813" i="39" a="1"/>
  <c r="G75" i="39" a="1"/>
  <c r="E997" i="39" a="1"/>
  <c r="I509" i="39" a="1"/>
  <c r="C368" i="39" a="1"/>
  <c r="H700" i="39" a="1"/>
  <c r="C78" i="39" a="1"/>
  <c r="C699" i="39" a="1"/>
  <c r="F605" i="39" a="1"/>
  <c r="E408" i="39" a="1"/>
  <c r="C87" i="39" a="1"/>
  <c r="F767" i="39" a="1"/>
  <c r="G947" i="39" a="1"/>
  <c r="I688" i="39" a="1"/>
  <c r="G939" i="39" a="1"/>
  <c r="D416" i="39" a="1"/>
  <c r="E1011" i="39" a="1"/>
  <c r="I840" i="39" a="1"/>
  <c r="H264" i="39" a="1"/>
  <c r="G353" i="39" a="1"/>
  <c r="G615" i="39" a="1"/>
  <c r="F738" i="39" a="1"/>
  <c r="H1011" i="39" a="1"/>
  <c r="C769" i="39" a="1"/>
  <c r="E1019" i="39" a="1"/>
  <c r="G867" i="39" a="1"/>
  <c r="C828" i="39" a="1"/>
  <c r="D739" i="39" a="1"/>
  <c r="C917" i="39" a="1"/>
  <c r="I487" i="39" a="1"/>
  <c r="C944" i="39" a="1"/>
  <c r="E688" i="39" a="1"/>
  <c r="C856" i="39" a="1"/>
  <c r="C762" i="39" a="1"/>
  <c r="I716" i="39" a="1"/>
  <c r="C69" i="39" a="1"/>
  <c r="D613" i="39" a="1"/>
  <c r="AD398" i="9"/>
  <c r="H1019" i="39" a="1"/>
  <c r="AD248" i="9"/>
  <c r="AD3315" i="9"/>
  <c r="AD2906" i="9"/>
  <c r="AD2478" i="9"/>
  <c r="AD3788" i="9"/>
  <c r="AD710" i="9"/>
  <c r="AD4151" i="9"/>
  <c r="AD420" i="9"/>
  <c r="AD4067" i="9"/>
  <c r="D262" i="39" a="1"/>
  <c r="I201" i="39" a="1"/>
  <c r="H241" i="39" a="1"/>
  <c r="H593" i="39" a="1"/>
  <c r="C212" i="39" a="1"/>
  <c r="I82" i="39" a="1"/>
  <c r="H435" i="39" a="1"/>
  <c r="I453" i="39" a="1"/>
  <c r="D871" i="39" a="1"/>
  <c r="F845" i="39" a="1"/>
  <c r="AD2615" i="9"/>
  <c r="AD4124" i="9"/>
  <c r="AD3316" i="9"/>
  <c r="AD2572" i="9"/>
  <c r="AD2367" i="9"/>
  <c r="AD1502" i="9"/>
  <c r="AD1224" i="9"/>
  <c r="AD240" i="9"/>
  <c r="AD311" i="9"/>
  <c r="AD1170" i="9"/>
  <c r="AD2992" i="9"/>
  <c r="AD2990" i="9"/>
  <c r="C841" i="39" a="1"/>
  <c r="AD3165" i="9"/>
  <c r="AD2216" i="9"/>
  <c r="H745" i="39" a="1"/>
  <c r="E856" i="39" a="1"/>
  <c r="D534" i="39" a="1"/>
  <c r="D32" i="39" a="1"/>
  <c r="D1" i="39" a="1"/>
  <c r="E811" i="39" a="1"/>
  <c r="H53" i="39" a="1"/>
  <c r="C924" i="39" a="1"/>
  <c r="D329" i="39" a="1"/>
  <c r="H717" i="39" a="1"/>
  <c r="C806" i="39" a="1"/>
  <c r="C268" i="39" a="1"/>
  <c r="G784" i="39" a="1"/>
  <c r="AD4068" i="9"/>
  <c r="C840" i="39" a="1"/>
  <c r="AD3410" i="9"/>
  <c r="I721" i="39" a="1"/>
  <c r="H494" i="39" a="1"/>
  <c r="C1014" i="39" a="1"/>
  <c r="AD3326" i="9"/>
  <c r="AD1778" i="9"/>
  <c r="AD2890" i="9"/>
  <c r="AD4192" i="9"/>
  <c r="AD2284" i="9"/>
  <c r="AD101" i="9"/>
  <c r="AD4166" i="9"/>
  <c r="AD3687" i="9"/>
  <c r="AD3620" i="9"/>
  <c r="AD3680" i="9"/>
  <c r="AD2630" i="9"/>
  <c r="AD108" i="9"/>
  <c r="AD673" i="9"/>
  <c r="F924" i="39" a="1"/>
  <c r="AD2203" i="9"/>
  <c r="AD618" i="9"/>
  <c r="AD158" i="9"/>
  <c r="AD1227" i="9"/>
  <c r="AD2968" i="9"/>
  <c r="AD1458" i="9"/>
  <c r="AD2516" i="9"/>
  <c r="E584" i="39" a="1"/>
  <c r="F639" i="39" a="1"/>
  <c r="C565" i="39" a="1"/>
  <c r="E443" i="39" a="1"/>
  <c r="G530" i="39" a="1"/>
  <c r="I930" i="39" a="1"/>
  <c r="I617" i="39" a="1"/>
  <c r="H58" i="39" a="1"/>
  <c r="C14" i="39" a="1"/>
  <c r="D130" i="39" a="1"/>
  <c r="D390" i="39" a="1"/>
  <c r="E207" i="39" a="1"/>
  <c r="F664" i="39" a="1"/>
  <c r="E327" i="39" a="1"/>
  <c r="H270" i="39" a="1"/>
  <c r="I342" i="39" a="1"/>
  <c r="E37" i="39" a="1"/>
  <c r="E848" i="39" a="1"/>
  <c r="E836" i="39" a="1"/>
  <c r="C191" i="39" a="1"/>
  <c r="C718" i="39" a="1"/>
  <c r="I691" i="39" a="1"/>
  <c r="G755" i="39" a="1"/>
  <c r="G773" i="39" a="1"/>
  <c r="C202" i="39" a="1"/>
  <c r="C320" i="39" a="1"/>
  <c r="H849" i="39" a="1"/>
  <c r="F695" i="39" a="1"/>
  <c r="AD2226" i="9"/>
  <c r="D794" i="39" a="1"/>
  <c r="I499" i="39" a="1"/>
  <c r="F443" i="39" a="1"/>
  <c r="E572" i="39" a="1"/>
  <c r="H358" i="39" a="1"/>
  <c r="D11" i="39" a="1"/>
  <c r="F471" i="39" a="1"/>
  <c r="G607" i="39" a="1"/>
  <c r="F165" i="39" a="1"/>
  <c r="H501" i="39" a="1"/>
  <c r="H1012" i="39" a="1"/>
  <c r="C715" i="39" a="1"/>
  <c r="F27" i="39" a="1"/>
  <c r="C773" i="39" a="1"/>
  <c r="C336" i="39" a="1"/>
  <c r="I529" i="39" a="1"/>
  <c r="E99" i="39" a="1"/>
  <c r="I337" i="39" a="1"/>
  <c r="E678" i="39" a="1"/>
  <c r="C954" i="39" a="1"/>
  <c r="F747" i="39" a="1"/>
  <c r="E559" i="39" a="1"/>
  <c r="C334" i="39" a="1"/>
  <c r="AD2283" i="9"/>
  <c r="C564" i="39" a="1"/>
  <c r="D376" i="39" a="1"/>
  <c r="C458" i="39" a="1"/>
  <c r="I173" i="39" a="1"/>
  <c r="AD4415" i="9"/>
  <c r="G5" i="39" a="1"/>
  <c r="C655" i="39" a="1"/>
  <c r="C486" i="39" a="1"/>
  <c r="AD2160" i="9"/>
  <c r="F894" i="39" a="1"/>
  <c r="H726" i="39" a="1"/>
  <c r="D878" i="39" a="1"/>
  <c r="AD2390" i="9"/>
  <c r="E364" i="39" a="1"/>
  <c r="I798" i="39" a="1"/>
  <c r="C36" i="39" a="1"/>
  <c r="AD4080" i="9"/>
  <c r="F909" i="39" a="1"/>
  <c r="E930" i="39" a="1"/>
  <c r="C915" i="39" a="1"/>
  <c r="AD2695" i="9"/>
  <c r="AD453" i="9"/>
  <c r="AD1396" i="9"/>
  <c r="C543" i="39" a="1"/>
  <c r="AD1952" i="9"/>
  <c r="AD148" i="9"/>
  <c r="AD1145" i="9"/>
  <c r="AD716" i="9"/>
  <c r="AD3006" i="9"/>
  <c r="AD4256" i="9"/>
  <c r="AD848" i="9"/>
  <c r="AD2442" i="9"/>
  <c r="AD1581" i="9"/>
  <c r="AD3174" i="9"/>
  <c r="AD2639" i="9"/>
  <c r="AD1220" i="9"/>
  <c r="AD3492" i="9"/>
  <c r="AD1153" i="9"/>
  <c r="AD3624" i="9"/>
  <c r="AD3158" i="9"/>
  <c r="AD3964" i="9"/>
  <c r="AD1518" i="9"/>
  <c r="AD4410" i="9"/>
  <c r="E284" i="39" a="1"/>
  <c r="G476" i="39" a="1"/>
  <c r="D44" i="39" a="1"/>
  <c r="D550" i="39" a="1"/>
  <c r="F868" i="39" a="1"/>
  <c r="H301" i="39" a="1"/>
  <c r="D436" i="39" a="1"/>
  <c r="F832" i="39" a="1"/>
  <c r="F499" i="39" a="1"/>
  <c r="C907" i="39" a="1"/>
  <c r="H354" i="39" a="1"/>
  <c r="D995" i="39" a="1"/>
  <c r="C475" i="39" a="1"/>
  <c r="I973" i="39" a="1"/>
  <c r="C546" i="39" a="1"/>
  <c r="H661" i="39" a="1"/>
  <c r="C95" i="39" a="1"/>
  <c r="AD1197" i="9"/>
  <c r="AD835" i="9"/>
  <c r="AD3876" i="9"/>
  <c r="C46" i="39" a="1"/>
  <c r="E958" i="39" a="1"/>
  <c r="D128" i="39" a="1"/>
  <c r="G882" i="39" a="1"/>
  <c r="G849" i="39" a="1"/>
  <c r="H805" i="39" a="1"/>
  <c r="H819" i="39" a="1"/>
  <c r="B174" i="12"/>
  <c r="F814" i="39" a="1"/>
  <c r="E859" i="39" a="1"/>
  <c r="AD2269" i="9"/>
  <c r="AD3597" i="9"/>
  <c r="AD690" i="9"/>
  <c r="AD2177" i="9"/>
  <c r="AD449" i="9"/>
  <c r="AD3335" i="9"/>
  <c r="AD2715" i="9"/>
  <c r="AD3439" i="9"/>
  <c r="AD1640" i="9"/>
  <c r="AD1713" i="9"/>
  <c r="E861" i="39" a="1"/>
  <c r="G417" i="39" a="1"/>
  <c r="H984" i="39" a="1"/>
  <c r="C341" i="39" a="1"/>
  <c r="E578" i="39" a="1"/>
  <c r="F256" i="39" a="1"/>
  <c r="F755" i="39" a="1"/>
  <c r="C585" i="39" a="1"/>
  <c r="H818" i="39" a="1"/>
  <c r="G383" i="39" a="1"/>
  <c r="F353" i="39" a="1"/>
  <c r="B164" i="12"/>
  <c r="I340" i="39" a="1"/>
  <c r="C393" i="39" a="1"/>
  <c r="G782" i="39" a="1"/>
  <c r="G603" i="39" a="1"/>
  <c r="F722" i="39" a="1"/>
  <c r="C284" i="39" a="1"/>
  <c r="G987" i="39" a="1"/>
  <c r="C817" i="39" a="1"/>
  <c r="I960" i="39" a="1"/>
  <c r="F983" i="39" a="1"/>
  <c r="G439" i="39" a="1"/>
  <c r="G972" i="39" a="1"/>
  <c r="C969" i="39" a="1"/>
  <c r="C100" i="39" a="1"/>
  <c r="E803" i="39" a="1"/>
  <c r="F739" i="39" a="1"/>
  <c r="D581" i="39" a="1"/>
  <c r="D860" i="39" a="1"/>
  <c r="C136" i="39" a="1"/>
  <c r="AD246" i="9"/>
  <c r="AD3496" i="9"/>
  <c r="AD1215" i="9"/>
  <c r="D873" i="39" a="1"/>
  <c r="AD445" i="9"/>
  <c r="C632" i="39" a="1"/>
  <c r="D967" i="39" a="1"/>
  <c r="F978" i="39" a="1"/>
  <c r="AD2878" i="9"/>
  <c r="C392" i="39" a="1"/>
  <c r="D681" i="39" a="1"/>
  <c r="I1018" i="39" a="1"/>
  <c r="AD2323" i="9"/>
  <c r="AD2608" i="9"/>
  <c r="AD272" i="9"/>
  <c r="AD1580" i="9"/>
  <c r="AD1516" i="9"/>
  <c r="AD276" i="9"/>
  <c r="AD2410" i="9"/>
  <c r="AD1647" i="9"/>
  <c r="AD1351" i="9"/>
  <c r="AD4273" i="9"/>
  <c r="AD726" i="9"/>
  <c r="AD3931" i="9"/>
  <c r="D654" i="39" a="1"/>
  <c r="I28" i="39" a="1"/>
  <c r="G286" i="39" a="1"/>
  <c r="C813" i="39" a="1"/>
  <c r="C768" i="39" a="1"/>
  <c r="G957" i="39" a="1"/>
  <c r="I830" i="39" a="1"/>
  <c r="H767" i="39" a="1"/>
  <c r="C818" i="39" a="1"/>
  <c r="E952" i="39" a="1"/>
  <c r="C685" i="39" a="1"/>
  <c r="D230" i="39" a="1"/>
  <c r="E48" i="39" a="1"/>
  <c r="H834" i="39" a="1"/>
  <c r="AD3219" i="9"/>
  <c r="AD2178" i="9"/>
  <c r="AD503" i="9"/>
  <c r="I466" i="39" a="1"/>
  <c r="C998" i="39" a="1"/>
  <c r="B135" i="12"/>
  <c r="AD3757" i="9"/>
  <c r="AD196" i="9"/>
  <c r="AD617" i="9"/>
  <c r="AD4270" i="9"/>
  <c r="AD195" i="9"/>
  <c r="AD2659" i="9"/>
  <c r="AD2977" i="9"/>
  <c r="AD2534" i="9"/>
  <c r="AD4016" i="9"/>
  <c r="C770" i="39" a="1"/>
  <c r="H47" i="39" a="1"/>
  <c r="H283" i="39" a="1"/>
  <c r="H961" i="39" a="1"/>
  <c r="E701" i="39" a="1"/>
  <c r="I639" i="39" a="1"/>
  <c r="F918" i="39" a="1"/>
  <c r="C446" i="39" a="1"/>
  <c r="G703" i="39" a="1"/>
  <c r="AD1423" i="9"/>
  <c r="AD3190" i="9"/>
  <c r="AD4323" i="9"/>
  <c r="H783" i="39" a="1"/>
  <c r="D1019" i="39" a="1"/>
  <c r="I951" i="39" a="1"/>
  <c r="I724" i="39" a="1"/>
  <c r="AD266" i="9"/>
  <c r="AD660" i="9"/>
  <c r="AD2299" i="9"/>
  <c r="B88" i="12"/>
  <c r="AD20" i="9"/>
  <c r="AD4239" i="9"/>
  <c r="AD1151" i="9"/>
  <c r="AD1825" i="9"/>
  <c r="AD4289" i="9"/>
  <c r="AD1390" i="9"/>
  <c r="AD469" i="9"/>
  <c r="AD2317" i="9"/>
  <c r="AD3406" i="9"/>
  <c r="AD1585" i="9"/>
  <c r="AD1255" i="9"/>
  <c r="F649" i="39" a="1"/>
  <c r="G289" i="39" a="1"/>
  <c r="D332" i="39" a="1"/>
  <c r="E350" i="39" a="1"/>
  <c r="C737" i="39" a="1"/>
  <c r="G672" i="39" a="1"/>
  <c r="I817" i="39" a="1"/>
  <c r="AD879" i="9"/>
  <c r="C523" i="39" a="1"/>
  <c r="AD242" i="9"/>
  <c r="AD1352" i="9"/>
  <c r="AD4303" i="9"/>
  <c r="AD132" i="9"/>
  <c r="AD1781" i="9"/>
  <c r="B66" i="12"/>
  <c r="AD3718" i="9"/>
  <c r="AD1287" i="9"/>
  <c r="D1024" i="39" a="1"/>
  <c r="D598" i="39" a="1"/>
  <c r="F620" i="39" a="1"/>
  <c r="F787" i="39" a="1"/>
  <c r="E371" i="39" a="1"/>
  <c r="F254" i="39" a="1"/>
  <c r="D439" i="39" a="1"/>
  <c r="C1005" i="39" a="1"/>
  <c r="H793" i="39" a="1"/>
  <c r="H527" i="39" a="1"/>
  <c r="I607" i="39" a="1"/>
  <c r="F805" i="39" a="1"/>
  <c r="D869" i="39" a="1"/>
  <c r="I834" i="39" a="1"/>
  <c r="G788" i="39" a="1"/>
  <c r="G921" i="39" a="1"/>
  <c r="C606" i="39" a="1"/>
  <c r="C935" i="39" a="1"/>
  <c r="C598" i="39" a="1"/>
  <c r="F3" i="39" a="1"/>
  <c r="F514" i="39" a="1"/>
  <c r="H515" i="39" a="1"/>
  <c r="D148" i="39" a="1"/>
  <c r="D726" i="39" a="1"/>
  <c r="G674" i="39" a="1"/>
  <c r="AD2144" i="9"/>
  <c r="G878" i="39" a="1"/>
  <c r="F881" i="39" a="1"/>
  <c r="D169" i="39" a="1"/>
  <c r="C921" i="39" a="1"/>
  <c r="I873" i="39" a="1"/>
  <c r="F359" i="39" a="1"/>
  <c r="E871" i="39" a="1"/>
  <c r="H789" i="39" a="1"/>
  <c r="I343" i="39" a="1"/>
  <c r="AD274" i="9"/>
  <c r="D73" i="39" a="1"/>
  <c r="H492" i="39" a="1"/>
  <c r="C452" i="39" a="1"/>
  <c r="AD481" i="9"/>
  <c r="C716" i="39" a="1"/>
  <c r="G433" i="39" a="1"/>
  <c r="E762" i="39" a="1"/>
  <c r="AD24" i="9"/>
  <c r="AD966" i="9"/>
  <c r="AD3456" i="9"/>
  <c r="AD4353" i="9"/>
  <c r="AD3486" i="9"/>
  <c r="AD1515" i="9"/>
  <c r="AD375" i="9"/>
  <c r="AD3135" i="9"/>
  <c r="I812" i="39" a="1"/>
  <c r="AD45" i="9"/>
  <c r="AD778" i="9"/>
  <c r="AD485" i="9"/>
  <c r="I585" i="39" a="1"/>
  <c r="F128" i="39" a="1"/>
  <c r="C194" i="39" a="1"/>
  <c r="H698" i="39" a="1"/>
  <c r="H465" i="39" a="1"/>
  <c r="C62" i="39" a="1"/>
  <c r="I464" i="39" a="1"/>
  <c r="H470" i="39" a="1"/>
  <c r="G627" i="39" a="1"/>
  <c r="E849" i="39" a="1"/>
  <c r="H946" i="39" a="1"/>
  <c r="F987" i="39" a="1"/>
  <c r="G357" i="39" a="1"/>
  <c r="F1003" i="39" a="1"/>
  <c r="AD4103" i="9"/>
  <c r="AD3078" i="9"/>
  <c r="AD3366" i="9"/>
  <c r="AD1350" i="9"/>
  <c r="AD3774" i="9"/>
  <c r="AD1402" i="9"/>
  <c r="AD3801" i="9"/>
  <c r="AD2047" i="9"/>
  <c r="AD1314" i="9"/>
  <c r="AD2781" i="9"/>
  <c r="AD279" i="9"/>
  <c r="I776" i="39" a="1"/>
  <c r="D496" i="39" a="1"/>
  <c r="C544" i="39" a="1"/>
  <c r="F669" i="39" a="1"/>
  <c r="C144" i="39" a="1"/>
  <c r="G457" i="39" a="1"/>
  <c r="E914" i="39" a="1"/>
  <c r="G926" i="39" a="1"/>
  <c r="F1023" i="39" a="1"/>
  <c r="AD513" i="9"/>
  <c r="AD1848" i="9"/>
  <c r="AD3731" i="9"/>
  <c r="G701" i="39" a="1"/>
  <c r="B163" i="12"/>
  <c r="D765" i="39" a="1"/>
  <c r="I319" i="39" a="1"/>
  <c r="AD3093" i="9"/>
  <c r="AD1727" i="9"/>
  <c r="AD2459" i="9"/>
  <c r="AD2551" i="9"/>
  <c r="AD3328" i="9"/>
  <c r="AD1054" i="9"/>
  <c r="AD3216" i="9"/>
  <c r="AD4193" i="9"/>
  <c r="AD1191" i="9"/>
  <c r="AD100" i="9"/>
  <c r="AD3644" i="9"/>
  <c r="AD3829" i="9"/>
  <c r="AD3584" i="9"/>
  <c r="AD2809" i="9"/>
  <c r="AD2983" i="9"/>
  <c r="AD314" i="9"/>
  <c r="AD1420" i="9"/>
  <c r="AD1064" i="9"/>
  <c r="D844" i="39" a="1"/>
  <c r="AD4264" i="9"/>
  <c r="AD1383" i="9"/>
  <c r="AD788" i="9"/>
  <c r="AD2684" i="9"/>
  <c r="AD3925" i="9"/>
  <c r="AD1392" i="9"/>
  <c r="AD2463" i="9"/>
  <c r="AD4327" i="9"/>
  <c r="AD3867" i="9"/>
  <c r="AD2589" i="9"/>
  <c r="AD4403" i="9"/>
  <c r="AD2670" i="9"/>
  <c r="F658" i="39" a="1"/>
  <c r="AD2480" i="9"/>
  <c r="AD4392" i="9"/>
  <c r="AD484" i="9"/>
  <c r="AD2218" i="9"/>
  <c r="AD1162" i="9"/>
  <c r="AD3243" i="9"/>
  <c r="C832" i="39" a="1"/>
  <c r="AD2055" i="9"/>
  <c r="AD4153" i="9"/>
  <c r="AD4005" i="9"/>
  <c r="AD2852" i="9"/>
  <c r="AD4322" i="9"/>
  <c r="AD2071" i="9"/>
  <c r="AD3596" i="9"/>
  <c r="AD2590" i="9"/>
  <c r="AD1971" i="9"/>
  <c r="AD1919" i="9"/>
  <c r="C882" i="39" a="1"/>
  <c r="E361" i="39" a="1"/>
  <c r="C852" i="39" a="1"/>
  <c r="D941" i="39" a="1"/>
  <c r="D693" i="39" a="1"/>
  <c r="H483" i="39" a="1"/>
  <c r="E765" i="39" a="1"/>
  <c r="E771" i="39" a="1"/>
  <c r="B119" i="12"/>
  <c r="C763" i="39" a="1"/>
  <c r="AD4364" i="9"/>
  <c r="AD2763" i="9"/>
  <c r="C123" i="39" a="1"/>
  <c r="I384" i="39" a="1"/>
  <c r="E860" i="39" a="1"/>
  <c r="E945" i="39" a="1"/>
  <c r="H580" i="39" a="1"/>
  <c r="D485" i="39" a="1"/>
  <c r="I582" i="39" a="1"/>
  <c r="H262" i="39" a="1"/>
  <c r="D671" i="39" a="1"/>
  <c r="E823" i="39" a="1"/>
  <c r="AD4455" i="9"/>
  <c r="G935" i="39" a="1"/>
  <c r="AD504" i="9"/>
  <c r="AD3725" i="9"/>
  <c r="AD2429" i="9"/>
  <c r="AD3969" i="9"/>
  <c r="AD4117" i="9"/>
  <c r="AD4384" i="9"/>
  <c r="AD4175" i="9"/>
  <c r="AD522" i="9"/>
  <c r="AD542" i="9"/>
  <c r="D731" i="39" a="1"/>
  <c r="E173" i="39" a="1"/>
  <c r="D139" i="39" a="1"/>
  <c r="I93" i="39" a="1"/>
  <c r="H752" i="39" a="1"/>
  <c r="C195" i="39" a="1"/>
  <c r="I532" i="39" a="1"/>
  <c r="C820" i="39" a="1"/>
  <c r="F440" i="39" a="1"/>
  <c r="E687" i="39" a="1"/>
  <c r="AD3343" i="9"/>
  <c r="D943" i="39" a="1"/>
  <c r="H305" i="39" a="1"/>
  <c r="C624" i="39" a="1"/>
  <c r="E635" i="39" a="1"/>
  <c r="AD3741" i="9"/>
  <c r="AD1265" i="9"/>
  <c r="I959" i="39" a="1"/>
  <c r="AD2180" i="9"/>
  <c r="AD667" i="9"/>
  <c r="AD4183" i="9"/>
  <c r="AD3791" i="9"/>
  <c r="I476" i="39" a="1"/>
  <c r="AD4095" i="9"/>
  <c r="AD1347" i="9"/>
  <c r="AD2295" i="9"/>
  <c r="C742" i="39" a="1"/>
  <c r="B127" i="12"/>
  <c r="I735" i="39" a="1"/>
  <c r="H713" i="39" a="1"/>
  <c r="I1008" i="39" a="1"/>
  <c r="I775" i="39" a="1"/>
  <c r="I430" i="39" a="1"/>
  <c r="H1014" i="39" a="1"/>
  <c r="I480" i="39" a="1"/>
  <c r="C831" i="39" a="1"/>
  <c r="H585" i="39" a="1"/>
  <c r="C528" i="39" a="1"/>
  <c r="AD3896" i="9"/>
  <c r="E432" i="39" a="1"/>
  <c r="AD749" i="9"/>
  <c r="E951" i="39" a="1"/>
  <c r="E381" i="39" a="1"/>
  <c r="C247" i="39" a="1"/>
  <c r="AD452" i="9"/>
  <c r="AD2851" i="9"/>
  <c r="AD2246" i="9"/>
  <c r="AD2313" i="9"/>
  <c r="AD1457" i="9"/>
  <c r="AD2879" i="9"/>
  <c r="D358" i="39" a="1"/>
  <c r="AD606" i="9"/>
  <c r="AD3426" i="9"/>
  <c r="AD2862" i="9"/>
  <c r="AD2638" i="9"/>
  <c r="AD4056" i="9"/>
  <c r="AD3081" i="9"/>
  <c r="AD299" i="9"/>
  <c r="AD3602" i="9"/>
  <c r="AD252" i="9"/>
  <c r="I73" i="39" a="1"/>
  <c r="AD466" i="9"/>
  <c r="AD3262" i="9"/>
  <c r="AD791" i="9"/>
  <c r="AD983" i="9"/>
  <c r="AD1643" i="9"/>
  <c r="AD3858" i="9"/>
  <c r="G899" i="39" a="1"/>
  <c r="AD3202" i="9"/>
  <c r="AD2774" i="9"/>
  <c r="AD62" i="9"/>
  <c r="AD1662" i="9"/>
  <c r="AD1272" i="9"/>
  <c r="C386" i="39" a="1"/>
  <c r="E218" i="39" a="1"/>
  <c r="I985" i="39" a="1"/>
  <c r="AD4179" i="9"/>
  <c r="AD4313" i="9"/>
  <c r="AD2285" i="9"/>
  <c r="AD1553" i="9"/>
  <c r="AD89" i="9"/>
  <c r="AD1891" i="9"/>
  <c r="D449" i="39" a="1"/>
  <c r="AD4317" i="9"/>
  <c r="AD1106" i="9"/>
  <c r="AD4120" i="9"/>
  <c r="AD450" i="9"/>
  <c r="AD3470" i="9"/>
  <c r="AD1246" i="9"/>
  <c r="AD3232" i="9"/>
  <c r="AD2000" i="9"/>
  <c r="AD2194" i="9"/>
  <c r="D894" i="39" a="1"/>
  <c r="AD1057" i="9"/>
  <c r="AD3615" i="9"/>
  <c r="AD608" i="9"/>
  <c r="AD3652" i="9"/>
  <c r="B6" i="12"/>
  <c r="AD1998" i="9"/>
  <c r="AD1371" i="9"/>
  <c r="AD1635" i="9"/>
  <c r="AD2443" i="9"/>
  <c r="AD634" i="9"/>
  <c r="AD1168" i="9"/>
  <c r="AD2085" i="9"/>
  <c r="AD1002" i="9"/>
  <c r="AD2168" i="9"/>
  <c r="C21" i="39" a="1"/>
  <c r="AD493" i="9"/>
  <c r="AD2397" i="9"/>
  <c r="AD2576" i="9"/>
  <c r="AD4199" i="9"/>
  <c r="AD3699" i="9"/>
  <c r="AD2093" i="9"/>
  <c r="AD2329" i="9"/>
  <c r="AD3681" i="9"/>
  <c r="AD23" i="9"/>
  <c r="AD1715" i="9"/>
  <c r="AD1049" i="9"/>
  <c r="AD3860" i="9"/>
  <c r="AD1889" i="9"/>
  <c r="AD3582" i="9"/>
  <c r="AD1753" i="9"/>
  <c r="AD4115" i="9"/>
  <c r="AD2325" i="9"/>
  <c r="AD3300" i="9"/>
  <c r="AD675" i="9"/>
  <c r="AD3160" i="9"/>
  <c r="AD2096" i="9"/>
  <c r="AD1633" i="9"/>
  <c r="AD2560" i="9"/>
  <c r="E640" i="39" a="1"/>
  <c r="AD239" i="9"/>
  <c r="AD1520" i="9"/>
  <c r="AD705" i="9"/>
  <c r="AD3897" i="9"/>
  <c r="AD2665" i="9"/>
  <c r="AD1507" i="9"/>
  <c r="AD141" i="9"/>
  <c r="AD2861" i="9"/>
  <c r="AD3023" i="9"/>
  <c r="AD436" i="9"/>
  <c r="AD2591" i="9"/>
  <c r="AD4077" i="9"/>
  <c r="AD911" i="9"/>
  <c r="AD3283" i="9"/>
  <c r="AD1712" i="9"/>
  <c r="AD435" i="9"/>
  <c r="AD1529" i="9"/>
  <c r="AD2837" i="9"/>
  <c r="AD4465" i="9"/>
  <c r="AD364" i="9"/>
  <c r="C793" i="39" a="1"/>
  <c r="AD3627" i="9"/>
  <c r="AD3180" i="9"/>
  <c r="AD4421" i="9"/>
  <c r="AD3369" i="9"/>
  <c r="AD3805" i="9"/>
  <c r="AD4057" i="9"/>
  <c r="AD19" i="9"/>
  <c r="AD3391" i="9"/>
  <c r="AD1257" i="9"/>
  <c r="AD3208" i="9"/>
  <c r="AD380" i="9"/>
  <c r="AD3766" i="9"/>
  <c r="F759" i="39" a="1"/>
  <c r="AD3506" i="9"/>
  <c r="AD3248" i="9"/>
  <c r="AD2602" i="9"/>
  <c r="AD3488" i="9"/>
  <c r="AD792" i="9"/>
  <c r="AD1234" i="9"/>
  <c r="AD3246" i="9"/>
  <c r="AD3669" i="9"/>
  <c r="AD894" i="9"/>
  <c r="AD790" i="9"/>
  <c r="AD3415" i="9"/>
  <c r="AD1743" i="9"/>
  <c r="AD3820" i="9"/>
  <c r="AD88" i="9"/>
  <c r="AD1027" i="9"/>
  <c r="AD2427" i="9"/>
  <c r="AD1792" i="9"/>
  <c r="AD247" i="9"/>
  <c r="AD168" i="9"/>
  <c r="AD1609" i="9"/>
  <c r="AD2118" i="9"/>
  <c r="AD730" i="9"/>
  <c r="AD3115" i="9"/>
  <c r="AD2936" i="9"/>
  <c r="AD1589" i="9"/>
  <c r="AD1750" i="9"/>
  <c r="AD223" i="9"/>
  <c r="AD2952" i="9"/>
  <c r="AD518" i="9"/>
  <c r="AD1171" i="9"/>
  <c r="AD2899" i="9"/>
  <c r="AD2151" i="9"/>
  <c r="AD4088" i="9"/>
  <c r="G852" i="39" a="1"/>
  <c r="AD1915" i="9"/>
  <c r="AD1165" i="9"/>
  <c r="AD688" i="9"/>
  <c r="AD3037" i="9"/>
  <c r="AD3434" i="9"/>
  <c r="C536" i="39" a="1"/>
  <c r="C514" i="39" a="1"/>
  <c r="I778" i="39" a="1"/>
  <c r="AD968" i="9"/>
  <c r="AD1450" i="9"/>
  <c r="B28" i="12"/>
  <c r="AD3803" i="9"/>
  <c r="AD1503" i="9"/>
  <c r="AD4394" i="9"/>
  <c r="AD3967" i="9"/>
  <c r="AD2082" i="9"/>
  <c r="AD2414" i="9"/>
  <c r="AD1346" i="9"/>
  <c r="AD782" i="9"/>
  <c r="AD4218" i="9"/>
  <c r="AD123" i="9"/>
  <c r="AD2503" i="9"/>
  <c r="E728" i="39" a="1"/>
  <c r="G65" i="39" a="1"/>
  <c r="F914" i="39" a="1"/>
  <c r="F1004" i="39" a="1"/>
  <c r="D555" i="39" a="1"/>
  <c r="E806" i="39" a="1"/>
  <c r="C339" i="39" a="1"/>
  <c r="D316" i="39" a="1"/>
  <c r="I445" i="39" a="1"/>
  <c r="D526" i="39" a="1"/>
  <c r="G609" i="39" a="1"/>
  <c r="C535" i="39" a="1"/>
  <c r="G990" i="39" a="1"/>
  <c r="E695" i="39" a="1"/>
  <c r="AD4061" i="9"/>
  <c r="G278" i="39" a="1"/>
  <c r="AD4181" i="9"/>
  <c r="C880" i="39" a="1"/>
  <c r="AD1369" i="9"/>
  <c r="C20" i="39" a="1"/>
  <c r="AD1249" i="9"/>
  <c r="E478" i="39" a="1"/>
  <c r="AD1691" i="9"/>
  <c r="AD1335" i="9"/>
  <c r="AD3370" i="9"/>
  <c r="AD4356" i="9"/>
  <c r="AD1725" i="9"/>
  <c r="AD841" i="9"/>
  <c r="AD2649" i="9"/>
  <c r="AD1769" i="9"/>
  <c r="AD3634" i="9"/>
  <c r="AD3970" i="9"/>
  <c r="AD839" i="9"/>
  <c r="AD2956" i="9"/>
  <c r="G533" i="39" a="1"/>
  <c r="G685" i="39" a="1"/>
  <c r="G946" i="39" a="1"/>
  <c r="G932" i="39" a="1"/>
  <c r="E49" i="39" a="1"/>
  <c r="D59" i="39" a="1"/>
  <c r="C901" i="39" a="1"/>
  <c r="E870" i="39" a="1"/>
  <c r="E597" i="39" a="1"/>
  <c r="C383" i="39" a="1"/>
  <c r="AD4180" i="9"/>
  <c r="C995" i="39" a="1"/>
  <c r="AD3736" i="9"/>
  <c r="F803" i="39" a="1"/>
  <c r="AD1424" i="9"/>
  <c r="AD1721" i="9"/>
  <c r="AD3163" i="9"/>
  <c r="AD4070" i="9"/>
  <c r="E344" i="39" a="1"/>
  <c r="AD2074" i="9"/>
  <c r="AD3250" i="9"/>
  <c r="AD2686" i="9"/>
  <c r="AD2349" i="9"/>
  <c r="AD183" i="9"/>
  <c r="AD916" i="9"/>
  <c r="G520" i="39" a="1"/>
  <c r="G180" i="39" a="1"/>
  <c r="E759" i="39" a="1"/>
  <c r="D393" i="39" a="1"/>
  <c r="I645" i="39" a="1"/>
  <c r="E534" i="39" a="1"/>
  <c r="D828" i="39" a="1"/>
  <c r="G716" i="39" a="1"/>
  <c r="C579" i="39" a="1"/>
  <c r="C961" i="39" a="1"/>
  <c r="C299" i="39" a="1"/>
  <c r="C178" i="39" a="1"/>
  <c r="H828" i="39" a="1"/>
  <c r="AD270" i="9"/>
  <c r="C945" i="39" a="1"/>
  <c r="AD2102" i="9"/>
  <c r="C974" i="39" a="1"/>
  <c r="C271" i="39" a="1"/>
  <c r="C50" i="39" a="1"/>
  <c r="G574" i="39" a="1"/>
  <c r="AD2451" i="9"/>
  <c r="AD987" i="9"/>
  <c r="AD4143" i="9"/>
  <c r="AD4018" i="9"/>
  <c r="AD3622" i="9"/>
  <c r="AD117" i="9"/>
  <c r="AD287" i="9"/>
  <c r="AD2533" i="9"/>
  <c r="H509" i="39" a="1"/>
  <c r="H714" i="39" a="1"/>
  <c r="G679" i="39" a="1"/>
  <c r="F456" i="39" a="1"/>
  <c r="I293" i="39" a="1"/>
  <c r="H535" i="39" a="1"/>
  <c r="I144" i="39" a="1"/>
  <c r="D245" i="39" a="1"/>
  <c r="D461" i="39" a="1"/>
  <c r="F486" i="39" a="1"/>
  <c r="F45" i="39" a="1"/>
  <c r="H27" i="39" a="1"/>
  <c r="I746" i="39" a="1"/>
  <c r="H49" i="39" a="1"/>
  <c r="D549" i="39" a="1"/>
  <c r="I883" i="39" a="1"/>
  <c r="E519" i="39" a="1"/>
  <c r="I843" i="39" a="1"/>
  <c r="D523" i="39" a="1"/>
  <c r="AD455" i="9"/>
  <c r="B170" i="12"/>
  <c r="C457" i="39" a="1"/>
  <c r="E813" i="39" a="1"/>
  <c r="D303" i="39" a="1"/>
  <c r="E343" i="39" a="1"/>
  <c r="I981" i="39" a="1"/>
  <c r="C677" i="39" a="1"/>
  <c r="E674" i="39" a="1"/>
  <c r="E112" i="39" a="1"/>
  <c r="E694" i="39" a="1"/>
  <c r="G318" i="39" a="1"/>
  <c r="AD2405" i="9"/>
  <c r="B129" i="12"/>
  <c r="AD1003" i="9"/>
  <c r="F462" i="39" a="1"/>
  <c r="C236" i="39" a="1"/>
  <c r="E658" i="39" a="1"/>
  <c r="D703" i="39" a="1"/>
  <c r="F1012" i="39" a="1"/>
  <c r="H612" i="39" a="1"/>
  <c r="C366" i="39" a="1"/>
  <c r="D531" i="39" a="1"/>
  <c r="C110" i="39" a="1"/>
  <c r="G791" i="39" a="1"/>
  <c r="AD2356" i="9"/>
  <c r="C825" i="39" a="1"/>
  <c r="AD2272" i="9"/>
  <c r="AD3895" i="9"/>
  <c r="AD344" i="9"/>
  <c r="AD2363" i="9"/>
  <c r="AD2552" i="9"/>
  <c r="AD4042" i="9"/>
  <c r="AD4046" i="9"/>
  <c r="AD3215" i="9"/>
  <c r="AD3429" i="9"/>
  <c r="G850" i="39" a="1"/>
  <c r="E586" i="39" a="1"/>
  <c r="F191" i="39" a="1"/>
  <c r="D553" i="39" a="1"/>
  <c r="G162" i="39" a="1"/>
  <c r="F774" i="39" a="1"/>
  <c r="I779" i="39" a="1"/>
  <c r="D661" i="39" a="1"/>
  <c r="C118" i="39" a="1"/>
  <c r="AD1465" i="9"/>
  <c r="C896" i="39" a="1"/>
  <c r="H149" i="39" a="1"/>
  <c r="C424" i="39" a="1"/>
  <c r="I653" i="39" a="1"/>
  <c r="C27" i="39" a="1"/>
  <c r="AD4324" i="9"/>
  <c r="AD3650" i="9"/>
  <c r="G740" i="39" a="1"/>
  <c r="AD1783" i="9"/>
  <c r="AD2337" i="9"/>
  <c r="AD1656" i="9"/>
  <c r="AD310" i="9"/>
  <c r="G189" i="39" a="1"/>
  <c r="AD1172" i="9"/>
  <c r="AD1444" i="9"/>
  <c r="AD3826" i="9"/>
  <c r="H957" i="39" a="1"/>
  <c r="I495" i="39" a="1"/>
  <c r="I503" i="39" a="1"/>
  <c r="E948" i="39" a="1"/>
  <c r="C810" i="39" a="1"/>
  <c r="F344" i="39" a="1"/>
  <c r="H902" i="39" a="1"/>
  <c r="C940" i="39" a="1"/>
  <c r="H597" i="39" a="1"/>
  <c r="E955" i="39" a="1"/>
  <c r="C588" i="39" a="1"/>
  <c r="C980" i="39" a="1"/>
  <c r="AD642" i="9"/>
  <c r="F1021" i="39" a="1"/>
  <c r="AD3467" i="9"/>
  <c r="C936" i="39" a="1"/>
  <c r="E525" i="39" a="1"/>
  <c r="C318" i="39" a="1"/>
  <c r="AD1755" i="9"/>
  <c r="AD595" i="9"/>
  <c r="AD2975" i="9"/>
  <c r="AD4184" i="9"/>
  <c r="AD4506" i="9"/>
  <c r="AD4208" i="9"/>
  <c r="I321" i="39" a="1"/>
  <c r="AD2530" i="9"/>
  <c r="AD1716" i="9"/>
  <c r="AD956" i="9"/>
  <c r="AD3605" i="9"/>
  <c r="AD3108" i="9"/>
  <c r="AD4142" i="9"/>
  <c r="AD4318" i="9"/>
  <c r="AD883" i="9"/>
  <c r="AD3875" i="9"/>
  <c r="AD32" i="9"/>
  <c r="AD1969" i="9"/>
  <c r="AD1250" i="9"/>
  <c r="AD2539" i="9"/>
  <c r="AD3206" i="9"/>
  <c r="AD178" i="9"/>
  <c r="AD3497" i="9"/>
  <c r="D556" i="39" a="1"/>
  <c r="AD1844" i="9"/>
  <c r="AD2318" i="9"/>
  <c r="AD3760" i="9"/>
  <c r="AD3557" i="9"/>
  <c r="AD2075" i="9"/>
  <c r="E819" i="39" a="1"/>
  <c r="E956" i="39" a="1"/>
  <c r="H904" i="39" a="1"/>
  <c r="AD1120" i="9"/>
  <c r="AD3657" i="9"/>
  <c r="AD3928" i="9"/>
  <c r="AD4424" i="9"/>
  <c r="AD3831" i="9"/>
  <c r="AD4430" i="9"/>
  <c r="AD2699" i="9"/>
  <c r="AD227" i="9"/>
  <c r="AD3811" i="9"/>
  <c r="AD4386" i="9"/>
  <c r="AD677" i="9"/>
  <c r="AD3177" i="9"/>
  <c r="B10" i="12"/>
  <c r="AD3192" i="9"/>
  <c r="I392" i="39" a="1"/>
  <c r="I345" i="39" a="1"/>
  <c r="H479" i="39" a="1"/>
  <c r="H441" i="39" a="1"/>
  <c r="E869" i="39" a="1"/>
  <c r="C971" i="39" a="1"/>
  <c r="C378" i="39" a="1"/>
  <c r="C370" i="39" a="1"/>
  <c r="H992" i="39" a="1"/>
  <c r="G559" i="39" a="1"/>
  <c r="D606" i="39" a="1"/>
  <c r="H980" i="39" a="1"/>
  <c r="E931" i="39" a="1"/>
  <c r="H909" i="39" a="1"/>
  <c r="AD4177" i="9"/>
  <c r="F958" i="39" a="1"/>
  <c r="AD2029" i="9"/>
  <c r="C57" i="39" a="1"/>
  <c r="AD105" i="9"/>
  <c r="D913" i="39" a="1"/>
  <c r="AD4250" i="9"/>
  <c r="D929" i="39" a="1"/>
  <c r="AD1626" i="9"/>
  <c r="AD1591" i="9"/>
  <c r="AD2100" i="9"/>
  <c r="AD2999" i="9"/>
  <c r="AD891" i="9"/>
  <c r="AD1970" i="9"/>
  <c r="AD1653" i="9"/>
  <c r="AD4337" i="9"/>
  <c r="AD1837" i="9"/>
  <c r="AD635" i="9"/>
  <c r="AD4306" i="9"/>
  <c r="AD3379" i="9"/>
  <c r="G135" i="39" a="1"/>
  <c r="G573" i="39" a="1"/>
  <c r="E685" i="39" a="1"/>
  <c r="E392" i="39" a="1"/>
  <c r="E453" i="39" a="1"/>
  <c r="F915" i="39" a="1"/>
  <c r="H457" i="39" a="1"/>
  <c r="H553" i="39" a="1"/>
  <c r="B147" i="12"/>
  <c r="C701" i="39" a="1"/>
  <c r="AD4036" i="9"/>
  <c r="AD538" i="9"/>
  <c r="AD3170" i="9"/>
  <c r="AD3924" i="9"/>
  <c r="AD2842" i="9"/>
  <c r="AD2124" i="9"/>
  <c r="AD528" i="9"/>
  <c r="AD4242" i="9"/>
  <c r="AD2255" i="9"/>
  <c r="AD1180" i="9"/>
  <c r="AD3799" i="9"/>
  <c r="AD2611" i="9"/>
  <c r="H738" i="39" a="1"/>
  <c r="AD3296" i="9"/>
  <c r="AD1214" i="9"/>
  <c r="D295" i="39" a="1"/>
  <c r="I38" i="39" a="1"/>
  <c r="H613" i="39" a="1"/>
  <c r="C754" i="39" a="1"/>
  <c r="D861" i="39" a="1"/>
  <c r="F753" i="39" a="1"/>
  <c r="D688" i="39" a="1"/>
  <c r="H669" i="39" a="1"/>
  <c r="C986" i="39" a="1"/>
  <c r="I686" i="39" a="1"/>
  <c r="G200" i="39" a="1"/>
  <c r="C694" i="39" a="1"/>
  <c r="I1012" i="39" a="1"/>
  <c r="AD30" i="9"/>
  <c r="F684" i="39" a="1"/>
  <c r="G963" i="39" a="1"/>
  <c r="I657" i="39" a="1"/>
  <c r="D640" i="39" a="1"/>
  <c r="C180" i="39" a="1"/>
  <c r="AD586" i="9"/>
  <c r="AD3097" i="9"/>
  <c r="AD2895" i="9"/>
  <c r="AD2762" i="9"/>
  <c r="AD2447" i="9"/>
  <c r="AD291" i="9"/>
  <c r="AD1397" i="9"/>
  <c r="AD4252" i="9"/>
  <c r="AD2875" i="9"/>
  <c r="AD3548" i="9"/>
  <c r="AD3154" i="9"/>
  <c r="AD3997" i="9"/>
  <c r="AD1733" i="9"/>
  <c r="AD171" i="9"/>
  <c r="AD4268" i="9"/>
  <c r="AD745" i="9"/>
  <c r="AD4417" i="9"/>
  <c r="AD2362" i="9"/>
  <c r="AD939" i="9"/>
  <c r="AD3507" i="9"/>
  <c r="AD1155" i="9"/>
  <c r="AD418" i="9"/>
  <c r="AD1109" i="9"/>
  <c r="H870" i="39" a="1"/>
  <c r="AD3309" i="9"/>
  <c r="AD3136" i="9"/>
  <c r="AD2580" i="9"/>
  <c r="AD1285" i="9"/>
  <c r="AD4423" i="9"/>
  <c r="G656" i="39" a="1"/>
  <c r="C476" i="39" a="1"/>
  <c r="F985" i="39" a="1"/>
  <c r="AD2509" i="9"/>
  <c r="AD4471" i="9"/>
  <c r="G655" i="39" a="1"/>
  <c r="AD1628" i="9"/>
  <c r="AD4251" i="9"/>
  <c r="AD3436" i="9"/>
  <c r="AD1367" i="9"/>
  <c r="AD3408" i="9"/>
  <c r="AD3915" i="9"/>
  <c r="AD406" i="9"/>
  <c r="AD98" i="9"/>
  <c r="AD2870" i="9"/>
  <c r="AD2932" i="9"/>
  <c r="AD2467" i="9"/>
  <c r="AD1880" i="9"/>
  <c r="AD1533" i="9"/>
  <c r="AD159" i="9"/>
  <c r="AD4008" i="9"/>
  <c r="AD4047" i="9"/>
  <c r="AD2005" i="9"/>
  <c r="AD4174" i="9"/>
  <c r="AD4051" i="9"/>
  <c r="B60" i="12"/>
  <c r="AD640" i="9"/>
  <c r="AD376" i="9"/>
  <c r="C480" i="39" a="1"/>
  <c r="AD1181" i="9"/>
  <c r="AD356" i="9"/>
  <c r="AD3751" i="9"/>
  <c r="AD2107" i="9"/>
  <c r="AD3412" i="9"/>
  <c r="I678" i="39" a="1"/>
  <c r="AD2697" i="9"/>
  <c r="AD587" i="9"/>
  <c r="AD2794" i="9"/>
  <c r="AD768" i="9"/>
  <c r="AD3254" i="9"/>
  <c r="AD3460" i="9"/>
  <c r="F989" i="39" a="1"/>
  <c r="AD3737" i="9"/>
  <c r="AD629" i="9"/>
  <c r="AD1110" i="9"/>
  <c r="AD3071" i="9"/>
  <c r="AD1009" i="9"/>
  <c r="AD3337" i="9"/>
  <c r="AD1088" i="9"/>
  <c r="AD2728" i="9"/>
  <c r="AD572" i="9"/>
  <c r="AD3476" i="9"/>
  <c r="AD4221" i="9"/>
  <c r="AD1512" i="9"/>
  <c r="AD3356" i="9"/>
  <c r="AD2210" i="9"/>
  <c r="AD4275" i="9"/>
  <c r="AD339" i="9"/>
  <c r="AD2273" i="9"/>
  <c r="AD169" i="9"/>
  <c r="AD2980" i="9"/>
  <c r="B42" i="12"/>
  <c r="AD1079" i="9"/>
  <c r="AD3047" i="9"/>
  <c r="AD2507" i="9"/>
  <c r="AD1296" i="9"/>
  <c r="AD4259" i="9"/>
  <c r="AD1160" i="9"/>
  <c r="AD139" i="9"/>
  <c r="AD1024" i="9"/>
  <c r="AD3075" i="9"/>
  <c r="AD2824" i="9"/>
  <c r="H684" i="39" a="1"/>
  <c r="AD1801" i="9"/>
  <c r="AD3942" i="9"/>
  <c r="AD3912" i="9"/>
  <c r="AD2858" i="9"/>
  <c r="AD805" i="9"/>
  <c r="AD1236" i="9"/>
  <c r="AD800" i="9"/>
  <c r="AD456" i="9"/>
  <c r="AD1777" i="9"/>
  <c r="AD383" i="9"/>
  <c r="AD3919" i="9"/>
  <c r="AD354" i="9"/>
  <c r="AD1418" i="9"/>
  <c r="AD4399" i="9"/>
  <c r="AD2848" i="9"/>
  <c r="AD3209" i="9"/>
  <c r="AD2601" i="9"/>
  <c r="AD3600" i="9"/>
  <c r="AD4106" i="9"/>
  <c r="AD1828" i="9"/>
  <c r="AD2712" i="9"/>
  <c r="AD1954" i="9"/>
  <c r="AD2403" i="9"/>
  <c r="AD3235" i="9"/>
  <c r="AD4034" i="9"/>
  <c r="AD1682" i="9"/>
  <c r="AD3465" i="9"/>
  <c r="AD2132" i="9"/>
  <c r="AD3753" i="9"/>
  <c r="AD1598" i="9"/>
  <c r="AD967" i="9"/>
  <c r="AD3648" i="9"/>
  <c r="AD4344" i="9"/>
  <c r="AD2787" i="9"/>
  <c r="AD1802" i="9"/>
  <c r="F908" i="39" a="1"/>
  <c r="AD4107" i="9"/>
  <c r="AD2793" i="9"/>
  <c r="AD3709" i="9"/>
  <c r="AD1455" i="9"/>
  <c r="AD346" i="9"/>
  <c r="AD341" i="9"/>
  <c r="AD603" i="9"/>
  <c r="AD3649" i="9"/>
  <c r="AD738" i="9"/>
  <c r="C75" i="39" a="1"/>
  <c r="AD4453" i="9"/>
  <c r="AD3173" i="9"/>
  <c r="AD2487" i="9"/>
  <c r="AD1098" i="9"/>
  <c r="AD2568" i="9"/>
  <c r="AD2526" i="9"/>
  <c r="AD3068" i="9"/>
  <c r="AD1709" i="9"/>
  <c r="AD1543" i="9"/>
  <c r="AD3258" i="9"/>
  <c r="AD4498" i="9"/>
  <c r="AD3512" i="9"/>
  <c r="AD2869" i="9"/>
  <c r="AD4274" i="9"/>
  <c r="AD488" i="9"/>
  <c r="AD3629" i="9"/>
  <c r="AD3362" i="9"/>
  <c r="AD1687" i="9"/>
  <c r="AD1355" i="9"/>
  <c r="AD3678" i="9"/>
  <c r="AD1685" i="9"/>
  <c r="AD1271" i="9"/>
  <c r="AD2279" i="9"/>
  <c r="AD4368" i="9"/>
  <c r="AD2628" i="9"/>
  <c r="AD4168" i="9"/>
  <c r="AD334" i="9"/>
  <c r="AD1554" i="9"/>
  <c r="AD1764" i="9"/>
  <c r="AD3862" i="9"/>
  <c r="AD650" i="9"/>
  <c r="I471" i="39" a="1"/>
  <c r="F661" i="39" a="1"/>
  <c r="I787" i="39" a="1"/>
  <c r="E282" i="39" a="1"/>
  <c r="C870" i="39" a="1"/>
  <c r="F70" i="39" a="1"/>
  <c r="F63" i="39" a="1"/>
  <c r="E182" i="39" a="1"/>
  <c r="C509" i="39" a="1"/>
  <c r="D692" i="39" a="1"/>
  <c r="I650" i="39" a="1"/>
  <c r="I954" i="39" a="1"/>
  <c r="AD681" i="9"/>
  <c r="G924" i="39" a="1"/>
  <c r="AD1888" i="9"/>
  <c r="E485" i="39" a="1"/>
  <c r="AD460" i="9"/>
  <c r="AD922" i="9"/>
  <c r="D1016" i="39" a="1"/>
  <c r="I354" i="39" a="1"/>
  <c r="D426" i="39" a="1"/>
  <c r="AD731" i="9"/>
  <c r="AD4037" i="9"/>
  <c r="AD2593" i="9"/>
  <c r="AD4091" i="9"/>
  <c r="AD3106" i="9"/>
  <c r="I781" i="39" a="1"/>
  <c r="AD1231" i="9"/>
  <c r="AD4024" i="9"/>
  <c r="C643" i="39" a="1"/>
  <c r="AD4216" i="9"/>
  <c r="AD2120" i="9"/>
  <c r="H169" i="39" a="1"/>
  <c r="I273" i="39" a="1"/>
  <c r="D6" i="39" a="1"/>
  <c r="I899" i="39" a="1"/>
  <c r="H930" i="39" a="1"/>
  <c r="D793" i="39" a="1"/>
  <c r="H908" i="39" a="1"/>
  <c r="F62" i="39" a="1"/>
  <c r="F169" i="39" a="1"/>
  <c r="G644" i="39" a="1"/>
  <c r="C209" i="39" a="1"/>
  <c r="G887" i="39" a="1"/>
  <c r="H712" i="39" a="1"/>
  <c r="C367" i="39" a="1"/>
  <c r="I539" i="39" a="1"/>
  <c r="AD2097" i="9"/>
  <c r="AD2726" i="9"/>
  <c r="AD3350" i="9"/>
  <c r="AD3901" i="9"/>
  <c r="AD1789" i="9"/>
  <c r="AD1016" i="9"/>
  <c r="AD774" i="9"/>
  <c r="AD2084" i="9"/>
  <c r="AD1760" i="9"/>
  <c r="AD4138" i="9"/>
  <c r="AD2128" i="9"/>
  <c r="E508" i="39" a="1"/>
  <c r="C201" i="39" a="1"/>
  <c r="I567" i="39" a="1"/>
  <c r="I631" i="39" a="1"/>
  <c r="F427" i="39" a="1"/>
  <c r="E809" i="39" a="1"/>
  <c r="I853" i="39" a="1"/>
  <c r="H874" i="39" a="1"/>
  <c r="C855" i="39" a="1"/>
  <c r="D821" i="39" a="1"/>
  <c r="B35" i="12"/>
  <c r="C516" i="39" a="1"/>
  <c r="C371" i="39" a="1"/>
  <c r="I569" i="39" a="1"/>
  <c r="C351" i="39" a="1"/>
  <c r="AD2364" i="9"/>
  <c r="AD104" i="9"/>
  <c r="AD2248" i="9"/>
  <c r="AD4310" i="9"/>
  <c r="AD3839" i="9"/>
  <c r="AD4447" i="9"/>
  <c r="AD3490" i="9"/>
  <c r="AD4101" i="9"/>
  <c r="AD764" i="9"/>
  <c r="AD1705" i="9"/>
  <c r="I615" i="39" a="1"/>
  <c r="AD3438" i="9"/>
  <c r="AD11" i="9"/>
  <c r="G473" i="39" a="1"/>
  <c r="E414" i="39" a="1"/>
  <c r="D506" i="39" a="1"/>
  <c r="D404" i="39" a="1"/>
  <c r="F863" i="39" a="1"/>
  <c r="E271" i="39" a="1"/>
  <c r="I663" i="39" a="1"/>
  <c r="G264" i="39" a="1"/>
  <c r="C262" i="39" a="1"/>
  <c r="E918" i="39" a="1"/>
  <c r="C741" i="39" a="1"/>
  <c r="E773" i="39" a="1"/>
  <c r="E1016" i="39" a="1"/>
  <c r="AD433" i="9"/>
  <c r="I802" i="39" a="1"/>
  <c r="C949" i="39" a="1"/>
  <c r="F972" i="39" a="1"/>
  <c r="C582" i="39" a="1"/>
  <c r="C888" i="39" a="1"/>
  <c r="AD462" i="9"/>
  <c r="AD736" i="9"/>
  <c r="E976" i="39" a="1"/>
  <c r="AD48" i="9"/>
  <c r="AD1790" i="9"/>
  <c r="AD4240" i="9"/>
  <c r="AD87" i="9"/>
  <c r="AD4437" i="9"/>
  <c r="B86" i="12"/>
  <c r="AD366" i="9"/>
  <c r="AD3807" i="9"/>
  <c r="AD478" i="9"/>
  <c r="AD3796" i="9"/>
  <c r="C155" i="39" a="1"/>
  <c r="E934" i="39" a="1"/>
  <c r="D1011" i="39" a="1"/>
  <c r="B173" i="12"/>
  <c r="C797" i="39" a="1"/>
  <c r="D800" i="39" a="1"/>
  <c r="AD9" i="9"/>
  <c r="AD8" i="9"/>
  <c r="AD2007" i="9"/>
  <c r="AD926" i="9"/>
  <c r="AD2733" i="9"/>
  <c r="C889" i="39" a="1"/>
  <c r="AD2374" i="9"/>
  <c r="AD2207" i="9"/>
  <c r="G754" i="39" a="1"/>
  <c r="AD2091" i="9"/>
  <c r="F713" i="39" a="1"/>
  <c r="F927" i="39" a="1"/>
  <c r="E535" i="39" a="1"/>
  <c r="E75" i="39" a="1"/>
  <c r="F410" i="39" a="1"/>
  <c r="I842" i="39" a="1"/>
  <c r="C533" i="39" a="1"/>
  <c r="I485" i="39" a="1"/>
  <c r="H691" i="39" a="1"/>
  <c r="F878" i="39" a="1"/>
  <c r="D697" i="39" a="1"/>
  <c r="D876" i="39" a="1"/>
  <c r="B128" i="12"/>
  <c r="H538" i="39" a="1"/>
  <c r="F477" i="39" a="1"/>
  <c r="F538" i="39" a="1"/>
  <c r="C146" i="39" a="1"/>
  <c r="C138" i="39" a="1"/>
  <c r="E320" i="39" a="1"/>
  <c r="F316" i="39" a="1"/>
  <c r="C560" i="39" a="1"/>
  <c r="C372" i="39" a="1"/>
  <c r="D46" i="39" a="1"/>
  <c r="D798" i="39" a="1"/>
  <c r="H862" i="39" a="1"/>
  <c r="I490" i="39" a="1"/>
  <c r="G653" i="39" a="1"/>
  <c r="C466" i="39" a="1"/>
  <c r="H400" i="39" a="1"/>
  <c r="D605" i="39" a="1"/>
  <c r="G62" i="39" a="1"/>
  <c r="C578" i="39" a="1"/>
  <c r="F527" i="39" a="1"/>
  <c r="C993" i="39" a="1"/>
  <c r="G904" i="39" a="1"/>
  <c r="AD3792" i="9"/>
  <c r="D884" i="39" a="1"/>
  <c r="AD3529" i="9"/>
  <c r="H817" i="39" a="1"/>
  <c r="AD3265" i="9"/>
  <c r="D689" i="39" a="1"/>
  <c r="AD1279" i="9"/>
  <c r="D730" i="39" a="1"/>
  <c r="AD2652" i="9"/>
  <c r="AD3922" i="9"/>
  <c r="AD4321" i="9"/>
  <c r="AD3407" i="9"/>
  <c r="AD694" i="9"/>
  <c r="AD2740" i="9"/>
  <c r="AD1991" i="9"/>
  <c r="AD1974" i="9"/>
  <c r="B109" i="12"/>
  <c r="AD1849" i="9"/>
  <c r="AD1504" i="9"/>
  <c r="AD4493" i="9"/>
  <c r="E353" i="39" a="1"/>
  <c r="C659" i="39" a="1"/>
  <c r="C955" i="39" a="1"/>
  <c r="H508" i="39" a="1"/>
  <c r="F374" i="39" a="1"/>
  <c r="G524" i="39" a="1"/>
  <c r="E560" i="39" a="1"/>
  <c r="F921" i="39" a="1"/>
  <c r="H937" i="39" a="1"/>
  <c r="H960" i="39" a="1"/>
  <c r="AD3743" i="9"/>
  <c r="I689" i="39" a="1"/>
  <c r="AD4182" i="9"/>
  <c r="F1011" i="39" a="1"/>
  <c r="AD3710" i="9"/>
  <c r="AD2259" i="9"/>
  <c r="AD1021" i="9"/>
  <c r="AD317" i="9"/>
  <c r="I963" i="39" a="1"/>
  <c r="AD3902" i="9"/>
  <c r="AD3717" i="9"/>
  <c r="AD2550" i="9"/>
  <c r="G931" i="39" a="1"/>
  <c r="AD1920" i="9"/>
  <c r="AD2304" i="9"/>
  <c r="G41" i="39" a="1"/>
  <c r="F710" i="39" a="1"/>
  <c r="E924" i="39" a="1"/>
  <c r="E598" i="39" a="1"/>
  <c r="E761" i="39" a="1"/>
  <c r="D81" i="39" a="1"/>
  <c r="I988" i="39" a="1"/>
  <c r="G326" i="39" a="1"/>
  <c r="G890" i="39" a="1"/>
  <c r="G885" i="39" a="1"/>
  <c r="E816" i="39" a="1"/>
  <c r="C839" i="39" a="1"/>
  <c r="I1003" i="39" a="1"/>
  <c r="AD320" i="9"/>
  <c r="C300" i="39" a="1"/>
  <c r="H860" i="39" a="1"/>
  <c r="D831" i="39" a="1"/>
  <c r="F804" i="39" a="1"/>
  <c r="G851" i="39" a="1"/>
  <c r="C189" i="39" a="1"/>
  <c r="AD914" i="9"/>
  <c r="AD951" i="9"/>
  <c r="AD963" i="9"/>
  <c r="AD1794" i="9"/>
  <c r="AD78" i="9"/>
  <c r="AD2997" i="9"/>
  <c r="AD2182" i="9"/>
  <c r="AD1896" i="9"/>
  <c r="AD1704" i="9"/>
  <c r="AD786" i="9"/>
  <c r="AD2938" i="9"/>
  <c r="AD2514" i="9"/>
  <c r="AD2437" i="9"/>
  <c r="AD1761" i="9"/>
  <c r="E670" i="39" a="1"/>
  <c r="AD385" i="9"/>
  <c r="AD289" i="9"/>
  <c r="AD4132" i="9"/>
  <c r="AD3389" i="9"/>
  <c r="AD3730" i="9"/>
  <c r="AD2641" i="9"/>
  <c r="AD2868" i="9"/>
  <c r="AD423" i="9"/>
  <c r="AD3287" i="9"/>
  <c r="AD2548" i="9"/>
  <c r="AD2801" i="9"/>
  <c r="AD4290" i="9"/>
  <c r="AD3122" i="9"/>
  <c r="AD2237" i="9"/>
  <c r="AD4209" i="9"/>
  <c r="AD773" i="9"/>
  <c r="AD1523" i="9"/>
  <c r="AD308" i="9"/>
  <c r="AD2449" i="9"/>
  <c r="AD4110" i="9"/>
  <c r="AD748" i="9"/>
  <c r="AD1852" i="9"/>
  <c r="AD2987" i="9"/>
  <c r="AD3659" i="9"/>
  <c r="AD3085" i="9"/>
  <c r="AD3280" i="9"/>
  <c r="AD4244" i="9"/>
  <c r="AD1767" i="9"/>
  <c r="AD1730" i="9"/>
  <c r="AD93" i="9"/>
  <c r="AD1962" i="9"/>
  <c r="F127" i="39" a="1"/>
  <c r="F629" i="39" a="1"/>
  <c r="F792" i="39" a="1"/>
  <c r="E495" i="39" a="1"/>
  <c r="G268" i="39" a="1"/>
  <c r="F820" i="39" a="1"/>
  <c r="H740" i="39" a="1"/>
  <c r="H912" i="39" a="1"/>
  <c r="C687" i="39" a="1"/>
  <c r="B159" i="12"/>
  <c r="F960" i="39" a="1"/>
  <c r="C348" i="39" a="1"/>
  <c r="AD2791" i="9"/>
  <c r="AD4393" i="9"/>
  <c r="AD461" i="9"/>
  <c r="AD3372" i="9"/>
  <c r="AD1007" i="9"/>
  <c r="AD1935" i="9"/>
  <c r="AD1401" i="9"/>
  <c r="AD998" i="9"/>
  <c r="AD1605" i="9"/>
  <c r="AD3978" i="9"/>
  <c r="AD3903" i="9"/>
  <c r="AD2425" i="9"/>
  <c r="AD3641" i="9"/>
  <c r="AD2766" i="9"/>
  <c r="D704" i="39" a="1"/>
  <c r="AD3264" i="9"/>
  <c r="AD3292" i="9"/>
  <c r="C415" i="39" a="1"/>
  <c r="AD2595" i="9"/>
  <c r="AD434" i="9"/>
  <c r="AD4170" i="9"/>
  <c r="I580" i="39" a="1"/>
  <c r="D300" i="39" a="1"/>
  <c r="F17" i="6"/>
  <c r="G497" i="39" a="1"/>
  <c r="E700" i="39" a="1"/>
  <c r="G758" i="39" a="1"/>
  <c r="C520" i="39" a="1"/>
  <c r="D673" i="39" a="1"/>
  <c r="D45" i="39" a="1"/>
  <c r="G618" i="39" a="1"/>
  <c r="F1022" i="39" a="1"/>
  <c r="D815" i="39" a="1"/>
  <c r="C731" i="39" a="1"/>
  <c r="I593" i="39" a="1"/>
  <c r="AD1740" i="9"/>
  <c r="AD2569" i="9"/>
  <c r="AD1277" i="9"/>
  <c r="AD597" i="9"/>
  <c r="AD2959" i="9"/>
  <c r="AD2764" i="9"/>
  <c r="AD2804" i="9"/>
  <c r="AD490" i="9"/>
  <c r="AD2482" i="9"/>
  <c r="AD647" i="9"/>
  <c r="AD3834" i="9"/>
  <c r="F843" i="39" a="1"/>
  <c r="C129" i="39" a="1"/>
  <c r="D608" i="39" a="1"/>
  <c r="C179" i="39" a="1"/>
  <c r="H702" i="39" a="1"/>
  <c r="G501" i="39" a="1"/>
  <c r="I879" i="39" a="1"/>
  <c r="H696" i="39" a="1"/>
  <c r="B75" i="12"/>
  <c r="E949" i="39" a="1"/>
  <c r="AD3156" i="9"/>
  <c r="C1000" i="39" a="1"/>
  <c r="G613" i="39" a="1"/>
  <c r="D743" i="39" a="1"/>
  <c r="H1023" i="39" a="1"/>
  <c r="C217" i="39" a="1"/>
  <c r="AD3686" i="9"/>
  <c r="F567" i="39" a="1"/>
  <c r="AD3804" i="9"/>
  <c r="AD3994" i="9"/>
  <c r="AD2040" i="9"/>
  <c r="AD3987" i="9"/>
  <c r="C215" i="39" a="1"/>
  <c r="AD2206" i="9"/>
  <c r="AD1689" i="9"/>
  <c r="AD2450" i="9"/>
  <c r="AD161" i="9"/>
  <c r="AD2020" i="9"/>
  <c r="AD2578" i="9"/>
  <c r="AD3539" i="9"/>
  <c r="AD2911" i="9"/>
  <c r="AD1737" i="9"/>
  <c r="AD3775" i="9"/>
  <c r="AD3040" i="9"/>
  <c r="C962" i="39" a="1"/>
  <c r="AD2445" i="9"/>
  <c r="AD111" i="9"/>
  <c r="AD4082" i="9"/>
  <c r="AD868" i="9"/>
  <c r="AD2680" i="9"/>
  <c r="AD3388" i="9"/>
  <c r="AD1461" i="9"/>
  <c r="AD892" i="9"/>
  <c r="AD702" i="9"/>
  <c r="AD602" i="9"/>
  <c r="AD3203" i="9"/>
  <c r="AD4159" i="9"/>
  <c r="AD1274" i="9"/>
  <c r="AD2828" i="9"/>
  <c r="C461" i="39" a="1"/>
  <c r="AD3770" i="9"/>
  <c r="AD1083" i="9"/>
  <c r="AD1480" i="9"/>
  <c r="AD1199" i="9"/>
  <c r="C553" i="39" a="1"/>
  <c r="AD2344" i="9"/>
  <c r="AD1218" i="9"/>
  <c r="AD3835" i="9"/>
  <c r="AD2802" i="9"/>
  <c r="AD1357" i="9"/>
  <c r="AD3503" i="9"/>
  <c r="AD965" i="9"/>
  <c r="AD2976" i="9"/>
  <c r="AD1578" i="9"/>
  <c r="AD3495" i="9"/>
  <c r="AD1668" i="9"/>
  <c r="C433" i="39" a="1"/>
  <c r="AD3550" i="9"/>
  <c r="AD3423" i="9"/>
  <c r="F570" i="39" a="1"/>
  <c r="AD2115" i="9"/>
  <c r="AD2036" i="9"/>
  <c r="AD475" i="9"/>
  <c r="AD1892" i="9"/>
  <c r="AD4186" i="9"/>
  <c r="AD312" i="9"/>
  <c r="B3" i="12"/>
  <c r="AD938" i="9"/>
  <c r="AD379" i="9"/>
  <c r="AD1562" i="9"/>
  <c r="AD1816" i="9"/>
  <c r="AD3464" i="9"/>
  <c r="AD2567" i="9"/>
  <c r="AD2831" i="9"/>
  <c r="AD165" i="9"/>
  <c r="AD1427" i="9"/>
  <c r="AD2867" i="9"/>
  <c r="AD4154" i="9"/>
  <c r="AD3161" i="9"/>
  <c r="F790" i="39" a="1"/>
  <c r="AD1025" i="9"/>
  <c r="AD1978" i="9"/>
  <c r="AD3729" i="9"/>
  <c r="AD1696" i="9"/>
  <c r="AD2441" i="9"/>
  <c r="AD2080" i="9"/>
  <c r="AD2930" i="9"/>
  <c r="AD3026" i="9"/>
  <c r="I938" i="39" a="1"/>
  <c r="AD1850" i="9"/>
  <c r="AD3186" i="9"/>
  <c r="AD3342" i="9"/>
  <c r="AD2749" i="9"/>
  <c r="AD1957" i="9"/>
  <c r="AD991" i="9"/>
  <c r="G648" i="39" a="1"/>
  <c r="AD2235" i="9"/>
  <c r="AD1405" i="9"/>
  <c r="AD2261" i="9"/>
  <c r="AD2051" i="9"/>
  <c r="AD718" i="9"/>
  <c r="AD3094" i="9"/>
  <c r="AD2457" i="9"/>
  <c r="AD3402" i="9"/>
  <c r="AD958" i="9"/>
  <c r="AD1532" i="9"/>
  <c r="AD204" i="9"/>
  <c r="AD2045" i="9"/>
  <c r="AD1900" i="9"/>
  <c r="AD2018" i="9"/>
  <c r="AD1046" i="9"/>
  <c r="AD2417" i="9"/>
  <c r="AD3759" i="9"/>
  <c r="AD3357" i="9"/>
  <c r="AD2915" i="9"/>
  <c r="AD3017" i="9"/>
  <c r="D802" i="39" a="1"/>
  <c r="AD1860" i="9"/>
  <c r="AD3668" i="9"/>
  <c r="AD562" i="9"/>
  <c r="AD4395" i="9"/>
  <c r="AD4294" i="9"/>
  <c r="C456" i="39" a="1"/>
  <c r="AD3853" i="9"/>
  <c r="AD2953" i="9"/>
  <c r="AD1004" i="9"/>
  <c r="AD52" i="9"/>
  <c r="AD1496" i="9"/>
  <c r="AD2028" i="9"/>
  <c r="AD3767" i="9"/>
  <c r="AD1119" i="9"/>
  <c r="AD2200" i="9"/>
  <c r="AD2384" i="9"/>
  <c r="AD394" i="9"/>
  <c r="AD216" i="9"/>
  <c r="AD3089" i="9"/>
  <c r="AD3601" i="9"/>
  <c r="AD1031" i="9"/>
  <c r="AD2456" i="9"/>
  <c r="AD201" i="9"/>
  <c r="AD4475" i="9"/>
  <c r="AD609" i="9"/>
  <c r="AD1142" i="9"/>
  <c r="AD90" i="9"/>
  <c r="AD1188" i="9"/>
  <c r="AD4261" i="9"/>
  <c r="AD2928" i="9"/>
  <c r="B32" i="12"/>
  <c r="AD1451" i="9"/>
  <c r="AD2972" i="9"/>
  <c r="AD610" i="9"/>
  <c r="AD619" i="9"/>
  <c r="AD3927" i="9"/>
  <c r="AD1216" i="9"/>
  <c r="AD2882" i="9"/>
  <c r="AD3609" i="9"/>
  <c r="H794" i="39" a="1"/>
  <c r="AD1552" i="9"/>
  <c r="AD36" i="9"/>
  <c r="AD1766" i="9"/>
  <c r="AD3478" i="9"/>
  <c r="AD2340" i="9"/>
  <c r="AD1449" i="9"/>
  <c r="C942" i="39" a="1"/>
  <c r="AD1710" i="9"/>
  <c r="AD3878" i="9"/>
  <c r="AD3416" i="9"/>
  <c r="AD170" i="9"/>
  <c r="AD1307" i="9"/>
  <c r="D475" i="39" a="1"/>
  <c r="G626" i="39" a="1"/>
  <c r="E80" i="39" a="1"/>
  <c r="AD1997" i="9"/>
  <c r="AD2370" i="9"/>
  <c r="B101" i="12"/>
  <c r="AD1254" i="9"/>
  <c r="AD3330" i="9"/>
  <c r="AD1209" i="9"/>
  <c r="C156" i="39" a="1"/>
  <c r="AD1203" i="9"/>
  <c r="AD350" i="9"/>
  <c r="AD1075" i="9"/>
  <c r="AD4435" i="9"/>
  <c r="AD3104" i="9"/>
  <c r="AD387" i="9"/>
  <c r="AD801" i="9"/>
  <c r="C226" i="39" a="1"/>
  <c r="C666" i="39" a="1"/>
  <c r="D836" i="39" a="1"/>
  <c r="H627" i="39" a="1"/>
  <c r="H344" i="39" a="1"/>
  <c r="E302" i="39" a="1"/>
  <c r="H956" i="39" a="1"/>
  <c r="G802" i="39" a="1"/>
  <c r="E170" i="39" a="1"/>
  <c r="I667" i="39" a="1"/>
  <c r="I687" i="39" a="1"/>
  <c r="F621" i="39" a="1"/>
  <c r="H918" i="39" a="1"/>
  <c r="H800" i="39" a="1"/>
  <c r="C149" i="39" a="1"/>
  <c r="I1011" i="39" a="1"/>
  <c r="E985" i="39" a="1"/>
  <c r="I500" i="39" a="1"/>
  <c r="C186" i="39" a="1"/>
  <c r="F491" i="39" a="1"/>
  <c r="C938" i="39" a="1"/>
  <c r="G484" i="39" a="1"/>
  <c r="I986" i="39" a="1"/>
  <c r="AD3220" i="9"/>
  <c r="D1007" i="39" a="1"/>
  <c r="AD3844" i="9"/>
  <c r="AD3689" i="9"/>
  <c r="AD1717" i="9"/>
  <c r="AD2519" i="9"/>
  <c r="AD2717" i="9"/>
  <c r="B92" i="12"/>
  <c r="AD2012" i="9"/>
  <c r="AD1569" i="9"/>
  <c r="AD1544" i="9"/>
  <c r="D24" i="39" a="1"/>
  <c r="G705" i="39" a="1"/>
  <c r="G296" i="39" a="1"/>
  <c r="F125" i="39" a="1"/>
  <c r="I528" i="39" a="1"/>
  <c r="E174" i="39" a="1"/>
  <c r="D889" i="39" a="1"/>
  <c r="D311" i="39" a="1"/>
  <c r="H747" i="39" a="1"/>
  <c r="E900" i="39" a="1"/>
  <c r="I813" i="39" a="1"/>
  <c r="D819" i="39" a="1"/>
  <c r="F662" i="39" a="1"/>
  <c r="C592" i="39" a="1"/>
  <c r="D853" i="39" a="1"/>
  <c r="C438" i="39" a="1"/>
  <c r="AD2116" i="9"/>
  <c r="AD349" i="9"/>
  <c r="AD1673" i="9"/>
  <c r="AD3034" i="9"/>
  <c r="AD584" i="9"/>
  <c r="AD3249" i="9"/>
  <c r="C459" i="39" a="1"/>
  <c r="AD2594" i="9"/>
  <c r="AD4398" i="9"/>
  <c r="F122" i="39" a="1"/>
  <c r="C323" i="39" a="1"/>
  <c r="F355" i="39" a="1"/>
  <c r="F768" i="39" a="1"/>
  <c r="D585" i="39" a="1"/>
  <c r="I220" i="39" a="1"/>
  <c r="E966" i="39" a="1"/>
  <c r="I376" i="39" a="1"/>
  <c r="F346" i="39" a="1"/>
  <c r="D308" i="39" a="1"/>
  <c r="I415" i="39" a="1"/>
  <c r="C964" i="39" a="1"/>
  <c r="C395" i="39" a="1"/>
  <c r="AD3900" i="9"/>
  <c r="I740" i="39" a="1"/>
  <c r="AD3114" i="9"/>
  <c r="E497" i="39" a="1"/>
  <c r="B162" i="12"/>
  <c r="C314" i="39" a="1"/>
  <c r="AD1926" i="9"/>
  <c r="AD110" i="9"/>
  <c r="AD389" i="9"/>
  <c r="AD2816" i="9"/>
  <c r="AD913" i="9"/>
  <c r="AD1446" i="9"/>
  <c r="AD3827" i="9"/>
  <c r="AD1964" i="9"/>
  <c r="AD698" i="9"/>
  <c r="G51" i="39" a="1"/>
  <c r="G1014" i="39" a="1"/>
  <c r="G350" i="39" a="1"/>
  <c r="G595" i="39" a="1"/>
  <c r="I365" i="39" a="1"/>
  <c r="C990" i="39" a="1"/>
  <c r="I157" i="39" a="1"/>
  <c r="I856" i="39" a="1"/>
  <c r="E617" i="39" a="1"/>
  <c r="I754" i="39" a="1"/>
  <c r="E877" i="39" a="1"/>
  <c r="C835" i="39" a="1"/>
  <c r="E528" i="39" a="1"/>
  <c r="H905" i="39" a="1"/>
  <c r="G857" i="39" a="1"/>
  <c r="H1022" i="39" a="1"/>
  <c r="I794" i="39" a="1"/>
  <c r="H610" i="39" a="1"/>
  <c r="H1007" i="39" a="1"/>
  <c r="AD1820" i="9"/>
  <c r="E627" i="39" a="1"/>
  <c r="AD679" i="9"/>
  <c r="AD1261" i="9"/>
  <c r="I150" i="39" a="1"/>
  <c r="I131" i="39" a="1"/>
  <c r="C364" i="39" a="1"/>
  <c r="I759" i="39" a="1"/>
  <c r="C436" i="39" a="1"/>
  <c r="D337" i="39" a="1"/>
  <c r="I283" i="39" a="1"/>
  <c r="F718" i="39" a="1"/>
  <c r="E878" i="39" a="1"/>
  <c r="E826" i="39" a="1"/>
  <c r="C12" i="39" a="1"/>
  <c r="I952" i="39" a="1"/>
  <c r="AD856" i="9"/>
  <c r="B165" i="12"/>
  <c r="AD1714" i="9"/>
  <c r="AD2242" i="9"/>
  <c r="AD909" i="9"/>
  <c r="AD3628" i="9"/>
  <c r="AD3618" i="9"/>
  <c r="AD682" i="9"/>
  <c r="AD3102" i="9"/>
  <c r="AD330" i="9"/>
  <c r="AD3241" i="9"/>
  <c r="AD1253" i="9"/>
  <c r="AD3428" i="9"/>
  <c r="AD2393" i="9"/>
  <c r="F887" i="39" a="1"/>
  <c r="AD1305" i="9"/>
  <c r="AD3502" i="9"/>
  <c r="F555" i="39" a="1"/>
  <c r="AD787" i="9"/>
  <c r="AD3846" i="9"/>
  <c r="AD4420" i="9"/>
  <c r="F586" i="39" a="1"/>
  <c r="I121" i="39" a="1"/>
  <c r="C130" i="39" a="1"/>
  <c r="G244" i="39" a="1"/>
  <c r="C73" i="39" a="1"/>
  <c r="C802" i="39" a="1"/>
  <c r="C829" i="39" a="1"/>
  <c r="C614" i="39" a="1"/>
  <c r="C164" i="39" a="1"/>
  <c r="G955" i="39" a="1"/>
  <c r="D471" i="39" a="1"/>
  <c r="E410" i="39" a="1"/>
  <c r="C968" i="39" a="1"/>
  <c r="G646" i="39" a="1"/>
  <c r="AD4463" i="9"/>
  <c r="AD3695" i="9"/>
  <c r="AD3482" i="9"/>
  <c r="AD514" i="9"/>
  <c r="AD76" i="9"/>
  <c r="AD501" i="9"/>
  <c r="AD1904" i="9"/>
  <c r="AD1864" i="9"/>
  <c r="AD695" i="9"/>
  <c r="AD444" i="9"/>
  <c r="AD1130" i="9"/>
  <c r="G269" i="39" a="1"/>
  <c r="D363" i="39" a="1"/>
  <c r="C407" i="39" a="1"/>
  <c r="I1020" i="39" a="1"/>
  <c r="F873" i="39" a="1"/>
  <c r="H804" i="39" a="1"/>
  <c r="AD3401" i="9"/>
  <c r="H693" i="39" a="1"/>
  <c r="AD3837" i="9"/>
  <c r="AD3952" i="9"/>
  <c r="AD116" i="9"/>
  <c r="AD532" i="9"/>
  <c r="G334" i="39" a="1"/>
  <c r="E552" i="39" a="1"/>
  <c r="E235" i="39" a="1"/>
  <c r="C670" i="39" a="1"/>
  <c r="AD381" i="9"/>
  <c r="AD2411" i="9"/>
  <c r="AD4269" i="9"/>
  <c r="AD2725" i="9"/>
  <c r="AD3028" i="9"/>
  <c r="AD783" i="9"/>
  <c r="E772" i="39" a="1"/>
  <c r="AD3734" i="9"/>
  <c r="AD3065" i="9"/>
  <c r="AD443" i="9"/>
  <c r="AD3442" i="9"/>
  <c r="AD238" i="9"/>
  <c r="AD2257" i="9"/>
  <c r="AD1001" i="9"/>
  <c r="AD129" i="9"/>
  <c r="AD1568" i="9"/>
  <c r="AD1100" i="9"/>
  <c r="AD3461" i="9"/>
  <c r="D1023" i="39" a="1"/>
  <c r="AD1379" i="9"/>
  <c r="AD2015" i="9"/>
  <c r="AD761" i="9"/>
  <c r="AD3008" i="9"/>
  <c r="AD3195" i="9"/>
  <c r="AD512" i="9"/>
  <c r="AD1495" i="9"/>
  <c r="AD3231" i="9"/>
  <c r="AD1313" i="9"/>
  <c r="AD2719" i="9"/>
  <c r="AD3131" i="9"/>
  <c r="AD3145" i="9"/>
  <c r="D634" i="39" a="1"/>
  <c r="H469" i="39" a="1"/>
  <c r="F532" i="39" a="1"/>
  <c r="AD3910" i="9"/>
  <c r="AD887" i="9"/>
  <c r="AD2309" i="9"/>
  <c r="AD3320" i="9"/>
  <c r="AD3809" i="9"/>
  <c r="AD4436" i="9"/>
  <c r="G732" i="39" a="1"/>
  <c r="AD2267" i="9"/>
  <c r="AD154" i="9"/>
  <c r="AD2625" i="9"/>
  <c r="AD83" i="9"/>
  <c r="AD1492" i="9"/>
  <c r="AD3380" i="9"/>
  <c r="AD1085" i="9"/>
  <c r="I868" i="39" a="1"/>
  <c r="F522" i="39" a="1"/>
  <c r="I287" i="39" a="1"/>
  <c r="H719" i="39" a="1"/>
  <c r="H558" i="39" a="1"/>
  <c r="D567" i="39" a="1"/>
  <c r="H775" i="39" a="1"/>
  <c r="C822" i="39" a="1"/>
  <c r="G663" i="39" a="1"/>
  <c r="E974" i="39" a="1"/>
  <c r="C411" i="39" a="1"/>
  <c r="D323" i="39" a="1"/>
  <c r="AD4502" i="9"/>
  <c r="E430" i="39" a="1"/>
  <c r="C637" i="39" a="1"/>
  <c r="D592" i="39" a="1"/>
  <c r="C125" i="39" a="1"/>
  <c r="I816" i="39" a="1"/>
  <c r="C84" i="39" a="1"/>
  <c r="F1015" i="39" a="1"/>
  <c r="H587" i="39" a="1"/>
  <c r="C329" i="39" a="1"/>
  <c r="G250" i="39" a="1"/>
  <c r="AD4405" i="9"/>
  <c r="H575" i="39" a="1"/>
  <c r="AD3327" i="9"/>
  <c r="AD2350" i="9"/>
  <c r="AD2146" i="9"/>
  <c r="AD3107" i="9"/>
  <c r="AD1637" i="9"/>
  <c r="AD1388" i="9"/>
  <c r="AD1304" i="9"/>
  <c r="AD4360" i="9"/>
  <c r="B63" i="12"/>
  <c r="G368" i="39" a="1"/>
  <c r="D777" i="39" a="1"/>
  <c r="G820" i="39" a="1"/>
  <c r="G425" i="39" a="1"/>
  <c r="H743" i="39" a="1"/>
  <c r="I575" i="39" a="1"/>
  <c r="H744" i="39" a="1"/>
  <c r="H824" i="39" a="1"/>
  <c r="I285" i="39" a="1"/>
  <c r="AD1288" i="9"/>
  <c r="D823" i="39" a="1"/>
  <c r="C80" i="39" a="1"/>
  <c r="F372" i="39" a="1"/>
  <c r="H924" i="39" a="1"/>
  <c r="C388" i="39" a="1"/>
  <c r="C766" i="39" a="1"/>
  <c r="AD1883" i="9"/>
  <c r="AD3884" i="9"/>
  <c r="AD1102" i="9"/>
  <c r="AD3331" i="9"/>
  <c r="AD4262" i="9"/>
  <c r="B87" i="12"/>
  <c r="D1017" i="39" a="1"/>
  <c r="AD3339" i="9"/>
  <c r="AD1051" i="9"/>
  <c r="H504" i="39" a="1"/>
  <c r="B155" i="12"/>
  <c r="D899" i="39" a="1"/>
  <c r="C525" i="39" a="1"/>
  <c r="D755" i="39" a="1"/>
  <c r="I782" i="39" a="1"/>
  <c r="E425" i="39" a="1"/>
  <c r="C338" i="39" a="1"/>
  <c r="E268" i="39" a="1"/>
  <c r="F932" i="39" a="1"/>
  <c r="F680" i="39" a="1"/>
  <c r="C19" i="39" a="1"/>
  <c r="E979" i="39" a="1"/>
  <c r="AD666" i="9"/>
  <c r="D784" i="39" a="1"/>
  <c r="AD2208" i="9"/>
  <c r="E390" i="39" a="1"/>
  <c r="D629" i="39" a="1"/>
  <c r="I136" i="39" a="1"/>
  <c r="AD3917" i="9"/>
  <c r="AD2068" i="9"/>
  <c r="AD219" i="9"/>
  <c r="AD4288" i="9"/>
  <c r="AD1731" i="9"/>
  <c r="AD1014" i="9"/>
  <c r="AD4071" i="9"/>
  <c r="AD2690" i="9"/>
  <c r="AD709" i="9"/>
  <c r="AD56" i="9"/>
  <c r="AD3926" i="9"/>
  <c r="AD2224" i="9"/>
  <c r="AD190" i="9"/>
  <c r="AD410" i="9"/>
  <c r="AD1823" i="9"/>
  <c r="AD3742" i="9"/>
  <c r="AD2731" i="9"/>
  <c r="AD3883" i="9"/>
  <c r="B43" i="12"/>
  <c r="AD1809" i="9"/>
  <c r="AD1159" i="9"/>
  <c r="AD2807" i="9"/>
  <c r="AD964" i="9"/>
  <c r="C891" i="39" a="1"/>
  <c r="AD1400" i="9"/>
  <c r="AD571" i="9"/>
  <c r="AD2111" i="9"/>
  <c r="AD1134" i="9"/>
  <c r="AD3082" i="9"/>
  <c r="C950" i="39" a="1"/>
  <c r="F922" i="39" a="1"/>
  <c r="C623" i="39" a="1"/>
  <c r="AD1836" i="9"/>
  <c r="AD4165" i="9"/>
  <c r="AD1747" i="9"/>
  <c r="AD3311" i="9"/>
  <c r="AD269" i="9"/>
  <c r="AD2668" i="9"/>
  <c r="AD1055" i="9"/>
  <c r="AD3711" i="9"/>
  <c r="AD3664" i="9"/>
  <c r="AD4478" i="9"/>
  <c r="AD2688" i="9"/>
  <c r="AD2086" i="9"/>
  <c r="AD1129" i="9"/>
  <c r="AD3662" i="9"/>
  <c r="AD4158" i="9"/>
  <c r="AD1776" i="9"/>
  <c r="AD143" i="9"/>
  <c r="AD3894" i="9"/>
  <c r="AD3363" i="9"/>
  <c r="AD4315" i="9"/>
  <c r="AD447" i="9"/>
  <c r="AD1286" i="9"/>
  <c r="AD3765" i="9"/>
  <c r="AD3199" i="9"/>
  <c r="AD3004" i="9"/>
  <c r="E255" i="39" a="1"/>
  <c r="AD18" i="9"/>
  <c r="AD1980" i="9"/>
  <c r="AD1008" i="9"/>
  <c r="AD1291" i="9"/>
  <c r="AD2496" i="9"/>
  <c r="C301" i="39" a="1"/>
  <c r="AD3031" i="9"/>
  <c r="AD4220" i="9"/>
  <c r="AD1354" i="9"/>
  <c r="AD3267" i="9"/>
  <c r="AD2333" i="9"/>
  <c r="AD1922" i="9"/>
  <c r="AD283" i="9"/>
  <c r="AD3568" i="9"/>
  <c r="AD2682" i="9"/>
  <c r="AD2053" i="9"/>
  <c r="AD4162" i="9"/>
  <c r="AD2648" i="9"/>
  <c r="AD2660" i="9"/>
  <c r="AD3448" i="9"/>
  <c r="AD3817" i="9"/>
  <c r="AD3196" i="9"/>
  <c r="AD2466" i="9"/>
  <c r="AD2945" i="9"/>
  <c r="AD550" i="9"/>
  <c r="AD343" i="9"/>
  <c r="AD1839" i="9"/>
  <c r="AD3164" i="9"/>
  <c r="AD1078" i="9"/>
  <c r="H646" i="39" a="1"/>
  <c r="AD1221" i="9"/>
  <c r="AD3277" i="9"/>
  <c r="AD1550" i="9"/>
  <c r="AD3693" i="9"/>
  <c r="AD850" i="9"/>
  <c r="AD1989" i="9"/>
  <c r="AD3836" i="9"/>
  <c r="AD4341" i="9"/>
  <c r="AD3667" i="9"/>
  <c r="AD668" i="9"/>
  <c r="AD1306" i="9"/>
  <c r="AD3864" i="9"/>
  <c r="AD1945" i="9"/>
  <c r="AD2508" i="9"/>
  <c r="AD2056" i="9"/>
  <c r="AD2827" i="9"/>
  <c r="AD3322" i="9"/>
  <c r="AD1701" i="9"/>
  <c r="AD1943" i="9"/>
  <c r="AD4334" i="9"/>
  <c r="AD2979" i="9"/>
  <c r="AD3532" i="9"/>
  <c r="AD304" i="9"/>
  <c r="AD1658" i="9"/>
  <c r="AD1232" i="9"/>
  <c r="AD4235" i="9"/>
  <c r="AD4098" i="9"/>
  <c r="AD1243" i="9"/>
  <c r="AD43" i="9"/>
  <c r="AD937" i="9"/>
  <c r="AD2345" i="9"/>
  <c r="AD2746" i="9"/>
  <c r="AD1244" i="9"/>
  <c r="D845" i="39" a="1"/>
  <c r="AD1972" i="9"/>
  <c r="AD3014" i="9"/>
  <c r="AD4419" i="9"/>
  <c r="AD3785" i="9"/>
  <c r="AD1211" i="9"/>
  <c r="AD2841" i="9"/>
  <c r="AD4074" i="9"/>
  <c r="AD3654" i="9"/>
  <c r="C432" i="39" a="1"/>
  <c r="AD4039" i="9"/>
  <c r="AD985" i="9"/>
  <c r="AD1506" i="9"/>
  <c r="AD1206" i="9"/>
  <c r="AD2215" i="9"/>
  <c r="AD1560" i="9"/>
  <c r="AD3003" i="9"/>
  <c r="AD2003" i="9"/>
  <c r="AD1385" i="9"/>
  <c r="AD1639" i="9"/>
  <c r="AD4205" i="9"/>
  <c r="AD2154" i="9"/>
  <c r="AD1378" i="9"/>
  <c r="AD3877" i="9"/>
  <c r="AD855" i="9"/>
  <c r="AD2909" i="9"/>
  <c r="AD929" i="9"/>
  <c r="AD1315" i="9"/>
  <c r="AD3213" i="9"/>
  <c r="AD3324" i="9"/>
  <c r="AD3430" i="9"/>
  <c r="AD146" i="9"/>
  <c r="AD4194" i="9"/>
  <c r="AD1498" i="9"/>
  <c r="I705" i="39" a="1"/>
  <c r="AD1099" i="9"/>
  <c r="AD1245" i="9"/>
  <c r="AD772" i="9"/>
  <c r="AD605" i="9"/>
  <c r="AD1992" i="9"/>
  <c r="D917" i="39" a="1"/>
  <c r="D278" i="39" a="1"/>
  <c r="D595" i="39" a="1"/>
  <c r="AD3306" i="9"/>
  <c r="AD1732" i="9"/>
  <c r="C851" i="39" a="1"/>
  <c r="AD2145" i="9"/>
  <c r="AD176" i="9"/>
  <c r="AD328" i="9"/>
  <c r="AD2150" i="9"/>
  <c r="AD1505" i="9"/>
  <c r="AD3183" i="9"/>
  <c r="AD4301" i="9"/>
  <c r="AD3334" i="9"/>
  <c r="AD2918" i="9"/>
  <c r="AD2046" i="9"/>
  <c r="AD59" i="9"/>
  <c r="C439" i="39" a="1"/>
  <c r="G287" i="39" a="1"/>
  <c r="E733" i="39" a="1"/>
  <c r="G79" i="39" a="1"/>
  <c r="F478" i="39" a="1"/>
  <c r="F345" i="39" a="1"/>
  <c r="C483" i="39" a="1"/>
  <c r="C173" i="39" a="1"/>
  <c r="E594" i="39" a="1"/>
  <c r="C728" i="39" a="1"/>
  <c r="E569" i="39" a="1"/>
  <c r="E752" i="39" a="1"/>
  <c r="E962" i="39" a="1"/>
  <c r="H701" i="39" a="1"/>
  <c r="AD3612" i="9"/>
  <c r="C775" i="39" a="1"/>
  <c r="AD3832" i="9"/>
  <c r="H933" i="39" a="1"/>
  <c r="AD4116" i="9"/>
  <c r="C222" i="39" a="1"/>
  <c r="AD1210" i="9"/>
  <c r="C143" i="39" a="1"/>
  <c r="AD2110" i="9"/>
  <c r="AD971" i="9"/>
  <c r="AD2027" i="9"/>
  <c r="AD3587" i="9"/>
  <c r="AD1693" i="9"/>
  <c r="AD733" i="9"/>
  <c r="AD3500" i="9"/>
  <c r="AD3828" i="9"/>
  <c r="AD2058" i="9"/>
  <c r="AD872" i="9"/>
  <c r="AD981" i="9"/>
  <c r="B107" i="12"/>
  <c r="H43" i="39" a="1"/>
  <c r="F816" i="39" a="1"/>
  <c r="G756" i="39" a="1"/>
  <c r="I315" i="39" a="1"/>
  <c r="C1021" i="39" a="1"/>
  <c r="F824" i="39" a="1"/>
  <c r="I978" i="39" a="1"/>
  <c r="H796" i="39" a="1"/>
  <c r="AD3565" i="9"/>
  <c r="AD1373" i="9"/>
  <c r="C380" i="39" a="1"/>
  <c r="C119" i="39" a="1"/>
  <c r="C89" i="39" a="1"/>
  <c r="F690" i="39" a="1"/>
  <c r="AD2499" i="9"/>
  <c r="AD3705" i="9"/>
  <c r="AD1343" i="9"/>
  <c r="AD2662" i="9"/>
  <c r="AD3905" i="9"/>
  <c r="AD1937" i="9"/>
  <c r="AD3694" i="9"/>
  <c r="AD1019" i="9"/>
  <c r="AD1222" i="9"/>
  <c r="AD3153" i="9"/>
  <c r="AD2812" i="9"/>
  <c r="I44" i="39" a="1"/>
  <c r="G511" i="39" a="1"/>
  <c r="C425" i="39" a="1"/>
  <c r="I854" i="39" a="1"/>
  <c r="F460" i="39" a="1"/>
  <c r="H839" i="39" a="1"/>
  <c r="C703" i="39" a="1"/>
  <c r="C449" i="39" a="1"/>
  <c r="H453" i="39" a="1"/>
  <c r="AD2772" i="9"/>
  <c r="AD153" i="9"/>
  <c r="AD1464" i="9"/>
  <c r="C814" i="39" a="1"/>
  <c r="E316" i="39" a="1"/>
  <c r="H628" i="39" a="1"/>
  <c r="E795" i="39" a="1"/>
  <c r="G803" i="39" a="1"/>
  <c r="AD3268" i="9"/>
  <c r="AD315" i="9"/>
  <c r="AD2166" i="9"/>
  <c r="AD2035" i="9"/>
  <c r="AD2713" i="9"/>
  <c r="AD2905" i="9"/>
  <c r="C636" i="39" a="1"/>
  <c r="AD1433" i="9"/>
  <c r="AD1434" i="9"/>
  <c r="AD324" i="9"/>
  <c r="I570" i="39" a="1"/>
  <c r="I770" i="39" a="1"/>
  <c r="E481" i="39" a="1"/>
  <c r="I501" i="39" a="1"/>
  <c r="E1023" i="39" a="1"/>
  <c r="F903" i="39" a="1"/>
  <c r="D694" i="39" a="1"/>
  <c r="C53" i="39" a="1"/>
  <c r="G475" i="39" a="1"/>
  <c r="I181" i="39" a="1"/>
  <c r="C67" i="39" a="1"/>
  <c r="H87" i="39" a="1"/>
  <c r="AD3303" i="9"/>
  <c r="E1024" i="39" a="1"/>
  <c r="AD3178" i="9"/>
  <c r="G290" i="39" a="1"/>
  <c r="F601" i="39" a="1"/>
  <c r="C447" i="39" a="1"/>
  <c r="AD3121" i="9"/>
  <c r="AD3266" i="9"/>
  <c r="AD4125" i="9"/>
  <c r="AD1380" i="9"/>
  <c r="AD2942" i="9"/>
  <c r="B111" i="12"/>
  <c r="AD3255" i="9"/>
  <c r="AD3417" i="9"/>
  <c r="AD2822" i="9"/>
  <c r="AD2896" i="9"/>
  <c r="AD3998" i="9"/>
  <c r="AD1934" i="9"/>
  <c r="AD3132" i="9"/>
  <c r="AD529" i="9"/>
  <c r="E898" i="39" a="1"/>
  <c r="AD2381" i="9"/>
  <c r="G715" i="39" a="1"/>
  <c r="H1009" i="39" a="1"/>
  <c r="D399" i="39" a="1"/>
  <c r="AD3261" i="9"/>
  <c r="AD2249" i="9"/>
  <c r="AD1739" i="9"/>
  <c r="AD2585" i="9"/>
  <c r="AD665" i="9"/>
  <c r="AD1879" i="9"/>
  <c r="AD1868" i="9"/>
  <c r="AD3851" i="9"/>
  <c r="AD1594" i="9"/>
  <c r="AD1293" i="9"/>
  <c r="D708" i="39" a="1"/>
  <c r="G44" i="39" a="1"/>
  <c r="H660" i="39" a="1"/>
  <c r="E995" i="39" a="1"/>
  <c r="F665" i="39" a="1"/>
  <c r="H26" i="39" a="1"/>
  <c r="E512" i="39" a="1"/>
  <c r="D600" i="39" a="1"/>
  <c r="D891" i="39" a="1"/>
  <c r="G874" i="39" a="1"/>
  <c r="C500" i="39" a="1"/>
  <c r="I651" i="39" a="1"/>
  <c r="H688" i="39" a="1"/>
  <c r="F825" i="39" a="1"/>
  <c r="F725" i="39" a="1"/>
  <c r="H560" i="39" a="1"/>
  <c r="G657" i="39" a="1"/>
  <c r="AD784" i="9"/>
  <c r="C305" i="39" a="1"/>
  <c r="F777" i="39" a="1"/>
  <c r="C400" i="39" a="1"/>
  <c r="I904" i="39" a="1"/>
  <c r="C672" i="39" a="1"/>
  <c r="F437" i="39" a="1"/>
  <c r="F73" i="39" a="1"/>
  <c r="E340" i="39" a="1"/>
  <c r="F431" i="39" a="1"/>
  <c r="G828" i="39" a="1"/>
  <c r="H968" i="39" a="1"/>
  <c r="G832" i="39" a="1"/>
  <c r="D820" i="39" a="1"/>
  <c r="I750" i="39" a="1"/>
  <c r="E779" i="39" a="1"/>
  <c r="C711" i="39" a="1"/>
  <c r="D761" i="39" a="1"/>
  <c r="G872" i="39" a="1"/>
  <c r="F446" i="39" a="1"/>
  <c r="C308" i="39" a="1"/>
  <c r="H382" i="39" a="1"/>
  <c r="H987" i="39" a="1"/>
  <c r="C223" i="39" a="1"/>
  <c r="G783" i="39" a="1"/>
  <c r="F55" i="39" a="1"/>
  <c r="C836" i="39" a="1"/>
  <c r="AD3074" i="9"/>
  <c r="C172" i="39" a="1"/>
  <c r="AD236" i="9"/>
  <c r="AD476" i="9"/>
  <c r="AD1321" i="9"/>
  <c r="AD3022" i="9"/>
  <c r="AD3452" i="9"/>
  <c r="AD4013" i="9"/>
  <c r="AD13" i="9"/>
  <c r="AD55" i="9"/>
  <c r="AD3222" i="9"/>
  <c r="H194" i="39" a="1"/>
  <c r="C239" i="39" a="1"/>
  <c r="G72" i="39" a="1"/>
  <c r="C168" i="39" a="1"/>
  <c r="D993" i="39" a="1"/>
  <c r="G397" i="39" a="1"/>
  <c r="D320" i="39" a="1"/>
  <c r="E613" i="39" a="1"/>
  <c r="F630" i="39" a="1"/>
  <c r="AD1473" i="9"/>
  <c r="D783" i="39" a="1"/>
  <c r="F653" i="39" a="1"/>
  <c r="C274" i="39" a="1"/>
  <c r="I714" i="39" a="1"/>
  <c r="I426" i="39" a="1"/>
  <c r="G680" i="39" a="1"/>
  <c r="AD3033" i="9"/>
  <c r="AD357" i="9"/>
  <c r="AD2586" i="9"/>
  <c r="AD2406" i="9"/>
  <c r="AD1447" i="9"/>
  <c r="AD3893" i="9"/>
  <c r="C96" i="39" a="1"/>
  <c r="AD1775" i="9"/>
  <c r="AD4483" i="9"/>
  <c r="G554" i="39" a="1"/>
  <c r="F638" i="39" a="1"/>
  <c r="C16" i="39" a="1"/>
  <c r="I692" i="39" a="1"/>
  <c r="F291" i="39" a="1"/>
  <c r="C488" i="39" a="1"/>
  <c r="H792" i="39" a="1"/>
  <c r="H168" i="39" a="1"/>
  <c r="F565" i="39" a="1"/>
  <c r="C863" i="39" a="1"/>
  <c r="C526" i="39" a="1"/>
  <c r="F839" i="39" a="1"/>
  <c r="G971" i="39" a="1"/>
  <c r="AD557" i="9"/>
  <c r="C886" i="39" a="1"/>
  <c r="AD1362" i="9"/>
  <c r="H895" i="39" a="1"/>
  <c r="I806" i="39" a="1"/>
  <c r="G443" i="39" a="1"/>
  <c r="AD2782" i="9"/>
  <c r="AD1722" i="9"/>
  <c r="AD2786" i="9"/>
  <c r="AD2757" i="9"/>
  <c r="AD2833" i="9"/>
  <c r="AD1143" i="9"/>
  <c r="AD451" i="9"/>
  <c r="AD1853" i="9"/>
  <c r="AD2278" i="9"/>
  <c r="AD2296" i="9"/>
  <c r="AD3308" i="9"/>
  <c r="AD1602" i="9"/>
  <c r="AD908" i="9"/>
  <c r="AD686" i="9"/>
  <c r="AD4279" i="9"/>
  <c r="AD4418" i="9"/>
  <c r="AD2339" i="9"/>
  <c r="AD2497" i="9"/>
  <c r="AD368" i="9"/>
  <c r="B57" i="12"/>
  <c r="AD1318" i="9"/>
  <c r="AD2019" i="9"/>
  <c r="AD1348" i="9"/>
  <c r="D825" i="39" a="1"/>
  <c r="AD2737" i="9"/>
  <c r="AD3273" i="9"/>
  <c r="AD2651" i="9"/>
  <c r="AD1910" i="9"/>
  <c r="AD3747" i="9"/>
  <c r="AD3067" i="9"/>
  <c r="AD2049" i="9"/>
  <c r="AD2671" i="9"/>
  <c r="AD1097" i="9"/>
  <c r="AD2244" i="9"/>
  <c r="C431" i="39" a="1"/>
  <c r="AD2573" i="9"/>
  <c r="AD2532" i="9"/>
  <c r="AD2021" i="9"/>
  <c r="AD2500" i="9"/>
  <c r="AD1193" i="9"/>
  <c r="AD2476" i="9"/>
  <c r="AD3274" i="9"/>
  <c r="AD1616" i="9"/>
  <c r="AD1320" i="9"/>
  <c r="AD874" i="9"/>
  <c r="AD2860" i="9"/>
  <c r="G778" i="39" a="1"/>
  <c r="E44" i="39" a="1"/>
  <c r="G853" i="39" a="1"/>
  <c r="C151" i="39" a="1"/>
  <c r="F525" i="39" a="1"/>
  <c r="F275" i="39" a="1"/>
  <c r="H825" i="39" a="1"/>
  <c r="D838" i="39" a="1"/>
  <c r="D756" i="39" a="1"/>
  <c r="G141" i="39" a="1"/>
  <c r="H964" i="39" a="1"/>
  <c r="C216" i="39" a="1"/>
  <c r="F926" i="39" a="1"/>
  <c r="G848" i="39" a="1"/>
  <c r="AD1489" i="9"/>
  <c r="G331" i="39" a="1"/>
  <c r="AD3590" i="9"/>
  <c r="D388" i="39" a="1"/>
  <c r="AD3449" i="9"/>
  <c r="G953" i="39" a="1"/>
  <c r="AD3205" i="9"/>
  <c r="H857" i="39" a="1"/>
  <c r="AD2307" i="9"/>
  <c r="AD3536" i="9"/>
  <c r="AD1699" i="9"/>
  <c r="AD977" i="9"/>
  <c r="AD3400" i="9"/>
  <c r="AD259" i="9"/>
  <c r="AD1147" i="9"/>
  <c r="AD2184" i="9"/>
  <c r="AD521" i="9"/>
  <c r="AD1576" i="9"/>
  <c r="AD674" i="9"/>
  <c r="AD4293" i="9"/>
  <c r="D377" i="39" a="1"/>
  <c r="F318" i="39" a="1"/>
  <c r="E164" i="39" a="1"/>
  <c r="G845" i="39" a="1"/>
  <c r="F685" i="39" a="1"/>
  <c r="E587" i="39" a="1"/>
  <c r="C448" i="39" a="1"/>
  <c r="I555" i="39" a="1"/>
  <c r="C105" i="39" a="1"/>
  <c r="H943" i="39" a="1"/>
  <c r="F585" i="39" a="1"/>
  <c r="F539" i="39" a="1"/>
  <c r="AD1835" i="9"/>
  <c r="C263" i="39" a="1"/>
  <c r="AD1177" i="9"/>
  <c r="AD1481" i="9"/>
  <c r="B83" i="12"/>
  <c r="AD2173" i="9"/>
  <c r="C691" i="39" a="1"/>
  <c r="AD1302" i="9"/>
  <c r="AD970" i="9"/>
  <c r="AD866" i="9"/>
  <c r="AD4371" i="9"/>
  <c r="AD3540" i="9"/>
  <c r="AD3260" i="9"/>
  <c r="I3" i="39" a="1"/>
  <c r="D201" i="39" a="1"/>
  <c r="G1015" i="39" a="1"/>
  <c r="E833" i="39" a="1"/>
  <c r="C555" i="39" a="1"/>
  <c r="D727" i="39" a="1"/>
  <c r="H1013" i="39" a="1"/>
  <c r="G781" i="39" a="1"/>
  <c r="D644" i="39" a="1"/>
  <c r="I515" i="39" a="1"/>
  <c r="C927" i="39" a="1"/>
  <c r="F230" i="39" a="1"/>
  <c r="AD687" i="9"/>
  <c r="G83" i="39" a="1"/>
  <c r="AD4021" i="9"/>
  <c r="AD2276" i="9"/>
  <c r="C692" i="39" a="1"/>
  <c r="C303" i="39" a="1"/>
  <c r="C405" i="39" a="1"/>
  <c r="C492" i="39" a="1"/>
  <c r="AD744" i="9"/>
  <c r="AD4076" i="9"/>
  <c r="AD1619" i="9"/>
  <c r="AD936" i="9"/>
  <c r="AD2583" i="9"/>
  <c r="AD1797" i="9"/>
  <c r="AD1048" i="9"/>
  <c r="AD1858" i="9"/>
  <c r="AD2103" i="9"/>
  <c r="AD1382" i="9"/>
  <c r="AD2743" i="9"/>
  <c r="AD2616" i="9"/>
  <c r="AD4283" i="9"/>
  <c r="AD3281" i="9"/>
  <c r="AD71" i="9"/>
  <c r="AD408" i="9"/>
  <c r="AD3010" i="9"/>
  <c r="AD382" i="9"/>
  <c r="AD623" i="9"/>
  <c r="AD2016" i="9"/>
  <c r="AD2523" i="9"/>
  <c r="AD771" i="9"/>
  <c r="AD442" i="9"/>
  <c r="AD1902" i="9"/>
  <c r="B39" i="12"/>
  <c r="AD831" i="9"/>
  <c r="B34" i="12"/>
  <c r="AD3374" i="9"/>
  <c r="C654" i="39" a="1"/>
  <c r="H689" i="39" a="1"/>
  <c r="G958" i="39" a="1"/>
  <c r="D813" i="39" a="1"/>
  <c r="AD3450" i="9"/>
  <c r="AD1121" i="9"/>
  <c r="AD2798" i="9"/>
  <c r="AD2013" i="9"/>
  <c r="AD2365" i="9"/>
  <c r="AD3399" i="9"/>
  <c r="AD4482" i="9"/>
  <c r="AD331" i="9"/>
  <c r="B18" i="12"/>
  <c r="AD3822" i="9"/>
  <c r="AD1525" i="9"/>
  <c r="AD1940" i="9"/>
  <c r="AD207" i="9"/>
  <c r="AD2225" i="9"/>
  <c r="AD2228" i="9"/>
  <c r="AD2289" i="9"/>
  <c r="AD2142" i="9"/>
  <c r="AD4022" i="9"/>
  <c r="AD1039" i="9"/>
  <c r="AD2186" i="9"/>
  <c r="AD2960" i="9"/>
  <c r="AD3392" i="9"/>
  <c r="AD3133" i="9"/>
  <c r="AD3585" i="9"/>
  <c r="C683" i="39" a="1"/>
  <c r="AD2281" i="9"/>
  <c r="AD3856" i="9"/>
  <c r="AD657" i="9"/>
  <c r="AD3572" i="9"/>
  <c r="AD2119" i="9"/>
  <c r="AD2078" i="9"/>
  <c r="AD2745" i="9"/>
  <c r="AD1587" i="9"/>
  <c r="AD4232" i="9"/>
  <c r="AD1124" i="9"/>
  <c r="AD2030" i="9"/>
  <c r="AD1541" i="9"/>
  <c r="G981" i="39" a="1"/>
  <c r="AD1275" i="9"/>
  <c r="AD3923" i="9"/>
  <c r="AD50" i="9"/>
  <c r="AD3269" i="9"/>
  <c r="AD2229" i="9"/>
  <c r="AD2222" i="9"/>
  <c r="AD3116" i="9"/>
  <c r="AD3223" i="9"/>
  <c r="AD4414" i="9"/>
  <c r="AD3226" i="9"/>
  <c r="AD1526" i="9"/>
  <c r="AD1331" i="9"/>
  <c r="AD815" i="9"/>
  <c r="AD4230" i="9"/>
  <c r="AD870" i="9"/>
  <c r="AD2330" i="9"/>
  <c r="AD1043" i="9"/>
  <c r="AD194" i="9"/>
  <c r="AD72" i="9"/>
  <c r="AD905" i="9"/>
  <c r="AD1729" i="9"/>
  <c r="AD249" i="9"/>
  <c r="B113" i="12"/>
  <c r="AD327" i="9"/>
  <c r="AD2722" i="9"/>
  <c r="AD2412" i="9"/>
  <c r="AD2581" i="9"/>
  <c r="AD714" i="9"/>
  <c r="AD1652" i="9"/>
  <c r="AD1068" i="9"/>
  <c r="AD1500" i="9"/>
  <c r="AD3018" i="9"/>
  <c r="AD1898" i="9"/>
  <c r="AD28" i="9"/>
  <c r="AD479" i="9"/>
  <c r="AD1445" i="9"/>
  <c r="AD3543" i="9"/>
  <c r="AD2756" i="9"/>
  <c r="AD3297" i="9"/>
  <c r="AD2835" i="9"/>
  <c r="AD245" i="9"/>
  <c r="AD986" i="9"/>
  <c r="E953" i="39" a="1"/>
  <c r="AD1810" i="9"/>
  <c r="AD2943" i="9"/>
  <c r="AD3323" i="9"/>
  <c r="AD2736" i="9"/>
  <c r="AD486" i="9"/>
  <c r="AD3290" i="9"/>
  <c r="AD931" i="9"/>
  <c r="AD989" i="9"/>
  <c r="AD1535" i="9"/>
  <c r="AD253" i="9"/>
  <c r="AD3941" i="9"/>
  <c r="AD4010" i="9"/>
  <c r="AD1033" i="9"/>
  <c r="AD3237" i="9"/>
  <c r="AD3001" i="9"/>
  <c r="AD1438" i="9"/>
  <c r="AD2734" i="9"/>
  <c r="AD814" i="9"/>
  <c r="AD2106" i="9"/>
  <c r="B84" i="12"/>
  <c r="AD2893" i="9"/>
  <c r="AD923" i="9"/>
  <c r="AD4281" i="9"/>
  <c r="D868" i="39" a="1"/>
  <c r="AD978" i="9"/>
  <c r="AD3451" i="9"/>
  <c r="AD2179" i="9"/>
  <c r="AD3387" i="9"/>
  <c r="AD531" i="9"/>
  <c r="AD2679" i="9"/>
  <c r="AD2338" i="9"/>
  <c r="AD497" i="9"/>
  <c r="AD2570" i="9"/>
  <c r="I996" i="39" a="1"/>
  <c r="AD3225" i="9"/>
  <c r="AD2694" i="9"/>
  <c r="AD613" i="9"/>
  <c r="AD806" i="9"/>
  <c r="AD480" i="9"/>
  <c r="AD794" i="9"/>
  <c r="AD3371" i="9"/>
  <c r="AD1032" i="9"/>
  <c r="AD4211" i="9"/>
  <c r="AD907" i="9"/>
  <c r="AD643" i="9"/>
  <c r="AD284" i="9"/>
  <c r="AD4072" i="9"/>
  <c r="AD3957" i="9"/>
  <c r="F959" i="39" a="1"/>
  <c r="AD1000" i="9"/>
  <c r="AD2528" i="9"/>
  <c r="AD928" i="9"/>
  <c r="AD215" i="9"/>
  <c r="AD3569" i="9"/>
  <c r="AD840" i="9"/>
  <c r="AD173" i="9"/>
  <c r="AD1967" i="9"/>
  <c r="AD2982" i="9"/>
  <c r="AD753" i="9"/>
  <c r="AD4305" i="9"/>
  <c r="AD316" i="9"/>
  <c r="AD3524" i="9"/>
  <c r="AD897" i="9"/>
  <c r="AD2048" i="9"/>
  <c r="F510" i="39" a="1"/>
  <c r="E376" i="39" a="1"/>
  <c r="C286" i="39" a="1"/>
  <c r="D12" i="6"/>
  <c r="D544" i="39" a="1"/>
  <c r="H541" i="39" a="1"/>
  <c r="E459" i="39" a="1"/>
  <c r="C324" i="39" a="1"/>
  <c r="F292" i="39" a="1"/>
  <c r="C357" i="39" a="1"/>
  <c r="AD1152" i="9"/>
  <c r="AD4234" i="9"/>
  <c r="AD711" i="9"/>
  <c r="D1021" i="39" a="1"/>
  <c r="H842" i="39" a="1"/>
  <c r="D881" i="39" a="1"/>
  <c r="D829" i="39" a="1"/>
  <c r="I693" i="39" a="1"/>
  <c r="G585" i="39" a="1"/>
  <c r="G843" i="39" a="1"/>
  <c r="E435" i="39" a="1"/>
  <c r="D818" i="39" a="1"/>
  <c r="AD1148" i="9"/>
  <c r="AD3109" i="9"/>
  <c r="AD1826" i="9"/>
  <c r="AD1328" i="9"/>
  <c r="AD3242" i="9"/>
  <c r="C704" i="39" a="1"/>
  <c r="AD3259" i="9"/>
  <c r="AD166" i="9"/>
  <c r="AD2334" i="9"/>
  <c r="AD2424" i="9"/>
  <c r="AD3522" i="9"/>
  <c r="F72" i="39" a="1"/>
  <c r="I296" i="39" a="1"/>
  <c r="E406" i="39" a="1"/>
  <c r="H39" i="39" a="1"/>
  <c r="D361" i="39" a="1"/>
  <c r="C312" i="39" a="1"/>
  <c r="D972" i="39" a="1"/>
  <c r="G811" i="39" a="1"/>
  <c r="E747" i="39" a="1"/>
  <c r="E850" i="39" a="1"/>
  <c r="F802" i="39" a="1"/>
  <c r="G664" i="39" a="1"/>
  <c r="G889" i="39" a="1"/>
  <c r="I745" i="39" a="1"/>
  <c r="G721" i="39" a="1"/>
  <c r="AD1608" i="9"/>
  <c r="AD4063" i="9"/>
  <c r="I602" i="39" a="1"/>
  <c r="AD689" i="9"/>
  <c r="AD3125" i="9"/>
  <c r="AD262" i="9"/>
  <c r="AD2703" i="9"/>
  <c r="C246" i="39" a="1"/>
  <c r="AD22" i="9"/>
  <c r="AD2814" i="9"/>
  <c r="AD511" i="9"/>
  <c r="F536" i="39" a="1"/>
  <c r="H844" i="39" a="1"/>
  <c r="C997" i="39" a="1"/>
  <c r="G894" i="39" a="1"/>
  <c r="I739" i="39" a="1"/>
  <c r="I701" i="39" a="1"/>
  <c r="I961" i="39" a="1"/>
  <c r="D926" i="39" a="1"/>
  <c r="E855" i="39" a="1"/>
  <c r="I815" i="39" a="1"/>
  <c r="E766" i="39" a="1"/>
  <c r="F830" i="39" a="1"/>
  <c r="C279" i="39" a="1"/>
  <c r="F780" i="39" a="1"/>
  <c r="AD3947" i="9"/>
  <c r="D507" i="39" a="1"/>
  <c r="D896" i="39" a="1"/>
  <c r="G351" i="39" a="1"/>
  <c r="AD1636" i="9"/>
  <c r="AD1178" i="9"/>
  <c r="AD1041" i="9"/>
  <c r="AD1561" i="9"/>
  <c r="AD3848" i="9"/>
  <c r="G467" i="39" a="1"/>
  <c r="AD3375" i="9"/>
  <c r="AD871" i="9"/>
  <c r="AD1583" i="9"/>
  <c r="AD3610" i="9"/>
  <c r="H203" i="39" a="1"/>
  <c r="G228" i="39" a="1"/>
  <c r="H815" i="39" a="1"/>
  <c r="H261" i="39" a="1"/>
  <c r="I13" i="39" a="1"/>
  <c r="H201" i="39" a="1"/>
  <c r="E14" i="39" a="1"/>
  <c r="G243" i="39" a="1"/>
  <c r="B123" i="12"/>
  <c r="E667" i="39" a="1"/>
  <c r="AD1205" i="9"/>
  <c r="D504" i="39" a="1"/>
  <c r="G548" i="39" a="1"/>
  <c r="I664" i="39" a="1"/>
  <c r="C437" i="39" a="1"/>
  <c r="F786" i="39" a="1"/>
  <c r="E902" i="39" a="1"/>
  <c r="I841" i="39" a="1"/>
  <c r="I25" i="39" a="1"/>
  <c r="E389" i="39" a="1"/>
  <c r="H812" i="39" a="1"/>
  <c r="E553" i="39" a="1"/>
  <c r="E469" i="39" a="1"/>
  <c r="F154" i="39" a="1"/>
  <c r="C399" i="39" a="1"/>
  <c r="I520" i="39" a="1"/>
  <c r="B125" i="12"/>
  <c r="E499" i="39" a="1"/>
  <c r="E416" i="39" a="1"/>
  <c r="C316" i="39" a="1"/>
  <c r="F255" i="39" a="1"/>
  <c r="F734" i="39" a="1"/>
  <c r="I1010" i="39" a="1"/>
  <c r="E932" i="39" a="1"/>
  <c r="H410" i="39" a="1"/>
  <c r="AD2626" i="9"/>
  <c r="E645" i="39" a="1"/>
  <c r="AD2435" i="9"/>
  <c r="H833" i="39" a="1"/>
  <c r="AD543" i="9"/>
  <c r="C744" i="39" a="1"/>
  <c r="AD3551" i="9"/>
  <c r="E926" i="39" a="1"/>
  <c r="AD2126" i="9"/>
  <c r="AD1901" i="9"/>
  <c r="AD3781" i="9"/>
  <c r="AD1435" i="9"/>
  <c r="AD817" i="9"/>
  <c r="AD1052" i="9"/>
  <c r="AD3935" i="9"/>
  <c r="AD1857" i="9"/>
  <c r="AD3167" i="9"/>
  <c r="AD722" i="9"/>
  <c r="AD3513" i="9"/>
  <c r="AD352" i="9"/>
  <c r="F623" i="39" a="1"/>
  <c r="F516" i="39" a="1"/>
  <c r="I462" i="39" a="1"/>
  <c r="F123" i="39" a="1"/>
  <c r="H869" i="39" a="1"/>
  <c r="D1015" i="39" a="1"/>
  <c r="H720" i="39" a="1"/>
  <c r="D369" i="39" a="1"/>
  <c r="AD114" i="9"/>
  <c r="AD1389" i="9"/>
  <c r="C667" i="39" a="1"/>
  <c r="F271" i="39" a="1"/>
  <c r="C183" i="39" a="1"/>
  <c r="F931" i="39" a="1"/>
  <c r="AD2465" i="9"/>
  <c r="AD3632" i="9"/>
  <c r="AD1290" i="9"/>
  <c r="AD4086" i="9"/>
  <c r="AD1259" i="9"/>
  <c r="AD1759" i="9"/>
  <c r="AD3542" i="9"/>
  <c r="B9" i="12"/>
  <c r="AD4362" i="9"/>
  <c r="AD4185" i="9"/>
  <c r="AD3885" i="9"/>
  <c r="G40" i="39" a="1"/>
  <c r="F493" i="39" a="1"/>
  <c r="I457" i="39" a="1"/>
  <c r="H390" i="39" a="1"/>
  <c r="C663" i="39" a="1"/>
  <c r="F467" i="39" a="1"/>
  <c r="E558" i="39" a="1"/>
  <c r="H571" i="39" a="1"/>
  <c r="F806" i="39" a="1"/>
  <c r="AD2633" i="9"/>
  <c r="AD4092" i="9"/>
  <c r="AD2315" i="9"/>
  <c r="I849" i="39" a="1"/>
  <c r="H949" i="39" a="1"/>
  <c r="C722" i="39" a="1"/>
  <c r="E214" i="39" a="1"/>
  <c r="AD12" i="9"/>
  <c r="AD3390" i="9"/>
  <c r="AD175" i="9"/>
  <c r="AD1510" i="9"/>
  <c r="AD1567" i="9"/>
  <c r="AD3975" i="9"/>
  <c r="AD3869" i="9"/>
  <c r="AD335" i="9"/>
  <c r="AD61" i="9"/>
  <c r="AD232" i="9"/>
  <c r="AD4504" i="9"/>
  <c r="AD400" i="9"/>
  <c r="AD1679" i="9"/>
  <c r="AD226" i="9"/>
  <c r="AD4379" i="9"/>
  <c r="AD902" i="9"/>
  <c r="AD3510" i="9"/>
  <c r="AD3891" i="9"/>
  <c r="H940" i="39" a="1"/>
  <c r="AD1006" i="9"/>
  <c r="AD552" i="9"/>
  <c r="AD3592" i="9"/>
  <c r="AD1376" i="9"/>
  <c r="AD199" i="9"/>
  <c r="AD228" i="9"/>
  <c r="AD4391" i="9"/>
  <c r="B27" i="12"/>
  <c r="AD162" i="9"/>
  <c r="AD560" i="9"/>
  <c r="AD2282" i="9"/>
  <c r="AD4326" i="9"/>
  <c r="AD2940" i="9"/>
  <c r="AD3784" i="9"/>
  <c r="AD3708" i="9"/>
  <c r="AD3623" i="9"/>
  <c r="AD684" i="9"/>
  <c r="AD3148" i="9"/>
  <c r="AD3134" i="9"/>
  <c r="AD495" i="9"/>
  <c r="AD1174" i="9"/>
  <c r="AD865" i="9"/>
  <c r="AD229" i="9"/>
  <c r="AD1749" i="9"/>
  <c r="AD4094" i="9"/>
  <c r="AD4422" i="9"/>
  <c r="AD135" i="9"/>
  <c r="AD808" i="9"/>
  <c r="AD2380" i="9"/>
  <c r="AD1932" i="9"/>
  <c r="AD785" i="9"/>
  <c r="I177" i="39" a="1"/>
  <c r="E490" i="39" a="1"/>
  <c r="D285" i="39" a="1"/>
  <c r="E720" i="39" a="1"/>
  <c r="G991" i="39" a="1"/>
  <c r="D100" i="39" a="1"/>
  <c r="I911" i="39" a="1"/>
  <c r="B172" i="12"/>
  <c r="H436" i="39" a="1"/>
  <c r="AD1056" i="9"/>
  <c r="AD1058" i="9"/>
  <c r="AD4486" i="9"/>
  <c r="D679" i="39" a="1"/>
  <c r="C878" i="39" a="1"/>
  <c r="H749" i="39" a="1"/>
  <c r="D569" i="39" a="1"/>
  <c r="H482" i="39" a="1"/>
  <c r="I894" i="39" a="1"/>
  <c r="D1006" i="39" a="1"/>
  <c r="E692" i="39" a="1"/>
  <c r="C64" i="39" a="1"/>
  <c r="AD3352" i="9"/>
  <c r="AD1404" i="9"/>
  <c r="AD510" i="9"/>
  <c r="AD2413" i="9"/>
  <c r="AD4277" i="9"/>
  <c r="H498" i="39" a="1"/>
  <c r="AD2470" i="9"/>
  <c r="AD1280" i="9"/>
  <c r="AD4382" i="9"/>
  <c r="AD2805" i="9"/>
  <c r="AD1035" i="9"/>
  <c r="F4" i="39" a="1"/>
  <c r="D455" i="39" a="1"/>
  <c r="H559" i="39" a="1"/>
  <c r="F214" i="39" a="1"/>
  <c r="C726" i="39" a="1"/>
  <c r="D498" i="39" a="1"/>
  <c r="F408" i="39" a="1"/>
  <c r="C1001" i="39" a="1"/>
  <c r="D807" i="39" a="1"/>
  <c r="I655" i="39" a="1"/>
  <c r="C252" i="39" a="1"/>
  <c r="C174" i="39" a="1"/>
  <c r="F607" i="39" a="1"/>
  <c r="I922" i="39" a="1"/>
  <c r="I764" i="39" a="1"/>
  <c r="AD1248" i="9"/>
  <c r="AD4233" i="9"/>
  <c r="B69" i="12"/>
  <c r="AD2929" i="9"/>
  <c r="AD3712" i="9"/>
  <c r="AD4053" i="9"/>
  <c r="AD739" i="9"/>
  <c r="AD1977" i="9"/>
  <c r="AD3378" i="9"/>
  <c r="AD2540" i="9"/>
  <c r="AD732" i="9"/>
  <c r="I825" i="39" a="1"/>
  <c r="F980" i="39" a="1"/>
  <c r="H733" i="39" a="1"/>
  <c r="C931" i="39" a="1"/>
  <c r="E222" i="39" a="1"/>
  <c r="C819" i="39" a="1"/>
  <c r="G961" i="39" a="1"/>
  <c r="I465" i="39" a="1"/>
  <c r="H510" i="39" a="1"/>
  <c r="G424" i="39" a="1"/>
  <c r="I722" i="39" a="1"/>
  <c r="C289" i="39" a="1"/>
  <c r="D647" i="39" a="1"/>
  <c r="C193" i="39" a="1"/>
  <c r="G711" i="39" a="1"/>
  <c r="I832" i="39" a="1"/>
  <c r="B154" i="12"/>
  <c r="C843" i="39" a="1"/>
  <c r="AD1774" i="9"/>
  <c r="AD3608" i="9"/>
  <c r="AD1942" i="9"/>
  <c r="AD416" i="9"/>
  <c r="AD516" i="9"/>
  <c r="AD3286" i="9"/>
  <c r="G984" i="39" a="1"/>
  <c r="AD1720" i="9"/>
  <c r="AD4257" i="9"/>
  <c r="AD2017" i="9"/>
  <c r="AD3051" i="9"/>
  <c r="AD811" i="9"/>
  <c r="AD728" i="9"/>
  <c r="AD29" i="9"/>
  <c r="AD525" i="9"/>
  <c r="AD3443" i="9"/>
  <c r="F784" i="39" a="1"/>
  <c r="AD3143" i="9"/>
  <c r="AD3981" i="9"/>
  <c r="AD4156" i="9"/>
  <c r="AD1955" i="9"/>
  <c r="AD2944" i="9"/>
  <c r="AD107" i="9"/>
  <c r="AD3453" i="9"/>
  <c r="AD60" i="9"/>
  <c r="AD1204" i="9"/>
  <c r="AD2169" i="9"/>
  <c r="AD2705" i="9"/>
  <c r="AD1266" i="9"/>
  <c r="H521" i="39" a="1"/>
  <c r="D932" i="39" a="1"/>
  <c r="E683" i="39" a="1"/>
  <c r="AD2343" i="9"/>
  <c r="AD1987" i="9"/>
  <c r="AD1527" i="9"/>
  <c r="AD830" i="9"/>
  <c r="AD2768" i="9"/>
  <c r="AD2297" i="9"/>
  <c r="H711" i="39" a="1"/>
  <c r="AD2025" i="9"/>
  <c r="AD2950" i="9"/>
  <c r="AD1173" i="9"/>
  <c r="AD1648" i="9"/>
  <c r="AD2006" i="9"/>
  <c r="AD3057" i="9"/>
  <c r="AD2002" i="9"/>
  <c r="AD1813" i="9"/>
  <c r="AD3938" i="9"/>
  <c r="F595" i="39" a="1"/>
  <c r="AD3872" i="9"/>
  <c r="B64" i="12"/>
  <c r="C158" i="39" a="1"/>
  <c r="AD1973" i="9"/>
  <c r="AD3147" i="9"/>
  <c r="AD3724" i="9"/>
  <c r="AD3755" i="9"/>
  <c r="AD699" i="9"/>
  <c r="AD3457" i="9"/>
  <c r="AD2515" i="9"/>
  <c r="AD917" i="9"/>
  <c r="AD1324" i="9"/>
  <c r="AD3344" i="9"/>
  <c r="AD3674" i="9"/>
  <c r="AD2099" i="9"/>
  <c r="AD1804" i="9"/>
  <c r="AD2954" i="9"/>
  <c r="AD4354" i="9"/>
  <c r="AD4331" i="9"/>
  <c r="AD4248" i="9"/>
  <c r="AD2505" i="9"/>
  <c r="AD2948" i="9"/>
  <c r="AD2517" i="9"/>
  <c r="AD2277" i="9"/>
  <c r="AD949" i="9"/>
  <c r="AD4347" i="9"/>
  <c r="AD1697" i="9"/>
  <c r="AD4376" i="9"/>
  <c r="AD3726" i="9"/>
  <c r="AD2171" i="9"/>
  <c r="AD1862" i="9"/>
  <c r="AD4100" i="9"/>
  <c r="AD2490" i="9"/>
  <c r="AD3795" i="9"/>
  <c r="AD1905" i="9"/>
  <c r="AD3870" i="9"/>
  <c r="AD2264" i="9"/>
  <c r="AD4409" i="9"/>
  <c r="D587" i="39" a="1"/>
  <c r="AD2988" i="9"/>
  <c r="AD999" i="9"/>
  <c r="AD713" i="9"/>
  <c r="AD58" i="9"/>
  <c r="AD1984" i="9"/>
  <c r="AD3340" i="9"/>
  <c r="AD750" i="9"/>
  <c r="AD2554" i="9"/>
  <c r="AD2125" i="9"/>
  <c r="AD4030" i="9"/>
  <c r="AD620" i="9"/>
  <c r="AD362" i="9"/>
  <c r="AD3956" i="9"/>
  <c r="AD1798" i="9"/>
  <c r="AD4228" i="9"/>
  <c r="AD2981" i="9"/>
  <c r="AD3471" i="9"/>
  <c r="AD1751" i="9"/>
  <c r="AD2966" i="9"/>
  <c r="AD4081" i="9"/>
  <c r="E853" i="39" a="1"/>
  <c r="AD1122" i="9"/>
  <c r="AD2561" i="9"/>
  <c r="AD2155" i="9"/>
  <c r="AD1644" i="9"/>
  <c r="AD622" i="9"/>
  <c r="E917" i="39" a="1"/>
  <c r="AD2744" i="9"/>
  <c r="AD2468" i="9"/>
  <c r="AD2974" i="9"/>
  <c r="AD2735" i="9"/>
  <c r="AD2294" i="9"/>
  <c r="AD901" i="9"/>
  <c r="D923" i="39" a="1"/>
  <c r="AD1677" i="9"/>
  <c r="AD3172" i="9"/>
  <c r="AD4073" i="9"/>
  <c r="AD2820" i="9"/>
  <c r="AD2921" i="9"/>
  <c r="AD3715" i="9"/>
  <c r="AD205" i="9"/>
  <c r="AD125" i="9"/>
  <c r="AD3493" i="9"/>
  <c r="AD659" i="9"/>
  <c r="AD2957" i="9"/>
  <c r="AD3129" i="9"/>
  <c r="AD3119" i="9"/>
  <c r="B61" i="12"/>
  <c r="AD734" i="9"/>
  <c r="AD2958" i="9"/>
  <c r="AD3061" i="9"/>
  <c r="AD3090" i="9"/>
  <c r="AD3771" i="9"/>
  <c r="AD3704" i="9"/>
  <c r="AD918" i="9"/>
  <c r="B70" i="12"/>
  <c r="AD4461" i="9"/>
  <c r="AD2634" i="9"/>
  <c r="AD4271" i="9"/>
  <c r="AD1651" i="9"/>
  <c r="AD3101" i="9"/>
  <c r="AD3234" i="9"/>
  <c r="AD762" i="9"/>
  <c r="AD440" i="9"/>
  <c r="AD1322" i="9"/>
  <c r="AD3459" i="9"/>
  <c r="AD3491" i="9"/>
  <c r="D599" i="39" a="1"/>
  <c r="AD1267" i="9"/>
  <c r="AD2354" i="9"/>
  <c r="AD2623" i="9"/>
  <c r="AD2314" i="9"/>
  <c r="AD2770" i="9"/>
  <c r="H875" i="39" a="1"/>
  <c r="H663" i="39" a="1"/>
  <c r="C642" i="39" a="1"/>
  <c r="AD780" i="9"/>
  <c r="AD2398" i="9"/>
  <c r="AD2710" i="9"/>
  <c r="AD3604" i="9"/>
  <c r="AD2428" i="9"/>
  <c r="AD3142" i="9"/>
  <c r="AD3873" i="9"/>
  <c r="AD2371" i="9"/>
  <c r="AD3955" i="9"/>
  <c r="AD974" i="9"/>
  <c r="AD2617" i="9"/>
  <c r="AD3746" i="9"/>
  <c r="AD854" i="9"/>
  <c r="AD2785" i="9"/>
  <c r="C548" i="39" a="1"/>
  <c r="D90" i="39" a="1"/>
  <c r="G903" i="39" a="1"/>
  <c r="C869" i="39" a="1"/>
  <c r="D354" i="39" a="1"/>
  <c r="F459" i="39" a="1"/>
  <c r="D950" i="39" a="1"/>
  <c r="I923" i="39" a="1"/>
  <c r="G257" i="39" a="1"/>
  <c r="C524" i="39" a="1"/>
  <c r="C489" i="39" a="1"/>
  <c r="E455" i="39" a="1"/>
  <c r="D742" i="39" a="1"/>
  <c r="F928" i="39" a="1"/>
  <c r="AD1497" i="9"/>
  <c r="C261" i="39" a="1"/>
  <c r="AD1398" i="9"/>
  <c r="G751" i="39" a="1"/>
  <c r="AD3777" i="9"/>
  <c r="D931" i="39" a="1"/>
  <c r="AD4172" i="9"/>
  <c r="F765" i="39" a="1"/>
  <c r="AD1167" i="9"/>
  <c r="AD1742" i="9"/>
  <c r="AD3580" i="9"/>
  <c r="B15" i="12"/>
  <c r="AD3110" i="9"/>
  <c r="AD2095" i="9"/>
  <c r="AD3029" i="9"/>
  <c r="AD2520" i="9"/>
  <c r="AD4375" i="9"/>
  <c r="AD2673" i="9"/>
  <c r="AD3530" i="9"/>
  <c r="AD1735" i="9"/>
  <c r="H584" i="39" a="1"/>
  <c r="H461" i="39" a="1"/>
  <c r="G413" i="39" a="1"/>
  <c r="G99" i="39" a="1"/>
  <c r="E1018" i="39" a="1"/>
  <c r="G974" i="39" a="1"/>
  <c r="H925" i="39" a="1"/>
  <c r="F28" i="39" a="1"/>
  <c r="E840" i="39" a="1"/>
  <c r="F859" i="39" a="1"/>
  <c r="AD4443" i="9"/>
  <c r="AD3319" i="9"/>
  <c r="AD2234" i="9"/>
  <c r="AD113" i="9"/>
  <c r="AD4118" i="9"/>
  <c r="AD1213" i="9"/>
  <c r="AD2806" i="9"/>
  <c r="AD353" i="9"/>
  <c r="AD3059" i="9"/>
  <c r="AD3744" i="9"/>
  <c r="B115" i="12"/>
  <c r="AD2931" i="9"/>
  <c r="F882" i="39" a="1"/>
  <c r="AD1818" i="9"/>
  <c r="AD54" i="9"/>
  <c r="C460" i="39" a="1"/>
  <c r="D663" i="39" a="1"/>
  <c r="C497" i="39" a="1"/>
  <c r="D516" i="39" a="1"/>
  <c r="I939" i="39" a="1"/>
  <c r="I422" i="39" a="1"/>
  <c r="H803" i="39" a="1"/>
  <c r="F47" i="39" a="1"/>
  <c r="I356" i="39" a="1"/>
  <c r="AD3360" i="9"/>
  <c r="C113" i="39" a="1"/>
  <c r="D652" i="39" a="1"/>
  <c r="E880" i="39" a="1"/>
  <c r="AD1411" i="9"/>
  <c r="F938" i="39" a="1"/>
  <c r="D920" i="39" a="1"/>
  <c r="D499" i="39" a="1"/>
  <c r="G564" i="39" a="1"/>
  <c r="AD2081" i="9"/>
  <c r="AD2701" i="9"/>
  <c r="AD2219" i="9"/>
  <c r="AD3013" i="9"/>
  <c r="AD1621" i="9"/>
  <c r="AD4119" i="9"/>
  <c r="AD719" i="9"/>
  <c r="AD2704" i="9"/>
  <c r="AD3586" i="9"/>
  <c r="AD2159" i="9"/>
  <c r="AD429" i="9"/>
  <c r="C311" i="39" a="1"/>
  <c r="I327" i="39" a="1"/>
  <c r="AD1037" i="9"/>
  <c r="G895" i="39" a="1"/>
  <c r="C807" i="39" a="1"/>
  <c r="I61" i="39" a="1"/>
  <c r="D706" i="39" a="1"/>
  <c r="C121" i="39" a="1"/>
  <c r="C620" i="39" a="1"/>
  <c r="C177" i="39" a="1"/>
  <c r="G638" i="39" a="1"/>
  <c r="H641" i="39" a="1"/>
  <c r="G399" i="39" a="1"/>
  <c r="E775" i="39" a="1"/>
  <c r="C676" i="39" a="1"/>
  <c r="F942" i="39" a="1"/>
  <c r="C982" i="39" a="1"/>
  <c r="E935" i="39" a="1"/>
  <c r="AD915" i="9"/>
  <c r="AD1157" i="9"/>
  <c r="AD3086" i="9"/>
  <c r="AD2873" i="9"/>
  <c r="AD127" i="9"/>
  <c r="AD3282" i="9"/>
  <c r="C501" i="39" a="1"/>
  <c r="AD4129" i="9"/>
  <c r="AD1579" i="9"/>
  <c r="AD696" i="9"/>
  <c r="AD2706" i="9"/>
  <c r="AD4113" i="9"/>
  <c r="AD1225" i="9"/>
  <c r="H448" i="39" a="1"/>
  <c r="C1010" i="39" a="1"/>
  <c r="AD3679" i="9"/>
  <c r="G505" i="39" a="1"/>
  <c r="AD2761" i="9"/>
  <c r="H451" i="39" a="1"/>
  <c r="AD4123" i="9"/>
  <c r="AD3561" i="9"/>
  <c r="AD4477" i="9"/>
  <c r="AD224" i="9"/>
  <c r="AD1822" i="9"/>
  <c r="AD3124" i="9"/>
  <c r="AD4302" i="9"/>
  <c r="AD3032" i="9"/>
  <c r="AD3638" i="9"/>
  <c r="AD4023" i="9"/>
  <c r="G274" i="39" a="1"/>
  <c r="F145" i="39" a="1"/>
  <c r="E1002" i="39" a="1"/>
  <c r="C237" i="39" a="1"/>
  <c r="H206" i="39" a="1"/>
  <c r="G822" i="39" a="1"/>
  <c r="H544" i="39" a="1"/>
  <c r="I660" i="39" a="1"/>
  <c r="D346" i="39" a="1"/>
  <c r="C966" i="39" a="1"/>
  <c r="G231" i="39" a="1"/>
  <c r="D468" i="39" a="1"/>
  <c r="G101" i="39" a="1"/>
  <c r="E647" i="39" a="1"/>
  <c r="H484" i="39" a="1"/>
  <c r="E790" i="39" a="1"/>
  <c r="I406" i="39" a="1"/>
  <c r="D778" i="39" a="1"/>
  <c r="E636" i="39" a="1"/>
  <c r="AD3066" i="9"/>
  <c r="G818" i="39" a="1"/>
  <c r="AD630" i="9"/>
  <c r="C705" i="39" a="1"/>
  <c r="I75" i="39" a="1"/>
  <c r="D530" i="39" a="1"/>
  <c r="F378" i="39" a="1"/>
  <c r="F294" i="39" a="1"/>
  <c r="I748" i="39" a="1"/>
  <c r="H523" i="39" a="1"/>
  <c r="G642" i="39" a="1"/>
  <c r="C693" i="39" a="1"/>
  <c r="C939" i="39" a="1"/>
  <c r="AD3787" i="9"/>
  <c r="AD645" i="9"/>
  <c r="AD3778" i="9"/>
  <c r="F1024" i="39" a="1"/>
  <c r="C253" i="39" a="1"/>
  <c r="C255" i="39" a="1"/>
  <c r="E579" i="39" a="1"/>
  <c r="C162" i="39" a="1"/>
  <c r="I852" i="39" a="1"/>
  <c r="E872" i="39" a="1"/>
  <c r="C200" i="39" a="1"/>
  <c r="C430" i="39" a="1"/>
  <c r="AD1590" i="9"/>
  <c r="AD1791" i="9"/>
  <c r="AD547" i="9"/>
  <c r="AD4295" i="9"/>
  <c r="AD1164" i="9"/>
  <c r="E452" i="39" a="1"/>
  <c r="AD3293" i="9"/>
  <c r="AD900" i="9"/>
  <c r="B102" i="12"/>
  <c r="AD789" i="9"/>
  <c r="AD1118" i="9"/>
  <c r="D39" i="39" a="1"/>
  <c r="G519" i="39" a="1"/>
  <c r="D514" i="39" a="1"/>
  <c r="G861" i="39" a="1"/>
  <c r="F457" i="39" a="1"/>
  <c r="I383" i="39" a="1"/>
  <c r="D415" i="39" a="1"/>
  <c r="C743" i="39" a="1"/>
  <c r="G749" i="39" a="1"/>
  <c r="H186" i="39" a="1"/>
  <c r="E999" i="39" a="1"/>
  <c r="E604" i="39" a="1"/>
  <c r="E796" i="39" a="1"/>
  <c r="C999" i="39" a="1"/>
  <c r="C60" i="39" a="1"/>
  <c r="AD4167" i="9"/>
  <c r="AD565" i="9"/>
  <c r="AD4346" i="9"/>
  <c r="AD626" i="9"/>
  <c r="AD1353" i="9"/>
  <c r="AD2795" i="9"/>
  <c r="AD4389" i="9"/>
  <c r="C275" i="39" a="1"/>
  <c r="AD3944" i="9"/>
  <c r="AD2187" i="9"/>
  <c r="AD3553" i="9"/>
  <c r="C904" i="39" a="1"/>
  <c r="E887" i="39" a="1"/>
  <c r="C567" i="39" a="1"/>
  <c r="H882" i="39" a="1"/>
  <c r="I452" i="39" a="1"/>
  <c r="C157" i="39" a="1"/>
  <c r="F796" i="39" a="1"/>
  <c r="I649" i="39" a="1"/>
  <c r="E545" i="39" a="1"/>
  <c r="I374" i="39" a="1"/>
  <c r="C504" i="39" a="1"/>
  <c r="I574" i="39" a="1"/>
  <c r="F736" i="39" a="1"/>
  <c r="C419" i="39" a="1"/>
  <c r="G795" i="39" a="1"/>
  <c r="H657" i="39" a="1"/>
  <c r="C1004" i="39" a="1"/>
  <c r="H891" i="39" a="1"/>
  <c r="AD4370" i="9"/>
  <c r="AD2919" i="9"/>
  <c r="AD2588" i="9"/>
  <c r="AD2415" i="9"/>
  <c r="AD1488" i="9"/>
  <c r="AD3166" i="9"/>
  <c r="I823" i="39" a="1"/>
  <c r="AD2227" i="9"/>
  <c r="AD167" i="9"/>
  <c r="AD2676" i="9"/>
  <c r="AD2951" i="9"/>
  <c r="AD3035" i="9"/>
  <c r="AD2584" i="9"/>
  <c r="AD2113" i="9"/>
  <c r="AD2556" i="9"/>
  <c r="AD3157" i="9"/>
  <c r="AD2707" i="9"/>
  <c r="AD882" i="9"/>
  <c r="AD3874" i="9"/>
  <c r="AD3749" i="9"/>
  <c r="AD2937" i="9"/>
  <c r="AD1812" i="9"/>
  <c r="AD301" i="9"/>
  <c r="C122" i="39" a="1"/>
  <c r="AD4059" i="9"/>
  <c r="AD992" i="9"/>
  <c r="AD1681" i="9"/>
  <c r="AD3341" i="9"/>
  <c r="AD3621" i="9"/>
  <c r="I1007" i="39" a="1"/>
  <c r="G836" i="39" a="1"/>
  <c r="F798" i="39" a="1"/>
  <c r="AD3403" i="9"/>
  <c r="AD827" i="9"/>
  <c r="AD2134" i="9"/>
  <c r="AD1800" i="9"/>
  <c r="AD4470" i="9"/>
  <c r="AD1020" i="9"/>
  <c r="C892" i="39" a="1"/>
  <c r="AD2327" i="9"/>
  <c r="AD1908" i="9"/>
  <c r="AD1842" i="9"/>
  <c r="AD2204" i="9"/>
  <c r="AD2455" i="9"/>
  <c r="AD3313" i="9"/>
  <c r="AD4291" i="9"/>
  <c r="H823" i="39" a="1"/>
  <c r="I970" i="39" a="1"/>
  <c r="G394" i="39" a="1"/>
  <c r="C946" i="39" a="1"/>
  <c r="E231" i="39" a="1"/>
  <c r="I704" i="39" a="1"/>
  <c r="I809" i="39" a="1"/>
  <c r="F465" i="39" a="1"/>
  <c r="G161" i="39" a="1"/>
  <c r="H852" i="39" a="1"/>
  <c r="D934" i="39" a="1"/>
  <c r="D859" i="39" a="1"/>
  <c r="F735" i="39" a="1"/>
  <c r="H850" i="39" a="1"/>
  <c r="AD2776" i="9"/>
  <c r="I943" i="39" a="1"/>
  <c r="AD1309" i="9"/>
  <c r="G806" i="39" a="1"/>
  <c r="AD3141" i="9"/>
  <c r="D641" i="39" a="1"/>
  <c r="AD2903" i="9"/>
  <c r="I900" i="39" a="1"/>
  <c r="AD1487" i="9"/>
  <c r="AD1273" i="9"/>
  <c r="AD2346" i="9"/>
  <c r="AD1534" i="9"/>
  <c r="AD3211" i="9"/>
  <c r="AD959" i="9"/>
  <c r="AD1089" i="9"/>
  <c r="AD2900" i="9"/>
  <c r="AD4499" i="9"/>
  <c r="AD1251" i="9"/>
  <c r="AD3425" i="9"/>
  <c r="AD776" i="9"/>
  <c r="H281" i="39" a="1"/>
  <c r="D546" i="39" a="1"/>
  <c r="H697" i="39" a="1"/>
  <c r="C409" i="39" a="1"/>
  <c r="E691" i="39" a="1"/>
  <c r="H728" i="39" a="1"/>
  <c r="D988" i="39" a="1"/>
  <c r="I919" i="39" a="1"/>
  <c r="E971" i="39" a="1"/>
  <c r="D987" i="39" a="1"/>
  <c r="AD4007" i="9"/>
  <c r="AD4260" i="9"/>
  <c r="AD2973" i="9"/>
  <c r="AD4497" i="9"/>
  <c r="AD3523" i="9"/>
  <c r="AD2925" i="9"/>
  <c r="AD1834" i="9"/>
  <c r="AD3332" i="9"/>
  <c r="AD2461" i="9"/>
  <c r="AD297" i="9"/>
  <c r="AD241" i="9"/>
  <c r="AD3830" i="9"/>
  <c r="F691" i="39" a="1"/>
  <c r="AD1863" i="9"/>
  <c r="AD4246" i="9"/>
  <c r="C63" i="39" a="1"/>
  <c r="C224" i="39" a="1"/>
  <c r="E476" i="39" a="1"/>
  <c r="H427" i="39" a="1"/>
  <c r="F617" i="39" a="1"/>
  <c r="G507" i="39" a="1"/>
  <c r="G58" i="39" a="1"/>
  <c r="G1008" i="39" a="1"/>
  <c r="D247" i="39" a="1"/>
  <c r="I332" i="39" a="1"/>
  <c r="D990" i="39" a="1"/>
  <c r="C827" i="39" a="1"/>
  <c r="F977" i="39" a="1"/>
  <c r="AD458" i="9"/>
  <c r="E954" i="39" a="1"/>
  <c r="AD3432" i="9"/>
  <c r="C914" i="39" a="1"/>
  <c r="H632" i="39" a="1"/>
  <c r="H526" i="39" a="1"/>
  <c r="AD2089" i="9"/>
  <c r="B36" i="12"/>
  <c r="H734" i="39" a="1"/>
  <c r="AD198" i="9"/>
  <c r="AD507" i="9"/>
  <c r="AD3783" i="9"/>
  <c r="AD3599" i="9"/>
  <c r="AD2014" i="9"/>
  <c r="AD4128" i="9"/>
  <c r="AD3914" i="9"/>
  <c r="AD4349" i="9"/>
  <c r="B17" i="12"/>
  <c r="AD1953" i="9"/>
  <c r="AD2133" i="9"/>
  <c r="AD3084" i="9"/>
  <c r="AD1415" i="9"/>
  <c r="AD1688" i="9"/>
  <c r="AD3188" i="9"/>
  <c r="AD2122" i="9"/>
  <c r="AD3722" i="9"/>
  <c r="AD333" i="9"/>
  <c r="AD3703" i="9"/>
  <c r="AD3647" i="9"/>
  <c r="C574" i="39" a="1"/>
  <c r="AD2167" i="9"/>
  <c r="AD3545" i="9"/>
  <c r="AD2064" i="9"/>
  <c r="AD1787" i="9"/>
  <c r="AD3526" i="9"/>
  <c r="D874" i="39" a="1"/>
  <c r="C576" i="39" a="1"/>
  <c r="I870" i="39" a="1"/>
  <c r="AD1847" i="9"/>
  <c r="AD4325" i="9"/>
  <c r="AD2546" i="9"/>
  <c r="AD1278" i="9"/>
  <c r="AD3305" i="9"/>
  <c r="AD1995" i="9"/>
  <c r="AD347" i="9"/>
  <c r="AD553" i="9"/>
  <c r="AD2011" i="9"/>
  <c r="AD2308" i="9"/>
  <c r="AD2784" i="9"/>
  <c r="AD1622" i="9"/>
  <c r="AD1745" i="9"/>
  <c r="B112" i="12"/>
  <c r="AD1763" i="9"/>
  <c r="AD3230" i="9"/>
  <c r="AD2729" i="9"/>
  <c r="AD4029" i="9"/>
  <c r="AD3381" i="9"/>
  <c r="AD2143" i="9"/>
  <c r="AD2221" i="9"/>
  <c r="AD4505" i="9"/>
  <c r="AD849" i="9"/>
  <c r="AD39" i="9"/>
  <c r="AD1664" i="9"/>
  <c r="I874" i="39" a="1"/>
  <c r="AD3484" i="9"/>
  <c r="AD2811" i="9"/>
  <c r="AD2675" i="9"/>
  <c r="AD1986" i="9"/>
  <c r="AD1838" i="9"/>
  <c r="I604" i="39" a="1"/>
  <c r="AD3574" i="9"/>
  <c r="AD147" i="9"/>
  <c r="AD4014" i="9"/>
  <c r="AD2066" i="9"/>
  <c r="AD3508" i="9"/>
  <c r="AD3275" i="9"/>
  <c r="AD2991" i="9"/>
  <c r="AD2667" i="9"/>
  <c r="AD2818" i="9"/>
  <c r="AD212" i="9"/>
  <c r="AD3685" i="9"/>
  <c r="AD1519" i="9"/>
  <c r="AD3911" i="9"/>
  <c r="AD1337" i="9"/>
  <c r="AD1063" i="9"/>
  <c r="AD1570" i="9"/>
  <c r="AD1728" i="9"/>
  <c r="AD2887" i="9"/>
  <c r="B65" i="12"/>
  <c r="AD2964" i="9"/>
  <c r="AD2434" i="9"/>
  <c r="AD3348" i="9"/>
  <c r="AD4472" i="9"/>
  <c r="AD1958" i="9"/>
  <c r="AD3671" i="9"/>
  <c r="AD1832" i="9"/>
  <c r="AD945" i="9"/>
  <c r="AD3738" i="9"/>
  <c r="AD3720" i="9"/>
  <c r="AD2778" i="9"/>
  <c r="AD4342" i="9"/>
  <c r="AD2531" i="9"/>
  <c r="AD2009" i="9"/>
  <c r="AD1363" i="9"/>
  <c r="AD1094" i="9"/>
  <c r="AD1627" i="9"/>
  <c r="AD1741" i="9"/>
  <c r="E727" i="39" a="1"/>
  <c r="AD4111" i="9"/>
  <c r="AD1670" i="9"/>
  <c r="AD4416" i="9"/>
  <c r="AD4451" i="9"/>
  <c r="AD2366" i="9"/>
  <c r="AD683" i="9"/>
  <c r="AD2632" i="9"/>
  <c r="AD1785" i="9"/>
  <c r="B12" i="12"/>
  <c r="AD4460" i="9"/>
  <c r="AD2575" i="9"/>
  <c r="B41" i="12"/>
  <c r="AD4449" i="9"/>
  <c r="AD4474" i="9"/>
  <c r="AD2838" i="9"/>
  <c r="AD3256" i="9"/>
  <c r="AD2754" i="9"/>
  <c r="AD2193" i="9"/>
  <c r="AD2491" i="9"/>
  <c r="C732" i="39" a="1"/>
  <c r="AD2696" i="9"/>
  <c r="AD1394" i="9"/>
  <c r="AD1611" i="9"/>
  <c r="AD3616" i="9"/>
  <c r="AD437" i="9"/>
  <c r="AD1136" i="9"/>
  <c r="AD4253" i="9"/>
  <c r="AD1336" i="9"/>
  <c r="D976" i="39" a="1"/>
  <c r="AD3336" i="9"/>
  <c r="AD838" i="9"/>
  <c r="AD583" i="9"/>
  <c r="AD3756" i="9"/>
  <c r="AD2864" i="9"/>
  <c r="AD3949" i="9"/>
  <c r="I741" i="39" a="1"/>
  <c r="AD2324" i="9"/>
  <c r="AD3663" i="9"/>
  <c r="AD3064" i="9"/>
  <c r="AD1924" i="9"/>
  <c r="AD712" i="9"/>
  <c r="AD3549" i="9"/>
  <c r="AD4284" i="9"/>
  <c r="AD1158" i="9"/>
  <c r="AD351" i="9"/>
  <c r="AD4219" i="9"/>
  <c r="AD2163" i="9"/>
  <c r="AD1738" i="9"/>
  <c r="AD1993" i="9"/>
  <c r="AD669" i="9"/>
  <c r="AD4411" i="9"/>
  <c r="AD3052" i="9"/>
  <c r="AD1736" i="9"/>
  <c r="AD807" i="9"/>
  <c r="AD430" i="9"/>
  <c r="AD1968" i="9"/>
  <c r="AD2130" i="9"/>
  <c r="AD4358" i="9"/>
  <c r="AD2629" i="9"/>
  <c r="D545" i="39" a="1"/>
  <c r="F429" i="39" a="1"/>
  <c r="D912" i="39" a="1"/>
  <c r="C587" i="39" a="1"/>
  <c r="AD1795" i="9"/>
  <c r="AD81" i="9"/>
  <c r="AD210" i="9"/>
  <c r="AD4407" i="9"/>
  <c r="AD3984" i="9"/>
  <c r="AD255" i="9"/>
  <c r="AD2700" i="9"/>
  <c r="AD1676" i="9"/>
  <c r="B95" i="12"/>
  <c r="AD4429" i="9"/>
  <c r="AD2302" i="9"/>
  <c r="AD3932" i="9"/>
  <c r="C755" i="39" a="1"/>
  <c r="H919" i="39" a="1"/>
  <c r="F263" i="39" a="1"/>
  <c r="G794" i="39" a="1"/>
  <c r="I346" i="39" a="1"/>
  <c r="H858" i="39" a="1"/>
  <c r="E996" i="39" a="1"/>
  <c r="G313" i="39" a="1"/>
  <c r="F597" i="39" a="1"/>
  <c r="H809" i="39" a="1"/>
  <c r="F858" i="39" a="1"/>
  <c r="I257" i="39" a="1"/>
  <c r="C385" i="39" a="1"/>
  <c r="C996" i="39" a="1"/>
  <c r="C257" i="39" a="1"/>
  <c r="AD1466" i="9"/>
  <c r="H202" i="39" a="1"/>
  <c r="G700" i="39" a="1"/>
  <c r="C59" i="39" a="1"/>
  <c r="AD1486" i="9"/>
  <c r="C256" i="39" a="1"/>
  <c r="D957" i="39" a="1"/>
  <c r="F1006" i="39" a="1"/>
  <c r="AD4366" i="9"/>
  <c r="AD220" i="9"/>
  <c r="AD3096" i="9"/>
  <c r="AD1131" i="9"/>
  <c r="AD286" i="9"/>
  <c r="AD1359" i="9"/>
  <c r="AD3030" i="9"/>
  <c r="AD1949" i="9"/>
  <c r="D895" i="39" a="1"/>
  <c r="AD3840" i="9"/>
  <c r="AD3973" i="9"/>
  <c r="AD3617" i="9"/>
  <c r="E867" i="39" a="1"/>
  <c r="I566" i="39" a="1"/>
  <c r="F847" i="39" a="1"/>
  <c r="H607" i="39" a="1"/>
  <c r="E946" i="39" a="1"/>
  <c r="F194" i="39" a="1"/>
  <c r="G471" i="39" a="1"/>
  <c r="H621" i="39" a="1"/>
  <c r="G1022" i="39" a="1"/>
  <c r="G909" i="39" a="1"/>
  <c r="C25" i="39" a="1"/>
  <c r="C641" i="39" a="1"/>
  <c r="G536" i="39" a="1"/>
  <c r="H884" i="39" a="1"/>
  <c r="AD842" i="9"/>
  <c r="AD2636" i="9"/>
  <c r="AD589" i="9"/>
  <c r="AD390" i="9"/>
  <c r="AD962" i="9"/>
  <c r="AD3240" i="9"/>
  <c r="AD3487" i="9"/>
  <c r="AD725" i="9"/>
  <c r="AD851" i="9"/>
  <c r="AD676" i="9"/>
  <c r="B78" i="12"/>
  <c r="E110" i="39" a="1"/>
  <c r="E611" i="39" a="1"/>
  <c r="H421" i="39" a="1"/>
  <c r="H570" i="39" a="1"/>
  <c r="C804" i="39" a="1"/>
  <c r="G945" i="39" a="1"/>
  <c r="I969" i="39" a="1"/>
  <c r="I225" i="39" a="1"/>
  <c r="I335" i="39" a="1"/>
  <c r="AD1657" i="9"/>
  <c r="AD1574" i="9"/>
  <c r="AD1432" i="9"/>
  <c r="I888" i="39" a="1"/>
  <c r="I697" i="39" a="1"/>
  <c r="E672" i="39" a="1"/>
  <c r="G898" i="39" a="1"/>
  <c r="AD2290" i="9"/>
  <c r="C569" i="39" a="1"/>
  <c r="AD567" i="9"/>
  <c r="AD876" i="9"/>
  <c r="AD1368" i="9"/>
  <c r="AD3127" i="9"/>
  <c r="AD3005" i="9"/>
  <c r="AD1655" i="9"/>
  <c r="AD4300" i="9"/>
  <c r="AD1440" i="9"/>
  <c r="G964" i="39" a="1"/>
  <c r="AD1615" i="9"/>
  <c r="H312" i="39" a="1"/>
  <c r="D5" i="39" a="1"/>
  <c r="C801" i="39" a="1"/>
  <c r="D856" i="39" a="1"/>
  <c r="D143" i="39" a="1"/>
  <c r="G280" i="39" a="1"/>
  <c r="F331" i="39" a="1"/>
  <c r="I404" i="39" a="1"/>
  <c r="E882" i="39" a="1"/>
  <c r="H15" i="39" a="1"/>
  <c r="I370" i="39" a="1"/>
  <c r="I552" i="39" a="1"/>
  <c r="D643" i="39" a="1"/>
  <c r="H164" i="39" a="1"/>
  <c r="F749" i="39" a="1"/>
  <c r="G908" i="39" a="1"/>
  <c r="G883" i="39" a="1"/>
  <c r="AD1674" i="9"/>
  <c r="AD2008" i="9"/>
  <c r="AD653" i="9"/>
  <c r="AD2564" i="9"/>
  <c r="I975" i="39" a="1"/>
  <c r="H1020" i="39" a="1"/>
  <c r="H756" i="39" a="1"/>
  <c r="I432" i="39" a="1"/>
  <c r="E354" i="39" a="1"/>
  <c r="H973" i="39" a="1"/>
  <c r="H750" i="39" a="1"/>
  <c r="I123" i="39" a="1"/>
  <c r="H375" i="39" a="1"/>
  <c r="D900" i="39" a="1"/>
  <c r="H811" i="39" a="1"/>
  <c r="I559" i="39" a="1"/>
  <c r="E760" i="39" a="1"/>
  <c r="C2" i="39" a="1"/>
  <c r="AD1501" i="9"/>
  <c r="C682" i="39" a="1"/>
  <c r="AD1666" i="9"/>
  <c r="D746" i="39" a="1"/>
  <c r="AD3299" i="9"/>
  <c r="E896" i="39" a="1"/>
  <c r="AD752" i="9"/>
  <c r="I903" i="39" a="1"/>
  <c r="AD539" i="9"/>
  <c r="AD3661" i="9"/>
  <c r="AD1646" i="9"/>
  <c r="AD867" i="9"/>
  <c r="AD3843" i="9"/>
  <c r="AD118" i="9"/>
  <c r="AD2823" i="9"/>
  <c r="AD2901" i="9"/>
  <c r="AD2559" i="9"/>
  <c r="B56" i="12"/>
  <c r="AD97" i="9"/>
  <c r="AD569" i="9"/>
  <c r="G430" i="39" a="1"/>
  <c r="H275" i="39" a="1"/>
  <c r="I699" i="39" a="1"/>
  <c r="E116" i="39" a="1"/>
  <c r="G629" i="39" a="1"/>
  <c r="D204" i="39" a="1"/>
  <c r="G956" i="39" a="1"/>
  <c r="H917" i="39" a="1"/>
  <c r="I676" i="39" a="1"/>
  <c r="E743" i="39" a="1"/>
  <c r="AD2211" i="9"/>
  <c r="AD4031" i="9"/>
  <c r="AD1040" i="9"/>
  <c r="AD2598" i="9"/>
  <c r="AD4468" i="9"/>
  <c r="AD4265" i="9"/>
  <c r="AD2927" i="9"/>
  <c r="AD4432" i="9"/>
  <c r="AD2268" i="9"/>
  <c r="AD3394" i="9"/>
  <c r="AD3117" i="9"/>
  <c r="AD1135" i="9"/>
  <c r="E385" i="39" a="1"/>
  <c r="AD1460" i="9"/>
  <c r="AD82" i="9"/>
  <c r="C795" i="39" a="1"/>
  <c r="E383" i="39" a="1"/>
  <c r="E600" i="39" a="1"/>
  <c r="I647" i="39" a="1"/>
  <c r="G371" i="39" a="1"/>
  <c r="I371" i="39" a="1"/>
  <c r="D442" i="39" a="1"/>
  <c r="D246" i="39" a="1"/>
  <c r="H853" i="39" a="1"/>
  <c r="AD1292" i="9"/>
  <c r="AD3735" i="9"/>
  <c r="AD4352" i="9"/>
  <c r="F905" i="39" a="1"/>
  <c r="AD1694" i="9"/>
  <c r="C166" i="39" a="1"/>
  <c r="C24" i="39" a="1"/>
  <c r="AD3630" i="9"/>
  <c r="AD2032" i="9"/>
  <c r="AD1927" i="9"/>
  <c r="AD1023" i="9"/>
  <c r="AD4345" i="9"/>
  <c r="I980" i="39" a="1"/>
  <c r="AD2483" i="9"/>
  <c r="B40" i="12"/>
  <c r="AD2760" i="9"/>
  <c r="AD1613" i="9"/>
  <c r="AD2322" i="9"/>
  <c r="AD4485" i="9"/>
  <c r="AD1090" i="9"/>
  <c r="AD1470" i="9"/>
  <c r="AD4404" i="9"/>
  <c r="AD2897" i="9"/>
  <c r="AD561" i="9"/>
  <c r="AD4400" i="9"/>
  <c r="AD4144" i="9"/>
  <c r="AD3189" i="9"/>
  <c r="AD3518" i="9"/>
  <c r="AD3651" i="9"/>
  <c r="AD2479" i="9"/>
  <c r="AD231" i="9"/>
  <c r="AD1409" i="9"/>
  <c r="AD459" i="9"/>
  <c r="C23" i="39" a="1"/>
  <c r="AD4380" i="9"/>
  <c r="AD3887" i="9"/>
  <c r="AD2263" i="9"/>
  <c r="AD3217" i="9"/>
  <c r="AD1166" i="9"/>
  <c r="G111" i="39" a="1"/>
  <c r="E693" i="39" a="1"/>
  <c r="F944" i="39" a="1"/>
  <c r="I637" i="39" a="1"/>
  <c r="AD2114" i="9"/>
  <c r="AD2250" i="9"/>
  <c r="AD678" i="9"/>
  <c r="AD3824" i="9"/>
  <c r="AD3800" i="9"/>
  <c r="B20" i="12"/>
  <c r="AD2741" i="9"/>
  <c r="AD1005" i="9"/>
  <c r="AD1087" i="9"/>
  <c r="AD2767" i="9"/>
  <c r="AD708" i="9"/>
  <c r="AD2962" i="9"/>
  <c r="AD467" i="9"/>
  <c r="F581" i="39" a="1"/>
  <c r="I364" i="39" a="1"/>
  <c r="C1007" i="39" a="1"/>
  <c r="I623" i="39" a="1"/>
  <c r="I933" i="39" a="1"/>
  <c r="F758" i="39" a="1"/>
  <c r="F757" i="39" a="1"/>
  <c r="F14" i="39" a="1"/>
  <c r="E868" i="39" a="1"/>
  <c r="C599" i="39" a="1"/>
  <c r="C550" i="39" a="1"/>
  <c r="I512" i="39" a="1"/>
  <c r="D684" i="39" a="1"/>
  <c r="E573" i="39" a="1"/>
  <c r="AD1240" i="9"/>
  <c r="E400" i="39" a="1"/>
  <c r="D1008" i="39" a="1"/>
  <c r="D437" i="39" a="1"/>
  <c r="AD2260" i="9"/>
  <c r="F992" i="39" a="1"/>
  <c r="E804" i="39" a="1"/>
  <c r="G684" i="39" a="1"/>
  <c r="AD3092" i="9"/>
  <c r="AD2742" i="9"/>
  <c r="AD2986" i="9"/>
  <c r="AD4090" i="9"/>
  <c r="B74" i="12"/>
  <c r="AD2469" i="9"/>
  <c r="AD742" i="9"/>
  <c r="AD1341" i="9"/>
  <c r="I481" i="39" a="1"/>
  <c r="AD2527" i="9"/>
  <c r="AD3080" i="9"/>
  <c r="AD576" i="9"/>
  <c r="E16" i="39" a="1"/>
  <c r="H478" i="39" a="1"/>
  <c r="C68" i="39" a="1"/>
  <c r="D482" i="39" a="1"/>
  <c r="C786" i="39" a="1"/>
  <c r="F509" i="39" a="1"/>
  <c r="H251" i="39" a="1"/>
  <c r="G587" i="39" a="1"/>
  <c r="C537" i="39" a="1"/>
  <c r="C390" i="39" a="1"/>
  <c r="D646" i="39" a="1"/>
  <c r="H245" i="39" a="1"/>
  <c r="H664" i="39" a="1"/>
  <c r="G950" i="39" a="1"/>
  <c r="AD3982" i="9"/>
  <c r="AD102" i="9"/>
  <c r="AD2854" i="9"/>
  <c r="AD4491" i="9"/>
  <c r="AD3049" i="9"/>
  <c r="AD2599" i="9"/>
  <c r="AD2131" i="9"/>
  <c r="AD573" i="9"/>
  <c r="B31" i="12"/>
  <c r="AD3527" i="9"/>
  <c r="AD1678" i="9"/>
  <c r="I496" i="39" a="1"/>
  <c r="F574" i="39" a="1"/>
  <c r="C767" i="39" a="1"/>
  <c r="D864" i="39" a="1"/>
  <c r="E651" i="39" a="1"/>
  <c r="F322" i="39" a="1"/>
  <c r="C108" i="39" a="1"/>
  <c r="E626" i="39" a="1"/>
  <c r="C675" i="39" a="1"/>
  <c r="AD3405" i="9"/>
  <c r="AD580" i="9"/>
  <c r="AD568" i="9"/>
  <c r="C478" i="39" a="1"/>
  <c r="C328" i="39" a="1"/>
  <c r="H892" i="39" a="1"/>
  <c r="G759" i="39" a="1"/>
  <c r="AD3214" i="9"/>
  <c r="AD2488" i="9"/>
  <c r="AD715" i="9"/>
  <c r="AD4060" i="9"/>
  <c r="AD3930" i="9"/>
  <c r="AD1807" i="9"/>
  <c r="AD2620" i="9"/>
  <c r="AD3899" i="9"/>
  <c r="AD1104" i="9"/>
  <c r="AD3538" i="9"/>
  <c r="AD1093" i="9"/>
  <c r="AD4190" i="9"/>
  <c r="AD1208" i="9"/>
  <c r="AD3889" i="9"/>
  <c r="AD1358" i="9"/>
  <c r="AD2657" i="9"/>
  <c r="AD3607" i="9"/>
  <c r="AD2288" i="9"/>
  <c r="G827" i="39" a="1"/>
  <c r="AD370" i="9"/>
  <c r="AD1050" i="9"/>
  <c r="AD3462" i="9"/>
  <c r="AD2604" i="9"/>
  <c r="AD4058" i="9"/>
  <c r="AD3794" i="9"/>
  <c r="AD826" i="9"/>
  <c r="AD1316" i="9"/>
  <c r="AD482" i="9"/>
  <c r="AD1107" i="9"/>
  <c r="AD2535" i="9"/>
  <c r="AD4489" i="9"/>
  <c r="AD2214" i="9"/>
  <c r="AD3854" i="9"/>
  <c r="AD77" i="9"/>
  <c r="AD2871" i="9"/>
  <c r="AD3024" i="9"/>
  <c r="AD2191" i="9"/>
  <c r="AD42" i="9"/>
  <c r="AD2331" i="9"/>
  <c r="AD4197" i="9"/>
  <c r="AD4114" i="9"/>
  <c r="AD3660" i="9"/>
  <c r="AD3954" i="9"/>
  <c r="AD825" i="9"/>
  <c r="AD3475" i="9"/>
  <c r="AD2157" i="9"/>
  <c r="AD2536" i="9"/>
  <c r="AD3740" i="9"/>
  <c r="AD2286" i="9"/>
  <c r="AD222" i="9"/>
  <c r="C507" i="39" a="1"/>
  <c r="AD3706" i="9"/>
  <c r="AD4450" i="9"/>
  <c r="AD2148" i="9"/>
  <c r="AD994" i="9"/>
  <c r="AD3088" i="9"/>
  <c r="AD2792" i="9"/>
  <c r="AD1686" i="9"/>
  <c r="AD885" i="9"/>
  <c r="AD3786" i="9"/>
  <c r="AD1708" i="9"/>
  <c r="AD2877" i="9"/>
  <c r="AD2691" i="9"/>
  <c r="AD2301" i="9"/>
  <c r="AD3504" i="9"/>
  <c r="AD1060" i="9"/>
  <c r="AD3474" i="9"/>
  <c r="AD4195" i="9"/>
  <c r="AD4314" i="9"/>
  <c r="AD2052" i="9"/>
  <c r="AD599" i="9"/>
  <c r="AD703" i="9"/>
  <c r="AD1065" i="9"/>
  <c r="D696" i="39" a="1"/>
  <c r="AD3971" i="9"/>
  <c r="AD1430" i="9"/>
  <c r="AD3212" i="9"/>
  <c r="AD2863" i="9"/>
  <c r="AD1284" i="9"/>
  <c r="AD3866" i="9"/>
  <c r="AD4104" i="9"/>
  <c r="AD2460" i="9"/>
  <c r="I713" i="39" a="1"/>
  <c r="AD3688" i="9"/>
  <c r="B106" i="12"/>
  <c r="AD3701" i="9"/>
  <c r="AD2910" i="9"/>
  <c r="AD37" i="9"/>
  <c r="AD2922" i="9"/>
  <c r="AD1556" i="9"/>
  <c r="AD1456" i="9"/>
  <c r="AD4426" i="9"/>
  <c r="AD1692" i="9"/>
  <c r="AD4479" i="9"/>
  <c r="AD3112" i="9"/>
  <c r="B45" i="12"/>
  <c r="AD4298" i="9"/>
  <c r="AD3354" i="9"/>
  <c r="AD120" i="9"/>
  <c r="AD2758" i="9"/>
  <c r="AD4150" i="9"/>
  <c r="AD1258" i="9"/>
  <c r="AD2063" i="9"/>
  <c r="AD729" i="9"/>
  <c r="AD1339" i="9"/>
  <c r="AD3271" i="9"/>
  <c r="AD3204" i="9"/>
  <c r="AD1011" i="9"/>
  <c r="AD4003" i="9"/>
  <c r="AD1841" i="9"/>
  <c r="E726" i="39" a="1"/>
  <c r="AD3821" i="9"/>
  <c r="AD15" i="9"/>
  <c r="AD2010" i="9"/>
  <c r="AD4202" i="9"/>
  <c r="AD3270" i="9"/>
  <c r="C55" i="39" a="1"/>
  <c r="AD1499" i="9"/>
  <c r="AD960" i="9"/>
  <c r="AD3739" i="9"/>
  <c r="AD982" i="9"/>
  <c r="AD1137" i="9"/>
  <c r="AD2961" i="9"/>
  <c r="AD2592" i="9"/>
  <c r="AD3575" i="9"/>
  <c r="AD2201" i="9"/>
  <c r="AD197" i="9"/>
  <c r="AD491" i="9"/>
  <c r="AD1805" i="9"/>
  <c r="AD2577" i="9"/>
  <c r="AD4373" i="9"/>
  <c r="AD2721" i="9"/>
  <c r="AD1866" i="9"/>
  <c r="AD3159" i="9"/>
  <c r="AD596" i="9"/>
  <c r="AD1114" i="9"/>
  <c r="B82" i="12"/>
  <c r="AD2614" i="9"/>
  <c r="AD1846" i="9"/>
  <c r="AD554" i="9"/>
  <c r="F654" i="39" a="1"/>
  <c r="AD2566" i="9"/>
  <c r="AD31" i="9"/>
  <c r="AD1198" i="9"/>
  <c r="AD217" i="9"/>
  <c r="AD1698" i="9"/>
  <c r="AD4237" i="9"/>
  <c r="AD2565" i="9"/>
  <c r="AD468" i="9"/>
  <c r="AD2773" i="9"/>
  <c r="H1018" i="39" a="1"/>
  <c r="AD2321" i="9"/>
  <c r="AD1066" i="9"/>
  <c r="AD601" i="9"/>
  <c r="AD2542" i="9"/>
  <c r="AD847" i="9"/>
  <c r="AD3171" i="9"/>
  <c r="AD1407" i="9"/>
  <c r="AD1719" i="9"/>
  <c r="AD3175" i="9"/>
  <c r="AD417" i="9"/>
  <c r="AD2747" i="9"/>
  <c r="AD4148" i="9"/>
  <c r="C454" i="39" a="1"/>
  <c r="F974" i="39" a="1"/>
  <c r="C589" i="39" a="1"/>
  <c r="AD260" i="9"/>
  <c r="AD2989" i="9"/>
  <c r="AD2377" i="9"/>
  <c r="AD527" i="9"/>
  <c r="E281" i="39" a="1"/>
  <c r="AD727" i="9"/>
  <c r="F933" i="39" a="1"/>
  <c r="AD1478" i="9"/>
  <c r="AD2161" i="9"/>
  <c r="AD4146" i="9"/>
  <c r="AD1241" i="9"/>
  <c r="AD4466" i="9"/>
  <c r="AD2202" i="9"/>
  <c r="AD1030" i="9"/>
  <c r="C591" i="39" a="1"/>
  <c r="H706" i="39" a="1"/>
  <c r="D266" i="39" a="1"/>
  <c r="F1007" i="39" a="1"/>
  <c r="F7" i="39" a="1"/>
  <c r="I199" i="39" a="1"/>
  <c r="C251" i="39" a="1"/>
  <c r="G543" i="39" a="1"/>
  <c r="I905" i="39" a="1"/>
  <c r="D737" i="39" a="1"/>
  <c r="G727" i="39" a="1"/>
  <c r="H703" i="39" a="1"/>
  <c r="AD523" i="9"/>
  <c r="H879" i="39" a="1"/>
  <c r="D345" i="39" a="1"/>
  <c r="D489" i="39" a="1"/>
  <c r="D194" i="39" a="1"/>
  <c r="I191" i="39" a="1"/>
  <c r="C48" i="39" a="1"/>
  <c r="D937" i="39" a="1"/>
  <c r="G770" i="39" a="1"/>
  <c r="E866" i="39" a="1"/>
  <c r="E837" i="39" a="1"/>
  <c r="AD431" i="9"/>
  <c r="F993" i="39" a="1"/>
  <c r="B73" i="12"/>
  <c r="AD1877" i="9"/>
  <c r="AD1814" i="9"/>
  <c r="AD1372" i="9"/>
  <c r="AD3404" i="9"/>
  <c r="AD4089" i="9"/>
  <c r="AD890" i="9"/>
  <c r="AD64" i="9"/>
  <c r="AD755" i="9"/>
  <c r="G29" i="39" a="1"/>
  <c r="I819" i="39" a="1"/>
  <c r="E265" i="39" a="1"/>
  <c r="H929" i="39" a="1"/>
  <c r="G177" i="39" a="1"/>
  <c r="H672" i="39" a="1"/>
  <c r="I867" i="39" a="1"/>
  <c r="C107" i="39" a="1"/>
  <c r="C534" i="39" a="1"/>
  <c r="AD556" i="9"/>
  <c r="E212" i="39" a="1"/>
  <c r="H387" i="39" a="1"/>
  <c r="C376" i="39" a="1"/>
  <c r="E1000" i="39" a="1"/>
  <c r="I703" i="39" a="1"/>
  <c r="AD3946" i="9"/>
  <c r="AD3091" i="9"/>
  <c r="E824" i="39" a="1"/>
  <c r="AD3054" i="9"/>
  <c r="AD4309" i="9"/>
  <c r="AD3983" i="9"/>
  <c r="AD1217" i="9"/>
  <c r="G572" i="39" a="1"/>
  <c r="AD464" i="9"/>
  <c r="AD802" i="9"/>
  <c r="AD2920" i="9"/>
  <c r="H855" i="39" a="1"/>
  <c r="D773" i="39" a="1"/>
  <c r="D910" i="39" a="1"/>
  <c r="D848" i="39" a="1"/>
  <c r="E629" i="39" a="1"/>
  <c r="C1011" i="39" a="1"/>
  <c r="E802" i="39" a="1"/>
  <c r="H279" i="39" a="1"/>
  <c r="H981" i="39" a="1"/>
  <c r="I303" i="39" a="1"/>
  <c r="F740" i="39" a="1"/>
  <c r="I758" i="39" a="1"/>
  <c r="AD415" i="9"/>
  <c r="C276" i="39" a="1"/>
  <c r="AD4494" i="9"/>
  <c r="F997" i="39" a="1"/>
  <c r="F156" i="39" a="1"/>
  <c r="AD2139" i="9"/>
  <c r="AD798" i="9"/>
  <c r="AD3514" i="9"/>
  <c r="AD3329" i="9"/>
  <c r="AD1010" i="9"/>
  <c r="AD2596" i="9"/>
  <c r="AD1471" i="9"/>
  <c r="AD2654" i="9"/>
  <c r="AD1545" i="9"/>
  <c r="AD4187" i="9"/>
  <c r="AD1300" i="9"/>
  <c r="AD332" i="9"/>
  <c r="AD3463" i="9"/>
  <c r="AD1242" i="9"/>
  <c r="AD1252" i="9"/>
  <c r="AD1990" i="9"/>
  <c r="AD1806" i="9"/>
  <c r="AD2830" i="9"/>
  <c r="G730" i="39" a="1"/>
  <c r="AD2996" i="9"/>
  <c r="AD3598" i="9"/>
  <c r="AD594" i="9"/>
  <c r="AD3541" i="9"/>
  <c r="AD692" i="9"/>
  <c r="AD1975" i="9"/>
  <c r="AD1074" i="9"/>
  <c r="AD747" i="9"/>
  <c r="AD2353" i="9"/>
  <c r="AD3560" i="9"/>
  <c r="AD821" i="9"/>
  <c r="AD3951" i="9"/>
  <c r="AD2866" i="9"/>
  <c r="AD1034" i="9"/>
  <c r="AD2947" i="9"/>
  <c r="AD454" i="9"/>
  <c r="AD3472" i="9"/>
  <c r="AD2079" i="9"/>
  <c r="AD1558" i="9"/>
  <c r="AD2692" i="9"/>
  <c r="C680" i="39" a="1"/>
  <c r="AD2511" i="9"/>
  <c r="AD2619" i="9"/>
  <c r="AD1319" i="9"/>
  <c r="AD157" i="9"/>
  <c r="H256" i="39" a="1"/>
  <c r="G375" i="39" a="1"/>
  <c r="G979" i="39" a="1"/>
  <c r="F999" i="39" a="1"/>
  <c r="AD63" i="9"/>
  <c r="AD2387" i="9"/>
  <c r="AD760" i="9"/>
  <c r="AD2631" i="9"/>
  <c r="AD4480" i="9"/>
  <c r="AD1782" i="9"/>
  <c r="AD3782" i="9"/>
  <c r="AD203" i="9"/>
  <c r="AD593" i="9"/>
  <c r="AD2752" i="9"/>
  <c r="AD2306" i="9"/>
  <c r="AD1115" i="9"/>
  <c r="AD2724" i="9"/>
  <c r="AD2995" i="9"/>
  <c r="AD581" i="9"/>
  <c r="AD2813" i="9"/>
  <c r="AD4196" i="9"/>
  <c r="AD2293" i="9"/>
  <c r="AD1366" i="9"/>
  <c r="AD1700" i="9"/>
  <c r="AD3377" i="9"/>
  <c r="AD2924" i="9"/>
  <c r="AD2446" i="9"/>
  <c r="AD300" i="9"/>
  <c r="D409" i="39" a="1"/>
  <c r="AD1873" i="9"/>
  <c r="AD182" i="9"/>
  <c r="AD995" i="9"/>
  <c r="AD151" i="9"/>
  <c r="AD1485" i="9"/>
  <c r="AD1452" i="9"/>
  <c r="AD1297" i="9"/>
  <c r="AD494" i="9"/>
  <c r="AD3972" i="9"/>
  <c r="AD1748" i="9"/>
  <c r="AD1289" i="9"/>
  <c r="AD109" i="9"/>
  <c r="C948" i="39" a="1"/>
  <c r="AD2352" i="9"/>
  <c r="AD3048" i="9"/>
  <c r="AD881" i="9"/>
  <c r="AD2481" i="9"/>
  <c r="AD3179" i="9"/>
  <c r="AD1070" i="9"/>
  <c r="AD446" i="9"/>
  <c r="AD997" i="9"/>
  <c r="AD3950" i="9"/>
  <c r="AD4406" i="9"/>
  <c r="AD1443" i="9"/>
  <c r="AD1283" i="9"/>
  <c r="AD1588" i="9"/>
  <c r="AD924" i="9"/>
  <c r="AD920" i="9"/>
  <c r="AD3763" i="9"/>
  <c r="AD4225" i="9"/>
  <c r="AD858" i="9"/>
  <c r="AD3181" i="9"/>
  <c r="AD2183" i="9"/>
  <c r="AD3511" i="9"/>
  <c r="AD209" i="9"/>
  <c r="AD1144" i="9"/>
  <c r="AD3480" i="9"/>
  <c r="AD3752" i="9"/>
  <c r="AD363" i="9"/>
  <c r="AD3990" i="9"/>
  <c r="AD3333" i="9"/>
  <c r="AD1073" i="9"/>
  <c r="AD1604" i="9"/>
  <c r="AD502" i="9"/>
  <c r="AD1871" i="9"/>
  <c r="AD3702" i="9"/>
  <c r="AD2796" i="9"/>
  <c r="AD3245" i="9"/>
  <c r="AD1642" i="9"/>
  <c r="AD3643" i="9"/>
  <c r="AD4055" i="9"/>
  <c r="AD3063" i="9"/>
  <c r="AD3636" i="9"/>
  <c r="AD1659" i="9"/>
  <c r="AD2375" i="9"/>
  <c r="D745" i="39" a="1"/>
  <c r="AD638" i="9"/>
  <c r="AD2098" i="9"/>
  <c r="AD188" i="9"/>
  <c r="AD903" i="9"/>
  <c r="AD4272" i="9"/>
  <c r="AD2001" i="9"/>
  <c r="AD2230" i="9"/>
  <c r="AD122" i="9"/>
  <c r="AD3494" i="9"/>
  <c r="AD2846" i="9"/>
  <c r="AD3845" i="9"/>
  <c r="AD3533" i="9"/>
  <c r="AD16" i="9"/>
  <c r="AD2448" i="9"/>
  <c r="AD3646" i="9"/>
  <c r="AD1038" i="9"/>
  <c r="AD1612" i="9"/>
  <c r="AD3176" i="9"/>
  <c r="AD4135" i="9"/>
  <c r="AD1374" i="9"/>
  <c r="AD2825" i="9"/>
  <c r="AD2399" i="9"/>
  <c r="B25" i="12"/>
  <c r="E623" i="39" a="1"/>
  <c r="AD2949" i="9"/>
  <c r="AD893" i="9"/>
  <c r="AD1325" i="9"/>
  <c r="AD3060" i="9"/>
  <c r="AD3936" i="9"/>
  <c r="AD3087" i="9"/>
  <c r="AD1113" i="9"/>
  <c r="AD2404" i="9"/>
  <c r="AD3750" i="9"/>
  <c r="AD3435" i="9"/>
  <c r="AD3614" i="9"/>
  <c r="AD137" i="9"/>
  <c r="AD3619" i="9"/>
  <c r="AD1660" i="9"/>
  <c r="AD1936" i="9"/>
  <c r="AD1758" i="9"/>
  <c r="AD3613" i="9"/>
  <c r="AD1572" i="9"/>
  <c r="AD4136" i="9"/>
  <c r="AD2926" i="9"/>
  <c r="AD3929" i="9"/>
  <c r="AD4198" i="9"/>
  <c r="AD3591" i="9"/>
  <c r="AD75" i="9"/>
  <c r="AD1413" i="9"/>
  <c r="AD2348" i="9"/>
  <c r="AD4297" i="9"/>
  <c r="AD1690" i="9"/>
  <c r="AD3276" i="9"/>
  <c r="AD2664" i="9"/>
  <c r="AD672" i="9"/>
  <c r="AD4481" i="9"/>
  <c r="AD2239" i="9"/>
  <c r="AD3852" i="9"/>
  <c r="AD4469" i="9"/>
  <c r="AD4287" i="9"/>
  <c r="AD49" i="9"/>
  <c r="AD3818" i="9"/>
  <c r="AD884" i="9"/>
  <c r="C875" i="39" a="1"/>
  <c r="AD3886" i="9"/>
  <c r="AD2359" i="9"/>
  <c r="AD414" i="9"/>
  <c r="B99" i="12"/>
  <c r="AD3653" i="9"/>
  <c r="AD2965" i="9"/>
  <c r="AD4213" i="9"/>
  <c r="AD3413" i="9"/>
  <c r="AD3325" i="9"/>
  <c r="AD1661" i="9"/>
  <c r="AD1326" i="9"/>
  <c r="AD1960" i="9"/>
  <c r="AD4487" i="9"/>
  <c r="AD3913" i="9"/>
  <c r="AD1542" i="9"/>
  <c r="AD4064" i="9"/>
  <c r="AD4249" i="9"/>
  <c r="AD2192" i="9"/>
  <c r="AD2121" i="9"/>
  <c r="AD1301" i="9"/>
  <c r="AD1201" i="9"/>
  <c r="AD1332" i="9"/>
  <c r="E994" i="39" a="1"/>
  <c r="AD1539" i="9"/>
  <c r="AD3525" i="9"/>
  <c r="AD4378" i="9"/>
  <c r="AD396" i="9"/>
  <c r="AD4012" i="9"/>
  <c r="B122" i="12"/>
  <c r="AD2389" i="9"/>
  <c r="AD577" i="9"/>
  <c r="AD1803" i="9"/>
  <c r="AD3535" i="9"/>
  <c r="AD2440" i="9"/>
  <c r="AD96" i="9"/>
  <c r="C906" i="39" a="1"/>
  <c r="AD1654" i="9"/>
  <c r="AD1441" i="9"/>
  <c r="AD2034" i="9"/>
  <c r="AD3692" i="9"/>
  <c r="AD1333" i="9"/>
  <c r="AD3719" i="9"/>
  <c r="AD4223" i="9"/>
  <c r="AD4332" i="9"/>
  <c r="AD2635" i="9"/>
  <c r="AD648" i="9"/>
  <c r="AD1925" i="9"/>
  <c r="AD3721" i="9"/>
  <c r="AD4282" i="9"/>
  <c r="AD4227" i="9"/>
  <c r="AD4245" i="9"/>
  <c r="AD3338" i="9"/>
  <c r="AD1827" i="9"/>
  <c r="AD2571" i="9"/>
  <c r="AD3772" i="9"/>
  <c r="AD1819" i="9"/>
  <c r="AD3489" i="9"/>
  <c r="AD3992" i="9"/>
  <c r="AD2647" i="9"/>
  <c r="AD4490" i="9"/>
  <c r="AD2872" i="9"/>
  <c r="AD4109" i="9"/>
  <c r="AD1672" i="9"/>
  <c r="AD243" i="9"/>
  <c r="AD2894" i="9"/>
  <c r="AD2978" i="9"/>
  <c r="H936" i="39" a="1"/>
  <c r="AD3016" i="9"/>
  <c r="AD2232" i="9"/>
  <c r="AD3841" i="9"/>
  <c r="AD3079" i="9"/>
  <c r="AD3365" i="9"/>
  <c r="AD3447" i="9"/>
  <c r="AD804" i="9"/>
  <c r="AD4019" i="9"/>
  <c r="AD3312" i="9"/>
  <c r="AD3479" i="9"/>
  <c r="AD86" i="9"/>
  <c r="B116" i="12"/>
  <c r="AD2849" i="9"/>
  <c r="AD1918" i="9"/>
  <c r="AD2817" i="9"/>
  <c r="AD2971" i="9"/>
  <c r="AD988" i="9"/>
  <c r="AD2524" i="9"/>
  <c r="AD2156" i="9"/>
  <c r="C474" i="39" a="1"/>
  <c r="AD4266" i="9"/>
  <c r="AD4278" i="9"/>
  <c r="AD4032" i="9"/>
  <c r="AD321" i="9"/>
  <c r="AD386" i="9"/>
  <c r="AD2797" i="9"/>
  <c r="AD1436" i="9"/>
  <c r="AD2750" i="9"/>
  <c r="AD1947" i="9"/>
  <c r="AD1845" i="9"/>
  <c r="AD1667" i="9"/>
  <c r="AD4152" i="9"/>
  <c r="AD1117" i="9"/>
  <c r="AD2902" i="9"/>
  <c r="AD3187" i="9"/>
  <c r="C277" i="39" a="1"/>
  <c r="AD1345" i="9"/>
  <c r="AD984" i="9"/>
  <c r="AD133" i="9"/>
  <c r="AD2473" i="9"/>
  <c r="B103" i="12"/>
  <c r="AD1882" i="9"/>
  <c r="AD3418" i="9"/>
  <c r="AD4473" i="9"/>
  <c r="AD1059" i="9"/>
  <c r="B62" i="12"/>
  <c r="AD3437" i="9"/>
  <c r="AD4112" i="9"/>
  <c r="AD1551" i="9"/>
  <c r="AD3272" i="9"/>
  <c r="AD3769" i="9"/>
  <c r="AD3789" i="9"/>
  <c r="AD2609" i="9"/>
  <c r="AD1597" i="9"/>
  <c r="AD1933" i="9"/>
  <c r="AD1453" i="9"/>
  <c r="AD472" i="9"/>
  <c r="AD2504" i="9"/>
  <c r="H637" i="39" a="1"/>
  <c r="AD877" i="9"/>
  <c r="AD1788" i="9"/>
  <c r="AD2888" i="9"/>
  <c r="AD4372" i="9"/>
  <c r="AD2916" i="9"/>
  <c r="AD860" i="9"/>
  <c r="AD179" i="9"/>
  <c r="AD1746" i="9"/>
  <c r="AD3118" i="9"/>
  <c r="AD2840" i="9"/>
  <c r="AD741" i="9"/>
  <c r="AD2220" i="9"/>
  <c r="AD3473" i="9"/>
  <c r="AD1702" i="9"/>
  <c r="AD2209" i="9"/>
  <c r="AD3558" i="9"/>
  <c r="AD797" i="9"/>
  <c r="AD221" i="9"/>
  <c r="AD2253" i="9"/>
  <c r="AD2109" i="9"/>
  <c r="C377" i="39" a="1"/>
  <c r="AD646" i="9"/>
  <c r="AD428" i="9"/>
  <c r="AD2147" i="9"/>
  <c r="AD325" i="9"/>
  <c r="AD637" i="9"/>
  <c r="AD4263" i="9"/>
  <c r="AD2054" i="9"/>
  <c r="AD4381" i="9"/>
  <c r="F829" i="39" a="1"/>
  <c r="AD590" i="9"/>
  <c r="AD3361" i="9"/>
  <c r="AD4050" i="9"/>
  <c r="AD1786" i="9"/>
  <c r="AD3855" i="9"/>
  <c r="AD1176" i="9"/>
  <c r="B29" i="12"/>
  <c r="AD278" i="9"/>
  <c r="AD38" i="9"/>
  <c r="AD155" i="9"/>
  <c r="AD1412" i="9"/>
  <c r="AD1530" i="9"/>
  <c r="AD864" i="9"/>
  <c r="AD3347" i="9"/>
  <c r="AD2739" i="9"/>
  <c r="AD2072" i="9"/>
  <c r="AD1979" i="9"/>
  <c r="AD1045" i="9"/>
  <c r="F854" i="39" a="1"/>
  <c r="D940" i="39" a="1"/>
  <c r="E889" i="39" a="1"/>
  <c r="AD621" i="9"/>
  <c r="AD2347" i="9"/>
  <c r="E989" i="39" a="1"/>
  <c r="AD934" i="9"/>
  <c r="AD1706" i="9"/>
  <c r="AD3000" i="9"/>
  <c r="AD2856" i="9"/>
  <c r="AD1260" i="9"/>
  <c r="AD1189" i="9"/>
  <c r="AD508" i="9"/>
  <c r="AD2723" i="9"/>
  <c r="AD2041" i="9"/>
  <c r="AD371" i="9"/>
  <c r="AD4130" i="9"/>
  <c r="AD365" i="9"/>
  <c r="AD1067" i="9"/>
  <c r="AD2059" i="9"/>
  <c r="AD295" i="9"/>
  <c r="AD2708" i="9"/>
  <c r="AD2783" i="9"/>
  <c r="AD4467" i="9"/>
  <c r="AD548" i="9"/>
  <c r="AD1281" i="9"/>
  <c r="H741" i="39" a="1"/>
  <c r="AD2547" i="9"/>
  <c r="AD1342" i="9"/>
  <c r="AD2656" i="9"/>
  <c r="AD322" i="9"/>
  <c r="AD3422" i="9"/>
  <c r="AD3002" i="9"/>
  <c r="AD1196" i="9"/>
  <c r="AD3015" i="9"/>
  <c r="AD483" i="9"/>
  <c r="AD2401" i="9"/>
  <c r="AD2790" i="9"/>
  <c r="AD656" i="9"/>
  <c r="AD4280" i="9"/>
  <c r="AD2582" i="9"/>
  <c r="AD338" i="9"/>
  <c r="AD2341" i="9"/>
  <c r="AD2881" i="9"/>
  <c r="B171" i="12"/>
  <c r="I475" i="39" a="1"/>
  <c r="I890" i="39" a="1"/>
  <c r="AD2525" i="9"/>
  <c r="AD3576" i="9"/>
  <c r="AD1887" i="9"/>
  <c r="AD765" i="9"/>
  <c r="AD2489" i="9"/>
  <c r="AD948" i="9"/>
  <c r="AD1022" i="9"/>
  <c r="AD2104" i="9"/>
  <c r="AD505" i="9"/>
  <c r="AD4276" i="9"/>
  <c r="AD1493" i="9"/>
  <c r="AD2254" i="9"/>
  <c r="AD3611" i="9"/>
  <c r="AD3991" i="9"/>
  <c r="AD1726" i="9"/>
  <c r="AD2382" i="9"/>
  <c r="AD2663" i="9"/>
  <c r="AD4496" i="9"/>
  <c r="AD4439" i="9"/>
  <c r="AD393" i="9"/>
  <c r="AD2136" i="9"/>
  <c r="AD3684" i="9"/>
  <c r="AD4452" i="9"/>
  <c r="AD3697" i="9"/>
  <c r="AD1399" i="9"/>
  <c r="H321" i="39" a="1"/>
  <c r="AD4147" i="9"/>
  <c r="AD4105" i="9"/>
  <c r="AD2069" i="9"/>
  <c r="AD3571" i="9"/>
  <c r="AD779" i="9"/>
  <c r="H611" i="39" a="1"/>
  <c r="AD1123" i="9"/>
  <c r="AD265" i="9"/>
  <c r="AD1096" i="9"/>
  <c r="AD3727" i="9"/>
  <c r="AD3384" i="9"/>
  <c r="AD403" i="9"/>
  <c r="AD1477" i="9"/>
  <c r="AD2605" i="9"/>
  <c r="AD972" i="9"/>
  <c r="AD2886" i="9"/>
  <c r="AD4210" i="9"/>
  <c r="AD4160" i="9"/>
  <c r="AD612" i="9"/>
  <c r="AD3871" i="9"/>
  <c r="AD1641" i="9"/>
  <c r="AD282" i="9"/>
  <c r="AD1462" i="9"/>
  <c r="AD2544" i="9"/>
  <c r="AD1563" i="9"/>
  <c r="AD2885" i="9"/>
  <c r="AD2621" i="9"/>
  <c r="AD598" i="9"/>
  <c r="B58" i="12"/>
  <c r="AD1128" i="9"/>
  <c r="AD2843" i="9"/>
  <c r="AD336" i="9"/>
  <c r="AD3359" i="9"/>
  <c r="AD4357" i="9"/>
  <c r="AD1270" i="9"/>
  <c r="AD1779" i="9"/>
  <c r="AD3069" i="9"/>
  <c r="AD3041" i="9"/>
  <c r="AD822" i="9"/>
  <c r="AD2172" i="9"/>
  <c r="AD3683" i="9"/>
  <c r="AD3728" i="9"/>
  <c r="AD3814" i="9"/>
  <c r="C943" i="39" a="1"/>
  <c r="AD1132" i="9"/>
  <c r="AD1784" i="9"/>
  <c r="AD693" i="9"/>
  <c r="AD1360" i="9"/>
  <c r="AD3802" i="9"/>
  <c r="AD2529" i="9"/>
  <c r="AD1854" i="9"/>
  <c r="AD487" i="9"/>
  <c r="AD3816" i="9"/>
  <c r="AD1426" i="9"/>
  <c r="AD3642" i="9"/>
  <c r="AD2258" i="9"/>
  <c r="AD191" i="9"/>
  <c r="AD2642" i="9"/>
  <c r="AD3027" i="9"/>
  <c r="AD3639" i="9"/>
  <c r="AD2135" i="9"/>
  <c r="AD4329" i="9"/>
  <c r="AD1103" i="9"/>
  <c r="D604" i="39" a="1"/>
  <c r="AD3294" i="9"/>
  <c r="AD1334" i="9"/>
  <c r="AD3879" i="9"/>
  <c r="AD422" i="9"/>
  <c r="AD2266" i="9"/>
  <c r="AD4026" i="9"/>
  <c r="AD1521" i="9"/>
  <c r="AD1536" i="9"/>
  <c r="G933" i="39" a="1"/>
  <c r="AD3714" i="9"/>
  <c r="AD1876" i="9"/>
  <c r="AD263" i="9"/>
  <c r="AD3963" i="9"/>
  <c r="B19" i="12"/>
  <c r="AD3152" i="9"/>
  <c r="AD1149" i="9"/>
  <c r="AD3675" i="9"/>
  <c r="AD3021" i="9"/>
  <c r="AD57" i="9"/>
  <c r="AD3633" i="9"/>
  <c r="AD294" i="9"/>
  <c r="AD3105" i="9"/>
  <c r="AD405" i="9"/>
  <c r="AD2426" i="9"/>
  <c r="AD4171" i="9"/>
  <c r="AD2265" i="9"/>
  <c r="AD954" i="9"/>
  <c r="AD2170" i="9"/>
  <c r="AD1772" i="9"/>
  <c r="AD4396" i="9"/>
  <c r="AD267" i="9"/>
  <c r="AD1416" i="9"/>
  <c r="AD1762" i="9"/>
  <c r="AD3072" i="9"/>
  <c r="AD3298" i="9"/>
  <c r="AD4445" i="9"/>
  <c r="AD2251" i="9"/>
  <c r="AD4338" i="9"/>
  <c r="AD832" i="9"/>
  <c r="AD2799" i="9"/>
  <c r="AD2419" i="9"/>
  <c r="AD3228" i="9"/>
  <c r="AD1911" i="9"/>
  <c r="AD2759" i="9"/>
  <c r="AD152" i="9"/>
  <c r="AD3477" i="9"/>
  <c r="AD1617" i="9"/>
  <c r="AD3346" i="9"/>
  <c r="AD1557" i="9"/>
  <c r="AD1476" i="9"/>
  <c r="I455" i="39" a="1"/>
  <c r="I627" i="39" a="1"/>
  <c r="D911" i="39" a="1"/>
  <c r="AD770" i="9"/>
  <c r="AD3519" i="9"/>
  <c r="AD633" i="9"/>
  <c r="AD180" i="9"/>
  <c r="AD3515" i="9"/>
  <c r="AD250" i="9"/>
  <c r="C412" i="39" a="1"/>
  <c r="AD1593" i="9"/>
  <c r="B96" i="12"/>
  <c r="AD91" i="9"/>
  <c r="AD1140" i="9"/>
  <c r="AD2502" i="9"/>
  <c r="AD3985" i="9"/>
  <c r="AD3396" i="9"/>
  <c r="AD373" i="9"/>
  <c r="AD3953" i="9"/>
  <c r="AD290" i="9"/>
  <c r="AD2716" i="9"/>
  <c r="AD3762" i="9"/>
  <c r="B72" i="12"/>
  <c r="AD2039" i="9"/>
  <c r="AD200" i="9"/>
  <c r="AD244" i="9"/>
  <c r="AD211" i="9"/>
  <c r="AD340" i="9"/>
  <c r="C540" i="39" a="1"/>
  <c r="AD1081" i="9"/>
  <c r="AD2185" i="9"/>
  <c r="AD793" i="9"/>
  <c r="AD1886" i="9"/>
  <c r="AD3528" i="9"/>
  <c r="E1012" i="39" a="1"/>
  <c r="AD4374" i="9"/>
  <c r="AD724" i="9"/>
  <c r="AD4062" i="9"/>
  <c r="AD1482" i="9"/>
  <c r="AD4140" i="9"/>
  <c r="AD115" i="9"/>
  <c r="AD2452" i="9"/>
  <c r="AD496" i="9"/>
  <c r="AD3640" i="9"/>
  <c r="AD2112" i="9"/>
  <c r="AD2164" i="9"/>
  <c r="AD51" i="9"/>
  <c r="AD2320" i="9"/>
  <c r="AD2834" i="9"/>
  <c r="AD391" i="9"/>
  <c r="AD4212" i="9"/>
  <c r="AD600" i="9"/>
  <c r="AD1190" i="9"/>
  <c r="AD1718" i="9"/>
  <c r="AD809" i="9"/>
  <c r="AD2369" i="9"/>
  <c r="AD103" i="9"/>
  <c r="AD66" i="9"/>
  <c r="AD3239" i="9"/>
  <c r="AD305" i="9"/>
  <c r="B22" i="12"/>
  <c r="AD4442" i="9"/>
  <c r="AD585" i="9"/>
  <c r="AD1233" i="9"/>
  <c r="AD4011" i="9"/>
  <c r="AD3385" i="9"/>
  <c r="AD4048" i="9"/>
  <c r="I871" i="39" a="1"/>
  <c r="AD740" i="9"/>
  <c r="AD3168" i="9"/>
  <c r="AD1547" i="9"/>
  <c r="AD3151" i="9"/>
  <c r="AD3056" i="9"/>
  <c r="AD644" i="9"/>
  <c r="AD1878" i="9"/>
  <c r="AD663" i="9"/>
  <c r="AD2423" i="9"/>
  <c r="H333" i="39" a="1"/>
  <c r="G306" i="39" a="1"/>
  <c r="C898" i="39" a="1"/>
  <c r="AD1511" i="9"/>
  <c r="AD2738" i="9"/>
  <c r="AD763" i="9"/>
  <c r="AD813" i="9"/>
  <c r="AD1185" i="9"/>
  <c r="AD94" i="9"/>
  <c r="I507" i="39" a="1"/>
  <c r="AD4189" i="9"/>
  <c r="AD1939" i="9"/>
  <c r="AD2474" i="9"/>
  <c r="AD3672" i="9"/>
  <c r="AD3321" i="9"/>
  <c r="AD1229" i="9"/>
  <c r="AD1421" i="9"/>
  <c r="AD214" i="9"/>
  <c r="AD1410" i="9"/>
  <c r="AD177" i="9"/>
  <c r="AD2985" i="9"/>
  <c r="B100" i="12"/>
  <c r="AD34" i="9"/>
  <c r="AD886" i="9"/>
  <c r="AD119" i="9"/>
  <c r="AD3441" i="9"/>
  <c r="C707" i="39" a="1"/>
  <c r="AD2751" i="9"/>
  <c r="AD2908" i="9"/>
  <c r="AD3198" i="9"/>
  <c r="AD1187" i="9"/>
  <c r="C644" i="39" a="1"/>
  <c r="AD3908" i="9"/>
  <c r="AD3128" i="9"/>
  <c r="AD3252" i="9"/>
  <c r="AD3368" i="9"/>
  <c r="C640" i="39" a="1"/>
  <c r="AD4438" i="9"/>
  <c r="AD2967" i="9"/>
  <c r="AD919" i="9"/>
  <c r="AD234" i="9"/>
  <c r="AD1815" i="9"/>
  <c r="AD701" i="9"/>
  <c r="AD2101" i="9"/>
  <c r="I862" i="39" a="1"/>
  <c r="I413" i="39" a="1"/>
  <c r="E590" i="39" a="1"/>
  <c r="AD899" i="9"/>
  <c r="AD374" i="9"/>
  <c r="AD309" i="9"/>
  <c r="AD670" i="9"/>
  <c r="AD940" i="9"/>
  <c r="AD1540" i="9"/>
  <c r="G940" i="39" a="1"/>
  <c r="AD2666" i="9"/>
  <c r="AD2874" i="9"/>
  <c r="B26" i="12"/>
  <c r="AD2541" i="9"/>
  <c r="AD3723" i="9"/>
  <c r="AD3780" i="9"/>
  <c r="AD3310" i="9"/>
  <c r="AD1474" i="9"/>
  <c r="AD3445" i="9"/>
  <c r="E862" i="39" a="1"/>
  <c r="AD3288" i="9"/>
  <c r="AD946" i="9"/>
  <c r="AD540" i="9"/>
  <c r="AD2819" i="9"/>
  <c r="AD1950" i="9"/>
  <c r="AD944" i="9"/>
  <c r="AD4413" i="9"/>
  <c r="AD2436" i="9"/>
  <c r="AD3577" i="9"/>
  <c r="AD1629" i="9"/>
  <c r="AD1069" i="9"/>
  <c r="AD2291" i="9"/>
  <c r="AD3658" i="9"/>
  <c r="AD3863" i="9"/>
  <c r="E734" i="39" a="1"/>
  <c r="AD3635" i="9"/>
  <c r="AD1929" i="9"/>
  <c r="AD1869" i="9"/>
  <c r="AD1796" i="9"/>
  <c r="AD2335" i="9"/>
  <c r="AD4363" i="9"/>
  <c r="AD184" i="9"/>
  <c r="AD735" i="9"/>
  <c r="AD3748" i="9"/>
  <c r="AD3485" i="9"/>
  <c r="AD2941" i="9"/>
  <c r="AD1408" i="9"/>
  <c r="AD2117" i="9"/>
  <c r="AD3666" i="9"/>
  <c r="B98" i="12"/>
  <c r="AD4041" i="9"/>
  <c r="AD3454" i="9"/>
  <c r="AD1186" i="9"/>
  <c r="AD2153" i="9"/>
  <c r="AD4299" i="9"/>
  <c r="AD1603" i="9"/>
  <c r="AD142" i="9"/>
  <c r="AD2537" i="9"/>
  <c r="C93" i="39" a="1"/>
  <c r="AD3754" i="9"/>
  <c r="AD4339" i="9"/>
  <c r="AD474" i="9"/>
  <c r="AD251" i="9"/>
  <c r="AD2061" i="9"/>
  <c r="AD4433" i="9"/>
  <c r="AD3505" i="9"/>
  <c r="AD4033" i="9"/>
  <c r="AD953" i="9"/>
  <c r="AD1861" i="9"/>
  <c r="AD1370" i="9"/>
  <c r="B54" i="12"/>
  <c r="AD2732" i="9"/>
  <c r="AD1308" i="9"/>
  <c r="AD869" i="9"/>
  <c r="AD857" i="9"/>
  <c r="AD424" i="9"/>
  <c r="AD4292" i="9"/>
  <c r="AD2351" i="9"/>
  <c r="AD1298" i="9"/>
  <c r="E677" i="39" a="1"/>
  <c r="AD2247" i="9"/>
  <c r="AD3773" i="9"/>
  <c r="AD614" i="9"/>
  <c r="AD1573" i="9"/>
  <c r="AD4330" i="9"/>
  <c r="AD1312" i="9"/>
  <c r="AD3544" i="9"/>
  <c r="AD3345" i="9"/>
  <c r="AD3229" i="9"/>
  <c r="AD2023" i="9"/>
  <c r="AD1200" i="9"/>
  <c r="AD4255" i="9"/>
  <c r="G879" i="39" a="1"/>
  <c r="AD1944" i="9"/>
  <c r="AD649" i="9"/>
  <c r="AD2280" i="9"/>
  <c r="AD337" i="9"/>
  <c r="AD2241" i="9"/>
  <c r="AD1669" i="9"/>
  <c r="AD2912" i="9"/>
  <c r="AD2845" i="9"/>
  <c r="AD1414" i="9"/>
  <c r="AD378" i="9"/>
  <c r="AD3263" i="9"/>
  <c r="AD990" i="9"/>
  <c r="AD1965" i="9"/>
  <c r="AD4320" i="9"/>
  <c r="AD2907" i="9"/>
  <c r="AD3579" i="9"/>
  <c r="AD509" i="9"/>
  <c r="AD4084" i="9"/>
  <c r="AD2176" i="9"/>
  <c r="AD3233" i="9"/>
  <c r="B110" i="12"/>
  <c r="AD3988" i="9"/>
  <c r="AD369" i="9"/>
  <c r="AD2391" i="9"/>
  <c r="AD2361" i="9"/>
  <c r="AD2506" i="9"/>
  <c r="AD2077" i="9"/>
  <c r="AD524" i="9"/>
  <c r="AD2188" i="9"/>
  <c r="AD1799" i="9"/>
  <c r="AD3995" i="9"/>
  <c r="AD4226" i="9"/>
  <c r="AD1744" i="9"/>
  <c r="AD1903" i="9"/>
  <c r="AD3564" i="9"/>
  <c r="AD1513" i="9"/>
  <c r="AD181" i="9"/>
  <c r="AD1015" i="9"/>
  <c r="AD2165" i="9"/>
  <c r="AD285" i="9"/>
  <c r="AD361" i="9"/>
  <c r="AD4425" i="9"/>
  <c r="H864" i="39" a="1"/>
  <c r="AD3393" i="9"/>
  <c r="AD1912" i="9"/>
  <c r="AD3427" i="9"/>
  <c r="AD1938" i="9"/>
  <c r="AD3534" i="9"/>
  <c r="AD2140" i="9"/>
  <c r="AD3707" i="9"/>
  <c r="H830" i="39" a="1"/>
  <c r="AD843" i="9"/>
  <c r="C749" i="39" a="1"/>
  <c r="AD2600" i="9"/>
  <c r="AD3888" i="9"/>
  <c r="AD4176" i="9"/>
  <c r="B38" i="12"/>
  <c r="B160" i="12"/>
  <c r="AD2765" i="9"/>
  <c r="AD4038" i="9"/>
  <c r="AD3797" i="9"/>
  <c r="AD3793" i="9"/>
  <c r="AD3959" i="9"/>
  <c r="AD388" i="9"/>
  <c r="AD767" i="9"/>
  <c r="AD799" i="9"/>
  <c r="AD1437" i="9"/>
  <c r="AD237" i="9"/>
  <c r="AD4231" i="9"/>
  <c r="C837" i="39" a="1"/>
  <c r="AD1546" i="9"/>
  <c r="AD2836" i="9"/>
  <c r="C17" i="39" a="1"/>
  <c r="AD947" i="9"/>
  <c r="AD3103" i="9"/>
  <c r="AD1951" i="9"/>
  <c r="AD2624" i="9"/>
  <c r="AD2127" i="9"/>
  <c r="AD2043" i="9"/>
  <c r="AD348" i="9"/>
  <c r="AD4214" i="9"/>
  <c r="AD2385" i="9"/>
  <c r="AD2518" i="9"/>
  <c r="AD1092" i="9"/>
  <c r="AD3698" i="9"/>
  <c r="AD1264" i="9"/>
  <c r="AD3682" i="9"/>
  <c r="AD1565" i="9"/>
  <c r="AD2174" i="9"/>
  <c r="B44" i="12"/>
  <c r="AD2303" i="9"/>
  <c r="AD1154" i="9"/>
  <c r="AD235" i="9"/>
  <c r="AD1872" i="9"/>
  <c r="AD559" i="9"/>
  <c r="AD302" i="9"/>
  <c r="AD1323" i="9"/>
  <c r="AD1403" i="9"/>
  <c r="AD3468" i="9"/>
  <c r="AD4500" i="9"/>
  <c r="AD2430" i="9"/>
  <c r="B117" i="12"/>
  <c r="AD2433" i="9"/>
  <c r="AD875" i="9"/>
  <c r="AD1756" i="9"/>
  <c r="AD1600" i="9"/>
  <c r="AD1586" i="9"/>
  <c r="AD4385" i="9"/>
  <c r="I848" i="39" a="1"/>
  <c r="AD574" i="9"/>
  <c r="AD131" i="9"/>
  <c r="AD4040" i="9"/>
  <c r="AD4304" i="9"/>
  <c r="AD1490" i="9"/>
  <c r="AD3020" i="9"/>
  <c r="AD1125" i="9"/>
  <c r="AD1724" i="9"/>
  <c r="AD541" i="9"/>
  <c r="AD4139" i="9"/>
  <c r="AD3169" i="9"/>
  <c r="AD591" i="9"/>
  <c r="AD2681" i="9"/>
  <c r="AD4093" i="9"/>
  <c r="AD1897" i="9"/>
  <c r="AD1101" i="9"/>
  <c r="AD4207" i="9"/>
  <c r="AD751" i="9"/>
  <c r="AD3625" i="9"/>
  <c r="AD3732" i="9"/>
  <c r="D511" i="39" a="1"/>
  <c r="AD961" i="9"/>
  <c r="AD1235" i="9"/>
  <c r="AD1013" i="9"/>
  <c r="AD4383" i="9"/>
  <c r="AD717" i="9"/>
  <c r="C258" i="39" a="1"/>
  <c r="AD2422" i="9"/>
  <c r="AD3395" i="9"/>
  <c r="AD1870" i="9"/>
  <c r="AD3986" i="9"/>
  <c r="AD3700" i="9"/>
  <c r="AD941" i="9"/>
  <c r="AD4006" i="9"/>
  <c r="AD3537" i="9"/>
  <c r="AD3989" i="9"/>
  <c r="AD2477" i="9"/>
  <c r="AD2650" i="9"/>
  <c r="AD3376" i="9"/>
  <c r="AD2545" i="9"/>
  <c r="AD2815" i="9"/>
  <c r="AD1723" i="9"/>
  <c r="AD906" i="9"/>
  <c r="AD1595" i="9"/>
  <c r="AD1238" i="9"/>
  <c r="AD3588" i="9"/>
  <c r="AD1575" i="9"/>
  <c r="AD4020" i="9"/>
  <c r="B51" i="12"/>
  <c r="AD3583" i="9"/>
  <c r="AD2486" i="9"/>
  <c r="AD566" i="9"/>
  <c r="AD2627" i="9"/>
  <c r="AD3149" i="9"/>
  <c r="AD2637" i="9"/>
  <c r="AD2181" i="9"/>
  <c r="AD3547" i="9"/>
  <c r="AD1921" i="9"/>
  <c r="AD3120" i="9"/>
  <c r="AD1263" i="9"/>
  <c r="AD533" i="9"/>
  <c r="AD3850" i="9"/>
  <c r="AD3516" i="9"/>
  <c r="AD828" i="9"/>
  <c r="AD1161" i="9"/>
  <c r="AD4459" i="9"/>
  <c r="AD3937" i="9"/>
  <c r="AD33" i="9"/>
  <c r="AD2553" i="9"/>
  <c r="AD1564" i="9"/>
  <c r="AD2031" i="9"/>
  <c r="AD2521" i="9"/>
  <c r="AD592" i="9"/>
  <c r="AD1076" i="9"/>
  <c r="AD3285" i="9"/>
  <c r="AD3291" i="9"/>
  <c r="AD3976" i="9"/>
  <c r="AD65" i="9"/>
  <c r="AD3948" i="9"/>
  <c r="AD192" i="9"/>
  <c r="AD1387" i="9"/>
  <c r="AD140" i="9"/>
  <c r="AD1625" i="9"/>
  <c r="AD942" i="9"/>
  <c r="AD3909" i="9"/>
  <c r="AD1467" i="9"/>
  <c r="B4" i="12"/>
  <c r="AD1884" i="9"/>
  <c r="AD163" i="9"/>
  <c r="AD520" i="9"/>
  <c r="AD1127" i="9"/>
  <c r="AD1829" i="9"/>
  <c r="AD1484" i="9"/>
  <c r="AD4141" i="9"/>
  <c r="AD3140" i="9"/>
  <c r="AD307" i="9"/>
  <c r="AD4045" i="9"/>
  <c r="AD1169" i="9"/>
  <c r="AD397" i="9"/>
  <c r="AD4222" i="9"/>
  <c r="B33" i="12"/>
  <c r="AD1163" i="9"/>
  <c r="AD2727" i="9"/>
  <c r="AD2379" i="9"/>
  <c r="AD1395" i="9"/>
  <c r="AD4462" i="9"/>
  <c r="AD845" i="9"/>
  <c r="AD1194" i="9"/>
  <c r="AD4458" i="9"/>
  <c r="AD2378" i="9"/>
  <c r="AD1239" i="9"/>
  <c r="AD1018" i="9"/>
  <c r="AD1091" i="9"/>
  <c r="AD4017" i="9"/>
  <c r="AD2538" i="9"/>
  <c r="AD2057" i="9"/>
  <c r="AD2889" i="9"/>
  <c r="AD3940" i="9"/>
  <c r="AD3980" i="9"/>
  <c r="AD1817" i="9"/>
  <c r="AD323" i="9"/>
  <c r="I790" i="39" a="1"/>
  <c r="AD3137" i="9"/>
  <c r="E911" i="39" a="1"/>
  <c r="AD1601" i="9"/>
  <c r="AD2175" i="9"/>
  <c r="AD3421" i="9"/>
  <c r="AD2493" i="9"/>
  <c r="C815" i="39" a="1"/>
  <c r="AD1885" i="9"/>
  <c r="AD1988" i="9"/>
  <c r="B24" i="12"/>
  <c r="AD3655" i="9"/>
  <c r="AD293" i="9"/>
  <c r="AD2158" i="9"/>
  <c r="AD185" i="9"/>
  <c r="AD4157" i="9"/>
  <c r="AD4204" i="9"/>
  <c r="AD3761" i="9"/>
  <c r="AD1468" i="9"/>
  <c r="C5" i="39" a="1"/>
  <c r="B90" i="12"/>
  <c r="AD996" i="9"/>
  <c r="AD769" i="9"/>
  <c r="AD862" i="9"/>
  <c r="AD3906" i="9"/>
  <c r="AD1909" i="9"/>
  <c r="AD4127" i="9"/>
  <c r="AD441" i="9"/>
  <c r="AD3881" i="9"/>
  <c r="AD3798" i="9"/>
  <c r="AD1479" i="9"/>
  <c r="AD2810" i="9"/>
  <c r="AD3019" i="9"/>
  <c r="AD4434" i="9"/>
  <c r="AD1930" i="9"/>
  <c r="AD1463" i="9"/>
  <c r="AD2865" i="9"/>
  <c r="AD3414" i="9"/>
  <c r="AD1417" i="9"/>
  <c r="AD1894" i="9"/>
  <c r="AD3193" i="9"/>
  <c r="AD2933" i="9"/>
  <c r="AD1406" i="9"/>
  <c r="AD3939" i="9"/>
  <c r="AD3806" i="9"/>
  <c r="AD2512" i="9"/>
  <c r="AD2771" i="9"/>
  <c r="AD1528" i="9"/>
  <c r="B5" i="12"/>
  <c r="AD1381" i="9"/>
  <c r="AD473" i="9"/>
  <c r="AD1061" i="9"/>
  <c r="AD2994" i="9"/>
  <c r="AD3808" i="9"/>
  <c r="AD4501" i="9"/>
  <c r="AD1856" i="9"/>
  <c r="AD4336" i="9"/>
  <c r="AD1084" i="9"/>
  <c r="AD664" i="9"/>
  <c r="AD3716" i="9"/>
  <c r="AD4229" i="9"/>
  <c r="AD193" i="9"/>
  <c r="B114" i="12"/>
  <c r="F778" i="39" a="1"/>
  <c r="AD99" i="9"/>
  <c r="AD2946" i="9"/>
  <c r="C49" i="39" a="1"/>
  <c r="AD3865" i="9"/>
  <c r="AD4390" i="9"/>
  <c r="AD3007" i="9"/>
  <c r="AD2643" i="9"/>
  <c r="AD4377" i="9"/>
  <c r="AD2558" i="9"/>
  <c r="AD3961" i="9"/>
  <c r="AD1684" i="9"/>
  <c r="AD837" i="9"/>
  <c r="AD2720" i="9"/>
  <c r="AD2357" i="9"/>
  <c r="AD3573" i="9"/>
  <c r="AD218" i="9"/>
  <c r="B37" i="12"/>
  <c r="AD1207" i="9"/>
  <c r="AD4387" i="9"/>
  <c r="AD106" i="9"/>
  <c r="AD1650" i="9"/>
  <c r="AD2275" i="9"/>
  <c r="E419" i="39" a="1"/>
  <c r="AD432" i="9"/>
  <c r="AD2376" i="9"/>
  <c r="AD3578" i="9"/>
  <c r="AD160" i="9"/>
  <c r="AD409" i="9"/>
  <c r="AD4464" i="9"/>
  <c r="AD2383" i="9"/>
  <c r="AD1996" i="9"/>
  <c r="C539" i="39" a="1"/>
  <c r="AD1282" i="9"/>
  <c r="AD1344" i="9"/>
  <c r="AD2669" i="9"/>
  <c r="AD3882" i="9"/>
  <c r="AD144" i="9"/>
  <c r="B67" i="12"/>
  <c r="H969" i="39" a="1"/>
  <c r="B68" i="12"/>
  <c r="AD261" i="9"/>
  <c r="AD2070" i="9"/>
  <c r="AD3025" i="9"/>
  <c r="AD377" i="9"/>
  <c r="AD535" i="9"/>
  <c r="AD1983" i="9"/>
  <c r="AD2880" i="9"/>
  <c r="AD2223" i="9"/>
  <c r="AD2336" i="9"/>
  <c r="AD4083" i="9"/>
  <c r="AD4149" i="9"/>
  <c r="AD810" i="9"/>
  <c r="AD3113" i="9"/>
  <c r="AD1524" i="9"/>
  <c r="AD1182" i="9"/>
  <c r="AD3039" i="9"/>
  <c r="AD2883" i="9"/>
  <c r="AD4085" i="9"/>
  <c r="AD4203" i="9"/>
  <c r="I468" i="39" a="1"/>
  <c r="AD933" i="9"/>
  <c r="AD836" i="9"/>
  <c r="AD2984" i="9"/>
  <c r="AD2238" i="9"/>
  <c r="AD4200" i="9"/>
  <c r="C429" i="39" a="1"/>
  <c r="AD4206" i="9"/>
  <c r="AD427" i="9"/>
  <c r="AD1361" i="9"/>
  <c r="AD3247" i="9"/>
  <c r="AD3921" i="9"/>
  <c r="AD3943" i="9"/>
  <c r="AD1219" i="9"/>
  <c r="AD707" i="9"/>
  <c r="AD4137" i="9"/>
  <c r="AD1195" i="9"/>
  <c r="AD1459" i="9"/>
  <c r="AD1448" i="9"/>
  <c r="AD3823" i="9"/>
  <c r="AD1824" i="9"/>
  <c r="AD4000" i="9"/>
  <c r="AD4224" i="9"/>
  <c r="AD4355" i="9"/>
  <c r="AD3150" i="9"/>
  <c r="AD1899" i="9"/>
  <c r="AD910" i="9"/>
  <c r="AD1329" i="9"/>
  <c r="AD292" i="9"/>
  <c r="AD607" i="9"/>
  <c r="F837" i="39" a="1"/>
  <c r="AD2256" i="9"/>
  <c r="AD2661" i="9"/>
  <c r="AD275" i="9"/>
  <c r="AD3556" i="9"/>
  <c r="AD558" i="9"/>
  <c r="AD3055" i="9"/>
  <c r="AD355" i="9"/>
  <c r="AD3907" i="9"/>
  <c r="AD2779" i="9"/>
  <c r="AD943" i="9"/>
  <c r="AD3555" i="9"/>
  <c r="AD329" i="9"/>
  <c r="AD2004" i="9"/>
  <c r="AD1028" i="9"/>
  <c r="AD1831" i="9"/>
  <c r="AD1645" i="9"/>
  <c r="AD3207" i="9"/>
  <c r="AD2190" i="9"/>
  <c r="AD4035" i="9"/>
  <c r="AD2199" i="9"/>
  <c r="AD3546" i="9"/>
  <c r="AD1833" i="9"/>
  <c r="AD1026" i="9"/>
  <c r="AD2217" i="9"/>
  <c r="AD2510" i="9"/>
  <c r="AD863" i="9"/>
  <c r="AD3111" i="9"/>
  <c r="AD280" i="9"/>
  <c r="AD4476" i="9"/>
  <c r="E684" i="39" a="1"/>
  <c r="AD1683" i="9"/>
  <c r="AD3279" i="9"/>
  <c r="AD3253" i="9"/>
  <c r="AD1349" i="9"/>
  <c r="B76" i="12"/>
  <c r="AD2884" i="9"/>
  <c r="AD1310" i="9"/>
  <c r="AD526" i="9"/>
  <c r="AD3589" i="9"/>
  <c r="AD1042" i="9"/>
  <c r="AD271" i="9"/>
  <c r="AD4215" i="9"/>
  <c r="AD1768" i="9"/>
  <c r="B105" i="12"/>
  <c r="AD932" i="9"/>
  <c r="AD413" i="9"/>
  <c r="AD4001" i="9"/>
  <c r="AD1299" i="9"/>
  <c r="AD4164" i="9"/>
  <c r="AD628" i="9"/>
  <c r="B93" i="12"/>
  <c r="AD4161" i="9"/>
  <c r="D822" i="39" a="1"/>
  <c r="AD3713" i="9"/>
  <c r="AD3191" i="9"/>
  <c r="AD1631" i="9"/>
  <c r="AD756" i="9"/>
  <c r="AD1675" i="9"/>
  <c r="AD174" i="9"/>
  <c r="AD3593" i="9"/>
  <c r="AD1665" i="9"/>
  <c r="AD208" i="9"/>
  <c r="AD2644" i="9"/>
  <c r="B13" i="12"/>
  <c r="B49" i="12"/>
  <c r="AD3606" i="9"/>
  <c r="AD4236" i="9"/>
  <c r="AD3776" i="9"/>
  <c r="AD1994" i="9"/>
  <c r="AD2458" i="9"/>
  <c r="AD2402" i="9"/>
  <c r="AD1044" i="9"/>
  <c r="AD3501" i="9"/>
  <c r="AD3144" i="9"/>
  <c r="AD2612" i="9"/>
  <c r="E957" i="39" a="1"/>
  <c r="AD803" i="9"/>
  <c r="AD4308" i="9"/>
  <c r="AD1340" i="9"/>
  <c r="AD515" i="9"/>
  <c r="AD2904" i="9"/>
  <c r="AD2243" i="9"/>
  <c r="AD1592" i="9"/>
  <c r="AD326" i="9"/>
  <c r="AD834" i="9"/>
  <c r="AD2513" i="9"/>
  <c r="AD2287" i="9"/>
  <c r="AD3382" i="9"/>
  <c r="AD3810" i="9"/>
  <c r="G779" i="39" a="1"/>
  <c r="AD2850" i="9"/>
  <c r="AD2409" i="9"/>
  <c r="AD3962" i="9"/>
  <c r="AD3838" i="9"/>
  <c r="AD4507" i="9"/>
  <c r="AD2105" i="9"/>
  <c r="AD743" i="9"/>
  <c r="AD4427" i="9"/>
  <c r="AD134" i="9"/>
  <c r="AD4049" i="9"/>
  <c r="AD2439" i="9"/>
  <c r="AD3238" i="9"/>
  <c r="AD2394" i="9"/>
  <c r="AD3563" i="9"/>
  <c r="AD1928" i="9"/>
  <c r="AD4267" i="9"/>
  <c r="AD2418" i="9"/>
  <c r="AD313" i="9"/>
  <c r="AD3099" i="9"/>
  <c r="AD2998" i="9"/>
  <c r="S14" i="9" l="1"/>
  <c r="G779" i="39"/>
  <c r="E957" i="39"/>
  <c r="T26" i="9"/>
  <c r="H7" i="3"/>
  <c r="D822" i="39"/>
  <c r="E684" i="39"/>
  <c r="K22" i="7"/>
  <c r="F837" i="39"/>
  <c r="C429" i="39"/>
  <c r="I468" i="39"/>
  <c r="H969" i="39"/>
  <c r="S26" i="9"/>
  <c r="H6" i="8" s="1"/>
  <c r="S49" i="9"/>
  <c r="C539" i="39"/>
  <c r="T10" i="9"/>
  <c r="E419" i="39"/>
  <c r="R16" i="9"/>
  <c r="C49" i="39"/>
  <c r="R9" i="9"/>
  <c r="F778" i="39"/>
  <c r="H25" i="3"/>
  <c r="C5" i="39"/>
  <c r="T40" i="9"/>
  <c r="C815" i="39"/>
  <c r="E911" i="39"/>
  <c r="I790" i="39"/>
  <c r="T13" i="9"/>
  <c r="S20" i="9"/>
  <c r="P40" i="9"/>
  <c r="O38" i="9"/>
  <c r="G9" i="7"/>
  <c r="C258" i="39"/>
  <c r="D511" i="39"/>
  <c r="S11" i="9"/>
  <c r="I848" i="39"/>
  <c r="H21" i="7"/>
  <c r="C17" i="39"/>
  <c r="C837" i="39"/>
  <c r="C749" i="39"/>
  <c r="H830" i="39"/>
  <c r="H864" i="39"/>
  <c r="T35" i="9"/>
  <c r="G879" i="39"/>
  <c r="E677" i="39"/>
  <c r="C93" i="39"/>
  <c r="S22" i="9"/>
  <c r="T39" i="9"/>
  <c r="E734" i="39"/>
  <c r="E862" i="39"/>
  <c r="H22" i="3"/>
  <c r="G940" i="39"/>
  <c r="E590" i="39"/>
  <c r="I413" i="39"/>
  <c r="I862" i="39"/>
  <c r="C640" i="39"/>
  <c r="C644" i="39"/>
  <c r="C707" i="39"/>
  <c r="R33" i="9"/>
  <c r="J8" i="7"/>
  <c r="O39" i="9"/>
  <c r="T30" i="9"/>
  <c r="I507" i="39"/>
  <c r="Q39" i="9"/>
  <c r="C898" i="39"/>
  <c r="G306" i="39"/>
  <c r="H333" i="39"/>
  <c r="I871" i="39"/>
  <c r="P41" i="9"/>
  <c r="R13" i="9"/>
  <c r="P21" i="9"/>
  <c r="J7" i="7"/>
  <c r="R28" i="9"/>
  <c r="E1012" i="39"/>
  <c r="C540" i="39"/>
  <c r="Q35" i="9"/>
  <c r="C412" i="39"/>
  <c r="T34" i="9"/>
  <c r="D911" i="39"/>
  <c r="I627" i="39"/>
  <c r="I455" i="39"/>
  <c r="S36" i="9"/>
  <c r="P30" i="9"/>
  <c r="G933" i="39"/>
  <c r="D604" i="39"/>
  <c r="C943" i="39"/>
  <c r="I21" i="7"/>
  <c r="H611" i="39"/>
  <c r="H321" i="39"/>
  <c r="I890" i="39"/>
  <c r="I475" i="39"/>
  <c r="H741" i="39"/>
  <c r="J21" i="7"/>
  <c r="E989" i="39"/>
  <c r="E889" i="39"/>
  <c r="D940" i="39"/>
  <c r="F854" i="39"/>
  <c r="S40" i="9"/>
  <c r="P8" i="9"/>
  <c r="F829" i="39"/>
  <c r="K21" i="7"/>
  <c r="C377" i="39"/>
  <c r="T33" i="9"/>
  <c r="H637" i="39"/>
  <c r="S13" i="9"/>
  <c r="C277" i="39"/>
  <c r="C474" i="39"/>
  <c r="Q29" i="9"/>
  <c r="H936" i="39"/>
  <c r="H23" i="7"/>
  <c r="C906" i="39"/>
  <c r="Q41" i="9"/>
  <c r="E994" i="39"/>
  <c r="C875" i="39"/>
  <c r="P19" i="9"/>
  <c r="Q15" i="9"/>
  <c r="S17" i="9"/>
  <c r="E623" i="39"/>
  <c r="O16" i="9"/>
  <c r="R36" i="9"/>
  <c r="D745" i="39"/>
  <c r="G22" i="7"/>
  <c r="C948" i="39"/>
  <c r="R19" i="9"/>
  <c r="S35" i="9"/>
  <c r="T36" i="9"/>
  <c r="D409" i="39"/>
  <c r="H9" i="7"/>
  <c r="P38" i="9"/>
  <c r="F999" i="39"/>
  <c r="G979" i="39"/>
  <c r="G375" i="39"/>
  <c r="H256" i="39"/>
  <c r="S42" i="9"/>
  <c r="C680" i="39"/>
  <c r="H12" i="3"/>
  <c r="G730" i="39"/>
  <c r="F156" i="39"/>
  <c r="F997" i="39"/>
  <c r="H31" i="3"/>
  <c r="C276" i="39"/>
  <c r="I758" i="39"/>
  <c r="F740" i="39"/>
  <c r="I303" i="39"/>
  <c r="H981" i="39"/>
  <c r="H279" i="39"/>
  <c r="E802" i="39"/>
  <c r="C1011" i="39"/>
  <c r="E629" i="39"/>
  <c r="D848" i="39"/>
  <c r="D910" i="39"/>
  <c r="D773" i="39"/>
  <c r="H855" i="39"/>
  <c r="G572" i="39"/>
  <c r="H23" i="3"/>
  <c r="E824" i="39"/>
  <c r="I703" i="39"/>
  <c r="E1000" i="39"/>
  <c r="C376" i="39"/>
  <c r="H387" i="39"/>
  <c r="E212" i="39"/>
  <c r="C534" i="39"/>
  <c r="C107" i="39"/>
  <c r="I867" i="39"/>
  <c r="H672" i="39"/>
  <c r="G177" i="39"/>
  <c r="H929" i="39"/>
  <c r="E265" i="39"/>
  <c r="I819" i="39"/>
  <c r="G29" i="39"/>
  <c r="P39" i="9"/>
  <c r="F993" i="39"/>
  <c r="E837" i="39"/>
  <c r="E866" i="39"/>
  <c r="G770" i="39"/>
  <c r="D937" i="39"/>
  <c r="C48" i="39"/>
  <c r="I191" i="39"/>
  <c r="D194" i="39"/>
  <c r="D489" i="39"/>
  <c r="D345" i="39"/>
  <c r="H879" i="39"/>
  <c r="H703" i="39"/>
  <c r="G727" i="39"/>
  <c r="D737" i="39"/>
  <c r="I905" i="39"/>
  <c r="G543" i="39"/>
  <c r="C251" i="39"/>
  <c r="I199" i="39"/>
  <c r="F7" i="39"/>
  <c r="F1007" i="39"/>
  <c r="D266" i="39"/>
  <c r="H706" i="39"/>
  <c r="C591" i="39"/>
  <c r="F933" i="39"/>
  <c r="E281" i="39"/>
  <c r="C589" i="39"/>
  <c r="F974" i="39"/>
  <c r="C454" i="39"/>
  <c r="H1018" i="39"/>
  <c r="O35" i="9"/>
  <c r="F654" i="39"/>
  <c r="C55" i="39"/>
  <c r="O15" i="9"/>
  <c r="E726" i="39"/>
  <c r="R34" i="9"/>
  <c r="O42" i="9"/>
  <c r="I713" i="39"/>
  <c r="D696" i="39"/>
  <c r="H30" i="3"/>
  <c r="C507" i="39"/>
  <c r="H28" i="3"/>
  <c r="P12" i="9"/>
  <c r="Q17" i="9"/>
  <c r="G827" i="39"/>
  <c r="G759" i="39"/>
  <c r="H892" i="39"/>
  <c r="C328" i="39"/>
  <c r="C478" i="39"/>
  <c r="C675" i="39"/>
  <c r="E626" i="39"/>
  <c r="C108" i="39"/>
  <c r="F322" i="39"/>
  <c r="E651" i="39"/>
  <c r="D864" i="39"/>
  <c r="C767" i="39"/>
  <c r="F574" i="39"/>
  <c r="I496" i="39"/>
  <c r="R12" i="9"/>
  <c r="G950" i="39"/>
  <c r="H664" i="39"/>
  <c r="H245" i="39"/>
  <c r="D646" i="39"/>
  <c r="C390" i="39"/>
  <c r="C537" i="39"/>
  <c r="G587" i="39"/>
  <c r="H251" i="39"/>
  <c r="F509" i="39"/>
  <c r="C786" i="39"/>
  <c r="D482" i="39"/>
  <c r="C68" i="39"/>
  <c r="H478" i="39"/>
  <c r="E16" i="39"/>
  <c r="I481" i="39"/>
  <c r="G684" i="39"/>
  <c r="E804" i="39"/>
  <c r="F992" i="39"/>
  <c r="D437" i="39"/>
  <c r="D1008" i="39"/>
  <c r="E400" i="39"/>
  <c r="E573" i="39"/>
  <c r="D684" i="39"/>
  <c r="I512" i="39"/>
  <c r="C550" i="39"/>
  <c r="C599" i="39"/>
  <c r="E868" i="39"/>
  <c r="F14" i="39"/>
  <c r="F757" i="39"/>
  <c r="F758" i="39"/>
  <c r="I933" i="39"/>
  <c r="I623" i="39"/>
  <c r="C1007" i="39"/>
  <c r="I364" i="39"/>
  <c r="F581" i="39"/>
  <c r="I637" i="39"/>
  <c r="F944" i="39"/>
  <c r="E693" i="39"/>
  <c r="G111" i="39"/>
  <c r="C23" i="39"/>
  <c r="I980" i="39"/>
  <c r="C24" i="39"/>
  <c r="C166" i="39"/>
  <c r="F905" i="39"/>
  <c r="H853" i="39"/>
  <c r="D246" i="39"/>
  <c r="D442" i="39"/>
  <c r="I371" i="39"/>
  <c r="G371" i="39"/>
  <c r="I647" i="39"/>
  <c r="E600" i="39"/>
  <c r="E383" i="39"/>
  <c r="C795" i="39"/>
  <c r="Q22" i="9"/>
  <c r="E385" i="39"/>
  <c r="E743" i="39"/>
  <c r="I676" i="39"/>
  <c r="H917" i="39"/>
  <c r="G956" i="39"/>
  <c r="D204" i="39"/>
  <c r="G629" i="39"/>
  <c r="E116" i="39"/>
  <c r="I699" i="39"/>
  <c r="H275" i="39"/>
  <c r="G430" i="39"/>
  <c r="Q42" i="9"/>
  <c r="R31" i="9"/>
  <c r="I903" i="39"/>
  <c r="E896" i="39"/>
  <c r="D746" i="39"/>
  <c r="C682" i="39"/>
  <c r="C2" i="39"/>
  <c r="E760" i="39"/>
  <c r="I559" i="39"/>
  <c r="H811" i="39"/>
  <c r="D900" i="39"/>
  <c r="H375" i="39"/>
  <c r="I123" i="39"/>
  <c r="H750" i="39"/>
  <c r="H973" i="39"/>
  <c r="E354" i="39"/>
  <c r="I432" i="39"/>
  <c r="H756" i="39"/>
  <c r="H1020" i="39"/>
  <c r="I975" i="39"/>
  <c r="G883" i="39"/>
  <c r="G908" i="39"/>
  <c r="F749" i="39"/>
  <c r="H164" i="39"/>
  <c r="D643" i="39"/>
  <c r="I552" i="39"/>
  <c r="I370" i="39"/>
  <c r="H15" i="39"/>
  <c r="E882" i="39"/>
  <c r="I404" i="39"/>
  <c r="F331" i="39"/>
  <c r="G280" i="39"/>
  <c r="D143" i="39"/>
  <c r="D856" i="39"/>
  <c r="C801" i="39"/>
  <c r="D5" i="39"/>
  <c r="H312" i="39"/>
  <c r="G964" i="39"/>
  <c r="C569" i="39"/>
  <c r="G898" i="39"/>
  <c r="E672" i="39"/>
  <c r="I697" i="39"/>
  <c r="I888" i="39"/>
  <c r="I335" i="39"/>
  <c r="I225" i="39"/>
  <c r="I969" i="39"/>
  <c r="G945" i="39"/>
  <c r="C804" i="39"/>
  <c r="H570" i="39"/>
  <c r="H421" i="39"/>
  <c r="E611" i="39"/>
  <c r="E110" i="39"/>
  <c r="H884" i="39"/>
  <c r="G536" i="39"/>
  <c r="C641" i="39"/>
  <c r="C25" i="39"/>
  <c r="G909" i="39"/>
  <c r="G1022" i="39"/>
  <c r="H621" i="39"/>
  <c r="G471" i="39"/>
  <c r="F194" i="39"/>
  <c r="E946" i="39"/>
  <c r="H607" i="39"/>
  <c r="F847" i="39"/>
  <c r="I566" i="39"/>
  <c r="E867" i="39"/>
  <c r="D895" i="39"/>
  <c r="F1006" i="39"/>
  <c r="D957" i="39"/>
  <c r="C256" i="39"/>
  <c r="C59" i="39"/>
  <c r="G700" i="39"/>
  <c r="H202" i="39"/>
  <c r="C257" i="39"/>
  <c r="C996" i="39"/>
  <c r="C385" i="39"/>
  <c r="I257" i="39"/>
  <c r="F858" i="39"/>
  <c r="H809" i="39"/>
  <c r="F597" i="39"/>
  <c r="G313" i="39"/>
  <c r="E996" i="39"/>
  <c r="H858" i="39"/>
  <c r="I346" i="39"/>
  <c r="G794" i="39"/>
  <c r="F263" i="39"/>
  <c r="H919" i="39"/>
  <c r="C755" i="39"/>
  <c r="Q21" i="9"/>
  <c r="C587" i="39"/>
  <c r="D912" i="39"/>
  <c r="F429" i="39"/>
  <c r="D545" i="39"/>
  <c r="I741" i="39"/>
  <c r="D976" i="39"/>
  <c r="C732" i="39"/>
  <c r="E727" i="39"/>
  <c r="S30" i="9"/>
  <c r="I604" i="39"/>
  <c r="I874" i="39"/>
  <c r="P9" i="9"/>
  <c r="I870" i="39"/>
  <c r="C576" i="39"/>
  <c r="D874" i="39"/>
  <c r="C574" i="39"/>
  <c r="K23" i="7"/>
  <c r="H734" i="39"/>
  <c r="H526" i="39"/>
  <c r="H632" i="39"/>
  <c r="C914" i="39"/>
  <c r="E954" i="39"/>
  <c r="F977" i="39"/>
  <c r="C827" i="39"/>
  <c r="D990" i="39"/>
  <c r="I332" i="39"/>
  <c r="D247" i="39"/>
  <c r="G1008" i="39"/>
  <c r="G58" i="39"/>
  <c r="G507" i="39"/>
  <c r="F617" i="39"/>
  <c r="H427" i="39"/>
  <c r="E476" i="39"/>
  <c r="C224" i="39"/>
  <c r="C63" i="39"/>
  <c r="F691" i="39"/>
  <c r="D987" i="39"/>
  <c r="E971" i="39"/>
  <c r="I919" i="39"/>
  <c r="D988" i="39"/>
  <c r="H728" i="39"/>
  <c r="E691" i="39"/>
  <c r="C409" i="39"/>
  <c r="H697" i="39"/>
  <c r="D546" i="39"/>
  <c r="H281" i="39"/>
  <c r="I900" i="39"/>
  <c r="D641" i="39"/>
  <c r="G806" i="39"/>
  <c r="I943" i="39"/>
  <c r="H850" i="39"/>
  <c r="F735" i="39"/>
  <c r="D859" i="39"/>
  <c r="D934" i="39"/>
  <c r="H852" i="39"/>
  <c r="G161" i="39"/>
  <c r="F465" i="39"/>
  <c r="I809" i="39"/>
  <c r="I704" i="39"/>
  <c r="E231" i="39"/>
  <c r="C946" i="39"/>
  <c r="G394" i="39"/>
  <c r="I970" i="39"/>
  <c r="H823" i="39"/>
  <c r="C892" i="39"/>
  <c r="F798" i="39"/>
  <c r="G836" i="39"/>
  <c r="I1007" i="39"/>
  <c r="C122" i="39"/>
  <c r="T17" i="9"/>
  <c r="I823" i="39"/>
  <c r="H891" i="39"/>
  <c r="C1004" i="39"/>
  <c r="H657" i="39"/>
  <c r="G795" i="39"/>
  <c r="C419" i="39"/>
  <c r="F736" i="39"/>
  <c r="I574" i="39"/>
  <c r="C504" i="39"/>
  <c r="I374" i="39"/>
  <c r="E545" i="39"/>
  <c r="I649" i="39"/>
  <c r="F796" i="39"/>
  <c r="C157" i="39"/>
  <c r="I452" i="39"/>
  <c r="H882" i="39"/>
  <c r="C567" i="39"/>
  <c r="E887" i="39"/>
  <c r="C904" i="39"/>
  <c r="C275" i="39"/>
  <c r="C60" i="39"/>
  <c r="C999" i="39"/>
  <c r="E796" i="39"/>
  <c r="E604" i="39"/>
  <c r="E999" i="39"/>
  <c r="H186" i="39"/>
  <c r="G749" i="39"/>
  <c r="C743" i="39"/>
  <c r="D415" i="39"/>
  <c r="I383" i="39"/>
  <c r="F457" i="39"/>
  <c r="G861" i="39"/>
  <c r="D514" i="39"/>
  <c r="G519" i="39"/>
  <c r="D39" i="39"/>
  <c r="E452" i="39"/>
  <c r="C430" i="39"/>
  <c r="C200" i="39"/>
  <c r="E872" i="39"/>
  <c r="I852" i="39"/>
  <c r="C162" i="39"/>
  <c r="E579" i="39"/>
  <c r="C255" i="39"/>
  <c r="C253" i="39"/>
  <c r="F1024" i="39"/>
  <c r="C939" i="39"/>
  <c r="C693" i="39"/>
  <c r="G642" i="39"/>
  <c r="H523" i="39"/>
  <c r="I748" i="39"/>
  <c r="F294" i="39"/>
  <c r="F378" i="39"/>
  <c r="D530" i="39"/>
  <c r="I75" i="39"/>
  <c r="C705" i="39"/>
  <c r="G818" i="39"/>
  <c r="E636" i="39"/>
  <c r="D778" i="39"/>
  <c r="I406" i="39"/>
  <c r="E790" i="39"/>
  <c r="H484" i="39"/>
  <c r="E647" i="39"/>
  <c r="G101" i="39"/>
  <c r="D468" i="39"/>
  <c r="G231" i="39"/>
  <c r="C966" i="39"/>
  <c r="D346" i="39"/>
  <c r="I660" i="39"/>
  <c r="H544" i="39"/>
  <c r="G822" i="39"/>
  <c r="H206" i="39"/>
  <c r="C237" i="39"/>
  <c r="E1002" i="39"/>
  <c r="F145" i="39"/>
  <c r="G274" i="39"/>
  <c r="H451" i="39"/>
  <c r="G505" i="39"/>
  <c r="C1010" i="39"/>
  <c r="H448" i="39"/>
  <c r="C501" i="39"/>
  <c r="R42" i="9"/>
  <c r="E935" i="39"/>
  <c r="C982" i="39"/>
  <c r="F942" i="39"/>
  <c r="C676" i="39"/>
  <c r="E775" i="39"/>
  <c r="G399" i="39"/>
  <c r="H641" i="39"/>
  <c r="G638" i="39"/>
  <c r="C177" i="39"/>
  <c r="C620" i="39"/>
  <c r="C121" i="39"/>
  <c r="D706" i="39"/>
  <c r="I61" i="39"/>
  <c r="C807" i="39"/>
  <c r="G895" i="39"/>
  <c r="I327" i="39"/>
  <c r="C311" i="39"/>
  <c r="G564" i="39"/>
  <c r="D499" i="39"/>
  <c r="D920" i="39"/>
  <c r="F938" i="39"/>
  <c r="E880" i="39"/>
  <c r="D652" i="39"/>
  <c r="C113" i="39"/>
  <c r="I356" i="39"/>
  <c r="F47" i="39"/>
  <c r="H803" i="39"/>
  <c r="I422" i="39"/>
  <c r="I939" i="39"/>
  <c r="D516" i="39"/>
  <c r="C497" i="39"/>
  <c r="D663" i="39"/>
  <c r="C460" i="39"/>
  <c r="P26" i="9"/>
  <c r="E6" i="8" s="1"/>
  <c r="P49" i="9"/>
  <c r="F882" i="39"/>
  <c r="R23" i="9"/>
  <c r="F859" i="39"/>
  <c r="E840" i="39"/>
  <c r="F28" i="39"/>
  <c r="H925" i="39"/>
  <c r="G974" i="39"/>
  <c r="E1018" i="39"/>
  <c r="G99" i="39"/>
  <c r="G413" i="39"/>
  <c r="H461" i="39"/>
  <c r="H584" i="39"/>
  <c r="F765" i="39"/>
  <c r="D931" i="39"/>
  <c r="G751" i="39"/>
  <c r="C261" i="39"/>
  <c r="F928" i="39"/>
  <c r="D742" i="39"/>
  <c r="E455" i="39"/>
  <c r="C489" i="39"/>
  <c r="C524" i="39"/>
  <c r="G257" i="39"/>
  <c r="I923" i="39"/>
  <c r="D950" i="39"/>
  <c r="F459" i="39"/>
  <c r="D354" i="39"/>
  <c r="C869" i="39"/>
  <c r="G903" i="39"/>
  <c r="D90" i="39"/>
  <c r="C548" i="39"/>
  <c r="C642" i="39"/>
  <c r="H663" i="39"/>
  <c r="H875" i="39"/>
  <c r="D599" i="39"/>
  <c r="H24" i="3"/>
  <c r="R40" i="9"/>
  <c r="G21" i="7"/>
  <c r="D923" i="39"/>
  <c r="E917" i="39"/>
  <c r="E853" i="39"/>
  <c r="P31" i="9"/>
  <c r="D587" i="39"/>
  <c r="C158" i="39"/>
  <c r="F595" i="39"/>
  <c r="H711" i="39"/>
  <c r="E683" i="39"/>
  <c r="D932" i="39"/>
  <c r="H521" i="39"/>
  <c r="P34" i="9"/>
  <c r="R17" i="9"/>
  <c r="F784" i="39"/>
  <c r="O33" i="9"/>
  <c r="G8" i="7"/>
  <c r="G984" i="39"/>
  <c r="C843" i="39"/>
  <c r="I832" i="39"/>
  <c r="G711" i="39"/>
  <c r="C193" i="39"/>
  <c r="D647" i="39"/>
  <c r="C289" i="39"/>
  <c r="I722" i="39"/>
  <c r="G424" i="39"/>
  <c r="H510" i="39"/>
  <c r="I465" i="39"/>
  <c r="G961" i="39"/>
  <c r="C819" i="39"/>
  <c r="E222" i="39"/>
  <c r="C931" i="39"/>
  <c r="H733" i="39"/>
  <c r="F980" i="39"/>
  <c r="I825" i="39"/>
  <c r="I764" i="39"/>
  <c r="I922" i="39"/>
  <c r="F607" i="39"/>
  <c r="C174" i="39"/>
  <c r="C252" i="39"/>
  <c r="I655" i="39"/>
  <c r="D807" i="39"/>
  <c r="C1001" i="39"/>
  <c r="F408" i="39"/>
  <c r="D498" i="39"/>
  <c r="C726" i="39"/>
  <c r="F214" i="39"/>
  <c r="H559" i="39"/>
  <c r="D455" i="39"/>
  <c r="F4" i="39"/>
  <c r="H498" i="39"/>
  <c r="C64" i="39"/>
  <c r="E692" i="39"/>
  <c r="D1006" i="39"/>
  <c r="I894" i="39"/>
  <c r="H482" i="39"/>
  <c r="D569" i="39"/>
  <c r="H749" i="39"/>
  <c r="C878" i="39"/>
  <c r="D679" i="39"/>
  <c r="H436" i="39"/>
  <c r="I911" i="39"/>
  <c r="D100" i="39"/>
  <c r="G991" i="39"/>
  <c r="E720" i="39"/>
  <c r="D285" i="39"/>
  <c r="E490" i="39"/>
  <c r="I177" i="39"/>
  <c r="S15" i="9"/>
  <c r="T12" i="9"/>
  <c r="H940" i="39"/>
  <c r="P35" i="9"/>
  <c r="T28" i="9"/>
  <c r="O12" i="9"/>
  <c r="E214" i="39"/>
  <c r="C722" i="39"/>
  <c r="H949" i="39"/>
  <c r="I849" i="39"/>
  <c r="F806" i="39"/>
  <c r="H571" i="39"/>
  <c r="E558" i="39"/>
  <c r="F467" i="39"/>
  <c r="C663" i="39"/>
  <c r="H390" i="39"/>
  <c r="I457" i="39"/>
  <c r="F493" i="39"/>
  <c r="G40" i="39"/>
  <c r="F931" i="39"/>
  <c r="C183" i="39"/>
  <c r="F271" i="39"/>
  <c r="C667" i="39"/>
  <c r="R26" i="9"/>
  <c r="G6" i="8" s="1"/>
  <c r="R49" i="9"/>
  <c r="D369" i="39"/>
  <c r="H720" i="39"/>
  <c r="D1015" i="39"/>
  <c r="H869" i="39"/>
  <c r="F123" i="39"/>
  <c r="I462" i="39"/>
  <c r="F516" i="39"/>
  <c r="F623" i="39"/>
  <c r="E926" i="39"/>
  <c r="C744" i="39"/>
  <c r="H833" i="39"/>
  <c r="E645" i="39"/>
  <c r="H410" i="39"/>
  <c r="E932" i="39"/>
  <c r="I1010" i="39"/>
  <c r="F734" i="39"/>
  <c r="F255" i="39"/>
  <c r="C316" i="39"/>
  <c r="E416" i="39"/>
  <c r="E499" i="39"/>
  <c r="I520" i="39"/>
  <c r="C399" i="39"/>
  <c r="F154" i="39"/>
  <c r="E469" i="39"/>
  <c r="E553" i="39"/>
  <c r="H812" i="39"/>
  <c r="E389" i="39"/>
  <c r="I25" i="39"/>
  <c r="I841" i="39"/>
  <c r="E902" i="39"/>
  <c r="F786" i="39"/>
  <c r="C437" i="39"/>
  <c r="I664" i="39"/>
  <c r="G548" i="39"/>
  <c r="D504" i="39"/>
  <c r="E667" i="39"/>
  <c r="G243" i="39"/>
  <c r="E14" i="39"/>
  <c r="H201" i="39"/>
  <c r="I13" i="39"/>
  <c r="H261" i="39"/>
  <c r="H815" i="39"/>
  <c r="G228" i="39"/>
  <c r="H203" i="39"/>
  <c r="G467" i="39"/>
  <c r="G351" i="39"/>
  <c r="D896" i="39"/>
  <c r="D507" i="39"/>
  <c r="F780" i="39"/>
  <c r="C279" i="39"/>
  <c r="F830" i="39"/>
  <c r="E766" i="39"/>
  <c r="I815" i="39"/>
  <c r="E855" i="39"/>
  <c r="D926" i="39"/>
  <c r="I961" i="39"/>
  <c r="I701" i="39"/>
  <c r="I739" i="39"/>
  <c r="G894" i="39"/>
  <c r="C997" i="39"/>
  <c r="H844" i="39"/>
  <c r="F536" i="39"/>
  <c r="O22" i="9"/>
  <c r="C246" i="39"/>
  <c r="I602" i="39"/>
  <c r="G721" i="39"/>
  <c r="I745" i="39"/>
  <c r="G889" i="39"/>
  <c r="G664" i="39"/>
  <c r="F802" i="39"/>
  <c r="E850" i="39"/>
  <c r="E747" i="39"/>
  <c r="G811" i="39"/>
  <c r="D972" i="39"/>
  <c r="C312" i="39"/>
  <c r="D361" i="39"/>
  <c r="H39" i="39"/>
  <c r="E406" i="39"/>
  <c r="I296" i="39"/>
  <c r="F72" i="39"/>
  <c r="H19" i="3"/>
  <c r="T16" i="9"/>
  <c r="C704" i="39"/>
  <c r="D818" i="39"/>
  <c r="E435" i="39"/>
  <c r="G843" i="39"/>
  <c r="G585" i="39"/>
  <c r="I693" i="39"/>
  <c r="D829" i="39"/>
  <c r="D881" i="39"/>
  <c r="H842" i="39"/>
  <c r="D1021" i="39"/>
  <c r="C357" i="39"/>
  <c r="F292" i="39"/>
  <c r="C324" i="39"/>
  <c r="E459" i="39"/>
  <c r="H541" i="39"/>
  <c r="D544" i="39"/>
  <c r="I12" i="6"/>
  <c r="C286" i="39"/>
  <c r="E376" i="39"/>
  <c r="F510" i="39"/>
  <c r="T23" i="9"/>
  <c r="F959" i="39"/>
  <c r="H21" i="3"/>
  <c r="I996" i="39"/>
  <c r="D868" i="39"/>
  <c r="E953" i="39"/>
  <c r="O31" i="9"/>
  <c r="H10" i="3"/>
  <c r="Q12" i="9"/>
  <c r="P20" i="9"/>
  <c r="G981" i="39"/>
  <c r="C683" i="39"/>
  <c r="D813" i="39"/>
  <c r="G958" i="39"/>
  <c r="H689" i="39"/>
  <c r="C654" i="39"/>
  <c r="Q11" i="9"/>
  <c r="C492" i="39"/>
  <c r="C405" i="39"/>
  <c r="C303" i="39"/>
  <c r="C692" i="39"/>
  <c r="G83" i="39"/>
  <c r="F230" i="39"/>
  <c r="C927" i="39"/>
  <c r="I515" i="39"/>
  <c r="D644" i="39"/>
  <c r="G781" i="39"/>
  <c r="H1013" i="39"/>
  <c r="D727" i="39"/>
  <c r="C555" i="39"/>
  <c r="E833" i="39"/>
  <c r="G1015" i="39"/>
  <c r="D201" i="39"/>
  <c r="I3" i="39"/>
  <c r="C691" i="39"/>
  <c r="C263" i="39"/>
  <c r="F539" i="39"/>
  <c r="F585" i="39"/>
  <c r="H943" i="39"/>
  <c r="C105" i="39"/>
  <c r="I555" i="39"/>
  <c r="C448" i="39"/>
  <c r="E587" i="39"/>
  <c r="F685" i="39"/>
  <c r="G845" i="39"/>
  <c r="E164" i="39"/>
  <c r="F318" i="39"/>
  <c r="D377" i="39"/>
  <c r="H857" i="39"/>
  <c r="G953" i="39"/>
  <c r="D388" i="39"/>
  <c r="G331" i="39"/>
  <c r="G848" i="39"/>
  <c r="F926" i="39"/>
  <c r="C216" i="39"/>
  <c r="H964" i="39"/>
  <c r="G141" i="39"/>
  <c r="D756" i="39"/>
  <c r="D838" i="39"/>
  <c r="H825" i="39"/>
  <c r="F275" i="39"/>
  <c r="F525" i="39"/>
  <c r="C151" i="39"/>
  <c r="G853" i="39"/>
  <c r="E44" i="39"/>
  <c r="G778" i="39"/>
  <c r="C431" i="39"/>
  <c r="D825" i="39"/>
  <c r="G443" i="39"/>
  <c r="I806" i="39"/>
  <c r="H895" i="39"/>
  <c r="C886" i="39"/>
  <c r="G971" i="39"/>
  <c r="F839" i="39"/>
  <c r="C526" i="39"/>
  <c r="C863" i="39"/>
  <c r="F565" i="39"/>
  <c r="H168" i="39"/>
  <c r="H792" i="39"/>
  <c r="C488" i="39"/>
  <c r="F291" i="39"/>
  <c r="I692" i="39"/>
  <c r="C16" i="39"/>
  <c r="F638" i="39"/>
  <c r="G554" i="39"/>
  <c r="C96" i="39"/>
  <c r="G680" i="39"/>
  <c r="I426" i="39"/>
  <c r="I714" i="39"/>
  <c r="C274" i="39"/>
  <c r="F653" i="39"/>
  <c r="D783" i="39"/>
  <c r="F630" i="39"/>
  <c r="E613" i="39"/>
  <c r="D320" i="39"/>
  <c r="G397" i="39"/>
  <c r="D993" i="39"/>
  <c r="C168" i="39"/>
  <c r="G72" i="39"/>
  <c r="C239" i="39"/>
  <c r="H194" i="39"/>
  <c r="P28" i="9"/>
  <c r="H7" i="7"/>
  <c r="O13" i="9"/>
  <c r="C172" i="39"/>
  <c r="C836" i="39"/>
  <c r="F55" i="39"/>
  <c r="G783" i="39"/>
  <c r="C223" i="39"/>
  <c r="H987" i="39"/>
  <c r="H382" i="39"/>
  <c r="C308" i="39"/>
  <c r="F446" i="39"/>
  <c r="G872" i="39"/>
  <c r="D761" i="39"/>
  <c r="C711" i="39"/>
  <c r="E779" i="39"/>
  <c r="I750" i="39"/>
  <c r="D820" i="39"/>
  <c r="G832" i="39"/>
  <c r="H968" i="39"/>
  <c r="G828" i="39"/>
  <c r="F431" i="39"/>
  <c r="E340" i="39"/>
  <c r="F73" i="39"/>
  <c r="F437" i="39"/>
  <c r="C672" i="39"/>
  <c r="I904" i="39"/>
  <c r="C400" i="39"/>
  <c r="F777" i="39"/>
  <c r="C305" i="39"/>
  <c r="G657" i="39"/>
  <c r="H560" i="39"/>
  <c r="F725" i="39"/>
  <c r="F825" i="39"/>
  <c r="H688" i="39"/>
  <c r="I651" i="39"/>
  <c r="C500" i="39"/>
  <c r="G874" i="39"/>
  <c r="D891" i="39"/>
  <c r="D600" i="39"/>
  <c r="E512" i="39"/>
  <c r="H26" i="39"/>
  <c r="F665" i="39"/>
  <c r="E995" i="39"/>
  <c r="H660" i="39"/>
  <c r="G44" i="39"/>
  <c r="D708" i="39"/>
  <c r="D399" i="39"/>
  <c r="H1009" i="39"/>
  <c r="G715" i="39"/>
  <c r="E898" i="39"/>
  <c r="C447" i="39"/>
  <c r="F601" i="39"/>
  <c r="G290" i="39"/>
  <c r="E1024" i="39"/>
  <c r="H87" i="39"/>
  <c r="C67" i="39"/>
  <c r="I181" i="39"/>
  <c r="G475" i="39"/>
  <c r="C53" i="39"/>
  <c r="D694" i="39"/>
  <c r="F903" i="39"/>
  <c r="E1023" i="39"/>
  <c r="I501" i="39"/>
  <c r="E481" i="39"/>
  <c r="I770" i="39"/>
  <c r="I570" i="39"/>
  <c r="H14" i="3"/>
  <c r="C636" i="39"/>
  <c r="G803" i="39"/>
  <c r="E795" i="39"/>
  <c r="H628" i="39"/>
  <c r="E316" i="39"/>
  <c r="C814" i="39"/>
  <c r="S38" i="9"/>
  <c r="K9" i="7"/>
  <c r="H453" i="39"/>
  <c r="C449" i="39"/>
  <c r="C703" i="39"/>
  <c r="H839" i="39"/>
  <c r="F460" i="39"/>
  <c r="I854" i="39"/>
  <c r="C425" i="39"/>
  <c r="G511" i="39"/>
  <c r="I44" i="39"/>
  <c r="F690" i="39"/>
  <c r="C89" i="39"/>
  <c r="C119" i="39"/>
  <c r="C380" i="39"/>
  <c r="H796" i="39"/>
  <c r="I978" i="39"/>
  <c r="F824" i="39"/>
  <c r="C1021" i="39"/>
  <c r="I315" i="39"/>
  <c r="G756" i="39"/>
  <c r="F816" i="39"/>
  <c r="H43" i="39"/>
  <c r="C143" i="39"/>
  <c r="C222" i="39"/>
  <c r="H933" i="39"/>
  <c r="C775" i="39"/>
  <c r="H701" i="39"/>
  <c r="E962" i="39"/>
  <c r="E752" i="39"/>
  <c r="E569" i="39"/>
  <c r="C728" i="39"/>
  <c r="E594" i="39"/>
  <c r="C173" i="39"/>
  <c r="C483" i="39"/>
  <c r="F345" i="39"/>
  <c r="F478" i="39"/>
  <c r="G79" i="39"/>
  <c r="E733" i="39"/>
  <c r="G287" i="39"/>
  <c r="C439" i="39"/>
  <c r="P33" i="9"/>
  <c r="H8" i="7"/>
  <c r="T29" i="9"/>
  <c r="C851" i="39"/>
  <c r="D595" i="39"/>
  <c r="D278" i="39"/>
  <c r="D917" i="39"/>
  <c r="I705" i="39"/>
  <c r="S29" i="9"/>
  <c r="H18" i="3"/>
  <c r="C432" i="39"/>
  <c r="D845" i="39"/>
  <c r="P13" i="9"/>
  <c r="H646" i="39"/>
  <c r="C301" i="39"/>
  <c r="O18" i="9"/>
  <c r="E255" i="39"/>
  <c r="S23" i="9"/>
  <c r="I22" i="7"/>
  <c r="C623" i="39"/>
  <c r="F922" i="39"/>
  <c r="C950" i="39"/>
  <c r="C891" i="39"/>
  <c r="P29" i="9"/>
  <c r="I136" i="39"/>
  <c r="D629" i="39"/>
  <c r="E390" i="39"/>
  <c r="D784" i="39"/>
  <c r="E979" i="39"/>
  <c r="C19" i="39"/>
  <c r="F680" i="39"/>
  <c r="F932" i="39"/>
  <c r="E268" i="39"/>
  <c r="C338" i="39"/>
  <c r="E425" i="39"/>
  <c r="I782" i="39"/>
  <c r="D755" i="39"/>
  <c r="C525" i="39"/>
  <c r="D899" i="39"/>
  <c r="H504" i="39"/>
  <c r="D1017" i="39"/>
  <c r="C766" i="39"/>
  <c r="C388" i="39"/>
  <c r="H924" i="39"/>
  <c r="F372" i="39"/>
  <c r="C80" i="39"/>
  <c r="D823" i="39"/>
  <c r="I285" i="39"/>
  <c r="H824" i="39"/>
  <c r="H744" i="39"/>
  <c r="I575" i="39"/>
  <c r="H743" i="39"/>
  <c r="G425" i="39"/>
  <c r="G820" i="39"/>
  <c r="D777" i="39"/>
  <c r="G368" i="39"/>
  <c r="H575" i="39"/>
  <c r="G250" i="39"/>
  <c r="C329" i="39"/>
  <c r="H587" i="39"/>
  <c r="F1015" i="39"/>
  <c r="C84" i="39"/>
  <c r="I816" i="39"/>
  <c r="C125" i="39"/>
  <c r="D592" i="39"/>
  <c r="C637" i="39"/>
  <c r="E430" i="39"/>
  <c r="D323" i="39"/>
  <c r="C411" i="39"/>
  <c r="E974" i="39"/>
  <c r="G663" i="39"/>
  <c r="C822" i="39"/>
  <c r="H775" i="39"/>
  <c r="D567" i="39"/>
  <c r="H558" i="39"/>
  <c r="H719" i="39"/>
  <c r="I287" i="39"/>
  <c r="F522" i="39"/>
  <c r="I868" i="39"/>
  <c r="Q23" i="9"/>
  <c r="S39" i="9"/>
  <c r="G732" i="39"/>
  <c r="F532" i="39"/>
  <c r="H469" i="39"/>
  <c r="D634" i="39"/>
  <c r="D1023" i="39"/>
  <c r="S9" i="9"/>
  <c r="E772" i="39"/>
  <c r="C670" i="39"/>
  <c r="E235" i="39"/>
  <c r="E552" i="39"/>
  <c r="G334" i="39"/>
  <c r="R29" i="9"/>
  <c r="H693" i="39"/>
  <c r="H804" i="39"/>
  <c r="F873" i="39"/>
  <c r="I1020" i="39"/>
  <c r="C407" i="39"/>
  <c r="D363" i="39"/>
  <c r="G269" i="39"/>
  <c r="Q16" i="9"/>
  <c r="G646" i="39"/>
  <c r="C968" i="39"/>
  <c r="E410" i="39"/>
  <c r="D471" i="39"/>
  <c r="G955" i="39"/>
  <c r="C164" i="39"/>
  <c r="C614" i="39"/>
  <c r="C829" i="39"/>
  <c r="C802" i="39"/>
  <c r="C73" i="39"/>
  <c r="G244" i="39"/>
  <c r="C130" i="39"/>
  <c r="I121" i="39"/>
  <c r="F586" i="39"/>
  <c r="F555" i="39"/>
  <c r="F887" i="39"/>
  <c r="I952" i="39"/>
  <c r="C12" i="39"/>
  <c r="E826" i="39"/>
  <c r="E878" i="39"/>
  <c r="F718" i="39"/>
  <c r="I283" i="39"/>
  <c r="D337" i="39"/>
  <c r="C436" i="39"/>
  <c r="I759" i="39"/>
  <c r="C364" i="39"/>
  <c r="I131" i="39"/>
  <c r="I150" i="39"/>
  <c r="E627" i="39"/>
  <c r="H1007" i="39"/>
  <c r="H610" i="39"/>
  <c r="I794" i="39"/>
  <c r="H1022" i="39"/>
  <c r="G857" i="39"/>
  <c r="H905" i="39"/>
  <c r="E528" i="39"/>
  <c r="C835" i="39"/>
  <c r="E877" i="39"/>
  <c r="I754" i="39"/>
  <c r="E617" i="39"/>
  <c r="I856" i="39"/>
  <c r="I157" i="39"/>
  <c r="C990" i="39"/>
  <c r="I365" i="39"/>
  <c r="G595" i="39"/>
  <c r="G350" i="39"/>
  <c r="G1014" i="39"/>
  <c r="G51" i="39"/>
  <c r="R20" i="9"/>
  <c r="C314" i="39"/>
  <c r="E497" i="39"/>
  <c r="I740" i="39"/>
  <c r="C395" i="39"/>
  <c r="C964" i="39"/>
  <c r="I415" i="39"/>
  <c r="D308" i="39"/>
  <c r="F346" i="39"/>
  <c r="I376" i="39"/>
  <c r="E966" i="39"/>
  <c r="I220" i="39"/>
  <c r="D585" i="39"/>
  <c r="F768" i="39"/>
  <c r="F355" i="39"/>
  <c r="C323" i="39"/>
  <c r="F122" i="39"/>
  <c r="C459" i="39"/>
  <c r="C438" i="39"/>
  <c r="D853" i="39"/>
  <c r="C592" i="39"/>
  <c r="F662" i="39"/>
  <c r="D819" i="39"/>
  <c r="I813" i="39"/>
  <c r="E900" i="39"/>
  <c r="H747" i="39"/>
  <c r="D311" i="39"/>
  <c r="D889" i="39"/>
  <c r="E174" i="39"/>
  <c r="I528" i="39"/>
  <c r="F125" i="39"/>
  <c r="G296" i="39"/>
  <c r="G705" i="39"/>
  <c r="D24" i="39"/>
  <c r="D1007" i="39"/>
  <c r="I986" i="39"/>
  <c r="G484" i="39"/>
  <c r="C938" i="39"/>
  <c r="F491" i="39"/>
  <c r="C186" i="39"/>
  <c r="I500" i="39"/>
  <c r="E985" i="39"/>
  <c r="I1011" i="39"/>
  <c r="C149" i="39"/>
  <c r="H800" i="39"/>
  <c r="H918" i="39"/>
  <c r="F621" i="39"/>
  <c r="I687" i="39"/>
  <c r="I667" i="39"/>
  <c r="E170" i="39"/>
  <c r="G802" i="39"/>
  <c r="H956" i="39"/>
  <c r="E302" i="39"/>
  <c r="H344" i="39"/>
  <c r="H627" i="39"/>
  <c r="D836" i="39"/>
  <c r="C666" i="39"/>
  <c r="C226" i="39"/>
  <c r="C156" i="39"/>
  <c r="H13" i="3"/>
  <c r="E80" i="39"/>
  <c r="G626" i="39"/>
  <c r="D475" i="39"/>
  <c r="T20" i="9"/>
  <c r="C942" i="39"/>
  <c r="O41" i="9"/>
  <c r="H794" i="39"/>
  <c r="Q34" i="9"/>
  <c r="P22" i="9"/>
  <c r="C456" i="39"/>
  <c r="D802" i="39"/>
  <c r="G648" i="39"/>
  <c r="I938" i="39"/>
  <c r="F790" i="39"/>
  <c r="T15" i="9"/>
  <c r="F570" i="39"/>
  <c r="C433" i="39"/>
  <c r="C553" i="39"/>
  <c r="C461" i="39"/>
  <c r="R21" i="9"/>
  <c r="C962" i="39"/>
  <c r="T11" i="9"/>
  <c r="C215" i="39"/>
  <c r="F567" i="39"/>
  <c r="C217" i="39"/>
  <c r="H1023" i="39"/>
  <c r="D743" i="39"/>
  <c r="G613" i="39"/>
  <c r="C1000" i="39"/>
  <c r="E949" i="39"/>
  <c r="H696" i="39"/>
  <c r="I879" i="39"/>
  <c r="G501" i="39"/>
  <c r="H702" i="39"/>
  <c r="C179" i="39"/>
  <c r="D608" i="39"/>
  <c r="C129" i="39"/>
  <c r="F843" i="39"/>
  <c r="I593" i="39"/>
  <c r="C731" i="39"/>
  <c r="D815" i="39"/>
  <c r="F1022" i="39"/>
  <c r="G618" i="39"/>
  <c r="D45" i="39"/>
  <c r="D673" i="39"/>
  <c r="C520" i="39"/>
  <c r="G758" i="39"/>
  <c r="E700" i="39"/>
  <c r="G497" i="39"/>
  <c r="D300" i="39"/>
  <c r="I580" i="39"/>
  <c r="C415" i="39"/>
  <c r="D704" i="39"/>
  <c r="C348" i="39"/>
  <c r="F960" i="39"/>
  <c r="C687" i="39"/>
  <c r="H912" i="39"/>
  <c r="H740" i="39"/>
  <c r="F820" i="39"/>
  <c r="G268" i="39"/>
  <c r="E495" i="39"/>
  <c r="F792" i="39"/>
  <c r="F629" i="39"/>
  <c r="F127" i="39"/>
  <c r="I9" i="7"/>
  <c r="Q38" i="9"/>
  <c r="E670" i="39"/>
  <c r="H20" i="3"/>
  <c r="Q18" i="9"/>
  <c r="H16" i="3"/>
  <c r="C189" i="39"/>
  <c r="G851" i="39"/>
  <c r="F804" i="39"/>
  <c r="D831" i="39"/>
  <c r="H860" i="39"/>
  <c r="C300" i="39"/>
  <c r="I1003" i="39"/>
  <c r="C839" i="39"/>
  <c r="E816" i="39"/>
  <c r="G885" i="39"/>
  <c r="G890" i="39"/>
  <c r="G326" i="39"/>
  <c r="I988" i="39"/>
  <c r="D81" i="39"/>
  <c r="E761" i="39"/>
  <c r="E598" i="39"/>
  <c r="E924" i="39"/>
  <c r="F710" i="39"/>
  <c r="G41" i="39"/>
  <c r="G931" i="39"/>
  <c r="I963" i="39"/>
  <c r="F1011" i="39"/>
  <c r="I689" i="39"/>
  <c r="H960" i="39"/>
  <c r="H937" i="39"/>
  <c r="F921" i="39"/>
  <c r="E560" i="39"/>
  <c r="G524" i="39"/>
  <c r="F374" i="39"/>
  <c r="H508" i="39"/>
  <c r="C955" i="39"/>
  <c r="C659" i="39"/>
  <c r="E353" i="39"/>
  <c r="H17" i="3"/>
  <c r="D730" i="39"/>
  <c r="D689" i="39"/>
  <c r="H817" i="39"/>
  <c r="D884" i="39"/>
  <c r="G904" i="39"/>
  <c r="C993" i="39"/>
  <c r="F527" i="39"/>
  <c r="C578" i="39"/>
  <c r="G62" i="39"/>
  <c r="D605" i="39"/>
  <c r="H400" i="39"/>
  <c r="C466" i="39"/>
  <c r="G653" i="39"/>
  <c r="I490" i="39"/>
  <c r="H862" i="39"/>
  <c r="D798" i="39"/>
  <c r="D46" i="39"/>
  <c r="C372" i="39"/>
  <c r="C560" i="39"/>
  <c r="F316" i="39"/>
  <c r="E320" i="39"/>
  <c r="C138" i="39"/>
  <c r="C146" i="39"/>
  <c r="F538" i="39"/>
  <c r="F477" i="39"/>
  <c r="H538" i="39"/>
  <c r="D876" i="39"/>
  <c r="D697" i="39"/>
  <c r="F878" i="39"/>
  <c r="H691" i="39"/>
  <c r="I485" i="39"/>
  <c r="C533" i="39"/>
  <c r="I842" i="39"/>
  <c r="F410" i="39"/>
  <c r="E75" i="39"/>
  <c r="E535" i="39"/>
  <c r="F927" i="39"/>
  <c r="F713" i="39"/>
  <c r="G754" i="39"/>
  <c r="C889" i="39"/>
  <c r="O8" i="9"/>
  <c r="O9" i="9"/>
  <c r="D800" i="39"/>
  <c r="C797" i="39"/>
  <c r="D1011" i="39"/>
  <c r="E934" i="39"/>
  <c r="C155" i="39"/>
  <c r="Q30" i="9"/>
  <c r="P18" i="9"/>
  <c r="E976" i="39"/>
  <c r="C888" i="39"/>
  <c r="C582" i="39"/>
  <c r="F972" i="39"/>
  <c r="C949" i="39"/>
  <c r="I802" i="39"/>
  <c r="E1016" i="39"/>
  <c r="E773" i="39"/>
  <c r="C741" i="39"/>
  <c r="E918" i="39"/>
  <c r="C262" i="39"/>
  <c r="G264" i="39"/>
  <c r="I663" i="39"/>
  <c r="E271" i="39"/>
  <c r="F863" i="39"/>
  <c r="D404" i="39"/>
  <c r="D506" i="39"/>
  <c r="E414" i="39"/>
  <c r="G473" i="39"/>
  <c r="O11" i="9"/>
  <c r="I615" i="39"/>
  <c r="R14" i="9"/>
  <c r="C351" i="39"/>
  <c r="I569" i="39"/>
  <c r="C371" i="39"/>
  <c r="C516" i="39"/>
  <c r="D821" i="39"/>
  <c r="C855" i="39"/>
  <c r="H874" i="39"/>
  <c r="I853" i="39"/>
  <c r="E809" i="39"/>
  <c r="F427" i="39"/>
  <c r="I631" i="39"/>
  <c r="I567" i="39"/>
  <c r="C201" i="39"/>
  <c r="E508" i="39"/>
  <c r="I539" i="39"/>
  <c r="C367" i="39"/>
  <c r="H712" i="39"/>
  <c r="G887" i="39"/>
  <c r="C209" i="39"/>
  <c r="G644" i="39"/>
  <c r="F169" i="39"/>
  <c r="F62" i="39"/>
  <c r="H908" i="39"/>
  <c r="D793" i="39"/>
  <c r="H930" i="39"/>
  <c r="I899" i="39"/>
  <c r="D6" i="39"/>
  <c r="I273" i="39"/>
  <c r="H169" i="39"/>
  <c r="C643" i="39"/>
  <c r="I781" i="39"/>
  <c r="D426" i="39"/>
  <c r="I354" i="39"/>
  <c r="D1016" i="39"/>
  <c r="E485" i="39"/>
  <c r="G924" i="39"/>
  <c r="I954" i="39"/>
  <c r="I650" i="39"/>
  <c r="D692" i="39"/>
  <c r="C509" i="39"/>
  <c r="E182" i="39"/>
  <c r="F63" i="39"/>
  <c r="F70" i="39"/>
  <c r="C870" i="39"/>
  <c r="E282" i="39"/>
  <c r="I787" i="39"/>
  <c r="F661" i="39"/>
  <c r="I471" i="39"/>
  <c r="C75" i="39"/>
  <c r="F908" i="39"/>
  <c r="H8" i="3"/>
  <c r="H684" i="39"/>
  <c r="S19" i="9"/>
  <c r="T19" i="9"/>
  <c r="F989" i="39"/>
  <c r="I678" i="39"/>
  <c r="C480" i="39"/>
  <c r="T9" i="9"/>
  <c r="R8" i="9"/>
  <c r="G655" i="39"/>
  <c r="F985" i="39"/>
  <c r="C476" i="39"/>
  <c r="G656" i="39"/>
  <c r="H870" i="39"/>
  <c r="T21" i="9"/>
  <c r="C180" i="39"/>
  <c r="D640" i="39"/>
  <c r="I657" i="39"/>
  <c r="G963" i="39"/>
  <c r="F684" i="39"/>
  <c r="O34" i="9"/>
  <c r="I1012" i="39"/>
  <c r="C694" i="39"/>
  <c r="G200" i="39"/>
  <c r="I686" i="39"/>
  <c r="C986" i="39"/>
  <c r="H669" i="39"/>
  <c r="D688" i="39"/>
  <c r="F753" i="39"/>
  <c r="D861" i="39"/>
  <c r="C754" i="39"/>
  <c r="H613" i="39"/>
  <c r="I38" i="39"/>
  <c r="D295" i="39"/>
  <c r="H738" i="39"/>
  <c r="C701" i="39"/>
  <c r="H553" i="39"/>
  <c r="H457" i="39"/>
  <c r="F915" i="39"/>
  <c r="E453" i="39"/>
  <c r="E392" i="39"/>
  <c r="E685" i="39"/>
  <c r="G573" i="39"/>
  <c r="G135" i="39"/>
  <c r="D929" i="39"/>
  <c r="D913" i="39"/>
  <c r="R15" i="9"/>
  <c r="C57" i="39"/>
  <c r="F958" i="39"/>
  <c r="H909" i="39"/>
  <c r="E931" i="39"/>
  <c r="H980" i="39"/>
  <c r="D606" i="39"/>
  <c r="G559" i="39"/>
  <c r="H992" i="39"/>
  <c r="C370" i="39"/>
  <c r="C378" i="39"/>
  <c r="C971" i="39"/>
  <c r="E869" i="39"/>
  <c r="H441" i="39"/>
  <c r="H479" i="39"/>
  <c r="I345" i="39"/>
  <c r="I392" i="39"/>
  <c r="H904" i="39"/>
  <c r="E956" i="39"/>
  <c r="E819" i="39"/>
  <c r="D556" i="39"/>
  <c r="T31" i="9"/>
  <c r="O36" i="9"/>
  <c r="I321" i="39"/>
  <c r="C318" i="39"/>
  <c r="E525" i="39"/>
  <c r="C936" i="39"/>
  <c r="F1021" i="39"/>
  <c r="C980" i="39"/>
  <c r="C588" i="39"/>
  <c r="E955" i="39"/>
  <c r="H597" i="39"/>
  <c r="C940" i="39"/>
  <c r="H902" i="39"/>
  <c r="F344" i="39"/>
  <c r="C810" i="39"/>
  <c r="E948" i="39"/>
  <c r="I503" i="39"/>
  <c r="I495" i="39"/>
  <c r="H957" i="39"/>
  <c r="G189" i="39"/>
  <c r="G740" i="39"/>
  <c r="C27" i="39"/>
  <c r="I653" i="39"/>
  <c r="C424" i="39"/>
  <c r="H149" i="39"/>
  <c r="C896" i="39"/>
  <c r="C118" i="39"/>
  <c r="D661" i="39"/>
  <c r="I779" i="39"/>
  <c r="F774" i="39"/>
  <c r="G162" i="39"/>
  <c r="D553" i="39"/>
  <c r="F191" i="39"/>
  <c r="E586" i="39"/>
  <c r="G850" i="39"/>
  <c r="C825" i="39"/>
  <c r="G791" i="39"/>
  <c r="C110" i="39"/>
  <c r="D531" i="39"/>
  <c r="C366" i="39"/>
  <c r="H612" i="39"/>
  <c r="F1012" i="39"/>
  <c r="D703" i="39"/>
  <c r="E658" i="39"/>
  <c r="C236" i="39"/>
  <c r="F462" i="39"/>
  <c r="G318" i="39"/>
  <c r="E694" i="39"/>
  <c r="E112" i="39"/>
  <c r="E674" i="39"/>
  <c r="C677" i="39"/>
  <c r="I981" i="39"/>
  <c r="E343" i="39"/>
  <c r="D303" i="39"/>
  <c r="E813" i="39"/>
  <c r="C457" i="39"/>
  <c r="D523" i="39"/>
  <c r="I843" i="39"/>
  <c r="E519" i="39"/>
  <c r="I883" i="39"/>
  <c r="D549" i="39"/>
  <c r="H49" i="39"/>
  <c r="I746" i="39"/>
  <c r="H27" i="39"/>
  <c r="F45" i="39"/>
  <c r="F486" i="39"/>
  <c r="D461" i="39"/>
  <c r="D245" i="39"/>
  <c r="I144" i="39"/>
  <c r="H535" i="39"/>
  <c r="I293" i="39"/>
  <c r="F456" i="39"/>
  <c r="G679" i="39"/>
  <c r="H714" i="39"/>
  <c r="H509" i="39"/>
  <c r="R30" i="9"/>
  <c r="G574" i="39"/>
  <c r="C50" i="39"/>
  <c r="C271" i="39"/>
  <c r="C974" i="39"/>
  <c r="C945" i="39"/>
  <c r="H828" i="39"/>
  <c r="C178" i="39"/>
  <c r="C299" i="39"/>
  <c r="C961" i="39"/>
  <c r="C579" i="39"/>
  <c r="G716" i="39"/>
  <c r="D828" i="39"/>
  <c r="E534" i="39"/>
  <c r="I645" i="39"/>
  <c r="D393" i="39"/>
  <c r="E759" i="39"/>
  <c r="G180" i="39"/>
  <c r="G520" i="39"/>
  <c r="T38" i="9"/>
  <c r="E344" i="39"/>
  <c r="F803" i="39"/>
  <c r="C995" i="39"/>
  <c r="C383" i="39"/>
  <c r="E597" i="39"/>
  <c r="E870" i="39"/>
  <c r="C901" i="39"/>
  <c r="D59" i="39"/>
  <c r="E49" i="39"/>
  <c r="G932" i="39"/>
  <c r="G946" i="39"/>
  <c r="G685" i="39"/>
  <c r="G533" i="39"/>
  <c r="E478" i="39"/>
  <c r="C20" i="39"/>
  <c r="C880" i="39"/>
  <c r="G278" i="39"/>
  <c r="E695" i="39"/>
  <c r="G990" i="39"/>
  <c r="C535" i="39"/>
  <c r="G609" i="39"/>
  <c r="D526" i="39"/>
  <c r="I445" i="39"/>
  <c r="D316" i="39"/>
  <c r="C339" i="39"/>
  <c r="E806" i="39"/>
  <c r="D555" i="39"/>
  <c r="F1004" i="39"/>
  <c r="F914" i="39"/>
  <c r="G65" i="39"/>
  <c r="E728" i="39"/>
  <c r="J9" i="7"/>
  <c r="R38" i="9"/>
  <c r="I778" i="39"/>
  <c r="C514" i="39"/>
  <c r="C536" i="39"/>
  <c r="G852" i="39"/>
  <c r="T18" i="9"/>
  <c r="Q31" i="9"/>
  <c r="H11" i="3"/>
  <c r="F759" i="39"/>
  <c r="O19" i="9"/>
  <c r="C793" i="39"/>
  <c r="S21" i="9"/>
  <c r="H22" i="7"/>
  <c r="E640" i="39"/>
  <c r="O23" i="9"/>
  <c r="C21" i="39"/>
  <c r="D894" i="39"/>
  <c r="D449" i="39"/>
  <c r="Q33" i="9"/>
  <c r="I8" i="7"/>
  <c r="I985" i="39"/>
  <c r="E218" i="39"/>
  <c r="C386" i="39"/>
  <c r="P36" i="9"/>
  <c r="G899" i="39"/>
  <c r="I73" i="39"/>
  <c r="J22" i="7"/>
  <c r="D358" i="39"/>
  <c r="C247" i="39"/>
  <c r="E381" i="39"/>
  <c r="E951" i="39"/>
  <c r="E432" i="39"/>
  <c r="C528" i="39"/>
  <c r="H585" i="39"/>
  <c r="C831" i="39"/>
  <c r="I480" i="39"/>
  <c r="H1014" i="39"/>
  <c r="I430" i="39"/>
  <c r="I775" i="39"/>
  <c r="I1008" i="39"/>
  <c r="H713" i="39"/>
  <c r="I735" i="39"/>
  <c r="C742" i="39"/>
  <c r="I476" i="39"/>
  <c r="I959" i="39"/>
  <c r="E635" i="39"/>
  <c r="C624" i="39"/>
  <c r="H305" i="39"/>
  <c r="D943" i="39"/>
  <c r="E687" i="39"/>
  <c r="F440" i="39"/>
  <c r="C820" i="39"/>
  <c r="I532" i="39"/>
  <c r="C195" i="39"/>
  <c r="H752" i="39"/>
  <c r="I93" i="39"/>
  <c r="D139" i="39"/>
  <c r="E173" i="39"/>
  <c r="D731" i="39"/>
  <c r="G935" i="39"/>
  <c r="E823" i="39"/>
  <c r="D671" i="39"/>
  <c r="H262" i="39"/>
  <c r="I582" i="39"/>
  <c r="D485" i="39"/>
  <c r="H580" i="39"/>
  <c r="E945" i="39"/>
  <c r="E860" i="39"/>
  <c r="I384" i="39"/>
  <c r="C123" i="39"/>
  <c r="C763" i="39"/>
  <c r="E771" i="39"/>
  <c r="E765" i="39"/>
  <c r="H483" i="39"/>
  <c r="D693" i="39"/>
  <c r="D941" i="39"/>
  <c r="C852" i="39"/>
  <c r="E361" i="39"/>
  <c r="C882" i="39"/>
  <c r="C832" i="39"/>
  <c r="F658" i="39"/>
  <c r="D844" i="39"/>
  <c r="R10" i="9"/>
  <c r="I319" i="39"/>
  <c r="D765" i="39"/>
  <c r="G701" i="39"/>
  <c r="F1023" i="39"/>
  <c r="G926" i="39"/>
  <c r="E914" i="39"/>
  <c r="G457" i="39"/>
  <c r="C144" i="39"/>
  <c r="F669" i="39"/>
  <c r="C544" i="39"/>
  <c r="D496" i="39"/>
  <c r="I776" i="39"/>
  <c r="H27" i="3"/>
  <c r="F1003" i="39"/>
  <c r="G357" i="39"/>
  <c r="F987" i="39"/>
  <c r="H946" i="39"/>
  <c r="E849" i="39"/>
  <c r="G627" i="39"/>
  <c r="H470" i="39"/>
  <c r="I464" i="39"/>
  <c r="C62" i="39"/>
  <c r="H465" i="39"/>
  <c r="H698" i="39"/>
  <c r="C194" i="39"/>
  <c r="F128" i="39"/>
  <c r="I585" i="39"/>
  <c r="P15" i="9"/>
  <c r="I812" i="39"/>
  <c r="O49" i="9"/>
  <c r="O26" i="9"/>
  <c r="D6" i="8" s="1"/>
  <c r="E762" i="39"/>
  <c r="G433" i="39"/>
  <c r="C716" i="39"/>
  <c r="C452" i="39"/>
  <c r="H492" i="39"/>
  <c r="D73" i="39"/>
  <c r="I343" i="39"/>
  <c r="H789" i="39"/>
  <c r="E871" i="39"/>
  <c r="F359" i="39"/>
  <c r="I873" i="39"/>
  <c r="C921" i="39"/>
  <c r="D169" i="39"/>
  <c r="F881" i="39"/>
  <c r="G878" i="39"/>
  <c r="G674" i="39"/>
  <c r="D726" i="39"/>
  <c r="D148" i="39"/>
  <c r="H515" i="39"/>
  <c r="F514" i="39"/>
  <c r="F3" i="39"/>
  <c r="C598" i="39"/>
  <c r="C935" i="39"/>
  <c r="C606" i="39"/>
  <c r="G921" i="39"/>
  <c r="G788" i="39"/>
  <c r="I834" i="39"/>
  <c r="D869" i="39"/>
  <c r="F805" i="39"/>
  <c r="I607" i="39"/>
  <c r="H527" i="39"/>
  <c r="H793" i="39"/>
  <c r="C1005" i="39"/>
  <c r="D439" i="39"/>
  <c r="F254" i="39"/>
  <c r="E371" i="39"/>
  <c r="F787" i="39"/>
  <c r="F620" i="39"/>
  <c r="D598" i="39"/>
  <c r="D1024" i="39"/>
  <c r="S12" i="9"/>
  <c r="C523" i="39"/>
  <c r="I817" i="39"/>
  <c r="G672" i="39"/>
  <c r="C737" i="39"/>
  <c r="E350" i="39"/>
  <c r="D332" i="39"/>
  <c r="G289" i="39"/>
  <c r="F649" i="39"/>
  <c r="O20" i="9"/>
  <c r="I724" i="39"/>
  <c r="I951" i="39"/>
  <c r="D1019" i="39"/>
  <c r="H783" i="39"/>
  <c r="G703" i="39"/>
  <c r="C446" i="39"/>
  <c r="F918" i="39"/>
  <c r="I639" i="39"/>
  <c r="E701" i="39"/>
  <c r="H961" i="39"/>
  <c r="H283" i="39"/>
  <c r="H47" i="39"/>
  <c r="C770" i="39"/>
  <c r="C998" i="39"/>
  <c r="I466" i="39"/>
  <c r="H834" i="39"/>
  <c r="E48" i="39"/>
  <c r="D230" i="39"/>
  <c r="C685" i="39"/>
  <c r="E952" i="39"/>
  <c r="C818" i="39"/>
  <c r="H767" i="39"/>
  <c r="I830" i="39"/>
  <c r="G957" i="39"/>
  <c r="C768" i="39"/>
  <c r="C813" i="39"/>
  <c r="G286" i="39"/>
  <c r="I28" i="39"/>
  <c r="D654" i="39"/>
  <c r="I1018" i="39"/>
  <c r="D681" i="39"/>
  <c r="C392" i="39"/>
  <c r="F978" i="39"/>
  <c r="D967" i="39"/>
  <c r="C632" i="39"/>
  <c r="D873" i="39"/>
  <c r="C136" i="39"/>
  <c r="D860" i="39"/>
  <c r="D581" i="39"/>
  <c r="F739" i="39"/>
  <c r="E803" i="39"/>
  <c r="C100" i="39"/>
  <c r="C969" i="39"/>
  <c r="G972" i="39"/>
  <c r="G439" i="39"/>
  <c r="F983" i="39"/>
  <c r="I960" i="39"/>
  <c r="C817" i="39"/>
  <c r="G987" i="39"/>
  <c r="C284" i="39"/>
  <c r="F722" i="39"/>
  <c r="G603" i="39"/>
  <c r="G782" i="39"/>
  <c r="C393" i="39"/>
  <c r="I340" i="39"/>
  <c r="F353" i="39"/>
  <c r="G383" i="39"/>
  <c r="H818" i="39"/>
  <c r="C585" i="39"/>
  <c r="F755" i="39"/>
  <c r="F256" i="39"/>
  <c r="E578" i="39"/>
  <c r="C341" i="39"/>
  <c r="H984" i="39"/>
  <c r="G417" i="39"/>
  <c r="E861" i="39"/>
  <c r="E859" i="39"/>
  <c r="F814" i="39"/>
  <c r="H819" i="39"/>
  <c r="H805" i="39"/>
  <c r="G849" i="39"/>
  <c r="G882" i="39"/>
  <c r="D128" i="39"/>
  <c r="E958" i="39"/>
  <c r="C46" i="39"/>
  <c r="C95" i="39"/>
  <c r="H661" i="39"/>
  <c r="C546" i="39"/>
  <c r="I973" i="39"/>
  <c r="C475" i="39"/>
  <c r="D995" i="39"/>
  <c r="H354" i="39"/>
  <c r="C907" i="39"/>
  <c r="F499" i="39"/>
  <c r="F832" i="39"/>
  <c r="D436" i="39"/>
  <c r="H301" i="39"/>
  <c r="F868" i="39"/>
  <c r="D550" i="39"/>
  <c r="D44" i="39"/>
  <c r="G476" i="39"/>
  <c r="E284" i="39"/>
  <c r="S31" i="9"/>
  <c r="C543" i="39"/>
  <c r="C915" i="39"/>
  <c r="E930" i="39"/>
  <c r="F909" i="39"/>
  <c r="C36" i="39"/>
  <c r="I798" i="39"/>
  <c r="E364" i="39"/>
  <c r="D878" i="39"/>
  <c r="H726" i="39"/>
  <c r="F894" i="39"/>
  <c r="C486" i="39"/>
  <c r="C655" i="39"/>
  <c r="G5" i="39"/>
  <c r="I173" i="39"/>
  <c r="C458" i="39"/>
  <c r="D376" i="39"/>
  <c r="C564" i="39"/>
  <c r="C334" i="39"/>
  <c r="E559" i="39"/>
  <c r="F747" i="39"/>
  <c r="C954" i="39"/>
  <c r="E678" i="39"/>
  <c r="I337" i="39"/>
  <c r="E99" i="39"/>
  <c r="I529" i="39"/>
  <c r="C336" i="39"/>
  <c r="C773" i="39"/>
  <c r="F27" i="39"/>
  <c r="C715" i="39"/>
  <c r="H1012" i="39"/>
  <c r="H501" i="39"/>
  <c r="F165" i="39"/>
  <c r="G607" i="39"/>
  <c r="F471" i="39"/>
  <c r="D11" i="39"/>
  <c r="H358" i="39"/>
  <c r="E572" i="39"/>
  <c r="F443" i="39"/>
  <c r="I499" i="39"/>
  <c r="D794" i="39"/>
  <c r="F695" i="39"/>
  <c r="H849" i="39"/>
  <c r="C320" i="39"/>
  <c r="C202" i="39"/>
  <c r="G773" i="39"/>
  <c r="G755" i="39"/>
  <c r="I691" i="39"/>
  <c r="C718" i="39"/>
  <c r="C191" i="39"/>
  <c r="E836" i="39"/>
  <c r="E848" i="39"/>
  <c r="E37" i="39"/>
  <c r="I342" i="39"/>
  <c r="H270" i="39"/>
  <c r="E327" i="39"/>
  <c r="F664" i="39"/>
  <c r="E207" i="39"/>
  <c r="D390" i="39"/>
  <c r="D130" i="39"/>
  <c r="C14" i="39"/>
  <c r="H58" i="39"/>
  <c r="I617" i="39"/>
  <c r="I930" i="39"/>
  <c r="G530" i="39"/>
  <c r="E443" i="39"/>
  <c r="C565" i="39"/>
  <c r="F639" i="39"/>
  <c r="E584" i="39"/>
  <c r="T8" i="9"/>
  <c r="F924" i="39"/>
  <c r="R18" i="9"/>
  <c r="R11" i="9"/>
  <c r="C1014" i="39"/>
  <c r="H494" i="39"/>
  <c r="I721" i="39"/>
  <c r="C840" i="39"/>
  <c r="G784" i="39"/>
  <c r="C268" i="39"/>
  <c r="C806" i="39"/>
  <c r="H717" i="39"/>
  <c r="D329" i="39"/>
  <c r="C924" i="39"/>
  <c r="H53" i="39"/>
  <c r="E811" i="39"/>
  <c r="D1" i="39"/>
  <c r="D32" i="39"/>
  <c r="D534" i="39"/>
  <c r="E856" i="39"/>
  <c r="H745" i="39"/>
  <c r="C841" i="39"/>
  <c r="F845" i="39"/>
  <c r="D871" i="39"/>
  <c r="I453" i="39"/>
  <c r="H435" i="39"/>
  <c r="I82" i="39"/>
  <c r="C212" i="39"/>
  <c r="H593" i="39"/>
  <c r="H241" i="39"/>
  <c r="I201" i="39"/>
  <c r="D262" i="39"/>
  <c r="H1019" i="39"/>
  <c r="D613" i="39"/>
  <c r="C69" i="39"/>
  <c r="I716" i="39"/>
  <c r="C762" i="39"/>
  <c r="C856" i="39"/>
  <c r="E688" i="39"/>
  <c r="C944" i="39"/>
  <c r="I487" i="39"/>
  <c r="C917" i="39"/>
  <c r="D739" i="39"/>
  <c r="C828" i="39"/>
  <c r="G867" i="39"/>
  <c r="E1019" i="39"/>
  <c r="C769" i="39"/>
  <c r="H1011" i="39"/>
  <c r="F738" i="39"/>
  <c r="G615" i="39"/>
  <c r="G353" i="39"/>
  <c r="H264" i="39"/>
  <c r="I840" i="39"/>
  <c r="E1011" i="39"/>
  <c r="D416" i="39"/>
  <c r="G939" i="39"/>
  <c r="I688" i="39"/>
  <c r="G947" i="39"/>
  <c r="F767" i="39"/>
  <c r="C87" i="39"/>
  <c r="E408" i="39"/>
  <c r="F605" i="39"/>
  <c r="C699" i="39"/>
  <c r="C78" i="39"/>
  <c r="H700" i="39"/>
  <c r="C368" i="39"/>
  <c r="I509" i="39"/>
  <c r="E997" i="39"/>
  <c r="G75" i="39"/>
  <c r="G813" i="39"/>
  <c r="C833" i="39"/>
  <c r="F698" i="39"/>
  <c r="H125" i="39"/>
  <c r="I625" i="39"/>
  <c r="C420" i="39"/>
  <c r="I885" i="39"/>
  <c r="I241" i="39"/>
  <c r="Q28" i="9"/>
  <c r="I7" i="7"/>
  <c r="E32" i="39"/>
  <c r="C325" i="39"/>
  <c r="E329" i="39"/>
  <c r="I658" i="39"/>
  <c r="I329" i="39"/>
  <c r="F707" i="39"/>
  <c r="F947" i="39"/>
  <c r="D905" i="39"/>
  <c r="F56" i="39"/>
  <c r="D537" i="39"/>
  <c r="D159" i="39"/>
  <c r="H266" i="39"/>
  <c r="C864" i="39"/>
  <c r="E382" i="39"/>
  <c r="D121" i="39"/>
  <c r="E863" i="39"/>
  <c r="I381" i="39"/>
  <c r="H548" i="39"/>
  <c r="I488" i="39"/>
  <c r="F239" i="39"/>
  <c r="E463" i="39"/>
  <c r="E885" i="39"/>
  <c r="G993" i="39"/>
  <c r="F354" i="39"/>
  <c r="E396" i="39"/>
  <c r="C617" i="39"/>
  <c r="Q13" i="9"/>
  <c r="F955" i="39"/>
  <c r="Q14" i="9"/>
  <c r="I16" i="39"/>
  <c r="C389" i="39"/>
  <c r="C873" i="39"/>
  <c r="F841" i="39"/>
  <c r="H991" i="39"/>
  <c r="C198" i="39"/>
  <c r="D724" i="39"/>
  <c r="C568" i="39"/>
  <c r="F872" i="39"/>
  <c r="F394" i="39"/>
  <c r="H888" i="39"/>
  <c r="D971" i="39"/>
  <c r="H320" i="39"/>
  <c r="D1013" i="39"/>
  <c r="G226" i="39"/>
  <c r="C450" i="39"/>
  <c r="E147" i="39"/>
  <c r="C661" i="39"/>
  <c r="C135" i="39"/>
  <c r="E602" i="39"/>
  <c r="C435" i="39"/>
  <c r="G837" i="39"/>
  <c r="D974" i="39"/>
  <c r="H193" i="39"/>
  <c r="E398" i="39"/>
  <c r="F976" i="39"/>
  <c r="I518" i="39"/>
  <c r="F482" i="39"/>
  <c r="G839" i="39"/>
  <c r="D969" i="39"/>
  <c r="G544" i="39"/>
  <c r="E763" i="39"/>
  <c r="I878" i="39"/>
  <c r="C423" i="39"/>
  <c r="F247" i="39"/>
  <c r="H442" i="39"/>
  <c r="G381" i="39"/>
  <c r="E489" i="39"/>
  <c r="I661" i="39"/>
  <c r="C232" i="39"/>
  <c r="H670" i="39"/>
  <c r="G592" i="39"/>
  <c r="D538" i="39"/>
  <c r="H389" i="39"/>
  <c r="E770" i="39"/>
  <c r="E373" i="39"/>
  <c r="G868" i="39"/>
  <c r="I857" i="39"/>
  <c r="E297" i="39"/>
  <c r="E511" i="39"/>
  <c r="D565" i="39"/>
  <c r="F35" i="39"/>
  <c r="H551" i="39"/>
  <c r="C37" i="39"/>
  <c r="D97" i="39"/>
  <c r="G332" i="39"/>
  <c r="C196" i="39"/>
  <c r="C499" i="39"/>
  <c r="E422" i="39"/>
  <c r="C29" i="39"/>
  <c r="H962" i="39"/>
  <c r="E505" i="39"/>
  <c r="G949" i="39"/>
  <c r="D621" i="39"/>
  <c r="H75" i="39"/>
  <c r="I957" i="39"/>
  <c r="E591" i="39"/>
  <c r="I636" i="39"/>
  <c r="H616" i="39"/>
  <c r="D854" i="39"/>
  <c r="H644" i="39"/>
  <c r="G378" i="39"/>
  <c r="D182" i="39"/>
  <c r="I578" i="39"/>
  <c r="G170" i="39"/>
  <c r="F609" i="39"/>
  <c r="C933" i="39"/>
  <c r="G480" i="39"/>
  <c r="F618" i="39"/>
  <c r="C490" i="39"/>
  <c r="D156" i="39"/>
  <c r="C760" i="39"/>
  <c r="F994" i="39"/>
  <c r="I749" i="39"/>
  <c r="D509" i="39"/>
  <c r="G998" i="39"/>
  <c r="F963" i="39"/>
  <c r="C170" i="39"/>
  <c r="D275" i="39"/>
  <c r="I599" i="39"/>
  <c r="H555" i="39"/>
  <c r="F42" i="39"/>
  <c r="H976" i="39"/>
  <c r="C876" i="39"/>
  <c r="G271" i="39"/>
  <c r="I974" i="39"/>
  <c r="I944" i="39"/>
  <c r="C847" i="39"/>
  <c r="I110" i="39"/>
  <c r="H247" i="39"/>
  <c r="F534" i="39"/>
  <c r="C266" i="39"/>
  <c r="H763" i="39"/>
  <c r="E243" i="39"/>
  <c r="H129" i="39"/>
  <c r="O17" i="9"/>
  <c r="Q9" i="9"/>
  <c r="C140" i="39"/>
  <c r="C1020" i="39"/>
  <c r="E439" i="39"/>
  <c r="C104" i="39"/>
  <c r="D669" i="39"/>
  <c r="C375" i="39"/>
  <c r="H518" i="39"/>
  <c r="G688" i="39"/>
  <c r="E196" i="39"/>
  <c r="D94" i="39"/>
  <c r="I967" i="39"/>
  <c r="E529" i="39"/>
  <c r="G586" i="39"/>
  <c r="C426" i="39"/>
  <c r="I50" i="39"/>
  <c r="F119" i="39"/>
  <c r="G913" i="39"/>
  <c r="C616" i="39"/>
  <c r="G494" i="39"/>
  <c r="C602" i="39"/>
  <c r="D866" i="39"/>
  <c r="F885" i="39"/>
  <c r="G1005" i="39"/>
  <c r="C11" i="39"/>
  <c r="F929" i="39"/>
  <c r="C613" i="39"/>
  <c r="F25" i="39"/>
  <c r="C890" i="39"/>
  <c r="H739" i="39"/>
  <c r="E561" i="39"/>
  <c r="H399" i="39"/>
  <c r="G145" i="39"/>
  <c r="H488" i="39"/>
  <c r="I53" i="39"/>
  <c r="G686" i="39"/>
  <c r="C218" i="39"/>
  <c r="I4" i="39"/>
  <c r="G709" i="39"/>
  <c r="F578" i="39"/>
  <c r="F874" i="39"/>
  <c r="O28" i="9"/>
  <c r="G7" i="7"/>
  <c r="C379" i="39"/>
  <c r="D695" i="39"/>
  <c r="C56" i="39"/>
  <c r="D638" i="39"/>
  <c r="C332" i="39"/>
  <c r="G690" i="39"/>
  <c r="C577" i="39"/>
  <c r="E1001" i="39"/>
  <c r="C153" i="39"/>
  <c r="D580" i="39"/>
  <c r="I152" i="39"/>
  <c r="G518" i="39"/>
  <c r="E644" i="39"/>
  <c r="E492" i="39"/>
  <c r="G902" i="39"/>
  <c r="D830" i="39"/>
  <c r="G445" i="39"/>
  <c r="E637" i="39"/>
  <c r="I267" i="39"/>
  <c r="D1002" i="39"/>
  <c r="E847" i="39"/>
  <c r="F309" i="39"/>
  <c r="F48" i="39"/>
  <c r="S18" i="9"/>
  <c r="C503" i="39"/>
  <c r="H617" i="39"/>
  <c r="D970" i="39"/>
  <c r="G980" i="39"/>
  <c r="H327" i="39"/>
  <c r="C82" i="39"/>
  <c r="C295" i="39"/>
  <c r="C650" i="39"/>
  <c r="D799" i="39"/>
  <c r="C808" i="39"/>
  <c r="S16" i="9"/>
  <c r="E702" i="39"/>
  <c r="C72" i="39"/>
  <c r="F877" i="39"/>
  <c r="H468" i="39"/>
  <c r="H588" i="39"/>
  <c r="G146" i="39"/>
  <c r="E236" i="39"/>
  <c r="I785" i="39"/>
  <c r="D453" i="39"/>
  <c r="C353" i="39"/>
  <c r="C406" i="39"/>
  <c r="C304" i="39"/>
  <c r="E923" i="39"/>
  <c r="C957" i="39"/>
  <c r="F694" i="39"/>
  <c r="I723" i="39"/>
  <c r="G275" i="39"/>
  <c r="C40" i="39"/>
  <c r="E65" i="39"/>
  <c r="G186" i="39"/>
  <c r="H142" i="39"/>
  <c r="F754" i="39"/>
  <c r="D28" i="39"/>
  <c r="I139" i="39"/>
  <c r="H709" i="39"/>
  <c r="C1023" i="39"/>
  <c r="G323" i="39"/>
  <c r="H859" i="39"/>
  <c r="D833" i="39"/>
  <c r="H716" i="39"/>
  <c r="E964" i="39"/>
  <c r="D614" i="39"/>
  <c r="F548" i="39"/>
  <c r="D464" i="39"/>
  <c r="D575" i="39"/>
  <c r="G934" i="39"/>
  <c r="F579" i="39"/>
  <c r="F323" i="39"/>
  <c r="I10" i="39"/>
  <c r="C991" i="39"/>
  <c r="I55" i="39"/>
  <c r="D58" i="39"/>
  <c r="F817" i="39"/>
  <c r="I762" i="39"/>
  <c r="I508" i="39"/>
  <c r="G157" i="39"/>
  <c r="F216" i="39"/>
  <c r="F971" i="39"/>
  <c r="F402" i="39"/>
  <c r="E703" i="39"/>
  <c r="I936" i="39"/>
  <c r="F503" i="39"/>
  <c r="I1009" i="39"/>
  <c r="D790" i="39"/>
  <c r="F724" i="39"/>
  <c r="I763" i="39"/>
  <c r="C700" i="39"/>
  <c r="C142" i="39"/>
  <c r="D628" i="39"/>
  <c r="H89" i="39"/>
  <c r="C747" i="39"/>
  <c r="G593" i="39"/>
  <c r="C169" i="39"/>
  <c r="E986" i="39"/>
  <c r="G406" i="39"/>
  <c r="I968" i="39"/>
  <c r="H829" i="39"/>
  <c r="G692" i="39"/>
  <c r="C765" i="39"/>
  <c r="D591" i="39"/>
  <c r="D533" i="39"/>
  <c r="E405" i="39"/>
  <c r="I897" i="39"/>
  <c r="C98" i="39"/>
  <c r="P16" i="9"/>
  <c r="I297" i="39"/>
  <c r="O29" i="9"/>
  <c r="D959" i="39"/>
  <c r="I478" i="39"/>
  <c r="E363" i="39"/>
  <c r="G521" i="39"/>
  <c r="E633" i="39"/>
  <c r="D837" i="39"/>
  <c r="C234" i="39"/>
  <c r="F12" i="39"/>
  <c r="E306" i="39"/>
  <c r="I120" i="39"/>
  <c r="O10" i="9"/>
  <c r="I299" i="39"/>
  <c r="F1010" i="39"/>
  <c r="F855" i="39"/>
  <c r="H652" i="39"/>
  <c r="E901" i="39"/>
  <c r="I629" i="39"/>
  <c r="I906" i="39"/>
  <c r="I715" i="39"/>
  <c r="C306" i="39"/>
  <c r="C464" i="39"/>
  <c r="H934" i="39"/>
  <c r="F741" i="39"/>
  <c r="F913" i="39"/>
  <c r="E744" i="39"/>
  <c r="E1020" i="39"/>
  <c r="I684" i="39"/>
  <c r="I434" i="39"/>
  <c r="P50" i="9"/>
  <c r="Q50" i="9"/>
  <c r="S50" i="9"/>
  <c r="R50" i="9"/>
  <c r="O50" i="9"/>
  <c r="T50" i="9" s="1"/>
  <c r="E1006" i="39"/>
  <c r="G973" i="39"/>
  <c r="E227" i="39"/>
  <c r="F168" i="39"/>
  <c r="F667" i="39"/>
  <c r="F326" i="39"/>
  <c r="I921" i="39"/>
  <c r="D758" i="39"/>
  <c r="F164" i="39"/>
  <c r="E338" i="39"/>
  <c r="C440" i="39"/>
  <c r="G385" i="39"/>
  <c r="E135" i="39"/>
  <c r="E708" i="39"/>
  <c r="E897" i="39"/>
  <c r="I634" i="39"/>
  <c r="H993" i="39"/>
  <c r="D213" i="39"/>
  <c r="H68" i="39"/>
  <c r="G23" i="7"/>
  <c r="K7" i="7"/>
  <c r="S28" i="9"/>
  <c r="S27" i="9" s="1"/>
  <c r="I189" i="39"/>
  <c r="H1008" i="39"/>
  <c r="F861" i="39"/>
  <c r="I956" i="39"/>
  <c r="H1002" i="39"/>
  <c r="H914" i="39"/>
  <c r="F952" i="39"/>
  <c r="H567" i="39"/>
  <c r="F498" i="39"/>
  <c r="C919" i="39"/>
  <c r="D333" i="39"/>
  <c r="C485" i="39"/>
  <c r="E938" i="39"/>
  <c r="H897" i="39"/>
  <c r="D978" i="39"/>
  <c r="F969" i="39"/>
  <c r="E858" i="39"/>
  <c r="D119" i="39"/>
  <c r="I773" i="39"/>
  <c r="G420" i="39"/>
  <c r="G354" i="39"/>
  <c r="H546" i="39"/>
  <c r="D478" i="39"/>
  <c r="G214" i="39"/>
  <c r="D835" i="39"/>
  <c r="H66" i="39"/>
  <c r="O30" i="9"/>
  <c r="I876" i="39"/>
  <c r="G570" i="39"/>
  <c r="I760" i="39"/>
  <c r="Q36" i="9"/>
  <c r="C1017" i="39"/>
  <c r="I925" i="39"/>
  <c r="H246" i="39"/>
  <c r="I866" i="39"/>
  <c r="D685" i="39"/>
  <c r="C621" i="39"/>
  <c r="E764" i="39"/>
  <c r="C307" i="39"/>
  <c r="C785" i="39"/>
  <c r="H274" i="39"/>
  <c r="F779" i="39"/>
  <c r="C382" i="39"/>
  <c r="H569" i="39"/>
  <c r="D997" i="39"/>
  <c r="C721" i="39"/>
  <c r="C185" i="39"/>
  <c r="G333" i="39"/>
  <c r="C639" i="39"/>
  <c r="G509" i="39"/>
  <c r="C1" i="39"/>
  <c r="E1015" i="39"/>
  <c r="G771" i="39"/>
  <c r="E548" i="39"/>
  <c r="E973" i="39"/>
  <c r="G766" i="39"/>
  <c r="D955" i="39"/>
  <c r="D949" i="39"/>
  <c r="C74" i="39"/>
  <c r="C724" i="39"/>
  <c r="F43" i="39"/>
  <c r="H854" i="39"/>
  <c r="F521" i="39"/>
  <c r="C554" i="39"/>
  <c r="E792" i="39"/>
  <c r="H915" i="39"/>
  <c r="F310" i="39"/>
  <c r="C647" i="39"/>
  <c r="E424" i="39"/>
  <c r="H144" i="39"/>
  <c r="D476" i="39"/>
  <c r="E705" i="39"/>
  <c r="F838" i="39"/>
  <c r="G838" i="39"/>
  <c r="G891" i="39"/>
  <c r="C442" i="39"/>
  <c r="C340" i="39"/>
  <c r="H493" i="39"/>
  <c r="F876" i="39"/>
  <c r="F444" i="39"/>
  <c r="G780" i="39"/>
  <c r="C812" i="39"/>
  <c r="D939" i="39"/>
  <c r="G1001" i="39"/>
  <c r="G482" i="39"/>
  <c r="E812" i="39"/>
  <c r="E358" i="39"/>
  <c r="H288" i="39"/>
  <c r="D170" i="39"/>
  <c r="G249" i="39"/>
  <c r="G561" i="39"/>
  <c r="I659" i="39"/>
  <c r="F371" i="39"/>
  <c r="C976" i="39"/>
  <c r="E74" i="39"/>
  <c r="H271" i="39"/>
  <c r="F248" i="39"/>
  <c r="F268" i="39"/>
  <c r="C545" i="39"/>
  <c r="I438" i="39"/>
  <c r="E742" i="39"/>
  <c r="H630" i="39"/>
  <c r="D61" i="39"/>
  <c r="E1013" i="39"/>
  <c r="F756" i="39"/>
  <c r="G28" i="39"/>
  <c r="I835" i="39"/>
  <c r="D979" i="39"/>
  <c r="G462" i="39"/>
  <c r="H353" i="39"/>
  <c r="G136" i="39"/>
  <c r="F911" i="39"/>
  <c r="H686" i="39"/>
  <c r="C176" i="39"/>
  <c r="C241" i="39"/>
  <c r="I519" i="39"/>
  <c r="G764" i="39"/>
  <c r="F635" i="39"/>
  <c r="D909" i="39"/>
  <c r="F193" i="39"/>
  <c r="F935" i="39"/>
  <c r="I423" i="39"/>
  <c r="G941" i="39"/>
  <c r="F542" i="39"/>
  <c r="H985" i="39"/>
  <c r="C214" i="39"/>
  <c r="D764" i="39"/>
  <c r="E965" i="39"/>
  <c r="G396" i="39"/>
  <c r="F179" i="39"/>
  <c r="D411" i="39"/>
  <c r="C645" i="39"/>
  <c r="D883" i="39"/>
  <c r="F175" i="39"/>
  <c r="C225" i="39"/>
  <c r="F781" i="39"/>
  <c r="F949" i="39"/>
  <c r="H762" i="39"/>
  <c r="I272" i="39"/>
  <c r="G288" i="39"/>
  <c r="C491" i="39"/>
  <c r="H503" i="39"/>
  <c r="D682" i="39"/>
  <c r="C874" i="39"/>
  <c r="F388" i="39"/>
  <c r="C291" i="39"/>
  <c r="H821" i="39"/>
  <c r="C846" i="39"/>
  <c r="C15" i="39"/>
  <c r="H769" i="39"/>
  <c r="H224" i="39"/>
  <c r="C1008" i="39"/>
  <c r="E471" i="39"/>
  <c r="C984" i="39"/>
  <c r="H599" i="39"/>
  <c r="I761" i="39"/>
  <c r="C558" i="39"/>
  <c r="G807" i="39"/>
  <c r="H438" i="39"/>
  <c r="D171" i="39"/>
  <c r="C563" i="39"/>
  <c r="H235" i="39"/>
  <c r="G534" i="39"/>
  <c r="G408" i="39"/>
  <c r="C521" i="39"/>
  <c r="I493" i="39"/>
  <c r="E673" i="39"/>
  <c r="H948" i="39"/>
  <c r="I69" i="39"/>
  <c r="E821" i="39"/>
  <c r="C627" i="39"/>
  <c r="H578" i="39"/>
  <c r="E494" i="39"/>
  <c r="D341" i="39"/>
  <c r="G901" i="39"/>
  <c r="E715" i="39"/>
  <c r="E315" i="39"/>
  <c r="H183" i="39"/>
  <c r="I429" i="39"/>
  <c r="G726" i="39"/>
  <c r="H549" i="39"/>
  <c r="I694" i="39"/>
  <c r="Q40" i="9"/>
  <c r="D430" i="39"/>
  <c r="I947" i="39"/>
  <c r="F625" i="39"/>
  <c r="G650" i="39"/>
  <c r="H795" i="39"/>
  <c r="H139" i="39"/>
  <c r="I320" i="39"/>
  <c r="I17" i="6"/>
  <c r="F925" i="39"/>
  <c r="E193" i="39"/>
  <c r="C1024" i="39"/>
  <c r="C861" i="39"/>
  <c r="D984" i="39"/>
  <c r="G844" i="39"/>
  <c r="G936" i="39"/>
  <c r="C244" i="39"/>
  <c r="C522" i="39"/>
  <c r="F549" i="39"/>
  <c r="G798" i="39"/>
  <c r="D505" i="39"/>
  <c r="I56" i="39"/>
  <c r="E83" i="39"/>
  <c r="D40" i="39"/>
  <c r="D752" i="39"/>
  <c r="C109" i="39"/>
  <c r="S33" i="9"/>
  <c r="K8" i="7"/>
  <c r="O40" i="9"/>
  <c r="G793" i="39"/>
  <c r="D780" i="39"/>
  <c r="C240" i="39"/>
  <c r="I269" i="39"/>
  <c r="E988" i="39"/>
  <c r="E755" i="39"/>
  <c r="I831" i="39"/>
  <c r="D998" i="39"/>
  <c r="G474" i="39"/>
  <c r="C358" i="39"/>
  <c r="F948" i="39"/>
  <c r="G1010" i="39"/>
  <c r="G380" i="39"/>
  <c r="D1005" i="39"/>
  <c r="C349" i="39"/>
  <c r="G567" i="39"/>
  <c r="I92" i="39"/>
  <c r="F688" i="39"/>
  <c r="D560" i="39"/>
  <c r="I222" i="39"/>
  <c r="F920" i="39"/>
  <c r="I860" i="39"/>
  <c r="H651" i="39"/>
  <c r="D782" i="39"/>
  <c r="I751" i="39"/>
  <c r="G93" i="39"/>
  <c r="I282" i="39"/>
  <c r="D753" i="39"/>
  <c r="H931" i="39"/>
  <c r="F397" i="39"/>
  <c r="H922" i="39"/>
  <c r="H581" i="39"/>
  <c r="F426" i="39"/>
  <c r="F213" i="39"/>
  <c r="G611" i="39"/>
  <c r="F86" i="39"/>
  <c r="D601" i="39"/>
  <c r="H92" i="39"/>
  <c r="I104" i="39"/>
  <c r="I522" i="39"/>
  <c r="E666" i="39"/>
  <c r="F234" i="39"/>
  <c r="G265" i="39"/>
  <c r="C326" i="39"/>
  <c r="G355" i="39"/>
  <c r="H781" i="39"/>
  <c r="D145" i="39"/>
  <c r="C866" i="39"/>
  <c r="F672" i="39"/>
  <c r="H242" i="39"/>
  <c r="H529" i="39"/>
  <c r="G446" i="39"/>
  <c r="I441" i="39"/>
  <c r="C752" i="39"/>
  <c r="F452" i="39"/>
  <c r="D375" i="39"/>
  <c r="C619" i="39"/>
  <c r="I403" i="39"/>
  <c r="D352" i="39"/>
  <c r="H704" i="39"/>
  <c r="C272" i="39"/>
  <c r="Q49" i="9"/>
  <c r="Q26" i="9"/>
  <c r="F6" i="8" s="1"/>
  <c r="P11" i="9"/>
  <c r="I826" i="39"/>
  <c r="D922" i="39"/>
  <c r="C154" i="39"/>
  <c r="I886" i="39"/>
  <c r="D965" i="39"/>
  <c r="D561" i="39"/>
  <c r="C604" i="39"/>
  <c r="E906" i="39"/>
  <c r="H430" i="39"/>
  <c r="F600" i="39"/>
  <c r="I1021" i="39"/>
  <c r="C772" i="39"/>
  <c r="C972" i="39"/>
  <c r="F228" i="39"/>
  <c r="F384" i="39"/>
  <c r="E671" i="39"/>
  <c r="F100" i="39"/>
  <c r="G911" i="39"/>
  <c r="C519" i="39"/>
  <c r="E486" i="39"/>
  <c r="H473" i="39"/>
  <c r="C296" i="39"/>
  <c r="C538" i="39"/>
  <c r="G640" i="39"/>
  <c r="F945" i="39"/>
  <c r="H967" i="39"/>
  <c r="G937" i="39"/>
  <c r="I917" i="39"/>
  <c r="E146" i="39"/>
  <c r="C970" i="39"/>
  <c r="I786" i="39"/>
  <c r="E846" i="39"/>
  <c r="C859" i="39"/>
  <c r="I738" i="39"/>
  <c r="I111" i="39"/>
  <c r="C660" i="39"/>
  <c r="F809" i="39"/>
  <c r="C625" i="39"/>
  <c r="C656" i="39"/>
  <c r="C922" i="39"/>
  <c r="G907" i="39"/>
  <c r="G869" i="39"/>
  <c r="D712" i="39"/>
  <c r="G478" i="39"/>
  <c r="E639" i="39"/>
  <c r="E941" i="39"/>
  <c r="C477" i="39"/>
  <c r="C327" i="39"/>
  <c r="H40" i="39"/>
  <c r="D387" i="39"/>
  <c r="H727" i="39"/>
  <c r="H843" i="39"/>
  <c r="I682" i="39"/>
  <c r="C132" i="39"/>
  <c r="F939" i="39"/>
  <c r="G87" i="39"/>
  <c r="D757" i="39"/>
  <c r="D668" i="39"/>
  <c r="F1000" i="39"/>
  <c r="D626" i="39"/>
  <c r="I186" i="39"/>
  <c r="I685" i="39"/>
  <c r="H958" i="39"/>
  <c r="D563" i="39"/>
  <c r="D397" i="39"/>
  <c r="F313" i="39"/>
  <c r="G339" i="39"/>
  <c r="I711" i="39"/>
  <c r="F580" i="39"/>
  <c r="H212" i="39"/>
  <c r="I86" i="39"/>
  <c r="P23" i="9"/>
  <c r="D774" i="39"/>
  <c r="F564" i="39"/>
  <c r="C102" i="39"/>
  <c r="C959" i="39"/>
  <c r="F737" i="39"/>
  <c r="C354" i="39"/>
  <c r="C511" i="39"/>
  <c r="F451" i="39"/>
  <c r="F717" i="39"/>
  <c r="H764" i="39"/>
  <c r="I632" i="39"/>
  <c r="E893" i="39"/>
  <c r="G26" i="39"/>
  <c r="G785" i="39"/>
  <c r="I902" i="39"/>
  <c r="F453" i="39"/>
  <c r="I949" i="39"/>
  <c r="D711" i="39"/>
  <c r="I731" i="39"/>
  <c r="F140" i="39"/>
  <c r="I366" i="39"/>
  <c r="F954" i="39"/>
  <c r="G206" i="39"/>
  <c r="C344" i="39"/>
  <c r="G421" i="39"/>
  <c r="D700" i="39"/>
  <c r="F856" i="39"/>
  <c r="H640" i="39"/>
  <c r="P17" i="9"/>
  <c r="C408" i="39"/>
  <c r="C750" i="39"/>
  <c r="D817" i="39"/>
  <c r="F860" i="39"/>
  <c r="C281" i="39"/>
  <c r="F996" i="39"/>
  <c r="F827" i="39"/>
  <c r="E888" i="39"/>
  <c r="E260" i="39"/>
  <c r="C581" i="39"/>
  <c r="C532" i="39"/>
  <c r="G789" i="39"/>
  <c r="H910" i="39"/>
  <c r="F324" i="39"/>
  <c r="G969" i="39"/>
  <c r="F702" i="39"/>
  <c r="H1006" i="39"/>
  <c r="F589" i="39"/>
  <c r="D750" i="39"/>
  <c r="E883" i="39"/>
  <c r="F775" i="39"/>
  <c r="I214" i="39"/>
  <c r="E491" i="39"/>
  <c r="C317" i="39"/>
  <c r="C227" i="39"/>
  <c r="C254" i="39"/>
  <c r="G669" i="39"/>
  <c r="E332" i="39"/>
  <c r="G986" i="39"/>
  <c r="C794" i="39"/>
  <c r="E233" i="39"/>
  <c r="D637" i="39"/>
  <c r="H250" i="39"/>
  <c r="D451" i="39"/>
  <c r="H944" i="39"/>
  <c r="H674" i="39"/>
  <c r="F476" i="39"/>
  <c r="G744" i="39"/>
  <c r="C52" i="39"/>
  <c r="H816" i="39"/>
  <c r="E876" i="39"/>
  <c r="D980" i="39"/>
  <c r="D603" i="39"/>
  <c r="E544" i="39"/>
  <c r="E138" i="39"/>
  <c r="G184" i="39"/>
  <c r="D769" i="39"/>
  <c r="D999" i="39"/>
  <c r="G1000" i="39"/>
  <c r="F719" i="39"/>
  <c r="D69" i="39"/>
  <c r="I229" i="39"/>
  <c r="F651" i="39"/>
  <c r="E279" i="39"/>
  <c r="G691" i="39"/>
  <c r="F852" i="39"/>
  <c r="F398" i="39"/>
  <c r="H1001" i="39"/>
  <c r="D734" i="39"/>
  <c r="F550" i="39"/>
  <c r="G410" i="39"/>
  <c r="H678" i="39"/>
  <c r="G238" i="39"/>
  <c r="D855" i="39"/>
  <c r="C86" i="39"/>
  <c r="C826" i="39"/>
  <c r="G456" i="39"/>
  <c r="C231" i="39"/>
  <c r="E500" i="39"/>
  <c r="D642" i="39"/>
  <c r="H848" i="39"/>
  <c r="E411" i="39"/>
  <c r="E609" i="39"/>
  <c r="C28" i="39"/>
  <c r="D880" i="39"/>
  <c r="D325" i="39"/>
  <c r="G601" i="39"/>
  <c r="D445" i="39"/>
  <c r="H600" i="39"/>
  <c r="E769" i="39"/>
  <c r="G540" i="39"/>
  <c r="H51" i="39"/>
  <c r="F956" i="39"/>
  <c r="G920" i="39"/>
  <c r="F619" i="39"/>
  <c r="D786" i="39"/>
  <c r="C3" i="39"/>
  <c r="D431" i="39"/>
  <c r="H449" i="39"/>
  <c r="D572" i="39"/>
  <c r="F731" i="39"/>
  <c r="I483" i="39"/>
  <c r="D261" i="39"/>
  <c r="F576" i="39"/>
  <c r="P14" i="9"/>
  <c r="R41" i="9"/>
  <c r="D528" i="39"/>
  <c r="F950" i="39"/>
  <c r="C343" i="39"/>
  <c r="C77" i="39"/>
  <c r="D766" i="39"/>
  <c r="F97" i="39"/>
  <c r="I1002" i="39"/>
  <c r="I558" i="39"/>
  <c r="C298" i="39"/>
  <c r="I59" i="39"/>
  <c r="D519" i="39"/>
  <c r="I736" i="39"/>
  <c r="F88" i="39"/>
  <c r="D175" i="39"/>
  <c r="E574" i="39"/>
  <c r="F1001" i="39"/>
  <c r="E937" i="39"/>
  <c r="I710" i="39"/>
  <c r="G938" i="39"/>
  <c r="I449" i="39"/>
  <c r="G522" i="39"/>
  <c r="D562" i="39"/>
  <c r="F523" i="39"/>
  <c r="G967" i="39"/>
  <c r="E407" i="39"/>
  <c r="I470" i="39"/>
  <c r="H685" i="39"/>
  <c r="C883" i="39"/>
  <c r="I1014" i="39"/>
  <c r="I727" i="39"/>
  <c r="E445" i="39"/>
  <c r="I369" i="39"/>
  <c r="I215" i="39"/>
  <c r="H9" i="3"/>
  <c r="C664" i="39"/>
  <c r="C695" i="39"/>
  <c r="C708" i="39"/>
  <c r="E248" i="39"/>
  <c r="I76" i="39"/>
  <c r="I418" i="39"/>
  <c r="C910" i="39"/>
  <c r="E81" i="39"/>
  <c r="C638" i="39"/>
  <c r="G1024" i="39"/>
  <c r="C47" i="39"/>
  <c r="G637" i="39"/>
  <c r="G588" i="39"/>
  <c r="D649" i="39"/>
  <c r="I589" i="39"/>
  <c r="E21" i="39"/>
  <c r="C727" i="39"/>
  <c r="I895" i="39"/>
  <c r="G436" i="39"/>
  <c r="D137" i="39"/>
  <c r="Q19" i="9"/>
  <c r="I976" i="39"/>
  <c r="C633" i="39"/>
  <c r="F675" i="39"/>
  <c r="H959" i="39"/>
  <c r="G625" i="39"/>
  <c r="C518" i="39"/>
  <c r="G999" i="39"/>
  <c r="C401" i="39"/>
  <c r="G512" i="39"/>
  <c r="C331" i="39"/>
  <c r="I556" i="39"/>
  <c r="E736" i="39"/>
  <c r="H827" i="39"/>
  <c r="C751" i="39"/>
  <c r="C171" i="39"/>
  <c r="I893" i="39"/>
  <c r="H865" i="39"/>
  <c r="F897" i="39"/>
  <c r="F377" i="39"/>
  <c r="C899" i="39"/>
  <c r="D168" i="39"/>
  <c r="E143" i="39"/>
  <c r="D517" i="39"/>
  <c r="H82" i="39"/>
  <c r="G558" i="39"/>
  <c r="G737" i="39"/>
  <c r="H26" i="3"/>
  <c r="H547" i="39"/>
  <c r="G1012" i="39"/>
  <c r="E125" i="39"/>
  <c r="H355" i="39"/>
  <c r="F533" i="39"/>
  <c r="I612" i="39"/>
  <c r="E537" i="39"/>
  <c r="D578" i="39"/>
  <c r="C909" i="39"/>
  <c r="C88" i="39"/>
  <c r="H771" i="39"/>
  <c r="F733" i="39"/>
  <c r="G760" i="39"/>
  <c r="C374" i="39"/>
  <c r="F573" i="39"/>
  <c r="F760" i="39"/>
  <c r="H642" i="39"/>
  <c r="I772" i="39"/>
  <c r="G790" i="39"/>
  <c r="H950" i="39"/>
  <c r="I846" i="39"/>
  <c r="C471" i="39"/>
  <c r="I829" i="39"/>
  <c r="I909" i="39"/>
  <c r="F982" i="39"/>
  <c r="F793" i="39"/>
  <c r="H326" i="39"/>
  <c r="I628" i="39"/>
  <c r="H856" i="39"/>
  <c r="G219" i="39"/>
  <c r="G714" i="39"/>
  <c r="C905" i="39"/>
  <c r="H735" i="39"/>
  <c r="D686" i="39"/>
  <c r="C297" i="39"/>
  <c r="D495" i="39"/>
  <c r="D852" i="39"/>
  <c r="F281" i="39"/>
  <c r="G208" i="39"/>
  <c r="H998" i="39"/>
  <c r="F745" i="39"/>
  <c r="I248" i="39"/>
  <c r="D801" i="39"/>
  <c r="E610" i="39"/>
  <c r="C112" i="39"/>
  <c r="D958" i="39"/>
  <c r="C662" i="39"/>
  <c r="D904" i="39"/>
  <c r="D986" i="39"/>
  <c r="D867" i="39"/>
  <c r="H724" i="39"/>
  <c r="C759" i="39"/>
  <c r="C270" i="39"/>
  <c r="D683" i="39"/>
  <c r="E533" i="39"/>
  <c r="C792" i="39"/>
  <c r="F360" i="39"/>
  <c r="G918" i="39"/>
  <c r="D593" i="39"/>
  <c r="G1011" i="39"/>
  <c r="I564" i="39"/>
  <c r="I115" i="39"/>
  <c r="F610" i="39"/>
  <c r="F439" i="39"/>
  <c r="G750" i="39"/>
  <c r="E721" i="39"/>
  <c r="E308" i="39"/>
  <c r="H104" i="39"/>
  <c r="F637" i="39"/>
  <c r="F636" i="39"/>
  <c r="D463" i="39"/>
  <c r="H550" i="39"/>
  <c r="G763" i="39"/>
  <c r="F441" i="39"/>
  <c r="C844" i="39"/>
  <c r="E331" i="39"/>
  <c r="F772" i="39"/>
  <c r="H63" i="39"/>
  <c r="D792" i="39"/>
  <c r="G677" i="39"/>
  <c r="H731" i="39"/>
  <c r="C960" i="39"/>
  <c r="I953" i="39"/>
  <c r="G670" i="39"/>
  <c r="C58" i="39"/>
  <c r="I768" i="39"/>
  <c r="D356" i="39"/>
  <c r="H618" i="39"/>
  <c r="F556" i="39"/>
  <c r="E879" i="39"/>
  <c r="F917" i="39"/>
  <c r="C394" i="39"/>
  <c r="D290" i="39"/>
  <c r="Q8" i="9"/>
  <c r="C315" i="39"/>
  <c r="D632" i="39"/>
  <c r="H820" i="39"/>
  <c r="F320" i="39"/>
  <c r="I931" i="39"/>
  <c r="F762" i="39"/>
  <c r="I670" i="39"/>
  <c r="H988" i="39"/>
  <c r="E939" i="39"/>
  <c r="G671" i="39"/>
  <c r="I224" i="39"/>
  <c r="D890" i="39"/>
  <c r="F880" i="39"/>
  <c r="C133" i="39"/>
  <c r="D785" i="39"/>
  <c r="F746" i="39"/>
  <c r="F668" i="39"/>
  <c r="I571" i="39"/>
  <c r="C498" i="39"/>
  <c r="H114" i="39"/>
  <c r="H204" i="39"/>
  <c r="I411" i="39"/>
  <c r="H475" i="39"/>
  <c r="H679" i="39"/>
  <c r="D551" i="39"/>
  <c r="I937" i="39"/>
  <c r="I409" i="39"/>
  <c r="F174" i="39"/>
  <c r="E555" i="39"/>
  <c r="E278" i="39"/>
  <c r="C94" i="39"/>
  <c r="H447" i="39"/>
  <c r="I675" i="39"/>
  <c r="C134" i="39"/>
  <c r="G342" i="39"/>
  <c r="F409" i="39"/>
  <c r="I420" i="39"/>
  <c r="I160" i="39"/>
  <c r="D378" i="39"/>
  <c r="H990" i="39"/>
  <c r="C65" i="39"/>
  <c r="E1005" i="39"/>
  <c r="I101" i="39"/>
  <c r="C784" i="39"/>
  <c r="F336" i="39"/>
  <c r="H757" i="39"/>
  <c r="F801" i="39"/>
  <c r="H20" i="39"/>
  <c r="F602" i="39"/>
  <c r="E467" i="39"/>
  <c r="F696" i="39"/>
  <c r="E774" i="39"/>
  <c r="F624" i="39"/>
  <c r="H866" i="39"/>
  <c r="I1" i="39"/>
  <c r="C734" i="39"/>
  <c r="G893" i="39"/>
  <c r="F673" i="39"/>
  <c r="H650" i="39"/>
  <c r="H1004" i="39"/>
  <c r="C764" i="39"/>
  <c r="G401" i="39"/>
  <c r="F895" i="39"/>
  <c r="F888" i="39"/>
  <c r="I725" i="39"/>
  <c r="E921" i="39"/>
  <c r="E122" i="39"/>
  <c r="C381" i="39"/>
  <c r="I990" i="39"/>
  <c r="F526" i="39"/>
  <c r="E513" i="39"/>
  <c r="G138" i="39"/>
  <c r="F16" i="39"/>
  <c r="D612" i="39"/>
  <c r="D747" i="39"/>
  <c r="P10" i="9"/>
  <c r="H15" i="3"/>
  <c r="S34" i="9"/>
  <c r="G369" i="39"/>
  <c r="I34" i="39"/>
  <c r="H759" i="39"/>
  <c r="I226" i="39"/>
  <c r="F417" i="39"/>
  <c r="D996" i="39"/>
  <c r="E767" i="39"/>
  <c r="I603" i="39"/>
  <c r="C273" i="39"/>
  <c r="H971" i="39"/>
  <c r="F603" i="39"/>
  <c r="C854" i="39"/>
  <c r="G922" i="39"/>
  <c r="C780" i="39"/>
  <c r="R35" i="9"/>
  <c r="C848" i="39"/>
  <c r="S41" i="9"/>
  <c r="I989" i="39"/>
  <c r="D660" i="39"/>
  <c r="I844" i="39"/>
  <c r="H845" i="39"/>
  <c r="I807" i="39"/>
  <c r="G897" i="39"/>
  <c r="I702" i="39"/>
  <c r="D748" i="39"/>
  <c r="C678" i="39"/>
  <c r="F1017" i="39"/>
  <c r="G819" i="39"/>
  <c r="F391" i="39"/>
  <c r="G753" i="39"/>
  <c r="H101" i="39"/>
  <c r="F197" i="39"/>
  <c r="C783" i="39"/>
  <c r="C106" i="39"/>
  <c r="C321" i="39"/>
  <c r="H323" i="39"/>
  <c r="E241" i="39"/>
  <c r="E355" i="39"/>
  <c r="C530" i="39"/>
  <c r="D983" i="39"/>
  <c r="E960" i="39"/>
  <c r="D470" i="39"/>
  <c r="F709" i="39"/>
  <c r="F975" i="39"/>
  <c r="H732" i="39"/>
  <c r="I855" i="39"/>
  <c r="E842" i="39"/>
  <c r="F867" i="39"/>
  <c r="E916" i="39"/>
  <c r="D623" i="39"/>
  <c r="F243" i="39"/>
  <c r="F712" i="39"/>
  <c r="I367" i="39"/>
  <c r="E46" i="39"/>
  <c r="I656" i="39"/>
  <c r="E204" i="39"/>
  <c r="F404" i="39"/>
  <c r="H210" i="39"/>
  <c r="I646" i="39"/>
  <c r="D306" i="39"/>
  <c r="H867" i="39"/>
  <c r="H822" i="39"/>
  <c r="D577" i="39"/>
  <c r="I683" i="39"/>
  <c r="F423" i="39"/>
  <c r="H972" i="39"/>
  <c r="I799" i="39"/>
  <c r="C928" i="39"/>
  <c r="C427" i="39"/>
  <c r="I451" i="39"/>
  <c r="I820" i="39"/>
  <c r="E144" i="39"/>
  <c r="D846" i="39"/>
  <c r="C849" i="39"/>
  <c r="H35" i="39"/>
  <c r="C502" i="39"/>
  <c r="D863" i="39"/>
  <c r="F422" i="39"/>
  <c r="G719" i="39"/>
  <c r="I5" i="39"/>
  <c r="C1009" i="39"/>
  <c r="E464" i="39"/>
  <c r="F849" i="39"/>
  <c r="G116" i="39"/>
  <c r="F519" i="39"/>
  <c r="G555" i="39"/>
  <c r="F611" i="39"/>
  <c r="E18" i="39"/>
  <c r="D814" i="39"/>
  <c r="F641" i="39"/>
  <c r="E909" i="39"/>
  <c r="F260" i="39"/>
  <c r="C725" i="39"/>
  <c r="D60" i="39"/>
  <c r="H392" i="39"/>
  <c r="G143" i="39"/>
  <c r="H259" i="39"/>
  <c r="C403" i="39"/>
  <c r="D982" i="39"/>
  <c r="F631" i="39"/>
  <c r="I771" i="39"/>
  <c r="H786" i="39"/>
  <c r="E557" i="39"/>
  <c r="D713" i="39"/>
  <c r="F842" i="39"/>
  <c r="C139" i="39"/>
  <c r="D918" i="39"/>
  <c r="F425" i="39"/>
  <c r="F850" i="39"/>
  <c r="D355" i="39"/>
  <c r="I737" i="39"/>
  <c r="G856" i="39"/>
  <c r="I946" i="39"/>
  <c r="I23" i="7"/>
  <c r="H639" i="39"/>
  <c r="G102" i="39"/>
  <c r="F535" i="39"/>
  <c r="C673" i="39"/>
  <c r="G768" i="39"/>
  <c r="H680" i="39"/>
  <c r="H463" i="39"/>
  <c r="H55" i="39"/>
  <c r="F558" i="39"/>
  <c r="I805" i="39"/>
  <c r="C282" i="39"/>
  <c r="G195" i="39"/>
  <c r="C586" i="39"/>
  <c r="E912" i="39"/>
  <c r="E793" i="39"/>
  <c r="G270" i="39"/>
  <c r="F396" i="39"/>
  <c r="G504" i="39"/>
  <c r="I845" i="39"/>
  <c r="C594" i="39"/>
  <c r="E807" i="39"/>
  <c r="H729" i="39"/>
  <c r="G129" i="39"/>
  <c r="F666" i="39"/>
  <c r="D344" i="39"/>
  <c r="H160" i="39"/>
  <c r="I609" i="39"/>
  <c r="H583" i="39"/>
  <c r="E441" i="39"/>
  <c r="C145" i="39"/>
  <c r="E864" i="39"/>
  <c r="E550" i="39"/>
  <c r="H846" i="39"/>
  <c r="C175" i="39"/>
  <c r="C850" i="39"/>
  <c r="E391" i="39"/>
  <c r="E250" i="39"/>
  <c r="F770" i="39"/>
  <c r="E947" i="39"/>
  <c r="E968" i="39"/>
  <c r="D1001" i="39"/>
  <c r="F186" i="39"/>
  <c r="I254" i="39"/>
  <c r="G118" i="39"/>
  <c r="I611" i="39"/>
  <c r="D289" i="39"/>
  <c r="E565" i="39"/>
  <c r="F704" i="39"/>
  <c r="E130" i="39"/>
  <c r="I948" i="39"/>
  <c r="F517" i="39"/>
  <c r="E474" i="39"/>
  <c r="E723" i="39"/>
  <c r="C51" i="39"/>
  <c r="I325" i="39"/>
  <c r="D710" i="39"/>
  <c r="E325" i="39"/>
  <c r="C265" i="39"/>
  <c r="D472" i="39"/>
  <c r="I1019" i="39"/>
  <c r="C877" i="39"/>
  <c r="C684" i="39"/>
  <c r="E852" i="39"/>
  <c r="G415" i="39"/>
  <c r="I541" i="39"/>
  <c r="C729" i="39"/>
  <c r="C1019" i="39"/>
  <c r="C322" i="39"/>
  <c r="I643" i="39"/>
  <c r="E919" i="39"/>
  <c r="C245" i="39"/>
  <c r="D722" i="39"/>
  <c r="F302" i="39"/>
  <c r="I1006" i="39"/>
  <c r="F103" i="39"/>
  <c r="I130" i="39"/>
  <c r="D925" i="39"/>
  <c r="D767" i="39"/>
  <c r="E368" i="39"/>
  <c r="H730" i="39"/>
  <c r="G725" i="39"/>
  <c r="F557" i="39"/>
  <c r="I674" i="39"/>
  <c r="E524" i="39"/>
  <c r="H765" i="39"/>
  <c r="C131" i="39"/>
  <c r="G90" i="39"/>
  <c r="E710" i="39"/>
  <c r="H490" i="39"/>
  <c r="C242" i="39"/>
  <c r="H29" i="3"/>
  <c r="D433" i="39"/>
  <c r="I339" i="39"/>
  <c r="H721" i="39"/>
  <c r="V50" i="9"/>
  <c r="C723" i="39"/>
  <c r="C484" i="39"/>
  <c r="G465" i="39"/>
  <c r="D497" i="39"/>
  <c r="E151" i="39"/>
  <c r="G185" i="39"/>
  <c r="H32" i="39"/>
  <c r="C918" i="39"/>
  <c r="C373" i="39"/>
  <c r="D953" i="39"/>
  <c r="C709" i="39"/>
  <c r="F468" i="39"/>
  <c r="E631" i="39"/>
  <c r="E656" i="39"/>
  <c r="I209" i="39"/>
  <c r="H916" i="39"/>
  <c r="I865" i="39"/>
  <c r="F561" i="39"/>
  <c r="H927" i="39"/>
  <c r="E621" i="39"/>
  <c r="I563" i="39"/>
  <c r="F301" i="39"/>
  <c r="F981" i="39"/>
  <c r="D493" i="39"/>
  <c r="D524" i="39"/>
  <c r="F401" i="39"/>
  <c r="H901" i="39"/>
  <c r="I537" i="39"/>
  <c r="H877" i="39"/>
  <c r="C26" i="39"/>
  <c r="G658" i="39"/>
  <c r="G741" i="39"/>
  <c r="G634" i="39"/>
  <c r="E293" i="39"/>
  <c r="G71" i="39"/>
  <c r="D690" i="39"/>
  <c r="H835" i="39"/>
  <c r="D633" i="39"/>
  <c r="E161" i="39"/>
  <c r="D751" i="39"/>
  <c r="I43" i="39"/>
  <c r="H22" i="39"/>
  <c r="D151" i="39"/>
  <c r="I146" i="39"/>
  <c r="G373" i="39"/>
  <c r="G362" i="39"/>
  <c r="E634" i="39"/>
  <c r="F771" i="39"/>
  <c r="E707" i="39"/>
  <c r="G805" i="39"/>
  <c r="C720" i="39"/>
  <c r="F583" i="39"/>
  <c r="C605" i="39"/>
  <c r="F869" i="39"/>
  <c r="C398" i="39"/>
  <c r="C267" i="39"/>
  <c r="C706" i="39"/>
  <c r="E527" i="39"/>
  <c r="H898" i="39"/>
  <c r="E661" i="39"/>
  <c r="F940" i="39"/>
  <c r="D327" i="39"/>
  <c r="I505" i="39"/>
  <c r="G606" i="39"/>
  <c r="G948" i="39"/>
  <c r="D759" i="39"/>
  <c r="G175" i="39"/>
  <c r="F251" i="39"/>
  <c r="E903" i="39"/>
  <c r="H801" i="39"/>
  <c r="H722" i="39"/>
  <c r="I361" i="39"/>
  <c r="C799" i="39"/>
  <c r="E827" i="39"/>
  <c r="F1008" i="39"/>
  <c r="F115" i="39"/>
  <c r="I814" i="39"/>
  <c r="H994" i="39"/>
  <c r="G816" i="39"/>
  <c r="I584" i="39"/>
  <c r="I491" i="39"/>
  <c r="I850" i="39"/>
  <c r="E370" i="39"/>
  <c r="D541" i="39"/>
  <c r="F799" i="39"/>
  <c r="G310" i="39"/>
  <c r="H675" i="39"/>
  <c r="E109" i="39"/>
  <c r="C651" i="39"/>
  <c r="F504" i="39"/>
  <c r="H528" i="39"/>
  <c r="H847" i="39"/>
  <c r="F106" i="39"/>
  <c r="I753" i="39"/>
  <c r="H896" i="39"/>
  <c r="E616" i="39"/>
  <c r="I712" i="39"/>
  <c r="F61" i="39"/>
  <c r="F732" i="39"/>
  <c r="C977" i="39"/>
  <c r="C115" i="39"/>
  <c r="C559" i="39"/>
  <c r="E605" i="39"/>
  <c r="C923" i="39"/>
  <c r="C418" i="39"/>
  <c r="G942" i="39"/>
  <c r="G833" i="39"/>
  <c r="I995" i="39"/>
  <c r="H170" i="39"/>
  <c r="F998" i="39"/>
  <c r="G652" i="39"/>
  <c r="E933" i="39"/>
  <c r="G340" i="39"/>
  <c r="C444" i="39"/>
  <c r="I482" i="39"/>
  <c r="I277" i="39"/>
  <c r="C753" i="39"/>
  <c r="C192" i="39"/>
  <c r="E336" i="39"/>
  <c r="H755" i="39"/>
  <c r="H999" i="39"/>
  <c r="I363" i="39"/>
  <c r="G57" i="39"/>
  <c r="I1023" i="39"/>
  <c r="H737" i="39"/>
  <c r="G242" i="39"/>
  <c r="C686" i="39"/>
  <c r="G649" i="39"/>
  <c r="C542" i="39"/>
  <c r="G632" i="39"/>
  <c r="F642" i="39"/>
  <c r="C190" i="39"/>
  <c r="F1" i="39"/>
  <c r="D95" i="39"/>
  <c r="E66" i="39"/>
  <c r="I54" i="39"/>
  <c r="H894" i="39"/>
  <c r="C958" i="39"/>
  <c r="E857" i="39"/>
  <c r="F970" i="39"/>
  <c r="C787" i="39"/>
  <c r="D420" i="39"/>
  <c r="D588" i="39"/>
  <c r="G539" i="39"/>
  <c r="E185" i="39"/>
  <c r="G398" i="39"/>
  <c r="C669" i="39"/>
  <c r="C612" i="39"/>
  <c r="F507" i="39"/>
  <c r="C800" i="39"/>
  <c r="G528" i="39"/>
  <c r="G222" i="39"/>
  <c r="G356" i="39"/>
  <c r="H146" i="39"/>
  <c r="C925" i="39"/>
  <c r="F389" i="39"/>
  <c r="D34" i="39"/>
  <c r="D180" i="39"/>
  <c r="D741" i="39"/>
  <c r="D379" i="39"/>
  <c r="I195" i="39"/>
  <c r="H626" i="39"/>
  <c r="I889" i="39"/>
  <c r="C658" i="39"/>
  <c r="I542" i="39"/>
  <c r="E94" i="39"/>
  <c r="I412" i="39"/>
  <c r="G809" i="39"/>
  <c r="G88" i="39"/>
  <c r="F683" i="39"/>
  <c r="H80" i="39"/>
  <c r="H416" i="39"/>
  <c r="E418" i="39"/>
  <c r="F520" i="39"/>
  <c r="F162" i="39"/>
  <c r="D129" i="39"/>
  <c r="G273" i="39"/>
  <c r="C54" i="39"/>
  <c r="G153" i="39"/>
  <c r="C515" i="39"/>
  <c r="H530" i="39"/>
  <c r="I510" i="39"/>
  <c r="C397" i="39"/>
  <c r="D702" i="39"/>
  <c r="H481" i="39"/>
  <c r="I126" i="39"/>
  <c r="F598" i="39"/>
  <c r="D888" i="39"/>
  <c r="G196" i="39"/>
  <c r="E232" i="39"/>
  <c r="G472" i="39"/>
  <c r="C264" i="39"/>
  <c r="C979" i="39"/>
  <c r="G392" i="39"/>
  <c r="H592" i="39"/>
  <c r="D207" i="39"/>
  <c r="I66" i="39"/>
  <c r="C259" i="39"/>
  <c r="F447" i="39"/>
  <c r="G458" i="39"/>
  <c r="I648" i="39"/>
  <c r="C600" i="39"/>
  <c r="E1007" i="39"/>
  <c r="H911" i="39"/>
  <c r="D91" i="39"/>
  <c r="H198" i="39"/>
  <c r="F244" i="39"/>
  <c r="G367" i="39"/>
  <c r="C137" i="39"/>
  <c r="C556" i="39"/>
  <c r="G584" i="39"/>
  <c r="F343" i="39"/>
  <c r="G30" i="39"/>
  <c r="G565" i="39"/>
  <c r="I87" i="39"/>
  <c r="F69" i="39"/>
  <c r="D503" i="39"/>
  <c r="I531" i="39"/>
  <c r="D236" i="39"/>
  <c r="D107" i="39"/>
  <c r="D239" i="39"/>
  <c r="E154" i="39"/>
  <c r="I112" i="39"/>
  <c r="D17" i="39"/>
  <c r="I190" i="39"/>
  <c r="G800" i="39"/>
  <c r="H790" i="39"/>
  <c r="F150" i="39"/>
  <c r="E56" i="39"/>
  <c r="C81" i="39"/>
  <c r="H113" i="39"/>
  <c r="F108" i="39"/>
  <c r="D26" i="39"/>
  <c r="C572" i="39"/>
  <c r="I207" i="39"/>
  <c r="I264" i="39"/>
  <c r="H176" i="39"/>
  <c r="D282" i="39"/>
  <c r="G100" i="39"/>
  <c r="I30" i="39"/>
  <c r="F670" i="39"/>
  <c r="C228" i="39"/>
  <c r="C1006" i="39"/>
  <c r="C219" i="39"/>
  <c r="G747" i="39"/>
  <c r="I565" i="39"/>
  <c r="E26" i="39"/>
  <c r="G414" i="39"/>
  <c r="H841" i="39"/>
  <c r="G7" i="39"/>
  <c r="G720" i="39"/>
  <c r="H434" i="39"/>
  <c r="E137" i="39"/>
  <c r="C347" i="39"/>
  <c r="D181" i="39"/>
  <c r="I323" i="39"/>
  <c r="E551" i="39"/>
  <c r="I824" i="39"/>
  <c r="E436" i="39"/>
  <c r="E102" i="39"/>
  <c r="F138" i="39"/>
  <c r="D488" i="39"/>
  <c r="H215" i="39"/>
  <c r="G42" i="39"/>
  <c r="E35" i="39"/>
  <c r="F15" i="39"/>
  <c r="H155" i="39"/>
  <c r="F120" i="39"/>
  <c r="I251" i="39"/>
  <c r="F708" i="39"/>
  <c r="E229" i="39"/>
  <c r="G113" i="39"/>
  <c r="H666" i="39"/>
  <c r="G241" i="39"/>
  <c r="I162" i="39"/>
  <c r="H360" i="39"/>
  <c r="E2" i="39"/>
  <c r="G435" i="39"/>
  <c r="I972" i="39"/>
  <c r="H605" i="39"/>
  <c r="F901" i="39"/>
  <c r="I304" i="39"/>
  <c r="G364" i="39"/>
  <c r="H496" i="39"/>
  <c r="G452" i="39"/>
  <c r="G1023" i="39"/>
  <c r="E714" i="39"/>
  <c r="D631" i="39"/>
  <c r="G854" i="39"/>
  <c r="D172" i="39"/>
  <c r="G488" i="39"/>
  <c r="H522" i="39"/>
  <c r="G641" i="39"/>
  <c r="D963" i="39"/>
  <c r="E360" i="39"/>
  <c r="H115" i="39"/>
  <c r="I793" i="39"/>
  <c r="C473" i="39"/>
  <c r="C330" i="39"/>
  <c r="F923" i="39"/>
  <c r="I187" i="39"/>
  <c r="I473" i="39"/>
  <c r="C953" i="39"/>
  <c r="C1018" i="39"/>
  <c r="E257" i="39"/>
  <c r="F1016" i="39"/>
  <c r="F1020" i="39"/>
  <c r="I616" i="39"/>
  <c r="I424" i="39"/>
  <c r="C730" i="39"/>
  <c r="F606" i="39"/>
  <c r="G769" i="39"/>
  <c r="I997" i="39"/>
  <c r="E484" i="39"/>
  <c r="E754" i="39"/>
  <c r="H770" i="39"/>
  <c r="H608" i="39"/>
  <c r="I436" i="39"/>
  <c r="D539" i="39"/>
  <c r="D573" i="39"/>
  <c r="D648" i="39"/>
  <c r="C465" i="39"/>
  <c r="G263" i="39"/>
  <c r="F419" i="39"/>
  <c r="F937" i="39"/>
  <c r="I638" i="39"/>
  <c r="F693" i="39"/>
  <c r="C788" i="39"/>
  <c r="D527" i="39"/>
  <c r="E662" i="39"/>
  <c r="D879" i="39"/>
  <c r="C908" i="39"/>
  <c r="C671" i="39"/>
  <c r="D635" i="39"/>
  <c r="F222" i="39"/>
  <c r="E547" i="39"/>
  <c r="E716" i="39"/>
  <c r="H455" i="39"/>
  <c r="I561" i="39"/>
  <c r="E873" i="39"/>
  <c r="E895" i="39"/>
  <c r="C97" i="39"/>
  <c r="D212" i="39"/>
  <c r="I1015" i="39"/>
  <c r="I540" i="39"/>
  <c r="E607" i="39"/>
  <c r="G463" i="39"/>
  <c r="G589" i="39"/>
  <c r="C505" i="39"/>
  <c r="F334" i="39"/>
  <c r="C871" i="39"/>
  <c r="C34" i="39"/>
  <c r="I68" i="39"/>
  <c r="E753" i="39"/>
  <c r="C421" i="39"/>
  <c r="I836" i="39"/>
  <c r="C99" i="39"/>
  <c r="F572" i="39"/>
  <c r="D611" i="39"/>
  <c r="F418" i="39"/>
  <c r="F846" i="39"/>
  <c r="D47" i="39"/>
  <c r="D490" i="39"/>
  <c r="H953" i="39"/>
  <c r="F554" i="39"/>
  <c r="I492" i="39"/>
  <c r="I253" i="39"/>
  <c r="D480" i="39"/>
  <c r="H643" i="39"/>
  <c r="F160" i="39"/>
  <c r="H723" i="39"/>
  <c r="F454" i="39"/>
  <c r="C71" i="39"/>
  <c r="D602" i="39"/>
  <c r="D812" i="39"/>
  <c r="C506" i="39"/>
  <c r="I783" i="39"/>
  <c r="E741" i="39"/>
  <c r="H903" i="39"/>
  <c r="H718" i="39"/>
  <c r="D542" i="39"/>
  <c r="I548" i="39"/>
  <c r="E1017" i="39"/>
  <c r="E228" i="39"/>
  <c r="C278" i="39"/>
  <c r="G814" i="39"/>
  <c r="I33" i="39"/>
  <c r="C551" i="39"/>
  <c r="F5" i="39"/>
  <c r="D196" i="39"/>
  <c r="D508" i="39"/>
  <c r="D260" i="39"/>
  <c r="H997" i="39"/>
  <c r="D427" i="39"/>
  <c r="I984" i="39"/>
  <c r="E649" i="39"/>
  <c r="I504" i="39"/>
  <c r="H939" i="39"/>
  <c r="D729" i="39"/>
  <c r="C384" i="39"/>
  <c r="Q20" i="9"/>
  <c r="F902" i="39"/>
  <c r="C208" i="39"/>
  <c r="F342" i="39"/>
  <c r="I203" i="39"/>
  <c r="F274" i="39"/>
  <c r="I641" i="39"/>
  <c r="E429" i="39"/>
  <c r="F205" i="39"/>
  <c r="E458" i="39"/>
  <c r="E556" i="39"/>
  <c r="C858" i="39"/>
  <c r="F689" i="39"/>
  <c r="D200" i="39"/>
  <c r="I313" i="39"/>
  <c r="D86" i="39"/>
  <c r="E696" i="39"/>
  <c r="G718" i="39"/>
  <c r="D189" i="39"/>
  <c r="E313" i="39"/>
  <c r="G985" i="39"/>
  <c r="C926" i="39"/>
  <c r="H760" i="39"/>
  <c r="G728" i="39"/>
  <c r="F782" i="39"/>
  <c r="I1016" i="39"/>
  <c r="I448" i="39"/>
  <c r="I164" i="39"/>
  <c r="H225" i="39"/>
  <c r="S8" i="9"/>
  <c r="T22" i="9"/>
  <c r="Q10" i="9"/>
  <c r="O14" i="9"/>
  <c r="O32" i="9" s="1"/>
  <c r="C860" i="39"/>
  <c r="G787" i="39"/>
  <c r="C517" i="39"/>
  <c r="E929" i="39"/>
  <c r="E470" i="39"/>
  <c r="G608" i="39"/>
  <c r="H572" i="39"/>
  <c r="G546" i="39"/>
  <c r="F633" i="39"/>
  <c r="C895" i="39"/>
  <c r="C363" i="39"/>
  <c r="F26" i="39"/>
  <c r="G743" i="39"/>
  <c r="E913" i="39"/>
  <c r="F862" i="39"/>
  <c r="I1001" i="39"/>
  <c r="G1009" i="39"/>
  <c r="D554" i="39"/>
  <c r="H838" i="39"/>
  <c r="G117" i="39"/>
  <c r="I998" i="39"/>
  <c r="E818" i="39"/>
  <c r="F788" i="39"/>
  <c r="G293" i="39"/>
  <c r="E126" i="39"/>
  <c r="G311" i="39"/>
  <c r="F800" i="39"/>
  <c r="I591" i="39"/>
  <c r="G493" i="39"/>
  <c r="E746" i="39"/>
  <c r="H761" i="39"/>
  <c r="D532" i="39"/>
  <c r="G579" i="39"/>
  <c r="C1015" i="39"/>
  <c r="G562" i="39"/>
  <c r="E252" i="39"/>
  <c r="H582" i="39"/>
  <c r="I36" i="39"/>
  <c r="G510" i="39"/>
  <c r="F763" i="39"/>
  <c r="I433" i="39"/>
  <c r="E247" i="39"/>
  <c r="G449" i="39"/>
  <c r="G281" i="39"/>
  <c r="H513" i="39"/>
  <c r="F252" i="39"/>
  <c r="H556" i="39"/>
  <c r="E910" i="39"/>
  <c r="G617" i="39"/>
  <c r="I730" i="39"/>
  <c r="E751" i="39"/>
  <c r="C597" i="39"/>
  <c r="G600" i="39"/>
  <c r="C147" i="39"/>
  <c r="H1" i="39"/>
  <c r="D552" i="39"/>
  <c r="F627" i="39"/>
  <c r="D877" i="39"/>
  <c r="G366" i="39"/>
  <c r="H785" i="39"/>
  <c r="I708" i="39"/>
  <c r="C609" i="39"/>
  <c r="F137" i="39"/>
  <c r="I601" i="39"/>
  <c r="D725" i="39"/>
  <c r="D234" i="39"/>
  <c r="D947" i="39"/>
  <c r="C285" i="39"/>
  <c r="G341" i="39"/>
  <c r="I808" i="39"/>
  <c r="C220" i="39"/>
  <c r="F659" i="39"/>
  <c r="H337" i="39"/>
  <c r="D428" i="39"/>
  <c r="G976" i="39"/>
  <c r="G694" i="39"/>
  <c r="E1" i="39"/>
  <c r="E815" i="39"/>
  <c r="D938" i="39"/>
  <c r="F682" i="39"/>
  <c r="E835" i="39"/>
  <c r="C665" i="39"/>
  <c r="E362" i="39"/>
  <c r="G995" i="39"/>
  <c r="D720" i="39"/>
  <c r="D650" i="39"/>
  <c r="D740" i="39"/>
  <c r="I302" i="39"/>
  <c r="G815" i="39"/>
  <c r="H477" i="39"/>
  <c r="G292" i="39"/>
  <c r="C782" i="39"/>
  <c r="D365" i="39"/>
  <c r="D87" i="39"/>
  <c r="I784" i="39"/>
  <c r="I671" i="39"/>
  <c r="G847" i="39"/>
  <c r="E380" i="39"/>
  <c r="E668" i="39"/>
  <c r="D1018" i="39"/>
  <c r="G731" i="39"/>
  <c r="I642" i="39"/>
  <c r="E990" i="39"/>
  <c r="I1005" i="39"/>
  <c r="E706" i="39"/>
  <c r="F679" i="39"/>
  <c r="I926" i="39"/>
  <c r="E415" i="39"/>
  <c r="D444" i="39"/>
  <c r="E993" i="39"/>
  <c r="H1005" i="39"/>
  <c r="C593" i="39"/>
  <c r="E740" i="39"/>
  <c r="F811" i="39"/>
  <c r="C830" i="39"/>
  <c r="F951" i="39"/>
  <c r="C777" i="39"/>
  <c r="E829" i="39"/>
  <c r="G643" i="39"/>
  <c r="D908" i="39"/>
  <c r="E309" i="39"/>
  <c r="H426" i="39"/>
  <c r="D760" i="39"/>
  <c r="D566" i="39"/>
  <c r="C649" i="39"/>
  <c r="H379" i="39"/>
  <c r="C951" i="39"/>
  <c r="D158" i="39"/>
  <c r="E468" i="39"/>
  <c r="G94" i="39"/>
  <c r="D810" i="39"/>
  <c r="C912" i="39"/>
  <c r="C30" i="39"/>
  <c r="G359" i="39"/>
  <c r="F299" i="39"/>
  <c r="C91" i="39"/>
  <c r="D677" i="39"/>
  <c r="H157" i="39"/>
  <c r="H659" i="39"/>
  <c r="E975" i="39"/>
  <c r="G733" i="39"/>
  <c r="C746" i="39"/>
  <c r="H172" i="39"/>
  <c r="F210" i="39"/>
  <c r="D166" i="39"/>
  <c r="C451" i="39"/>
  <c r="H889" i="39"/>
  <c r="F285" i="39"/>
  <c r="F531" i="39"/>
  <c r="C947" i="39"/>
  <c r="D456" i="39"/>
  <c r="H329" i="39"/>
  <c r="E778" i="39"/>
  <c r="E163" i="39"/>
  <c r="I726" i="39"/>
  <c r="C920" i="39"/>
  <c r="I851" i="39"/>
  <c r="D518" i="39"/>
  <c r="E90" i="39"/>
  <c r="C529" i="39"/>
  <c r="I143" i="39"/>
  <c r="I958" i="39"/>
  <c r="F282" i="39"/>
  <c r="D609" i="39"/>
  <c r="I498" i="39"/>
  <c r="C774" i="39"/>
  <c r="G63" i="39"/>
  <c r="G500" i="39"/>
  <c r="G983" i="39"/>
  <c r="I484" i="39"/>
  <c r="H322" i="39"/>
  <c r="F358" i="39"/>
  <c r="H505" i="39"/>
  <c r="C205" i="39"/>
  <c r="C934" i="39"/>
  <c r="E211" i="39"/>
  <c r="D288" i="39"/>
  <c r="F612" i="39"/>
  <c r="F808" i="39"/>
  <c r="I103" i="39"/>
  <c r="G881" i="39"/>
  <c r="H982" i="39"/>
  <c r="F95" i="39"/>
  <c r="D187" i="39"/>
  <c r="F676" i="39"/>
  <c r="F118" i="39"/>
  <c r="E713" i="39"/>
  <c r="I769" i="39"/>
  <c r="F910" i="39"/>
  <c r="I39" i="39"/>
  <c r="D349" i="39"/>
  <c r="C141" i="39"/>
  <c r="G84" i="39"/>
  <c r="E333" i="39"/>
  <c r="E194" i="39"/>
  <c r="H974" i="39"/>
  <c r="E732" i="39"/>
  <c r="D535" i="39"/>
  <c r="D574" i="39"/>
  <c r="C771" i="39"/>
  <c r="C128" i="39"/>
  <c r="H123" i="39"/>
  <c r="H591" i="39"/>
  <c r="H184" i="39"/>
  <c r="H609" i="39"/>
  <c r="H653" i="39"/>
  <c r="D586" i="39"/>
  <c r="E582" i="39"/>
  <c r="D403" i="39"/>
  <c r="G426" i="39"/>
  <c r="E301" i="39"/>
  <c r="D70" i="39"/>
  <c r="D359" i="39"/>
  <c r="F703" i="39"/>
  <c r="E908" i="39"/>
  <c r="G633" i="39"/>
  <c r="H540" i="39"/>
  <c r="H784" i="39"/>
  <c r="C975" i="39"/>
  <c r="F411" i="39"/>
  <c r="F50" i="39"/>
  <c r="E504" i="39"/>
  <c r="G761" i="39"/>
  <c r="F158" i="39"/>
  <c r="C778" i="39"/>
  <c r="F991" i="39"/>
  <c r="G557" i="39"/>
  <c r="H614" i="39"/>
  <c r="I479" i="39"/>
  <c r="D391" i="39"/>
  <c r="F705" i="39"/>
  <c r="F967" i="39"/>
  <c r="D728" i="39"/>
  <c r="I742" i="39"/>
  <c r="C283" i="39"/>
  <c r="F91" i="39"/>
  <c r="F383" i="39"/>
  <c r="D655" i="39"/>
  <c r="F312" i="39"/>
  <c r="I124" i="39"/>
  <c r="F218" i="39"/>
  <c r="E82" i="39"/>
  <c r="G925" i="39"/>
  <c r="G416" i="39"/>
  <c r="G233" i="39"/>
  <c r="D851" i="39"/>
  <c r="G198" i="39"/>
  <c r="G877" i="39"/>
  <c r="F173" i="39"/>
  <c r="I395" i="39"/>
  <c r="H404" i="39"/>
  <c r="H861" i="39"/>
  <c r="F640" i="39"/>
  <c r="G22" i="39"/>
  <c r="H489" i="39"/>
  <c r="D108" i="39"/>
  <c r="I554" i="39"/>
  <c r="H638" i="39"/>
  <c r="E239" i="39"/>
  <c r="H88" i="39"/>
  <c r="E88" i="39"/>
  <c r="I622" i="39"/>
  <c r="I147" i="39"/>
  <c r="I97" i="39"/>
  <c r="C494" i="39"/>
  <c r="D738" i="39"/>
  <c r="D99" i="39"/>
  <c r="I334" i="39"/>
  <c r="F36" i="39"/>
  <c r="G738" i="39"/>
  <c r="E830" i="39"/>
  <c r="F81" i="39"/>
  <c r="G140" i="39"/>
  <c r="D304" i="39"/>
  <c r="D921" i="39"/>
  <c r="G283" i="39"/>
  <c r="F812" i="39"/>
  <c r="C92" i="39"/>
  <c r="I535" i="39"/>
  <c r="F727" i="39"/>
  <c r="F769" i="39"/>
  <c r="F545" i="39"/>
  <c r="G395" i="39"/>
  <c r="F626" i="39"/>
  <c r="I1000" i="39"/>
  <c r="F822" i="39"/>
  <c r="I803" i="39"/>
  <c r="C531" i="39"/>
  <c r="F245" i="39"/>
  <c r="G459" i="39"/>
  <c r="G631" i="39"/>
  <c r="D222" i="39"/>
  <c r="D543" i="39"/>
  <c r="J23" i="7"/>
  <c r="G702" i="39"/>
  <c r="O21" i="9"/>
  <c r="C758" i="39"/>
  <c r="H286" i="39"/>
  <c r="H836" i="39"/>
  <c r="C733" i="39"/>
  <c r="E184" i="39"/>
  <c r="C13" i="39"/>
  <c r="D235" i="39"/>
  <c r="H495" i="39"/>
  <c r="E423" i="39"/>
  <c r="F587" i="39"/>
  <c r="H707" i="39"/>
  <c r="H542" i="39"/>
  <c r="C736" i="39"/>
  <c r="D843" i="39"/>
  <c r="D898" i="39"/>
  <c r="G884" i="39"/>
  <c r="G988" i="39"/>
  <c r="F273" i="39"/>
  <c r="G348" i="39"/>
  <c r="C562" i="39"/>
  <c r="I964" i="39"/>
  <c r="C313" i="39"/>
  <c r="I766" i="39"/>
  <c r="G840" i="39"/>
  <c r="D138" i="39"/>
  <c r="H753" i="39"/>
  <c r="C790" i="39"/>
  <c r="C508" i="39"/>
  <c r="H440" i="39"/>
  <c r="H951" i="39"/>
  <c r="H511" i="39"/>
  <c r="I864" i="39"/>
  <c r="E783" i="39"/>
  <c r="E20" i="39"/>
  <c r="H537" i="39"/>
  <c r="E791" i="39"/>
  <c r="I767" i="39"/>
  <c r="D412" i="39"/>
  <c r="H863" i="39"/>
  <c r="D370" i="39"/>
  <c r="G997" i="39"/>
  <c r="C453" i="39"/>
  <c r="G919" i="39"/>
  <c r="C881" i="39"/>
  <c r="E114" i="39"/>
  <c r="G54" i="39"/>
  <c r="F347" i="39"/>
  <c r="H797" i="39"/>
  <c r="D839" i="39"/>
  <c r="H615" i="39"/>
  <c r="I180" i="39"/>
  <c r="H285" i="39"/>
  <c r="E59" i="39"/>
  <c r="G98" i="39"/>
  <c r="E660" i="39"/>
  <c r="C469" i="39"/>
  <c r="D770" i="39"/>
  <c r="C541" i="39"/>
  <c r="I60" i="39"/>
  <c r="D322" i="39"/>
  <c r="F79" i="39"/>
  <c r="I469" i="39"/>
  <c r="D135" i="39"/>
  <c r="E776" i="39"/>
  <c r="F615" i="39"/>
  <c r="E699" i="39"/>
  <c r="I941" i="39"/>
  <c r="G645" i="39"/>
  <c r="D670" i="39"/>
  <c r="E70" i="39"/>
  <c r="E854" i="39"/>
  <c r="H335" i="39"/>
  <c r="C319" i="39"/>
  <c r="D977" i="39"/>
  <c r="F596" i="39"/>
  <c r="G647" i="39"/>
  <c r="C745" i="39"/>
  <c r="H252" i="39"/>
  <c r="I255" i="39"/>
  <c r="I502" i="39"/>
  <c r="G580" i="39"/>
  <c r="G108" i="39"/>
  <c r="I966" i="39"/>
  <c r="E724" i="39"/>
  <c r="E523" i="39"/>
  <c r="C211" i="39"/>
  <c r="H779" i="39"/>
  <c r="G826" i="39"/>
  <c r="I421" i="39"/>
  <c r="H814" i="39"/>
  <c r="D664" i="39"/>
  <c r="H37" i="39"/>
  <c r="G621" i="39"/>
  <c r="D597" i="39"/>
  <c r="H56" i="39"/>
  <c r="D849" i="39"/>
  <c r="G33" i="39"/>
  <c r="D265" i="39"/>
  <c r="D1012" i="39"/>
  <c r="H291" i="39"/>
  <c r="F831" i="39"/>
  <c r="D840" i="39"/>
  <c r="G454" i="39"/>
  <c r="F135" i="39"/>
  <c r="G155" i="39"/>
  <c r="I596" i="39"/>
  <c r="G535" i="39"/>
  <c r="C809" i="39"/>
  <c r="D584" i="39"/>
  <c r="F834" i="39"/>
  <c r="I328" i="39"/>
  <c r="H431" i="39"/>
  <c r="F494" i="39"/>
  <c r="H563" i="39"/>
  <c r="G859" i="39"/>
  <c r="G905" i="39"/>
  <c r="E625" i="39"/>
  <c r="D841" i="39"/>
  <c r="F594" i="39"/>
  <c r="I828" i="39"/>
  <c r="G240" i="39"/>
  <c r="C994" i="39"/>
  <c r="E614" i="39"/>
  <c r="C346" i="39"/>
  <c r="D622" i="39"/>
  <c r="E686" i="39"/>
  <c r="D203" i="39"/>
  <c r="E401" i="39"/>
  <c r="H545" i="39"/>
  <c r="H932" i="39"/>
  <c r="E575" i="39"/>
  <c r="E980" i="39"/>
  <c r="H450" i="39"/>
  <c r="I223" i="39"/>
  <c r="E735" i="39"/>
  <c r="H996" i="39"/>
  <c r="H254" i="39"/>
  <c r="G599" i="39"/>
  <c r="I621" i="39"/>
  <c r="I235" i="39"/>
  <c r="I934" i="39"/>
  <c r="G151" i="39"/>
  <c r="I244" i="39"/>
  <c r="E983" i="39"/>
  <c r="I394" i="39"/>
  <c r="F266" i="39"/>
  <c r="I538" i="39"/>
  <c r="G131" i="39"/>
  <c r="H423" i="39"/>
  <c r="C690" i="39"/>
  <c r="F857" i="39"/>
  <c r="F472" i="39"/>
  <c r="E608" i="39"/>
  <c r="I673" i="39"/>
  <c r="H654" i="39"/>
  <c r="D111" i="39"/>
  <c r="E884" i="39"/>
  <c r="C404" i="39"/>
  <c r="I560" i="39"/>
  <c r="E982" i="39"/>
  <c r="E323" i="39"/>
  <c r="G824" i="39"/>
  <c r="D935" i="39"/>
  <c r="F721" i="39"/>
  <c r="D930" i="39"/>
  <c r="D795" i="39"/>
  <c r="I800" i="39"/>
  <c r="D381" i="39"/>
  <c r="H514" i="39"/>
  <c r="G682" i="39"/>
  <c r="F794" i="39"/>
  <c r="D885" i="39"/>
  <c r="C487" i="39"/>
  <c r="H887" i="39"/>
  <c r="E568" i="39"/>
  <c r="C824" i="39"/>
  <c r="C897" i="39"/>
  <c r="C798" i="39"/>
  <c r="F828" i="39"/>
  <c r="F479" i="39"/>
  <c r="E844" i="39"/>
  <c r="I557" i="39"/>
  <c r="E907" i="39"/>
  <c r="D956" i="39"/>
  <c r="I914" i="39"/>
  <c r="G542" i="39"/>
  <c r="E479" i="39"/>
  <c r="F403" i="39"/>
  <c r="I747" i="39"/>
  <c r="F368" i="39"/>
  <c r="D49" i="39"/>
  <c r="G338" i="39"/>
  <c r="G126" i="39"/>
  <c r="I982" i="39"/>
  <c r="F726" i="39"/>
  <c r="F269" i="39"/>
  <c r="H239" i="39"/>
  <c r="H634" i="39"/>
  <c r="C761" i="39"/>
  <c r="D924" i="39"/>
  <c r="D281" i="39"/>
  <c r="E628" i="39"/>
  <c r="F414" i="39"/>
  <c r="E801" i="39"/>
  <c r="D707" i="39"/>
  <c r="I31" i="39"/>
  <c r="I194" i="39"/>
  <c r="C838" i="39"/>
  <c r="H391" i="39"/>
  <c r="E162" i="39"/>
  <c r="F614" i="39"/>
  <c r="G960" i="39"/>
  <c r="F1014" i="39"/>
  <c r="D210" i="39"/>
  <c r="D985" i="39"/>
  <c r="H952" i="39"/>
  <c r="H635" i="39"/>
  <c r="G513" i="39"/>
  <c r="E669" i="39"/>
  <c r="F157" i="39"/>
  <c r="E1003" i="39"/>
  <c r="C309" i="39"/>
  <c r="F674" i="39"/>
  <c r="H667" i="39"/>
  <c r="E369" i="39"/>
  <c r="F890" i="39"/>
  <c r="C33" i="39"/>
  <c r="H342" i="39"/>
  <c r="G496" i="39"/>
  <c r="E223" i="39"/>
  <c r="D454" i="39"/>
  <c r="H44" i="39"/>
  <c r="G888" i="39"/>
  <c r="G527" i="39"/>
  <c r="H586" i="39"/>
  <c r="C903" i="39"/>
  <c r="G582" i="39"/>
  <c r="D1004" i="39"/>
  <c r="G695" i="39"/>
  <c r="F293" i="39"/>
  <c r="F743" i="39"/>
  <c r="G468" i="39"/>
  <c r="C805" i="39"/>
  <c r="G52" i="39"/>
  <c r="D975" i="39"/>
  <c r="H649" i="39"/>
  <c r="G965" i="39"/>
  <c r="H648" i="39"/>
  <c r="D709" i="39"/>
  <c r="E920" i="39"/>
  <c r="I474" i="39"/>
  <c r="H199" i="39"/>
  <c r="C114" i="39"/>
  <c r="D14" i="39"/>
  <c r="F330" i="39"/>
  <c r="G69" i="39"/>
  <c r="I183" i="39"/>
  <c r="C1016" i="39"/>
  <c r="D744" i="39"/>
  <c r="E756" i="39"/>
  <c r="D787" i="39"/>
  <c r="H314" i="39"/>
  <c r="H84" i="39"/>
  <c r="D842" i="39"/>
  <c r="C161" i="39"/>
  <c r="H746" i="39"/>
  <c r="D243" i="39"/>
  <c r="E314" i="39"/>
  <c r="E905" i="39"/>
  <c r="I822" i="39"/>
  <c r="G31" i="39"/>
  <c r="F700" i="39"/>
  <c r="H191" i="39"/>
  <c r="E140" i="39"/>
  <c r="E366" i="39"/>
  <c r="H975" i="39"/>
  <c r="I942" i="39"/>
  <c r="D317" i="39"/>
  <c r="H6" i="6"/>
  <c r="H10" i="8" s="1"/>
  <c r="I877" i="39"/>
  <c r="H388" i="39"/>
  <c r="G272" i="39"/>
  <c r="H33" i="39"/>
  <c r="I435" i="39"/>
  <c r="D178" i="39"/>
  <c r="T42" i="9"/>
  <c r="F875" i="39"/>
  <c r="F819" i="39"/>
  <c r="I993" i="39"/>
  <c r="C738" i="39"/>
  <c r="F730" i="39"/>
  <c r="C628" i="39"/>
  <c r="F500" i="39"/>
  <c r="D717" i="39"/>
  <c r="C213" i="39"/>
  <c r="C391" i="39"/>
  <c r="G1003" i="39"/>
  <c r="G970" i="39"/>
  <c r="H791" i="39"/>
  <c r="D547" i="39"/>
  <c r="I965" i="39"/>
  <c r="F413" i="39"/>
  <c r="E450" i="39"/>
  <c r="E538" i="39"/>
  <c r="I720" i="39"/>
  <c r="I387" i="39"/>
  <c r="P42" i="9"/>
  <c r="D816" i="39"/>
  <c r="C865" i="39"/>
  <c r="D620" i="39"/>
  <c r="F41" i="39"/>
  <c r="I677" i="39"/>
  <c r="G989" i="39"/>
  <c r="F189" i="39"/>
  <c r="F776" i="39"/>
  <c r="E810" i="39"/>
  <c r="I562" i="39"/>
  <c r="H458" i="39"/>
  <c r="I543" i="39"/>
  <c r="F647" i="39"/>
  <c r="D219" i="39"/>
  <c r="I928" i="39"/>
  <c r="C857" i="39"/>
  <c r="D781" i="39"/>
  <c r="E145" i="39"/>
  <c r="G774" i="39"/>
  <c r="H687" i="39"/>
  <c r="G361" i="39"/>
  <c r="D954" i="39"/>
  <c r="D53" i="39"/>
  <c r="G829" i="39"/>
  <c r="I608" i="39"/>
  <c r="C845" i="39"/>
  <c r="F497" i="39"/>
  <c r="H710" i="39"/>
  <c r="D63" i="39"/>
  <c r="C698" i="39"/>
  <c r="C238" i="39"/>
  <c r="E1004" i="39"/>
  <c r="E828" i="39"/>
  <c r="E273" i="39"/>
  <c r="G483" i="39"/>
  <c r="E4" i="39"/>
  <c r="I486" i="39"/>
  <c r="G328" i="39"/>
  <c r="E967" i="39"/>
  <c r="H69" i="39"/>
  <c r="F965" i="39"/>
  <c r="I644" i="39"/>
  <c r="G752" i="39"/>
  <c r="H386" i="39"/>
  <c r="C355" i="39"/>
  <c r="G387" i="39"/>
  <c r="I205" i="39"/>
  <c r="I932" i="39"/>
  <c r="I156" i="39"/>
  <c r="D797" i="39"/>
  <c r="I833" i="39"/>
  <c r="E374" i="39"/>
  <c r="E375" i="39"/>
  <c r="G804" i="39"/>
  <c r="E539" i="39"/>
  <c r="H443" i="39"/>
  <c r="C468" i="39"/>
  <c r="D1000" i="39"/>
  <c r="H280" i="39"/>
  <c r="G134" i="39"/>
  <c r="C884" i="39"/>
  <c r="I901" i="39"/>
  <c r="H808" i="39"/>
  <c r="I777" i="39"/>
  <c r="H966" i="39"/>
  <c r="I324" i="39"/>
  <c r="H534" i="39"/>
  <c r="F571" i="39"/>
  <c r="E171" i="39"/>
  <c r="E583" i="39"/>
  <c r="D109" i="39"/>
  <c r="F46" i="39"/>
  <c r="H156" i="39"/>
  <c r="F163" i="39"/>
  <c r="I872" i="39"/>
  <c r="H603" i="39"/>
  <c r="E817" i="39"/>
  <c r="F212" i="39"/>
  <c r="C596" i="39"/>
  <c r="G966" i="39"/>
  <c r="H187" i="39"/>
  <c r="F966" i="39"/>
  <c r="C467" i="39"/>
  <c r="F883" i="39"/>
  <c r="C916" i="39"/>
  <c r="H589" i="39"/>
  <c r="D968" i="39"/>
  <c r="G374" i="39"/>
  <c r="H751" i="39"/>
  <c r="G347" i="39"/>
  <c r="G470" i="39"/>
  <c r="E657" i="39"/>
  <c r="H802" i="39"/>
  <c r="E606" i="39"/>
  <c r="H977" i="39"/>
  <c r="I42" i="39"/>
  <c r="C79" i="39"/>
  <c r="I89" i="39"/>
  <c r="H293" i="39"/>
  <c r="I231" i="39"/>
  <c r="E794" i="39"/>
  <c r="G712" i="39"/>
  <c r="F365" i="39"/>
  <c r="C197" i="39"/>
  <c r="H269" i="39"/>
  <c r="C4" i="39"/>
  <c r="E650" i="39"/>
  <c r="C652" i="39"/>
  <c r="G639" i="39"/>
  <c r="D199" i="39"/>
  <c r="I586" i="39"/>
  <c r="G215" i="39"/>
  <c r="I459" i="39"/>
  <c r="I292" i="39"/>
  <c r="G450" i="39"/>
  <c r="D362" i="39"/>
  <c r="H23" i="39"/>
  <c r="F387" i="39"/>
  <c r="I573" i="39"/>
  <c r="F366" i="39"/>
  <c r="C571" i="39"/>
  <c r="G85" i="39"/>
  <c r="E570" i="39"/>
  <c r="H248" i="39"/>
  <c r="H705" i="39"/>
  <c r="E91" i="39"/>
  <c r="G834" i="39"/>
  <c r="I811" i="39"/>
  <c r="D804" i="39"/>
  <c r="I700" i="39"/>
  <c r="G619" i="39"/>
  <c r="F51" i="39"/>
  <c r="H799" i="39"/>
  <c r="C956" i="39"/>
  <c r="E729" i="39"/>
  <c r="G1018" i="39"/>
  <c r="E689" i="39"/>
  <c r="E970" i="39"/>
  <c r="H954" i="39"/>
  <c r="C779" i="39"/>
  <c r="D401" i="39"/>
  <c r="C31" i="39"/>
  <c r="F889" i="39"/>
  <c r="D715" i="39"/>
  <c r="D458" i="39"/>
  <c r="G962" i="39"/>
  <c r="E808" i="39"/>
  <c r="F744" i="39"/>
  <c r="F407" i="39"/>
  <c r="I950" i="39"/>
  <c r="D906" i="39"/>
  <c r="H296" i="39"/>
  <c r="E972" i="39"/>
  <c r="H561" i="39"/>
  <c r="H868" i="39"/>
  <c r="D343" i="39"/>
  <c r="F188" i="39"/>
  <c r="I880" i="39"/>
  <c r="H265" i="39"/>
  <c r="C929" i="39"/>
  <c r="D775" i="39"/>
  <c r="E532" i="39"/>
  <c r="G218" i="39"/>
  <c r="H383" i="39"/>
  <c r="F146" i="39"/>
  <c r="I696" i="39"/>
  <c r="C126" i="39"/>
  <c r="D1010" i="39"/>
  <c r="I353" i="39"/>
  <c r="I80" i="39"/>
  <c r="G914" i="39"/>
  <c r="D279" i="39"/>
  <c r="H219" i="39"/>
  <c r="C911" i="39"/>
  <c r="H938" i="39"/>
  <c r="C472" i="39"/>
  <c r="R22" i="9"/>
  <c r="G689" i="39"/>
  <c r="D165" i="39"/>
  <c r="H886" i="39"/>
  <c r="F276" i="39"/>
  <c r="G662" i="39"/>
  <c r="I892" i="39"/>
  <c r="C260" i="39"/>
  <c r="C992" i="39"/>
  <c r="E950" i="39"/>
  <c r="F289" i="39"/>
  <c r="C610" i="39"/>
  <c r="F543" i="39"/>
  <c r="F304" i="39"/>
  <c r="E27" i="39"/>
  <c r="E739" i="39"/>
  <c r="I592" i="39"/>
  <c r="G776" i="39"/>
  <c r="G817" i="39"/>
  <c r="C635" i="39"/>
  <c r="F622" i="39"/>
  <c r="D944" i="39"/>
  <c r="C422" i="39"/>
  <c r="E141" i="39"/>
  <c r="H299" i="39"/>
  <c r="E52" i="39"/>
  <c r="G944" i="39"/>
  <c r="C18" i="39"/>
  <c r="G757" i="39"/>
  <c r="H412" i="39"/>
  <c r="F716" i="39"/>
  <c r="G767" i="39"/>
  <c r="C932" i="39"/>
  <c r="H24" i="39"/>
  <c r="F657" i="39"/>
  <c r="G297" i="39"/>
  <c r="H758" i="39"/>
  <c r="C740" i="39"/>
  <c r="I526" i="39"/>
  <c r="F833" i="39"/>
  <c r="C482" i="39"/>
  <c r="C653" i="39"/>
  <c r="C428" i="39"/>
  <c r="G1002" i="39"/>
  <c r="H357" i="39"/>
  <c r="I256" i="39"/>
  <c r="E462" i="39"/>
  <c r="I88" i="39"/>
  <c r="I788" i="39"/>
  <c r="C688" i="39"/>
  <c r="D981" i="39"/>
  <c r="F706" i="39"/>
  <c r="I113" i="39"/>
  <c r="H1003" i="39"/>
  <c r="G777" i="39"/>
  <c r="E412" i="39"/>
  <c r="D834" i="39"/>
  <c r="C1003" i="39"/>
  <c r="G673" i="39"/>
  <c r="F912" i="39"/>
  <c r="G994" i="39"/>
  <c r="F20" i="39"/>
  <c r="H983" i="39"/>
  <c r="D616" i="39"/>
  <c r="I405" i="39"/>
  <c r="G917" i="39"/>
  <c r="H778" i="39"/>
  <c r="I912" i="39"/>
  <c r="E205" i="39"/>
  <c r="I755" i="39"/>
  <c r="H636" i="39"/>
  <c r="F221" i="39"/>
  <c r="I159" i="39"/>
  <c r="D736" i="39"/>
  <c r="H161" i="39"/>
  <c r="G952" i="39"/>
  <c r="H364" i="39"/>
  <c r="H576" i="39"/>
  <c r="H554" i="39"/>
  <c r="H631" i="39"/>
  <c r="F715" i="39"/>
  <c r="C1012" i="39"/>
  <c r="G821" i="39"/>
  <c r="D791" i="39"/>
  <c r="H810" i="39"/>
  <c r="F591" i="39"/>
  <c r="C648" i="39"/>
  <c r="C668" i="39"/>
  <c r="H52" i="39"/>
  <c r="F192" i="39"/>
  <c r="G224" i="39"/>
  <c r="I898" i="39"/>
  <c r="H840" i="39"/>
  <c r="G517" i="39"/>
  <c r="H346" i="39"/>
  <c r="G698" i="39"/>
  <c r="F962" i="39"/>
  <c r="F144" i="39"/>
  <c r="F412" i="39"/>
  <c r="E800" i="39"/>
  <c r="F562" i="39"/>
  <c r="I924" i="39"/>
  <c r="G835" i="39"/>
  <c r="H141" i="39"/>
  <c r="F333" i="39"/>
  <c r="F652" i="39"/>
  <c r="D512" i="39"/>
  <c r="D460" i="39"/>
  <c r="H433" i="39"/>
  <c r="G253" i="39"/>
  <c r="G765" i="39"/>
  <c r="E103" i="39"/>
  <c r="C310" i="39"/>
  <c r="I196" i="39"/>
  <c r="H366" i="39"/>
  <c r="H782" i="39"/>
  <c r="I275" i="39"/>
  <c r="C702" i="39"/>
  <c r="H677" i="39"/>
  <c r="E576" i="39"/>
  <c r="I551" i="39"/>
  <c r="E341" i="39"/>
  <c r="F445" i="39"/>
  <c r="G411" i="39"/>
  <c r="H715" i="39"/>
  <c r="G358" i="39"/>
  <c r="F44" i="39"/>
  <c r="F930" i="39"/>
  <c r="H381" i="39"/>
  <c r="G489" i="39"/>
  <c r="G630" i="39"/>
  <c r="G799" i="39"/>
  <c r="G487" i="39"/>
  <c r="I821" i="39"/>
  <c r="H422" i="39"/>
  <c r="D16" i="39"/>
  <c r="H345" i="39"/>
  <c r="C35" i="39"/>
  <c r="D173" i="39"/>
  <c r="E57" i="39"/>
  <c r="D193" i="39"/>
  <c r="D410" i="39"/>
  <c r="F208" i="39"/>
  <c r="G871" i="39"/>
  <c r="H72" i="39"/>
  <c r="F9" i="39"/>
  <c r="G20" i="39"/>
  <c r="I792" i="39"/>
  <c r="C894" i="39"/>
  <c r="D915" i="39"/>
  <c r="G786" i="39"/>
  <c r="F865" i="39"/>
  <c r="I174" i="39"/>
  <c r="H579" i="39"/>
  <c r="G6" i="39"/>
  <c r="H343" i="39"/>
  <c r="I198" i="39"/>
  <c r="G251" i="39"/>
  <c r="C221" i="39"/>
  <c r="I709" i="39"/>
  <c r="E322" i="39"/>
  <c r="E825" i="39"/>
  <c r="E758" i="39"/>
  <c r="H606" i="39"/>
  <c r="G746" i="39"/>
  <c r="H736" i="39"/>
  <c r="F575" i="39"/>
  <c r="F238" i="39"/>
  <c r="E107" i="39"/>
  <c r="D502" i="39"/>
  <c r="F864" i="39"/>
  <c r="D206" i="39"/>
  <c r="D331" i="39"/>
  <c r="E652" i="39"/>
  <c r="G405" i="39"/>
  <c r="C181" i="39"/>
  <c r="E787" i="39"/>
  <c r="I718" i="39"/>
  <c r="C629" i="39"/>
  <c r="D465" i="39"/>
  <c r="H173" i="39"/>
  <c r="G892" i="39"/>
  <c r="D893" i="39"/>
  <c r="F752" i="39"/>
  <c r="G434" i="39"/>
  <c r="D902" i="39"/>
  <c r="E690" i="39"/>
  <c r="G959" i="39"/>
  <c r="H878" i="39"/>
  <c r="F964" i="39"/>
  <c r="E503" i="39"/>
  <c r="D927" i="39"/>
  <c r="F1019" i="39"/>
  <c r="D330" i="39"/>
  <c r="G886" i="39"/>
  <c r="E969" i="39"/>
  <c r="E643" i="39"/>
  <c r="C713" i="39"/>
  <c r="I583" i="39"/>
  <c r="F379" i="39"/>
  <c r="F848" i="39"/>
  <c r="H602" i="39"/>
  <c r="F112" i="39"/>
  <c r="G930" i="39"/>
  <c r="E522" i="39"/>
  <c r="H420" i="39"/>
  <c r="F818" i="39"/>
  <c r="G1020" i="39"/>
  <c r="I11" i="39"/>
  <c r="H673" i="39"/>
  <c r="C823" i="39"/>
  <c r="E928" i="39"/>
  <c r="G748" i="39"/>
  <c r="D424" i="39"/>
  <c r="D21" i="39"/>
  <c r="F148" i="39"/>
  <c r="G64" i="39"/>
  <c r="C611" i="39"/>
  <c r="F153" i="39"/>
  <c r="E571" i="39"/>
  <c r="D25" i="39"/>
  <c r="H1024" i="39"/>
  <c r="D272" i="39"/>
  <c r="E224" i="39"/>
  <c r="I523" i="39"/>
  <c r="C206" i="39"/>
  <c r="H181" i="39"/>
  <c r="D75" i="39"/>
  <c r="H507" i="39"/>
  <c r="E749" i="39"/>
  <c r="C356" i="39"/>
  <c r="G1004" i="39"/>
  <c r="D951" i="39"/>
  <c r="D414" i="39"/>
  <c r="D665" i="39"/>
  <c r="H439" i="39"/>
  <c r="E777" i="39"/>
  <c r="F176" i="39"/>
  <c r="E426" i="39"/>
  <c r="I999" i="39"/>
  <c r="E514" i="39"/>
  <c r="E261" i="39"/>
  <c r="F424" i="39"/>
  <c r="H376" i="39"/>
  <c r="F844" i="39"/>
  <c r="C434" i="39"/>
  <c r="E84" i="39"/>
  <c r="F215" i="39"/>
  <c r="G531" i="39"/>
  <c r="H432" i="39"/>
  <c r="C61" i="39"/>
  <c r="I355" i="39"/>
  <c r="E449" i="39"/>
  <c r="H78" i="39"/>
  <c r="F249" i="39"/>
  <c r="G863" i="39"/>
  <c r="I698" i="39"/>
  <c r="H893" i="39"/>
  <c r="E737" i="39"/>
  <c r="C583" i="39"/>
  <c r="I477" i="39"/>
  <c r="F604" i="39"/>
  <c r="D249" i="39"/>
  <c r="E991" i="39"/>
  <c r="H921" i="39"/>
  <c r="G11" i="39"/>
  <c r="H502" i="39"/>
  <c r="I317" i="39"/>
  <c r="D23" i="39"/>
  <c r="G578" i="39"/>
  <c r="F560" i="39"/>
  <c r="H945" i="39"/>
  <c r="E448" i="39"/>
  <c r="D698" i="39"/>
  <c r="E351" i="39"/>
  <c r="D114" i="39"/>
  <c r="I514" i="39"/>
  <c r="C987" i="39"/>
  <c r="H506" i="39"/>
  <c r="D1020" i="39"/>
  <c r="E585" i="39"/>
  <c r="F317" i="39"/>
  <c r="I991" i="39"/>
  <c r="I858" i="39"/>
  <c r="D762" i="39"/>
  <c r="I391" i="39"/>
  <c r="G812" i="39"/>
  <c r="D400" i="39"/>
  <c r="H906" i="39"/>
  <c r="I581" i="39"/>
  <c r="G36" i="39"/>
  <c r="H159" i="39"/>
  <c r="E496" i="39"/>
  <c r="E387" i="39"/>
  <c r="I200" i="39"/>
  <c r="E270" i="39"/>
  <c r="G148" i="39"/>
  <c r="F151" i="39"/>
  <c r="G2" i="39"/>
  <c r="E136" i="39"/>
  <c r="C182" i="39"/>
  <c r="F13" i="39"/>
  <c r="G547" i="39"/>
  <c r="I439" i="39"/>
  <c r="F75" i="39"/>
  <c r="F563" i="39"/>
  <c r="I281" i="39"/>
  <c r="I95" i="39"/>
  <c r="D425" i="39"/>
  <c r="D452" i="39"/>
  <c r="G305" i="39"/>
  <c r="I243" i="39"/>
  <c r="D232" i="39"/>
  <c r="I94" i="39"/>
  <c r="I437" i="39"/>
  <c r="E179" i="39"/>
  <c r="H474" i="39"/>
  <c r="D492" i="39"/>
  <c r="G382" i="39"/>
  <c r="I270" i="39"/>
  <c r="E581" i="39"/>
  <c r="E446" i="39"/>
  <c r="D342" i="39"/>
  <c r="G114" i="39"/>
  <c r="H349" i="39"/>
  <c r="E172" i="39"/>
  <c r="F886" i="39"/>
  <c r="D590" i="39"/>
  <c r="D174" i="39"/>
  <c r="E216" i="39"/>
  <c r="E288" i="39"/>
  <c r="G213" i="39"/>
  <c r="G210" i="39"/>
  <c r="F1013" i="39"/>
  <c r="D395" i="39"/>
  <c r="F149" i="39"/>
  <c r="H277" i="39"/>
  <c r="H773" i="39"/>
  <c r="I352" i="39"/>
  <c r="G160" i="39"/>
  <c r="F892" i="39"/>
  <c r="H162" i="39"/>
  <c r="I242" i="39"/>
  <c r="D948" i="39"/>
  <c r="I138" i="39"/>
  <c r="H363" i="39"/>
  <c r="H5" i="39"/>
  <c r="F470" i="39"/>
  <c r="C233" i="39"/>
  <c r="E155" i="39"/>
  <c r="F481" i="39"/>
  <c r="F258" i="39"/>
  <c r="D142" i="39"/>
  <c r="D357" i="39"/>
  <c r="G344" i="39"/>
  <c r="F53" i="39"/>
  <c r="F76" i="39"/>
  <c r="G191" i="39"/>
  <c r="H403" i="39"/>
  <c r="G581" i="39"/>
  <c r="F182" i="39"/>
  <c r="H813" i="39"/>
  <c r="F919" i="39"/>
  <c r="D368" i="39"/>
  <c r="F559" i="39"/>
  <c r="D515" i="39"/>
  <c r="H928" i="39"/>
  <c r="C101" i="39"/>
  <c r="F134" i="39"/>
  <c r="H965" i="39"/>
  <c r="E473" i="39"/>
  <c r="G796" i="39"/>
  <c r="D627" i="39"/>
  <c r="E891" i="39"/>
  <c r="C595" i="39"/>
  <c r="H995" i="39"/>
  <c r="H303" i="39"/>
  <c r="D326" i="39"/>
  <c r="G830" i="39"/>
  <c r="D583" i="39"/>
  <c r="H233" i="39"/>
  <c r="I401" i="39"/>
  <c r="G346" i="39"/>
  <c r="F469" i="39"/>
  <c r="G556" i="39"/>
  <c r="I719" i="39"/>
  <c r="E789" i="39"/>
  <c r="E299" i="39"/>
  <c r="D310" i="39"/>
  <c r="D298" i="39"/>
  <c r="H525" i="39"/>
  <c r="D862" i="39"/>
  <c r="F455" i="39"/>
  <c r="I252" i="39"/>
  <c r="R39" i="9"/>
  <c r="G735" i="39"/>
  <c r="C988" i="39"/>
  <c r="D419" i="39"/>
  <c r="D382" i="39"/>
  <c r="D733" i="39"/>
  <c r="S10" i="9"/>
  <c r="G393" i="39"/>
  <c r="I1004" i="39"/>
  <c r="D255" i="39"/>
  <c r="F415" i="39"/>
  <c r="D318" i="39"/>
  <c r="F968" i="39"/>
  <c r="D933" i="39"/>
  <c r="E785" i="39"/>
  <c r="E477" i="39"/>
  <c r="G842" i="39"/>
  <c r="E788" i="39"/>
  <c r="G551" i="39"/>
  <c r="D824" i="39"/>
  <c r="C288" i="39"/>
  <c r="G992" i="39"/>
  <c r="D875" i="39"/>
  <c r="F750" i="39"/>
  <c r="C6" i="39"/>
  <c r="G624" i="39"/>
  <c r="E942" i="39"/>
  <c r="I891" i="39"/>
  <c r="D253" i="39"/>
  <c r="E886" i="39"/>
  <c r="E663" i="39"/>
  <c r="G49" i="39"/>
  <c r="G48" i="39"/>
  <c r="G461" i="39"/>
  <c r="C359" i="39"/>
  <c r="G801" i="39"/>
  <c r="C163" i="39"/>
  <c r="D865" i="39"/>
  <c r="G668" i="39"/>
  <c r="F340" i="39"/>
  <c r="F643" i="39"/>
  <c r="G978" i="39"/>
  <c r="E208" i="39"/>
  <c r="E987" i="39"/>
  <c r="H319" i="39"/>
  <c r="I896" i="39"/>
  <c r="F807" i="39"/>
  <c r="H249" i="39"/>
  <c r="H207" i="39"/>
  <c r="H136" i="39"/>
  <c r="E563" i="39"/>
  <c r="E388" i="39"/>
  <c r="F338" i="39"/>
  <c r="G81" i="39"/>
  <c r="I218" i="39"/>
  <c r="G862" i="39"/>
  <c r="D284" i="39"/>
  <c r="D12" i="39"/>
  <c r="I907" i="39"/>
  <c r="D29" i="39"/>
  <c r="E283" i="39"/>
  <c r="C243" i="39"/>
  <c r="E798" i="39"/>
  <c r="I534" i="39"/>
  <c r="D385" i="39"/>
  <c r="C601" i="39"/>
  <c r="H1000" i="39"/>
  <c r="H143" i="39"/>
  <c r="I153" i="39"/>
  <c r="H694" i="39"/>
  <c r="F728" i="39"/>
  <c r="D80" i="39"/>
  <c r="D763" i="39"/>
  <c r="D407" i="39"/>
  <c r="I863" i="39"/>
  <c r="D286" i="39"/>
  <c r="D701" i="39"/>
  <c r="E206" i="39"/>
  <c r="C188" i="39"/>
  <c r="H517" i="39"/>
  <c r="E509" i="39"/>
  <c r="D827" i="39"/>
  <c r="C590" i="39"/>
  <c r="G975" i="39"/>
  <c r="F941" i="39"/>
  <c r="C10" i="39"/>
  <c r="F18" i="39"/>
  <c r="D705" i="39"/>
  <c r="G165" i="39"/>
  <c r="I161" i="39"/>
  <c r="E1008" i="39"/>
  <c r="G176" i="39"/>
  <c r="D1014" i="39"/>
  <c r="C584" i="39"/>
  <c r="H748" i="39"/>
  <c r="H923" i="39"/>
  <c r="F287" i="39"/>
  <c r="H942" i="39"/>
  <c r="D675" i="39"/>
  <c r="C402" i="39"/>
  <c r="E654" i="39"/>
  <c r="E540" i="39"/>
  <c r="F155" i="39"/>
  <c r="G137" i="39"/>
  <c r="C396" i="39"/>
  <c r="C885" i="39"/>
  <c r="I310" i="39"/>
  <c r="H725" i="39"/>
  <c r="H536" i="39"/>
  <c r="G312" i="39"/>
  <c r="C967" i="39"/>
  <c r="E433" i="39"/>
  <c r="E977" i="39"/>
  <c r="I331" i="39"/>
  <c r="F328" i="39"/>
  <c r="F132" i="39"/>
  <c r="G568" i="39"/>
  <c r="H452" i="39"/>
  <c r="E536" i="39"/>
  <c r="I382" i="39"/>
  <c r="G622" i="39"/>
  <c r="H524" i="39"/>
  <c r="I118" i="39"/>
  <c r="H158" i="39"/>
  <c r="H182" i="39"/>
  <c r="E303" i="39"/>
  <c r="C165" i="39"/>
  <c r="C872" i="39"/>
  <c r="D35" i="39"/>
  <c r="C269" i="39"/>
  <c r="I620" i="39"/>
  <c r="H963" i="39"/>
  <c r="C441" i="39"/>
  <c r="F474" i="39"/>
  <c r="G303" i="39"/>
  <c r="D466" i="39"/>
  <c r="D78" i="39"/>
  <c r="G60" i="39"/>
  <c r="D443" i="39"/>
  <c r="E665" i="39"/>
  <c r="I169" i="39"/>
  <c r="D826" i="39"/>
  <c r="G823" i="39"/>
  <c r="D651" i="39"/>
  <c r="D141" i="39"/>
  <c r="H373" i="39"/>
  <c r="D67" i="39"/>
  <c r="E263" i="39"/>
  <c r="G221" i="39"/>
  <c r="I927" i="39"/>
  <c r="H907" i="39"/>
  <c r="D501" i="39"/>
  <c r="D469" i="39"/>
  <c r="D1003" i="39"/>
  <c r="C679" i="39"/>
  <c r="G491" i="39"/>
  <c r="E745" i="39"/>
  <c r="H788" i="39"/>
  <c r="D735" i="39"/>
  <c r="G232" i="39"/>
  <c r="F265" i="39"/>
  <c r="G855" i="39"/>
  <c r="F80" i="39"/>
  <c r="G327" i="39"/>
  <c r="G566" i="39"/>
  <c r="I752" i="39"/>
  <c r="E531" i="39"/>
  <c r="F906" i="39"/>
  <c r="D658" i="39"/>
  <c r="F83" i="39"/>
  <c r="F399" i="39"/>
  <c r="E153" i="39"/>
  <c r="H341" i="39"/>
  <c r="F692" i="39"/>
  <c r="E915" i="39"/>
  <c r="E259" i="39"/>
  <c r="E221" i="39"/>
  <c r="I379" i="39"/>
  <c r="G635" i="39"/>
  <c r="E117" i="39"/>
  <c r="C360" i="39"/>
  <c r="G174" i="39"/>
  <c r="G345" i="39"/>
  <c r="D408" i="39"/>
  <c r="H297" i="39"/>
  <c r="C413" i="39"/>
  <c r="H851" i="39"/>
  <c r="F836" i="39"/>
  <c r="D338" i="39"/>
  <c r="E326" i="39"/>
  <c r="H402" i="39"/>
  <c r="D916" i="39"/>
  <c r="G734" i="39"/>
  <c r="I797" i="39"/>
  <c r="D144" i="39"/>
  <c r="C1013" i="39"/>
  <c r="G1007" i="39"/>
  <c r="C294" i="39"/>
  <c r="H871" i="39"/>
  <c r="H406" i="39"/>
  <c r="D195" i="39"/>
  <c r="E245" i="39"/>
  <c r="E10" i="39"/>
  <c r="E234" i="39"/>
  <c r="E225" i="39"/>
  <c r="D857" i="39"/>
  <c r="I918" i="39"/>
  <c r="F311" i="39"/>
  <c r="I669" i="39"/>
  <c r="G120" i="39"/>
  <c r="I916" i="39"/>
  <c r="E731" i="39"/>
  <c r="D406" i="39"/>
  <c r="E567" i="39"/>
  <c r="I440" i="39"/>
  <c r="E963" i="39"/>
  <c r="F306" i="39"/>
  <c r="I351" i="39"/>
  <c r="H21" i="39"/>
  <c r="D294" i="39"/>
  <c r="F32" i="39"/>
  <c r="D124" i="39"/>
  <c r="C470" i="39"/>
  <c r="H656" i="39"/>
  <c r="I417" i="39"/>
  <c r="H105" i="39"/>
  <c r="E249" i="39"/>
  <c r="E393" i="39"/>
  <c r="D134" i="39"/>
  <c r="E438" i="39"/>
  <c r="H557" i="39"/>
  <c r="D525" i="39"/>
  <c r="F420" i="39"/>
  <c r="E29" i="39"/>
  <c r="G205" i="39"/>
  <c r="F121" i="39"/>
  <c r="H62" i="39"/>
  <c r="G404" i="39"/>
  <c r="D299" i="39"/>
  <c r="H359" i="39"/>
  <c r="H424" i="39"/>
  <c r="G109" i="39"/>
  <c r="H223" i="39"/>
  <c r="D4" i="39"/>
  <c r="E79" i="39"/>
  <c r="E465" i="39"/>
  <c r="F71" i="39"/>
  <c r="H253" i="39"/>
  <c r="G201" i="39"/>
  <c r="I640" i="39"/>
  <c r="E31" i="39"/>
  <c r="E291" i="39"/>
  <c r="E42" i="39"/>
  <c r="G319" i="39"/>
  <c r="H662" i="39"/>
  <c r="G370" i="39"/>
  <c r="H103" i="39"/>
  <c r="F142" i="39"/>
  <c r="E564" i="39"/>
  <c r="G447" i="39"/>
  <c r="D280" i="39"/>
  <c r="I213" i="39"/>
  <c r="H419" i="39"/>
  <c r="G266" i="39"/>
  <c r="I184" i="39"/>
  <c r="E180" i="39"/>
  <c r="H217" i="39"/>
  <c r="I427" i="39"/>
  <c r="G89" i="39"/>
  <c r="F54" i="39"/>
  <c r="F329" i="39"/>
  <c r="D522" i="39"/>
  <c r="H119" i="39"/>
  <c r="F38" i="39"/>
  <c r="F936" i="39"/>
  <c r="C44" i="39"/>
  <c r="F139" i="39"/>
  <c r="E466" i="39"/>
  <c r="D106" i="39"/>
  <c r="E838" i="39"/>
  <c r="H324" i="39"/>
  <c r="C287" i="39"/>
  <c r="E580" i="39"/>
  <c r="C821" i="39"/>
  <c r="E890" i="39"/>
  <c r="H574" i="39"/>
  <c r="F74" i="39"/>
  <c r="H1021" i="39"/>
  <c r="F853" i="39"/>
  <c r="E619" i="39"/>
  <c r="H742" i="39"/>
  <c r="E493" i="39"/>
  <c r="E312" i="39"/>
  <c r="E679" i="39"/>
  <c r="C557" i="39"/>
  <c r="C148" i="39"/>
  <c r="H806" i="39"/>
  <c r="D962" i="39"/>
  <c r="I979" i="39"/>
  <c r="F871" i="39"/>
  <c r="I795" i="39"/>
  <c r="H873" i="39"/>
  <c r="G159" i="39"/>
  <c r="F884" i="39"/>
  <c r="E653" i="39"/>
  <c r="F720" i="39"/>
  <c r="I940" i="39"/>
  <c r="H124" i="39"/>
  <c r="F791" i="39"/>
  <c r="G492" i="39"/>
  <c r="H880" i="39"/>
  <c r="D678" i="39"/>
  <c r="G448" i="39"/>
  <c r="I630" i="39"/>
  <c r="I546" i="39"/>
  <c r="E1009" i="39"/>
  <c r="E834" i="39"/>
  <c r="G61" i="39"/>
  <c r="I450" i="39"/>
  <c r="F171" i="39"/>
  <c r="H112" i="39"/>
  <c r="G78" i="39"/>
  <c r="I568" i="39"/>
  <c r="C811" i="39"/>
  <c r="D487" i="39"/>
  <c r="I633" i="39"/>
  <c r="F77" i="39"/>
  <c r="E603" i="39"/>
  <c r="D226" i="39"/>
  <c r="E454" i="39"/>
  <c r="I100" i="39"/>
  <c r="F840" i="39"/>
  <c r="I576" i="39"/>
  <c r="F203" i="39"/>
  <c r="G6" i="6"/>
  <c r="G10" i="8" s="1"/>
  <c r="F129" i="39"/>
  <c r="D38" i="39"/>
  <c r="E738" i="39"/>
  <c r="H294" i="39"/>
  <c r="E797" i="39"/>
  <c r="D197" i="39"/>
  <c r="H466" i="39"/>
  <c r="E722" i="39"/>
  <c r="E285" i="39"/>
  <c r="F613" i="39"/>
  <c r="G67" i="39"/>
  <c r="C513" i="39"/>
  <c r="I847" i="39"/>
  <c r="F385" i="39"/>
  <c r="D768" i="39"/>
  <c r="F632" i="39"/>
  <c r="C387" i="39"/>
  <c r="F380" i="39"/>
  <c r="G808" i="39"/>
  <c r="G708" i="39"/>
  <c r="D296" i="39"/>
  <c r="C249" i="39"/>
  <c r="C710" i="39"/>
  <c r="G550" i="39"/>
  <c r="E712" i="39"/>
  <c r="G563" i="39"/>
  <c r="G910" i="39"/>
  <c r="H935" i="39"/>
  <c r="D989" i="39"/>
  <c r="E160" i="39"/>
  <c r="C696" i="39"/>
  <c r="D796" i="39"/>
  <c r="E71" i="39"/>
  <c r="G951" i="39"/>
  <c r="G865" i="39"/>
  <c r="F1005" i="39"/>
  <c r="H1016" i="39"/>
  <c r="I208" i="39"/>
  <c r="C634" i="39"/>
  <c r="F891" i="39"/>
  <c r="C479" i="39"/>
  <c r="D594" i="39"/>
  <c r="G444" i="39"/>
  <c r="E47" i="39"/>
  <c r="H885" i="39"/>
  <c r="G125" i="39"/>
  <c r="G604" i="39"/>
  <c r="H196" i="39"/>
  <c r="D68" i="39"/>
  <c r="I550" i="39"/>
  <c r="F660" i="39"/>
  <c r="G797" i="39"/>
  <c r="F748" i="39"/>
  <c r="G12" i="39"/>
  <c r="I614" i="39"/>
  <c r="H497" i="39"/>
  <c r="G912" i="39"/>
  <c r="F946" i="39"/>
  <c r="H881" i="39"/>
  <c r="I652" i="39"/>
  <c r="E676" i="39"/>
  <c r="E158" i="39"/>
  <c r="D146" i="39"/>
  <c r="D450" i="39"/>
  <c r="I397" i="39"/>
  <c r="H77" i="39"/>
  <c r="D367" i="39"/>
  <c r="E256" i="39"/>
  <c r="H625" i="39"/>
  <c r="E959" i="39"/>
  <c r="E612" i="39"/>
  <c r="C618" i="39"/>
  <c r="D112" i="39"/>
  <c r="F677" i="39"/>
  <c r="D438" i="39"/>
  <c r="C900" i="39"/>
  <c r="D348" i="39"/>
  <c r="C210" i="39"/>
  <c r="E899" i="39"/>
  <c r="I595" i="39"/>
  <c r="D662" i="39"/>
  <c r="C463" i="39"/>
  <c r="C963" i="39"/>
  <c r="H486" i="39"/>
  <c r="E480" i="39"/>
  <c r="C989" i="39"/>
  <c r="F813" i="39"/>
  <c r="G103" i="39"/>
  <c r="I588" i="39"/>
  <c r="D945" i="39"/>
  <c r="C43" i="39"/>
  <c r="G651" i="39"/>
  <c r="I416" i="39"/>
  <c r="I102" i="39"/>
  <c r="C796" i="39"/>
  <c r="F337" i="39"/>
  <c r="G260" i="39"/>
  <c r="H284" i="39"/>
  <c r="E709" i="39"/>
  <c r="G623" i="39"/>
  <c r="C495" i="39"/>
  <c r="G183" i="39"/>
  <c r="H276" i="39"/>
  <c r="I217" i="39"/>
  <c r="E335" i="39"/>
  <c r="D55" i="39"/>
  <c r="I666" i="39"/>
  <c r="D771" i="39"/>
  <c r="G598" i="39"/>
  <c r="G810" i="39"/>
  <c r="G696" i="39"/>
  <c r="E1021" i="39"/>
  <c r="H837" i="39"/>
  <c r="I219" i="39"/>
  <c r="I690" i="39"/>
  <c r="D624" i="39"/>
  <c r="D418" i="39"/>
  <c r="F678" i="39"/>
  <c r="E483" i="39"/>
  <c r="F645" i="39"/>
  <c r="E238" i="39"/>
  <c r="E750" i="39"/>
  <c r="E620" i="39"/>
  <c r="F608" i="39"/>
  <c r="H401" i="39"/>
  <c r="E384" i="39"/>
  <c r="E289" i="39"/>
  <c r="E175" i="39"/>
  <c r="F104" i="39"/>
  <c r="I167" i="39"/>
  <c r="H986" i="39"/>
  <c r="G315" i="39"/>
  <c r="E24" i="39"/>
  <c r="F515" i="39"/>
  <c r="H989" i="39"/>
  <c r="C862" i="39"/>
  <c r="F64" i="39"/>
  <c r="E725" i="39"/>
  <c r="E187" i="39"/>
  <c r="D571" i="39"/>
  <c r="H562" i="39"/>
  <c r="F628" i="39"/>
  <c r="I743" i="39"/>
  <c r="E506" i="39"/>
  <c r="H267" i="39"/>
  <c r="E831" i="39"/>
  <c r="C493" i="39"/>
  <c r="T14" i="9"/>
  <c r="T32" i="9" s="1"/>
  <c r="I801" i="39"/>
  <c r="D314" i="39"/>
  <c r="I668" i="39"/>
  <c r="F821" i="39"/>
  <c r="C337" i="39"/>
  <c r="E981" i="39"/>
  <c r="E119" i="39"/>
  <c r="D776" i="39"/>
  <c r="G223" i="39"/>
  <c r="I380" i="39"/>
  <c r="E507" i="39"/>
  <c r="C207" i="39"/>
  <c r="D936" i="39"/>
  <c r="D850" i="39"/>
  <c r="D117" i="39"/>
  <c r="G916" i="39"/>
  <c r="I971" i="39"/>
  <c r="G977" i="39"/>
  <c r="G915" i="39"/>
  <c r="C90" i="39"/>
  <c r="I955" i="39"/>
  <c r="I530" i="39"/>
  <c r="I707" i="39"/>
  <c r="F699" i="39"/>
  <c r="D858" i="39"/>
  <c r="H308" i="39"/>
  <c r="H658" i="39"/>
  <c r="I274" i="39"/>
  <c r="D98" i="39"/>
  <c r="I579" i="39"/>
  <c r="D167" i="39"/>
  <c r="F1009" i="39"/>
  <c r="D811" i="39"/>
  <c r="H590" i="39"/>
  <c r="H174" i="39"/>
  <c r="F386" i="39"/>
  <c r="G775" i="39"/>
  <c r="D202" i="39"/>
  <c r="G870" i="39"/>
  <c r="E786" i="39"/>
  <c r="F810" i="39"/>
  <c r="G736" i="39"/>
  <c r="E944" i="39"/>
  <c r="I935" i="39"/>
  <c r="E599" i="39"/>
  <c r="C937" i="39"/>
  <c r="C22" i="39"/>
  <c r="I839" i="39"/>
  <c r="H776" i="39"/>
  <c r="C127" i="39"/>
  <c r="D625" i="39"/>
  <c r="H692" i="39"/>
  <c r="H777" i="39"/>
  <c r="H955" i="39"/>
  <c r="G880" i="39"/>
  <c r="F773" i="39"/>
  <c r="C204" i="39"/>
  <c r="I983" i="39"/>
  <c r="E294" i="39"/>
  <c r="H708" i="39"/>
  <c r="I511" i="39"/>
  <c r="E648" i="39"/>
  <c r="D789" i="39"/>
  <c r="H826" i="39"/>
  <c r="G590" i="39"/>
  <c r="H304" i="39"/>
  <c r="H332" i="39"/>
  <c r="C85" i="39"/>
  <c r="C1022" i="39"/>
  <c r="C941" i="39"/>
  <c r="G666" i="39"/>
  <c r="H624" i="39"/>
  <c r="I838" i="39"/>
  <c r="H236" i="39"/>
  <c r="E618" i="39"/>
  <c r="G441" i="39"/>
  <c r="E922" i="39"/>
  <c r="I347" i="39"/>
  <c r="F729" i="39"/>
  <c r="C981" i="39"/>
  <c r="C496" i="39"/>
  <c r="D870" i="39"/>
  <c r="C735" i="39"/>
  <c r="G927" i="39"/>
  <c r="G722" i="39"/>
  <c r="D65" i="39"/>
  <c r="I259" i="39"/>
  <c r="F227" i="39"/>
  <c r="E595" i="39"/>
  <c r="F487" i="39"/>
  <c r="E1014" i="39"/>
  <c r="C547" i="39"/>
  <c r="E841" i="39"/>
  <c r="F485" i="39"/>
  <c r="E321" i="39"/>
  <c r="G45" i="39"/>
  <c r="F783" i="39"/>
  <c r="D607" i="39"/>
  <c r="C879" i="39"/>
  <c r="I444" i="39"/>
  <c r="C414" i="39"/>
  <c r="C527" i="39"/>
  <c r="F634" i="39"/>
  <c r="I789" i="39"/>
  <c r="C816" i="39"/>
  <c r="G1006" i="39"/>
  <c r="E717" i="39"/>
  <c r="I881" i="39"/>
  <c r="H798" i="39"/>
  <c r="F687" i="39"/>
  <c r="F370" i="39"/>
  <c r="C626" i="39"/>
  <c r="E168" i="39"/>
  <c r="H604" i="39"/>
  <c r="G954" i="39"/>
  <c r="E348" i="39"/>
  <c r="D312" i="39"/>
  <c r="H378" i="39"/>
  <c r="I780" i="39"/>
  <c r="C152" i="39"/>
  <c r="H94" i="39"/>
  <c r="I298" i="39"/>
  <c r="I521" i="39"/>
  <c r="I21" i="39"/>
  <c r="F495" i="39"/>
  <c r="E357" i="39"/>
  <c r="D360" i="39"/>
  <c r="E420" i="39"/>
  <c r="I171" i="39"/>
  <c r="F40" i="39"/>
  <c r="D186" i="39"/>
  <c r="F107" i="39"/>
  <c r="G132" i="39"/>
  <c r="G390" i="39"/>
  <c r="I524" i="39"/>
  <c r="G317" i="39"/>
  <c r="G552" i="39"/>
  <c r="I373" i="39"/>
  <c r="C983" i="39"/>
  <c r="E356" i="39"/>
  <c r="F552" i="39"/>
  <c r="H629" i="39"/>
  <c r="D886" i="39"/>
  <c r="H780" i="39"/>
  <c r="D847" i="39"/>
  <c r="D559" i="39"/>
  <c r="G745" i="39"/>
  <c r="E546" i="39"/>
  <c r="D699" i="39"/>
  <c r="E349" i="39"/>
  <c r="F207" i="39"/>
  <c r="H655" i="39"/>
  <c r="I116" i="39"/>
  <c r="H229" i="39"/>
  <c r="C369" i="39"/>
  <c r="D386" i="39"/>
  <c r="I729" i="39"/>
  <c r="I40" i="39"/>
  <c r="G490" i="39"/>
  <c r="D101" i="39"/>
  <c r="E324" i="39"/>
  <c r="D64" i="39"/>
  <c r="I227" i="39"/>
  <c r="I618" i="39"/>
  <c r="E377" i="39"/>
  <c r="G300" i="39"/>
  <c r="D54" i="39"/>
  <c r="F178" i="39"/>
  <c r="E472" i="39"/>
  <c r="H347" i="39"/>
  <c r="H978" i="39"/>
  <c r="E475" i="39"/>
  <c r="I263" i="39"/>
  <c r="F646" i="39"/>
  <c r="H38" i="39"/>
  <c r="I99" i="39"/>
  <c r="G876" i="39"/>
  <c r="F484" i="39"/>
  <c r="I176" i="39"/>
  <c r="F742" i="39"/>
  <c r="F217" i="39"/>
  <c r="D336" i="39"/>
  <c r="E498" i="39"/>
  <c r="I318" i="39"/>
  <c r="E845" i="39"/>
  <c r="G229" i="39"/>
  <c r="H167" i="39"/>
  <c r="H695" i="39"/>
  <c r="F449" i="39"/>
  <c r="G104" i="39"/>
  <c r="F180" i="39"/>
  <c r="I338" i="39"/>
  <c r="E300" i="39"/>
  <c r="E149" i="39"/>
  <c r="H1015" i="39"/>
  <c r="I962" i="39"/>
  <c r="D152" i="39"/>
  <c r="I908" i="39"/>
  <c r="F10" i="39"/>
  <c r="F547" i="39"/>
  <c r="H31" i="39"/>
  <c r="D258" i="39"/>
  <c r="H18" i="39"/>
  <c r="F283" i="39"/>
  <c r="I605" i="39"/>
  <c r="H671" i="39"/>
  <c r="C345" i="39"/>
  <c r="C352" i="39"/>
  <c r="H876" i="39"/>
  <c r="C455" i="39"/>
  <c r="C248" i="39"/>
  <c r="G553" i="39"/>
  <c r="H926" i="39"/>
  <c r="F450" i="39"/>
  <c r="F335" i="39"/>
  <c r="H74" i="39"/>
  <c r="I757" i="39"/>
  <c r="G291" i="39"/>
  <c r="D223" i="39"/>
  <c r="G596" i="39"/>
  <c r="G389" i="39"/>
  <c r="C1002" i="39"/>
  <c r="D422" i="39"/>
  <c r="F161" i="39"/>
  <c r="F406" i="39"/>
  <c r="I861" i="39"/>
  <c r="D732" i="39"/>
  <c r="I472" i="39"/>
  <c r="G237" i="39"/>
  <c r="I626" i="39"/>
  <c r="G217" i="39"/>
  <c r="G537" i="39"/>
  <c r="G412" i="39"/>
  <c r="D630" i="39"/>
  <c r="D919" i="39"/>
  <c r="G106" i="39"/>
  <c r="G4" i="39"/>
  <c r="D93" i="39"/>
  <c r="D529" i="39"/>
  <c r="D15" i="39"/>
  <c r="H622" i="39"/>
  <c r="D808" i="39"/>
  <c r="I311" i="39"/>
  <c r="E447" i="39"/>
  <c r="H480" i="39"/>
  <c r="H336" i="39"/>
  <c r="D447" i="39"/>
  <c r="E566" i="39"/>
  <c r="D238" i="39"/>
  <c r="D74" i="39"/>
  <c r="I142" i="39"/>
  <c r="H380" i="39"/>
  <c r="I349" i="39"/>
  <c r="I613" i="39"/>
  <c r="I378" i="39"/>
  <c r="D43" i="39"/>
  <c r="D474" i="39"/>
  <c r="G199" i="39"/>
  <c r="F102" i="39"/>
  <c r="F416" i="39"/>
  <c r="D994" i="39"/>
  <c r="D42" i="39"/>
  <c r="I145" i="39"/>
  <c r="C689" i="39"/>
  <c r="E346" i="39"/>
  <c r="H234" i="39"/>
  <c r="H175" i="39"/>
  <c r="G73" i="39"/>
  <c r="G968" i="39"/>
  <c r="D154" i="39"/>
  <c r="F907" i="39"/>
  <c r="F569" i="39"/>
  <c r="D233" i="39"/>
  <c r="G142" i="39"/>
  <c r="G860" i="39"/>
  <c r="D192" i="39"/>
  <c r="F473" i="39"/>
  <c r="I307" i="39"/>
  <c r="D76" i="39"/>
  <c r="I20" i="39"/>
  <c r="I419" i="39"/>
  <c r="F376" i="39"/>
  <c r="D51" i="39"/>
  <c r="E25" i="39"/>
  <c r="H374" i="39"/>
  <c r="D392" i="39"/>
  <c r="G541" i="39"/>
  <c r="E782" i="39"/>
  <c r="F463" i="39"/>
  <c r="E7" i="39"/>
  <c r="D292" i="39"/>
  <c r="G97" i="39"/>
  <c r="H485" i="39"/>
  <c r="H499" i="39"/>
  <c r="I837" i="39"/>
  <c r="D964" i="39"/>
  <c r="H414" i="39"/>
  <c r="C184" i="39"/>
  <c r="E139" i="39"/>
  <c r="G423" i="39"/>
  <c r="C76" i="39"/>
  <c r="I77" i="39"/>
  <c r="F751" i="39"/>
  <c r="E69" i="39"/>
  <c r="I994" i="39"/>
  <c r="E632" i="39"/>
  <c r="C952" i="39"/>
  <c r="G896" i="39"/>
  <c r="H623" i="39"/>
  <c r="C150" i="39"/>
  <c r="E451" i="39"/>
  <c r="E1022" i="39"/>
  <c r="C333" i="39"/>
  <c r="T41" i="9"/>
  <c r="C9" i="39"/>
  <c r="C549" i="39"/>
  <c r="E927" i="39"/>
  <c r="I2" i="39"/>
  <c r="F898" i="39"/>
  <c r="I577" i="39"/>
  <c r="C160" i="39"/>
  <c r="F187" i="39"/>
  <c r="I238" i="39"/>
  <c r="D882" i="39"/>
  <c r="E784" i="39"/>
  <c r="H633" i="39"/>
  <c r="D714" i="39"/>
  <c r="D92" i="39"/>
  <c r="G825" i="39"/>
  <c r="C756" i="39"/>
  <c r="E978" i="39"/>
  <c r="C159" i="39"/>
  <c r="H519" i="39"/>
  <c r="I236" i="39"/>
  <c r="C791" i="39"/>
  <c r="F382" i="39"/>
  <c r="G906" i="39"/>
  <c r="G739" i="39"/>
  <c r="G667" i="39"/>
  <c r="I796" i="39"/>
  <c r="H900" i="39"/>
  <c r="E72" i="39"/>
  <c r="D887" i="39"/>
  <c r="E131" i="39"/>
  <c r="H180" i="39"/>
  <c r="E68" i="39"/>
  <c r="E258" i="39"/>
  <c r="E120" i="39"/>
  <c r="D1009" i="39"/>
  <c r="C42" i="39"/>
  <c r="C714" i="39"/>
  <c r="G166" i="39"/>
  <c r="H913" i="39"/>
  <c r="F49" i="39"/>
  <c r="C512" i="39"/>
  <c r="D483" i="39"/>
  <c r="F584" i="39"/>
  <c r="C973" i="39"/>
  <c r="G466" i="39"/>
  <c r="G724" i="39"/>
  <c r="C45" i="39"/>
  <c r="D479" i="39"/>
  <c r="D276" i="39"/>
  <c r="G279" i="39"/>
  <c r="C445" i="39"/>
  <c r="C603" i="39"/>
  <c r="E133" i="39"/>
  <c r="D832" i="39"/>
  <c r="C978" i="39"/>
  <c r="E843" i="39"/>
  <c r="F957" i="39"/>
  <c r="G365" i="39"/>
  <c r="F986" i="39"/>
  <c r="D716" i="39"/>
  <c r="C561" i="39"/>
  <c r="C739" i="39"/>
  <c r="F896" i="39"/>
  <c r="G900" i="39"/>
  <c r="E413" i="39"/>
  <c r="G717" i="39"/>
  <c r="D558" i="39"/>
  <c r="F655" i="39"/>
  <c r="C913" i="39"/>
  <c r="F953" i="39"/>
  <c r="C930" i="39"/>
  <c r="D907" i="39"/>
  <c r="C124" i="39"/>
  <c r="H459" i="39"/>
  <c r="I744" i="39"/>
  <c r="D749" i="39"/>
  <c r="C646" i="39"/>
  <c r="F681" i="39"/>
  <c r="D960" i="39"/>
  <c r="C608" i="39"/>
  <c r="F851" i="39"/>
  <c r="G277" i="39"/>
  <c r="D84" i="39"/>
  <c r="G220" i="39"/>
  <c r="F30" i="39"/>
  <c r="I326" i="39"/>
  <c r="G442" i="39"/>
  <c r="F362" i="39"/>
  <c r="D719" i="39"/>
  <c r="I359" i="39"/>
  <c r="F835" i="39"/>
  <c r="I717" i="39"/>
  <c r="G858" i="39"/>
  <c r="F826" i="39"/>
  <c r="H573" i="39"/>
  <c r="E820" i="39"/>
  <c r="E286" i="39"/>
  <c r="E719" i="39"/>
  <c r="C66" i="39"/>
  <c r="G298" i="39"/>
  <c r="D20" i="39"/>
  <c r="D901" i="39"/>
  <c r="I386" i="39"/>
  <c r="H774" i="39"/>
  <c r="G304" i="39"/>
  <c r="G697" i="39"/>
  <c r="E215" i="39"/>
  <c r="I375" i="39"/>
  <c r="H300" i="39"/>
  <c r="E680" i="39"/>
  <c r="F943" i="39"/>
  <c r="G762" i="39"/>
  <c r="I859" i="39"/>
  <c r="E50" i="39"/>
  <c r="E894" i="39"/>
  <c r="H1017" i="39"/>
  <c r="I202" i="39"/>
  <c r="F23" i="39"/>
  <c r="G261" i="39"/>
  <c r="G147" i="39"/>
  <c r="D676" i="39"/>
  <c r="C719" i="39"/>
  <c r="F979" i="39"/>
  <c r="F202" i="39"/>
  <c r="I442" i="39"/>
  <c r="F37" i="39"/>
  <c r="C362" i="39"/>
  <c r="I728" i="39"/>
  <c r="I463" i="39"/>
  <c r="I67" i="39"/>
  <c r="D8" i="39"/>
  <c r="I221" i="39"/>
  <c r="F296" i="39"/>
  <c r="D62" i="39"/>
  <c r="G614" i="39"/>
  <c r="I245" i="39"/>
  <c r="C8" i="39"/>
  <c r="C510" i="39"/>
  <c r="G377" i="39"/>
  <c r="C229" i="39"/>
  <c r="D617" i="39"/>
  <c r="F505" i="39"/>
  <c r="H577" i="39"/>
  <c r="D691" i="39"/>
  <c r="I619" i="39"/>
  <c r="C615" i="39"/>
  <c r="E115" i="39"/>
  <c r="D564" i="39"/>
  <c r="F442" i="39"/>
  <c r="I869" i="39"/>
  <c r="H456" i="39"/>
  <c r="E266" i="39"/>
  <c r="F480" i="39"/>
  <c r="G571" i="39"/>
  <c r="G130" i="39"/>
  <c r="E51" i="39"/>
  <c r="D513" i="39"/>
  <c r="E189" i="39"/>
  <c r="I58" i="39"/>
  <c r="E62" i="39"/>
  <c r="G252" i="39"/>
  <c r="D3" i="39"/>
  <c r="H95" i="39"/>
  <c r="G431" i="39"/>
  <c r="C462" i="39"/>
  <c r="I393" i="39"/>
  <c r="D639" i="39"/>
  <c r="G713" i="39"/>
  <c r="H394" i="39"/>
  <c r="D459" i="39"/>
  <c r="D991" i="39"/>
  <c r="I108" i="39"/>
  <c r="I467" i="39"/>
  <c r="I154" i="39"/>
  <c r="G628" i="39"/>
  <c r="G343" i="39"/>
  <c r="H339" i="39"/>
  <c r="H12" i="39"/>
  <c r="G699" i="39"/>
  <c r="C417" i="39"/>
  <c r="I606" i="39"/>
  <c r="F405" i="39"/>
  <c r="I494" i="39"/>
  <c r="F663" i="39"/>
  <c r="H831" i="39"/>
  <c r="G654" i="39"/>
  <c r="H668" i="39"/>
  <c r="G427" i="39"/>
  <c r="E210" i="39"/>
  <c r="I765" i="39"/>
  <c r="G560" i="39"/>
  <c r="C70" i="39"/>
  <c r="F393" i="39"/>
  <c r="I446" i="39"/>
  <c r="C410" i="39"/>
  <c r="C622" i="39"/>
  <c r="E502" i="39"/>
  <c r="I114" i="39"/>
  <c r="I977" i="39"/>
  <c r="C674" i="39"/>
  <c r="C39" i="39"/>
  <c r="C630" i="39"/>
  <c r="I70" i="39"/>
  <c r="I1013" i="39"/>
  <c r="G455" i="39"/>
  <c r="E596" i="39"/>
  <c r="H117" i="39"/>
  <c r="D473" i="39"/>
  <c r="F893" i="39"/>
  <c r="D214" i="39"/>
  <c r="E881" i="39"/>
  <c r="D301" i="39"/>
  <c r="F109" i="39"/>
  <c r="F797" i="39"/>
  <c r="E487" i="39"/>
  <c r="D85" i="39"/>
  <c r="I913" i="39"/>
  <c r="F233" i="39"/>
  <c r="F327" i="39"/>
  <c r="D115" i="39"/>
  <c r="E622" i="39"/>
  <c r="I553" i="39"/>
  <c r="G35" i="39"/>
  <c r="I549" i="39"/>
  <c r="C902" i="39"/>
  <c r="G460" i="39"/>
  <c r="F357" i="39"/>
  <c r="G123" i="39"/>
  <c r="G209" i="39"/>
  <c r="G376" i="39"/>
  <c r="G453" i="39"/>
  <c r="C187" i="39"/>
  <c r="G188" i="39"/>
  <c r="I15" i="39"/>
  <c r="H393" i="39"/>
  <c r="D992" i="39"/>
  <c r="I314" i="39"/>
  <c r="H97" i="39"/>
  <c r="H361" i="39"/>
  <c r="G943" i="39"/>
  <c r="G1021" i="39"/>
  <c r="C842" i="39"/>
  <c r="G661" i="39"/>
  <c r="D806" i="39"/>
  <c r="G284" i="39"/>
  <c r="E940" i="39"/>
  <c r="D803" i="39"/>
  <c r="E421" i="39"/>
  <c r="G508" i="39"/>
  <c r="C230" i="39"/>
  <c r="D267" i="39"/>
  <c r="G675" i="39"/>
  <c r="E181" i="39"/>
  <c r="I910" i="39"/>
  <c r="F916" i="39"/>
  <c r="H213" i="39"/>
  <c r="E748" i="39"/>
  <c r="C443" i="39"/>
  <c r="C302" i="39"/>
  <c r="E681" i="39"/>
  <c r="G485" i="39"/>
  <c r="I341" i="39"/>
  <c r="G742" i="39"/>
  <c r="E461" i="39"/>
  <c r="E203" i="39"/>
  <c r="C868" i="39"/>
  <c r="C292" i="39"/>
  <c r="E515" i="39"/>
  <c r="D659" i="39"/>
  <c r="H237" i="39"/>
  <c r="H220" i="39"/>
  <c r="E123" i="39"/>
  <c r="H446" i="39"/>
  <c r="H772" i="39"/>
  <c r="F650" i="39"/>
  <c r="H596" i="39"/>
  <c r="C789" i="39"/>
  <c r="D440" i="39"/>
  <c r="H699" i="39"/>
  <c r="D536" i="39"/>
  <c r="E409" i="39"/>
  <c r="E45" i="39"/>
  <c r="D657" i="39"/>
  <c r="I26" i="39"/>
  <c r="E482" i="39"/>
  <c r="G678" i="39"/>
  <c r="F60" i="39"/>
  <c r="I232" i="39"/>
  <c r="F117" i="39"/>
  <c r="D13" i="39"/>
  <c r="G13" i="39"/>
  <c r="H316" i="39"/>
  <c r="I734" i="39"/>
  <c r="F551" i="39"/>
  <c r="E244" i="39"/>
  <c r="F105" i="39"/>
  <c r="D18" i="39"/>
  <c r="F593" i="39"/>
  <c r="I247" i="39"/>
  <c r="G402" i="39"/>
  <c r="F400" i="39"/>
  <c r="E711" i="39"/>
  <c r="D291" i="39"/>
  <c r="D191" i="39"/>
  <c r="D723" i="39"/>
  <c r="C116" i="39"/>
  <c r="F879" i="39"/>
  <c r="C681" i="39"/>
  <c r="E675" i="39"/>
  <c r="C834" i="39"/>
  <c r="G14" i="39"/>
  <c r="D973" i="39"/>
  <c r="I166" i="39"/>
  <c r="F546" i="39"/>
  <c r="E372" i="39"/>
  <c r="G349" i="39"/>
  <c r="I51" i="39"/>
  <c r="E642" i="39"/>
  <c r="G360" i="39"/>
  <c r="D153" i="39"/>
  <c r="G923" i="39"/>
  <c r="C350" i="39"/>
  <c r="F973" i="39"/>
  <c r="F644" i="39"/>
  <c r="H411" i="39"/>
  <c r="G841" i="39"/>
  <c r="C280" i="39"/>
  <c r="H454" i="39"/>
  <c r="E832" i="39"/>
  <c r="I882" i="39"/>
  <c r="G681" i="39"/>
  <c r="D413" i="39"/>
  <c r="E630" i="39"/>
  <c r="F1002" i="39"/>
  <c r="G39" i="39"/>
  <c r="G532" i="39"/>
  <c r="C566" i="39"/>
  <c r="F483" i="39"/>
  <c r="H330" i="39"/>
  <c r="F392" i="39"/>
  <c r="F616" i="39"/>
  <c r="E805" i="39"/>
  <c r="H211" i="39"/>
  <c r="G676" i="39"/>
  <c r="G710" i="39"/>
  <c r="I598" i="39"/>
  <c r="H218" i="39"/>
  <c r="I887" i="39"/>
  <c r="E9" i="39"/>
  <c r="I18" i="39"/>
  <c r="F899" i="39"/>
  <c r="D271" i="39"/>
  <c r="C38" i="39"/>
  <c r="H683" i="39"/>
  <c r="G302" i="39"/>
  <c r="G636" i="39"/>
  <c r="H59" i="39"/>
  <c r="I305" i="39"/>
  <c r="G216" i="39"/>
  <c r="D462" i="39"/>
  <c r="I322" i="39"/>
  <c r="D687" i="39"/>
  <c r="H257" i="39"/>
  <c r="H368" i="39"/>
  <c r="E159" i="39"/>
  <c r="D52" i="39"/>
  <c r="E936" i="39"/>
  <c r="E541" i="39"/>
  <c r="C781" i="39"/>
  <c r="D596" i="39"/>
  <c r="D892" i="39"/>
  <c r="F68" i="39"/>
  <c r="I132" i="39"/>
  <c r="E365" i="39"/>
  <c r="D177" i="39"/>
  <c r="G285" i="39"/>
  <c r="D231" i="39"/>
  <c r="G428" i="39"/>
  <c r="D268" i="39"/>
  <c r="D966" i="39"/>
  <c r="C342" i="39"/>
  <c r="H100" i="39"/>
  <c r="I90" i="39"/>
  <c r="D457" i="39"/>
  <c r="D110" i="39"/>
  <c r="I230" i="39"/>
  <c r="G469" i="39"/>
  <c r="G605" i="39"/>
  <c r="E275" i="39"/>
  <c r="H766" i="39"/>
  <c r="E240" i="39"/>
  <c r="F766" i="39"/>
  <c r="F288" i="39"/>
  <c r="H520" i="39"/>
  <c r="E530" i="39"/>
  <c r="C365" i="39"/>
  <c r="I527" i="39"/>
  <c r="G704" i="39"/>
  <c r="E444" i="39"/>
  <c r="E230" i="39"/>
  <c r="G173" i="39"/>
  <c r="H272" i="39"/>
  <c r="I106" i="39"/>
  <c r="E851" i="39"/>
  <c r="D102" i="39"/>
  <c r="F286" i="39"/>
  <c r="G181" i="39"/>
  <c r="G149" i="39"/>
  <c r="D36" i="39"/>
  <c r="I35" i="39"/>
  <c r="D229" i="39"/>
  <c r="E267" i="39"/>
  <c r="D494" i="39"/>
  <c r="H238" i="39"/>
  <c r="D287" i="39"/>
  <c r="E277" i="39"/>
  <c r="E169" i="39"/>
  <c r="G227" i="39"/>
  <c r="E704" i="39"/>
  <c r="G514" i="39"/>
  <c r="H278" i="39"/>
  <c r="G193" i="39"/>
  <c r="E397" i="39"/>
  <c r="E488" i="39"/>
  <c r="I84" i="39"/>
  <c r="H16" i="39"/>
  <c r="H437" i="39"/>
  <c r="C867" i="39"/>
  <c r="F764" i="39"/>
  <c r="F195" i="39"/>
  <c r="D220" i="39"/>
  <c r="C335" i="39"/>
  <c r="G479" i="39"/>
  <c r="I681" i="39"/>
  <c r="I680" i="39"/>
  <c r="F529" i="39"/>
  <c r="I72" i="39"/>
  <c r="G875" i="39"/>
  <c r="D914" i="39"/>
  <c r="F789" i="39"/>
  <c r="C235" i="39"/>
  <c r="C748" i="39"/>
  <c r="I987" i="39"/>
  <c r="E167" i="39"/>
  <c r="G80" i="39"/>
  <c r="D589" i="39"/>
  <c r="E526" i="39"/>
  <c r="I516" i="39"/>
  <c r="C199" i="39"/>
  <c r="G620" i="39"/>
  <c r="C607" i="39"/>
  <c r="C290" i="39"/>
  <c r="E237" i="39"/>
  <c r="D48" i="39"/>
  <c r="C965" i="39"/>
  <c r="D788" i="39"/>
  <c r="H941" i="39"/>
  <c r="F1018" i="39"/>
  <c r="E892" i="39"/>
  <c r="E904" i="39"/>
  <c r="H970" i="39"/>
  <c r="I587" i="39"/>
  <c r="F528" i="39"/>
  <c r="E925" i="39"/>
  <c r="D754" i="39"/>
  <c r="E865" i="39"/>
  <c r="I151" i="39"/>
  <c r="H177" i="39"/>
  <c r="H425" i="39"/>
  <c r="G230" i="39"/>
  <c r="E287" i="39"/>
  <c r="E262" i="39"/>
  <c r="C573" i="39"/>
  <c r="G168" i="39"/>
  <c r="C757" i="39"/>
  <c r="I672" i="39"/>
  <c r="C893" i="39"/>
  <c r="C111" i="39"/>
  <c r="F284" i="39"/>
  <c r="G772" i="39"/>
  <c r="G407" i="39"/>
  <c r="G202" i="39"/>
  <c r="C416" i="39"/>
  <c r="F124" i="39"/>
  <c r="C250" i="39"/>
  <c r="I300" i="39"/>
  <c r="E113" i="39"/>
  <c r="H45" i="39"/>
  <c r="E961" i="39"/>
  <c r="H134" i="39"/>
  <c r="D718" i="39"/>
  <c r="F577" i="39"/>
  <c r="F541" i="39"/>
  <c r="F364" i="39"/>
  <c r="C712" i="39"/>
  <c r="F381" i="39"/>
  <c r="G259" i="39"/>
  <c r="G996" i="39"/>
  <c r="C117" i="39"/>
  <c r="F761" i="39"/>
  <c r="E352" i="39"/>
  <c r="D384" i="39"/>
  <c r="H462" i="39"/>
  <c r="E510" i="39"/>
  <c r="F815" i="39"/>
  <c r="C32" i="39"/>
  <c r="C580" i="39"/>
  <c r="D946" i="39"/>
  <c r="G928" i="39"/>
  <c r="H947" i="39"/>
  <c r="H350" i="39"/>
  <c r="E780" i="39"/>
  <c r="G706" i="39"/>
  <c r="G846" i="39"/>
  <c r="D364" i="39"/>
  <c r="D610" i="39"/>
  <c r="I804" i="39"/>
  <c r="E142" i="39"/>
  <c r="E799" i="39"/>
  <c r="D721" i="39"/>
  <c r="E638" i="39"/>
  <c r="F785" i="39"/>
  <c r="I228" i="39"/>
  <c r="I756" i="39"/>
  <c r="I884" i="39"/>
  <c r="E34" i="39"/>
  <c r="C552" i="39"/>
  <c r="C570" i="39"/>
  <c r="D283" i="39"/>
  <c r="C776" i="39"/>
  <c r="I992" i="39"/>
  <c r="I929" i="39"/>
  <c r="D961" i="39"/>
  <c r="H190" i="39"/>
  <c r="G707" i="39"/>
  <c r="H171" i="39"/>
  <c r="F488" i="39"/>
  <c r="F671" i="39"/>
  <c r="E132" i="39"/>
  <c r="H110" i="39"/>
  <c r="E78" i="39"/>
  <c r="I544" i="39"/>
  <c r="E101" i="39"/>
  <c r="G337" i="39"/>
  <c r="I920" i="39"/>
  <c r="I266" i="39"/>
  <c r="F697" i="39"/>
  <c r="F22" i="39"/>
  <c r="H531" i="39"/>
  <c r="C293" i="39"/>
  <c r="F136" i="39"/>
  <c r="C120" i="39"/>
  <c r="G440" i="39"/>
  <c r="I358" i="39"/>
  <c r="I170" i="39"/>
  <c r="E242" i="39"/>
  <c r="F219" i="39"/>
  <c r="F113" i="39"/>
  <c r="I389" i="39"/>
  <c r="G255" i="39"/>
  <c r="E1010" i="39"/>
  <c r="I279" i="39"/>
  <c r="H595" i="39"/>
  <c r="G866" i="39"/>
  <c r="C717" i="39"/>
  <c r="E339" i="39"/>
  <c r="F490" i="39"/>
  <c r="E697" i="39"/>
  <c r="G464" i="39"/>
  <c r="G1019" i="39"/>
  <c r="I679" i="39"/>
  <c r="H920" i="39"/>
  <c r="F544" i="39"/>
  <c r="E822" i="39"/>
  <c r="I624" i="39"/>
  <c r="I1024" i="39"/>
  <c r="C853" i="39"/>
  <c r="F995" i="39"/>
  <c r="E646" i="39"/>
  <c r="G1013" i="39"/>
  <c r="C887" i="39"/>
  <c r="C657" i="39"/>
  <c r="E730" i="39"/>
  <c r="F461" i="39"/>
  <c r="E592" i="39"/>
  <c r="D250" i="39"/>
  <c r="F934" i="39"/>
  <c r="G437" i="39"/>
  <c r="F430" i="39"/>
  <c r="H598" i="39"/>
  <c r="I396" i="39"/>
  <c r="F711" i="39"/>
  <c r="F278" i="39"/>
  <c r="G324" i="39"/>
  <c r="F701" i="39"/>
  <c r="G163" i="39"/>
  <c r="G982" i="39"/>
  <c r="H429" i="39"/>
  <c r="D680" i="39"/>
  <c r="F434" i="39"/>
  <c r="D71" i="39"/>
  <c r="E307" i="39"/>
  <c r="G419" i="39"/>
  <c r="D809" i="39"/>
  <c r="H338" i="39"/>
  <c r="F198" i="39"/>
  <c r="H405" i="39"/>
  <c r="I284" i="39"/>
  <c r="G77" i="39"/>
  <c r="H398" i="39"/>
  <c r="H413" i="39"/>
  <c r="D116" i="39"/>
  <c r="C361" i="39"/>
  <c r="I22" i="39"/>
  <c r="H899" i="39"/>
  <c r="D942" i="39"/>
  <c r="I246" i="39"/>
  <c r="H682" i="39"/>
  <c r="G308" i="39"/>
  <c r="F904" i="39"/>
  <c r="H48" i="39"/>
  <c r="D481" i="39"/>
  <c r="I460" i="39"/>
  <c r="D252" i="39"/>
  <c r="F448" i="39"/>
  <c r="H6" i="39"/>
  <c r="F185" i="39"/>
  <c r="F458" i="39"/>
  <c r="I1017" i="39"/>
  <c r="F240" i="39"/>
  <c r="D127" i="39"/>
  <c r="F170" i="39"/>
  <c r="E63" i="39"/>
  <c r="G523" i="39"/>
  <c r="H564" i="39"/>
  <c r="F866" i="39"/>
  <c r="E311" i="39"/>
  <c r="F714" i="39"/>
  <c r="F599" i="39"/>
  <c r="D309" i="39"/>
  <c r="I385" i="39"/>
  <c r="D103" i="39"/>
  <c r="F225" i="39"/>
  <c r="F513" i="39"/>
  <c r="H384" i="39"/>
  <c r="F78" i="39"/>
  <c r="F241" i="39"/>
  <c r="E434" i="39"/>
  <c r="G660" i="39"/>
  <c r="F349" i="39"/>
  <c r="E86" i="39"/>
  <c r="E295" i="39"/>
  <c r="F319" i="39"/>
  <c r="I791" i="39"/>
  <c r="H543" i="39"/>
  <c r="E664" i="39"/>
  <c r="E337" i="39"/>
  <c r="D328" i="39"/>
  <c r="G43" i="39"/>
  <c r="I129" i="39"/>
  <c r="E457" i="39"/>
  <c r="I590" i="39"/>
  <c r="G307" i="39"/>
  <c r="I141" i="39"/>
  <c r="E106" i="39"/>
  <c r="E183" i="39"/>
  <c r="E554" i="39"/>
  <c r="D335" i="39"/>
  <c r="E518" i="39"/>
  <c r="E624" i="39"/>
  <c r="D256" i="39"/>
  <c r="D237" i="39"/>
  <c r="H4" i="39"/>
  <c r="E296" i="39"/>
  <c r="G506" i="39"/>
  <c r="H471" i="39"/>
  <c r="G372" i="39"/>
  <c r="H372" i="39"/>
  <c r="I344" i="39"/>
  <c r="D448" i="39"/>
  <c r="E659" i="39"/>
  <c r="I489" i="39"/>
  <c r="I447" i="39"/>
  <c r="H287" i="39"/>
  <c r="E58" i="39"/>
  <c r="D257" i="39"/>
  <c r="F518" i="39"/>
  <c r="D183" i="39"/>
  <c r="F339" i="39"/>
  <c r="G76" i="39"/>
  <c r="G693" i="39"/>
  <c r="E428" i="39"/>
  <c r="E152" i="39"/>
  <c r="E367" i="39"/>
  <c r="F130" i="39"/>
  <c r="G335" i="39"/>
  <c r="D264" i="39"/>
  <c r="H620" i="39"/>
  <c r="I268" i="39"/>
  <c r="D432" i="39"/>
  <c r="I41" i="39"/>
  <c r="I149" i="39"/>
  <c r="G115" i="39"/>
  <c r="I6" i="39"/>
  <c r="G23" i="39"/>
  <c r="F34" i="39"/>
  <c r="D421" i="39"/>
  <c r="F211" i="39"/>
  <c r="I74" i="39"/>
  <c r="E195" i="39"/>
  <c r="H566" i="39"/>
  <c r="C103" i="39"/>
  <c r="F496" i="39"/>
  <c r="D779" i="39"/>
  <c r="E641" i="39"/>
  <c r="H268" i="39"/>
  <c r="H325" i="39"/>
  <c r="H240" i="39"/>
  <c r="E718" i="39"/>
  <c r="E437" i="39"/>
  <c r="G276" i="39"/>
  <c r="E100" i="39"/>
  <c r="F223" i="39"/>
  <c r="G53" i="39"/>
  <c r="E104" i="39"/>
  <c r="H594" i="39"/>
  <c r="G139" i="39"/>
  <c r="F464" i="39"/>
  <c r="H263" i="39"/>
  <c r="D441" i="39"/>
  <c r="H153" i="39"/>
  <c r="H145" i="39"/>
  <c r="D371" i="39"/>
  <c r="E11" i="39"/>
  <c r="I211" i="39"/>
  <c r="H415" i="39"/>
  <c r="H166" i="39"/>
  <c r="G1" i="39"/>
  <c r="F489" i="39"/>
  <c r="G190" i="39"/>
  <c r="E67" i="39"/>
  <c r="G55" i="39"/>
  <c r="H307" i="39"/>
  <c r="E402" i="39"/>
  <c r="H601" i="39"/>
  <c r="I431" i="39"/>
  <c r="E328" i="39"/>
  <c r="F961" i="39"/>
  <c r="I278" i="39"/>
  <c r="G481" i="39"/>
  <c r="G659" i="39"/>
  <c r="C803" i="39"/>
  <c r="H768" i="39"/>
  <c r="D805" i="39"/>
  <c r="I456" i="39"/>
  <c r="E682" i="39"/>
  <c r="D520" i="39"/>
  <c r="C575" i="39"/>
  <c r="E992" i="39"/>
  <c r="D380" i="39"/>
  <c r="E417" i="39"/>
  <c r="G831" i="39"/>
  <c r="D582" i="39"/>
  <c r="I875" i="39"/>
  <c r="F90" i="39"/>
  <c r="H397" i="39"/>
  <c r="H476" i="39"/>
  <c r="E655" i="39"/>
  <c r="D263" i="39"/>
  <c r="G112" i="39"/>
  <c r="G612" i="39"/>
  <c r="G34" i="39"/>
  <c r="F375" i="39"/>
  <c r="F85" i="39"/>
  <c r="F297" i="39"/>
  <c r="H244" i="39"/>
  <c r="D228" i="39"/>
  <c r="G18" i="39"/>
  <c r="F568" i="39"/>
  <c r="I12" i="39"/>
  <c r="I79" i="39"/>
  <c r="D636" i="39"/>
  <c r="H150" i="39"/>
  <c r="E97" i="39"/>
  <c r="D10" i="39"/>
  <c r="C167" i="39"/>
  <c r="E984" i="39"/>
  <c r="I65" i="39"/>
  <c r="H754" i="39"/>
  <c r="D185" i="39"/>
  <c r="I210" i="39"/>
  <c r="H140" i="39"/>
  <c r="H258" i="39"/>
  <c r="E41" i="39"/>
  <c r="E55" i="39"/>
  <c r="G391" i="39"/>
  <c r="G225" i="39"/>
  <c r="E768" i="39"/>
  <c r="F421" i="39"/>
  <c r="G583" i="39"/>
  <c r="D57" i="39"/>
  <c r="G515" i="39"/>
  <c r="D672" i="39"/>
  <c r="D423" i="39"/>
  <c r="G873" i="39"/>
  <c r="E108" i="39"/>
  <c r="D161" i="39"/>
  <c r="D66" i="39"/>
  <c r="D486" i="39"/>
  <c r="E89" i="39"/>
  <c r="D897" i="39"/>
  <c r="E198" i="39"/>
  <c r="F988" i="39"/>
  <c r="E220" i="39"/>
  <c r="H428" i="39"/>
  <c r="E501" i="39"/>
  <c r="E87" i="39"/>
  <c r="F508" i="39"/>
  <c r="D123" i="39"/>
  <c r="H306" i="39"/>
  <c r="D307" i="39"/>
  <c r="I336" i="39"/>
  <c r="D270" i="39"/>
  <c r="F566" i="39"/>
  <c r="D540" i="39"/>
  <c r="F305" i="39"/>
  <c r="H122" i="39"/>
  <c r="G74" i="39"/>
  <c r="E943" i="39"/>
  <c r="G1016" i="39"/>
  <c r="F98" i="39"/>
  <c r="F501" i="39"/>
  <c r="D188" i="39"/>
  <c r="I388" i="39"/>
  <c r="D244" i="39"/>
  <c r="H331" i="39"/>
  <c r="F492" i="39"/>
  <c r="I78" i="39"/>
  <c r="I428" i="39"/>
  <c r="E118" i="39"/>
  <c r="I290" i="39"/>
  <c r="I288" i="39"/>
  <c r="E839" i="39"/>
  <c r="E30" i="39"/>
  <c r="H408" i="39"/>
  <c r="H619" i="39"/>
  <c r="F262" i="39"/>
  <c r="D225" i="39"/>
  <c r="G182" i="39"/>
  <c r="F29" i="39"/>
  <c r="F723" i="39"/>
  <c r="E254" i="39"/>
  <c r="H7" i="39"/>
  <c r="G154" i="39"/>
  <c r="D340" i="39"/>
  <c r="F141" i="39"/>
  <c r="C41" i="39"/>
  <c r="H106" i="39"/>
  <c r="D928" i="39"/>
  <c r="F184" i="39"/>
  <c r="D484" i="39"/>
  <c r="F87" i="39"/>
  <c r="D79" i="39"/>
  <c r="E197" i="39"/>
  <c r="D251" i="39"/>
  <c r="H13" i="39"/>
  <c r="E6" i="6"/>
  <c r="E10" i="8" s="1"/>
  <c r="G576" i="39"/>
  <c r="H260" i="39"/>
  <c r="F204" i="39"/>
  <c r="H9" i="39"/>
  <c r="G234" i="39"/>
  <c r="H362" i="39"/>
  <c r="I533" i="39"/>
  <c r="F66" i="39"/>
  <c r="E542" i="39"/>
  <c r="H348" i="39"/>
  <c r="H179" i="39"/>
  <c r="I71" i="39"/>
  <c r="H188" i="39"/>
  <c r="G121" i="39"/>
  <c r="D227" i="39"/>
  <c r="D27" i="39"/>
  <c r="F277" i="39"/>
  <c r="G422" i="39"/>
  <c r="I250" i="39"/>
  <c r="D218" i="39"/>
  <c r="D872" i="39"/>
  <c r="D402" i="39"/>
  <c r="H565" i="39"/>
  <c r="E403" i="39"/>
  <c r="E290" i="39"/>
  <c r="H500" i="39"/>
  <c r="G388" i="39"/>
  <c r="D118" i="39"/>
  <c r="G124" i="39"/>
  <c r="G27" i="39"/>
  <c r="I185" i="39"/>
  <c r="G486" i="39"/>
  <c r="E577" i="39"/>
  <c r="E178" i="39"/>
  <c r="I513" i="39"/>
  <c r="G321" i="39"/>
  <c r="H121" i="39"/>
  <c r="I291" i="39"/>
  <c r="F267" i="39"/>
  <c r="I308" i="39"/>
  <c r="H185" i="39"/>
  <c r="E442" i="39"/>
  <c r="I122" i="39"/>
  <c r="I372" i="39"/>
  <c r="D248" i="39"/>
  <c r="H28" i="39"/>
  <c r="D321" i="39"/>
  <c r="D315" i="39"/>
  <c r="E330" i="39"/>
  <c r="F11" i="39"/>
  <c r="H98" i="39"/>
  <c r="G409" i="39"/>
  <c r="G538" i="39"/>
  <c r="H282" i="39"/>
  <c r="E589" i="39"/>
  <c r="D9" i="39"/>
  <c r="G122" i="39"/>
  <c r="E276" i="39"/>
  <c r="I350" i="39"/>
  <c r="G432" i="39"/>
  <c r="G119" i="39"/>
  <c r="D656" i="39"/>
  <c r="E379" i="39"/>
  <c r="H81" i="39"/>
  <c r="D131" i="39"/>
  <c r="I27" i="39"/>
  <c r="D41" i="39"/>
  <c r="D216" i="39"/>
  <c r="E148" i="39"/>
  <c r="F242" i="39"/>
  <c r="G683" i="39"/>
  <c r="G207" i="39"/>
  <c r="D618" i="39"/>
  <c r="G403" i="39"/>
  <c r="G1017" i="39"/>
  <c r="H512" i="39"/>
  <c r="F686" i="39"/>
  <c r="I188" i="39"/>
  <c r="E342" i="39"/>
  <c r="F110" i="39"/>
  <c r="F506" i="39"/>
  <c r="D548" i="39"/>
  <c r="H189" i="39"/>
  <c r="G577" i="39"/>
  <c r="E213" i="39"/>
  <c r="H65" i="39"/>
  <c r="H516" i="39"/>
  <c r="H872" i="39"/>
  <c r="H385" i="39"/>
  <c r="F352" i="39"/>
  <c r="G792" i="39"/>
  <c r="G156" i="39"/>
  <c r="I29" i="39"/>
  <c r="D241" i="39"/>
  <c r="H396" i="39"/>
  <c r="F59" i="39"/>
  <c r="I182" i="39"/>
  <c r="I547" i="39"/>
  <c r="I19" i="39"/>
  <c r="E394" i="39"/>
  <c r="I133" i="39"/>
  <c r="F96" i="39"/>
  <c r="H154" i="39"/>
  <c r="F280" i="39"/>
  <c r="D132" i="39"/>
  <c r="F65" i="39"/>
  <c r="F298" i="39"/>
  <c r="H377" i="39"/>
  <c r="E404" i="39"/>
  <c r="F94" i="39"/>
  <c r="G330" i="39"/>
  <c r="H61" i="39"/>
  <c r="F259" i="39"/>
  <c r="E334" i="39"/>
  <c r="F279" i="39"/>
  <c r="D615" i="39"/>
  <c r="G569" i="39"/>
  <c r="E202" i="39"/>
  <c r="G167" i="39"/>
  <c r="D125" i="39"/>
  <c r="H315" i="39"/>
  <c r="H243" i="39"/>
  <c r="I662" i="39"/>
  <c r="C481" i="39"/>
  <c r="E192" i="39"/>
  <c r="H334" i="39"/>
  <c r="I536" i="39"/>
  <c r="F308" i="39"/>
  <c r="H289" i="39"/>
  <c r="F435" i="39"/>
  <c r="G499" i="39"/>
  <c r="E40" i="39"/>
  <c r="G70" i="39"/>
  <c r="C203" i="39"/>
  <c r="E347" i="39"/>
  <c r="F553" i="39"/>
  <c r="D903" i="39"/>
  <c r="I168" i="39"/>
  <c r="G301" i="39"/>
  <c r="G929" i="39"/>
  <c r="H369" i="39"/>
  <c r="F900" i="39"/>
  <c r="D772" i="39"/>
  <c r="E304" i="39"/>
  <c r="G336" i="39"/>
  <c r="E875" i="39"/>
  <c r="I945" i="39"/>
  <c r="F428" i="39"/>
  <c r="I206" i="39"/>
  <c r="H533" i="39"/>
  <c r="H787" i="39"/>
  <c r="F870" i="39"/>
  <c r="I425" i="39"/>
  <c r="D120" i="39"/>
  <c r="I827" i="39"/>
  <c r="F264" i="39"/>
  <c r="H832" i="39"/>
  <c r="I348" i="39"/>
  <c r="C697" i="39"/>
  <c r="G729" i="39"/>
  <c r="G322" i="39"/>
  <c r="I506" i="39"/>
  <c r="I52" i="39"/>
  <c r="H34" i="39"/>
  <c r="H979" i="39"/>
  <c r="H317" i="39"/>
  <c r="D467" i="39"/>
  <c r="H76" i="39"/>
  <c r="I155" i="39"/>
  <c r="D176" i="39"/>
  <c r="I357" i="39"/>
  <c r="H467" i="39"/>
  <c r="H131" i="39"/>
  <c r="G66" i="39"/>
  <c r="H690" i="39"/>
  <c r="F361" i="39"/>
  <c r="C985" i="39"/>
  <c r="C631" i="39"/>
  <c r="I271" i="39"/>
  <c r="F209" i="39"/>
  <c r="D164" i="39"/>
  <c r="E6" i="39"/>
  <c r="E3" i="39"/>
  <c r="H460" i="39"/>
  <c r="H14" i="39"/>
  <c r="E96" i="39"/>
  <c r="E517" i="39"/>
  <c r="F206" i="39"/>
  <c r="I117" i="39"/>
  <c r="G19" i="39"/>
  <c r="F341" i="39"/>
  <c r="I810" i="39"/>
  <c r="I461" i="39"/>
  <c r="H108" i="39"/>
  <c r="D126" i="39"/>
  <c r="G248" i="39"/>
  <c r="G91" i="39"/>
  <c r="G498" i="39"/>
  <c r="G32" i="39"/>
  <c r="D1022" i="39"/>
  <c r="D224" i="39"/>
  <c r="G495" i="39"/>
  <c r="G239" i="39"/>
  <c r="I654" i="39"/>
  <c r="D429" i="39"/>
  <c r="H370" i="39"/>
  <c r="E77" i="39"/>
  <c r="E121" i="39"/>
  <c r="I915" i="39"/>
  <c r="E319" i="39"/>
  <c r="E310" i="39"/>
  <c r="I414" i="39"/>
  <c r="G379" i="39"/>
  <c r="E165" i="39"/>
  <c r="I148" i="39"/>
  <c r="F356" i="39"/>
  <c r="E781" i="39"/>
  <c r="D334" i="39"/>
  <c r="D372" i="39"/>
  <c r="E874" i="39"/>
  <c r="G46" i="39"/>
  <c r="H890" i="39"/>
  <c r="H126" i="39"/>
  <c r="F432" i="39"/>
  <c r="I294" i="39"/>
  <c r="F295" i="39"/>
  <c r="I695" i="39"/>
  <c r="E95" i="39"/>
  <c r="I600" i="39"/>
  <c r="F363" i="39"/>
  <c r="D157" i="39"/>
  <c r="H352" i="39"/>
  <c r="G178" i="39"/>
  <c r="G502" i="39"/>
  <c r="D396" i="39"/>
  <c r="H205" i="39"/>
  <c r="H255" i="39"/>
  <c r="D568" i="39"/>
  <c r="H395" i="39"/>
  <c r="G591" i="39"/>
  <c r="E128" i="39"/>
  <c r="E15" i="39"/>
  <c r="I234" i="39"/>
  <c r="H152" i="39"/>
  <c r="E431" i="39"/>
  <c r="D500" i="39"/>
  <c r="I390" i="39"/>
  <c r="D259" i="39"/>
  <c r="F348" i="39"/>
  <c r="H273" i="39"/>
  <c r="H195" i="39"/>
  <c r="I818" i="39"/>
  <c r="H647" i="39"/>
  <c r="G314" i="39"/>
  <c r="H17" i="39"/>
  <c r="G316" i="39"/>
  <c r="I360" i="39"/>
  <c r="I137" i="39"/>
  <c r="H532" i="39"/>
  <c r="E53" i="39"/>
  <c r="F33" i="39"/>
  <c r="G133" i="39"/>
  <c r="H132" i="39"/>
  <c r="F511" i="39"/>
  <c r="D30" i="39"/>
  <c r="H79" i="39"/>
  <c r="F220" i="39"/>
  <c r="G95" i="39"/>
  <c r="D434" i="39"/>
  <c r="E378" i="39"/>
  <c r="F152" i="39"/>
  <c r="I91" i="39"/>
  <c r="G529" i="39"/>
  <c r="H30" i="39"/>
  <c r="I306" i="39"/>
  <c r="E150" i="39"/>
  <c r="I17" i="39"/>
  <c r="E39" i="39"/>
  <c r="H365" i="39"/>
  <c r="H230" i="39"/>
  <c r="C83" i="39"/>
  <c r="G92" i="39"/>
  <c r="I774" i="39"/>
  <c r="F823" i="39"/>
  <c r="E317" i="39"/>
  <c r="G258" i="39"/>
  <c r="H67" i="39"/>
  <c r="H41" i="39"/>
  <c r="G525" i="39"/>
  <c r="H127" i="39"/>
  <c r="E105" i="39"/>
  <c r="F303" i="39"/>
  <c r="E280" i="39"/>
  <c r="D645" i="39"/>
  <c r="H645" i="39"/>
  <c r="H491" i="39"/>
  <c r="D674" i="39"/>
  <c r="D22" i="39"/>
  <c r="D33" i="39"/>
  <c r="I83" i="39"/>
  <c r="I23" i="39"/>
  <c r="G295" i="39"/>
  <c r="G526" i="39"/>
  <c r="D140" i="39"/>
  <c r="H102" i="39"/>
  <c r="I85" i="39"/>
  <c r="H407" i="39"/>
  <c r="D96" i="39"/>
  <c r="E440" i="39"/>
  <c r="I47" i="39"/>
  <c r="I96" i="39"/>
  <c r="E998" i="39"/>
  <c r="H231" i="39"/>
  <c r="G144" i="39"/>
  <c r="F24" i="39"/>
  <c r="H311" i="39"/>
  <c r="H107" i="39"/>
  <c r="H221" i="39"/>
  <c r="F314" i="39"/>
  <c r="G329" i="39"/>
  <c r="E698" i="39"/>
  <c r="I732" i="39"/>
  <c r="I301" i="39"/>
  <c r="G245" i="39"/>
  <c r="H60" i="39"/>
  <c r="I81" i="39"/>
  <c r="F656" i="39"/>
  <c r="I193" i="39"/>
  <c r="E460" i="39"/>
  <c r="H807" i="39"/>
  <c r="E593" i="39"/>
  <c r="H83" i="39"/>
  <c r="G211" i="39"/>
  <c r="I402" i="39"/>
  <c r="D366" i="39"/>
  <c r="D19" i="39"/>
  <c r="H290" i="39"/>
  <c r="H552" i="39"/>
  <c r="G309" i="39"/>
  <c r="F438" i="39"/>
  <c r="E43" i="39"/>
  <c r="H313" i="39"/>
  <c r="I399" i="39"/>
  <c r="I497" i="39"/>
  <c r="G235" i="39"/>
  <c r="D104" i="39"/>
  <c r="F502" i="39"/>
  <c r="F350" i="39"/>
  <c r="F795" i="39"/>
  <c r="H371" i="39"/>
  <c r="H418" i="39"/>
  <c r="E73" i="39"/>
  <c r="H222" i="39"/>
  <c r="E264" i="39"/>
  <c r="D7" i="39"/>
  <c r="G610" i="39"/>
  <c r="G503" i="39"/>
  <c r="I49" i="39"/>
  <c r="H216" i="39"/>
  <c r="D405" i="39"/>
  <c r="D205" i="39"/>
  <c r="D242" i="39"/>
  <c r="F540" i="39"/>
  <c r="H86" i="39"/>
  <c r="F226" i="39"/>
  <c r="G352" i="39"/>
  <c r="F325" i="39"/>
  <c r="D56" i="39"/>
  <c r="D347" i="39"/>
  <c r="I289" i="39"/>
  <c r="I545" i="39"/>
  <c r="G169" i="39"/>
  <c r="G363" i="39"/>
  <c r="F229" i="39"/>
  <c r="E127" i="39"/>
  <c r="E549" i="39"/>
  <c r="D37" i="39"/>
  <c r="I9" i="39"/>
  <c r="G545" i="39"/>
  <c r="I276" i="39"/>
  <c r="E8" i="39"/>
  <c r="I128" i="39"/>
  <c r="F270" i="39"/>
  <c r="G17" i="39"/>
  <c r="F436" i="39"/>
  <c r="E292" i="39"/>
  <c r="I172" i="39"/>
  <c r="E76" i="39"/>
  <c r="G82" i="39"/>
  <c r="D952" i="39"/>
  <c r="H568" i="39"/>
  <c r="E33" i="39"/>
  <c r="G665" i="39"/>
  <c r="H54" i="39"/>
  <c r="G16" i="39"/>
  <c r="E757" i="39"/>
  <c r="E17" i="39"/>
  <c r="G247" i="39"/>
  <c r="F224" i="39"/>
  <c r="D136" i="39"/>
  <c r="G47" i="39"/>
  <c r="D435" i="39"/>
  <c r="I398" i="39"/>
  <c r="F475" i="39"/>
  <c r="F395" i="39"/>
  <c r="G864" i="39"/>
  <c r="H46" i="39"/>
  <c r="I517" i="39"/>
  <c r="E190" i="39"/>
  <c r="F390" i="39"/>
  <c r="D105" i="39"/>
  <c r="E200" i="39"/>
  <c r="I240" i="39"/>
  <c r="E19" i="39"/>
  <c r="G110" i="39"/>
  <c r="H445" i="39"/>
  <c r="G172" i="39"/>
  <c r="G96" i="39"/>
  <c r="G127" i="39"/>
  <c r="D113" i="39"/>
  <c r="F31" i="39"/>
  <c r="G723" i="39"/>
  <c r="H151" i="39"/>
  <c r="F582" i="39"/>
  <c r="H292" i="39"/>
  <c r="E177" i="39"/>
  <c r="D293" i="39"/>
  <c r="I140" i="39"/>
  <c r="F290" i="39"/>
  <c r="H227" i="39"/>
  <c r="D576" i="39"/>
  <c r="D394" i="39"/>
  <c r="D446" i="39"/>
  <c r="H71" i="39"/>
  <c r="G597" i="39"/>
  <c r="I165" i="39"/>
  <c r="H135" i="39"/>
  <c r="H681" i="39"/>
  <c r="I330" i="39"/>
  <c r="G549" i="39"/>
  <c r="F52" i="39"/>
  <c r="D150" i="39"/>
  <c r="F114" i="39"/>
  <c r="F82" i="39"/>
  <c r="F6" i="6"/>
  <c r="F10" i="8" s="1"/>
  <c r="E22" i="39"/>
  <c r="D155" i="39"/>
  <c r="D302" i="39"/>
  <c r="G3" i="39"/>
  <c r="E395" i="39"/>
  <c r="G164" i="39"/>
  <c r="E298" i="39"/>
  <c r="I14" i="39"/>
  <c r="G687" i="39"/>
  <c r="H200" i="39"/>
  <c r="E60" i="39"/>
  <c r="D209" i="39"/>
  <c r="F367" i="39"/>
  <c r="F272" i="39"/>
  <c r="F524" i="39"/>
  <c r="D521" i="39"/>
  <c r="G386" i="39"/>
  <c r="I258" i="39"/>
  <c r="F466" i="39"/>
  <c r="G384" i="39"/>
  <c r="H197" i="39"/>
  <c r="F373" i="39"/>
  <c r="E54" i="39"/>
  <c r="D491" i="39"/>
  <c r="I212" i="39"/>
  <c r="F2" i="39"/>
  <c r="H676" i="39"/>
  <c r="F99" i="39"/>
  <c r="E93" i="39"/>
  <c r="G429" i="39"/>
  <c r="I309" i="39"/>
  <c r="E176" i="39"/>
  <c r="I408" i="39"/>
  <c r="D240" i="39"/>
  <c r="F332" i="39"/>
  <c r="I197" i="39"/>
  <c r="F201" i="39"/>
  <c r="H228" i="39"/>
  <c r="H96" i="39"/>
  <c r="G477" i="39"/>
  <c r="I64" i="39"/>
  <c r="D50" i="39"/>
  <c r="F177" i="39"/>
  <c r="G594" i="39"/>
  <c r="G438" i="39"/>
  <c r="E269" i="39"/>
  <c r="H539" i="39"/>
  <c r="D184" i="39"/>
  <c r="D122" i="39"/>
  <c r="D215" i="39"/>
  <c r="E98" i="39"/>
  <c r="F172" i="39"/>
  <c r="G204" i="39"/>
  <c r="H42" i="39"/>
  <c r="E36" i="39"/>
  <c r="I295" i="39"/>
  <c r="H138" i="39"/>
  <c r="I410" i="39"/>
  <c r="H50" i="39"/>
  <c r="H209" i="39"/>
  <c r="E226" i="39"/>
  <c r="G282" i="39"/>
  <c r="I32" i="39"/>
  <c r="F6" i="39"/>
  <c r="G158" i="39"/>
  <c r="F126" i="39"/>
  <c r="D211" i="39"/>
  <c r="G59" i="39"/>
  <c r="I98" i="39"/>
  <c r="G294" i="39"/>
  <c r="I443" i="39"/>
  <c r="H1010" i="39"/>
  <c r="D162" i="39"/>
  <c r="I572" i="39"/>
  <c r="H318" i="39"/>
  <c r="F17" i="39"/>
  <c r="H409" i="39"/>
  <c r="E386" i="39"/>
  <c r="I57" i="39"/>
  <c r="D477" i="39"/>
  <c r="G171" i="39"/>
  <c r="H36" i="39"/>
  <c r="G187" i="39"/>
  <c r="I233" i="39"/>
  <c r="F231" i="39"/>
  <c r="D72" i="39"/>
  <c r="H295" i="39"/>
  <c r="G516" i="39"/>
  <c r="I706" i="39"/>
  <c r="F588" i="39"/>
  <c r="I733" i="39"/>
  <c r="I1022" i="39"/>
  <c r="H214" i="39"/>
  <c r="E562" i="39"/>
  <c r="I192" i="39"/>
  <c r="G246" i="39"/>
  <c r="D389" i="39"/>
  <c r="E399" i="39"/>
  <c r="I594" i="39"/>
  <c r="H2" i="39"/>
  <c r="E520" i="39"/>
  <c r="I458" i="39"/>
  <c r="D273" i="39"/>
  <c r="G150" i="39"/>
  <c r="I204" i="39"/>
  <c r="D667" i="39"/>
  <c r="F321" i="39"/>
  <c r="E134" i="39"/>
  <c r="E543" i="39"/>
  <c r="I163" i="39"/>
  <c r="E28" i="39"/>
  <c r="D163" i="39"/>
  <c r="D2" i="39"/>
  <c r="E64" i="39"/>
  <c r="I7" i="39"/>
  <c r="F147" i="39"/>
  <c r="F167" i="39"/>
  <c r="F232" i="39"/>
  <c r="G616" i="39"/>
  <c r="D198" i="39"/>
  <c r="E219" i="39"/>
  <c r="G267" i="39"/>
  <c r="I610" i="39"/>
  <c r="H165" i="39"/>
  <c r="I262" i="39"/>
  <c r="E588" i="39"/>
  <c r="H444" i="39"/>
  <c r="H302" i="39"/>
  <c r="F257" i="39"/>
  <c r="H29" i="39"/>
  <c r="I400" i="39"/>
  <c r="D305" i="39"/>
  <c r="G8" i="39"/>
  <c r="G194" i="39"/>
  <c r="G212" i="39"/>
  <c r="E191" i="39"/>
  <c r="E251" i="39"/>
  <c r="H3" i="39"/>
  <c r="F250" i="39"/>
  <c r="I119" i="39"/>
  <c r="F237" i="39"/>
  <c r="E427" i="39"/>
  <c r="G24" i="39"/>
  <c r="F92" i="39"/>
  <c r="G9" i="39"/>
  <c r="H73" i="39"/>
  <c r="F190" i="39"/>
  <c r="I135" i="39"/>
  <c r="I635" i="39"/>
  <c r="I265" i="39"/>
  <c r="D274" i="39"/>
  <c r="F590" i="39"/>
  <c r="F990" i="39"/>
  <c r="H472" i="39"/>
  <c r="I316" i="39"/>
  <c r="D82" i="39"/>
  <c r="I46" i="39"/>
  <c r="D88" i="39"/>
  <c r="E201" i="39"/>
  <c r="F984" i="39"/>
  <c r="F246" i="39"/>
  <c r="G10" i="39"/>
  <c r="F235" i="39"/>
  <c r="E615" i="39"/>
  <c r="F592" i="39"/>
  <c r="F351" i="39"/>
  <c r="F199" i="39"/>
  <c r="I237" i="39"/>
  <c r="E38" i="39"/>
  <c r="F131" i="39"/>
  <c r="F67" i="39"/>
  <c r="G203" i="39"/>
  <c r="D557" i="39"/>
  <c r="C7" i="39"/>
  <c r="G236" i="39"/>
  <c r="D619" i="39"/>
  <c r="I105" i="39"/>
  <c r="H128" i="39"/>
  <c r="F8" i="39"/>
  <c r="F315" i="39"/>
  <c r="I368" i="39"/>
  <c r="I261" i="39"/>
  <c r="G38" i="39"/>
  <c r="I127" i="39"/>
  <c r="I179" i="39"/>
  <c r="H85" i="39"/>
  <c r="H70" i="39"/>
  <c r="I407" i="39"/>
  <c r="H665" i="39"/>
  <c r="I107" i="39"/>
  <c r="F530" i="39"/>
  <c r="D373" i="39"/>
  <c r="F93" i="39"/>
  <c r="E272" i="39"/>
  <c r="H116" i="39"/>
  <c r="H192" i="39"/>
  <c r="H19" i="39"/>
  <c r="E5" i="39"/>
  <c r="D339" i="39"/>
  <c r="D319" i="39"/>
  <c r="E13" i="39"/>
  <c r="G254" i="39"/>
  <c r="G451" i="39"/>
  <c r="E199" i="39"/>
  <c r="F58" i="39"/>
  <c r="F183" i="39"/>
  <c r="H298" i="39"/>
  <c r="D277" i="39"/>
  <c r="F57" i="39"/>
  <c r="F433" i="39"/>
  <c r="H328" i="39"/>
  <c r="H130" i="39"/>
  <c r="H133" i="39"/>
  <c r="E188" i="39"/>
  <c r="I216" i="39"/>
  <c r="H118" i="39"/>
  <c r="F21" i="39"/>
  <c r="G25" i="39"/>
  <c r="E166" i="39"/>
  <c r="E516" i="39"/>
  <c r="F101" i="39"/>
  <c r="I239" i="39"/>
  <c r="H340" i="39"/>
  <c r="D149" i="39"/>
  <c r="G21" i="39"/>
  <c r="H487" i="39"/>
  <c r="G152" i="39"/>
  <c r="E186" i="39"/>
  <c r="G325" i="39"/>
  <c r="F236" i="39"/>
  <c r="I454" i="39"/>
  <c r="E217" i="39"/>
  <c r="G400" i="39"/>
  <c r="H109" i="39"/>
  <c r="I362" i="39"/>
  <c r="F84" i="39"/>
  <c r="H120" i="39"/>
  <c r="E23" i="39"/>
  <c r="E85" i="39"/>
  <c r="I8" i="39"/>
  <c r="I665" i="39"/>
  <c r="F537" i="39"/>
  <c r="D653" i="39"/>
  <c r="G602" i="39"/>
  <c r="D217" i="39"/>
  <c r="G56" i="39"/>
  <c r="G107" i="39"/>
  <c r="E345" i="39"/>
  <c r="F159" i="39"/>
  <c r="I158" i="39"/>
  <c r="I312" i="39"/>
  <c r="I260" i="39"/>
  <c r="H91" i="39"/>
  <c r="E209" i="39"/>
  <c r="H351" i="39"/>
  <c r="E359" i="39"/>
  <c r="H226" i="39"/>
  <c r="H464" i="39"/>
  <c r="D313" i="39"/>
  <c r="E274" i="39"/>
  <c r="D398" i="39"/>
  <c r="H111" i="39"/>
  <c r="E92" i="39"/>
  <c r="E246" i="39"/>
  <c r="D89" i="39"/>
  <c r="F200" i="39"/>
  <c r="I37" i="39"/>
  <c r="G105" i="39"/>
  <c r="H367" i="39"/>
  <c r="F89" i="39"/>
  <c r="F512" i="39"/>
  <c r="I175" i="39"/>
  <c r="F181" i="39"/>
  <c r="D77" i="39"/>
  <c r="I48" i="39"/>
  <c r="E157" i="39"/>
  <c r="I249" i="39"/>
  <c r="G256" i="39"/>
  <c r="I377" i="39"/>
  <c r="G68" i="39"/>
  <c r="D31" i="39"/>
  <c r="D208" i="39"/>
  <c r="H883" i="39"/>
  <c r="D147" i="39"/>
  <c r="F116" i="39"/>
  <c r="F19" i="39"/>
  <c r="H90" i="39"/>
  <c r="I286" i="39"/>
  <c r="I597" i="39"/>
  <c r="F196" i="39"/>
  <c r="E814" i="39"/>
  <c r="G197" i="39"/>
  <c r="F648" i="39"/>
  <c r="F369" i="39"/>
  <c r="D353" i="39"/>
  <c r="G320" i="39"/>
  <c r="D350" i="39"/>
  <c r="E111" i="39"/>
  <c r="D160" i="39"/>
  <c r="G37" i="39"/>
  <c r="H232" i="39"/>
  <c r="D374" i="39"/>
  <c r="F307" i="39"/>
  <c r="D133" i="39"/>
  <c r="H163" i="39"/>
  <c r="G418" i="39"/>
  <c r="D179" i="39"/>
  <c r="E305" i="39"/>
  <c r="I109" i="39"/>
  <c r="H208" i="39"/>
  <c r="E456" i="39"/>
  <c r="E61" i="39"/>
  <c r="G128" i="39"/>
  <c r="G192" i="39"/>
  <c r="I134" i="39"/>
  <c r="D324" i="39"/>
  <c r="H356" i="39"/>
  <c r="E129" i="39"/>
  <c r="G86" i="39"/>
  <c r="E156" i="39"/>
  <c r="F133" i="39"/>
  <c r="I333" i="39"/>
  <c r="F261" i="39"/>
  <c r="D417" i="39"/>
  <c r="D579" i="39"/>
  <c r="H137" i="39"/>
  <c r="I24" i="39"/>
  <c r="H309" i="39"/>
  <c r="I125" i="39"/>
  <c r="I178" i="39"/>
  <c r="G262" i="39"/>
  <c r="H64" i="39"/>
  <c r="H310" i="39"/>
  <c r="H147" i="39"/>
  <c r="H99" i="39"/>
  <c r="F111" i="39"/>
  <c r="E521" i="39"/>
  <c r="D83" i="39"/>
  <c r="F166" i="39"/>
  <c r="D351" i="39"/>
  <c r="I525" i="39"/>
  <c r="G575" i="39"/>
  <c r="H57" i="39"/>
  <c r="H10" i="39"/>
  <c r="E601" i="39"/>
  <c r="H11" i="39"/>
  <c r="E124" i="39"/>
  <c r="F39" i="39"/>
  <c r="H93" i="39"/>
  <c r="F253" i="39"/>
  <c r="D254" i="39"/>
  <c r="I280" i="39"/>
  <c r="I45" i="39"/>
  <c r="D666" i="39"/>
  <c r="D297" i="39"/>
  <c r="H25" i="39"/>
  <c r="I62" i="39"/>
  <c r="E318" i="39"/>
  <c r="F300" i="39"/>
  <c r="H178" i="39"/>
  <c r="D190" i="39"/>
  <c r="D510" i="39"/>
  <c r="I63" i="39"/>
  <c r="G299" i="39"/>
  <c r="H148" i="39"/>
  <c r="D221" i="39"/>
  <c r="G179" i="39"/>
  <c r="E12" i="39"/>
  <c r="I7" i="6"/>
  <c r="I6" i="6" s="1"/>
  <c r="D6" i="6"/>
  <c r="D10" i="8" s="1"/>
  <c r="I10" i="8" s="1"/>
  <c r="H417" i="39"/>
  <c r="E253" i="39"/>
  <c r="H8" i="39"/>
  <c r="D383" i="39"/>
  <c r="D269" i="39"/>
  <c r="F143" i="39"/>
  <c r="G50" i="39"/>
  <c r="G15" i="39"/>
  <c r="D570" i="39"/>
  <c r="T37" i="9" l="1"/>
  <c r="S32" i="9"/>
  <c r="K20" i="7"/>
  <c r="K10" i="7"/>
  <c r="G10" i="7"/>
  <c r="G20" i="7"/>
  <c r="L7" i="7"/>
  <c r="I20" i="7"/>
  <c r="I10" i="7"/>
  <c r="D8" i="8"/>
  <c r="D7" i="8"/>
  <c r="D9" i="8"/>
  <c r="I6" i="8"/>
  <c r="S37" i="9"/>
  <c r="P27" i="9"/>
  <c r="T27" i="9"/>
  <c r="L8" i="7"/>
  <c r="L21" i="7"/>
  <c r="G34" i="7"/>
  <c r="G24" i="7"/>
  <c r="E8" i="8"/>
  <c r="E9" i="8"/>
  <c r="E7" i="8"/>
  <c r="L22" i="7"/>
  <c r="J10" i="7"/>
  <c r="J20" i="7"/>
  <c r="L9" i="7"/>
  <c r="F7" i="8"/>
  <c r="F9" i="8"/>
  <c r="F8" i="8"/>
  <c r="L23" i="7"/>
  <c r="O27" i="9"/>
  <c r="Q27" i="9"/>
  <c r="T49" i="9"/>
  <c r="Q32" i="9"/>
  <c r="R37" i="9"/>
  <c r="Q37" i="9"/>
  <c r="P32" i="9"/>
  <c r="H10" i="7"/>
  <c r="H20" i="7"/>
  <c r="G7" i="8"/>
  <c r="G8" i="8"/>
  <c r="G9" i="8"/>
  <c r="P37" i="9"/>
  <c r="K24" i="7"/>
  <c r="K34" i="7"/>
  <c r="J24" i="7"/>
  <c r="J34" i="7"/>
  <c r="I24" i="7"/>
  <c r="I34" i="7"/>
  <c r="R27" i="9"/>
  <c r="R32" i="9"/>
  <c r="H24" i="7"/>
  <c r="H34" i="7"/>
  <c r="O37" i="9"/>
  <c r="H7" i="8"/>
  <c r="H9" i="8"/>
  <c r="H8" i="8"/>
  <c r="I51" i="9"/>
  <c r="B51" i="9"/>
  <c r="G11" i="8" l="1"/>
  <c r="B37" i="9"/>
  <c r="B32" i="9"/>
  <c r="V51" i="9"/>
  <c r="S51" i="9"/>
  <c r="R51" i="9"/>
  <c r="O51" i="9"/>
  <c r="Q51" i="9"/>
  <c r="P51" i="9"/>
  <c r="B27" i="9"/>
  <c r="F11" i="8"/>
  <c r="E11" i="8"/>
  <c r="I7" i="8"/>
  <c r="L20" i="7"/>
  <c r="L10" i="7"/>
  <c r="K35" i="7"/>
  <c r="K40" i="7" s="1"/>
  <c r="H11" i="8"/>
  <c r="H35" i="7"/>
  <c r="H40" i="7" s="1"/>
  <c r="J35" i="7"/>
  <c r="J40" i="7" s="1"/>
  <c r="L24" i="7"/>
  <c r="L34" i="7"/>
  <c r="I9" i="8"/>
  <c r="D11" i="8"/>
  <c r="I8" i="8"/>
  <c r="I35" i="7"/>
  <c r="I40" i="7" s="1"/>
  <c r="G35" i="7"/>
  <c r="I11" i="8" l="1"/>
  <c r="T51" i="9"/>
  <c r="G40" i="7"/>
  <c r="L40" i="7" s="1"/>
  <c r="L35" i="7"/>
  <c r="I52" i="9"/>
  <c r="B52" i="9"/>
  <c r="V52" i="9" l="1"/>
  <c r="O52" i="9"/>
  <c r="Q52" i="9"/>
  <c r="P52" i="9"/>
  <c r="R52" i="9"/>
  <c r="S52" i="9"/>
  <c r="M20" i="7"/>
  <c r="M34" i="7"/>
  <c r="M37" i="7"/>
  <c r="M39" i="7"/>
  <c r="T52" i="9" l="1"/>
  <c r="B53" i="9"/>
  <c r="I53" i="9"/>
  <c r="O53" i="9" l="1"/>
  <c r="P53" i="9"/>
  <c r="P46" i="9" s="1"/>
  <c r="P47" i="9" s="1"/>
  <c r="Q53" i="9"/>
  <c r="Q46" i="9" s="1"/>
  <c r="Q47" i="9" s="1"/>
  <c r="R53" i="9"/>
  <c r="R46" i="9" s="1"/>
  <c r="R47" i="9" s="1"/>
  <c r="S53" i="9"/>
  <c r="S46" i="9" s="1"/>
  <c r="S47" i="9" s="1"/>
  <c r="V53" i="9"/>
  <c r="T53" i="9" l="1"/>
  <c r="T46" i="9" s="1"/>
  <c r="T47" i="9" s="1"/>
  <c r="O46" i="9"/>
  <c r="O47" i="9" s="1"/>
  <c r="B47" i="9" s="1"/>
  <c r="B54" i="9"/>
  <c r="I54" i="9"/>
  <c r="Q54" i="9" l="1"/>
  <c r="O54" i="9"/>
  <c r="P54" i="9"/>
  <c r="R54" i="9"/>
  <c r="S54" i="9"/>
  <c r="V54" i="9"/>
  <c r="T54" i="9" l="1"/>
  <c r="B55" i="9"/>
  <c r="I55" i="9"/>
  <c r="P55" i="9" l="1"/>
  <c r="O55" i="9"/>
  <c r="R55" i="9"/>
  <c r="Q55" i="9"/>
  <c r="S55" i="9"/>
  <c r="V55" i="9"/>
  <c r="T55" i="9" l="1"/>
  <c r="B56" i="9"/>
  <c r="I56" i="9"/>
  <c r="R56" i="9" l="1"/>
  <c r="Q56" i="9"/>
  <c r="O56" i="9"/>
  <c r="P56" i="9"/>
  <c r="S56" i="9"/>
  <c r="V56" i="9"/>
  <c r="T56" i="9" l="1"/>
  <c r="B57" i="9"/>
  <c r="I57" i="9"/>
  <c r="Q57" i="9" l="1"/>
  <c r="R57" i="9"/>
  <c r="S57" i="9"/>
  <c r="P57" i="9"/>
  <c r="O57" i="9"/>
  <c r="V57" i="9"/>
  <c r="B58" i="9"/>
  <c r="I58" i="9"/>
  <c r="T57" i="9" l="1"/>
  <c r="O58" i="9"/>
  <c r="Q58" i="9"/>
  <c r="R58" i="9"/>
  <c r="S58" i="9"/>
  <c r="P58" i="9"/>
  <c r="V58" i="9"/>
  <c r="T58" i="9" l="1"/>
  <c r="B59" i="9"/>
  <c r="I59" i="9"/>
  <c r="O59" i="9" l="1"/>
  <c r="R59" i="9"/>
  <c r="P59" i="9"/>
  <c r="Q59" i="9"/>
  <c r="S59" i="9"/>
  <c r="V59" i="9"/>
  <c r="T59" i="9" l="1"/>
  <c r="I60" i="9"/>
  <c r="B60" i="9"/>
  <c r="V60" i="9" l="1"/>
  <c r="P60" i="9"/>
  <c r="O60" i="9"/>
  <c r="S60" i="9"/>
  <c r="R60" i="9"/>
  <c r="Q60" i="9"/>
  <c r="T60" i="9" l="1"/>
  <c r="B61" i="9"/>
  <c r="I61" i="9"/>
  <c r="P61" i="9" l="1"/>
  <c r="R61" i="9"/>
  <c r="O61" i="9"/>
  <c r="S61" i="9"/>
  <c r="Q61" i="9"/>
  <c r="V61" i="9"/>
  <c r="T61" i="9" l="1"/>
  <c r="I62" i="9"/>
  <c r="B62" i="9"/>
  <c r="V62" i="9" l="1"/>
  <c r="Q62" i="9"/>
  <c r="O62" i="9"/>
  <c r="S62" i="9"/>
  <c r="P62" i="9"/>
  <c r="R62" i="9"/>
  <c r="T62" i="9" l="1"/>
  <c r="B63" i="9"/>
  <c r="I63" i="9"/>
  <c r="R63" i="9" l="1"/>
  <c r="O63" i="9"/>
  <c r="S63" i="9"/>
  <c r="Q63" i="9"/>
  <c r="P63" i="9"/>
  <c r="V63" i="9"/>
  <c r="T63" i="9" l="1"/>
  <c r="B64" i="9"/>
  <c r="I64" i="9"/>
  <c r="O64" i="9" l="1"/>
  <c r="S64" i="9"/>
  <c r="Q64" i="9"/>
  <c r="R64" i="9"/>
  <c r="P64" i="9"/>
  <c r="V64" i="9"/>
  <c r="T64" i="9" l="1"/>
  <c r="B65" i="9"/>
  <c r="I65" i="9"/>
  <c r="O65" i="9" l="1"/>
  <c r="Q65" i="9"/>
  <c r="S65" i="9"/>
  <c r="P65" i="9"/>
  <c r="R65" i="9"/>
  <c r="V65" i="9"/>
  <c r="T65" i="9" l="1"/>
</calcChain>
</file>

<file path=xl/comments1.xml><?xml version="1.0" encoding="utf-8"?>
<comments xmlns="http://schemas.openxmlformats.org/spreadsheetml/2006/main">
  <authors>
    <author/>
  </authors>
  <commentList>
    <comment ref="O5" authorId="0">
      <text>
        <r>
          <rPr>
            <sz val="11"/>
            <color theme="1"/>
            <rFont val="Arial"/>
            <family val="2"/>
          </rPr>
          <t>======
ID#AAAAIAdxyUo
tc={F9D67F5B-8F51-4A69-AEAA-C6FDA33F6BEE}    (2021-03-10 12:17:39)
[Threaded comment]
Your version of Excel allows you to read this threaded comment; however, any edits to it will get removed if the file is opened in a newer version of Excel. Learn more: https://go.microsoft.com/fwlink/?linkid=870924
Comment:
    Choix uniquement pour les Acteurs Institutionnels : Pas pour les OSC.
Si pas d'application : le reste des champs ne doit pas s'afficher</t>
        </r>
      </text>
    </comment>
    <comment ref="B13" authorId="0">
      <text>
        <r>
          <rPr>
            <sz val="11"/>
            <color theme="1"/>
            <rFont val="Arial"/>
            <family val="2"/>
          </rPr>
          <t>======
ID#AAAAIAdxylc
tc={7D775B14-D021-48D7-B279-F4BBD86AC482}    (2021-03-10 12:17:40)
[Threaded comment]
Your version of Excel allows you to read this threaded comment; however, any edits to it will get removed if the file is opened in a newer version of Excel. Learn more: https://go.microsoft.com/fwlink/?linkid=870924
Comment:
    Investissements : Nombre et intitulé de sous-rubriques variables en fonction de l'organisation</t>
        </r>
      </text>
    </comment>
    <comment ref="B17" authorId="0">
      <text>
        <r>
          <rPr>
            <sz val="11"/>
            <color theme="1"/>
            <rFont val="Arial"/>
            <family val="2"/>
          </rPr>
          <t>======
ID#AAAAIAdxyTY
tc={A25A2EE0-2BC2-4F05-A3F7-533B7B9B14CD}    (2021-03-10 12:17:39)
[Threaded comment]
Your version of Excel allows you to read this threaded comment; however, any edits to it will get removed if the file is opened in a newer version of Excel. Learn more: https://go.microsoft.com/fwlink/?linkid=870924
Comment:
    Fonctionnement : Nombre et intitulé de sous-rubriques variables en fonction de l'organisation</t>
        </r>
      </text>
    </comment>
    <comment ref="B21" authorId="0">
      <text>
        <r>
          <rPr>
            <sz val="11"/>
            <color theme="1"/>
            <rFont val="Arial"/>
            <family val="2"/>
          </rPr>
          <t>======
ID#AAAAIAdxyVI
tc={8C1B3583-647C-47F3-B7E3-46F97C2B6087}    (2021-03-10 12:17:39)
[Threaded comment]
Your version of Excel allows you to read this threaded comment; however, any edits to it will get removed if the file is opened in a newer version of Excel. Learn more: https://go.microsoft.com/fwlink/?linkid=870924
Comment:
    Personnel Nombre et intitulé de sous-rubriques variables en fonction de l'organisation</t>
        </r>
      </text>
    </comment>
  </commentList>
</comments>
</file>

<file path=xl/sharedStrings.xml><?xml version="1.0" encoding="utf-8"?>
<sst xmlns="http://schemas.openxmlformats.org/spreadsheetml/2006/main" count="22783" uniqueCount="2752">
  <si>
    <t>[!]</t>
  </si>
  <si>
    <t>TOTAL DES COÛTS OPÉRATIONNELS POUR L'OUTCOME</t>
  </si>
  <si>
    <t>TOTAL</t>
  </si>
  <si>
    <t>Somme auto.</t>
  </si>
  <si>
    <t>ACTIVITÉS SUPRANATIONALES</t>
  </si>
  <si>
    <t>Champ numérique</t>
  </si>
  <si>
    <t>NOM DU PAYS 1</t>
  </si>
  <si>
    <t>NOM DU PAYS 2</t>
  </si>
  <si>
    <t>NOM DU PAYS 3</t>
  </si>
  <si>
    <t>NOM DU PAYS 4</t>
  </si>
  <si>
    <t>II.D.3</t>
  </si>
  <si>
    <t>RUBRIQUES</t>
  </si>
  <si>
    <t>1. TOTAL PARTENAIRES</t>
  </si>
  <si>
    <t>1.1 Investissements</t>
  </si>
  <si>
    <t>1.2 Fonctionnement</t>
  </si>
  <si>
    <t>2. TOTAL COLLABORATIONS</t>
  </si>
  <si>
    <t>2.1 Investissements</t>
  </si>
  <si>
    <t>2.2 Fonctionnement</t>
  </si>
  <si>
    <t>3. TOTAL BUREAU LOCAL</t>
  </si>
  <si>
    <t>3.1 Investissements</t>
  </si>
  <si>
    <t>3.2 Fonctionnement</t>
  </si>
  <si>
    <t>4. TOTAL SIÈGE</t>
  </si>
  <si>
    <t>4.1 Investissements</t>
  </si>
  <si>
    <t>4.2 Fonctionnement</t>
  </si>
  <si>
    <t>TOTAL INVESTISSEMENTS</t>
  </si>
  <si>
    <t>A. Achat de véhicules</t>
  </si>
  <si>
    <t>B. Mobilier, ICT</t>
  </si>
  <si>
    <t>C. Autres</t>
  </si>
  <si>
    <t>TOTAL FONCTIONNEMENT</t>
  </si>
  <si>
    <t>A. Déplacements</t>
  </si>
  <si>
    <t>B. Bureau local</t>
  </si>
  <si>
    <t>D. Autres frais</t>
  </si>
  <si>
    <r>
      <rPr>
        <vertAlign val="superscript"/>
        <sz val="10"/>
        <color theme="1"/>
        <rFont val="Calibri"/>
        <family val="2"/>
      </rPr>
      <t>1</t>
    </r>
    <r>
      <rPr>
        <sz val="10"/>
        <color theme="1"/>
        <rFont val="Calibri"/>
        <family val="2"/>
      </rPr>
      <t xml:space="preserve"> Salaire du personnel : montants bruts incluant les charges de sécurité sociale et les autres coûts liés</t>
    </r>
  </si>
  <si>
    <t>2. Explication du budget</t>
  </si>
  <si>
    <t>Champ narratif libre – 2000 caractères, espaces compris(= ½ page)</t>
  </si>
  <si>
    <t>Questions et commentaires de l'administration</t>
  </si>
  <si>
    <t>Réponses de l'organisation accréditée</t>
  </si>
  <si>
    <t>II.D.1-2</t>
  </si>
  <si>
    <t>C. Budget du programme</t>
  </si>
  <si>
    <r>
      <rPr>
        <u/>
        <sz val="9"/>
        <color theme="1"/>
        <rFont val="Calibri"/>
        <family val="2"/>
      </rPr>
      <t>AR 2016 - Art. 1er, 12° "coûts de structure" :</t>
    </r>
    <r>
      <rPr>
        <u/>
        <sz val="9"/>
        <color theme="1"/>
        <rFont val="Calibri"/>
        <family val="2"/>
      </rPr>
      <t xml:space="preserve"> les coûts qui sont liés à la réalisation de l'objet social de l’organisation subventionnée et, bien qu'ils soient influencés par la mise en œuvre de l'intervention de coopération au développement, ne sont ni isolables ni imputables sur le budget de cette intervention.</t>
    </r>
    <r>
      <rPr>
        <u/>
        <sz val="9"/>
        <color theme="1"/>
        <rFont val="Calibri"/>
        <family val="2"/>
      </rPr>
      <t xml:space="preserve">
AR 2016 - Art. 1er, 13° "coûts d'administration" :</t>
    </r>
    <r>
      <rPr>
        <u/>
        <sz val="9"/>
        <color theme="1"/>
        <rFont val="Calibri"/>
        <family val="2"/>
      </rPr>
      <t xml:space="preserve"> les coûts engagés par une organisation de membres accréditée pour, au nom de ses membres, composer, formuler, introduire, coordonner, suivre, justifier et administrer le programme identifié et mis en œuvre par ses membres non accrédités et/ou les partenaires de ses membres et dans lequel l'organisation accréditée ne joue pas de rôle opérationnel.</t>
    </r>
    <r>
      <rPr>
        <u/>
        <sz val="9"/>
        <color theme="1"/>
        <rFont val="Calibri"/>
        <family val="2"/>
      </rPr>
      <t xml:space="preserve">
AR 2016 - Art. 29, § 1er :</t>
    </r>
    <r>
      <rPr>
        <u/>
        <sz val="9"/>
        <color theme="1"/>
        <rFont val="Calibri"/>
        <family val="2"/>
      </rPr>
      <t xml:space="preserve"> Lorsque la subvention comprend des coûts d’administration, elle ne comprend pas de coûts de structure.  (...)
§ 3. Les coûts d’administration sont subventionnés sur base d’un budget. Les coûts d’administration doivent être motivés.</t>
    </r>
  </si>
  <si>
    <t>Coûts d'administration :</t>
  </si>
  <si>
    <r>
      <rPr>
        <i/>
        <sz val="11"/>
        <color rgb="FFFF0000"/>
        <rFont val="Calibri"/>
        <family val="2"/>
      </rPr>
      <t>Liste :</t>
    </r>
    <r>
      <rPr>
        <i/>
        <sz val="11"/>
        <color theme="1"/>
        <rFont val="Calibri"/>
        <family val="2"/>
      </rPr>
      <t xml:space="preserve"> D'application / Pas d'application - le programme comprend des coûts de structure</t>
    </r>
  </si>
  <si>
    <t>TOTAL COÛTS D'ADMINISTRATION</t>
  </si>
  <si>
    <t>1. TOTAL INVESTISSEMENTS</t>
  </si>
  <si>
    <t>1.1 Sous-rubrique 1</t>
  </si>
  <si>
    <t>1.2 Sous-rubrique 2</t>
  </si>
  <si>
    <r>
      <rPr>
        <sz val="11"/>
        <color theme="1"/>
        <rFont val="Calibri"/>
        <family val="2"/>
      </rPr>
      <t xml:space="preserve">1.x Sous-rubrique </t>
    </r>
    <r>
      <rPr>
        <sz val="11"/>
        <color rgb="FFFF0000"/>
        <rFont val="Calibri"/>
        <family val="2"/>
      </rPr>
      <t>x</t>
    </r>
  </si>
  <si>
    <t>2. TOTAL FONCTIONNEMENT</t>
  </si>
  <si>
    <t>2.1 Sous-rubrique 1</t>
  </si>
  <si>
    <t>2.2 Sous-rubrique 2</t>
  </si>
  <si>
    <r>
      <rPr>
        <sz val="11"/>
        <color theme="1"/>
        <rFont val="Calibri"/>
        <family val="2"/>
      </rPr>
      <t xml:space="preserve">2.x Sous-rubrique </t>
    </r>
    <r>
      <rPr>
        <sz val="11"/>
        <color rgb="FFFF0000"/>
        <rFont val="Calibri"/>
        <family val="2"/>
      </rPr>
      <t>x</t>
    </r>
  </si>
  <si>
    <r>
      <rPr>
        <b/>
        <sz val="11"/>
        <color theme="1"/>
        <rFont val="Calibri"/>
        <family val="2"/>
      </rPr>
      <t>3. TOTAL PERSONNEL</t>
    </r>
    <r>
      <rPr>
        <b/>
        <vertAlign val="superscript"/>
        <sz val="11"/>
        <color theme="1"/>
        <rFont val="Calibri"/>
        <family val="2"/>
      </rPr>
      <t>1</t>
    </r>
  </si>
  <si>
    <t>3.1 Sous-rubrique 1</t>
  </si>
  <si>
    <t>3.2 Sous-rubrique 2</t>
  </si>
  <si>
    <r>
      <rPr>
        <sz val="11"/>
        <color theme="1"/>
        <rFont val="Calibri"/>
        <family val="2"/>
      </rPr>
      <t xml:space="preserve">3.x Sous-rubrique </t>
    </r>
    <r>
      <rPr>
        <sz val="11"/>
        <color rgb="FFFF0000"/>
        <rFont val="Calibri"/>
        <family val="2"/>
      </rPr>
      <t>x</t>
    </r>
  </si>
  <si>
    <t>I.C.3 - T3</t>
  </si>
  <si>
    <t>TOTAL COÛTS DE GESTION</t>
  </si>
  <si>
    <t>1. TOTAL PERSONNEL</t>
  </si>
  <si>
    <t>2. TOTAL ÉVALUATION &amp; AUDIT</t>
  </si>
  <si>
    <t>2.1 Coûts d'audit</t>
  </si>
  <si>
    <t>2.2 Coûts d'évaluation</t>
  </si>
  <si>
    <t>3. TOTAL AUTRES COÛTS DE GESTION</t>
  </si>
  <si>
    <t>3.1.1 Achat de véhicules</t>
  </si>
  <si>
    <t>3.1.2 Mobilier, ICT</t>
  </si>
  <si>
    <t>3.2.1 Déplacements</t>
  </si>
  <si>
    <t>3.2.2 Bureau local</t>
  </si>
  <si>
    <t>Choix uniquement pour les Acteurs Institutionnels : Pas pour les OSC.</t>
  </si>
  <si>
    <t>Si pas d'application : le reste des champs ne doit pas s'afficher</t>
  </si>
  <si>
    <t>CSC:</t>
  </si>
  <si>
    <t>Country:</t>
  </si>
  <si>
    <t>Title:</t>
  </si>
  <si>
    <t>Joint program:</t>
  </si>
  <si>
    <t>Outcomes/OS:</t>
  </si>
  <si>
    <t>CSC</t>
  </si>
  <si>
    <t>IATI Act ID</t>
  </si>
  <si>
    <t>IATI org-ID</t>
  </si>
  <si>
    <t>Total operational costs</t>
  </si>
  <si>
    <t>NOM DU PAYS 5</t>
  </si>
  <si>
    <t>:</t>
  </si>
  <si>
    <t>Joint program ?</t>
  </si>
  <si>
    <t>Short Title (for easy identification)</t>
  </si>
  <si>
    <t>#</t>
  </si>
  <si>
    <t>Nom de l’acteur accrédité
Naam van de erkende actor
Name of accredited actor</t>
  </si>
  <si>
    <t>Abréviation
Afkorting
Abbreviation</t>
  </si>
  <si>
    <t>Code statut</t>
  </si>
  <si>
    <t>LISTE FR
Statut de l’acteur accrédité
Statuut van de erkende actor
Status of accredited actor</t>
  </si>
  <si>
    <t>LISTE NL
Statut de l’acteur accrédité
Statuut van de erkende actor
Status of accredited actor</t>
  </si>
  <si>
    <t>Date de l’accréditation
Datum van de erkenning
Date of accreditation</t>
  </si>
  <si>
    <t>IATI identifier de l’acteur
IATI-identifier van de actor
Actor’s IATI registration number</t>
  </si>
  <si>
    <t>Login username proposal
Abréviation</t>
  </si>
  <si>
    <t>Koepel van de Vlaamse Noord-Zuidbeweging</t>
  </si>
  <si>
    <t>11.11.11</t>
  </si>
  <si>
    <t>COUPKOEP</t>
  </si>
  <si>
    <t>Coupole OSC</t>
  </si>
  <si>
    <t>CMO Koepel</t>
  </si>
  <si>
    <t>BE-BCE_KBO-0421210424</t>
  </si>
  <si>
    <t>Fédération francophone et germanophone des associations de coopération au développement</t>
  </si>
  <si>
    <t>ACODEV</t>
  </si>
  <si>
    <t>FED</t>
  </si>
  <si>
    <t>Fédération</t>
  </si>
  <si>
    <t>Federatie</t>
  </si>
  <si>
    <t>BE-BCE_KBO-0462279234</t>
  </si>
  <si>
    <t xml:space="preserve">Association for Cultural, Technical and Educational Cooperation </t>
  </si>
  <si>
    <t>ACTEC</t>
  </si>
  <si>
    <t>OSCCMO</t>
  </si>
  <si>
    <t>OSC - organisation de la société civile</t>
  </si>
  <si>
    <t>CMO - civiele maatschappij organisatie</t>
  </si>
  <si>
    <t>BE-BCE_KBO-0424198222</t>
  </si>
  <si>
    <t>ACV-CSC International</t>
  </si>
  <si>
    <t>ACV-CSC</t>
  </si>
  <si>
    <t>BE-BCE_KBO-0445412518</t>
  </si>
  <si>
    <t>Damiaanactie  
Action Damien</t>
  </si>
  <si>
    <t>AD</t>
  </si>
  <si>
    <t>BE-BCE_KBO-0406694670</t>
  </si>
  <si>
    <t>Auto-Développement Afrique
Zelf-Ontwikkeling Afrika</t>
  </si>
  <si>
    <t>BE-BCE_KBO-0408095925</t>
  </si>
  <si>
    <t>ADA-ZOA</t>
  </si>
  <si>
    <t>AFRICALIA</t>
  </si>
  <si>
    <t>AIIA</t>
  </si>
  <si>
    <t>AI - acteur institutionnel</t>
  </si>
  <si>
    <t>IA - institutionele actor</t>
  </si>
  <si>
    <t>BE-BCE_KBO-0474198059</t>
  </si>
  <si>
    <t>Association pour la Promotion de l'Education et de la Formation à l'Etranger</t>
  </si>
  <si>
    <t>APEFE</t>
  </si>
  <si>
    <t>BE-BCE_KBO-0415880570</t>
  </si>
  <si>
    <t xml:space="preserve">Anti-Persoonsmijnen Ontmijnende ProductOntwikkeling </t>
  </si>
  <si>
    <t>APOPO</t>
  </si>
  <si>
    <t>TBD</t>
  </si>
  <si>
    <t>BE-BCE_KBO-0464019195</t>
  </si>
  <si>
    <t>Académie de Recherche et d'Enseignement supérieur</t>
  </si>
  <si>
    <t>ARES</t>
  </si>
  <si>
    <t>BE-BCE_KBO-0546740696</t>
  </si>
  <si>
    <t>Avocats Sans Frontières</t>
  </si>
  <si>
    <t>ASF</t>
  </si>
  <si>
    <t>BE-BCE_KBO-0447404580</t>
  </si>
  <si>
    <t>Autre Terre</t>
  </si>
  <si>
    <t>AT</t>
  </si>
  <si>
    <t>BE-BCE_KBO-0423588904</t>
  </si>
  <si>
    <t>Artsen Zonder Vakantie
Médecins Sans Vacances</t>
  </si>
  <si>
    <t>BE-BCE_KBO-0448723978</t>
  </si>
  <si>
    <t>AZV-MSV</t>
  </si>
  <si>
    <t>Benelux Afro Center</t>
  </si>
  <si>
    <t>BAC</t>
  </si>
  <si>
    <t>BE-BCE_KBO-0463729878</t>
  </si>
  <si>
    <t>Broederlijk Delen</t>
  </si>
  <si>
    <t>BD</t>
  </si>
  <si>
    <t>BE-BCE_KBO-0418088113</t>
  </si>
  <si>
    <t>BOS+tropen</t>
  </si>
  <si>
    <t xml:space="preserve">BOS+tropen </t>
  </si>
  <si>
    <t>BE-BCE_KBO-0479222461</t>
  </si>
  <si>
    <t xml:space="preserve">BOS-tropen </t>
  </si>
  <si>
    <t>Association de la Ville et des Communes de la Région de Bruxelles-Capitale/Vereniging van de Stad en de Gemeenten van het Brusselse Hoofdstedelijk Gewest</t>
  </si>
  <si>
    <t>BRULOCALIS</t>
  </si>
  <si>
    <t>BE-BCE_KBO-0451516390</t>
  </si>
  <si>
    <t>Comité pour l'abolition des Dettes illégitimes</t>
  </si>
  <si>
    <t>CADTM</t>
  </si>
  <si>
    <t>BE-BCE_KBO-0446340550</t>
  </si>
  <si>
    <t>Caritas International Belgique</t>
  </si>
  <si>
    <t>CARITAS</t>
  </si>
  <si>
    <t>BE-BCE_KBO-0410644946</t>
  </si>
  <si>
    <t>Chaîne de l'Espoir Belgique
Keten Van hoop Belgïe</t>
  </si>
  <si>
    <t>BE-BCE_KBO-0463455904</t>
  </si>
  <si>
    <t>CDEB-KVHB</t>
  </si>
  <si>
    <t>Coopération par l'Education et la Culture</t>
  </si>
  <si>
    <t>CEC</t>
  </si>
  <si>
    <t>BE-BCE_KBO-0417549465</t>
  </si>
  <si>
    <t>Centre Tricontinental</t>
  </si>
  <si>
    <t>CETRI</t>
  </si>
  <si>
    <t>BE-BCE_KBO-0461076236</t>
  </si>
  <si>
    <t>Commission Justice et Paix</t>
  </si>
  <si>
    <t>CJP</t>
  </si>
  <si>
    <t>BE-BCE_KBO-0418399305</t>
  </si>
  <si>
    <t>Centre National de Coopération au Développement</t>
  </si>
  <si>
    <t>CNCD-11.1.11</t>
  </si>
  <si>
    <t>BE-BCE_KBO-0421207751</t>
  </si>
  <si>
    <t>Coopération au Développement de l'Artisanat</t>
  </si>
  <si>
    <t>CODEART</t>
  </si>
  <si>
    <t>BE-BCE_KBO-0434417468</t>
  </si>
  <si>
    <t>Congodorpen</t>
  </si>
  <si>
    <t xml:space="preserve">CONGODORPEN </t>
  </si>
  <si>
    <t>BE-BCE_KBO-0408256667</t>
  </si>
  <si>
    <t>Collectif d'Echanges pour la Technologie appropriée</t>
  </si>
  <si>
    <t>COTA</t>
  </si>
  <si>
    <t>BE-BCE_KBO-0420280412</t>
  </si>
  <si>
    <t>Croix-Rouge de Belgique Communauté francophone - Activités internationales</t>
  </si>
  <si>
    <t>CRB</t>
  </si>
  <si>
    <t>BE-BCE_KBO-0462132150</t>
  </si>
  <si>
    <t>Collectif Stratégies Alimentaires</t>
  </si>
  <si>
    <t>CSA</t>
  </si>
  <si>
    <t>BE-BCE_KBO-0448755949</t>
  </si>
  <si>
    <t>Défi Belgique Afrique</t>
  </si>
  <si>
    <t>DBA</t>
  </si>
  <si>
    <t>BE-BCE_KBO-0433439550</t>
  </si>
  <si>
    <t xml:space="preserve">Djapo </t>
  </si>
  <si>
    <t>DJAPO</t>
  </si>
  <si>
    <t>BE-BCE_KBO-0408022778</t>
  </si>
  <si>
    <t>Dynamo International</t>
  </si>
  <si>
    <t>DYNAMO</t>
  </si>
  <si>
    <t>BE-BCE_KBO-0474912493</t>
  </si>
  <si>
    <t>Echo Communication</t>
  </si>
  <si>
    <t>ECHO COM</t>
  </si>
  <si>
    <t>BE-BCE_KBO-0443262185</t>
  </si>
  <si>
    <t>ECHO-COM</t>
  </si>
  <si>
    <t>Eclosio</t>
  </si>
  <si>
    <t>ECLOSIO</t>
  </si>
  <si>
    <t>BE-BCE_KBO-0432503697</t>
  </si>
  <si>
    <t>Entraide et Fraternité</t>
  </si>
  <si>
    <t>EF</t>
  </si>
  <si>
    <t>BE-BCE_KBO-0418015461</t>
  </si>
  <si>
    <t>Enfance Tiers Monde
Kinderen Derde-Wereld</t>
  </si>
  <si>
    <t>BE-BCE_KBO-0409451054</t>
  </si>
  <si>
    <t>ETM-KDW</t>
  </si>
  <si>
    <t>Fairtrade Belgium</t>
  </si>
  <si>
    <t>BE-BCE_KBO-0441988715</t>
  </si>
  <si>
    <t>FairtradeB</t>
  </si>
  <si>
    <t>Federatie van Institutionele Actoren Belgïe / Fédération des Acteurs Institutionnels Belgique</t>
  </si>
  <si>
    <t>FIABEL</t>
  </si>
  <si>
    <t>XI-IATI-FIABEL</t>
  </si>
  <si>
    <t>FIAN-Belgium</t>
  </si>
  <si>
    <t>FIAN</t>
  </si>
  <si>
    <t>BE-BCE_KBO-0432622077</t>
  </si>
  <si>
    <t>Formation de cadres africains
Kadervorming voor Afrikanen</t>
  </si>
  <si>
    <t>BE-BCE_KBO-0409597544</t>
  </si>
  <si>
    <t>FONCABA-KBA</t>
  </si>
  <si>
    <t>Fonds voor Ontwikkelingssamenwerking - Socialistische Solidariteit</t>
  </si>
  <si>
    <t>FOS</t>
  </si>
  <si>
    <t>BE-BCE_KBO-0432552989</t>
  </si>
  <si>
    <t>Frères des Hommes</t>
  </si>
  <si>
    <t>FdH</t>
  </si>
  <si>
    <t>BE-BCE_KBO-0461977940</t>
  </si>
  <si>
    <t>Forum Universitaire pour la Coopération Internationale au Développement</t>
  </si>
  <si>
    <t>FUCID</t>
  </si>
  <si>
    <t>BE-BCE_KBO-0416934803</t>
  </si>
  <si>
    <t>GEOMOUN</t>
  </si>
  <si>
    <t>BE-BCE_KBO-0472089102</t>
  </si>
  <si>
    <t>Humanity &amp; Inclusion</t>
  </si>
  <si>
    <t>HI</t>
  </si>
  <si>
    <t>BE-BCE_KBO-0432235661</t>
  </si>
  <si>
    <t>Institut de Formation Syndicale Internationale - Internationaal Syndicaal Vormingsinstituut</t>
  </si>
  <si>
    <t>IFSI - ISVI</t>
  </si>
  <si>
    <t>BE-BCE_KBO-0453072647</t>
  </si>
  <si>
    <t>IFSI-ISVI</t>
  </si>
  <si>
    <t>Les Amis des Iles de Paix</t>
  </si>
  <si>
    <t>Iles de Paix</t>
  </si>
  <si>
    <t>BE-BCE_KBO-0408908151</t>
  </si>
  <si>
    <t>IdP</t>
  </si>
  <si>
    <t xml:space="preserve">	Internationale Vredesinformatie Dienst - International Peace Information Service</t>
  </si>
  <si>
    <t>IPIS</t>
  </si>
  <si>
    <t>BE-BCE_KBO-0421408778</t>
  </si>
  <si>
    <t>ITECO, Centre de formation pour le développement</t>
  </si>
  <si>
    <t>ITECO</t>
  </si>
  <si>
    <t>BE-BCE_KBO-0415499795</t>
  </si>
  <si>
    <t>Instituut voor Tropische Geneeskunde - 
Institut de Médecine Tropicale</t>
  </si>
  <si>
    <t>BE-BCE_KBO-0410057701</t>
  </si>
  <si>
    <t>ITG-IMT</t>
  </si>
  <si>
    <t>Join for water</t>
  </si>
  <si>
    <t>JFW</t>
  </si>
  <si>
    <t>BE-BCE_KBO-0417299047</t>
  </si>
  <si>
    <t>KIYO</t>
  </si>
  <si>
    <t xml:space="preserve">KIYO </t>
  </si>
  <si>
    <t>BE-BCE_KBO-0416867297</t>
  </si>
  <si>
    <t>Louvain Coopération au Développement</t>
  </si>
  <si>
    <t>LC</t>
  </si>
  <si>
    <t>BE-BCE_KBO-0422717486</t>
  </si>
  <si>
    <t>Light for the World - Licht voor de Wereld - Lumière pour le Monde - Licht fur die Welt</t>
  </si>
  <si>
    <t>LFTW</t>
  </si>
  <si>
    <t>BE-BCE_KBO-0460240749</t>
  </si>
  <si>
    <t>Laïcité et Humanisme en Afrique Centrale</t>
  </si>
  <si>
    <t>LHAC</t>
  </si>
  <si>
    <t>BE-BCE_KBO-0464147473</t>
  </si>
  <si>
    <t>Le Monde selon les femmes</t>
  </si>
  <si>
    <t>LMSLF</t>
  </si>
  <si>
    <t>BE-BCE_KBO-0430826290</t>
  </si>
  <si>
    <t>Médecins du Monde 
Dokters van de Wereld</t>
  </si>
  <si>
    <t>BE-BCE_KBO-0460162753</t>
  </si>
  <si>
    <t>MDM-DVW</t>
  </si>
  <si>
    <t>Memisa België</t>
  </si>
  <si>
    <t>MEMISA</t>
  </si>
  <si>
    <t>BE-BCE_KBO-0435563751</t>
  </si>
  <si>
    <t xml:space="preserve">Miel Maya Honing </t>
  </si>
  <si>
    <t>MMH</t>
  </si>
  <si>
    <t>BE-BCE_KBO-0415426155</t>
  </si>
  <si>
    <t>Médecins Sans Frontières 
Artsen Zonder Grenzen</t>
  </si>
  <si>
    <t>BE-BCE_KBO-0421446093</t>
  </si>
  <si>
    <t>MSF-AZG</t>
  </si>
  <si>
    <t>Beweging voor Internationale Solidariteit - Mouvement pour la Solidarité Internationale</t>
  </si>
  <si>
    <t>MSI BIS</t>
  </si>
  <si>
    <t>BE-BCE_KBO-0478060441</t>
  </si>
  <si>
    <t>MSI-BIS</t>
  </si>
  <si>
    <t>ngo-federatie, Vlaamse federatie van NGO's voor ontwikkelingssamenwerking</t>
  </si>
  <si>
    <t>ngo-federatie</t>
  </si>
  <si>
    <t>BE-BCE_KBO-0449400604</t>
  </si>
  <si>
    <t>Oxfam - Magasins du monde</t>
  </si>
  <si>
    <t>Oxfam MM</t>
  </si>
  <si>
    <t>BE-BCE_KBO-0416486821</t>
  </si>
  <si>
    <t>Oxfam-MM</t>
  </si>
  <si>
    <t>Oxfam Solidariteit 
Oxfam Solidarité</t>
  </si>
  <si>
    <t>Oxfam Sol</t>
  </si>
  <si>
    <t>BE-BCE_KBO-0408643875</t>
  </si>
  <si>
    <t>Oxfam-Sol</t>
  </si>
  <si>
    <t>Oxfam - WereldWinkels</t>
  </si>
  <si>
    <t>Oxfam WW</t>
  </si>
  <si>
    <t>BE-BCE_KBO-0415365777</t>
  </si>
  <si>
    <t>Oxfam-WW</t>
  </si>
  <si>
    <t>Plan International Belgique
Plan International België</t>
  </si>
  <si>
    <t>PLAN</t>
  </si>
  <si>
    <t>BE-BCE_KBO-0425420917</t>
  </si>
  <si>
    <t>Quinoa</t>
  </si>
  <si>
    <t>BE-BCE_KBO-0445741823</t>
  </si>
  <si>
    <t>RCN Justice &amp; Démocratie</t>
  </si>
  <si>
    <t>RCN</t>
  </si>
  <si>
    <t>BE-BCE_KBO-0454555163</t>
  </si>
  <si>
    <t>RIKOLTO</t>
  </si>
  <si>
    <t>BE-BCE_KBO-0420656336</t>
  </si>
  <si>
    <t>Rode Kruis - Vlaanderen Internationaal</t>
  </si>
  <si>
    <t>RKVI</t>
  </si>
  <si>
    <t>BE-BCE_KBO-0461634084</t>
  </si>
  <si>
    <t>Association des Rotary Clubs Belges pour la coopération au développement</t>
  </si>
  <si>
    <t>ROTARY</t>
  </si>
  <si>
    <t>BE-BCE_KBO-0419189557</t>
  </si>
  <si>
    <t>Search for Common Ground</t>
  </si>
  <si>
    <t>SCG</t>
  </si>
  <si>
    <t>BE-BCE_KBO-0453975341</t>
  </si>
  <si>
    <t>Service Civil International</t>
  </si>
  <si>
    <t>SCI</t>
  </si>
  <si>
    <t>BE-BCE_KBO-0410661673</t>
  </si>
  <si>
    <t>Sensorial Handicap Cooperation</t>
  </si>
  <si>
    <t>SHC</t>
  </si>
  <si>
    <t>BE-BCE_KBO-0431955945</t>
  </si>
  <si>
    <t>Solidagro</t>
  </si>
  <si>
    <t xml:space="preserve">SOLIDAGRO </t>
  </si>
  <si>
    <t>BE-BCE_KBO-0410757386</t>
  </si>
  <si>
    <t>Solidarité Socialiste - Formation, Coopération et Développement</t>
  </si>
  <si>
    <t>SOLSOC - FCD</t>
  </si>
  <si>
    <t>BE-BCE_KBO-0432624255</t>
  </si>
  <si>
    <t>SOLSOC-FCD</t>
  </si>
  <si>
    <t>Fondation SOS FAIM - 
SOS HUNGER Foundation</t>
  </si>
  <si>
    <t>SOS FAIM</t>
  </si>
  <si>
    <t>BE-BCE_KBO-0425410524</t>
  </si>
  <si>
    <t>SOSFAIM</t>
  </si>
  <si>
    <t xml:space="preserve">SOS Villages d'Enfants Belgique -
SOS Kinderdorpen België </t>
  </si>
  <si>
    <t>BE-BCE_KBO-0408628435</t>
  </si>
  <si>
    <t>SOSVE-SOSKD</t>
  </si>
  <si>
    <t>Studio Globo</t>
  </si>
  <si>
    <t>BE-BCE_KBO-0479866027</t>
  </si>
  <si>
    <t>StudioGlobo</t>
  </si>
  <si>
    <t>Tearfund</t>
  </si>
  <si>
    <t>BE-BCE_KBO-0419872616</t>
  </si>
  <si>
    <t>TRIAS</t>
  </si>
  <si>
    <t>BE-BCE_KBO-0427736148</t>
  </si>
  <si>
    <t>Universitair Centrum voor Ontwikkelingssamenwerking</t>
  </si>
  <si>
    <t>UCOS</t>
  </si>
  <si>
    <t>BE-BCE_KBO-0420790948</t>
  </si>
  <si>
    <t>ULB-Coopération</t>
  </si>
  <si>
    <t>BE-BCE_KBO-0415627875</t>
  </si>
  <si>
    <t>ULB-Cooperation</t>
  </si>
  <si>
    <t>Comité belge pour l'UNICEF
Belgisch Comite voor UNICEF</t>
  </si>
  <si>
    <t>UNICEF BE</t>
  </si>
  <si>
    <t>BE-BCE_KBO-0407562029</t>
  </si>
  <si>
    <t>UNICEF-BE</t>
  </si>
  <si>
    <t>Union des Villes et Communes de Wallonie</t>
  </si>
  <si>
    <t>UVCW</t>
  </si>
  <si>
    <t>BE-BCE_KBO-0451461655</t>
  </si>
  <si>
    <t>VIA Don Bosco</t>
  </si>
  <si>
    <t>VIA DB</t>
  </si>
  <si>
    <t>BE-BCE_KBO-0413119733</t>
  </si>
  <si>
    <t>VIADB</t>
  </si>
  <si>
    <t>Viva Salud</t>
  </si>
  <si>
    <t>BE-BCE_KBO-0418282311</t>
  </si>
  <si>
    <t>VivaSalud</t>
  </si>
  <si>
    <t>Vlaamse Interuniversitaire Raad</t>
  </si>
  <si>
    <t>VLIR-UOS</t>
  </si>
  <si>
    <t>BE-BCE_KBO-0418766123</t>
  </si>
  <si>
    <t xml:space="preserve">Vétérinaires Sans Frontières
Dierenartsen Zonder Grenzen </t>
  </si>
  <si>
    <t>BE-BCE_KBO-0442168263</t>
  </si>
  <si>
    <t xml:space="preserve">VSF-DZG </t>
  </si>
  <si>
    <t>Vlaamse Vereniging voor Ontwikkelingssamenwerking en Technische Bijstand</t>
  </si>
  <si>
    <t>VVOB</t>
  </si>
  <si>
    <t>BE-BCE_KBO-0423616717</t>
  </si>
  <si>
    <t>Vereniging van Vlaamse Steden en Gemeenten</t>
  </si>
  <si>
    <t>VVSG</t>
  </si>
  <si>
    <t>BE-BCE_KBO-0451857573</t>
  </si>
  <si>
    <t>War-Affected people's Association International</t>
  </si>
  <si>
    <t>WAPA International</t>
  </si>
  <si>
    <t>BE-BCE_KBO-0537407021</t>
  </si>
  <si>
    <t>WAPA</t>
  </si>
  <si>
    <t>WSM We Social Movement</t>
  </si>
  <si>
    <t>WSM</t>
  </si>
  <si>
    <t>BE-BCE_KBO-0413986102</t>
  </si>
  <si>
    <t>World Wildlife Fund</t>
  </si>
  <si>
    <t>WWF</t>
  </si>
  <si>
    <t>BE-BCE_KBO-0408656248</t>
  </si>
  <si>
    <t>ID</t>
  </si>
  <si>
    <t>name</t>
  </si>
  <si>
    <t>abbr</t>
  </si>
  <si>
    <t>statut</t>
  </si>
  <si>
    <t>date-accr</t>
  </si>
  <si>
    <t>IATI-ID</t>
  </si>
  <si>
    <t>abbr2</t>
  </si>
  <si>
    <t>Column1</t>
  </si>
  <si>
    <t>Column2</t>
  </si>
  <si>
    <t>ADA_ZOA</t>
  </si>
  <si>
    <t>AZV_MSV</t>
  </si>
  <si>
    <t>CDE-B_KVH-B</t>
  </si>
  <si>
    <t>ETM_KDW</t>
  </si>
  <si>
    <t>FONCABA_KBA</t>
  </si>
  <si>
    <t>ITG_IMT</t>
  </si>
  <si>
    <t>MDM_DVW</t>
  </si>
  <si>
    <t>MSF _AZG</t>
  </si>
  <si>
    <t>SOSVE_SOSKD</t>
  </si>
  <si>
    <t xml:space="preserve">VSF_DZG </t>
  </si>
  <si>
    <t>name2</t>
  </si>
  <si>
    <t>C. Budget du programme: C.G. - COÛTS DE GESTION GLOBALISÉS POUR LE PROGRAMME</t>
  </si>
  <si>
    <t>C.A. - COÛTS D'ADMINISTRATION GLOBALISÉS POUR LE PROGRAMME</t>
  </si>
  <si>
    <t>1.x Sous-rubrique x</t>
  </si>
  <si>
    <t>2.x Sous-rubrique x</t>
  </si>
  <si>
    <t>3.x Sous-rubrique x</t>
  </si>
  <si>
    <t>SYNTHÈSE AUTOMATIQUE : Récapitulatif automatique</t>
  </si>
  <si>
    <t>VISUALISATION SYNTHÉTIQUE DU BUDGET DU PROGRAMME</t>
  </si>
  <si>
    <t>C.O. - COÛTS OPÉRATIONNELS</t>
  </si>
  <si>
    <t>TYPE</t>
  </si>
  <si>
    <t>PAYS</t>
  </si>
  <si>
    <t>OS</t>
  </si>
  <si>
    <t>RUBRIQUE GÉNÉRALE</t>
  </si>
  <si>
    <t>GRAND TOTAL</t>
  </si>
  <si>
    <t>%</t>
  </si>
  <si>
    <r>
      <rPr>
        <b/>
        <sz val="11"/>
        <color rgb="FFFF0000"/>
        <rFont val="Calibri"/>
        <family val="2"/>
        <scheme val="minor"/>
      </rPr>
      <t>RÉGION*</t>
    </r>
    <r>
      <rPr>
        <b/>
        <sz val="11"/>
        <color theme="5" tint="-0.249977111117893"/>
        <rFont val="Calibri"/>
        <family val="2"/>
        <scheme val="minor"/>
      </rPr>
      <t xml:space="preserve"> / NOM DU PAYS </t>
    </r>
    <r>
      <rPr>
        <b/>
        <sz val="11"/>
        <rFont val="Calibri"/>
        <family val="2"/>
        <scheme val="minor"/>
      </rPr>
      <t>1</t>
    </r>
  </si>
  <si>
    <t>OUTCOME 1</t>
  </si>
  <si>
    <t>1. Investissements</t>
  </si>
  <si>
    <t>2. Fonctionnement</t>
  </si>
  <si>
    <t>3. Personnel</t>
  </si>
  <si>
    <t>TOTAL CSC</t>
  </si>
  <si>
    <r>
      <rPr>
        <b/>
        <sz val="11"/>
        <color rgb="FFFF0000"/>
        <rFont val="Calibri"/>
        <family val="2"/>
        <scheme val="minor"/>
      </rPr>
      <t>RÉGION*</t>
    </r>
    <r>
      <rPr>
        <b/>
        <sz val="11"/>
        <color theme="5" tint="-0.249977111117893"/>
        <rFont val="Calibri"/>
        <family val="2"/>
        <scheme val="minor"/>
      </rPr>
      <t xml:space="preserve"> / NOM DU PAYS </t>
    </r>
    <r>
      <rPr>
        <b/>
        <sz val="11"/>
        <rFont val="Calibri"/>
        <family val="2"/>
        <scheme val="minor"/>
      </rPr>
      <t>2</t>
    </r>
  </si>
  <si>
    <t>OUTCOME 2</t>
  </si>
  <si>
    <t>Total</t>
  </si>
  <si>
    <t>OUTCOME 3</t>
  </si>
  <si>
    <t>TOTAL VOLET CSC</t>
  </si>
  <si>
    <r>
      <t xml:space="preserve">NOM DU PAYS </t>
    </r>
    <r>
      <rPr>
        <b/>
        <sz val="11"/>
        <rFont val="Calibri"/>
        <family val="2"/>
        <scheme val="minor"/>
      </rPr>
      <t>1</t>
    </r>
  </si>
  <si>
    <t>OUTCOME 4</t>
  </si>
  <si>
    <r>
      <t xml:space="preserve">TOTAL </t>
    </r>
    <r>
      <rPr>
        <b/>
        <sz val="11"/>
        <color rgb="FFC00000"/>
        <rFont val="Calibri"/>
        <family val="2"/>
        <scheme val="minor"/>
      </rPr>
      <t>HORS-</t>
    </r>
    <r>
      <rPr>
        <b/>
        <sz val="11"/>
        <color theme="1"/>
        <rFont val="Calibri"/>
        <family val="2"/>
        <scheme val="minor"/>
      </rPr>
      <t>CSC</t>
    </r>
  </si>
  <si>
    <t>HORS-CSC</t>
  </si>
  <si>
    <r>
      <t xml:space="preserve">NOM DU PAYS </t>
    </r>
    <r>
      <rPr>
        <b/>
        <sz val="11"/>
        <rFont val="Calibri"/>
        <family val="2"/>
        <scheme val="minor"/>
      </rPr>
      <t>2</t>
    </r>
  </si>
  <si>
    <t>OUTCOME 5</t>
  </si>
  <si>
    <t>OUTCOME 6</t>
  </si>
  <si>
    <r>
      <t>TOTAL</t>
    </r>
    <r>
      <rPr>
        <b/>
        <sz val="11"/>
        <color rgb="FFC00000"/>
        <rFont val="Calibri"/>
        <family val="2"/>
        <scheme val="minor"/>
      </rPr>
      <t xml:space="preserve"> HORS-</t>
    </r>
    <r>
      <rPr>
        <b/>
        <sz val="11"/>
        <color theme="1"/>
        <rFont val="Calibri"/>
        <family val="2"/>
        <scheme val="minor"/>
      </rPr>
      <t>CSC</t>
    </r>
  </si>
  <si>
    <t>C.O. - TOTAL COÛTS OPÉRATIONNELS</t>
  </si>
  <si>
    <t>C.G. - 
COÛTS DE GESTION GLOBALISÉS</t>
  </si>
  <si>
    <t>1. Personnel</t>
  </si>
  <si>
    <t>2. Evaluation &amp; Audit</t>
  </si>
  <si>
    <t>3. Autres coûts</t>
  </si>
  <si>
    <t>C.D. - TOTAL COÛTS DIRECTS (C.D. = C.O. + C.G.)</t>
  </si>
  <si>
    <t>*RÉGION = Outcomes thématiques uniquement</t>
  </si>
  <si>
    <t>Le calcul du subside est effectué automatiquement en considérant 1) le type d'acteur (OSC ou AI) pour déterminer le pourcentage de cofinancement, et 2) le choix de prétendre à des coûts de structure ou des coûts d'administration.</t>
  </si>
  <si>
    <t>C.D. - TOTAL COÛTS DIRECTS</t>
  </si>
  <si>
    <t>C.D. - CONTRIBUTION OSC / AI (20% - 0%)</t>
  </si>
  <si>
    <t>C.D. - CONTRIBUTION DGD (80% - 100%)</t>
  </si>
  <si>
    <t>F.S. - FRAIS DE STRUCTURE (7% des C.D.)</t>
  </si>
  <si>
    <t>C.A. - COÛTS D'ADMINISTRATION</t>
  </si>
  <si>
    <t>SUBSIDE OCTROYÉ</t>
  </si>
  <si>
    <t>TRANCHE 1</t>
  </si>
  <si>
    <t>TRANCHE 2</t>
  </si>
  <si>
    <t>TRANCHE 3</t>
  </si>
  <si>
    <t>TRANCHE 4</t>
  </si>
  <si>
    <t>TRANCHE 5</t>
  </si>
  <si>
    <t>1.3 Personnel1</t>
  </si>
  <si>
    <t>2.3 Personnel1</t>
  </si>
  <si>
    <t>3.3 Personnel1</t>
  </si>
  <si>
    <t>4.3 Personnel1</t>
  </si>
  <si>
    <t/>
  </si>
  <si>
    <t>TOTAL PERSONNEL1</t>
  </si>
  <si>
    <t>A. Salaires1 au siège</t>
  </si>
  <si>
    <t>B. Salaires1 des expatriés</t>
  </si>
  <si>
    <t>C. Salaires1 du personnel local</t>
  </si>
  <si>
    <t>TCO</t>
  </si>
  <si>
    <t>TI</t>
  </si>
  <si>
    <t>TF</t>
  </si>
  <si>
    <t>TP</t>
  </si>
  <si>
    <t>TIA.</t>
  </si>
  <si>
    <t>TIB.</t>
  </si>
  <si>
    <t>TIC.</t>
  </si>
  <si>
    <t>TFA.</t>
  </si>
  <si>
    <t>TFB.</t>
  </si>
  <si>
    <t>TFC.</t>
  </si>
  <si>
    <t>TPA.</t>
  </si>
  <si>
    <t>TPB.</t>
  </si>
  <si>
    <t>TPC.</t>
  </si>
  <si>
    <t>TPD.</t>
  </si>
  <si>
    <t>1.</t>
  </si>
  <si>
    <t>1.1</t>
  </si>
  <si>
    <t>1.2</t>
  </si>
  <si>
    <t>1.3</t>
  </si>
  <si>
    <t>2.</t>
  </si>
  <si>
    <t>2.1</t>
  </si>
  <si>
    <t>2.2</t>
  </si>
  <si>
    <t>2.3</t>
  </si>
  <si>
    <t>3.</t>
  </si>
  <si>
    <t>3.1</t>
  </si>
  <si>
    <t>3.2</t>
  </si>
  <si>
    <t>3.3</t>
  </si>
  <si>
    <t>4.</t>
  </si>
  <si>
    <t>4.1</t>
  </si>
  <si>
    <t>4.2</t>
  </si>
  <si>
    <t>4.3</t>
  </si>
  <si>
    <t>check</t>
  </si>
  <si>
    <t>sheet</t>
  </si>
  <si>
    <t>amount</t>
  </si>
  <si>
    <t>r</t>
  </si>
  <si>
    <t>year</t>
  </si>
  <si>
    <t>item</t>
  </si>
  <si>
    <t>3. T3 - Coûts d'administration globalisés</t>
  </si>
  <si>
    <t>Omschrijving NL</t>
  </si>
  <si>
    <t>Omschrijving FR</t>
  </si>
  <si>
    <t>Omschrijving EN</t>
  </si>
  <si>
    <t>Afkorting</t>
  </si>
  <si>
    <t>Code CAD</t>
  </si>
  <si>
    <t>ISO</t>
  </si>
  <si>
    <t>Continent</t>
  </si>
  <si>
    <t xml:space="preserve"> UNIVERSEEL / ONBEPAALD LAND / BELGIE</t>
  </si>
  <si>
    <t xml:space="preserve"> UNIVERSEL / PAYS NON SPECIFIE / Belgique</t>
  </si>
  <si>
    <t xml:space="preserve"> WORLDWIDE / UNSPECIFIED COUNTRY / BELGIUM</t>
  </si>
  <si>
    <t>UNI</t>
  </si>
  <si>
    <t>QZA</t>
  </si>
  <si>
    <t>UNIV</t>
  </si>
  <si>
    <t>AFGHANISTAN</t>
  </si>
  <si>
    <t>AFG</t>
  </si>
  <si>
    <t>Asia</t>
  </si>
  <si>
    <t>ALBANIE</t>
  </si>
  <si>
    <t>ALBANIA</t>
  </si>
  <si>
    <t>ALB</t>
  </si>
  <si>
    <t>Eur</t>
  </si>
  <si>
    <t>ALGERIJE</t>
  </si>
  <si>
    <t>ALGÉRIE</t>
  </si>
  <si>
    <t>ALGERIA</t>
  </si>
  <si>
    <t>ALG</t>
  </si>
  <si>
    <t>DZA</t>
  </si>
  <si>
    <t>Afr N</t>
  </si>
  <si>
    <t>ANGOLA</t>
  </si>
  <si>
    <t>ANG</t>
  </si>
  <si>
    <t>AGO</t>
  </si>
  <si>
    <t>AfrSS</t>
  </si>
  <si>
    <t>ANGUILLA (EIL.)</t>
  </si>
  <si>
    <t>ANGUILLA (ILE)</t>
  </si>
  <si>
    <t>ANGUILLA</t>
  </si>
  <si>
    <t>ALA</t>
  </si>
  <si>
    <t>AIA</t>
  </si>
  <si>
    <t>Am</t>
  </si>
  <si>
    <t>ANTIGUA ET BARBUDA</t>
  </si>
  <si>
    <t>ANTIGUA</t>
  </si>
  <si>
    <t>AUA</t>
  </si>
  <si>
    <t>ATG</t>
  </si>
  <si>
    <t>ARGENTINIE</t>
  </si>
  <si>
    <t>ARGENTINE</t>
  </si>
  <si>
    <t>ARGENTINA</t>
  </si>
  <si>
    <t>ARG</t>
  </si>
  <si>
    <t>ARMENIE</t>
  </si>
  <si>
    <t>ARMÉNIE</t>
  </si>
  <si>
    <t>ARMENIA</t>
  </si>
  <si>
    <t>ARM</t>
  </si>
  <si>
    <t>AZERBEIDZJAN</t>
  </si>
  <si>
    <t>AZERBAïDJAN</t>
  </si>
  <si>
    <t>AZERBAIDJAN</t>
  </si>
  <si>
    <t>AZE</t>
  </si>
  <si>
    <t>BANGLADESH</t>
  </si>
  <si>
    <t>BAN</t>
  </si>
  <si>
    <t>BGD</t>
  </si>
  <si>
    <t>BARBADOS</t>
  </si>
  <si>
    <t>BARBADE</t>
  </si>
  <si>
    <t>BAR</t>
  </si>
  <si>
    <t>BRB</t>
  </si>
  <si>
    <t>BELARUS</t>
  </si>
  <si>
    <t>BIE</t>
  </si>
  <si>
    <t>BLR</t>
  </si>
  <si>
    <t>BELIZE</t>
  </si>
  <si>
    <t>BÉLIZE</t>
  </si>
  <si>
    <t>BZE</t>
  </si>
  <si>
    <t>BLZ</t>
  </si>
  <si>
    <t>BENIN</t>
  </si>
  <si>
    <t>BÉNIN</t>
  </si>
  <si>
    <t>BEN</t>
  </si>
  <si>
    <t>BHOUTAN</t>
  </si>
  <si>
    <t>BHUTAN</t>
  </si>
  <si>
    <t>BHU</t>
  </si>
  <si>
    <t>BTN</t>
  </si>
  <si>
    <t>BOLIVIA</t>
  </si>
  <si>
    <t>BOLIVIE</t>
  </si>
  <si>
    <t>BOL</t>
  </si>
  <si>
    <t>BOSNIË EN HERZEGOVINA</t>
  </si>
  <si>
    <t>BOSNIE-HERZEGOVINE</t>
  </si>
  <si>
    <t>BOSNIA AND HERZEGOVINA</t>
  </si>
  <si>
    <t>BOS</t>
  </si>
  <si>
    <t>BIH</t>
  </si>
  <si>
    <t>BOTSWANA</t>
  </si>
  <si>
    <t>BOT</t>
  </si>
  <si>
    <t>BWA</t>
  </si>
  <si>
    <t>BRAZILIE</t>
  </si>
  <si>
    <t>BRÉSIL</t>
  </si>
  <si>
    <t>BRAZIL</t>
  </si>
  <si>
    <t>BRA</t>
  </si>
  <si>
    <t>BURKINA FASO</t>
  </si>
  <si>
    <t>BKF</t>
  </si>
  <si>
    <t>BFA</t>
  </si>
  <si>
    <t>BURUNDI</t>
  </si>
  <si>
    <t>BDI</t>
  </si>
  <si>
    <t>CAMBODJA</t>
  </si>
  <si>
    <t>CAMBODGE</t>
  </si>
  <si>
    <t>CAMBODIA</t>
  </si>
  <si>
    <t>KAM</t>
  </si>
  <si>
    <t>KHM</t>
  </si>
  <si>
    <t>CENTRAAL-AFRIKAANSE REPUBLIEK</t>
  </si>
  <si>
    <t>RÉPUBLIQUE CENTRAFRICAINE</t>
  </si>
  <si>
    <t>CENTRAL AFRICAN REP</t>
  </si>
  <si>
    <t>CEN</t>
  </si>
  <si>
    <t>CAF</t>
  </si>
  <si>
    <t>CHILI</t>
  </si>
  <si>
    <t>CHILE</t>
  </si>
  <si>
    <t>CHI</t>
  </si>
  <si>
    <t>CHL</t>
  </si>
  <si>
    <t>CHINA (VOLKSREPUBLIEK)</t>
  </si>
  <si>
    <t>CHINE (REP. POPULAIRE)</t>
  </si>
  <si>
    <t>CHINA (PEOPLE'S REPUBLIC)</t>
  </si>
  <si>
    <t>CPR</t>
  </si>
  <si>
    <t>CHN</t>
  </si>
  <si>
    <t>COLOMBIA</t>
  </si>
  <si>
    <t>COLOMBIE</t>
  </si>
  <si>
    <t>COL</t>
  </si>
  <si>
    <t>COMOREN</t>
  </si>
  <si>
    <t>COMORES</t>
  </si>
  <si>
    <t>COMOROS</t>
  </si>
  <si>
    <t>COM</t>
  </si>
  <si>
    <t>CONGO (DEMOCRATISCHE REP.) (KINSHASA)</t>
  </si>
  <si>
    <t>CONGO (REP. DEMOCRATIQUE)</t>
  </si>
  <si>
    <t>CONGO (DEMOCRATIC REP.)</t>
  </si>
  <si>
    <t>RDC</t>
  </si>
  <si>
    <t>COD</t>
  </si>
  <si>
    <t>CONGO (REPUBLIEK) (BRAZZAVILLE)</t>
  </si>
  <si>
    <t>CONGO (RÉPUBLIQUE)</t>
  </si>
  <si>
    <t>CONGO (REP.)</t>
  </si>
  <si>
    <t>CON</t>
  </si>
  <si>
    <t>COG</t>
  </si>
  <si>
    <t>CONTINENT AFRIKA - Regio, meerdere landen of onbepaald</t>
  </si>
  <si>
    <t>CONTINENT AFRIQUE - Région, plusieurs pays ou indéterminé</t>
  </si>
  <si>
    <t>AFRICA  CONTINENT - Regional, multi- or unspecified country</t>
  </si>
  <si>
    <t>RAF</t>
  </si>
  <si>
    <t>QMA</t>
  </si>
  <si>
    <t>Afr</t>
  </si>
  <si>
    <t>CONTINENT AMERIKA - Regio, meerdere landen of onbepaald</t>
  </si>
  <si>
    <t>CONTINENT AMERIQUE - Région, plusieurs pays ou indéterminé</t>
  </si>
  <si>
    <t>AMERICA  CONTINENT - Regional, multi- or unspecified country</t>
  </si>
  <si>
    <t>RAM</t>
  </si>
  <si>
    <t>QNA</t>
  </si>
  <si>
    <t>CONTINENT AZIE - Regio, meerdere landen of onbepaald</t>
  </si>
  <si>
    <t>CONTINENT ASIE - Région, plusieurs pays ou indéterminé</t>
  </si>
  <si>
    <t>ASIA  CONTINENT - Regional, multi- or unspecified country</t>
  </si>
  <si>
    <t>RAS</t>
  </si>
  <si>
    <t>QRA</t>
  </si>
  <si>
    <t>CONTINENT OCEANIE - Regio, meerdere landen of onbepaald</t>
  </si>
  <si>
    <t>CONTINENT OCEANIE - Région, plusieurs pays ou indéterminé</t>
  </si>
  <si>
    <t>OCEANIA  CONTINENT - Regional, multi- or unspecified country</t>
  </si>
  <si>
    <t>ROC</t>
  </si>
  <si>
    <t>QTA</t>
  </si>
  <si>
    <t>Oce</t>
  </si>
  <si>
    <t>COOK(EIL.)</t>
  </si>
  <si>
    <t>COOK(ILES)</t>
  </si>
  <si>
    <t>COOK ISLANDS</t>
  </si>
  <si>
    <t>COO</t>
  </si>
  <si>
    <t>COK</t>
  </si>
  <si>
    <t>COSTA RICA</t>
  </si>
  <si>
    <t>COSTA-RICA</t>
  </si>
  <si>
    <t>COS</t>
  </si>
  <si>
    <t>CRI</t>
  </si>
  <si>
    <t>CUBA</t>
  </si>
  <si>
    <t>CUB</t>
  </si>
  <si>
    <t>DJIBOUTI</t>
  </si>
  <si>
    <t>DJI</t>
  </si>
  <si>
    <t>DOMINICA</t>
  </si>
  <si>
    <t>DOMINIQUE</t>
  </si>
  <si>
    <t>DOM</t>
  </si>
  <si>
    <t>DMA</t>
  </si>
  <si>
    <t>DOMINICAANSE REPUBLIEK</t>
  </si>
  <si>
    <t>DOMINICAINE REPUBLIQUE</t>
  </si>
  <si>
    <t>DOMINICAN REPUBLIC</t>
  </si>
  <si>
    <t>DUE</t>
  </si>
  <si>
    <t>ECUADOR</t>
  </si>
  <si>
    <t>EQUATEUR</t>
  </si>
  <si>
    <t>ECU</t>
  </si>
  <si>
    <t>EGYPTE</t>
  </si>
  <si>
    <t>EGYPT</t>
  </si>
  <si>
    <t>EGY</t>
  </si>
  <si>
    <t>EL SALVADOR</t>
  </si>
  <si>
    <t>SAL</t>
  </si>
  <si>
    <t>SLV</t>
  </si>
  <si>
    <t>EQUATORIAAL GUINEA</t>
  </si>
  <si>
    <t>GUINÉE ÉQUATORIALE</t>
  </si>
  <si>
    <t>EQUATORIAL GUINEA</t>
  </si>
  <si>
    <t>GEQ</t>
  </si>
  <si>
    <t>GNQ</t>
  </si>
  <si>
    <t>ERITREA</t>
  </si>
  <si>
    <t>ERYTHRÉE</t>
  </si>
  <si>
    <t>ERY</t>
  </si>
  <si>
    <t>ERI</t>
  </si>
  <si>
    <t>ETHIOPIE</t>
  </si>
  <si>
    <t>ETHIOPIA</t>
  </si>
  <si>
    <t>ETH</t>
  </si>
  <si>
    <t>FIJI</t>
  </si>
  <si>
    <t>FIDJI</t>
  </si>
  <si>
    <t>FID</t>
  </si>
  <si>
    <t>FJI</t>
  </si>
  <si>
    <t>FILIPPIJNEN</t>
  </si>
  <si>
    <t>PHILIPPINES</t>
  </si>
  <si>
    <t>PHI</t>
  </si>
  <si>
    <t>PHL</t>
  </si>
  <si>
    <t>GABON</t>
  </si>
  <si>
    <t>GAB</t>
  </si>
  <si>
    <t>GAMBIA</t>
  </si>
  <si>
    <t>GAMBIE</t>
  </si>
  <si>
    <t>GAM</t>
  </si>
  <si>
    <t>GMB</t>
  </si>
  <si>
    <t>GEORGIE</t>
  </si>
  <si>
    <t>GÉORGIE</t>
  </si>
  <si>
    <t>GEORGIA</t>
  </si>
  <si>
    <t>GEO</t>
  </si>
  <si>
    <t>GHANA</t>
  </si>
  <si>
    <t>GHA</t>
  </si>
  <si>
    <t>GRENADA</t>
  </si>
  <si>
    <t>GRENADE</t>
  </si>
  <si>
    <t>GDE</t>
  </si>
  <si>
    <t>GRD</t>
  </si>
  <si>
    <t>GUATEMALA</t>
  </si>
  <si>
    <t>GLA</t>
  </si>
  <si>
    <t>GTM</t>
  </si>
  <si>
    <t>GUINEA</t>
  </si>
  <si>
    <t>GUINÉE</t>
  </si>
  <si>
    <t>GUINEA REPUBLIC</t>
  </si>
  <si>
    <t>GUI</t>
  </si>
  <si>
    <t>GIN</t>
  </si>
  <si>
    <t>GUINEE-BISSAU</t>
  </si>
  <si>
    <t>GUINÉE-BISSAU</t>
  </si>
  <si>
    <t>GUINEA BISSAU</t>
  </si>
  <si>
    <t>GBI</t>
  </si>
  <si>
    <t>GNB</t>
  </si>
  <si>
    <t>GUYANA</t>
  </si>
  <si>
    <t>GUY</t>
  </si>
  <si>
    <t>HAITI</t>
  </si>
  <si>
    <t>HAI</t>
  </si>
  <si>
    <t>HTI</t>
  </si>
  <si>
    <t>HONDURAS</t>
  </si>
  <si>
    <t>HONDURAS REP</t>
  </si>
  <si>
    <t>HAS</t>
  </si>
  <si>
    <t>HND</t>
  </si>
  <si>
    <t>INDIA</t>
  </si>
  <si>
    <t>INDE</t>
  </si>
  <si>
    <t>IND</t>
  </si>
  <si>
    <t>INDONESIE</t>
  </si>
  <si>
    <t>INDONESIA</t>
  </si>
  <si>
    <t>INS</t>
  </si>
  <si>
    <t>IDN</t>
  </si>
  <si>
    <t>IRAK</t>
  </si>
  <si>
    <t>IRAQ</t>
  </si>
  <si>
    <t>IRQ</t>
  </si>
  <si>
    <t>IRAN</t>
  </si>
  <si>
    <t>IRA</t>
  </si>
  <si>
    <t>IRN</t>
  </si>
  <si>
    <t>IVOORKUST</t>
  </si>
  <si>
    <t>COTE D'IVOIRE</t>
  </si>
  <si>
    <t>IVORY COAST</t>
  </si>
  <si>
    <t>IVO</t>
  </si>
  <si>
    <t>CIV</t>
  </si>
  <si>
    <t>JAMAICA</t>
  </si>
  <si>
    <t>JAMAIQUE</t>
  </si>
  <si>
    <t>JAM</t>
  </si>
  <si>
    <t>JEMEN (ARABISCHE REP.)</t>
  </si>
  <si>
    <t>YÉMEN (REP ARABE)</t>
  </si>
  <si>
    <t>YEMEN (ARABIAN REP)</t>
  </si>
  <si>
    <t>YEM</t>
  </si>
  <si>
    <t>JORDANIE</t>
  </si>
  <si>
    <t>JORDAN</t>
  </si>
  <si>
    <t>JOR</t>
  </si>
  <si>
    <t>KAAPVERDISCHE (EILANDEN)</t>
  </si>
  <si>
    <t>CAP-VERT (ILES)</t>
  </si>
  <si>
    <t>CAPE VERDE</t>
  </si>
  <si>
    <t>CAP</t>
  </si>
  <si>
    <t>CPV</t>
  </si>
  <si>
    <t>KAMEROEN</t>
  </si>
  <si>
    <t>CAMEROUN</t>
  </si>
  <si>
    <t>CAMEROON</t>
  </si>
  <si>
    <t>CAM</t>
  </si>
  <si>
    <t>CMR</t>
  </si>
  <si>
    <t>KAZACHSTAN</t>
  </si>
  <si>
    <t>KAZAKHSTAN</t>
  </si>
  <si>
    <t>KAZAKSTAN</t>
  </si>
  <si>
    <t>KAZ</t>
  </si>
  <si>
    <t>KENIA</t>
  </si>
  <si>
    <t>KENYA</t>
  </si>
  <si>
    <t>KEN</t>
  </si>
  <si>
    <t>KIRGIZISTAN</t>
  </si>
  <si>
    <t>KIRGIZSTAN</t>
  </si>
  <si>
    <t>KYRGYZSTAN</t>
  </si>
  <si>
    <t>KRG</t>
  </si>
  <si>
    <t>KGZ</t>
  </si>
  <si>
    <t>KIRIBATI</t>
  </si>
  <si>
    <t>KIR</t>
  </si>
  <si>
    <t>KOREA (NOORD)</t>
  </si>
  <si>
    <t>CORÉE DU NORD</t>
  </si>
  <si>
    <t>KOREA, NORTH</t>
  </si>
  <si>
    <t>CRN</t>
  </si>
  <si>
    <t>PRK</t>
  </si>
  <si>
    <t>KOSOVO</t>
  </si>
  <si>
    <t>KOS</t>
  </si>
  <si>
    <t>KROATIE</t>
  </si>
  <si>
    <t>CROATIE</t>
  </si>
  <si>
    <t>CROATIA</t>
  </si>
  <si>
    <t>CRO</t>
  </si>
  <si>
    <t>HRV</t>
  </si>
  <si>
    <t>LAOS</t>
  </si>
  <si>
    <t>LAO</t>
  </si>
  <si>
    <t>LESOTHO</t>
  </si>
  <si>
    <t>LES</t>
  </si>
  <si>
    <t>LSO</t>
  </si>
  <si>
    <t>LIBANON</t>
  </si>
  <si>
    <t>LIBAN</t>
  </si>
  <si>
    <t>LEBANON</t>
  </si>
  <si>
    <t>LEB</t>
  </si>
  <si>
    <t>LBN</t>
  </si>
  <si>
    <t>LIBERIA</t>
  </si>
  <si>
    <t>LIB</t>
  </si>
  <si>
    <t>LBR</t>
  </si>
  <si>
    <t>LIBIE</t>
  </si>
  <si>
    <t>LIBYE</t>
  </si>
  <si>
    <t>LIBYA</t>
  </si>
  <si>
    <t>LYE</t>
  </si>
  <si>
    <t>LBY</t>
  </si>
  <si>
    <t>MACEDONIE (VOORMALIGE JOEGOSLAVISCHE REP.)</t>
  </si>
  <si>
    <t>MACEDOINE (EX-REP. YOUGOSLAVE DE)</t>
  </si>
  <si>
    <t>MACEDONIA</t>
  </si>
  <si>
    <t>MCD</t>
  </si>
  <si>
    <t>MKD</t>
  </si>
  <si>
    <t>MADAGASCAR</t>
  </si>
  <si>
    <t>MADAGASCAR DR</t>
  </si>
  <si>
    <t>MAD</t>
  </si>
  <si>
    <t>MDG</t>
  </si>
  <si>
    <t>MALAWI</t>
  </si>
  <si>
    <t>MWI</t>
  </si>
  <si>
    <t>MALEDIVEN</t>
  </si>
  <si>
    <t>MALDIVES</t>
  </si>
  <si>
    <t>MALDIVE</t>
  </si>
  <si>
    <t>MES</t>
  </si>
  <si>
    <t>MDV</t>
  </si>
  <si>
    <t>MALEISIE</t>
  </si>
  <si>
    <t>MALAISIE</t>
  </si>
  <si>
    <t>MALAYSIA</t>
  </si>
  <si>
    <t>MYA</t>
  </si>
  <si>
    <t>MYS</t>
  </si>
  <si>
    <t>MALI</t>
  </si>
  <si>
    <t>MALI REP</t>
  </si>
  <si>
    <t>MLI</t>
  </si>
  <si>
    <t>MAROKKO</t>
  </si>
  <si>
    <t>MAROC</t>
  </si>
  <si>
    <t>MOROCCO</t>
  </si>
  <si>
    <t>MOR</t>
  </si>
  <si>
    <t>MAR</t>
  </si>
  <si>
    <t>MARSHALL (EIL.)</t>
  </si>
  <si>
    <t>MARSHALL (ILES)</t>
  </si>
  <si>
    <t>MARSHALL ISLANDS</t>
  </si>
  <si>
    <t>MHL</t>
  </si>
  <si>
    <t>MAURITANIE</t>
  </si>
  <si>
    <t>MAURITANIA</t>
  </si>
  <si>
    <t>MIE</t>
  </si>
  <si>
    <t>MRT</t>
  </si>
  <si>
    <t>MAURITIUS</t>
  </si>
  <si>
    <t>MAURICE</t>
  </si>
  <si>
    <t>MAU</t>
  </si>
  <si>
    <t>MUS</t>
  </si>
  <si>
    <t>MAYOTTE (ILE)</t>
  </si>
  <si>
    <t>MAY</t>
  </si>
  <si>
    <t>MYT</t>
  </si>
  <si>
    <t>MEXICO</t>
  </si>
  <si>
    <t>MEXIQUE</t>
  </si>
  <si>
    <t>MEX</t>
  </si>
  <si>
    <t>MICRONESIE</t>
  </si>
  <si>
    <t>MICRONESIE(FED)</t>
  </si>
  <si>
    <t>MICRONESIA</t>
  </si>
  <si>
    <t>FSM</t>
  </si>
  <si>
    <t>MOLDAVIË</t>
  </si>
  <si>
    <t>MOLDAVIE</t>
  </si>
  <si>
    <t>MOLDAVIA</t>
  </si>
  <si>
    <t>MOL</t>
  </si>
  <si>
    <t>MDA</t>
  </si>
  <si>
    <t>MONGOLIE</t>
  </si>
  <si>
    <t>MONGOLIA</t>
  </si>
  <si>
    <t>MGL</t>
  </si>
  <si>
    <t>MNG</t>
  </si>
  <si>
    <t>MONTENEGRO</t>
  </si>
  <si>
    <t>MONTÉNÉGRO</t>
  </si>
  <si>
    <t>MNE</t>
  </si>
  <si>
    <t>MONTSERRAT(EIL.)</t>
  </si>
  <si>
    <t>MONTSERRAT(ILE)</t>
  </si>
  <si>
    <t>MONTSERRAT</t>
  </si>
  <si>
    <t>MAT</t>
  </si>
  <si>
    <t>MSR</t>
  </si>
  <si>
    <t>MOZAMBIQUE</t>
  </si>
  <si>
    <t>MOZ</t>
  </si>
  <si>
    <t>MYANMAR (BIRMA)</t>
  </si>
  <si>
    <t>MYANMAR (BIRMANIE)</t>
  </si>
  <si>
    <t>MYANMAR (BURMA)</t>
  </si>
  <si>
    <t>BIR</t>
  </si>
  <si>
    <t>MMR</t>
  </si>
  <si>
    <t>NAMIBIE</t>
  </si>
  <si>
    <t>NAMIBIA</t>
  </si>
  <si>
    <t>NAM</t>
  </si>
  <si>
    <t>NAURU</t>
  </si>
  <si>
    <t>NAURU ISLANDS</t>
  </si>
  <si>
    <t>NAU</t>
  </si>
  <si>
    <t>NRU</t>
  </si>
  <si>
    <t>NEPAL</t>
  </si>
  <si>
    <t>NÉPAL</t>
  </si>
  <si>
    <t>NEP</t>
  </si>
  <si>
    <t>NPL</t>
  </si>
  <si>
    <t>NICARAGUA</t>
  </si>
  <si>
    <t>NIC</t>
  </si>
  <si>
    <t>NIGER</t>
  </si>
  <si>
    <t>NIGER REP</t>
  </si>
  <si>
    <t>NER</t>
  </si>
  <si>
    <t>NIGERIA</t>
  </si>
  <si>
    <t>NIGÉRIA</t>
  </si>
  <si>
    <t>NIG</t>
  </si>
  <si>
    <t>NGA</t>
  </si>
  <si>
    <t>NIUE</t>
  </si>
  <si>
    <t>NIU</t>
  </si>
  <si>
    <t>OEKRAINE</t>
  </si>
  <si>
    <t>UKRAINE</t>
  </si>
  <si>
    <t>UKR</t>
  </si>
  <si>
    <t>OEZBEKISTAN</t>
  </si>
  <si>
    <t>OUZBEKISTAN</t>
  </si>
  <si>
    <t>USBEKISTAN</t>
  </si>
  <si>
    <t>OUZ</t>
  </si>
  <si>
    <t>UZB</t>
  </si>
  <si>
    <t>OMAN</t>
  </si>
  <si>
    <t>OMAN, SULTANATE OF</t>
  </si>
  <si>
    <t>OMA</t>
  </si>
  <si>
    <t>OMN</t>
  </si>
  <si>
    <t>PAKISTAN</t>
  </si>
  <si>
    <t>PAK</t>
  </si>
  <si>
    <t>PALAU</t>
  </si>
  <si>
    <t>PLW</t>
  </si>
  <si>
    <t>PALESTIJNSE GEBIEDEN</t>
  </si>
  <si>
    <t>TERRITOIRES PALESTINIENS</t>
  </si>
  <si>
    <t>PALESTINE</t>
  </si>
  <si>
    <t>PZA</t>
  </si>
  <si>
    <t>PSE</t>
  </si>
  <si>
    <t>PANAMA</t>
  </si>
  <si>
    <t>PAN</t>
  </si>
  <si>
    <t>PAPOEA-NIEUW-GUINEA</t>
  </si>
  <si>
    <t>PAPOUASIE-NOUVELLE-GUINÉE</t>
  </si>
  <si>
    <t>PAPUA NEW GUINEA</t>
  </si>
  <si>
    <t>PAP</t>
  </si>
  <si>
    <t>PNG</t>
  </si>
  <si>
    <t>PARAGUAY</t>
  </si>
  <si>
    <t>PAR</t>
  </si>
  <si>
    <t>PRY</t>
  </si>
  <si>
    <t>PERU</t>
  </si>
  <si>
    <t>PÉROU</t>
  </si>
  <si>
    <t>PER</t>
  </si>
  <si>
    <t>REGIO AFRIKA - NOORDEN VAN SAHARA - Meerdere landen of onbepaald</t>
  </si>
  <si>
    <t>REGION AFRIQUE NORD DU SAHARA - Plusieurs pays ou indéterminé</t>
  </si>
  <si>
    <t>AFRICA - NORTH OF SAHARA AREA - Regional, multi- or unspecified country</t>
  </si>
  <si>
    <t>QMD</t>
  </si>
  <si>
    <t>REGIO AFRIKA SUBSAHARA - Meerdere landen of onbepaald</t>
  </si>
  <si>
    <t>REGION AFRIQUE SUD DU SAHARA - Plusieurs pays ou indéterminé</t>
  </si>
  <si>
    <t>AFRICA - SOUTH OF SAHARA AREA - Regional, multi- or unspecified country</t>
  </si>
  <si>
    <t>QME</t>
  </si>
  <si>
    <t>REGIO ANTILLEN - Meerdere landen of onbepaald</t>
  </si>
  <si>
    <t>REGION ANTILLES - Plusieurs pays ou indéterminé</t>
  </si>
  <si>
    <t>WEST INDIES AREA - Regional, multi- or unspecified country</t>
  </si>
  <si>
    <t>QNB</t>
  </si>
  <si>
    <t>REGIO AZIE VERRE-OOSTEN - Meerdere landen of onbepaald</t>
  </si>
  <si>
    <t>REGION ASIE EXTREME-ORIENT - Plusieurs pays ou indéterminé</t>
  </si>
  <si>
    <t>ASIA - FAR EAST AREA - Regional, multi- or unspecified country</t>
  </si>
  <si>
    <t>QRB</t>
  </si>
  <si>
    <t>REGIO CENTRAAL-AFRIKA - Meerdere landen of onbepaald</t>
  </si>
  <si>
    <t>REGION AFRIQUE CENTRALE - Plusieurs pays ou indéterminé</t>
  </si>
  <si>
    <t>AFRICA - CENTRAL AREA - Regional, multi- or unspecified country</t>
  </si>
  <si>
    <t>REGIO CENTRAAL-AZIE - Meerdere landen of onbepaald</t>
  </si>
  <si>
    <t>REGION ASIE CENTRALE - Plusieurs pays ou indéterminé</t>
  </si>
  <si>
    <t>ASIA - CENTRAL AREA - Regional, multi- or unspecified country</t>
  </si>
  <si>
    <t>QRS</t>
  </si>
  <si>
    <t>REGIO EUROPA (ODA) - Meerdere landen of onbepaald</t>
  </si>
  <si>
    <t>REGION EUROPE (APD) - Plusieurs pays ou indéterminé</t>
  </si>
  <si>
    <t>EUROPE (ODA) AREA - Regional, multi- or unspecified country</t>
  </si>
  <si>
    <t>REU</t>
  </si>
  <si>
    <t>QSA</t>
  </si>
  <si>
    <t>REGIO MIDDEN-OOSTEN - Meerdere landen of onbepaald</t>
  </si>
  <si>
    <t>REGION MOYEN-ORIENT - Plusieurs pays ou indéterminé</t>
  </si>
  <si>
    <t>MIDDLE EAST AREA - Regional, multi- or unspecified country</t>
  </si>
  <si>
    <t>QRE</t>
  </si>
  <si>
    <t>REGIO NOORD- &amp; CENTRAAL-AMERIKA - Meerdere landen of onbepaald</t>
  </si>
  <si>
    <t>REGION AMERIQUE CENTRALE &amp; DU NORD - Plusieurs pays ou indéterminé</t>
  </si>
  <si>
    <t>AMERICA - NORTH &amp; CENTRAL AREA - Regional, multi- or unspecified country</t>
  </si>
  <si>
    <t>QNC</t>
  </si>
  <si>
    <t>REGIO OOST-AFRIKA - Meerdere landen of onbepaald</t>
  </si>
  <si>
    <t>REGION AFRIQUE DE L'EST - Plusieurs pays ou indéterminé</t>
  </si>
  <si>
    <t>AFRICA - EAST AREA - Regional, multi- or unspecified country</t>
  </si>
  <si>
    <t>REGIO SADC/SADEC - Meerdere landen of onbepaald</t>
  </si>
  <si>
    <t>REGION SADC/SADEC  - Plusieurs pays ou indéterminé</t>
  </si>
  <si>
    <t>SADC AREA - Regional, multi- or unspecified country</t>
  </si>
  <si>
    <t>SAD</t>
  </si>
  <si>
    <t>REGIO Staten van ex-Yougoslavië - Onbepaald land</t>
  </si>
  <si>
    <t>REGION Etats de l'ex-Yougoslavie - Pays indéterminé</t>
  </si>
  <si>
    <t>States of ex-Yugoslavia - Unspecified country</t>
  </si>
  <si>
    <t>RYU</t>
  </si>
  <si>
    <t>QYU</t>
  </si>
  <si>
    <t>REGIO WEST-AFRIKA - Meerdere landen of onbepaald</t>
  </si>
  <si>
    <t>REGION AFRIQUE DE L'OUEST - Plusieurs pays ou indéterminé</t>
  </si>
  <si>
    <t>AFRICA - WEST AREA - Regional, multi- or unspecified country</t>
  </si>
  <si>
    <t>REGIO ZUID- &amp; CENTRAAL-AZIE - Meerdere landen of onbepaald</t>
  </si>
  <si>
    <t>REGION ASIE DU SUD &amp; CENTRALE - Plusieurs pays ou indéterminé</t>
  </si>
  <si>
    <t>ASIA - SOUTH &amp; CENTRAL AREA - Regional, multi- or unspecified country</t>
  </si>
  <si>
    <t>QRD</t>
  </si>
  <si>
    <t>REGIO ZUID AFRIKA - Meerdere landen of onbepaald</t>
  </si>
  <si>
    <t>REGION AFRIQUE AUSTRALE - Plusieurs pays ou indéterminé</t>
  </si>
  <si>
    <t>AFRICA - SOUTH AREA - Regional, multi- or unspecified country</t>
  </si>
  <si>
    <t>REGIO ZUID-AMERIKA - Meerdere landen of onbepaald</t>
  </si>
  <si>
    <t>REGION AMERIQUE DU SUD - Plusieurs pays ou indéterminé</t>
  </si>
  <si>
    <t>AMERICA - SOUTH AREA - Regional, multi- or unspecified country</t>
  </si>
  <si>
    <t>QNE</t>
  </si>
  <si>
    <t>REGIO ZUID-AZIE - Meerdere landen of onbepaald</t>
  </si>
  <si>
    <t>REGION ASIE DU SUD - Plusieurs pays ou indéterminé</t>
  </si>
  <si>
    <t>ASIA - SOUTH AREA - Regional, multi- or unspecified country</t>
  </si>
  <si>
    <t>QRC</t>
  </si>
  <si>
    <t>RWANDA</t>
  </si>
  <si>
    <t>RWA</t>
  </si>
  <si>
    <t>SAINT KITTS ET NEVIS</t>
  </si>
  <si>
    <t>SAINT-CHRISTOPHE-ET-NIEVES</t>
  </si>
  <si>
    <t>SAINT KITTS AND NEVIS</t>
  </si>
  <si>
    <t>SKN</t>
  </si>
  <si>
    <t>KNA</t>
  </si>
  <si>
    <t>SAINT VINCENT ET GRENADE</t>
  </si>
  <si>
    <t>SAINT VINCENT</t>
  </si>
  <si>
    <t>SVI</t>
  </si>
  <si>
    <t>VCT</t>
  </si>
  <si>
    <t>SALOMOM EILANDEN</t>
  </si>
  <si>
    <t>ILES SALOMON</t>
  </si>
  <si>
    <t>SOLOMON ISLANDS</t>
  </si>
  <si>
    <t>SON</t>
  </si>
  <si>
    <t>SLB</t>
  </si>
  <si>
    <t>SAO TOME EN PRINCIPE</t>
  </si>
  <si>
    <t>SAO TOMÉ ET PRINCIPE</t>
  </si>
  <si>
    <t>SAO TOME AND PRINCIPE</t>
  </si>
  <si>
    <t>SAO</t>
  </si>
  <si>
    <t>STP</t>
  </si>
  <si>
    <t>SENEGAL</t>
  </si>
  <si>
    <t>SÉNÉGAL</t>
  </si>
  <si>
    <t>SEN</t>
  </si>
  <si>
    <t>SERVIË</t>
  </si>
  <si>
    <t>SERBIE</t>
  </si>
  <si>
    <t>SERBIA</t>
  </si>
  <si>
    <t>SRB</t>
  </si>
  <si>
    <t>SEYCHELLEN</t>
  </si>
  <si>
    <t>SEYCHELLES</t>
  </si>
  <si>
    <t>SEY</t>
  </si>
  <si>
    <t>SYC</t>
  </si>
  <si>
    <t>SIERRA LEONE</t>
  </si>
  <si>
    <t>SIERRA LÉONE</t>
  </si>
  <si>
    <t>SIE</t>
  </si>
  <si>
    <t>SLE</t>
  </si>
  <si>
    <t>SOMALIE</t>
  </si>
  <si>
    <t>SOMALI REP</t>
  </si>
  <si>
    <t>SOM</t>
  </si>
  <si>
    <t>SRI LANKA</t>
  </si>
  <si>
    <t>SRI</t>
  </si>
  <si>
    <t>LKA</t>
  </si>
  <si>
    <t>ST. HELENA</t>
  </si>
  <si>
    <t>SAINT HÉLENE (ILES)</t>
  </si>
  <si>
    <t>SAINT HELENA</t>
  </si>
  <si>
    <t>HEL</t>
  </si>
  <si>
    <t>SHN</t>
  </si>
  <si>
    <t>ST. LUCIA</t>
  </si>
  <si>
    <t>SAINTE LUCIE</t>
  </si>
  <si>
    <t>Saint Lucia</t>
  </si>
  <si>
    <t>SLU</t>
  </si>
  <si>
    <t>LCA</t>
  </si>
  <si>
    <t>SOEDAN</t>
  </si>
  <si>
    <t>SOUDAN</t>
  </si>
  <si>
    <t>SUDAN</t>
  </si>
  <si>
    <t>SUD</t>
  </si>
  <si>
    <t>SDN</t>
  </si>
  <si>
    <t>SURINAME</t>
  </si>
  <si>
    <t>SURINAM</t>
  </si>
  <si>
    <t>SUR</t>
  </si>
  <si>
    <t>SWAZILAND</t>
  </si>
  <si>
    <t>SWA</t>
  </si>
  <si>
    <t>SWZ</t>
  </si>
  <si>
    <t>SYRIE</t>
  </si>
  <si>
    <t>SYRIA</t>
  </si>
  <si>
    <t>SYR</t>
  </si>
  <si>
    <t>TADZJIKISTAN</t>
  </si>
  <si>
    <t>TADJIKISTAN</t>
  </si>
  <si>
    <t>TAJIKISTAN</t>
  </si>
  <si>
    <t>TDJ</t>
  </si>
  <si>
    <t>TJK</t>
  </si>
  <si>
    <t>TANZANIA</t>
  </si>
  <si>
    <t>TANZANIE</t>
  </si>
  <si>
    <t>TAN</t>
  </si>
  <si>
    <t>TZA</t>
  </si>
  <si>
    <t>THAILAND</t>
  </si>
  <si>
    <t>THAILANDE</t>
  </si>
  <si>
    <t>THA</t>
  </si>
  <si>
    <t>TIMOR</t>
  </si>
  <si>
    <t>EAST TIMOR</t>
  </si>
  <si>
    <t>TIM</t>
  </si>
  <si>
    <t>TLS</t>
  </si>
  <si>
    <t>TOGO</t>
  </si>
  <si>
    <t>TOGO,REP</t>
  </si>
  <si>
    <t>TOG</t>
  </si>
  <si>
    <t>TGO</t>
  </si>
  <si>
    <t>TOKELAU(EIL.)</t>
  </si>
  <si>
    <t>TOKELAU(ILES)</t>
  </si>
  <si>
    <t>TOKELAU ISLANDS</t>
  </si>
  <si>
    <t>TOK</t>
  </si>
  <si>
    <t>TKL</t>
  </si>
  <si>
    <t>TONGA</t>
  </si>
  <si>
    <t>TONGA ISLANDS</t>
  </si>
  <si>
    <t>TON</t>
  </si>
  <si>
    <t>TRINIDAD EN TOBAGO</t>
  </si>
  <si>
    <t>TRINIDAD ET TOBAGO</t>
  </si>
  <si>
    <t>TRINIDAD AND TOBAGO</t>
  </si>
  <si>
    <t>TRI</t>
  </si>
  <si>
    <t>TTO</t>
  </si>
  <si>
    <t>TSJAAD</t>
  </si>
  <si>
    <t>TCHAD</t>
  </si>
  <si>
    <t>CHAD</t>
  </si>
  <si>
    <t>CHA</t>
  </si>
  <si>
    <t>TCD</t>
  </si>
  <si>
    <t>TUNESIE</t>
  </si>
  <si>
    <t>TUNISIE</t>
  </si>
  <si>
    <t>TUNISIA</t>
  </si>
  <si>
    <t>TUN</t>
  </si>
  <si>
    <t>TURKIJE</t>
  </si>
  <si>
    <t>TURQUIE</t>
  </si>
  <si>
    <t>TURKEY</t>
  </si>
  <si>
    <t>TUR</t>
  </si>
  <si>
    <t>TURKMENISTAN</t>
  </si>
  <si>
    <t>TRK</t>
  </si>
  <si>
    <t>TKM</t>
  </si>
  <si>
    <t>TURKS EN CAICOS (EIL.)</t>
  </si>
  <si>
    <t>TURKS ET CAIQUES</t>
  </si>
  <si>
    <t>TURKS AND CAICOS</t>
  </si>
  <si>
    <t>TUC</t>
  </si>
  <si>
    <t>TCA</t>
  </si>
  <si>
    <t>TUVALU</t>
  </si>
  <si>
    <t>TUV</t>
  </si>
  <si>
    <t>OEGANDA</t>
  </si>
  <si>
    <t>OUGANDA</t>
  </si>
  <si>
    <t>UGANDA</t>
  </si>
  <si>
    <t>UGA</t>
  </si>
  <si>
    <t>URUGUAY</t>
  </si>
  <si>
    <t>URU</t>
  </si>
  <si>
    <t>URY</t>
  </si>
  <si>
    <t>VANUATU</t>
  </si>
  <si>
    <t>VAN</t>
  </si>
  <si>
    <t>VUT</t>
  </si>
  <si>
    <t>VENEZUELA</t>
  </si>
  <si>
    <t>VEN</t>
  </si>
  <si>
    <t>VIETNAM</t>
  </si>
  <si>
    <t>VIE</t>
  </si>
  <si>
    <t>VNM</t>
  </si>
  <si>
    <t>WALLIS EN FUTUNA</t>
  </si>
  <si>
    <t>WALLIS ET FUTUNA</t>
  </si>
  <si>
    <t>WALLIS AND FUTUNA</t>
  </si>
  <si>
    <t>WAF</t>
  </si>
  <si>
    <t>WFL</t>
  </si>
  <si>
    <t>WEST-SAMOA</t>
  </si>
  <si>
    <t>SAMOA OCCIDENTALES</t>
  </si>
  <si>
    <t>Samoa, Western</t>
  </si>
  <si>
    <t>SAM</t>
  </si>
  <si>
    <t>ZAMBIA</t>
  </si>
  <si>
    <t>ZAMBIE</t>
  </si>
  <si>
    <t>ZAM</t>
  </si>
  <si>
    <t>ZMB</t>
  </si>
  <si>
    <t>ZIMBABWE</t>
  </si>
  <si>
    <t>ZIMBABWÉ</t>
  </si>
  <si>
    <t>ZIM</t>
  </si>
  <si>
    <t>ZWE</t>
  </si>
  <si>
    <t>ZUID-AFRIKA</t>
  </si>
  <si>
    <t>AFRIQUE DU SUD</t>
  </si>
  <si>
    <t>SOUTH AFRICA</t>
  </si>
  <si>
    <t>SAF</t>
  </si>
  <si>
    <t>ZAF</t>
  </si>
  <si>
    <t>ZUID-SOEDAN</t>
  </si>
  <si>
    <t>EN</t>
  </si>
  <si>
    <t>South Sudan</t>
  </si>
  <si>
    <t>SOUTH SUDAN</t>
  </si>
  <si>
    <t>SUD SOUDAN</t>
  </si>
  <si>
    <t>SAINT LUCIA</t>
  </si>
  <si>
    <t>SAMOA, WESTERN</t>
  </si>
  <si>
    <t>02. BENIN</t>
  </si>
  <si>
    <t>03. BOLIVIA</t>
  </si>
  <si>
    <t>04. BURKINA FASO</t>
  </si>
  <si>
    <t>05. BURUNDI</t>
  </si>
  <si>
    <t>06. CAMBODIA</t>
  </si>
  <si>
    <t>07. ECUADOR</t>
  </si>
  <si>
    <t>08. GUATEMALA</t>
  </si>
  <si>
    <t>09. GUINEE</t>
  </si>
  <si>
    <t>10. HAITI</t>
  </si>
  <si>
    <t>11. INDONESIA</t>
  </si>
  <si>
    <t>12. KENYA</t>
  </si>
  <si>
    <t>13. MADAGASCAR</t>
  </si>
  <si>
    <t>14. MALI</t>
  </si>
  <si>
    <t>15. MAROC</t>
  </si>
  <si>
    <t>16. MOZAMBIQUE</t>
  </si>
  <si>
    <t>17. NIGER</t>
  </si>
  <si>
    <t>18. UGANDA</t>
  </si>
  <si>
    <t>19. PALESTINE</t>
  </si>
  <si>
    <t>20. PERU</t>
  </si>
  <si>
    <t>21. PHILIPPINES</t>
  </si>
  <si>
    <t>22. REPUBLIQUE DEMOCRATIQUE DU CONGO</t>
  </si>
  <si>
    <t>23. RWANDA</t>
  </si>
  <si>
    <t>24. SENEGAL</t>
  </si>
  <si>
    <t>25. TANZANIA</t>
  </si>
  <si>
    <t>26. VIETNAM</t>
  </si>
  <si>
    <t>GUINEE</t>
  </si>
  <si>
    <t>REPUBLIQUE DEMOCRATIQUE DU CONGO</t>
  </si>
  <si>
    <t>Y</t>
  </si>
  <si>
    <t>MAYOTTE</t>
  </si>
  <si>
    <t>N</t>
  </si>
  <si>
    <t>Actor name</t>
  </si>
  <si>
    <t>Actor abbr</t>
  </si>
  <si>
    <t>IATI</t>
  </si>
  <si>
    <t>52</t>
  </si>
  <si>
    <t>IATI region</t>
  </si>
  <si>
    <t>Code CAD2</t>
  </si>
  <si>
    <t>Income</t>
  </si>
  <si>
    <t>Income2018</t>
  </si>
  <si>
    <t>Income2019</t>
  </si>
  <si>
    <t>check2</t>
  </si>
  <si>
    <t>Partnerland</t>
  </si>
  <si>
    <t>Priority new</t>
  </si>
  <si>
    <t>MOL-land</t>
  </si>
  <si>
    <t>VN_Island</t>
  </si>
  <si>
    <t>VN_landlocked</t>
  </si>
  <si>
    <t>Fragile</t>
  </si>
  <si>
    <t>Fragile 2016</t>
  </si>
  <si>
    <t>Fragile 2018</t>
  </si>
  <si>
    <t>LDC or frag</t>
  </si>
  <si>
    <t>ACP</t>
  </si>
  <si>
    <t>ODA</t>
  </si>
  <si>
    <t>HIPC</t>
  </si>
  <si>
    <t>Regio</t>
  </si>
  <si>
    <t>Free3</t>
  </si>
  <si>
    <t>Afrika</t>
  </si>
  <si>
    <t>Noord-Afrika</t>
  </si>
  <si>
    <t>Afrika Subsahara</t>
  </si>
  <si>
    <t>Amerika</t>
  </si>
  <si>
    <t>Azië</t>
  </si>
  <si>
    <t>Oceanië</t>
  </si>
  <si>
    <t>Europa ODA</t>
  </si>
  <si>
    <t xml:space="preserve">Volgnummer </t>
  </si>
  <si>
    <t>Omschrijving NL2</t>
  </si>
  <si>
    <t>Part I unallocated by income</t>
  </si>
  <si>
    <t>J</t>
  </si>
  <si>
    <t>AF</t>
  </si>
  <si>
    <t>LDC</t>
  </si>
  <si>
    <t>AL</t>
  </si>
  <si>
    <t>LMIC</t>
  </si>
  <si>
    <t>UMIC</t>
  </si>
  <si>
    <t>BI</t>
  </si>
  <si>
    <t>AO</t>
  </si>
  <si>
    <t>AI</t>
  </si>
  <si>
    <t>MADCTs</t>
  </si>
  <si>
    <t>AG</t>
  </si>
  <si>
    <t>AR</t>
  </si>
  <si>
    <t>AM</t>
  </si>
  <si>
    <t>AZ</t>
  </si>
  <si>
    <t>BB</t>
  </si>
  <si>
    <t>BY</t>
  </si>
  <si>
    <t>BZ</t>
  </si>
  <si>
    <t>BJ</t>
  </si>
  <si>
    <t>w</t>
  </si>
  <si>
    <t>BT</t>
  </si>
  <si>
    <t>BF</t>
  </si>
  <si>
    <t>BA</t>
  </si>
  <si>
    <t>BW</t>
  </si>
  <si>
    <t>BR</t>
  </si>
  <si>
    <t>GN</t>
  </si>
  <si>
    <t>ML</t>
  </si>
  <si>
    <t>KH</t>
  </si>
  <si>
    <t>CF</t>
  </si>
  <si>
    <t>CL</t>
  </si>
  <si>
    <t>CN</t>
  </si>
  <si>
    <t>CO</t>
  </si>
  <si>
    <t>KM</t>
  </si>
  <si>
    <t>MA</t>
  </si>
  <si>
    <t>CG</t>
  </si>
  <si>
    <t>OLIC</t>
  </si>
  <si>
    <t>CK</t>
  </si>
  <si>
    <t>CR</t>
  </si>
  <si>
    <t>CU</t>
  </si>
  <si>
    <t>DJ</t>
  </si>
  <si>
    <t>DM</t>
  </si>
  <si>
    <t>DO</t>
  </si>
  <si>
    <t>MZ</t>
  </si>
  <si>
    <t>EG</t>
  </si>
  <si>
    <t>SV</t>
  </si>
  <si>
    <t>GQ</t>
  </si>
  <si>
    <t>ER</t>
  </si>
  <si>
    <t>ET</t>
  </si>
  <si>
    <t>FJ</t>
  </si>
  <si>
    <t>PH</t>
  </si>
  <si>
    <t>GA</t>
  </si>
  <si>
    <t>GM</t>
  </si>
  <si>
    <t>GE</t>
  </si>
  <si>
    <t>GH</t>
  </si>
  <si>
    <t>GD</t>
  </si>
  <si>
    <t>GT</t>
  </si>
  <si>
    <t>NE</t>
  </si>
  <si>
    <t>GW</t>
  </si>
  <si>
    <t>GY</t>
  </si>
  <si>
    <t>HT</t>
  </si>
  <si>
    <t>HN</t>
  </si>
  <si>
    <t>IN</t>
  </si>
  <si>
    <t>IQ</t>
  </si>
  <si>
    <t>IR</t>
  </si>
  <si>
    <t>CI</t>
  </si>
  <si>
    <t>JM</t>
  </si>
  <si>
    <t>YE</t>
  </si>
  <si>
    <t>JO</t>
  </si>
  <si>
    <t>CV</t>
  </si>
  <si>
    <t>CM</t>
  </si>
  <si>
    <t>KZ</t>
  </si>
  <si>
    <t>KE</t>
  </si>
  <si>
    <t>KG</t>
  </si>
  <si>
    <t>KI</t>
  </si>
  <si>
    <t>KP</t>
  </si>
  <si>
    <t>XK</t>
  </si>
  <si>
    <t>HR</t>
  </si>
  <si>
    <t>LA</t>
  </si>
  <si>
    <t>LS</t>
  </si>
  <si>
    <t>LB</t>
  </si>
  <si>
    <t>LR</t>
  </si>
  <si>
    <t>LY</t>
  </si>
  <si>
    <t>MK</t>
  </si>
  <si>
    <t>MG</t>
  </si>
  <si>
    <t>MW</t>
  </si>
  <si>
    <t>MALDIVEN</t>
  </si>
  <si>
    <t>MV</t>
  </si>
  <si>
    <t>MY</t>
  </si>
  <si>
    <t>DZ</t>
  </si>
  <si>
    <t>out</t>
  </si>
  <si>
    <t>BO</t>
  </si>
  <si>
    <t>MH</t>
  </si>
  <si>
    <t>MR</t>
  </si>
  <si>
    <t>MU</t>
  </si>
  <si>
    <t>YT</t>
  </si>
  <si>
    <t>MX</t>
  </si>
  <si>
    <t>FM</t>
  </si>
  <si>
    <t>MD</t>
  </si>
  <si>
    <t>MN</t>
  </si>
  <si>
    <t>ME</t>
  </si>
  <si>
    <t>MS</t>
  </si>
  <si>
    <t>EC</t>
  </si>
  <si>
    <t>MM</t>
  </si>
  <si>
    <t>NA</t>
  </si>
  <si>
    <t>NR</t>
  </si>
  <si>
    <t>NP</t>
  </si>
  <si>
    <t>NI</t>
  </si>
  <si>
    <t>PE</t>
  </si>
  <si>
    <t>NG</t>
  </si>
  <si>
    <t>NU</t>
  </si>
  <si>
    <t>VN</t>
  </si>
  <si>
    <t>UA</t>
  </si>
  <si>
    <t>UZ</t>
  </si>
  <si>
    <t>OM</t>
  </si>
  <si>
    <t>PK</t>
  </si>
  <si>
    <t>PW</t>
  </si>
  <si>
    <t>ZA</t>
  </si>
  <si>
    <t>PA</t>
  </si>
  <si>
    <t>PG</t>
  </si>
  <si>
    <t>PY</t>
  </si>
  <si>
    <t>PS</t>
  </si>
  <si>
    <t>CD</t>
  </si>
  <si>
    <t>KN</t>
  </si>
  <si>
    <t>VC</t>
  </si>
  <si>
    <t>SB</t>
  </si>
  <si>
    <t>ST</t>
  </si>
  <si>
    <t>RW</t>
  </si>
  <si>
    <t>RS</t>
  </si>
  <si>
    <t>SC</t>
  </si>
  <si>
    <t>SL</t>
  </si>
  <si>
    <t>SD</t>
  </si>
  <si>
    <t>SO</t>
  </si>
  <si>
    <t>LK</t>
  </si>
  <si>
    <t>SH</t>
  </si>
  <si>
    <t>SR</t>
  </si>
  <si>
    <t>SZ</t>
  </si>
  <si>
    <t>SY</t>
  </si>
  <si>
    <t>TJ</t>
  </si>
  <si>
    <t>SN</t>
  </si>
  <si>
    <t>TH</t>
  </si>
  <si>
    <t>TL</t>
  </si>
  <si>
    <t>TG</t>
  </si>
  <si>
    <t>TK</t>
  </si>
  <si>
    <t>TO</t>
  </si>
  <si>
    <t>TT</t>
  </si>
  <si>
    <t>TD</t>
  </si>
  <si>
    <t>TN</t>
  </si>
  <si>
    <t>TR</t>
  </si>
  <si>
    <t>TM</t>
  </si>
  <si>
    <t>TC</t>
  </si>
  <si>
    <t>TV</t>
  </si>
  <si>
    <t>UY</t>
  </si>
  <si>
    <t>VU</t>
  </si>
  <si>
    <t>VE</t>
  </si>
  <si>
    <t>TZ</t>
  </si>
  <si>
    <t>WF</t>
  </si>
  <si>
    <t>WS</t>
  </si>
  <si>
    <t>ZM</t>
  </si>
  <si>
    <t>ZW</t>
  </si>
  <si>
    <t>UG</t>
  </si>
  <si>
    <t>Zuid-soedan</t>
  </si>
  <si>
    <t>S-SUD</t>
  </si>
  <si>
    <t>SS</t>
  </si>
  <si>
    <t>ANDORRA</t>
  </si>
  <si>
    <t>ANDORRE</t>
  </si>
  <si>
    <t>ADS</t>
  </si>
  <si>
    <t>AND</t>
  </si>
  <si>
    <t>ARUBA</t>
  </si>
  <si>
    <t>ABA</t>
  </si>
  <si>
    <t>AW</t>
  </si>
  <si>
    <t>ABW</t>
  </si>
  <si>
    <t>BAHAMAS, DE</t>
  </si>
  <si>
    <t>BAHAMAS</t>
  </si>
  <si>
    <t>BAS</t>
  </si>
  <si>
    <t>BS</t>
  </si>
  <si>
    <t>BHS</t>
  </si>
  <si>
    <t>BAHREIN</t>
  </si>
  <si>
    <t>BAHRAIN</t>
  </si>
  <si>
    <t>BAH</t>
  </si>
  <si>
    <t>BH</t>
  </si>
  <si>
    <t>BHR</t>
  </si>
  <si>
    <t>BERMUDA</t>
  </si>
  <si>
    <t>BERMUDES</t>
  </si>
  <si>
    <t>BER</t>
  </si>
  <si>
    <t>BM</t>
  </si>
  <si>
    <t>BMU</t>
  </si>
  <si>
    <t>BRUNEI</t>
  </si>
  <si>
    <t>BRU</t>
  </si>
  <si>
    <t>BRN</t>
  </si>
  <si>
    <t>BULGARIJE</t>
  </si>
  <si>
    <t>BULGARIE</t>
  </si>
  <si>
    <t>BULGARIA</t>
  </si>
  <si>
    <t>BUL</t>
  </si>
  <si>
    <t>BG</t>
  </si>
  <si>
    <t>BGR</t>
  </si>
  <si>
    <t>CYPRUS</t>
  </si>
  <si>
    <t>CHYPRE</t>
  </si>
  <si>
    <t>CYP</t>
  </si>
  <si>
    <t>CY</t>
  </si>
  <si>
    <t>DENEMARKEN</t>
  </si>
  <si>
    <t>DANEMARK</t>
  </si>
  <si>
    <t>DENMARK</t>
  </si>
  <si>
    <t>DAN</t>
  </si>
  <si>
    <t>DK</t>
  </si>
  <si>
    <t>DNK</t>
  </si>
  <si>
    <t>DUITSLAND</t>
  </si>
  <si>
    <t>ALLEMAGNE</t>
  </si>
  <si>
    <t>GERMANY</t>
  </si>
  <si>
    <t>BRD</t>
  </si>
  <si>
    <t>DE</t>
  </si>
  <si>
    <t>DEU</t>
  </si>
  <si>
    <t>FALKLAND(EIL.)</t>
  </si>
  <si>
    <t>FALKLAND(ILES)</t>
  </si>
  <si>
    <t>FALKLAND ISLANDS</t>
  </si>
  <si>
    <t>FAL</t>
  </si>
  <si>
    <t>FLK</t>
  </si>
  <si>
    <t>FRANS-POLYNESIE</t>
  </si>
  <si>
    <t>POLYNESIE FRANCAISE</t>
  </si>
  <si>
    <t>PIE</t>
  </si>
  <si>
    <t>PYF</t>
  </si>
  <si>
    <t>GIBRALTAR</t>
  </si>
  <si>
    <t>GIB</t>
  </si>
  <si>
    <t>GI</t>
  </si>
  <si>
    <t>GRIEKENLAND</t>
  </si>
  <si>
    <t>GRECE</t>
  </si>
  <si>
    <t>GREECE</t>
  </si>
  <si>
    <t>GRE</t>
  </si>
  <si>
    <t>GR</t>
  </si>
  <si>
    <t>GRC</t>
  </si>
  <si>
    <t>GUAM</t>
  </si>
  <si>
    <t>GU</t>
  </si>
  <si>
    <t>GUM</t>
  </si>
  <si>
    <t>HONGARIJE</t>
  </si>
  <si>
    <t>HONGRIE</t>
  </si>
  <si>
    <t>HUNGARY</t>
  </si>
  <si>
    <t>HON</t>
  </si>
  <si>
    <t>HU</t>
  </si>
  <si>
    <t>HUN</t>
  </si>
  <si>
    <t>HONG-KONG</t>
  </si>
  <si>
    <t>HONG KONG</t>
  </si>
  <si>
    <t>HKG</t>
  </si>
  <si>
    <t>HK</t>
  </si>
  <si>
    <t>ISRAEL</t>
  </si>
  <si>
    <t>ISRAËL</t>
  </si>
  <si>
    <t>ISR</t>
  </si>
  <si>
    <t>IL</t>
  </si>
  <si>
    <t>JEMEN (REP.)</t>
  </si>
  <si>
    <t>YÉMEN (REP)</t>
  </si>
  <si>
    <t>YEMEN (REP.)</t>
  </si>
  <si>
    <t>FYE</t>
  </si>
  <si>
    <t>KAAIMAN (EIL.)</t>
  </si>
  <si>
    <t>CAIMANES (ILES)</t>
  </si>
  <si>
    <t>CAYMAN ISLANDS</t>
  </si>
  <si>
    <t>CAI</t>
  </si>
  <si>
    <t>KY</t>
  </si>
  <si>
    <t>CYM</t>
  </si>
  <si>
    <t>KOEWEIT</t>
  </si>
  <si>
    <t>KOWEIT</t>
  </si>
  <si>
    <t>KUWAIT</t>
  </si>
  <si>
    <t>KOW</t>
  </si>
  <si>
    <t>KW</t>
  </si>
  <si>
    <t>KWT</t>
  </si>
  <si>
    <t>LIECHTENSTEIN</t>
  </si>
  <si>
    <t>LIE</t>
  </si>
  <si>
    <t>LI</t>
  </si>
  <si>
    <t>MAAGDEN (EIL.) USA</t>
  </si>
  <si>
    <t>VIERGES(ILES) USA</t>
  </si>
  <si>
    <t>VIRGIN IS, USA</t>
  </si>
  <si>
    <t>VES</t>
  </si>
  <si>
    <t>VIR</t>
  </si>
  <si>
    <t>MAAGDEN (EIL.) VEREINIG.KO</t>
  </si>
  <si>
    <t>VIERGES(ILES) R.U.</t>
  </si>
  <si>
    <t>VIRGIN IS, BRITISH</t>
  </si>
  <si>
    <t>VGB</t>
  </si>
  <si>
    <t>MACAO</t>
  </si>
  <si>
    <t>MAC</t>
  </si>
  <si>
    <t>MO</t>
  </si>
  <si>
    <t>MALTA</t>
  </si>
  <si>
    <t>MALTE</t>
  </si>
  <si>
    <t>MAL</t>
  </si>
  <si>
    <t>MT</t>
  </si>
  <si>
    <t>MLT</t>
  </si>
  <si>
    <t>NEDERLANDSE ANTILLEN</t>
  </si>
  <si>
    <t>ANT NÉERLANDAIS</t>
  </si>
  <si>
    <t>NETHERLANDS ANTILLES</t>
  </si>
  <si>
    <t>ANN</t>
  </si>
  <si>
    <t>ANT</t>
  </si>
  <si>
    <t>NIEUW-CALEDONIE</t>
  </si>
  <si>
    <t>NOUVELLE-CALÉDONIE</t>
  </si>
  <si>
    <t>NEW CALEDONIA</t>
  </si>
  <si>
    <t>NCA</t>
  </si>
  <si>
    <t>NC</t>
  </si>
  <si>
    <t>NCL</t>
  </si>
  <si>
    <t>NOORD MARIANNES (EILANDEN)</t>
  </si>
  <si>
    <t>MARIANNES NORD (ILES)</t>
  </si>
  <si>
    <t>NORD MARIANNES</t>
  </si>
  <si>
    <t>MRD</t>
  </si>
  <si>
    <t>MNP</t>
  </si>
  <si>
    <t>NOORWEGEN</t>
  </si>
  <si>
    <t>NORVEGE</t>
  </si>
  <si>
    <t>NORWAY</t>
  </si>
  <si>
    <t>NOR</t>
  </si>
  <si>
    <t>NO</t>
  </si>
  <si>
    <t>OOSTENRIJK</t>
  </si>
  <si>
    <t>AUTRICHE</t>
  </si>
  <si>
    <t>AUSTRIA</t>
  </si>
  <si>
    <t>AUT</t>
  </si>
  <si>
    <t>PORTO-RICO</t>
  </si>
  <si>
    <t>PUERTO RICO</t>
  </si>
  <si>
    <t>PCO</t>
  </si>
  <si>
    <t>PR</t>
  </si>
  <si>
    <t>PRI</t>
  </si>
  <si>
    <t>REGIO Meer ontwikkelde en transitielanden (NIET ODA!)</t>
  </si>
  <si>
    <t>REGION Pays en transition et en développement plus avancés (Pas APD !)</t>
  </si>
  <si>
    <t>More advanced developing and transition countries (Not ODA, unallocated  eruit vanaf 2006 !!!!!)</t>
  </si>
  <si>
    <t>QP1</t>
  </si>
  <si>
    <t>REGIO OOST- EN CENTRAAL-EUROPA (CEEC) &amp; ex-USSR (NIET ODA!)</t>
  </si>
  <si>
    <t>REGION EUROPE DE L'EST ET CENTRALE (CEEC) &amp; ex-URSS (Pas APD !)</t>
  </si>
  <si>
    <t>EUROPA - CENTRAL &amp; EASTERN (CEEC) &amp; ex-USSR AREA (Not ODA)</t>
  </si>
  <si>
    <t>RPN</t>
  </si>
  <si>
    <t>QSB</t>
  </si>
  <si>
    <t>SAMOA AMERICAINE</t>
  </si>
  <si>
    <t>SAMOA AMÉRICAINES</t>
  </si>
  <si>
    <t>SAMOA, AMERICAN</t>
  </si>
  <si>
    <t>SOA</t>
  </si>
  <si>
    <t>SAUDI-ARABIE</t>
  </si>
  <si>
    <t>ARABIE SAOUDITE</t>
  </si>
  <si>
    <t>SAUDI ARABIA</t>
  </si>
  <si>
    <t>SAU</t>
  </si>
  <si>
    <t>SA</t>
  </si>
  <si>
    <t>SERVIË-MONTENEGRO</t>
  </si>
  <si>
    <t>SERBIE-ET-MONTÉNÉGRO</t>
  </si>
  <si>
    <t>SERBIA and MONTENEGRO</t>
  </si>
  <si>
    <t>YOU</t>
  </si>
  <si>
    <t>YUG</t>
  </si>
  <si>
    <t>SINGAPORE</t>
  </si>
  <si>
    <t>SINGAPOUR</t>
  </si>
  <si>
    <t>SIN</t>
  </si>
  <si>
    <t>SG</t>
  </si>
  <si>
    <t>SGP</t>
  </si>
  <si>
    <t>SPANJE</t>
  </si>
  <si>
    <t>ESPAGNE</t>
  </si>
  <si>
    <t>SPAIN</t>
  </si>
  <si>
    <t>ESP</t>
  </si>
  <si>
    <t>ES</t>
  </si>
  <si>
    <t>TAIWAN</t>
  </si>
  <si>
    <t>TAI</t>
  </si>
  <si>
    <t>TWN</t>
  </si>
  <si>
    <t>Asielsoker</t>
  </si>
  <si>
    <t>Réfugié politique</t>
  </si>
  <si>
    <t>RPV</t>
  </si>
  <si>
    <t>Asielzoker UNO</t>
  </si>
  <si>
    <t>Réfugié ONU</t>
  </si>
  <si>
    <t>UNO</t>
  </si>
  <si>
    <t>AUSTRALIE</t>
  </si>
  <si>
    <t>AUSTRALIA</t>
  </si>
  <si>
    <t>AUS</t>
  </si>
  <si>
    <t>AU</t>
  </si>
  <si>
    <t>BANDE DE GAZA</t>
  </si>
  <si>
    <t>BARBUDA</t>
  </si>
  <si>
    <t>België</t>
  </si>
  <si>
    <t>BELGIQUE</t>
  </si>
  <si>
    <t>Belgium</t>
  </si>
  <si>
    <t>BEL</t>
  </si>
  <si>
    <t>BE</t>
  </si>
  <si>
    <t>CANADA</t>
  </si>
  <si>
    <t>CAN</t>
  </si>
  <si>
    <t>CA</t>
  </si>
  <si>
    <t>CANARISCHE EILANDEN</t>
  </si>
  <si>
    <t>CANARIES</t>
  </si>
  <si>
    <t>CES</t>
  </si>
  <si>
    <t>CONGO-BRAZZAVILLE</t>
  </si>
  <si>
    <t>CURAÇAO</t>
  </si>
  <si>
    <t>DAHOMEY</t>
  </si>
  <si>
    <t>ESTLAND</t>
  </si>
  <si>
    <t>ESTONIE</t>
  </si>
  <si>
    <t>ESTONIA</t>
  </si>
  <si>
    <t>EST</t>
  </si>
  <si>
    <t>EE</t>
  </si>
  <si>
    <t>FINLAND</t>
  </si>
  <si>
    <t>FINLANDE</t>
  </si>
  <si>
    <t>FIN</t>
  </si>
  <si>
    <t>FI</t>
  </si>
  <si>
    <t>FRANKRIJK</t>
  </si>
  <si>
    <t>FRANCE</t>
  </si>
  <si>
    <t>FRA</t>
  </si>
  <si>
    <t>FR</t>
  </si>
  <si>
    <t>FRANS-GUYANA</t>
  </si>
  <si>
    <t>GUYANE FRANCAISE</t>
  </si>
  <si>
    <t>FRENCH GUYANA</t>
  </si>
  <si>
    <t>GUF</t>
  </si>
  <si>
    <t>GROENLAND</t>
  </si>
  <si>
    <t>GREENLAND</t>
  </si>
  <si>
    <t>GRO</t>
  </si>
  <si>
    <t>GL</t>
  </si>
  <si>
    <t>GRL</t>
  </si>
  <si>
    <t>GUADELOUPE</t>
  </si>
  <si>
    <t>GUA</t>
  </si>
  <si>
    <t>GP</t>
  </si>
  <si>
    <t>GLP</t>
  </si>
  <si>
    <t>HAWAI</t>
  </si>
  <si>
    <t>HAW</t>
  </si>
  <si>
    <t>HEILIGE STOEL</t>
  </si>
  <si>
    <t>SAINT SIEGE</t>
  </si>
  <si>
    <t>HOLY SEE</t>
  </si>
  <si>
    <t>SSI</t>
  </si>
  <si>
    <t>VAT</t>
  </si>
  <si>
    <t>IERLAND</t>
  </si>
  <si>
    <t>IRLANDE</t>
  </si>
  <si>
    <t>IRELAND</t>
  </si>
  <si>
    <t>EIR</t>
  </si>
  <si>
    <t>IE</t>
  </si>
  <si>
    <t>IRL</t>
  </si>
  <si>
    <t>IJSLAND</t>
  </si>
  <si>
    <t>ISLANDE</t>
  </si>
  <si>
    <t>ICELAND</t>
  </si>
  <si>
    <t>ISL</t>
  </si>
  <si>
    <t>IS</t>
  </si>
  <si>
    <t>ITALIE</t>
  </si>
  <si>
    <t>ITALY</t>
  </si>
  <si>
    <t>ITA</t>
  </si>
  <si>
    <t>IT</t>
  </si>
  <si>
    <t>JAPAN</t>
  </si>
  <si>
    <t>JAPON</t>
  </si>
  <si>
    <t>JAP</t>
  </si>
  <si>
    <t>JP</t>
  </si>
  <si>
    <t>JPN</t>
  </si>
  <si>
    <t>JEMEN (ZUID) (DEM. VOLKSREP.)</t>
  </si>
  <si>
    <t>YÉMEN DU SUD (REP. DEM.POP.)</t>
  </si>
  <si>
    <t>YEMEN (DEM. REP)</t>
  </si>
  <si>
    <t>SYE</t>
  </si>
  <si>
    <t>JERUSALEM</t>
  </si>
  <si>
    <t>JÉRUSALEM</t>
  </si>
  <si>
    <t>JUR</t>
  </si>
  <si>
    <t>JOEGOSLAVIË</t>
  </si>
  <si>
    <t>YOUGOSLAVIE</t>
  </si>
  <si>
    <t>YUGOSLAVIA</t>
  </si>
  <si>
    <t>KOREA (ZUID)</t>
  </si>
  <si>
    <t>CORÉE DU SUD</t>
  </si>
  <si>
    <t>KOREA, SOUTH</t>
  </si>
  <si>
    <t>CRS</t>
  </si>
  <si>
    <t>KOR</t>
  </si>
  <si>
    <t>LETLAND</t>
  </si>
  <si>
    <t>LETTONIE</t>
  </si>
  <si>
    <t>LATVIA</t>
  </si>
  <si>
    <t>LET</t>
  </si>
  <si>
    <t>LV</t>
  </si>
  <si>
    <t>LVA</t>
  </si>
  <si>
    <t>LITOUWEN</t>
  </si>
  <si>
    <t>LITUANIE</t>
  </si>
  <si>
    <t>LITHUANIA</t>
  </si>
  <si>
    <t>LIT</t>
  </si>
  <si>
    <t>LT</t>
  </si>
  <si>
    <t>LTU</t>
  </si>
  <si>
    <t>LUXEMBURG</t>
  </si>
  <si>
    <t>LUXEMBOURG</t>
  </si>
  <si>
    <t>LUX</t>
  </si>
  <si>
    <t>LU</t>
  </si>
  <si>
    <t>MADERE (EIL)</t>
  </si>
  <si>
    <t>MADERE(ILES)</t>
  </si>
  <si>
    <t>MRE</t>
  </si>
  <si>
    <t>MARTINIQUE</t>
  </si>
  <si>
    <t>MUE</t>
  </si>
  <si>
    <t>MQ</t>
  </si>
  <si>
    <t>MTQ</t>
  </si>
  <si>
    <t>MONACO</t>
  </si>
  <si>
    <t>MON</t>
  </si>
  <si>
    <t>MC</t>
  </si>
  <si>
    <t>MCO</t>
  </si>
  <si>
    <t>NEDERLAND</t>
  </si>
  <si>
    <t>PAYS-BAS</t>
  </si>
  <si>
    <t>NETHERLANDS</t>
  </si>
  <si>
    <t>NED</t>
  </si>
  <si>
    <t>NL</t>
  </si>
  <si>
    <t>NLD</t>
  </si>
  <si>
    <t>NIEUW-ZEELAND</t>
  </si>
  <si>
    <t>NOUVELLE-ZÉLANDE</t>
  </si>
  <si>
    <t>NEW ZEALAND</t>
  </si>
  <si>
    <t>NZE</t>
  </si>
  <si>
    <t>NZ</t>
  </si>
  <si>
    <t>NZL</t>
  </si>
  <si>
    <t>OOST-DUITSLAND</t>
  </si>
  <si>
    <t>ALLEMAGNE DE L'EST</t>
  </si>
  <si>
    <t>DDR</t>
  </si>
  <si>
    <t>PITCAIRN (Eil.)</t>
  </si>
  <si>
    <t>PITCAIRN (Ile)</t>
  </si>
  <si>
    <t>PITCAIRN ISLAND</t>
  </si>
  <si>
    <t>PIT</t>
  </si>
  <si>
    <t>PCN</t>
  </si>
  <si>
    <t>POLEN</t>
  </si>
  <si>
    <t>POLOGNE</t>
  </si>
  <si>
    <t>POLAND</t>
  </si>
  <si>
    <t>POL</t>
  </si>
  <si>
    <t>PL</t>
  </si>
  <si>
    <t>PORTUGAL</t>
  </si>
  <si>
    <t>POR</t>
  </si>
  <si>
    <t>PT</t>
  </si>
  <si>
    <t>PRT</t>
  </si>
  <si>
    <t>QATAR</t>
  </si>
  <si>
    <t>QAT</t>
  </si>
  <si>
    <t>QA</t>
  </si>
  <si>
    <t>REUNION</t>
  </si>
  <si>
    <t>LA RÉUNION</t>
  </si>
  <si>
    <t>REUNION, ILE DE LA</t>
  </si>
  <si>
    <t>ROEMENIE</t>
  </si>
  <si>
    <t>ROUMANIE</t>
  </si>
  <si>
    <t>ROMANIA</t>
  </si>
  <si>
    <t>ROU</t>
  </si>
  <si>
    <t>RO</t>
  </si>
  <si>
    <t>ROM</t>
  </si>
  <si>
    <t>RUSLAND</t>
  </si>
  <si>
    <t>RUSSIE</t>
  </si>
  <si>
    <t>RUSSIA</t>
  </si>
  <si>
    <t>RUS</t>
  </si>
  <si>
    <t>SAINT-PIERRE ET MIQUELON</t>
  </si>
  <si>
    <t>SAINT PIERRE</t>
  </si>
  <si>
    <t>SPM</t>
  </si>
  <si>
    <t>SAN MARINO</t>
  </si>
  <si>
    <t>SAINT MARIN</t>
  </si>
  <si>
    <t>SMA</t>
  </si>
  <si>
    <t>SM</t>
  </si>
  <si>
    <t>SMR</t>
  </si>
  <si>
    <t>SLOVAKIJE</t>
  </si>
  <si>
    <t>SLOVAQUIE</t>
  </si>
  <si>
    <t>SLOVAK REP</t>
  </si>
  <si>
    <t>SLO</t>
  </si>
  <si>
    <t>SVK</t>
  </si>
  <si>
    <t>SLOVENIE</t>
  </si>
  <si>
    <t>SLOVENIA</t>
  </si>
  <si>
    <t>SI</t>
  </si>
  <si>
    <t>SVN</t>
  </si>
  <si>
    <t>Staatlozen</t>
  </si>
  <si>
    <t>Apatride</t>
  </si>
  <si>
    <t>APA</t>
  </si>
  <si>
    <t>TAHITI</t>
  </si>
  <si>
    <t>TAH</t>
  </si>
  <si>
    <t>TANGANYIKA</t>
  </si>
  <si>
    <t>TRANSKEI</t>
  </si>
  <si>
    <t>TRA</t>
  </si>
  <si>
    <t>TSJECHISCHE REP.</t>
  </si>
  <si>
    <t>TCHEQUE REP.</t>
  </si>
  <si>
    <t>CZECHIA</t>
  </si>
  <si>
    <t>TCQ</t>
  </si>
  <si>
    <t>CZE</t>
  </si>
  <si>
    <t>TSJECHOSLOWAKIJE</t>
  </si>
  <si>
    <t>TCHECOSLOVAQUIE</t>
  </si>
  <si>
    <t>TCH</t>
  </si>
  <si>
    <t>U.S.S.R.</t>
  </si>
  <si>
    <t>U.R.S.S.</t>
  </si>
  <si>
    <t>VERENIGD KONINKRIJK</t>
  </si>
  <si>
    <t>ROYAUME-UNI</t>
  </si>
  <si>
    <t>UNITED KINGDOM</t>
  </si>
  <si>
    <t>BRI</t>
  </si>
  <si>
    <t>GB</t>
  </si>
  <si>
    <t>GBR</t>
  </si>
  <si>
    <t>VERENIGDE ARABISCHE EMIRATEN</t>
  </si>
  <si>
    <t>EMIRATS ARABES UNIS</t>
  </si>
  <si>
    <t>UNITED ARAB EMIRATES</t>
  </si>
  <si>
    <t>UAE</t>
  </si>
  <si>
    <t>AE</t>
  </si>
  <si>
    <t>ARE</t>
  </si>
  <si>
    <t>VERENIGDE STATEN</t>
  </si>
  <si>
    <t>ETATS-UNIS</t>
  </si>
  <si>
    <t>U.S. OF AMERICA</t>
  </si>
  <si>
    <t>USA</t>
  </si>
  <si>
    <t>ZAïRE</t>
  </si>
  <si>
    <t>ZANZIBAR</t>
  </si>
  <si>
    <t>ZWEDEN</t>
  </si>
  <si>
    <t>SUEDE</t>
  </si>
  <si>
    <t>SWEDEN</t>
  </si>
  <si>
    <t>SUE</t>
  </si>
  <si>
    <t>SE</t>
  </si>
  <si>
    <t>SWE</t>
  </si>
  <si>
    <t>ZWITSERLAND</t>
  </si>
  <si>
    <t>SUISSE</t>
  </si>
  <si>
    <t>SWITZERLAND</t>
  </si>
  <si>
    <t>SUI</t>
  </si>
  <si>
    <t>CH</t>
  </si>
  <si>
    <t>CHE</t>
  </si>
  <si>
    <t>176</t>
  </si>
  <si>
    <t>Benin</t>
  </si>
  <si>
    <t>Burkina Faso</t>
  </si>
  <si>
    <t>Burundi</t>
  </si>
  <si>
    <t>Democratische Republiek Congo</t>
  </si>
  <si>
    <t>Guinee</t>
  </si>
  <si>
    <t>Mali</t>
  </si>
  <si>
    <t>Marokko</t>
  </si>
  <si>
    <t>Mozambique</t>
  </si>
  <si>
    <t>Niger</t>
  </si>
  <si>
    <t>Oeganda</t>
  </si>
  <si>
    <t>Palestina</t>
  </si>
  <si>
    <t>Rwanda</t>
  </si>
  <si>
    <t>Senegal</t>
  </si>
  <si>
    <t>Tanzania</t>
  </si>
  <si>
    <t>IATI ID</t>
  </si>
  <si>
    <t>CSC check</t>
  </si>
  <si>
    <t>geo</t>
  </si>
  <si>
    <t>themat</t>
  </si>
  <si>
    <t>no</t>
  </si>
  <si>
    <t>Country/Region</t>
  </si>
  <si>
    <t xml:space="preserve">  HORS-
CSC</t>
  </si>
  <si>
    <t>Program title</t>
  </si>
  <si>
    <t>No</t>
  </si>
  <si>
    <t>Yes</t>
  </si>
  <si>
    <t>T1</t>
  </si>
  <si>
    <t>T2 - CG-BK</t>
  </si>
  <si>
    <t>T3 - CA-AK</t>
  </si>
  <si>
    <t>Prg</t>
  </si>
  <si>
    <t>T1'!B3</t>
  </si>
  <si>
    <t>T1'!B4</t>
  </si>
  <si>
    <t>T1'!B6</t>
  </si>
  <si>
    <t>T1'!F6</t>
  </si>
  <si>
    <t>T1'!F7</t>
  </si>
  <si>
    <t>T1'!F8</t>
  </si>
  <si>
    <t>T1'!F9</t>
  </si>
  <si>
    <t>T1'!C7</t>
  </si>
  <si>
    <t>T1'!C21</t>
  </si>
  <si>
    <t>T1'!F21</t>
  </si>
  <si>
    <t>T1'!F22</t>
  </si>
  <si>
    <t>T1'!F23</t>
  </si>
  <si>
    <t>T1'!C20</t>
  </si>
  <si>
    <t>T1'!C34</t>
  </si>
  <si>
    <t>T1'!L6</t>
  </si>
  <si>
    <t>T1'!C35</t>
  </si>
  <si>
    <t>T1'!B36</t>
  </si>
  <si>
    <t>T1'!F36</t>
  </si>
  <si>
    <t>T1'!F37</t>
  </si>
  <si>
    <t>T1'!F38</t>
  </si>
  <si>
    <t>T1'!F39</t>
  </si>
  <si>
    <t>T1'!B40</t>
  </si>
  <si>
    <t>T2 - CG-BK'!B2</t>
  </si>
  <si>
    <t>T2 - CG-BK'!B3</t>
  </si>
  <si>
    <t>T2 - CG-BK'!H3</t>
  </si>
  <si>
    <t>T2 - CG-BK'!B4</t>
  </si>
  <si>
    <t>T2 - CG-BK'!B5</t>
  </si>
  <si>
    <t>T2 - CG-BK'!B6</t>
  </si>
  <si>
    <t>T2 - CG-BK'!B7</t>
  </si>
  <si>
    <t>T2 - CG-BK'!B8</t>
  </si>
  <si>
    <t>T2 - CG-BK'!B9</t>
  </si>
  <si>
    <t>T2 - CG-BK'!B10</t>
  </si>
  <si>
    <t>T2 - CG-BK'!B11</t>
  </si>
  <si>
    <t>T2 - CG-BK'!B12</t>
  </si>
  <si>
    <t>T2 - CG-BK'!B13</t>
  </si>
  <si>
    <t>T2 - CG-BK'!B14</t>
  </si>
  <si>
    <t>T2 - CG-BK'!B15</t>
  </si>
  <si>
    <t>T2 - CG-BK'!B16</t>
  </si>
  <si>
    <t>T2 - CG-BK'!B17</t>
  </si>
  <si>
    <t>T2 - CG-BK'!B18</t>
  </si>
  <si>
    <t>T2 - CG-BK'!B19</t>
  </si>
  <si>
    <t>T2 - CG-BK'!B20</t>
  </si>
  <si>
    <t>T2 - CG-BK'!B21</t>
  </si>
  <si>
    <t>T2 - CG-BK'!B22</t>
  </si>
  <si>
    <t>T3 - CA-AK'!B2</t>
  </si>
  <si>
    <t>T3 - CA-AK'!B8</t>
  </si>
  <si>
    <t>T3 - CA-AK'!B9</t>
  </si>
  <si>
    <t>T3 - CA-AK'!B10</t>
  </si>
  <si>
    <t>T3 - CA-AK'!B11</t>
  </si>
  <si>
    <t>T3 - CA-AK'!B12</t>
  </si>
  <si>
    <t>T3 - CA-AK'!B13</t>
  </si>
  <si>
    <t>T3 - CA-AK'!B14</t>
  </si>
  <si>
    <t>T3 - CA-AK'!B15</t>
  </si>
  <si>
    <t>T3 - CA-AK'!B16</t>
  </si>
  <si>
    <t>T3 - CA-AK'!B17</t>
  </si>
  <si>
    <t>T3 - CA-AK'!B18</t>
  </si>
  <si>
    <t>T3 - CA-AK'!B19</t>
  </si>
  <si>
    <t>T3 - CA-AK'!B20</t>
  </si>
  <si>
    <t>T3 - CA-AK'!B21</t>
  </si>
  <si>
    <t>T3 - CA-AK'!B22</t>
  </si>
  <si>
    <t>T3 - CA-AK'!H8</t>
  </si>
  <si>
    <t>Prg!A1</t>
  </si>
  <si>
    <t>Prg!A2</t>
  </si>
  <si>
    <t>Prg!A3</t>
  </si>
  <si>
    <t>Prg!A4</t>
  </si>
  <si>
    <t>Prg!A5</t>
  </si>
  <si>
    <t>Prg!A6</t>
  </si>
  <si>
    <t>Prg!D6</t>
  </si>
  <si>
    <t>Prg!E6</t>
  </si>
  <si>
    <t>Prg!F6</t>
  </si>
  <si>
    <t>Prg!G6</t>
  </si>
  <si>
    <t>Prg!H6</t>
  </si>
  <si>
    <t>1'!B1</t>
  </si>
  <si>
    <t>1'!B2</t>
  </si>
  <si>
    <t>1'!B3</t>
  </si>
  <si>
    <t>1'!B4</t>
  </si>
  <si>
    <t>1'!B5</t>
  </si>
  <si>
    <t>1'!B7</t>
  </si>
  <si>
    <t>1'!B8</t>
  </si>
  <si>
    <t>1'!B9</t>
  </si>
  <si>
    <t>1'!B10</t>
  </si>
  <si>
    <t>1'!B11</t>
  </si>
  <si>
    <t>1'!B12</t>
  </si>
  <si>
    <t>1'!B13</t>
  </si>
  <si>
    <t>1'!B14</t>
  </si>
  <si>
    <t>1'!B15</t>
  </si>
  <si>
    <t>1'!B16</t>
  </si>
  <si>
    <t>1'!B17</t>
  </si>
  <si>
    <t>1'!B18</t>
  </si>
  <si>
    <t>1'!B19</t>
  </si>
  <si>
    <t>1'!B20</t>
  </si>
  <si>
    <t>1'!B21</t>
  </si>
  <si>
    <t>1'!B22</t>
  </si>
  <si>
    <t>1'!B23</t>
  </si>
  <si>
    <t>1'!B25</t>
  </si>
  <si>
    <t>1'!B28</t>
  </si>
  <si>
    <t>1'!B29</t>
  </si>
  <si>
    <t>1'!B30</t>
  </si>
  <si>
    <t>1'!B31</t>
  </si>
  <si>
    <t>1'!B33</t>
  </si>
  <si>
    <t>1'!B34</t>
  </si>
  <si>
    <t>1'!B35</t>
  </si>
  <si>
    <t>1'!B36</t>
  </si>
  <si>
    <t>1'!B38</t>
  </si>
  <si>
    <t>1'!B39</t>
  </si>
  <si>
    <t>1'!B40</t>
  </si>
  <si>
    <t>1'!B41</t>
  </si>
  <si>
    <t>1'!B42</t>
  </si>
  <si>
    <t>1'!B43</t>
  </si>
  <si>
    <t>1'!B56</t>
  </si>
  <si>
    <t>1'!B59</t>
  </si>
  <si>
    <t>1'!B60</t>
  </si>
  <si>
    <t>1'!B61</t>
  </si>
  <si>
    <t>1'!B62</t>
  </si>
  <si>
    <t>1'!B63</t>
  </si>
  <si>
    <t>1'!B64</t>
  </si>
  <si>
    <t>As is</t>
  </si>
  <si>
    <t>F</t>
  </si>
  <si>
    <t>Developing countries, unspecified</t>
  </si>
  <si>
    <t>Afghanistan</t>
  </si>
  <si>
    <t>Albania</t>
  </si>
  <si>
    <t>Angola</t>
  </si>
  <si>
    <t>Anguilla</t>
  </si>
  <si>
    <t>Antigua and Barbuda</t>
  </si>
  <si>
    <t>Argentina</t>
  </si>
  <si>
    <t>Armenia</t>
  </si>
  <si>
    <t>Azerbaijan</t>
  </si>
  <si>
    <t>Bangladesh</t>
  </si>
  <si>
    <t>Barbados</t>
  </si>
  <si>
    <t>Belarus</t>
  </si>
  <si>
    <t>Belize</t>
  </si>
  <si>
    <t>Bhutan</t>
  </si>
  <si>
    <t>Bosnia and Herzegovina</t>
  </si>
  <si>
    <t>Botswana</t>
  </si>
  <si>
    <t>Brazil</t>
  </si>
  <si>
    <t>Guinea</t>
  </si>
  <si>
    <t>Cambodia</t>
  </si>
  <si>
    <t>Central African Republic</t>
  </si>
  <si>
    <t>Chile</t>
  </si>
  <si>
    <t>China (People's Republic of)</t>
  </si>
  <si>
    <t>Colombia</t>
  </si>
  <si>
    <t>Comoros</t>
  </si>
  <si>
    <t>Morocco</t>
  </si>
  <si>
    <t>Congo</t>
  </si>
  <si>
    <t>Africa, regional</t>
  </si>
  <si>
    <t>America, regional</t>
  </si>
  <si>
    <t>Asia, regional</t>
  </si>
  <si>
    <t>Oceania, regional</t>
  </si>
  <si>
    <t>Cook Islands</t>
  </si>
  <si>
    <t>Costa Rica</t>
  </si>
  <si>
    <t>Cuba</t>
  </si>
  <si>
    <t>Djibouti</t>
  </si>
  <si>
    <t>Dominica</t>
  </si>
  <si>
    <t>Dominican Republic</t>
  </si>
  <si>
    <t>Egypt</t>
  </si>
  <si>
    <t>El Salvador</t>
  </si>
  <si>
    <t>Equatorial Guinea</t>
  </si>
  <si>
    <t>Eritrea</t>
  </si>
  <si>
    <t>Ethiopia</t>
  </si>
  <si>
    <t>Fiji</t>
  </si>
  <si>
    <t>Philippines</t>
  </si>
  <si>
    <t>Gabon</t>
  </si>
  <si>
    <t>Gambia</t>
  </si>
  <si>
    <t>Georgia</t>
  </si>
  <si>
    <t>Ghana</t>
  </si>
  <si>
    <t>Grenada</t>
  </si>
  <si>
    <t>Guatemala</t>
  </si>
  <si>
    <t>Guinea-Bissau</t>
  </si>
  <si>
    <t>Guyana</t>
  </si>
  <si>
    <t>Haiti</t>
  </si>
  <si>
    <t>Honduras</t>
  </si>
  <si>
    <t>India</t>
  </si>
  <si>
    <t>Indonesia</t>
  </si>
  <si>
    <t>Iraq</t>
  </si>
  <si>
    <t>Iran</t>
  </si>
  <si>
    <t>Côte d'Ivoire</t>
  </si>
  <si>
    <t>Jamaica</t>
  </si>
  <si>
    <t>Yemen</t>
  </si>
  <si>
    <t>Jordan</t>
  </si>
  <si>
    <t>Cabo Verde</t>
  </si>
  <si>
    <t>Cameroon</t>
  </si>
  <si>
    <t>Kazakhstan</t>
  </si>
  <si>
    <t>Kenya</t>
  </si>
  <si>
    <t>Kyrgyzstan</t>
  </si>
  <si>
    <t>Kiribati</t>
  </si>
  <si>
    <t>Democratic People's Republic of Korea</t>
  </si>
  <si>
    <t>Kosovo</t>
  </si>
  <si>
    <t>Croatia</t>
  </si>
  <si>
    <t>Lao People's Democratic Republic</t>
  </si>
  <si>
    <t>Lesotho</t>
  </si>
  <si>
    <t>Lebanon</t>
  </si>
  <si>
    <t>Liberia</t>
  </si>
  <si>
    <t>Libya</t>
  </si>
  <si>
    <t>North Macedonia</t>
  </si>
  <si>
    <t>Madagascar</t>
  </si>
  <si>
    <t>Malawi</t>
  </si>
  <si>
    <t>Maldives</t>
  </si>
  <si>
    <t>Malaysia</t>
  </si>
  <si>
    <t>Algeria</t>
  </si>
  <si>
    <t>Bolivia</t>
  </si>
  <si>
    <t>Marshall Islands</t>
  </si>
  <si>
    <t>Mauritania</t>
  </si>
  <si>
    <t>Mauritius</t>
  </si>
  <si>
    <t>Mayotte</t>
  </si>
  <si>
    <t>Mexico</t>
  </si>
  <si>
    <t>Micronesia</t>
  </si>
  <si>
    <t>Moldova</t>
  </si>
  <si>
    <t>Mongolia</t>
  </si>
  <si>
    <t>Montenegro</t>
  </si>
  <si>
    <t>Montserrat</t>
  </si>
  <si>
    <t>Ecuador</t>
  </si>
  <si>
    <t>Myanmar</t>
  </si>
  <si>
    <t>Namibia</t>
  </si>
  <si>
    <t>Nauru</t>
  </si>
  <si>
    <t>Nepal</t>
  </si>
  <si>
    <t>Nicaragua</t>
  </si>
  <si>
    <t>Peru</t>
  </si>
  <si>
    <t>Nigeria</t>
  </si>
  <si>
    <t>Niue</t>
  </si>
  <si>
    <t>Viet Nam</t>
  </si>
  <si>
    <t>Ukraine</t>
  </si>
  <si>
    <t>Uzbekistan</t>
  </si>
  <si>
    <t>Oman</t>
  </si>
  <si>
    <t>Pakistan</t>
  </si>
  <si>
    <t>Palau</t>
  </si>
  <si>
    <t>South Africa</t>
  </si>
  <si>
    <t>Panama</t>
  </si>
  <si>
    <t>Papua New Guinea</t>
  </si>
  <si>
    <t>Paraguay</t>
  </si>
  <si>
    <t>West Bank and Gaza Strip</t>
  </si>
  <si>
    <t>North of Sahara, regional</t>
  </si>
  <si>
    <t>South of Sahara, regional</t>
  </si>
  <si>
    <t>Far East Asia, regional</t>
  </si>
  <si>
    <t>Central Asia, regional</t>
  </si>
  <si>
    <t>Europe, regional</t>
  </si>
  <si>
    <t>Middle East, regional</t>
  </si>
  <si>
    <t>Caribbean &amp; Central America, regional</t>
  </si>
  <si>
    <t>States Ex-Yugoslavia unspecified</t>
  </si>
  <si>
    <t>South &amp; Central Asia, regional</t>
  </si>
  <si>
    <t>South America, regional</t>
  </si>
  <si>
    <t>South Asia, regional</t>
  </si>
  <si>
    <t>Democratic Republic of the Congo</t>
  </si>
  <si>
    <t>Saint Kitts and Nevis</t>
  </si>
  <si>
    <t>Saint Vincent and the Grenadines</t>
  </si>
  <si>
    <t>Solomon Islands</t>
  </si>
  <si>
    <t>Sao Tome and Principe</t>
  </si>
  <si>
    <t>Serbia</t>
  </si>
  <si>
    <t>Seychelles</t>
  </si>
  <si>
    <t>Sierra Leone</t>
  </si>
  <si>
    <t>Sudan</t>
  </si>
  <si>
    <t>Somalia</t>
  </si>
  <si>
    <t>Sri Lanka</t>
  </si>
  <si>
    <t>Saint Helena</t>
  </si>
  <si>
    <t>Suriname</t>
  </si>
  <si>
    <t>Eswatini</t>
  </si>
  <si>
    <t>Syrian Arab Republic</t>
  </si>
  <si>
    <t>Tajikistan</t>
  </si>
  <si>
    <t>Thailand</t>
  </si>
  <si>
    <t>Timor-Leste</t>
  </si>
  <si>
    <t>Togo</t>
  </si>
  <si>
    <t>Tokelau</t>
  </si>
  <si>
    <t>Tonga</t>
  </si>
  <si>
    <t>Trinidad and Tobago</t>
  </si>
  <si>
    <t>Chad</t>
  </si>
  <si>
    <t>Tunisia</t>
  </si>
  <si>
    <t>Turkey</t>
  </si>
  <si>
    <t>Turkmenistan</t>
  </si>
  <si>
    <t>Turks and Caicos Islands</t>
  </si>
  <si>
    <t>Tuvalu</t>
  </si>
  <si>
    <t>Uruguay</t>
  </si>
  <si>
    <t>Vanuatu</t>
  </si>
  <si>
    <t>Venezuela</t>
  </si>
  <si>
    <t>Wallis and Futuna</t>
  </si>
  <si>
    <t>Samoa</t>
  </si>
  <si>
    <t>Zambia</t>
  </si>
  <si>
    <t>Zimbabwe</t>
  </si>
  <si>
    <t>Uganda</t>
  </si>
  <si>
    <t>Bahrain</t>
  </si>
  <si>
    <t>Cyprus</t>
  </si>
  <si>
    <t>French Polynesia</t>
  </si>
  <si>
    <t>Israel</t>
  </si>
  <si>
    <t>British Virgin Islands</t>
  </si>
  <si>
    <t>Netherlands Antilles</t>
  </si>
  <si>
    <t>New Caledonia</t>
  </si>
  <si>
    <t>Northern Mariana Islands</t>
  </si>
  <si>
    <t>Saudi Arabia</t>
  </si>
  <si>
    <t>Singapore</t>
  </si>
  <si>
    <t>Korea</t>
  </si>
  <si>
    <t>Qatar</t>
  </si>
  <si>
    <t>Slovenia</t>
  </si>
  <si>
    <t>United Arab Emirates</t>
  </si>
  <si>
    <t>admin</t>
  </si>
  <si>
    <t>ONGLET</t>
  </si>
  <si>
    <t>VALEUR FR</t>
  </si>
  <si>
    <t>VALEUR NL</t>
  </si>
  <si>
    <t>0 - Calcul du Subside</t>
  </si>
  <si>
    <t>De berekening van de subsidie gebeurt automatisch door rekening te houden met 1) het type actor (CMO of IA) om het percentage medefinanciering te bepalen, en 2) de keuze om structuurkosten of administratiekosten te aanvragen.</t>
  </si>
  <si>
    <t>ALGEMEEN TOTAAL</t>
  </si>
  <si>
    <t>D.K. - TOTAAL DIRECTE KOSTEN</t>
  </si>
  <si>
    <t>D.K. - BIJDRAGE CMO / IA (20% - 0%)</t>
  </si>
  <si>
    <t>D.K. - BIJDRAGE CMO / IA (80% - 100%)</t>
  </si>
  <si>
    <t>S.K. - STRUCTUURKOSTEN (7% van D.K.)</t>
  </si>
  <si>
    <t>A.K. - ADMINISTRATIEKOSTEN</t>
  </si>
  <si>
    <t>TOEGEKENDE SUBSIDIE</t>
  </si>
  <si>
    <t>SCHIJF 1</t>
  </si>
  <si>
    <t>SCHIJF 2</t>
  </si>
  <si>
    <t>SCHIJF 3</t>
  </si>
  <si>
    <t>SCHIJF 4</t>
  </si>
  <si>
    <t>SCHIJF 5</t>
  </si>
  <si>
    <t>T1 - Synthèse du budget</t>
  </si>
  <si>
    <t>OVERZICHT VAN HET BUDGET VAN HET PROGRAMMA</t>
  </si>
  <si>
    <t>La synthèse du budget du programme (« T1 ») est la visualisation synthétique des informations détaillées dans le corps du programme au niveau des Coûts de gestion globalisés (« T2 » - Chapitre I, Partie C, 2ème point) et des Coûts opérationnels ventilés par Outcome (« T4 » - Chapitre II, Partie D, 1er point).</t>
  </si>
  <si>
    <t>De samenvatting van het budget van het programma (’T1’) biedt een overzicht van de gedetailleerde informatie in het programma over de totale beheerskosten (’T2’ – Hoofdstuk I, Deel C, Punt 2) en de operationele kosten, uitgesplitst per outcome (’T4’ - Hoofdstuk II, Deel D, Punt 1).</t>
  </si>
  <si>
    <t>O.K. - OPERATIONELE KOSTEN</t>
  </si>
  <si>
    <t>LAND</t>
  </si>
  <si>
    <t>BUDGETRUBRIEKEN</t>
  </si>
  <si>
    <t>GSK</t>
  </si>
  <si>
    <t>RÉGION* / NOM DU PAYS 1</t>
  </si>
  <si>
    <t>REGIO* / NAAM VAN HET LAND PAYS 1</t>
  </si>
  <si>
    <t>1. Investering</t>
  </si>
  <si>
    <t>2. Werking</t>
  </si>
  <si>
    <t>3. Personeel</t>
  </si>
  <si>
    <t>Totaal</t>
  </si>
  <si>
    <t>TOTAAL GSK</t>
  </si>
  <si>
    <t>TOTAAL LUIK GSK</t>
  </si>
  <si>
    <t>BUITEN-GSK</t>
  </si>
  <si>
    <t>TOTAL HORS-CSC</t>
  </si>
  <si>
    <t>TOTAAL BUITEN-GSK</t>
  </si>
  <si>
    <t>TOTAL VOLET HORS-CSC</t>
  </si>
  <si>
    <t>TOTAAL LUIK BUITEN-GSK</t>
  </si>
  <si>
    <t>O.K. - TOTAAL OPERATIONELE KOSTEN</t>
  </si>
  <si>
    <t>C.G. - COÛTS DE GESTION GLOBALISÉS</t>
  </si>
  <si>
    <t>B.K. - SAMENGENOMEN BEHEERSKOSTEN</t>
  </si>
  <si>
    <t>1. Personeel</t>
  </si>
  <si>
    <t>2. Evaluatie &amp; Audit</t>
  </si>
  <si>
    <t>3. Andere kosten</t>
  </si>
  <si>
    <t>TOTAAL</t>
  </si>
  <si>
    <t>D.K. - TOTAAL DIRECTE KOSTEN (D.K. = O.K. + B.K.)</t>
  </si>
  <si>
    <t>*REGIO = Thematische outcomes alleen</t>
  </si>
  <si>
    <t>T2 - Coûts de GestionGlobalisés</t>
  </si>
  <si>
    <t>C.G. - COÛTS DE GESTION GLOBALISÉS POUR LE PROGRAMME</t>
  </si>
  <si>
    <t>B.K. - TOTALE BEHEERSKOSTEN VOOR HET PROGRAMMA</t>
  </si>
  <si>
    <t>RUBRIEKEN</t>
  </si>
  <si>
    <t>TOTAAL BEHEERSKOSTEN</t>
  </si>
  <si>
    <t>1. TOTAAL PERSONEEL</t>
  </si>
  <si>
    <r>
      <t>1.1 Salaires</t>
    </r>
    <r>
      <rPr>
        <vertAlign val="superscript"/>
        <sz val="11"/>
        <color theme="1"/>
        <rFont val="Calibri"/>
        <family val="2"/>
        <scheme val="minor"/>
      </rPr>
      <t>1</t>
    </r>
    <r>
      <rPr>
        <sz val="11"/>
        <color theme="1"/>
        <rFont val="Calibri"/>
        <family val="2"/>
        <scheme val="minor"/>
      </rPr>
      <t xml:space="preserve"> au siège</t>
    </r>
  </si>
  <si>
    <r>
      <t>1.1 Salaris</t>
    </r>
    <r>
      <rPr>
        <vertAlign val="superscript"/>
        <sz val="11"/>
        <color theme="1"/>
        <rFont val="Calibri"/>
        <family val="2"/>
        <scheme val="minor"/>
      </rPr>
      <t>1</t>
    </r>
    <r>
      <rPr>
        <sz val="11"/>
        <color theme="1"/>
        <rFont val="Calibri"/>
        <family val="2"/>
        <scheme val="minor"/>
      </rPr>
      <t xml:space="preserve"> hoofdzetel </t>
    </r>
  </si>
  <si>
    <r>
      <t>1.2 Salaires</t>
    </r>
    <r>
      <rPr>
        <vertAlign val="superscript"/>
        <sz val="11"/>
        <color theme="1"/>
        <rFont val="Calibri"/>
        <family val="2"/>
        <scheme val="minor"/>
      </rPr>
      <t>1</t>
    </r>
    <r>
      <rPr>
        <sz val="11"/>
        <color theme="1"/>
        <rFont val="Calibri"/>
        <family val="2"/>
        <scheme val="minor"/>
      </rPr>
      <t xml:space="preserve"> des expatriés</t>
    </r>
  </si>
  <si>
    <r>
      <t>1.2 Salaris</t>
    </r>
    <r>
      <rPr>
        <vertAlign val="superscript"/>
        <sz val="11"/>
        <color theme="1"/>
        <rFont val="Calibri"/>
        <family val="2"/>
        <scheme val="minor"/>
      </rPr>
      <t>1</t>
    </r>
    <r>
      <rPr>
        <sz val="11"/>
        <color theme="1"/>
        <rFont val="Calibri"/>
        <family val="2"/>
        <scheme val="minor"/>
      </rPr>
      <t xml:space="preserve"> expats</t>
    </r>
  </si>
  <si>
    <r>
      <t>1.3 Salaires</t>
    </r>
    <r>
      <rPr>
        <vertAlign val="superscript"/>
        <sz val="11"/>
        <color theme="1"/>
        <rFont val="Calibri"/>
        <family val="2"/>
        <scheme val="minor"/>
      </rPr>
      <t>1</t>
    </r>
    <r>
      <rPr>
        <sz val="11"/>
        <color theme="1"/>
        <rFont val="Calibri"/>
        <family val="2"/>
        <scheme val="minor"/>
      </rPr>
      <t xml:space="preserve"> du personnel local</t>
    </r>
  </si>
  <si>
    <r>
      <t>1.3 Salaris</t>
    </r>
    <r>
      <rPr>
        <vertAlign val="superscript"/>
        <sz val="11"/>
        <color theme="1"/>
        <rFont val="Calibri"/>
        <family val="2"/>
        <scheme val="minor"/>
      </rPr>
      <t>1</t>
    </r>
    <r>
      <rPr>
        <sz val="11"/>
        <color theme="1"/>
        <rFont val="Calibri"/>
        <family val="2"/>
        <scheme val="minor"/>
      </rPr>
      <t xml:space="preserve"> lokaal personeel</t>
    </r>
  </si>
  <si>
    <r>
      <t xml:space="preserve">1.4 Autres frais </t>
    </r>
    <r>
      <rPr>
        <sz val="11"/>
        <color rgb="FFFF0000"/>
        <rFont val="Calibri"/>
        <family val="2"/>
        <scheme val="minor"/>
      </rPr>
      <t>de personnel</t>
    </r>
  </si>
  <si>
    <r>
      <t xml:space="preserve">1.4 Andere </t>
    </r>
    <r>
      <rPr>
        <sz val="11"/>
        <color rgb="FFFF0000"/>
        <rFont val="Calibri"/>
        <family val="2"/>
        <scheme val="minor"/>
      </rPr>
      <t>personeelskosten</t>
    </r>
  </si>
  <si>
    <t>2. TOTAAL EVALUATIE &amp; AUDIT</t>
  </si>
  <si>
    <t>2.1  Auditkosten</t>
  </si>
  <si>
    <t>2.2 Evaluatiekosten</t>
  </si>
  <si>
    <t>3. TOTAAL ANDERE BEHEERSKOSTEN</t>
  </si>
  <si>
    <t>3.1 Investering</t>
  </si>
  <si>
    <t>3.1.1 Aankoop voertuigen</t>
  </si>
  <si>
    <t>3.1.2 Meubilair,  ICT</t>
  </si>
  <si>
    <r>
      <t xml:space="preserve">3.1.3 Autres </t>
    </r>
    <r>
      <rPr>
        <sz val="11"/>
        <color rgb="FFFF0000"/>
        <rFont val="Calibri"/>
        <family val="2"/>
        <scheme val="minor"/>
      </rPr>
      <t>frais d'investissement</t>
    </r>
  </si>
  <si>
    <r>
      <t xml:space="preserve">3.1.3 Andere </t>
    </r>
    <r>
      <rPr>
        <sz val="11"/>
        <color rgb="FFFF0000"/>
        <rFont val="Calibri"/>
        <family val="2"/>
        <scheme val="minor"/>
      </rPr>
      <t>investeringskosten</t>
    </r>
  </si>
  <si>
    <t>3.2 Werking</t>
  </si>
  <si>
    <t>3.2.1 Verplaatsingen</t>
  </si>
  <si>
    <t>3.2.2 Lokaal kantoor</t>
  </si>
  <si>
    <r>
      <t xml:space="preserve">3.2.3 Autres </t>
    </r>
    <r>
      <rPr>
        <sz val="11"/>
        <color rgb="FFFF0000"/>
        <rFont val="Calibri"/>
        <family val="2"/>
        <scheme val="minor"/>
      </rPr>
      <t>frais de fonctionnement</t>
    </r>
  </si>
  <si>
    <r>
      <t xml:space="preserve">3.2.3 Andere </t>
    </r>
    <r>
      <rPr>
        <sz val="11"/>
        <color rgb="FFFF0000"/>
        <rFont val="Calibri"/>
        <family val="2"/>
        <scheme val="minor"/>
      </rPr>
      <t>werkingskosten</t>
    </r>
  </si>
  <si>
    <r>
      <rPr>
        <vertAlign val="superscript"/>
        <sz val="11"/>
        <color theme="1"/>
        <rFont val="Calibri"/>
        <family val="2"/>
        <scheme val="minor"/>
      </rPr>
      <t>1</t>
    </r>
    <r>
      <rPr>
        <sz val="11"/>
        <color theme="1"/>
        <rFont val="Calibri"/>
        <family val="2"/>
        <scheme val="minor"/>
      </rPr>
      <t xml:space="preserve"> Salaire du personnel : montants bruts incluant les charges de sécurité sociale et les autres coûts liés</t>
    </r>
  </si>
  <si>
    <r>
      <rPr>
        <vertAlign val="superscript"/>
        <sz val="11"/>
        <color theme="1"/>
        <rFont val="Calibri"/>
        <family val="2"/>
        <scheme val="minor"/>
      </rPr>
      <t>1</t>
    </r>
    <r>
      <rPr>
        <sz val="11"/>
        <color theme="1"/>
        <rFont val="Calibri"/>
        <family val="2"/>
        <scheme val="minor"/>
      </rPr>
      <t xml:space="preserve"> Personeelssalarissen: brutobedragen met inbegrip van sociale lasten en andere daarmee verband houdende kosten</t>
    </r>
  </si>
  <si>
    <t>T3 - Coûts d'Administration</t>
  </si>
  <si>
    <t>A.K. - TOTALE ADMINISTRATIEKOSTEN VOOR HET PROGRAMMA</t>
  </si>
  <si>
    <t>TOTAAL ADMINISTRATIEKOSTEN</t>
  </si>
  <si>
    <t>1. TOTAAL INVESTERING</t>
  </si>
  <si>
    <t>1.1 Subrubriek 1</t>
  </si>
  <si>
    <t>1.2 Subrubriek 2</t>
  </si>
  <si>
    <t>1.x Subrubriek x</t>
  </si>
  <si>
    <t>2. TOTAAL WERKING</t>
  </si>
  <si>
    <t>2.1 Subrubriek 1</t>
  </si>
  <si>
    <t>2.2 Subrubriek 2</t>
  </si>
  <si>
    <t>2.x Subrubriek x</t>
  </si>
  <si>
    <t>3.1 Subrubriek 1</t>
  </si>
  <si>
    <t>3.2 Subrubriek 2</t>
  </si>
  <si>
    <t>3.x Subrubriek x</t>
  </si>
  <si>
    <t>T4 - Coûts OpérationnelsOutcome</t>
  </si>
  <si>
    <t>C.O. - COÛTS OPÉRATIONNELS PAR OUTCOME</t>
  </si>
  <si>
    <t>O.K. - OPERATIONELE KOSTEN PER OUTCOME</t>
  </si>
  <si>
    <t>1. TOTAAL PARTNERS</t>
  </si>
  <si>
    <t>1.1 Investering</t>
  </si>
  <si>
    <t>1.2 Werking</t>
  </si>
  <si>
    <t>2. TOTAAL SAMENWERKINGEN</t>
  </si>
  <si>
    <t>2.1 Investering</t>
  </si>
  <si>
    <t>2.2 Werking</t>
  </si>
  <si>
    <t>3. TOTAAL LOKAAL KANTOOR</t>
  </si>
  <si>
    <t>4. TOTAL HOOFDZETEL</t>
  </si>
  <si>
    <t>4.1 Investering</t>
  </si>
  <si>
    <t>4.2 Werking</t>
  </si>
  <si>
    <t>TOTAAL OPERATIONELE KOSTEN VOOR HET OUTCOME</t>
  </si>
  <si>
    <t>TOTAAL INVESTERING</t>
  </si>
  <si>
    <t>A. Aankoop voertuigen</t>
  </si>
  <si>
    <t>B. Meubilair,  ICT</t>
  </si>
  <si>
    <r>
      <t xml:space="preserve">C. Autres </t>
    </r>
    <r>
      <rPr>
        <sz val="11"/>
        <color rgb="FFFF0000"/>
        <rFont val="Calibri"/>
        <family val="2"/>
        <scheme val="minor"/>
      </rPr>
      <t>frais d'investissement</t>
    </r>
  </si>
  <si>
    <r>
      <t xml:space="preserve">C. Andere </t>
    </r>
    <r>
      <rPr>
        <sz val="11"/>
        <color rgb="FFFF0000"/>
        <rFont val="Calibri"/>
        <family val="2"/>
        <scheme val="minor"/>
      </rPr>
      <t>investeringskosten</t>
    </r>
  </si>
  <si>
    <t>TOTAAL WERKING</t>
  </si>
  <si>
    <t>A. Verplaatsingen</t>
  </si>
  <si>
    <t>B. Lokaal kantoor</t>
  </si>
  <si>
    <r>
      <t xml:space="preserve">C. Autres </t>
    </r>
    <r>
      <rPr>
        <sz val="11"/>
        <color rgb="FFFF0000"/>
        <rFont val="Calibri"/>
        <family val="2"/>
        <scheme val="minor"/>
      </rPr>
      <t>frais de fonctionnement</t>
    </r>
  </si>
  <si>
    <r>
      <t xml:space="preserve">C. Andere </t>
    </r>
    <r>
      <rPr>
        <sz val="11"/>
        <color rgb="FFFF0000"/>
        <rFont val="Calibri"/>
        <family val="2"/>
        <scheme val="minor"/>
      </rPr>
      <t>werkingskosten</t>
    </r>
  </si>
  <si>
    <r>
      <t xml:space="preserve">D. Autres frais </t>
    </r>
    <r>
      <rPr>
        <sz val="11"/>
        <color rgb="FFFF0000"/>
        <rFont val="Calibri"/>
        <family val="2"/>
        <scheme val="minor"/>
      </rPr>
      <t>de personnel</t>
    </r>
  </si>
  <si>
    <r>
      <t xml:space="preserve">D. Andere </t>
    </r>
    <r>
      <rPr>
        <sz val="11"/>
        <color rgb="FFFF0000"/>
        <rFont val="Calibri"/>
        <family val="2"/>
        <scheme val="minor"/>
      </rPr>
      <t>personeelskosten</t>
    </r>
  </si>
  <si>
    <t>T4.2 - Région-Pays</t>
  </si>
  <si>
    <t>C.O. - COÛTS OPÉRATIONNELS PAR OUTCOME THÉMATIQUE - APPROCHE RÉGIONALE : RÉPARTITION INDICATIVE PAR PAYS</t>
  </si>
  <si>
    <t>O.K. - OPERATIONELE KOSTEN PER THEMATISCHE OUTCOME - REGIONALE DEKKING : INDICATIEVE VERDELING PER LAND</t>
  </si>
  <si>
    <t>Pour les outcomes thématiques impliquant une couverture régionale, les coûts opérationnels de l'outcome concerné devront également être répartis indicativement par pays. La part du budget opérationnel de cet outcome qui ne peut pas être relié à un pays spécifique (activités supranationales,...) devra également être identifiée.</t>
  </si>
  <si>
    <t>Voor thematische outcome die betrekking hebben op regionale dekking, moeten de operationele kosten van het betreffende outcome ook indicatief worden uitgesplitst per land. Het deel van de operationele budget van dit outcome dat niet aan een specifiek land kan worden gekoppeld (supranationale activiteiten, enz.) moet ook worden geïdentificeerd.</t>
  </si>
  <si>
    <t>SUPRANATIONALE ACTIVITEITEN</t>
  </si>
  <si>
    <t>NAAM VAN HET LAND 1</t>
  </si>
  <si>
    <t>NAAM VAN HET LAND 2</t>
  </si>
  <si>
    <t>NAAM VAN HET LAND 3</t>
  </si>
  <si>
    <t>NAAM VAN HET LAND 4</t>
  </si>
  <si>
    <t>NOM DU PAYS X</t>
  </si>
  <si>
    <t>NAAM VAN HET LAND X</t>
  </si>
  <si>
    <t>1.4 Andere personeelskosten</t>
  </si>
  <si>
    <t>1.4 Autres frais de personnel</t>
  </si>
  <si>
    <t>3.1.3 Andere investeringskosten</t>
  </si>
  <si>
    <t>3.1.3 Autres frais d'investissement</t>
  </si>
  <si>
    <t>3.2.3 Andere werkingskosten</t>
  </si>
  <si>
    <t>3.2.3 Autres frais de fonctionnement</t>
  </si>
  <si>
    <t>4. TOTAAL HOOFDZETEL</t>
  </si>
  <si>
    <t>4.3 Personnel</t>
  </si>
  <si>
    <t>3.3 Personnel</t>
  </si>
  <si>
    <t>2.3 Personnel</t>
  </si>
  <si>
    <t>1.3 Personnel</t>
  </si>
  <si>
    <t>TOTAL PERSONNEL</t>
  </si>
  <si>
    <t>A. Salaires au siège</t>
  </si>
  <si>
    <t>B. Salaires des expatriés</t>
  </si>
  <si>
    <t>C. Salaires du personnel local</t>
  </si>
  <si>
    <t>Salaire du personnel : montants bruts incluant les charges de sécurité sociale et les autres coûts liés</t>
  </si>
  <si>
    <t>3.3 Personeel</t>
  </si>
  <si>
    <t>4.3 Personeel</t>
  </si>
  <si>
    <t>1.3 Personeel</t>
  </si>
  <si>
    <t>2.3 Personeel</t>
  </si>
  <si>
    <t>1.1 Salaires au siège</t>
  </si>
  <si>
    <t>1.2 Salaires des expatriés</t>
  </si>
  <si>
    <t>1.3 Salaires du personnel local</t>
  </si>
  <si>
    <t xml:space="preserve">1.1 Salaris hoofdzetel </t>
  </si>
  <si>
    <t>1.2 Salaris expats</t>
  </si>
  <si>
    <t>1.3 Salaris lokaal personeel</t>
  </si>
  <si>
    <t>CAS</t>
  </si>
  <si>
    <t>COC</t>
  </si>
  <si>
    <t>RAsC</t>
  </si>
  <si>
    <t>RE</t>
  </si>
  <si>
    <t>RME</t>
  </si>
  <si>
    <t>RAmC</t>
  </si>
  <si>
    <t>RAfC</t>
  </si>
  <si>
    <t>RAfE</t>
  </si>
  <si>
    <t>RAsE</t>
  </si>
  <si>
    <t>RAsS</t>
  </si>
  <si>
    <t>RAfS</t>
  </si>
  <si>
    <t>RAfN</t>
  </si>
  <si>
    <t>RAfW</t>
  </si>
  <si>
    <t>RAmS</t>
  </si>
  <si>
    <t>RAfSS</t>
  </si>
  <si>
    <t>IATI Act ID override</t>
  </si>
  <si>
    <t xml:space="preserve"> - Le nom doit être modifiable</t>
  </si>
  <si>
    <t>3. TOTAL PERSONNEL</t>
  </si>
  <si>
    <t>Salarissen personeel: brutobedragen met inbegrip van sociale lasten en andere daarmee verband houdende kosten</t>
  </si>
  <si>
    <t>Acteur abbr.</t>
  </si>
  <si>
    <t>Acteur nom</t>
  </si>
  <si>
    <t>Titre programme</t>
  </si>
  <si>
    <t>Prg commun ?</t>
  </si>
  <si>
    <t>Objectifs spécifiques ("outcomes")</t>
  </si>
  <si>
    <t>Titre:</t>
  </si>
  <si>
    <t>Prg commun:</t>
  </si>
  <si>
    <t>Actor afkorting</t>
  </si>
  <si>
    <t>Actor naam</t>
  </si>
  <si>
    <t>Titel programma</t>
  </si>
  <si>
    <t>Gemeensch. prg ?</t>
  </si>
  <si>
    <t>Specifieke objectieven ("outcomes")</t>
  </si>
  <si>
    <t>Korte titel (voor makkelijke identificatie)</t>
  </si>
  <si>
    <t>Land/regio</t>
  </si>
  <si>
    <t>GSK check</t>
  </si>
  <si>
    <t>Total coûts opérationnels</t>
  </si>
  <si>
    <t>Totaal operationele kosten</t>
  </si>
  <si>
    <t>Titel:</t>
  </si>
  <si>
    <t>Pays/Région:</t>
  </si>
  <si>
    <t>Pays/Région</t>
  </si>
  <si>
    <t>Land/regio:</t>
  </si>
  <si>
    <t>GSK:</t>
  </si>
  <si>
    <t>Gemeensch. prg:</t>
  </si>
  <si>
    <t>C. Andere</t>
  </si>
  <si>
    <t>3. TOTAAL PERSONNEEL</t>
  </si>
  <si>
    <t xml:space="preserve">A. Salaris hoofdzetel </t>
  </si>
  <si>
    <t>TOTAAL PERSONEEL</t>
  </si>
  <si>
    <t>B. Salaris expats</t>
  </si>
  <si>
    <t>C. Salaris lokaal personeel</t>
  </si>
  <si>
    <t>D. Andere kosten</t>
  </si>
  <si>
    <t>Choississez votre langue:</t>
  </si>
  <si>
    <t xml:space="preserve">Kies uw taal: </t>
  </si>
  <si>
    <t>F2</t>
  </si>
  <si>
    <t>N2</t>
  </si>
  <si>
    <t>lang</t>
  </si>
  <si>
    <t>"TOTAAL OPERATIONELE KOSTEN VOOR DE OUTCOME"</t>
  </si>
  <si>
    <t>TOTAAL OPERATIONELE KOSTEN VOOR DE OUTCOME</t>
  </si>
  <si>
    <t>De samenvatting van het budget van het programma (’T1’) biedt een overzicht van de gedetailleerde informatie in het programma over de totale beheerskosten (’T2’) en de operationele kosten, uitgesplitst per outcome (’T4’).</t>
  </si>
  <si>
    <t>if(lang = 1;"IATI ID";if(lang=2;"IATI ID";""))</t>
  </si>
  <si>
    <t>if(lang = 1;"RUBRIQUES";if(lang=2;"RUBRIEKEN";""))</t>
  </si>
  <si>
    <t>if(lang = 1;"1. TOTAL PARTENAIRES";if(lang=2;"1. TOTAAL PARTNERS";""))</t>
  </si>
  <si>
    <t>if(lang = 1;"1.1 Investissements";if(lang=2;"1.1 Investering";""))</t>
  </si>
  <si>
    <t>if(lang = 1;"1.2 Fonctionnement";if(lang=2;"1.2 Werking";""))</t>
  </si>
  <si>
    <t>if(lang = 1;"1.3 Personnel";if(lang=2;"1.3 Personeel";""))</t>
  </si>
  <si>
    <t>if(lang = 1;"2. TOTAL COLLABORATIONS";if(lang=2;"2. TOTAAL SAMENWERKINGEN";""))</t>
  </si>
  <si>
    <t>if(lang = 1;"2.1 Investissements";if(lang=2;"2.1 Investering";""))</t>
  </si>
  <si>
    <t>if(lang = 1;"2.2 Fonctionnement";if(lang=2;"2.2 Werking";""))</t>
  </si>
  <si>
    <t>if(lang = 1;"2.3 Personnel";if(lang=2;"2.3 Personeel";""))</t>
  </si>
  <si>
    <t>if(lang = 1;"3. TOTAL BUREAU LOCAL";if(lang=2;"3. TOTAAL LOKAAL KANTOOR";""))</t>
  </si>
  <si>
    <t>if(lang = 1;"3.1 Investissements";if(lang=2;"3.1 Investering";""))</t>
  </si>
  <si>
    <t>if(lang = 1;"3.2 Fonctionnement";if(lang=2;"3.2 Werking";""))</t>
  </si>
  <si>
    <t>if(lang = 1;"3.3 Personnel";if(lang=2;"3.3 Personeel";""))</t>
  </si>
  <si>
    <t>if(lang = 1;"4. TOTAL SIÈGE";if(lang=2;"4. TOTAAL HOOFDZETEL";""))</t>
  </si>
  <si>
    <t>if(lang = 1;"4.1 Investissements";if(lang=2;"4.1 Investering";""))</t>
  </si>
  <si>
    <t>if(lang = 1;"4.2 Fonctionnement";if(lang=2;"4.2 Werking";""))</t>
  </si>
  <si>
    <t>if(lang = 1;"4.3 Personnel";if(lang=2;"4.3 Personeel";""))</t>
  </si>
  <si>
    <t>if(lang = 1;"TOTAL DES COÛTS OPÉRATIONNELS POUR L'OUTCOME";if(lang=2;"TOTAAL OPERATIONELE KOSTEN VOOR HET OUTCOME";""))</t>
  </si>
  <si>
    <t>if(lang = 1;"TOTAL INVESTISSEMENTS";if(lang=2;"TOTAAL INVESTERING";""))</t>
  </si>
  <si>
    <t>if(lang = 1;"A. Achat de véhicules";if(lang=2;"A. Aankoop voertuigen";""))</t>
  </si>
  <si>
    <t>if(lang = 1;"B. Mobilier, ICT";if(lang=2;"B. Meubilair,  ICT";""))</t>
  </si>
  <si>
    <t>if(lang = 1;"C. Autres";if(lang=2;"C. Andere";""))</t>
  </si>
  <si>
    <t>if(lang = 1;"TOTAL FONCTIONNEMENT";if(lang=2;"TOTAAL WERKING";""))</t>
  </si>
  <si>
    <t>if(lang = 1;"A. Déplacements";if(lang=2;"A. Verplaatsingen";""))</t>
  </si>
  <si>
    <t>if(lang = 1;"B. Bureau local";if(lang=2;"B. Lokaal kantoor";""))</t>
  </si>
  <si>
    <t>if(lang = 1;"TOTAL PERSONNEL";if(lang=2;"TOTAAL PERSONEEL";""))</t>
  </si>
  <si>
    <t>if(lang = 1;"A. Salaires au siège";if(lang=2;"A. Salaris hoofdzetel ";""))</t>
  </si>
  <si>
    <t>if(lang = 1;"B. Salaires des expatriés";if(lang=2;"B. Salaris expats";""))</t>
  </si>
  <si>
    <t>if(lang = 1;"C. Salaires du personnel local";if(lang=2;"C. Salaris lokaal personeel";""))</t>
  </si>
  <si>
    <t>if(lang = 1;"D. Autres frais";if(lang=2;"D. Andere kosten";""))</t>
  </si>
  <si>
    <t>if(lang = 1;"Salaire du personnel : montants bruts incluant les charges de sécurité sociale et les autres coûts liés";if(lang=2;"Salarissen personeel: brutobedragen met inbegrip van sociale lasten en andere daarmee verband houdende kosten";""))</t>
  </si>
  <si>
    <t>if(lang = 1;"TOTAL DES COÛTS OPÉRATIONNELS POUR L'OUTCOME";if(lang=2;"TOTAAL OPERATIONELE KOSTEN VOOR DE OUTCOME";""))</t>
  </si>
  <si>
    <t>if(lang = 1;"ACTIVITÉS SUPRANATIONALES";if(lang=2;"SUPRANATIONALE ACTIVITEITEN";""))</t>
  </si>
  <si>
    <t>if(lang = 1;"NOM DU PAYS 1";if(lang=2;"NAAM VAN HET LAND 1";""))</t>
  </si>
  <si>
    <t>if(lang = 1;"NOM DU PAYS 2";if(lang=2;"NAAM VAN HET LAND 2";""))</t>
  </si>
  <si>
    <t>if(lang = 1;"NOM DU PAYS 3";if(lang=2;"NAAM VAN HET LAND 3";""))</t>
  </si>
  <si>
    <t>if(lang = 1;"NOM DU PAYS 4";if(lang=2;"NAAM VAN HET LAND 4";""))</t>
  </si>
  <si>
    <t>if(lang = 1;"NOM DU PAYS 5";if(lang=2;"NAAM VAN HET LAND 5";""))</t>
  </si>
  <si>
    <t>if(lang = 1;"La synthèse du budget du programme (« T1 ») est la visualisation synthétique des informations détaillées dans le corps du programme au niveau des Coûts de gestion globalisés (« T2 ») et des Coûts opérationnels ventilés par Outcome (« T4 »).";if(lang=2;"De samenvatting van het budget van het programma (’T1’) biedt een overzicht van de gedetailleerde informatie in het programma over de totale beheerskosten (’T2’) en de operationele kosten, uitgesplitst per outcome (’T4’).";""))</t>
  </si>
  <si>
    <t>if(lang = 1;"C.O. - COÛTS OPÉRATIONNELS";if(lang=2;"O.K. - OPERATIONELE KOSTEN";""))</t>
  </si>
  <si>
    <t>if(lang = 1;"RUBRIQUE GÉNÉRALE";if(lang=2;"BUDGETRUBRIEKEN";""))</t>
  </si>
  <si>
    <t>if(lang = 1;"1. Investissements";if(lang=2;"1. Investering";""))</t>
  </si>
  <si>
    <t>if(lang = 1;"2. Fonctionnement";if(lang=2;"2. Werking";""))</t>
  </si>
  <si>
    <t>if(lang = 1;"3. Personnel";if(lang=2;"3. Personeel";""))</t>
  </si>
  <si>
    <t>if(lang = 1;"CSC";if(lang=2;"GSK";""))</t>
  </si>
  <si>
    <t>if(lang = 1;"  HORS-
CSC";if(lang=2;"BUITEN-GSK";""))</t>
  </si>
  <si>
    <t>if(lang = 1;"TOTAL VOLET CSC";if(lang=2;"TOTAAL LUIK GSK";""))</t>
  </si>
  <si>
    <t>if(lang = 1;"TOTAL VOLET HORS-CSC";if(lang=2;"TOTAAL LUIK BUITEN-GSK";""))</t>
  </si>
  <si>
    <t>if(lang = 1;"GRAND TOTAL";if(lang=2;"ALGEMEEN TOTAAL";""))</t>
  </si>
  <si>
    <t>if(lang = 1;"C.O. - TOTAL COÛTS OPÉRATIONNELS";if(lang=2;"O.K. - TOTAAL OPERATIONELE KOSTEN";""))</t>
  </si>
  <si>
    <t>if(lang = 1;"C.G. - 
COÛTS DE GESTION GLOBALISÉS";if(lang=2;"B.K. - SAMENGENOMEN BEHEERSKOSTEN";""))</t>
  </si>
  <si>
    <t>if(lang = 1;"1. Personnel";if(lang=2;"1. Personeel";""))</t>
  </si>
  <si>
    <t>if(lang = 1;"2. Evaluation &amp; Audit";if(lang=2;"2. Evaluatie &amp; Audit";""))</t>
  </si>
  <si>
    <t>if(lang = 1;"3. Autres coûts";if(lang=2;"3. Andere kosten";""))</t>
  </si>
  <si>
    <t>if(lang = 1;"TOTAL";if(lang=2;"Totaal";""))</t>
  </si>
  <si>
    <t>if(lang = 1;"C.D. - TOTAL COÛTS DIRECTS (C.D. = C.O. + C.G.)";if(lang=2;"D.K. - TOTAAL DIRECTE KOSTEN (D.K. = O.K. + B.K.)";""))</t>
  </si>
  <si>
    <t>if(lang = 1;"C. Budget du programme: C.G. - COÛTS DE GESTION GLOBALISÉS POUR LE PROGRAMME";if(lang=2;"C. Programma-budget: B.K. - TOTALE BEHEERSKOSTEN VOOR HET PROGRAMMA";""))</t>
  </si>
  <si>
    <t>if(lang = 1;"TOTAL COÛTS DE GESTION";if(lang=2;"TOTAAL BEHEERSKOSTEN";""))</t>
  </si>
  <si>
    <t>if(lang = 1;"1. TOTAL PERSONNEL";if(lang=2;"1. TOTAAL PERSONEEL";""))</t>
  </si>
  <si>
    <t>if(lang = 1;"1.1 Salaires au siège";if(lang=2;"1.1 Salaris hoofdzetel ";""))</t>
  </si>
  <si>
    <t>if(lang = 1;"1.2 Salaires des expatriés";if(lang=2;"1.2 Salaris expats";""))</t>
  </si>
  <si>
    <t>if(lang = 1;"1.3 Salaires du personnel local";if(lang=2;"1.3 Salaris lokaal personeel";""))</t>
  </si>
  <si>
    <t>if(lang = 1;"1.4 Autres frais de personnel";if(lang=2;"1.4 Andere personeelskosten";""))</t>
  </si>
  <si>
    <t>if(lang = 1;"2. TOTAL ÉVALUATION &amp; AUDIT";if(lang=2;"2. TOTAAL EVALUATIE &amp; AUDIT";""))</t>
  </si>
  <si>
    <t>if(lang = 1;"2.1 Coûts d'audit";if(lang=2;"2.1  Auditkosten";""))</t>
  </si>
  <si>
    <t>if(lang = 1;"2.2 Coûts d'évaluation";if(lang=2;"2.2 Evaluatiekosten";""))</t>
  </si>
  <si>
    <t>if(lang = 1;"3. TOTAL AUTRES COÛTS DE GESTION";if(lang=2;"3. TOTAAL ANDERE BEHEERSKOSTEN";""))</t>
  </si>
  <si>
    <t>if(lang = 1;"3.1.1 Achat de véhicules";if(lang=2;"3.1.1 Aankoop voertuigen";""))</t>
  </si>
  <si>
    <t>if(lang = 1;"3.1.2 Mobilier, ICT";if(lang=2;"3.1.2 Meubilair,  ICT";""))</t>
  </si>
  <si>
    <t>if(lang = 1;"3.1.3 Autres frais d'investissement";if(lang=2;"3.1.3 Andere investeringskosten";""))</t>
  </si>
  <si>
    <t>if(lang = 1;"3.2.1 Déplacements";if(lang=2;"3.2.1 Verplaatsingen";""))</t>
  </si>
  <si>
    <t>if(lang = 1;"3.2.2 Bureau local";if(lang=2;"3.2.2 Lokaal kantoor";""))</t>
  </si>
  <si>
    <t>if(lang = 1;"3.2.3 Autres frais de fonctionnement";if(lang=2;"3.2.3 Andere werkingskosten";""))</t>
  </si>
  <si>
    <t>if(lang = 1;"C.A. - COÛTS D'ADMINISTRATION GLOBALISÉS POUR LE PROGRAMME";if(lang=2;"A.K. - TOTALE ADMINISTRATIEKOSTEN VOOR HET PROGRAMMA";""))</t>
  </si>
  <si>
    <t>if(lang = 1;"TOTAL COÛTS D'ADMINISTRATION";if(lang=2;"TOTAAL ADMINISTRATIEKOSTEN";""))</t>
  </si>
  <si>
    <t>if(lang = 1;"1. TOTAL INVESTISSEMENTS";if(lang=2;"1. TOTAAL INVESTERING";""))</t>
  </si>
  <si>
    <t>if(lang = 1;"1.1 Sous-rubrique 1";if(lang=2;"1.1 Subrubriek 1";""))</t>
  </si>
  <si>
    <t>if(lang = 1;"1.2 Sous-rubrique 2";if(lang=2;"1.2 Subrubriek 2";""))</t>
  </si>
  <si>
    <t>if(lang = 1;"1.x Sous-rubrique x";if(lang=2;"1.x Subrubriek x";""))</t>
  </si>
  <si>
    <t>if(lang = 1;"2. TOTAL FONCTIONNEMENT";if(lang=2;"2. TOTAAL WERKING";""))</t>
  </si>
  <si>
    <t>if(lang = 1;"2.1 Sous-rubrique 1";if(lang=2;"2.1 Subrubriek 1";""))</t>
  </si>
  <si>
    <t>if(lang = 1;"2.2 Sous-rubrique 2";if(lang=2;"2.2 Subrubriek 2";""))</t>
  </si>
  <si>
    <t>if(lang = 1;"2.x Sous-rubrique x";if(lang=2;"2.x Subrubriek x";""))</t>
  </si>
  <si>
    <t>if(lang = 1;"3. TOTAL PERSONNEL";if(lang=2;"3. TOTAAL PERSONNEEL";""))</t>
  </si>
  <si>
    <t>if(lang = 1;"3.1 Sous-rubrique 1";if(lang=2;"3.1 Subrubriek 1";""))</t>
  </si>
  <si>
    <t>if(lang = 1;"3.2 Sous-rubrique 2";if(lang=2;"3.2 Subrubriek 2";""))</t>
  </si>
  <si>
    <t>if(lang = 1;"3.x Sous-rubrique x";if(lang=2;"3.x Subrubriek x";""))</t>
  </si>
  <si>
    <t>if(lang = 1;"Acteur abbr.";if(lang=2;"Actor afkorting";""))</t>
  </si>
  <si>
    <t>if(lang = 1;"Acteur nom";if(lang=2;"Actor naam";""))</t>
  </si>
  <si>
    <t>if(lang = 1;"IATI org-ID";if(lang=2;"IATI org-ID";""))</t>
  </si>
  <si>
    <t>if(lang = 1;"Titre programme";if(lang=2;"Titel programma";""))</t>
  </si>
  <si>
    <t>if(lang = 1;"Prg commun ?";if(lang=2;"Gemeensch. prg ?";""))</t>
  </si>
  <si>
    <t>if(lang = 1;"Objectifs spécifiques ("outcomes")";if(lang=2;"Specifieke objectieven ("outcomes")";""))</t>
  </si>
  <si>
    <t>if(lang = 1;"Titre concis (pour identification facile)";if(lang=2;"Korte titel (voor makkelijke identificatie)";""))</t>
  </si>
  <si>
    <t>if(lang = 1;"Pays/Région";if(lang=2;"Land/regio";""))</t>
  </si>
  <si>
    <t>if(lang = 1;"CSC check";if(lang=2;"GSK check";""))</t>
  </si>
  <si>
    <t>if(lang = 1;"Total coûts opérationnels";if(lang=2;"Totaal operationele kosten";""))</t>
  </si>
  <si>
    <t>if(lang = 1;"Titre:";if(lang=2;"Titel:";""))</t>
  </si>
  <si>
    <t>if(lang = 1;"Pays/Région:";if(lang=2;"Land/regio:";""))</t>
  </si>
  <si>
    <t>if(lang = 1;"CSC:";if(lang=2;"GSK:";""))</t>
  </si>
  <si>
    <t>if(lang = 1;"Prg commun:";if(lang=2;"Gemeensch. prg:";""))</t>
  </si>
  <si>
    <t>IF(lang=1;"VISUALISATION SYNTHÉTIQUE DU BUDGET DU PROGRAMME";IF(lang=2;"OVERZICHT VAN HET BUDGET VAN HET PROGRAMMA";""))</t>
  </si>
  <si>
    <t>La synthèse du budget du programme (« T1 ») est la visualisation synthétique des informations détaillées dans le corps du programme au niveau des Coûts de gestion globalisés (« T2 ») et des Coûts opérationnels ventilés par Outcome (« T4 »).</t>
  </si>
  <si>
    <t>if(lang=1;labels!e2;if(lang=2;labels!f2;""))</t>
  </si>
  <si>
    <t>if(lang=1;labels!e3;if(lang=2;labels!f3;""))</t>
  </si>
  <si>
    <t>if(lang=1;labels!e4;if(lang=2;labels!f4;""))</t>
  </si>
  <si>
    <t>if(lang=1;labels!e5;if(lang=2;labels!f5;""))</t>
  </si>
  <si>
    <t>if(lang=1;labels!e6;if(lang=2;labels!f6;""))</t>
  </si>
  <si>
    <t>if(lang=1;labels!e8;if(lang=2;labels!f8;""))</t>
  </si>
  <si>
    <t>if(lang=1;labels!e9;if(lang=2;labels!f9;""))</t>
  </si>
  <si>
    <t>if(lang=1;labels!e10;if(lang=2;labels!f10;""))</t>
  </si>
  <si>
    <t>if(lang=1;labels!e11;if(lang=2;labels!f11;""))</t>
  </si>
  <si>
    <t>if(lang=1;labels!e12;if(lang=2;labels!f12;""))</t>
  </si>
  <si>
    <t>if(lang=1;labels!e13;if(lang=2;labels!f13;""))</t>
  </si>
  <si>
    <t>if(lang=1;labels!e14;if(lang=2;labels!f14;""))</t>
  </si>
  <si>
    <t>if(lang=1;labels!e15;if(lang=2;labels!f15;""))</t>
  </si>
  <si>
    <t>if(lang=1;labels!e16;if(lang=2;labels!f16;""))</t>
  </si>
  <si>
    <t>if(lang=1;labels!e17;if(lang=2;labels!f17;""))</t>
  </si>
  <si>
    <t>if(lang=1;labels!e18;if(lang=2;labels!f18;""))</t>
  </si>
  <si>
    <t>if(lang=1;labels!e19;if(lang=2;labels!f19;""))</t>
  </si>
  <si>
    <t>if(lang=1;labels!e20;if(lang=2;labels!f20;""))</t>
  </si>
  <si>
    <t>if(lang=1;labels!e21;if(lang=2;labels!f21;""))</t>
  </si>
  <si>
    <t>if(lang=1;labels!e22;if(lang=2;labels!f22;""))</t>
  </si>
  <si>
    <t>if(lang=1;labels!e23;if(lang=2;labels!f23;""))</t>
  </si>
  <si>
    <t>if(lang=1;labels!e24;if(lang=2;labels!f24;""))</t>
  </si>
  <si>
    <t>if(lang=1;labels!e25;if(lang=2;labels!f25;""))</t>
  </si>
  <si>
    <t>if(lang=1;labels!e26;if(lang=2;labels!f26;""))</t>
  </si>
  <si>
    <t>if(lang=1;labels!e27;if(lang=2;labels!f27;""))</t>
  </si>
  <si>
    <t>if(lang=1;labels!e28;if(lang=2;labels!f28;""))</t>
  </si>
  <si>
    <t>if(lang=1;labels!e29;if(lang=2;labels!f29;""))</t>
  </si>
  <si>
    <t>if(lang=1;labels!e30;if(lang=2;labels!f30;""))</t>
  </si>
  <si>
    <t>if(lang=1;labels!e31;if(lang=2;labels!f31;""))</t>
  </si>
  <si>
    <t>if(lang=1;labels!e32;if(lang=2;labels!f32;""))</t>
  </si>
  <si>
    <t>if(lang=1;labels!e33;if(lang=2;labels!f33;""))</t>
  </si>
  <si>
    <t>if(lang=1;labels!e34;if(lang=2;labels!f34;""))</t>
  </si>
  <si>
    <t>if(lang=1;labels!e35;if(lang=2;labels!f35;""))</t>
  </si>
  <si>
    <t>if(lang=1;labels!e36;if(lang=2;labels!f36;""))</t>
  </si>
  <si>
    <t>if(lang=1;labels!e37;if(lang=2;labels!f37;""))</t>
  </si>
  <si>
    <t>if(lang=1;labels!e38;if(lang=2;labels!f38;""))</t>
  </si>
  <si>
    <t>if(lang=1;labels!e39;if(lang=2;labels!f39;""))</t>
  </si>
  <si>
    <t>if(lang=1;labels!e40;if(lang=2;labels!f40;""))</t>
  </si>
  <si>
    <t>if(lang=1;labels!e41;if(lang=2;labels!f41;""))</t>
  </si>
  <si>
    <t>if(lang=1;labels!e42;if(lang=2;labels!f42;""))</t>
  </si>
  <si>
    <t>if(lang=1;labels!e43;if(lang=2;labels!f43;""))</t>
  </si>
  <si>
    <t>if(lang=1;labels!e44;if(lang=2;labels!f44;""))</t>
  </si>
  <si>
    <t>if(lang=1;labels!e45;if(lang=2;labels!f45;""))</t>
  </si>
  <si>
    <t>if(lang=1;labels!e46;if(lang=2;labels!f46;""))</t>
  </si>
  <si>
    <t>if(lang=1;labels!e47;if(lang=2;labels!f47;""))</t>
  </si>
  <si>
    <t>if(lang=1;labels!e48;if(lang=2;labels!f48;""))</t>
  </si>
  <si>
    <t>if(lang=1;labels!e49;if(lang=2;labels!f49;""))</t>
  </si>
  <si>
    <t>if(lang=1;labels!e50;if(lang=2;labels!f50;""))</t>
  </si>
  <si>
    <t>if(lang=1;labels!e51;if(lang=2;labels!f51;""))</t>
  </si>
  <si>
    <t>if(lang=1;labels!e52;if(lang=2;labels!f52;""))</t>
  </si>
  <si>
    <t>if(lang=1;labels!e53;if(lang=2;labels!f53;""))</t>
  </si>
  <si>
    <t>if(lang=1;labels!e54;if(lang=2;labels!f54;""))</t>
  </si>
  <si>
    <t>if(lang=1;labels!e55;if(lang=2;labels!f55;""))</t>
  </si>
  <si>
    <t>if(lang=1;labels!e56;if(lang=2;labels!f56;""))</t>
  </si>
  <si>
    <t>if(lang=1;labels!e57;if(lang=2;labels!f57;""))</t>
  </si>
  <si>
    <t>if(lang=1;labels!e58;if(lang=2;labels!f58;""))</t>
  </si>
  <si>
    <t>if(lang=1;labels!e59;if(lang=2;labels!f59;""))</t>
  </si>
  <si>
    <t>if(lang=1;labels!e60;if(lang=2;labels!f60;""))</t>
  </si>
  <si>
    <t>if(lang=1;labels!e61;if(lang=2;labels!f61;""))</t>
  </si>
  <si>
    <t>if(lang=1;labels!e62;if(lang=2;labels!f62;""))</t>
  </si>
  <si>
    <t>if(lang=1;labels!e63;if(lang=2;labels!f63;""))</t>
  </si>
  <si>
    <t>if(lang=1;labels!e64;if(lang=2;labels!f64;""))</t>
  </si>
  <si>
    <t>if(lang=1;labels!e65;if(lang=2;labels!f65;""))</t>
  </si>
  <si>
    <t>if(lang=1;labels!e66;if(lang=2;labels!f66;""))</t>
  </si>
  <si>
    <t>if(lang=1;labels!e67;if(lang=2;labels!f67;""))</t>
  </si>
  <si>
    <t>if(lang=1;labels!e68;if(lang=2;labels!f68;""))</t>
  </si>
  <si>
    <t>if(lang=1;labels!e69;if(lang=2;labels!f69;""))</t>
  </si>
  <si>
    <t>if(lang=1;labels!e70;if(lang=2;labels!f70;""))</t>
  </si>
  <si>
    <t>if(lang=1;labels!e71;if(lang=2;labels!f71;""))</t>
  </si>
  <si>
    <t>if(lang=1;labels!e72;if(lang=2;labels!f72;""))</t>
  </si>
  <si>
    <t>if(lang=1;labels!e73;if(lang=2;labels!f73;""))</t>
  </si>
  <si>
    <t>if(lang=1;labels!e74;if(lang=2;labels!f74;""))</t>
  </si>
  <si>
    <t>if(lang=1;labels!e75;if(lang=2;labels!f75;""))</t>
  </si>
  <si>
    <t>if(lang=1;labels!e76;if(lang=2;labels!f76;""))</t>
  </si>
  <si>
    <t>if(lang=1;labels!e77;if(lang=2;labels!f77;""))</t>
  </si>
  <si>
    <t>if(lang=1;labels!e78;if(lang=2;labels!f78;""))</t>
  </si>
  <si>
    <t>if(lang=1;labels!e79;if(lang=2;labels!f79;""))</t>
  </si>
  <si>
    <t>if(lang=1;labels!e80;if(lang=2;labels!f80;""))</t>
  </si>
  <si>
    <t>if(lang=1;labels!e81;if(lang=2;labels!f81;""))</t>
  </si>
  <si>
    <t>if(lang=1;labels!e82;if(lang=2;labels!f82;""))</t>
  </si>
  <si>
    <t>if(lang=1;labels!e83;if(lang=2;labels!f83;""))</t>
  </si>
  <si>
    <t>if(lang=1;labels!e84;if(lang=2;labels!f84;""))</t>
  </si>
  <si>
    <t>if(lang=1;labels!e85;if(lang=2;labels!f85;""))</t>
  </si>
  <si>
    <t>if(lang=1;labels!e86;if(lang=2;labels!f86;""))</t>
  </si>
  <si>
    <t>if(lang=1;labels!e87;if(lang=2;labels!f87;""))</t>
  </si>
  <si>
    <t>if(lang=1;labels!e88;if(lang=2;labels!f88;""))</t>
  </si>
  <si>
    <t>if(lang=1;labels!e89;if(lang=2;labels!f89;""))</t>
  </si>
  <si>
    <t>if(lang=1;labels!e90;if(lang=2;labels!f90;""))</t>
  </si>
  <si>
    <t>if(lang=1;labels!e91;if(lang=2;labels!f91;""))</t>
  </si>
  <si>
    <t>if(lang=1;labels!e92;if(lang=2;labels!f92;""))</t>
  </si>
  <si>
    <t>if(lang=1;labels!e93;if(lang=2;labels!f93;""))</t>
  </si>
  <si>
    <t>if(lang=1;labels!e94;if(lang=2;labels!f94;""))</t>
  </si>
  <si>
    <t>if(lang=1;labels!e95;if(lang=2;labels!f95;""))</t>
  </si>
  <si>
    <t>if(lang=1;labels!e96;if(lang=2;labels!f96;""))</t>
  </si>
  <si>
    <t>if(lang=1;labels!e97;if(lang=2;labels!f97;""))</t>
  </si>
  <si>
    <t>if(lang=1;labels!e98;if(lang=2;labels!f98;""))</t>
  </si>
  <si>
    <t>if(lang=1;labels!e99;if(lang=2;labels!f99;""))</t>
  </si>
  <si>
    <t>if(lang=1;labels!e100;if(lang=2;labels!f100;""))</t>
  </si>
  <si>
    <t>if(lang=1;labels!e101;if(lang=2;labels!f101;""))</t>
  </si>
  <si>
    <t>if(lang=1;labels!e102;if(lang=2;labels!f102;""))</t>
  </si>
  <si>
    <t>if(lang=1;labels!e103;if(lang=2;labels!f103;""))</t>
  </si>
  <si>
    <t>if(lang=1;labels!e104;if(lang=2;labels!f104;""))</t>
  </si>
  <si>
    <t>if(lang=1;labels!e105;if(lang=2;labels!f105;""))</t>
  </si>
  <si>
    <t>if(lang=1;labels!e106;if(lang=2;labels!f106;""))</t>
  </si>
  <si>
    <t>if(lang=1;labels!e107;if(lang=2;labels!f107;""))</t>
  </si>
  <si>
    <t>if(lang=1;labels!e108;if(lang=2;labels!f108;""))</t>
  </si>
  <si>
    <t>if(lang=1;labels!e109;if(lang=2;labels!f109;""))</t>
  </si>
  <si>
    <t>if(lang=1;labels!e110;if(lang=2;labels!f110;""))</t>
  </si>
  <si>
    <t>if(lang=1;labels!e111;if(lang=2;labels!f111;""))</t>
  </si>
  <si>
    <t>if(lang=1;labels!e112;if(lang=2;labels!f112;""))</t>
  </si>
  <si>
    <t>if(lang=1;labels!e113;if(lang=2;labels!f113;""))</t>
  </si>
  <si>
    <t>if(lang=1;labels!e114;if(lang=2;labels!f114;""))</t>
  </si>
  <si>
    <t>if(lang=1;labels!e115;if(lang=2;labels!f115;""))</t>
  </si>
  <si>
    <t>if(lang=1;labels!e116;if(lang=2;labels!f116;""))</t>
  </si>
  <si>
    <t>if(lang=1;labels!e117;if(lang=2;labels!f117;""))</t>
  </si>
  <si>
    <t>if(lang=1;labels!e7;if(lang=2;labels!f7;""""))</t>
  </si>
  <si>
    <t>=IF(lang=1,labels!E60,IF(lang=2,labels!F60,"set lang"))</t>
  </si>
  <si>
    <t>B.K. - BEHEERSKOSTEN</t>
  </si>
  <si>
    <t>TOTAAL BINNEN GSK</t>
  </si>
  <si>
    <t>TOTAAL BUITEN GSK</t>
  </si>
  <si>
    <t>Met deze excel willen we alle uitgesplitste financiële informatie verzamelen van de 2022 programma's, ter aanvulling van de conceptuele informatie die u via het portaal doorgeeft. Na verwerking zullen op basis hiervan een aantal totalen toegevoegd worden aan de inhoudelijke informatie op het portaal, zowel op programma als op "outcome" niveau.</t>
  </si>
  <si>
    <t>Alle in te vullen velden staan overal aangeduid in gele achtergrondkleur. En enkel de invulbare velden kunnen geselecteerd worden.</t>
  </si>
  <si>
    <t>Om de link te kunnen leggen met de diverse "outcomes" gecommuniceerd via het portaal, en ook om verwarring in de verdere communicatie te kunnen vermijden, is het absoluut belangrijk dat in deze excel en op het portaal dezelfde unieke IATI activity IDs gebruikt worden.</t>
  </si>
  <si>
    <t xml:space="preserve">Daarom geven we op het overzichtswerkblad "Prg" onmiddellijk suggesties voor deze IATI actIDs, en raden we ten stelligste  aan  om deze ook te gebruiken wanneer u het portaal invult ! </t>
  </si>
  <si>
    <t>Indien u intern reeds andere IATI Act IDs gebruikt, en eraan houdt om die niet meer te veranderen, gelieve deze dan per outcome aan te duiden in de kolom "override" in de laatste kolom van het overzicht "Prg". Het is uiterst belangrijk dat er wat dit betreft geen verwarring bestaat !</t>
  </si>
  <si>
    <t>Cet excel a l'intention de rassembler tous les détails financiers lies à votre programme 2022 et ses outcomes, additionnellement à l'info conceptuelle transmis via le portail. Après traîtement, et sur base de vos infos ici, nous allons ajouter un nombre de consolidations dans le portail, aussi bien au niveau du programme qu'au niveau des "outcomes" respectives</t>
  </si>
  <si>
    <t>Afin de pouvoir établir le lien correct avec les différents outcomes, nous vous serons gré de bien vouloir remplir d'abord l'onglet juste à la droite de celui-ci ("Prg") avec un nombre limité de données clé, qui serviront pour préparer les onglets encore plus à droite (1-25) pour votre input par "outcome".</t>
  </si>
  <si>
    <t>Tous les champs à remplir sont indiqués en jaune. Et seulement ces champs peuvent être sélectionnés.</t>
  </si>
  <si>
    <t>Important !</t>
  </si>
  <si>
    <t>Afin de pouvoir faire le lien avec les "outcomes" respectives communiqués via le portail, et aussi pour éviter chaque confusion dans la communication ultérieure, il est absolument impératif que les IATI Activity IDs utilisés dans cet excel et sur le portail sont exactement les mêmes !</t>
  </si>
  <si>
    <t>C'est pourquoi nous vous proposons sur l'aperçu "Prg" tout de suite des IATI Act IDs, dont nous vous conseillons fermement de les utiliser, tout d'abord sur le portail !</t>
  </si>
  <si>
    <t>Si vous utilisez déjà d'autres IATI Act IDs dans vos sytèmes internes, et si vous teneze à ne plus les changer, veuillez alors les indiquer par outcome dans la dernière colonne ("override" ) de l'aperçu "Prg". Il est  de la plus grande importance qu'il n'y ait pas de confusion à cet égard !</t>
  </si>
  <si>
    <t>Si votre programme consiste de plus que 25 outcome, veuillez bien nous le signaler, via prisma@diplobel.fed.be, et nous vous ferons parvenir avec plaisir une version adaptée !</t>
  </si>
  <si>
    <t>N'hésitez pas non plus de nous signaler des problémes ou de nous communiquer des observations, toujours sur cette même adresse prisma@diplobel.fed.be.</t>
  </si>
  <si>
    <t>Finalement, veuillez nous renvoyer l'excel rempli  aussi sur cette même adresse.</t>
  </si>
  <si>
    <t>Cliquez sur la cellule jaune à côté et choississez votre langue:</t>
  </si>
  <si>
    <t xml:space="preserve">Klik op de gele cel rechts, en kies de gewenste taal: </t>
  </si>
  <si>
    <t>Column3</t>
  </si>
  <si>
    <t>Column4</t>
  </si>
  <si>
    <t>10</t>
  </si>
  <si>
    <t>11</t>
  </si>
  <si>
    <t>12</t>
  </si>
  <si>
    <t>13</t>
  </si>
  <si>
    <t>14</t>
  </si>
  <si>
    <t>15</t>
  </si>
  <si>
    <t>16</t>
  </si>
  <si>
    <t>17</t>
  </si>
  <si>
    <t>18</t>
  </si>
  <si>
    <t>'T3 - CA-AK'!B4</t>
  </si>
  <si>
    <t>Rubrieken</t>
  </si>
  <si>
    <t>Prg 2022-2026 - berekening van de subsidie</t>
  </si>
  <si>
    <t>1ste schijf</t>
  </si>
  <si>
    <t>2de schijf</t>
  </si>
  <si>
    <t>3de schijf</t>
  </si>
  <si>
    <t>4de schijf</t>
  </si>
  <si>
    <t>5de schijf</t>
  </si>
  <si>
    <t>D.K. - BIJDRAGE DGD (80% - 100%)</t>
  </si>
  <si>
    <t>PROGRAMME 2022-2026 - CALCUL DU SUBSIDE</t>
  </si>
  <si>
    <t>Toe te kennen subsidie</t>
  </si>
  <si>
    <t>LAND 1</t>
  </si>
  <si>
    <t>LAND 2</t>
  </si>
  <si>
    <t>LAND 3</t>
  </si>
  <si>
    <t>LAND 4</t>
  </si>
  <si>
    <t>LAND 5</t>
  </si>
  <si>
    <t>CO - TOTAL DES COÛTS OPÉRATIONNELS POUR LE PROGRAMME</t>
  </si>
  <si>
    <t>OK - TOTAAL OPERATIONELE KOSTEN VOOR HET PROGRAMMA</t>
  </si>
  <si>
    <t>ctry</t>
  </si>
  <si>
    <t>ctry2</t>
  </si>
  <si>
    <t>Global/UNI</t>
  </si>
  <si>
    <t>BELGIUM</t>
  </si>
  <si>
    <t>XX</t>
  </si>
  <si>
    <t>row</t>
  </si>
  <si>
    <t>TOTAL DES COÛTS OPÉRATIONNELS PAR PAYS</t>
  </si>
  <si>
    <t>TOTAAL OPERATIONELE KOSTEN PER LAND</t>
  </si>
  <si>
    <t>TOTAL DES COÛTS OPÉRATIONNELS</t>
  </si>
  <si>
    <t>TOTAAL OPERATIONELE KOSTEN</t>
  </si>
  <si>
    <t>Spécifiez dans cette colonne</t>
  </si>
  <si>
    <t>Specifieer in deze kolom</t>
  </si>
  <si>
    <t>Om zonder vergissing de link te kunnen leggen met de respectievelijke specifieke "outcomes", gelieve eerst op het werkblad rechts van dit ("Prg") een aantal sleutelgegevens in te vullen, op basis daarvan worden de werkbladen verder op naar rechts (1-25) dan automatisch klaargemaakt voor uw gedetailleerde input per "outcome".</t>
  </si>
  <si>
    <t>Les onglets à la gauche de cet onglet-ci concernent les données au niveau du programme entier. 
T1 et T4 indiquent automatiquement les consolidations au niveau des données introduites dans la partie droite, = par outcome.
Par contre, T2 (CG) et T3 (CA) doivent bien être remplis manuellement, vu qu'il s'agit là de l'info qui n'est pas dispo au niveau des outcomes.
L'onglet "SUB" contient alors une une 1'e calculation préliminaire de la subvention.</t>
  </si>
  <si>
    <t>onmogelijk1</t>
  </si>
  <si>
    <t>onmogelijk2</t>
  </si>
  <si>
    <t>ja</t>
  </si>
  <si>
    <t>nee</t>
  </si>
  <si>
    <t>oui</t>
  </si>
  <si>
    <t>non</t>
  </si>
  <si>
    <t>Njanee</t>
  </si>
  <si>
    <t>Fjanee</t>
  </si>
  <si>
    <t>Geen AK mogelijk</t>
  </si>
  <si>
    <t>CA impossible</t>
  </si>
  <si>
    <t>Gelieve onderaan de indicatieve verdeling van de uitgaven per land aan te geven !</t>
  </si>
  <si>
    <t>Veuillez indiquer la répartition indicative des dépenses par pays en bas !</t>
  </si>
  <si>
    <t>PAYS 1</t>
  </si>
  <si>
    <t>PAYS 2</t>
  </si>
  <si>
    <t>PAYS 3</t>
  </si>
  <si>
    <t>PAYS 4</t>
  </si>
  <si>
    <t>PAYS 5</t>
  </si>
  <si>
    <t>Pays</t>
  </si>
  <si>
    <t>Land</t>
  </si>
  <si>
    <t>No admin costs possible</t>
  </si>
  <si>
    <t>No admin costs chosen</t>
  </si>
  <si>
    <t>Pas applicable pour les OSC.</t>
  </si>
  <si>
    <t>Niet van toepassing voor NGO.</t>
  </si>
  <si>
    <t>Pas applicable puisque choix a été fait pour des Coûts de structure.</t>
  </si>
  <si>
    <t>Niet van toepassing want er is gekozen voor Structuurkosten.</t>
  </si>
  <si>
    <t>Niet ingevuld op blad "Prg".</t>
  </si>
  <si>
    <t>Pas indiqué sur onglet "Prg".</t>
  </si>
  <si>
    <t>Répartition du budget par pays (en cas de outcomes thématiques avec couverture régionale uniquement.)</t>
  </si>
  <si>
    <t>Verdeling van de uitgaven per land (enkel voor thematische outcomes op supranationaal niveau.)</t>
  </si>
  <si>
    <t>struct</t>
  </si>
  <si>
    <t>Specifieer in de blauwe kolommen de subrubriek, laat leeg indien het om dezelfde subrubriek gaat als de lijn.</t>
  </si>
  <si>
    <t>Spécifiez la sous-rubrique dans les colonnes bleus, laissez vide s'il s'agit encore de la même sous-rubrique que sur la ligne précédente.</t>
  </si>
  <si>
    <t>Geef de bedragen aan in de gele kolommen.</t>
  </si>
  <si>
    <t>Indiquez les montants dans les colonnes jaunes.</t>
  </si>
  <si>
    <t>I</t>
  </si>
  <si>
    <t>W</t>
  </si>
  <si>
    <t>P</t>
  </si>
  <si>
    <t>poli</t>
  </si>
  <si>
    <t>E</t>
  </si>
  <si>
    <t>Spécifiez les sous-rubriques dans la colonne bleu, au lieu des indications génériques actuelles "Sous-rubrique 1" etc.</t>
  </si>
  <si>
    <t>Voeg bijkomende lijnen in zo nodig.</t>
  </si>
  <si>
    <t>Insérez des lignes additionnelles si nécessaire.</t>
  </si>
  <si>
    <t>Specifieer de subrubrieken in de blauwe kolom, in de plaats van de huidige generieke benamingen "Subrubriek 1" enz.</t>
  </si>
  <si>
    <t>Cet excel ne doit reprendre que les informations liées à une organisation individuellement. Dans le cadre des programmes communs, cela signifie que chaque organisation doit fournir son propre excel complété avec les informations budgétaires qui la concerne. Ainsi, les tableaux budgétaires qui doivent reprendre les informations relatives à l’ensemble des organisations associées dans un programme commun, comme le T5, seront ensuite reconstitués dans les consolidations effectuées par la DGD.</t>
  </si>
  <si>
    <t>Si vous utilisez déjà d'autres IATI Activity IDs dans vos systèmes internes, et si vous tenez à ne plus les changer, veuillez alors les indiquer par outcome dans la dernière colonne ("override") de l'aperçu "Prg". Il est de la plus grande importance qu'il n'y ait pas de confusion à cet égard !</t>
  </si>
  <si>
    <t>Cet excel a vocation à rassembler tous les détails budgétaires liés à votre programme 2022-2026 et à ses outcomes, parallèlement aux informations conceptuelles et stratégiques transmises via le Portail. Après importation et traitement automatisés de vos informations budgétaires introduites ici, la DGD va réinjecter ces informations dans le Portail, ainsi qu’ajouter un certain nombre de consolidations (T1, T5,…) , aussi bien au niveau du programme qu'au niveau des "outcomes" , dans un format qui respecte le schéma de présentation des programmes 2022-2026. Les informations demandées ne sont ni plus ni moins que les informations identifiées dans le schéma de présentation.</t>
  </si>
  <si>
    <t>Dans cet excel, tous les champs à remplir sont indiqués en jaune. Et seuls ces champs pourront être sélectionnés.</t>
  </si>
  <si>
    <t xml:space="preserve">Les onglets à la gauche de l’onglet « INFO » (T1, T2 - CG-BK, T3 CA-AK et T4 – CO-OK) concernent les données au niveau du programme entier. </t>
  </si>
  <si>
    <t>T1 et T4 – CO-OK indiquent automatiquement les consolidations au niveau des données introduites dans les onglets par outcome numérotés 1 à 25.</t>
  </si>
  <si>
    <t>Par contre, T2 – CG-CK et T3 – CA-AK doivent bien être remplis manuellement, vu qu'il s'agit là d’informations globalisées qui ne sont pas introduites au niveau des outcomes.</t>
  </si>
  <si>
    <t>L'onglet "SUB" contiendra alors une première indication du montant de la subvention et de sa répartition annuelle.</t>
  </si>
  <si>
    <t>Afin de pouvoir faire le lien avec les "outcomes" introduits via le Portail, et aussi pour éviter d’éventuelles confusions dans la communication ultérieure, il est absolument impératif que les IATI Activity IDs utilisés dans cet excel et sur le portail soient exactement les mêmes !</t>
  </si>
  <si>
    <t>C'est pourquoi cet excel identifie immédiatement dans l'aperçu "Prg" les IATI Activity IDs, que nous vous conseillons fermement d’utiliser sur le Portail !</t>
  </si>
  <si>
    <t xml:space="preserve">Indien uw programma méér dan 25 outcomes bevat, gelieve ons dit te laten weten, en dan we sturen we u met plezier een aangepaste versie ! </t>
  </si>
  <si>
    <t xml:space="preserve">Bij de werkbladen links van dit werkblad gaat het om de gegevens op niveau van het programma. 
</t>
  </si>
  <si>
    <t xml:space="preserve">T2 (BK) en T3 (AK) moeten echter uiteraard wél manueel ingevuld worden, gezien die info niet beschikbaar is op outcome niveau. </t>
  </si>
  <si>
    <t>Si votre programme consiste de plus que 25 outcome, veuillez bien nous le signaler, par un mail à antoon.vanbroeckhoven@diplobel.fed.be, et nous vous ferons parvenir avec plaisir une version adaptée !</t>
  </si>
  <si>
    <t>Aarzel niet om ons problemen of andere observaties te melden ! 
Mail daarvoor naar antoon.vanbroeckhoven@diplobel.fed.be</t>
  </si>
  <si>
    <t>N'hésitez pas de nous signaler des problèmes ou de nous communiquer des observations, 
par un mail à antoon.vanbroeckhoven@diplobel.fed.be.</t>
  </si>
  <si>
    <t xml:space="preserve">T1 en T4 geven automatisch de totalen aan op basis van de detailgegevens op niveau van de outcomes ingebracht in de werkbladen "1"-"25" aan de rechterkant . 
</t>
  </si>
  <si>
    <t>Op basis van al deze info wordt er ook een eerste voorlopige berekening gemaakt van de DGD-subsidie ("SUB").</t>
  </si>
  <si>
    <t>Afin de pouvoir établir les liens corrects avec les différents outcomes, nous vous saurons gré de bien vouloir remplir d'abord l'onglet "Prg" , qui comprend un nombre limité de données clés qui serviront pour préparer la structuration des informations par « outcome » (cfr les onglets numérotés 1-25) .</t>
  </si>
  <si>
    <t>Budget du programme: C.G. - COÛTS DE GESTION GLOBALISÉS POUR LE PROGRAMME</t>
  </si>
  <si>
    <t>Programma-budget: B.K. - TOTALE BEHEERSKOSTEN VOOR HET PROGRAMMA</t>
  </si>
  <si>
    <t xml:space="preserve">Dit betekent dat elke organisatie enkel haar eigen informatie inbrengt in deze excel, ook in het geval van gemeenschappelijke programma's. Deze gegevens per organisatie zullen nadien samengevoegd en geconsolideerd worden door DGD, inbegrepen geconsolideerde tabellen voor de gemeenschappelijke programma's. </t>
  </si>
  <si>
    <t>Titre court (pour identification facile)</t>
  </si>
  <si>
    <t>De regio's ("R") staan helemaal onderaan in de lijst.</t>
  </si>
  <si>
    <t>Les régions ("R-") se trouvent tout en bas de la liste.</t>
  </si>
  <si>
    <t>R - AFRICA  CONTINENT</t>
  </si>
  <si>
    <t>R - AMERICA  CONTINENT</t>
  </si>
  <si>
    <t>R - ASIA  CONTINENT</t>
  </si>
  <si>
    <t>R - OCEANIA  CONTINENT</t>
  </si>
  <si>
    <t>R - AFRICA - NORTH OF SAHARA AREA</t>
  </si>
  <si>
    <t>R - AFRICA - SOUTH OF SAHARA AREA</t>
  </si>
  <si>
    <t>R - ASIA - FAR EAST AREA</t>
  </si>
  <si>
    <t>R - AFRICA - CENTRAL AREA</t>
  </si>
  <si>
    <t>R - ASIA - CENTRAL AREA</t>
  </si>
  <si>
    <t>R - EUROPE (ODA) AREA</t>
  </si>
  <si>
    <t>R - MIDDLE EAST AREA</t>
  </si>
  <si>
    <t>R - AMERICA - NORTH &amp; CENTRAL AREA</t>
  </si>
  <si>
    <t>R - AFRICA - EAST AREA</t>
  </si>
  <si>
    <t>R - AFRICA - WEST AREA</t>
  </si>
  <si>
    <t>R - ASIA - SOUTH &amp; CENTRAL AREA</t>
  </si>
  <si>
    <t>R - AFRICA - SOUTH AREA</t>
  </si>
  <si>
    <t>R - AMERICA - SOUTH AREA</t>
  </si>
  <si>
    <t>R - ASIA - SOUTH AREA</t>
  </si>
  <si>
    <t>Met deze excel willen we alle gedetailleerde budgetinformatie verzamelen van de programma’s voor 2022-2026, ter aanvulling van de conceptuele en strategische informatie die u via het Portaal doorgeeft. Na de import en automatische verwerking van de door u ingevoerde budgetinformatie zal DGD deze informatie opnieuw in het Portaal invoeren en een aantal totalen (T1, T5,…) toevoegen, zowel op programma - als op "outcome" - niveau. Dit gebeurt in een formaat dat in overeenstemming is met het voorstellingsschema van de programma's voor de periode 2022-2026. De gevraagde informatie is niet meer en niet minder dan de in het voorstellingsschema aangegeven informatie.</t>
  </si>
  <si>
    <t>Deze excel mag alleen informatie bevatten die betrekking heeft op een individuele organisatie. In het kader van de gemeenschappelijke programma's betekent dit dat elke organisatie haar eigen excel moet verstrekken, aangevuld met de begrotingsinformatie die op haar betrekking heeft. De begrotingstabellen die de informatie moeten bevatten over alle organisaties die betrokken zijn bij een gemeenschappelijk programma, zoals de T5, zullen vervolgens opnieuw worden samengesteld bij de door DGD verrichte consolidaties.</t>
  </si>
  <si>
    <t>In deze excel staan alle in te vullen velden aangeduid in gele achtergrondkleur. En enkel de invulbare velden kunnen geselecteerd worden.</t>
  </si>
  <si>
    <t>Om zonder vergissing de link te kunnen leggen met de respectievelijke specifieke "outcomes", gelieve eerst op het werkblad "Prg" een aantal sleutelgegevens in te vullen. Op basis daarvan worden de werkbladen 1-25 dan automatisch klaargemaakt voor uw gedetailleerde input per "outcome".</t>
  </si>
  <si>
    <t xml:space="preserve">Bij de werkbladen links van het werkblad “INFO” (T1, T2 - CG-BK, T3 CA-AK et T4 – CO-OK) gaat het om de gegevens op niveau van het programma. </t>
  </si>
  <si>
    <t xml:space="preserve">T1 en T4 – CO-OK geven automatisch de totalen aan op basis van de detailgegevens op niveau van de outcome genummerd van 1 tot 25. </t>
  </si>
  <si>
    <t xml:space="preserve">T2 - CG-CK en T3 - CA-AK moeten echter uiteraard wél manueel ingevuld worden, gezien die geaggregeerde informatie niet beschikbaar is op outcome-niveau. </t>
  </si>
  <si>
    <t>Op basis van al deze informatie wordt er ook een eerste indicatie gegeven van het bedrag van de subsidie en de jaarlijkse verdeling ervan (in het tabblad "SUB").</t>
  </si>
  <si>
    <t>Om de link te kunnen leggen met de diverse "outcomes" ingevoerd via het Portaal, en om verwarring in de verdere communicatie te kunnen vermijden, is het absoluut noodzakelijk dat in deze excel en op het portaal dezelfde unieke IATI activity IDs gebruikt worden.</t>
  </si>
  <si>
    <t>Daarom geven we in deze excel op het overzichtswerkblad "Prg" onmiddellijk suggesties voor deze IATI activity IDs, en raden we ten stelligste  aan  om deze ook te gebruiken wanneer u het portaal invult!</t>
  </si>
  <si>
    <t>Indien u intern reeds andere IATI Act IDs gebruikt, en eraan houdt om die niet meer te veranderen, gelieve deze dan per outcome aan te duiden in de kolom "override" in de laatste kolom van het overzicht "Prg". Het is uiterst belangrijk dat er wat dit betreft geen verwarring ontstaat!</t>
  </si>
  <si>
    <t>Indien uw programma méér dan 25 outcomes bevat, gelieve ons dit te laten weten, per mail aan antoon.vanbroeckhoven@diplobel.fed.be en dan sturen we u met plezier een aangepaste versie !</t>
  </si>
  <si>
    <t>Aarzel ook niet om ons op datzelfde adres antoon.vanbroeckhoven@diplobel.fed.be problemen of andere observaties te melden.</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</si>
</sst>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 #,##0.00_-;\-* #,##0.00_-;_-* &quot;-&quot;??_-;_-@_-"/>
    <numFmt numFmtId="165" formatCode="[$-80C]d\ mmmm\ yyyy;@"/>
    <numFmt numFmtId="166" formatCode="#,##0_ ;\-#,##0\ "/>
    <numFmt numFmtId="167" formatCode="0.0%"/>
  </numFmts>
  <fonts count="43" x14ac:knownFonts="1">
    <font>
      <sz val="11"/>
      <color theme="1"/>
      <name val="Calibri"/>
      <family val="2"/>
      <scheme val="minor"/>
    </font>
    <font>
      <b/>
      <sz val="11"/>
      <color theme="0"/>
      <name val="Calibri"/>
      <family val="2"/>
      <scheme val="minor"/>
    </font>
    <font>
      <sz val="11"/>
      <color theme="1"/>
      <name val="Calibri"/>
      <family val="2"/>
    </font>
    <font>
      <b/>
      <sz val="11"/>
      <color theme="0"/>
      <name val="Calibri"/>
      <family val="2"/>
    </font>
    <font>
      <sz val="11"/>
      <name val="Arial"/>
      <family val="2"/>
    </font>
    <font>
      <b/>
      <u/>
      <sz val="10"/>
      <color theme="10"/>
      <name val="Calibri"/>
      <family val="2"/>
    </font>
    <font>
      <b/>
      <sz val="11"/>
      <color rgb="FFC00000"/>
      <name val="Calibri"/>
      <family val="2"/>
    </font>
    <font>
      <b/>
      <sz val="11"/>
      <color theme="1"/>
      <name val="Calibri"/>
      <family val="2"/>
    </font>
    <font>
      <b/>
      <sz val="10"/>
      <color theme="1"/>
      <name val="Calibri"/>
      <family val="2"/>
    </font>
    <font>
      <u/>
      <sz val="9"/>
      <color theme="1"/>
      <name val="Calibri"/>
      <family val="2"/>
    </font>
    <font>
      <i/>
      <sz val="11"/>
      <color theme="1"/>
      <name val="Calibri"/>
      <family val="2"/>
    </font>
    <font>
      <i/>
      <sz val="11"/>
      <color rgb="FFFF0000"/>
      <name val="Calibri"/>
      <family val="2"/>
    </font>
    <font>
      <b/>
      <sz val="10"/>
      <color theme="0"/>
      <name val="Calibri"/>
      <family val="2"/>
    </font>
    <font>
      <sz val="11"/>
      <color rgb="FFFF0000"/>
      <name val="Calibri"/>
      <family val="2"/>
    </font>
    <font>
      <sz val="11"/>
      <color theme="1"/>
      <name val="Arial"/>
      <family val="2"/>
    </font>
    <font>
      <b/>
      <vertAlign val="superscript"/>
      <sz val="11"/>
      <color theme="1"/>
      <name val="Calibri"/>
      <family val="2"/>
    </font>
    <font>
      <sz val="10"/>
      <color theme="1"/>
      <name val="Calibri"/>
      <family val="2"/>
    </font>
    <font>
      <vertAlign val="superscript"/>
      <sz val="10"/>
      <color theme="1"/>
      <name val="Calibri"/>
      <family val="2"/>
    </font>
    <font>
      <b/>
      <sz val="12"/>
      <color rgb="FFFF0000"/>
      <name val="Calibri"/>
      <family val="2"/>
    </font>
    <font>
      <sz val="8"/>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i/>
      <sz val="11"/>
      <color theme="5" tint="-0.249977111117893"/>
      <name val="Calibri"/>
      <family val="2"/>
      <scheme val="minor"/>
    </font>
    <font>
      <vertAlign val="superscript"/>
      <sz val="11"/>
      <color theme="1"/>
      <name val="Calibri"/>
      <family val="2"/>
      <scheme val="minor"/>
    </font>
    <font>
      <b/>
      <sz val="11"/>
      <color theme="5" tint="-0.249977111117893"/>
      <name val="Calibri"/>
      <family val="2"/>
      <scheme val="minor"/>
    </font>
    <font>
      <b/>
      <sz val="11"/>
      <color rgb="FFFF0000"/>
      <name val="Calibri"/>
      <family val="2"/>
      <scheme val="minor"/>
    </font>
    <font>
      <b/>
      <sz val="11"/>
      <name val="Calibri"/>
      <family val="2"/>
      <scheme val="minor"/>
    </font>
    <font>
      <b/>
      <sz val="11"/>
      <color rgb="FFC00000"/>
      <name val="Calibri"/>
      <family val="2"/>
      <scheme val="minor"/>
    </font>
    <font>
      <sz val="11"/>
      <name val="Calibri"/>
      <family val="2"/>
      <scheme val="minor"/>
    </font>
    <font>
      <sz val="12"/>
      <color rgb="FF202124"/>
      <name val="Arial"/>
      <family val="2"/>
    </font>
    <font>
      <sz val="10"/>
      <name val="Arial"/>
      <family val="2"/>
    </font>
    <font>
      <b/>
      <sz val="10"/>
      <name val="Arial"/>
      <family val="2"/>
    </font>
    <font>
      <i/>
      <sz val="10"/>
      <name val="Arial"/>
      <family val="2"/>
    </font>
    <font>
      <sz val="12"/>
      <name val="Times New Roman"/>
      <family val="1"/>
    </font>
    <font>
      <sz val="72"/>
      <color theme="1"/>
      <name val="Calibri"/>
      <family val="2"/>
      <scheme val="minor"/>
    </font>
    <font>
      <sz val="20"/>
      <color theme="1"/>
      <name val="Calibri"/>
      <family val="2"/>
      <scheme val="minor"/>
    </font>
    <font>
      <b/>
      <sz val="11"/>
      <color rgb="FFFF0000"/>
      <name val="Calibri"/>
      <family val="2"/>
    </font>
    <font>
      <i/>
      <sz val="11"/>
      <name val="Calibri"/>
      <family val="2"/>
    </font>
    <font>
      <sz val="11"/>
      <name val="Calibri"/>
      <family val="2"/>
    </font>
    <font>
      <b/>
      <sz val="12"/>
      <color rgb="FFFF0000"/>
      <name val="Calibri"/>
      <family val="2"/>
      <scheme val="minor"/>
    </font>
  </fonts>
  <fills count="55">
    <fill>
      <patternFill patternType="none"/>
    </fill>
    <fill>
      <patternFill patternType="gray125"/>
    </fill>
    <fill>
      <patternFill patternType="solid">
        <fgColor rgb="FFF2F2F2"/>
        <bgColor rgb="FFF2F2F2"/>
      </patternFill>
    </fill>
    <fill>
      <patternFill patternType="solid">
        <fgColor rgb="FF2F5496"/>
        <bgColor rgb="FF2F5496"/>
      </patternFill>
    </fill>
    <fill>
      <patternFill patternType="solid">
        <fgColor rgb="FFBFBFBF"/>
        <bgColor rgb="FFBFBFBF"/>
      </patternFill>
    </fill>
    <fill>
      <patternFill patternType="solid">
        <fgColor rgb="FF171616"/>
        <bgColor rgb="FF171616"/>
      </patternFill>
    </fill>
    <fill>
      <patternFill patternType="solid">
        <fgColor rgb="FF8EAADB"/>
        <bgColor rgb="FF8EAADB"/>
      </patternFill>
    </fill>
    <fill>
      <patternFill patternType="solid">
        <fgColor rgb="FFFFFF00"/>
        <bgColor rgb="FFFFFF00"/>
      </patternFill>
    </fill>
    <fill>
      <patternFill patternType="solid">
        <fgColor rgb="FFD8D8D8"/>
        <bgColor rgb="FFD8D8D8"/>
      </patternFill>
    </fill>
    <fill>
      <patternFill patternType="solid">
        <fgColor rgb="FFD9E2F3"/>
        <bgColor rgb="FFD9E2F3"/>
      </patternFill>
    </fill>
    <fill>
      <patternFill patternType="solid">
        <fgColor rgb="FF1F3864"/>
        <bgColor rgb="FF1F3864"/>
      </patternFill>
    </fill>
    <fill>
      <patternFill patternType="solid">
        <fgColor rgb="FF9CC2E5"/>
        <bgColor rgb="FF9CC2E5"/>
      </patternFill>
    </fill>
    <fill>
      <patternFill patternType="solid">
        <fgColor rgb="FFCC99FF"/>
        <bgColor rgb="FFCC99FF"/>
      </patternFill>
    </fill>
    <fill>
      <patternFill patternType="solid">
        <fgColor rgb="FF6666FF"/>
        <bgColor rgb="FF6666FF"/>
      </patternFill>
    </fill>
    <fill>
      <patternFill patternType="solid">
        <fgColor rgb="FF1E4E79"/>
        <bgColor rgb="FF1E4E79"/>
      </patternFill>
    </fill>
    <fill>
      <patternFill patternType="solid">
        <fgColor rgb="FFFFFFCC"/>
        <bgColor indexed="64"/>
      </patternFill>
    </fill>
    <fill>
      <patternFill patternType="solid">
        <fgColor theme="4"/>
        <bgColor theme="4"/>
      </patternFill>
    </fill>
    <fill>
      <patternFill patternType="solid">
        <fgColor rgb="FF66FFFF"/>
        <bgColor rgb="FF1E4E79"/>
      </patternFill>
    </fill>
    <fill>
      <patternFill patternType="solid">
        <fgColor rgb="FFFFFFCC"/>
        <bgColor rgb="FF1E4E79"/>
      </patternFill>
    </fill>
    <fill>
      <patternFill patternType="solid">
        <fgColor theme="2" tint="-0.499984740745262"/>
        <bgColor indexed="64"/>
      </patternFill>
    </fill>
    <fill>
      <patternFill patternType="solid">
        <fgColor theme="0" tint="-0.14999847407452621"/>
        <bgColor indexed="64"/>
      </patternFill>
    </fill>
    <fill>
      <patternFill patternType="solid">
        <fgColor theme="4" tint="-0.499984740745262"/>
        <bgColor indexed="64"/>
      </patternFill>
    </fill>
    <fill>
      <patternFill patternType="gray0625"/>
    </fill>
    <fill>
      <patternFill patternType="solid">
        <fgColor theme="8"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8" tint="-0.499984740745262"/>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indexed="43"/>
        <bgColor indexed="64"/>
      </patternFill>
    </fill>
    <fill>
      <patternFill patternType="solid">
        <fgColor rgb="FFFFFF00"/>
        <bgColor indexed="64"/>
      </patternFill>
    </fill>
    <fill>
      <patternFill patternType="solid">
        <fgColor indexed="13"/>
        <bgColor indexed="64"/>
      </patternFill>
    </fill>
    <fill>
      <patternFill patternType="solid">
        <fgColor theme="4" tint="0.79998168889431442"/>
        <bgColor theme="4" tint="0.79998168889431442"/>
      </patternFill>
    </fill>
    <fill>
      <patternFill patternType="solid">
        <fgColor rgb="FFFFFFCC"/>
        <bgColor rgb="FFBFBFBF"/>
      </patternFill>
    </fill>
    <fill>
      <patternFill patternType="solid">
        <fgColor rgb="FFFFFFCC"/>
        <bgColor rgb="FFD8D8D8"/>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rgb="FFCCFFCC"/>
        <bgColor indexed="64"/>
      </patternFill>
    </fill>
    <fill>
      <patternFill patternType="solid">
        <fgColor rgb="FF3D68BD"/>
        <bgColor indexed="64"/>
      </patternFill>
    </fill>
    <fill>
      <patternFill patternType="solid">
        <fgColor theme="4" tint="0.39997558519241921"/>
        <bgColor indexed="64"/>
      </patternFill>
    </fill>
    <fill>
      <patternFill patternType="gray0625">
        <bgColor theme="4" tint="0.39997558519241921"/>
      </patternFill>
    </fill>
    <fill>
      <patternFill patternType="solid">
        <fgColor theme="2" tint="-0.249977111117893"/>
        <bgColor indexed="64"/>
      </patternFill>
    </fill>
    <fill>
      <patternFill patternType="solid">
        <fgColor rgb="FF9CC2E5"/>
        <bgColor indexed="64"/>
      </patternFill>
    </fill>
    <fill>
      <patternFill patternType="solid">
        <fgColor rgb="FF66CCFF"/>
        <bgColor indexed="64"/>
      </patternFill>
    </fill>
    <fill>
      <patternFill patternType="solid">
        <fgColor rgb="FF66CCFF"/>
        <bgColor rgb="FF8EAADB"/>
      </patternFill>
    </fill>
    <fill>
      <patternFill patternType="solid">
        <fgColor theme="0"/>
        <bgColor indexed="64"/>
      </patternFill>
    </fill>
    <fill>
      <patternFill patternType="solid">
        <fgColor rgb="FF9CC2E5"/>
        <bgColor rgb="FFF2F2F2"/>
      </patternFill>
    </fill>
  </fills>
  <borders count="80">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right style="medium">
        <color auto="1"/>
      </right>
      <top/>
      <bottom/>
      <diagonal/>
    </border>
    <border>
      <left/>
      <right/>
      <top style="thin">
        <color theme="0"/>
      </top>
      <bottom/>
      <diagonal/>
    </border>
    <border>
      <left style="thin">
        <color theme="0"/>
      </left>
      <right/>
      <top style="thin">
        <color theme="0"/>
      </top>
      <bottom/>
      <diagonal/>
    </border>
    <border>
      <left style="thin">
        <color theme="0"/>
      </left>
      <right style="thin">
        <color theme="0"/>
      </right>
      <top style="thin">
        <color theme="0"/>
      </top>
      <bottom/>
      <diagonal/>
    </border>
    <border>
      <left style="thin">
        <color theme="4" tint="0.39997558519241921"/>
      </left>
      <right/>
      <top style="thin">
        <color theme="0"/>
      </top>
      <bottom/>
      <diagonal/>
    </border>
    <border>
      <left/>
      <right style="thin">
        <color theme="4" tint="0.39997558519241921"/>
      </right>
      <top style="thin">
        <color theme="0"/>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right style="thin">
        <color indexed="64"/>
      </right>
      <top style="thin">
        <color indexed="64"/>
      </top>
      <bottom style="thin">
        <color indexed="64"/>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s>
  <cellStyleXfs count="5">
    <xf numFmtId="0" fontId="0" fillId="0" borderId="0"/>
    <xf numFmtId="164" fontId="20" fillId="0" borderId="0" applyFont="0" applyFill="0" applyBorder="0" applyAlignment="0" applyProtection="0"/>
    <xf numFmtId="9" fontId="20" fillId="0" borderId="0" applyFont="0" applyFill="0" applyBorder="0" applyAlignment="0" applyProtection="0"/>
    <xf numFmtId="0" fontId="33" fillId="0" borderId="0"/>
    <xf numFmtId="0" fontId="33" fillId="0" borderId="0"/>
  </cellStyleXfs>
  <cellXfs count="374">
    <xf numFmtId="0" fontId="0" fillId="0" borderId="0" xfId="0"/>
    <xf numFmtId="0" fontId="2" fillId="2" borderId="1" xfId="0" applyFont="1" applyFill="1" applyBorder="1"/>
    <xf numFmtId="0" fontId="2" fillId="2" borderId="2" xfId="0" applyFont="1" applyFill="1" applyBorder="1"/>
    <xf numFmtId="0" fontId="2" fillId="2" borderId="3" xfId="0" applyFont="1" applyFill="1" applyBorder="1"/>
    <xf numFmtId="0" fontId="2" fillId="2" borderId="4" xfId="0" applyFont="1" applyFill="1" applyBorder="1"/>
    <xf numFmtId="0" fontId="2" fillId="2" borderId="8" xfId="0" applyFont="1" applyFill="1" applyBorder="1"/>
    <xf numFmtId="0" fontId="2" fillId="2" borderId="0" xfId="0" applyFont="1" applyFill="1"/>
    <xf numFmtId="0" fontId="6" fillId="5" borderId="9" xfId="0" applyFont="1" applyFill="1" applyBorder="1" applyAlignment="1">
      <alignment horizontal="center"/>
    </xf>
    <xf numFmtId="0" fontId="0" fillId="0" borderId="0" xfId="0"/>
    <xf numFmtId="0" fontId="7" fillId="0" borderId="29" xfId="0" applyFont="1" applyBorder="1" applyAlignment="1">
      <alignment horizontal="center"/>
    </xf>
    <xf numFmtId="0" fontId="7" fillId="11" borderId="24" xfId="0" applyFont="1" applyFill="1" applyBorder="1" applyAlignment="1">
      <alignment horizontal="left"/>
    </xf>
    <xf numFmtId="0" fontId="2" fillId="0" borderId="24" xfId="0" applyFont="1" applyBorder="1" applyAlignment="1">
      <alignment horizontal="left" wrapText="1"/>
    </xf>
    <xf numFmtId="0" fontId="16" fillId="2" borderId="0" xfId="0" applyFont="1" applyFill="1"/>
    <xf numFmtId="0" fontId="3" fillId="14" borderId="24" xfId="0" applyFont="1" applyFill="1" applyBorder="1" applyAlignment="1">
      <alignment horizontal="left"/>
    </xf>
    <xf numFmtId="0" fontId="7" fillId="11" borderId="24" xfId="0" applyFont="1" applyFill="1" applyBorder="1" applyAlignment="1">
      <alignment horizontal="left" wrapText="1"/>
    </xf>
    <xf numFmtId="0" fontId="2" fillId="8" borderId="24" xfId="0" applyFont="1" applyFill="1" applyBorder="1" applyAlignment="1">
      <alignment horizontal="left" wrapText="1"/>
    </xf>
    <xf numFmtId="0" fontId="2" fillId="0" borderId="30" xfId="0" applyFont="1" applyBorder="1" applyAlignment="1">
      <alignment horizontal="left"/>
    </xf>
    <xf numFmtId="0" fontId="7" fillId="0" borderId="18" xfId="0" applyFont="1" applyBorder="1" applyAlignment="1">
      <alignment horizontal="center"/>
    </xf>
    <xf numFmtId="0" fontId="2" fillId="2" borderId="0" xfId="0" applyFont="1" applyFill="1" applyBorder="1"/>
    <xf numFmtId="0" fontId="2" fillId="8" borderId="5" xfId="0" applyFont="1" applyFill="1" applyBorder="1" applyAlignment="1">
      <alignment horizontal="left"/>
    </xf>
    <xf numFmtId="0" fontId="7" fillId="0" borderId="31" xfId="0" applyFont="1" applyBorder="1" applyAlignment="1">
      <alignment horizontal="center"/>
    </xf>
    <xf numFmtId="0" fontId="2" fillId="2" borderId="32" xfId="0" applyFont="1" applyFill="1" applyBorder="1"/>
    <xf numFmtId="0" fontId="0" fillId="0" borderId="32" xfId="0" applyBorder="1"/>
    <xf numFmtId="0" fontId="0" fillId="0" borderId="0" xfId="0" applyAlignment="1">
      <alignment horizontal="center" vertical="center" wrapText="1"/>
    </xf>
    <xf numFmtId="0" fontId="0" fillId="0" borderId="0" xfId="0" applyAlignment="1">
      <alignment vertical="center" wrapText="1"/>
    </xf>
    <xf numFmtId="0" fontId="1" fillId="16" borderId="34" xfId="0" applyFont="1" applyFill="1" applyBorder="1" applyAlignment="1">
      <alignment vertical="center" wrapText="1"/>
    </xf>
    <xf numFmtId="0" fontId="1" fillId="16" borderId="34" xfId="0" applyFont="1" applyFill="1" applyBorder="1" applyAlignment="1">
      <alignment horizontal="center" vertical="center" wrapText="1"/>
    </xf>
    <xf numFmtId="0" fontId="1" fillId="16" borderId="35" xfId="0" applyFont="1" applyFill="1" applyBorder="1" applyAlignment="1">
      <alignment horizontal="center" vertical="center" wrapText="1"/>
    </xf>
    <xf numFmtId="0" fontId="0" fillId="0" borderId="36" xfId="0" applyFont="1" applyBorder="1" applyAlignment="1">
      <alignment horizontal="center" vertical="center" wrapText="1"/>
    </xf>
    <xf numFmtId="0" fontId="0" fillId="0" borderId="33" xfId="0" applyFont="1" applyBorder="1" applyAlignment="1">
      <alignment vertical="center" wrapText="1"/>
    </xf>
    <xf numFmtId="0" fontId="0" fillId="0" borderId="33" xfId="0" applyFont="1" applyBorder="1" applyAlignment="1">
      <alignment horizontal="center" vertical="center" wrapText="1"/>
    </xf>
    <xf numFmtId="165" fontId="0" fillId="0" borderId="33" xfId="0" applyNumberFormat="1" applyFont="1" applyBorder="1" applyAlignment="1">
      <alignment horizontal="center" vertical="center" wrapText="1"/>
    </xf>
    <xf numFmtId="0" fontId="0" fillId="0" borderId="33" xfId="0" applyFont="1" applyBorder="1"/>
    <xf numFmtId="0" fontId="0" fillId="0" borderId="37" xfId="0" applyFont="1" applyBorder="1" applyAlignment="1">
      <alignment horizontal="center" vertical="center" wrapText="1"/>
    </xf>
    <xf numFmtId="0" fontId="0" fillId="0" borderId="38" xfId="0" applyFont="1" applyBorder="1" applyAlignment="1">
      <alignment horizontal="center" vertical="center" wrapText="1"/>
    </xf>
    <xf numFmtId="0" fontId="0" fillId="0" borderId="39" xfId="0" applyFont="1" applyBorder="1" applyAlignment="1">
      <alignment vertical="center" wrapText="1"/>
    </xf>
    <xf numFmtId="0" fontId="0" fillId="0" borderId="39" xfId="0" applyFont="1" applyBorder="1" applyAlignment="1">
      <alignment horizontal="center" vertical="center" wrapText="1"/>
    </xf>
    <xf numFmtId="165" fontId="0" fillId="0" borderId="39" xfId="0" applyNumberFormat="1" applyFont="1" applyBorder="1" applyAlignment="1">
      <alignment horizontal="center" vertical="center" wrapText="1"/>
    </xf>
    <xf numFmtId="0" fontId="0" fillId="0" borderId="39" xfId="0" applyFont="1" applyBorder="1"/>
    <xf numFmtId="0" fontId="0" fillId="0" borderId="40" xfId="0" applyFont="1" applyBorder="1" applyAlignment="1">
      <alignment horizontal="center" vertical="center" wrapText="1"/>
    </xf>
    <xf numFmtId="0" fontId="0" fillId="0" borderId="40" xfId="0" applyFont="1" applyBorder="1" applyAlignment="1">
      <alignment horizontal="center" vertical="center"/>
    </xf>
    <xf numFmtId="165" fontId="0" fillId="0" borderId="39" xfId="0" applyNumberFormat="1" applyFont="1" applyBorder="1" applyAlignment="1">
      <alignment horizontal="left" vertical="center" wrapText="1"/>
    </xf>
    <xf numFmtId="0" fontId="0" fillId="0" borderId="39" xfId="0" applyFont="1" applyBorder="1" applyAlignment="1">
      <alignment horizontal="left" vertical="center" wrapText="1"/>
    </xf>
    <xf numFmtId="0" fontId="1" fillId="16" borderId="0" xfId="0" applyFont="1" applyFill="1" applyBorder="1" applyAlignment="1">
      <alignment vertical="center" wrapText="1"/>
    </xf>
    <xf numFmtId="0" fontId="1" fillId="16" borderId="0" xfId="0" applyFont="1" applyFill="1" applyBorder="1" applyAlignment="1">
      <alignment horizontal="center" vertical="center" wrapText="1"/>
    </xf>
    <xf numFmtId="0" fontId="1" fillId="16" borderId="0" xfId="0" applyFont="1" applyFill="1" applyAlignment="1">
      <alignment vertical="center" wrapText="1"/>
    </xf>
    <xf numFmtId="0" fontId="4" fillId="0" borderId="7" xfId="0" applyFont="1" applyBorder="1"/>
    <xf numFmtId="0" fontId="0" fillId="0" borderId="0" xfId="0"/>
    <xf numFmtId="0" fontId="2" fillId="0" borderId="5" xfId="0" applyFont="1" applyBorder="1" applyAlignment="1">
      <alignment horizontal="left"/>
    </xf>
    <xf numFmtId="0" fontId="7" fillId="0" borderId="18" xfId="0" applyFont="1" applyBorder="1" applyAlignment="1">
      <alignment horizontal="center"/>
    </xf>
    <xf numFmtId="0" fontId="2" fillId="0" borderId="6" xfId="0" applyFont="1" applyBorder="1" applyAlignment="1">
      <alignment horizontal="left"/>
    </xf>
    <xf numFmtId="0" fontId="22" fillId="0" borderId="51" xfId="0" applyFont="1" applyBorder="1" applyAlignment="1">
      <alignment horizontal="center"/>
    </xf>
    <xf numFmtId="0" fontId="22" fillId="0" borderId="52" xfId="0" applyFont="1" applyBorder="1" applyAlignment="1">
      <alignment horizontal="center"/>
    </xf>
    <xf numFmtId="0" fontId="22" fillId="0" borderId="53" xfId="0" applyFont="1" applyBorder="1" applyAlignment="1">
      <alignment horizontal="center"/>
    </xf>
    <xf numFmtId="0" fontId="1" fillId="19" borderId="45" xfId="0" applyFont="1" applyFill="1" applyBorder="1"/>
    <xf numFmtId="0" fontId="22" fillId="20" borderId="45" xfId="0" applyFont="1" applyFill="1" applyBorder="1"/>
    <xf numFmtId="0" fontId="24" fillId="0" borderId="0" xfId="0" applyFont="1"/>
    <xf numFmtId="9" fontId="22" fillId="0" borderId="53" xfId="2" applyFont="1" applyBorder="1" applyAlignment="1">
      <alignment horizontal="center"/>
    </xf>
    <xf numFmtId="0" fontId="0" fillId="0" borderId="46" xfId="0" applyBorder="1"/>
    <xf numFmtId="0" fontId="22" fillId="23" borderId="46" xfId="0" applyFont="1" applyFill="1" applyBorder="1"/>
    <xf numFmtId="0" fontId="22" fillId="24" borderId="46" xfId="0" applyFont="1" applyFill="1" applyBorder="1"/>
    <xf numFmtId="0" fontId="22" fillId="26" borderId="46" xfId="0" applyFont="1" applyFill="1" applyBorder="1"/>
    <xf numFmtId="0" fontId="1" fillId="27" borderId="46" xfId="0" applyFont="1" applyFill="1" applyBorder="1"/>
    <xf numFmtId="0" fontId="21" fillId="0" borderId="0" xfId="0" applyFont="1"/>
    <xf numFmtId="0" fontId="0" fillId="0" borderId="0" xfId="0" applyAlignment="1"/>
    <xf numFmtId="0" fontId="7" fillId="0" borderId="18" xfId="0" applyFont="1" applyBorder="1" applyAlignment="1">
      <alignment horizontal="center"/>
    </xf>
    <xf numFmtId="0" fontId="0" fillId="0" borderId="0" xfId="0"/>
    <xf numFmtId="0" fontId="2" fillId="0" borderId="5" xfId="0" applyFont="1" applyBorder="1" applyAlignment="1">
      <alignment horizontal="left"/>
    </xf>
    <xf numFmtId="0" fontId="2" fillId="0" borderId="6" xfId="0" applyFont="1" applyBorder="1" applyAlignment="1">
      <alignment horizontal="left"/>
    </xf>
    <xf numFmtId="0" fontId="2" fillId="8" borderId="6" xfId="0" applyFont="1" applyFill="1" applyBorder="1" applyAlignment="1">
      <alignment horizontal="left"/>
    </xf>
    <xf numFmtId="0" fontId="0" fillId="15" borderId="0" xfId="0" applyFill="1"/>
    <xf numFmtId="0" fontId="31" fillId="15" borderId="0" xfId="0" applyFont="1" applyFill="1"/>
    <xf numFmtId="0" fontId="0" fillId="0" borderId="0" xfId="0" applyNumberFormat="1"/>
    <xf numFmtId="0" fontId="32" fillId="0" borderId="0" xfId="0" applyFont="1"/>
    <xf numFmtId="0" fontId="34" fillId="0" borderId="0" xfId="3" applyFont="1"/>
    <xf numFmtId="0" fontId="34" fillId="34" borderId="0" xfId="3" applyFont="1" applyFill="1"/>
    <xf numFmtId="0" fontId="34" fillId="35" borderId="0" xfId="3" applyFont="1" applyFill="1"/>
    <xf numFmtId="0" fontId="33" fillId="0" borderId="0" xfId="3"/>
    <xf numFmtId="0" fontId="33" fillId="34" borderId="0" xfId="3" applyFill="1"/>
    <xf numFmtId="0" fontId="33" fillId="35" borderId="0" xfId="3" applyFill="1"/>
    <xf numFmtId="0" fontId="33" fillId="36" borderId="0" xfId="3" applyFill="1"/>
    <xf numFmtId="0" fontId="35" fillId="0" borderId="0" xfId="3" applyFont="1"/>
    <xf numFmtId="0" fontId="33" fillId="0" borderId="0" xfId="4"/>
    <xf numFmtId="22" fontId="33" fillId="0" borderId="0" xfId="3" applyNumberFormat="1"/>
    <xf numFmtId="0" fontId="36" fillId="0" borderId="0" xfId="3" applyFont="1" applyAlignment="1">
      <alignment vertical="center"/>
    </xf>
    <xf numFmtId="0" fontId="0" fillId="37" borderId="63" xfId="0" applyFont="1" applyFill="1" applyBorder="1"/>
    <xf numFmtId="0" fontId="0" fillId="37" borderId="64" xfId="0" applyFont="1" applyFill="1" applyBorder="1"/>
    <xf numFmtId="0" fontId="0" fillId="37" borderId="65" xfId="0" applyFont="1" applyFill="1" applyBorder="1"/>
    <xf numFmtId="0" fontId="0" fillId="0" borderId="63" xfId="0" applyFont="1" applyBorder="1"/>
    <xf numFmtId="0" fontId="0" fillId="0" borderId="64" xfId="0" applyFont="1" applyBorder="1"/>
    <xf numFmtId="0" fontId="0" fillId="0" borderId="65" xfId="0" applyFont="1" applyBorder="1"/>
    <xf numFmtId="0" fontId="28" fillId="0" borderId="0" xfId="0" applyFont="1"/>
    <xf numFmtId="0" fontId="0" fillId="0" borderId="0" xfId="0" applyProtection="1"/>
    <xf numFmtId="0" fontId="0" fillId="0" borderId="0" xfId="0" applyAlignment="1" applyProtection="1">
      <alignment horizontal="center"/>
    </xf>
    <xf numFmtId="0" fontId="1" fillId="28" borderId="46" xfId="0" applyFont="1" applyFill="1" applyBorder="1" applyAlignment="1" applyProtection="1">
      <alignment horizontal="center"/>
    </xf>
    <xf numFmtId="0" fontId="22" fillId="26" borderId="46" xfId="0" applyFont="1" applyFill="1" applyBorder="1" applyProtection="1"/>
    <xf numFmtId="9" fontId="22" fillId="26" borderId="46" xfId="0" applyNumberFormat="1" applyFont="1" applyFill="1" applyBorder="1" applyAlignment="1" applyProtection="1">
      <alignment horizontal="center"/>
    </xf>
    <xf numFmtId="0" fontId="22" fillId="20" borderId="46" xfId="0" applyFont="1" applyFill="1" applyBorder="1" applyProtection="1"/>
    <xf numFmtId="9" fontId="22" fillId="20" borderId="46" xfId="0" applyNumberFormat="1" applyFont="1" applyFill="1" applyBorder="1" applyAlignment="1" applyProtection="1">
      <alignment horizontal="center"/>
    </xf>
    <xf numFmtId="0" fontId="22" fillId="29" borderId="46" xfId="0" applyFont="1" applyFill="1" applyBorder="1" applyProtection="1"/>
    <xf numFmtId="9" fontId="22" fillId="29" borderId="46" xfId="0" applyNumberFormat="1" applyFont="1" applyFill="1" applyBorder="1" applyAlignment="1" applyProtection="1">
      <alignment horizontal="center"/>
    </xf>
    <xf numFmtId="0" fontId="22" fillId="23" borderId="46" xfId="0" applyFont="1" applyFill="1" applyBorder="1" applyAlignment="1" applyProtection="1">
      <alignment horizontal="center"/>
    </xf>
    <xf numFmtId="0" fontId="22" fillId="31" borderId="46" xfId="0" applyFont="1" applyFill="1" applyBorder="1" applyAlignment="1" applyProtection="1">
      <alignment horizontal="center"/>
    </xf>
    <xf numFmtId="0" fontId="22" fillId="32" borderId="46" xfId="0" applyFont="1" applyFill="1" applyBorder="1" applyAlignment="1" applyProtection="1">
      <alignment horizontal="center"/>
    </xf>
    <xf numFmtId="0" fontId="1" fillId="33" borderId="46" xfId="0" applyFont="1" applyFill="1" applyBorder="1" applyAlignment="1" applyProtection="1">
      <alignment horizontal="center"/>
    </xf>
    <xf numFmtId="0" fontId="1" fillId="27" borderId="46" xfId="0" applyFont="1" applyFill="1" applyBorder="1" applyAlignment="1" applyProtection="1">
      <alignment horizontal="center"/>
    </xf>
    <xf numFmtId="0" fontId="0" fillId="0" borderId="0" xfId="0" quotePrefix="1"/>
    <xf numFmtId="0" fontId="0" fillId="0" borderId="0" xfId="0" applyAlignment="1">
      <alignment wrapText="1"/>
    </xf>
    <xf numFmtId="0" fontId="0" fillId="0" borderId="0" xfId="0" applyProtection="1">
      <protection locked="0"/>
    </xf>
    <xf numFmtId="0" fontId="0" fillId="37" borderId="64" xfId="0" applyNumberFormat="1" applyFont="1" applyFill="1" applyBorder="1"/>
    <xf numFmtId="0" fontId="0" fillId="0" borderId="64" xfId="0" applyNumberFormat="1" applyFont="1" applyBorder="1"/>
    <xf numFmtId="0" fontId="0" fillId="0" borderId="0" xfId="0"/>
    <xf numFmtId="0" fontId="33" fillId="0" borderId="0" xfId="0" applyNumberFormat="1" applyFont="1" applyFill="1" applyBorder="1" applyAlignment="1" applyProtection="1"/>
    <xf numFmtId="0" fontId="34" fillId="0" borderId="0" xfId="0" applyNumberFormat="1" applyFont="1" applyFill="1" applyBorder="1" applyAlignment="1" applyProtection="1"/>
    <xf numFmtId="0" fontId="34" fillId="34" borderId="0" xfId="0" applyNumberFormat="1" applyFont="1" applyFill="1" applyBorder="1" applyAlignment="1" applyProtection="1"/>
    <xf numFmtId="0" fontId="34" fillId="35" borderId="0" xfId="0" applyNumberFormat="1" applyFont="1" applyFill="1" applyBorder="1" applyAlignment="1" applyProtection="1"/>
    <xf numFmtId="0" fontId="0" fillId="15" borderId="0" xfId="0" applyFill="1" applyProtection="1">
      <protection locked="0"/>
    </xf>
    <xf numFmtId="166" fontId="0" fillId="0" borderId="46" xfId="1" applyNumberFormat="1" applyFont="1" applyBorder="1" applyProtection="1"/>
    <xf numFmtId="166" fontId="0" fillId="26" borderId="46" xfId="1" applyNumberFormat="1" applyFont="1" applyFill="1" applyBorder="1" applyProtection="1"/>
    <xf numFmtId="166" fontId="0" fillId="20" borderId="46" xfId="1" applyNumberFormat="1" applyFont="1" applyFill="1" applyBorder="1" applyProtection="1"/>
    <xf numFmtId="166" fontId="0" fillId="29" borderId="46" xfId="1" applyNumberFormat="1" applyFont="1" applyFill="1" applyBorder="1" applyProtection="1"/>
    <xf numFmtId="166" fontId="0" fillId="30" borderId="46" xfId="1" applyNumberFormat="1" applyFont="1" applyFill="1" applyBorder="1" applyProtection="1"/>
    <xf numFmtId="166" fontId="22" fillId="23" borderId="46" xfId="1" applyNumberFormat="1" applyFont="1" applyFill="1" applyBorder="1" applyProtection="1"/>
    <xf numFmtId="166" fontId="22" fillId="31" borderId="46" xfId="1" applyNumberFormat="1" applyFont="1" applyFill="1" applyBorder="1" applyProtection="1"/>
    <xf numFmtId="166" fontId="22" fillId="32" borderId="46" xfId="1" applyNumberFormat="1" applyFont="1" applyFill="1" applyBorder="1" applyProtection="1"/>
    <xf numFmtId="166" fontId="1" fillId="33" borderId="46" xfId="1" applyNumberFormat="1" applyFont="1" applyFill="1" applyBorder="1" applyProtection="1"/>
    <xf numFmtId="166" fontId="1" fillId="27" borderId="46" xfId="1" applyNumberFormat="1" applyFont="1" applyFill="1" applyBorder="1" applyProtection="1"/>
    <xf numFmtId="166" fontId="0" fillId="0" borderId="46" xfId="1" applyNumberFormat="1" applyFont="1" applyBorder="1"/>
    <xf numFmtId="166" fontId="22" fillId="23" borderId="46" xfId="1" applyNumberFormat="1" applyFont="1" applyFill="1" applyBorder="1"/>
    <xf numFmtId="166" fontId="22" fillId="24" borderId="46" xfId="1" applyNumberFormat="1" applyFont="1" applyFill="1" applyBorder="1"/>
    <xf numFmtId="166" fontId="22" fillId="25" borderId="46" xfId="1" applyNumberFormat="1" applyFont="1" applyFill="1" applyBorder="1"/>
    <xf numFmtId="167" fontId="22" fillId="25" borderId="47" xfId="1" applyNumberFormat="1" applyFont="1" applyFill="1" applyBorder="1"/>
    <xf numFmtId="167" fontId="0" fillId="22" borderId="47" xfId="0" applyNumberFormat="1" applyFill="1" applyBorder="1"/>
    <xf numFmtId="167" fontId="0" fillId="0" borderId="47" xfId="0" applyNumberFormat="1" applyBorder="1"/>
    <xf numFmtId="3" fontId="0" fillId="0" borderId="0" xfId="0" applyNumberFormat="1"/>
    <xf numFmtId="3" fontId="2" fillId="0" borderId="5" xfId="0" applyNumberFormat="1" applyFont="1" applyBorder="1" applyAlignment="1">
      <alignment horizontal="left"/>
    </xf>
    <xf numFmtId="3" fontId="2" fillId="8" borderId="5" xfId="0" applyNumberFormat="1" applyFont="1" applyFill="1" applyBorder="1" applyAlignment="1">
      <alignment horizontal="left"/>
    </xf>
    <xf numFmtId="0" fontId="2" fillId="0" borderId="24" xfId="0" applyFont="1" applyBorder="1" applyAlignment="1">
      <alignment horizontal="left" wrapText="1"/>
    </xf>
    <xf numFmtId="0" fontId="2" fillId="0" borderId="5" xfId="0" applyFont="1" applyBorder="1" applyAlignment="1">
      <alignment horizontal="left"/>
    </xf>
    <xf numFmtId="0" fontId="0" fillId="0" borderId="0" xfId="0"/>
    <xf numFmtId="0" fontId="2" fillId="0" borderId="6" xfId="0" applyFont="1" applyBorder="1" applyAlignment="1">
      <alignment horizontal="left"/>
    </xf>
    <xf numFmtId="0" fontId="2" fillId="8" borderId="6" xfId="0" applyFont="1" applyFill="1" applyBorder="1" applyAlignment="1">
      <alignment horizontal="left"/>
    </xf>
    <xf numFmtId="49" fontId="37" fillId="0" borderId="0" xfId="0" applyNumberFormat="1" applyFont="1" applyAlignment="1" applyProtection="1">
      <alignment textRotation="43"/>
      <protection locked="0"/>
    </xf>
    <xf numFmtId="0" fontId="0" fillId="0" borderId="0" xfId="0" applyAlignment="1">
      <alignment vertical="center"/>
    </xf>
    <xf numFmtId="0" fontId="1" fillId="28" borderId="0" xfId="0" applyFont="1" applyFill="1" applyAlignment="1">
      <alignment horizontal="center" vertical="center"/>
    </xf>
    <xf numFmtId="0" fontId="0" fillId="40" borderId="46" xfId="0" applyFill="1" applyBorder="1" applyAlignment="1">
      <alignment vertical="center"/>
    </xf>
    <xf numFmtId="0" fontId="0" fillId="0" borderId="46" xfId="0" applyBorder="1" applyAlignment="1">
      <alignment vertical="center" wrapText="1"/>
    </xf>
    <xf numFmtId="0" fontId="0" fillId="26" borderId="46" xfId="0" applyFill="1" applyBorder="1" applyAlignment="1">
      <alignment vertical="center" wrapText="1"/>
    </xf>
    <xf numFmtId="9" fontId="0" fillId="26" borderId="46" xfId="0" applyNumberFormat="1" applyFill="1" applyBorder="1" applyAlignment="1">
      <alignment vertical="center"/>
    </xf>
    <xf numFmtId="9" fontId="0" fillId="26" borderId="46" xfId="0" applyNumberFormat="1" applyFill="1" applyBorder="1" applyAlignment="1">
      <alignment vertical="center" wrapText="1"/>
    </xf>
    <xf numFmtId="0" fontId="0" fillId="41" borderId="46" xfId="0" applyFill="1" applyBorder="1" applyAlignment="1">
      <alignment vertical="center"/>
    </xf>
    <xf numFmtId="0" fontId="0" fillId="42" borderId="46" xfId="0" applyFill="1" applyBorder="1" applyAlignment="1">
      <alignment vertical="center"/>
    </xf>
    <xf numFmtId="0" fontId="0" fillId="43" borderId="46" xfId="0" applyFill="1" applyBorder="1" applyAlignment="1">
      <alignment vertical="center"/>
    </xf>
    <xf numFmtId="0" fontId="0" fillId="23" borderId="46" xfId="0" applyFill="1" applyBorder="1" applyAlignment="1">
      <alignment vertical="center"/>
    </xf>
    <xf numFmtId="0" fontId="0" fillId="0" borderId="46" xfId="0" applyBorder="1" applyAlignment="1">
      <alignment vertical="center"/>
    </xf>
    <xf numFmtId="0" fontId="0" fillId="44" borderId="46" xfId="0" applyFill="1" applyBorder="1" applyAlignment="1">
      <alignment vertical="center"/>
    </xf>
    <xf numFmtId="0" fontId="0" fillId="0" borderId="46" xfId="0" applyFont="1" applyBorder="1" applyAlignment="1" applyProtection="1">
      <alignment vertical="center" wrapText="1"/>
      <protection locked="0"/>
    </xf>
    <xf numFmtId="0" fontId="0" fillId="0" borderId="0" xfId="0" applyAlignment="1">
      <alignment horizontal="left" vertical="top" wrapText="1"/>
    </xf>
    <xf numFmtId="0" fontId="7" fillId="45" borderId="31" xfId="0" applyFont="1" applyFill="1" applyBorder="1" applyAlignment="1">
      <alignment horizontal="center"/>
    </xf>
    <xf numFmtId="0" fontId="0" fillId="44" borderId="55" xfId="0" applyFill="1" applyBorder="1" applyAlignment="1">
      <alignment vertical="center"/>
    </xf>
    <xf numFmtId="0" fontId="0" fillId="0" borderId="55" xfId="0" applyBorder="1" applyAlignment="1">
      <alignment vertical="center" wrapText="1"/>
    </xf>
    <xf numFmtId="166" fontId="1" fillId="46" borderId="46" xfId="1" applyNumberFormat="1" applyFont="1" applyFill="1" applyBorder="1"/>
    <xf numFmtId="167" fontId="1" fillId="46" borderId="47" xfId="1" applyNumberFormat="1" applyFont="1" applyFill="1" applyBorder="1"/>
    <xf numFmtId="166" fontId="0" fillId="47" borderId="49" xfId="1" applyNumberFormat="1" applyFont="1" applyFill="1" applyBorder="1"/>
    <xf numFmtId="167" fontId="0" fillId="48" borderId="50" xfId="0" applyNumberFormat="1" applyFill="1" applyBorder="1"/>
    <xf numFmtId="166" fontId="29" fillId="47" borderId="47" xfId="1" applyNumberFormat="1" applyFont="1" applyFill="1" applyBorder="1"/>
    <xf numFmtId="3" fontId="2" fillId="0" borderId="6" xfId="0" applyNumberFormat="1" applyFont="1" applyBorder="1" applyAlignment="1">
      <alignment horizontal="left"/>
    </xf>
    <xf numFmtId="3" fontId="2" fillId="8" borderId="6" xfId="0" applyNumberFormat="1" applyFont="1" applyFill="1" applyBorder="1" applyAlignment="1">
      <alignment horizontal="left"/>
    </xf>
    <xf numFmtId="0" fontId="7" fillId="0" borderId="69" xfId="0" applyFont="1" applyBorder="1" applyAlignment="1">
      <alignment horizontal="center"/>
    </xf>
    <xf numFmtId="0" fontId="22" fillId="0" borderId="72" xfId="0" applyFont="1" applyBorder="1" applyAlignment="1">
      <alignment horizontal="center"/>
    </xf>
    <xf numFmtId="0" fontId="1" fillId="19" borderId="68" xfId="0" applyFont="1" applyFill="1" applyBorder="1"/>
    <xf numFmtId="0" fontId="22" fillId="20" borderId="68" xfId="0" applyFont="1" applyFill="1" applyBorder="1"/>
    <xf numFmtId="0" fontId="0" fillId="15" borderId="68" xfId="0" applyFill="1" applyBorder="1" applyAlignment="1" applyProtection="1">
      <alignment horizontal="left" indent="1"/>
      <protection locked="0"/>
    </xf>
    <xf numFmtId="0" fontId="0" fillId="15" borderId="73" xfId="0" applyFill="1" applyBorder="1" applyAlignment="1" applyProtection="1">
      <alignment horizontal="left" indent="1"/>
      <protection locked="0"/>
    </xf>
    <xf numFmtId="0" fontId="0" fillId="15" borderId="74" xfId="0" applyFill="1" applyBorder="1" applyAlignment="1" applyProtection="1">
      <alignment horizontal="left" indent="1"/>
      <protection locked="0"/>
    </xf>
    <xf numFmtId="0" fontId="22" fillId="45" borderId="0" xfId="0" applyFont="1" applyFill="1" applyAlignment="1">
      <alignment horizontal="right"/>
    </xf>
    <xf numFmtId="0" fontId="0" fillId="0" borderId="0" xfId="0" applyAlignment="1" applyProtection="1">
      <alignment horizontal="left" vertical="top" wrapText="1"/>
      <protection locked="0"/>
    </xf>
    <xf numFmtId="0" fontId="0" fillId="0" borderId="0" xfId="0" applyAlignment="1" applyProtection="1">
      <alignment wrapText="1"/>
      <protection locked="0"/>
    </xf>
    <xf numFmtId="0" fontId="23" fillId="0" borderId="0" xfId="0" applyFont="1"/>
    <xf numFmtId="0" fontId="0" fillId="15" borderId="0" xfId="0" applyFill="1" applyAlignment="1" applyProtection="1">
      <alignment horizontal="right"/>
      <protection locked="0"/>
    </xf>
    <xf numFmtId="0" fontId="0" fillId="0" borderId="0" xfId="0"/>
    <xf numFmtId="0" fontId="2" fillId="0" borderId="5" xfId="0" applyFont="1" applyBorder="1" applyAlignment="1">
      <alignment horizontal="left"/>
    </xf>
    <xf numFmtId="0" fontId="2" fillId="0" borderId="6" xfId="0" applyFont="1" applyBorder="1" applyAlignment="1">
      <alignment horizontal="left"/>
    </xf>
    <xf numFmtId="0" fontId="39" fillId="2" borderId="0" xfId="0" applyFont="1" applyFill="1" applyBorder="1"/>
    <xf numFmtId="3" fontId="40" fillId="11" borderId="5" xfId="0" applyNumberFormat="1" applyFont="1" applyFill="1" applyBorder="1" applyAlignment="1">
      <alignment horizontal="center"/>
    </xf>
    <xf numFmtId="3" fontId="40" fillId="15" borderId="5" xfId="0" applyNumberFormat="1" applyFont="1" applyFill="1" applyBorder="1" applyAlignment="1" applyProtection="1">
      <alignment horizontal="left"/>
      <protection locked="0"/>
    </xf>
    <xf numFmtId="3" fontId="41" fillId="15" borderId="5" xfId="0" applyNumberFormat="1" applyFont="1" applyFill="1" applyBorder="1" applyAlignment="1" applyProtection="1">
      <alignment horizontal="left"/>
      <protection locked="0"/>
    </xf>
    <xf numFmtId="3" fontId="41" fillId="15" borderId="25" xfId="0" applyNumberFormat="1" applyFont="1" applyFill="1" applyBorder="1" applyAlignment="1" applyProtection="1">
      <alignment horizontal="left"/>
      <protection locked="0"/>
    </xf>
    <xf numFmtId="166" fontId="29" fillId="19" borderId="46" xfId="1" applyNumberFormat="1" applyFont="1" applyFill="1" applyBorder="1"/>
    <xf numFmtId="166" fontId="29" fillId="20" borderId="46" xfId="1" applyNumberFormat="1" applyFont="1" applyFill="1" applyBorder="1"/>
    <xf numFmtId="166" fontId="29" fillId="20" borderId="47" xfId="1" applyNumberFormat="1" applyFont="1" applyFill="1" applyBorder="1"/>
    <xf numFmtId="166" fontId="31" fillId="15" borderId="46" xfId="1" applyNumberFormat="1" applyFont="1" applyFill="1" applyBorder="1" applyProtection="1">
      <protection locked="0"/>
    </xf>
    <xf numFmtId="166" fontId="31" fillId="15" borderId="55" xfId="1" applyNumberFormat="1" applyFont="1" applyFill="1" applyBorder="1" applyProtection="1">
      <protection locked="0"/>
    </xf>
    <xf numFmtId="166" fontId="29" fillId="20" borderId="55" xfId="1" applyNumberFormat="1" applyFont="1" applyFill="1" applyBorder="1"/>
    <xf numFmtId="166" fontId="29" fillId="20" borderId="56" xfId="1" applyNumberFormat="1" applyFont="1" applyFill="1" applyBorder="1"/>
    <xf numFmtId="3" fontId="40" fillId="11" borderId="9" xfId="0" applyNumberFormat="1" applyFont="1" applyFill="1" applyBorder="1" applyAlignment="1">
      <alignment horizontal="center"/>
    </xf>
    <xf numFmtId="3" fontId="41" fillId="0" borderId="5" xfId="0" applyNumberFormat="1" applyFont="1" applyBorder="1" applyAlignment="1">
      <alignment horizontal="left"/>
    </xf>
    <xf numFmtId="3" fontId="40" fillId="0" borderId="9" xfId="0" applyNumberFormat="1" applyFont="1" applyBorder="1" applyAlignment="1">
      <alignment horizontal="center"/>
    </xf>
    <xf numFmtId="3" fontId="40" fillId="0" borderId="5" xfId="0" applyNumberFormat="1" applyFont="1" applyFill="1" applyBorder="1" applyAlignment="1">
      <alignment horizontal="center"/>
    </xf>
    <xf numFmtId="3" fontId="40" fillId="0" borderId="9" xfId="0" applyNumberFormat="1" applyFont="1" applyFill="1" applyBorder="1" applyAlignment="1">
      <alignment horizontal="center"/>
    </xf>
    <xf numFmtId="3" fontId="40" fillId="11" borderId="70" xfId="0" applyNumberFormat="1" applyFont="1" applyFill="1" applyBorder="1" applyAlignment="1">
      <alignment horizontal="center"/>
    </xf>
    <xf numFmtId="3" fontId="40" fillId="45" borderId="9" xfId="0" applyNumberFormat="1" applyFont="1" applyFill="1" applyBorder="1" applyAlignment="1">
      <alignment horizontal="center"/>
    </xf>
    <xf numFmtId="3" fontId="40" fillId="0" borderId="70" xfId="0" applyNumberFormat="1" applyFont="1" applyFill="1" applyBorder="1" applyAlignment="1">
      <alignment horizontal="left"/>
    </xf>
    <xf numFmtId="3" fontId="41" fillId="0" borderId="5" xfId="0" applyNumberFormat="1" applyFont="1" applyFill="1" applyBorder="1" applyAlignment="1">
      <alignment horizontal="left"/>
    </xf>
    <xf numFmtId="3" fontId="41" fillId="0" borderId="9" xfId="0" applyNumberFormat="1" applyFont="1" applyFill="1" applyBorder="1" applyAlignment="1">
      <alignment horizontal="left"/>
    </xf>
    <xf numFmtId="3" fontId="40" fillId="4" borderId="70" xfId="0" applyNumberFormat="1" applyFont="1" applyFill="1" applyBorder="1" applyAlignment="1">
      <alignment horizontal="left"/>
    </xf>
    <xf numFmtId="3" fontId="41" fillId="4" borderId="5" xfId="0" applyNumberFormat="1" applyFont="1" applyFill="1" applyBorder="1" applyAlignment="1">
      <alignment horizontal="left"/>
    </xf>
    <xf numFmtId="3" fontId="41" fillId="4" borderId="9" xfId="0" applyNumberFormat="1" applyFont="1" applyFill="1" applyBorder="1" applyAlignment="1">
      <alignment horizontal="left"/>
    </xf>
    <xf numFmtId="3" fontId="41" fillId="0" borderId="70" xfId="0" applyNumberFormat="1" applyFont="1" applyBorder="1" applyAlignment="1">
      <alignment horizontal="left"/>
    </xf>
    <xf numFmtId="3" fontId="41" fillId="0" borderId="9" xfId="0" applyNumberFormat="1" applyFont="1" applyBorder="1" applyAlignment="1">
      <alignment horizontal="left"/>
    </xf>
    <xf numFmtId="3" fontId="41" fillId="8" borderId="70" xfId="0" applyNumberFormat="1" applyFont="1" applyFill="1" applyBorder="1" applyAlignment="1">
      <alignment horizontal="left"/>
    </xf>
    <xf numFmtId="3" fontId="41" fillId="8" borderId="5" xfId="0" applyNumberFormat="1" applyFont="1" applyFill="1" applyBorder="1" applyAlignment="1">
      <alignment horizontal="left"/>
    </xf>
    <xf numFmtId="3" fontId="41" fillId="8" borderId="9" xfId="0" applyNumberFormat="1" applyFont="1" applyFill="1" applyBorder="1" applyAlignment="1">
      <alignment horizontal="left"/>
    </xf>
    <xf numFmtId="0" fontId="0" fillId="0" borderId="0" xfId="0" applyFill="1" applyBorder="1"/>
    <xf numFmtId="3" fontId="40" fillId="0" borderId="5" xfId="0" applyNumberFormat="1" applyFont="1" applyFill="1" applyBorder="1" applyAlignment="1">
      <alignment horizontal="left"/>
    </xf>
    <xf numFmtId="3" fontId="40" fillId="38" borderId="5" xfId="0" applyNumberFormat="1" applyFont="1" applyFill="1" applyBorder="1" applyAlignment="1" applyProtection="1">
      <alignment horizontal="left"/>
      <protection locked="0"/>
    </xf>
    <xf numFmtId="3" fontId="41" fillId="38" borderId="5" xfId="0" applyNumberFormat="1" applyFont="1" applyFill="1" applyBorder="1" applyAlignment="1" applyProtection="1">
      <alignment horizontal="left"/>
      <protection locked="0"/>
    </xf>
    <xf numFmtId="3" fontId="41" fillId="39" borderId="5" xfId="0" applyNumberFormat="1" applyFont="1" applyFill="1" applyBorder="1" applyAlignment="1" applyProtection="1">
      <alignment horizontal="left"/>
      <protection locked="0"/>
    </xf>
    <xf numFmtId="0" fontId="7" fillId="11" borderId="31" xfId="0" applyFont="1" applyFill="1" applyBorder="1" applyAlignment="1">
      <alignment horizontal="center"/>
    </xf>
    <xf numFmtId="0" fontId="22" fillId="50" borderId="0" xfId="0" applyFont="1" applyFill="1"/>
    <xf numFmtId="0" fontId="0" fillId="50" borderId="0" xfId="0" applyFill="1"/>
    <xf numFmtId="0" fontId="22" fillId="15" borderId="0" xfId="0" applyFont="1" applyFill="1"/>
    <xf numFmtId="0" fontId="0" fillId="50" borderId="45" xfId="0" applyFill="1" applyBorder="1" applyAlignment="1" applyProtection="1">
      <alignment horizontal="left" indent="1"/>
      <protection locked="0"/>
    </xf>
    <xf numFmtId="0" fontId="0" fillId="50" borderId="54" xfId="0" applyFill="1" applyBorder="1" applyAlignment="1" applyProtection="1">
      <alignment horizontal="left" indent="1"/>
      <protection locked="0"/>
    </xf>
    <xf numFmtId="0" fontId="0" fillId="50" borderId="57" xfId="0" applyFill="1" applyBorder="1" applyAlignment="1" applyProtection="1">
      <alignment horizontal="left" indent="1"/>
      <protection locked="0"/>
    </xf>
    <xf numFmtId="0" fontId="42" fillId="0" borderId="75" xfId="0" applyFont="1" applyBorder="1" applyAlignment="1">
      <alignment horizontal="left" vertical="top"/>
    </xf>
    <xf numFmtId="0" fontId="42" fillId="0" borderId="76" xfId="0" applyFont="1" applyBorder="1" applyAlignment="1">
      <alignment horizontal="left" vertical="top"/>
    </xf>
    <xf numFmtId="0" fontId="42" fillId="0" borderId="76" xfId="0" applyFont="1" applyBorder="1"/>
    <xf numFmtId="0" fontId="42" fillId="0" borderId="77" xfId="0" applyFont="1" applyBorder="1"/>
    <xf numFmtId="0" fontId="42" fillId="0" borderId="78" xfId="0" applyFont="1" applyBorder="1" applyAlignment="1">
      <alignment horizontal="left" vertical="top"/>
    </xf>
    <xf numFmtId="0" fontId="42" fillId="0" borderId="58" xfId="0" applyFont="1" applyBorder="1" applyAlignment="1">
      <alignment horizontal="left" vertical="top"/>
    </xf>
    <xf numFmtId="0" fontId="42" fillId="0" borderId="58" xfId="0" applyFont="1" applyBorder="1"/>
    <xf numFmtId="0" fontId="42" fillId="0" borderId="79" xfId="0" applyFont="1" applyBorder="1"/>
    <xf numFmtId="0" fontId="0" fillId="45" borderId="0" xfId="0" applyFill="1" applyAlignment="1">
      <alignment horizontal="left" vertical="top" wrapText="1"/>
    </xf>
    <xf numFmtId="166" fontId="29" fillId="0" borderId="47" xfId="1" applyNumberFormat="1" applyFont="1" applyFill="1" applyBorder="1" applyProtection="1">
      <protection locked="0"/>
    </xf>
    <xf numFmtId="0" fontId="0" fillId="0" borderId="0" xfId="0" applyFill="1" applyBorder="1" applyProtection="1">
      <protection locked="0"/>
    </xf>
    <xf numFmtId="166" fontId="29" fillId="0" borderId="56" xfId="1" applyNumberFormat="1" applyFont="1" applyFill="1" applyBorder="1" applyProtection="1">
      <protection locked="0"/>
    </xf>
    <xf numFmtId="166" fontId="29" fillId="0" borderId="46" xfId="1" applyNumberFormat="1" applyFont="1" applyFill="1" applyBorder="1" applyProtection="1"/>
    <xf numFmtId="166" fontId="31" fillId="0" borderId="46" xfId="1" applyNumberFormat="1" applyFont="1" applyFill="1" applyBorder="1" applyProtection="1"/>
    <xf numFmtId="0" fontId="41" fillId="54" borderId="60" xfId="0" applyFont="1" applyFill="1" applyBorder="1"/>
    <xf numFmtId="0" fontId="41" fillId="54" borderId="61" xfId="0" applyFont="1" applyFill="1" applyBorder="1"/>
    <xf numFmtId="0" fontId="7" fillId="53" borderId="31" xfId="0" applyFont="1" applyFill="1" applyBorder="1" applyAlignment="1">
      <alignment horizontal="center"/>
    </xf>
    <xf numFmtId="3" fontId="41" fillId="0" borderId="5" xfId="0" applyNumberFormat="1" applyFont="1" applyBorder="1" applyAlignment="1">
      <alignment horizontal="right" vertical="center"/>
    </xf>
    <xf numFmtId="3" fontId="41" fillId="0" borderId="25" xfId="0" applyNumberFormat="1" applyFont="1" applyBorder="1" applyAlignment="1">
      <alignment horizontal="right" vertical="center"/>
    </xf>
    <xf numFmtId="3" fontId="41" fillId="11" borderId="5" xfId="0" applyNumberFormat="1" applyFont="1" applyFill="1" applyBorder="1" applyAlignment="1">
      <alignment horizontal="right" vertical="center"/>
    </xf>
    <xf numFmtId="3" fontId="41" fillId="11" borderId="9" xfId="0" applyNumberFormat="1" applyFont="1" applyFill="1" applyBorder="1" applyAlignment="1">
      <alignment horizontal="right" vertical="center"/>
    </xf>
    <xf numFmtId="3" fontId="41" fillId="0" borderId="9" xfId="0" applyNumberFormat="1" applyFont="1" applyBorder="1" applyAlignment="1">
      <alignment horizontal="right" vertical="center"/>
    </xf>
    <xf numFmtId="3" fontId="41" fillId="0" borderId="5" xfId="0" applyNumberFormat="1" applyFont="1" applyFill="1" applyBorder="1" applyAlignment="1">
      <alignment horizontal="right" vertical="center"/>
    </xf>
    <xf numFmtId="3" fontId="41" fillId="0" borderId="9" xfId="0" applyNumberFormat="1" applyFont="1" applyFill="1" applyBorder="1" applyAlignment="1">
      <alignment horizontal="right" vertical="center"/>
    </xf>
    <xf numFmtId="3" fontId="41" fillId="17" borderId="5" xfId="0" applyNumberFormat="1" applyFont="1" applyFill="1" applyBorder="1" applyAlignment="1">
      <alignment horizontal="right" vertical="center"/>
    </xf>
    <xf numFmtId="3" fontId="41" fillId="18" borderId="5" xfId="0" applyNumberFormat="1" applyFont="1" applyFill="1" applyBorder="1" applyAlignment="1">
      <alignment horizontal="right" vertical="center"/>
    </xf>
    <xf numFmtId="3" fontId="41" fillId="15" borderId="5" xfId="0" applyNumberFormat="1" applyFont="1" applyFill="1" applyBorder="1" applyAlignment="1" applyProtection="1">
      <alignment horizontal="right" vertical="center"/>
      <protection locked="0"/>
    </xf>
    <xf numFmtId="3" fontId="41" fillId="8" borderId="5" xfId="0" applyNumberFormat="1" applyFont="1" applyFill="1" applyBorder="1" applyAlignment="1">
      <alignment horizontal="right" vertical="center"/>
    </xf>
    <xf numFmtId="3" fontId="41" fillId="15" borderId="25" xfId="0" applyNumberFormat="1" applyFont="1" applyFill="1" applyBorder="1" applyAlignment="1" applyProtection="1">
      <alignment horizontal="right" vertical="center"/>
      <protection locked="0"/>
    </xf>
    <xf numFmtId="0" fontId="0" fillId="0" borderId="38" xfId="0" applyFont="1" applyBorder="1"/>
    <xf numFmtId="0" fontId="0" fillId="0" borderId="39" xfId="0" applyNumberFormat="1" applyFont="1" applyBorder="1"/>
    <xf numFmtId="0" fontId="0" fillId="0" borderId="40" xfId="0" applyFont="1" applyBorder="1"/>
    <xf numFmtId="0" fontId="4" fillId="0" borderId="7" xfId="0" applyFont="1" applyBorder="1"/>
    <xf numFmtId="0" fontId="7" fillId="0" borderId="18" xfId="0" applyFont="1" applyBorder="1" applyAlignment="1">
      <alignment horizontal="center"/>
    </xf>
    <xf numFmtId="0" fontId="2" fillId="0" borderId="5" xfId="0" applyFont="1" applyBorder="1" applyAlignment="1">
      <alignment horizontal="left"/>
    </xf>
    <xf numFmtId="0" fontId="0" fillId="0" borderId="0" xfId="0"/>
    <xf numFmtId="0" fontId="2" fillId="0" borderId="6" xfId="0" applyFont="1" applyBorder="1" applyAlignment="1">
      <alignment horizontal="left"/>
    </xf>
    <xf numFmtId="0" fontId="0" fillId="0" borderId="0" xfId="0"/>
    <xf numFmtId="0" fontId="4" fillId="0" borderId="7" xfId="0" applyFont="1" applyBorder="1"/>
    <xf numFmtId="0" fontId="2" fillId="0" borderId="5" xfId="0" applyFont="1" applyBorder="1" applyAlignment="1">
      <alignment horizontal="left"/>
    </xf>
    <xf numFmtId="0" fontId="7" fillId="0" borderId="18" xfId="0" applyFont="1" applyBorder="1" applyAlignment="1">
      <alignment horizontal="center"/>
    </xf>
    <xf numFmtId="0" fontId="1" fillId="21" borderId="46" xfId="0" applyFont="1" applyFill="1" applyBorder="1" applyAlignment="1" applyProtection="1">
      <alignment horizontal="left"/>
    </xf>
    <xf numFmtId="0" fontId="1" fillId="21" borderId="59" xfId="0" applyFont="1" applyFill="1" applyBorder="1" applyAlignment="1" applyProtection="1">
      <alignment horizontal="center"/>
    </xf>
    <xf numFmtId="0" fontId="1" fillId="21" borderId="60" xfId="0" applyFont="1" applyFill="1" applyBorder="1" applyAlignment="1" applyProtection="1">
      <alignment horizontal="center"/>
    </xf>
    <xf numFmtId="0" fontId="1" fillId="21" borderId="61" xfId="0" applyFont="1" applyFill="1" applyBorder="1" applyAlignment="1" applyProtection="1">
      <alignment horizontal="center"/>
    </xf>
    <xf numFmtId="0" fontId="31" fillId="0" borderId="59" xfId="0" applyFont="1" applyBorder="1" applyAlignment="1" applyProtection="1">
      <alignment horizontal="center" wrapText="1"/>
    </xf>
    <xf numFmtId="0" fontId="31" fillId="0" borderId="60" xfId="0" applyFont="1" applyBorder="1" applyAlignment="1" applyProtection="1">
      <alignment horizontal="center" wrapText="1"/>
    </xf>
    <xf numFmtId="0" fontId="31" fillId="0" borderId="61" xfId="0" applyFont="1" applyBorder="1" applyAlignment="1" applyProtection="1">
      <alignment horizontal="center" wrapText="1"/>
    </xf>
    <xf numFmtId="0" fontId="23" fillId="28" borderId="46" xfId="0" applyFont="1" applyFill="1" applyBorder="1" applyAlignment="1" applyProtection="1">
      <alignment horizontal="center"/>
    </xf>
    <xf numFmtId="0" fontId="22" fillId="15" borderId="46" xfId="0" applyFont="1" applyFill="1" applyBorder="1" applyAlignment="1" applyProtection="1">
      <alignment horizontal="left"/>
    </xf>
    <xf numFmtId="0" fontId="22" fillId="30" borderId="46" xfId="0" applyFont="1" applyFill="1" applyBorder="1" applyAlignment="1" applyProtection="1">
      <alignment horizontal="left"/>
    </xf>
    <xf numFmtId="0" fontId="3" fillId="3" borderId="5" xfId="0" applyFont="1" applyFill="1" applyBorder="1" applyAlignment="1">
      <alignment horizontal="left"/>
    </xf>
    <xf numFmtId="0" fontId="4" fillId="0" borderId="6" xfId="0" applyFont="1" applyBorder="1"/>
    <xf numFmtId="0" fontId="4" fillId="0" borderId="7" xfId="0" applyFont="1" applyBorder="1"/>
    <xf numFmtId="0" fontId="5" fillId="4" borderId="5" xfId="0" applyFont="1" applyFill="1" applyBorder="1" applyAlignment="1">
      <alignment horizontal="center"/>
    </xf>
    <xf numFmtId="0" fontId="7" fillId="6" borderId="5" xfId="0" applyFont="1" applyFill="1" applyBorder="1" applyAlignment="1">
      <alignment horizontal="left"/>
    </xf>
    <xf numFmtId="0" fontId="8" fillId="7" borderId="5" xfId="0" applyFont="1" applyFill="1" applyBorder="1" applyAlignment="1">
      <alignment horizontal="center"/>
    </xf>
    <xf numFmtId="0" fontId="7" fillId="0" borderId="29" xfId="0" applyFont="1" applyBorder="1" applyAlignment="1">
      <alignment horizontal="center"/>
    </xf>
    <xf numFmtId="0" fontId="4" fillId="0" borderId="19" xfId="0" applyFont="1" applyBorder="1"/>
    <xf numFmtId="0" fontId="4" fillId="0" borderId="20" xfId="0" applyFont="1" applyBorder="1"/>
    <xf numFmtId="0" fontId="7" fillId="0" borderId="18" xfId="0" applyFont="1" applyBorder="1" applyAlignment="1">
      <alignment horizontal="center"/>
    </xf>
    <xf numFmtId="0" fontId="4" fillId="0" borderId="21" xfId="0" applyFont="1" applyBorder="1"/>
    <xf numFmtId="0" fontId="2" fillId="9" borderId="5" xfId="0" applyFont="1" applyFill="1" applyBorder="1" applyAlignment="1">
      <alignment horizontal="left"/>
    </xf>
    <xf numFmtId="0" fontId="10" fillId="0" borderId="5" xfId="0" applyFont="1" applyBorder="1" applyAlignment="1">
      <alignment horizontal="left"/>
    </xf>
    <xf numFmtId="0" fontId="11" fillId="14" borderId="5" xfId="0" applyFont="1" applyFill="1" applyBorder="1" applyAlignment="1">
      <alignment horizontal="center"/>
    </xf>
    <xf numFmtId="0" fontId="4" fillId="0" borderId="23" xfId="0" applyFont="1" applyBorder="1"/>
    <xf numFmtId="0" fontId="7" fillId="11" borderId="24" xfId="0" applyFont="1" applyFill="1" applyBorder="1" applyAlignment="1">
      <alignment horizontal="left"/>
    </xf>
    <xf numFmtId="0" fontId="11" fillId="11" borderId="5" xfId="0" applyFont="1" applyFill="1" applyBorder="1" applyAlignment="1">
      <alignment horizontal="center"/>
    </xf>
    <xf numFmtId="0" fontId="3" fillId="14" borderId="24" xfId="0" applyFont="1" applyFill="1" applyBorder="1" applyAlignment="1">
      <alignment horizontal="left"/>
    </xf>
    <xf numFmtId="0" fontId="11" fillId="0" borderId="5" xfId="0" applyFont="1" applyBorder="1" applyAlignment="1">
      <alignment horizontal="center"/>
    </xf>
    <xf numFmtId="0" fontId="2" fillId="0" borderId="24" xfId="0" applyFont="1" applyBorder="1" applyAlignment="1">
      <alignment horizontal="left" wrapText="1"/>
    </xf>
    <xf numFmtId="0" fontId="2" fillId="0" borderId="5" xfId="0" applyFont="1" applyBorder="1" applyAlignment="1">
      <alignment horizontal="left"/>
    </xf>
    <xf numFmtId="0" fontId="9" fillId="8" borderId="10" xfId="0" applyFont="1" applyFill="1" applyBorder="1" applyAlignment="1">
      <alignment horizontal="left" vertical="top" wrapText="1"/>
    </xf>
    <xf numFmtId="0" fontId="4" fillId="0" borderId="11" xfId="0" applyFont="1" applyBorder="1"/>
    <xf numFmtId="0" fontId="4" fillId="0" borderId="12" xfId="0" applyFont="1" applyBorder="1"/>
    <xf numFmtId="0" fontId="4" fillId="0" borderId="13" xfId="0" applyFont="1" applyBorder="1"/>
    <xf numFmtId="0" fontId="0" fillId="0" borderId="0" xfId="0"/>
    <xf numFmtId="0" fontId="4" fillId="0" borderId="14" xfId="0" applyFont="1" applyBorder="1"/>
    <xf numFmtId="0" fontId="11" fillId="0" borderId="25" xfId="0" applyFont="1" applyBorder="1" applyAlignment="1">
      <alignment horizontal="center"/>
    </xf>
    <xf numFmtId="0" fontId="4" fillId="0" borderId="26" xfId="0" applyFont="1" applyBorder="1"/>
    <xf numFmtId="0" fontId="4" fillId="0" borderId="28" xfId="0" applyFont="1" applyBorder="1"/>
    <xf numFmtId="0" fontId="2" fillId="0" borderId="30" xfId="0" applyFont="1" applyBorder="1" applyAlignment="1">
      <alignment horizontal="left" wrapText="1"/>
    </xf>
    <xf numFmtId="0" fontId="4" fillId="0" borderId="27" xfId="0" applyFont="1" applyBorder="1"/>
    <xf numFmtId="0" fontId="2" fillId="0" borderId="25" xfId="0" applyFont="1" applyBorder="1" applyAlignment="1">
      <alignment horizontal="left"/>
    </xf>
    <xf numFmtId="0" fontId="1" fillId="21" borderId="46" xfId="0" applyFont="1" applyFill="1" applyBorder="1" applyAlignment="1">
      <alignment horizontal="center"/>
    </xf>
    <xf numFmtId="0" fontId="1" fillId="27" borderId="45" xfId="0" applyFont="1" applyFill="1" applyBorder="1" applyAlignment="1">
      <alignment horizontal="center" vertical="center" wrapText="1"/>
    </xf>
    <xf numFmtId="0" fontId="1" fillId="27" borderId="46" xfId="0" applyFont="1" applyFill="1" applyBorder="1" applyAlignment="1">
      <alignment horizontal="center" vertical="center" wrapText="1"/>
    </xf>
    <xf numFmtId="0" fontId="22" fillId="47" borderId="48" xfId="0" applyFont="1" applyFill="1" applyBorder="1" applyAlignment="1">
      <alignment horizontal="center" vertical="center"/>
    </xf>
    <xf numFmtId="0" fontId="22" fillId="47" borderId="49" xfId="0" applyFont="1" applyFill="1" applyBorder="1" applyAlignment="1">
      <alignment horizontal="center" vertical="center"/>
    </xf>
    <xf numFmtId="0" fontId="25" fillId="0" borderId="58" xfId="0" applyFont="1" applyBorder="1" applyAlignment="1">
      <alignment horizontal="center"/>
    </xf>
    <xf numFmtId="0" fontId="1" fillId="21" borderId="59" xfId="0" applyFont="1" applyFill="1" applyBorder="1" applyAlignment="1">
      <alignment horizontal="center"/>
    </xf>
    <xf numFmtId="0" fontId="1" fillId="21" borderId="60" xfId="0" applyFont="1" applyFill="1" applyBorder="1" applyAlignment="1">
      <alignment horizontal="center"/>
    </xf>
    <xf numFmtId="0" fontId="1" fillId="21" borderId="61" xfId="0" applyFont="1" applyFill="1" applyBorder="1" applyAlignment="1">
      <alignment horizontal="center"/>
    </xf>
    <xf numFmtId="0" fontId="0" fillId="0" borderId="59" xfId="0" applyBorder="1" applyAlignment="1">
      <alignment horizontal="center" vertical="center" wrapText="1"/>
    </xf>
    <xf numFmtId="0" fontId="0" fillId="0" borderId="60" xfId="0" applyBorder="1" applyAlignment="1">
      <alignment horizontal="center" vertical="center" wrapText="1"/>
    </xf>
    <xf numFmtId="0" fontId="0" fillId="0" borderId="61" xfId="0" applyBorder="1" applyAlignment="1">
      <alignment horizontal="center" vertical="center" wrapText="1"/>
    </xf>
    <xf numFmtId="0" fontId="1" fillId="21" borderId="51" xfId="0" applyFont="1" applyFill="1" applyBorder="1" applyAlignment="1">
      <alignment horizontal="center" vertical="center" textRotation="90"/>
    </xf>
    <xf numFmtId="0" fontId="1" fillId="21" borderId="45" xfId="0" applyFont="1" applyFill="1" applyBorder="1" applyAlignment="1">
      <alignment horizontal="center" vertical="center" textRotation="90"/>
    </xf>
    <xf numFmtId="0" fontId="22" fillId="0" borderId="46" xfId="0" applyFont="1" applyBorder="1" applyAlignment="1">
      <alignment horizontal="center" vertical="center" textRotation="90"/>
    </xf>
    <xf numFmtId="0" fontId="27" fillId="0" borderId="46" xfId="0" applyFont="1" applyBorder="1" applyAlignment="1">
      <alignment horizontal="center" vertical="center" wrapText="1"/>
    </xf>
    <xf numFmtId="0" fontId="22" fillId="0" borderId="55" xfId="0" applyFont="1" applyBorder="1" applyAlignment="1">
      <alignment horizontal="center" textRotation="90"/>
    </xf>
    <xf numFmtId="0" fontId="22" fillId="0" borderId="62" xfId="0" applyFont="1" applyBorder="1" applyAlignment="1">
      <alignment horizontal="center" textRotation="90"/>
    </xf>
    <xf numFmtId="0" fontId="22" fillId="0" borderId="44" xfId="0" applyFont="1" applyBorder="1" applyAlignment="1">
      <alignment horizontal="center" textRotation="90"/>
    </xf>
    <xf numFmtId="167" fontId="0" fillId="22" borderId="47" xfId="0" applyNumberFormat="1" applyFill="1" applyBorder="1" applyAlignment="1">
      <alignment horizontal="center"/>
    </xf>
    <xf numFmtId="0" fontId="22" fillId="23" borderId="46" xfId="0" applyFont="1" applyFill="1" applyBorder="1" applyAlignment="1">
      <alignment horizontal="left"/>
    </xf>
    <xf numFmtId="0" fontId="22" fillId="25" borderId="46" xfId="0" applyFont="1" applyFill="1" applyBorder="1" applyAlignment="1">
      <alignment horizontal="center"/>
    </xf>
    <xf numFmtId="0" fontId="22" fillId="0" borderId="55" xfId="0" applyFont="1" applyBorder="1" applyAlignment="1">
      <alignment horizontal="center" vertical="center" textRotation="90" wrapText="1"/>
    </xf>
    <xf numFmtId="0" fontId="22" fillId="0" borderId="62" xfId="0" applyFont="1" applyBorder="1" applyAlignment="1">
      <alignment horizontal="center" vertical="center" textRotation="90"/>
    </xf>
    <xf numFmtId="0" fontId="22" fillId="0" borderId="55" xfId="0" applyFont="1" applyBorder="1" applyAlignment="1">
      <alignment horizontal="center" vertical="center" textRotation="90"/>
    </xf>
    <xf numFmtId="0" fontId="22" fillId="0" borderId="44" xfId="0" applyFont="1" applyBorder="1" applyAlignment="1">
      <alignment horizontal="center" vertical="center" textRotation="90"/>
    </xf>
    <xf numFmtId="0" fontId="1" fillId="49" borderId="41" xfId="0" applyFont="1" applyFill="1" applyBorder="1" applyAlignment="1">
      <alignment horizontal="center"/>
    </xf>
    <xf numFmtId="0" fontId="1" fillId="49" borderId="71" xfId="0" applyFont="1" applyFill="1" applyBorder="1" applyAlignment="1">
      <alignment horizontal="center"/>
    </xf>
    <xf numFmtId="0" fontId="1" fillId="49" borderId="42" xfId="0" applyFont="1" applyFill="1" applyBorder="1" applyAlignment="1">
      <alignment horizontal="center"/>
    </xf>
    <xf numFmtId="0" fontId="1" fillId="49" borderId="43" xfId="0" applyFont="1" applyFill="1" applyBorder="1" applyAlignment="1">
      <alignment horizontal="center"/>
    </xf>
    <xf numFmtId="0" fontId="12" fillId="10" borderId="1" xfId="0" applyFont="1" applyFill="1" applyBorder="1" applyAlignment="1">
      <alignment horizontal="left" vertical="top" wrapText="1"/>
    </xf>
    <xf numFmtId="0" fontId="4" fillId="0" borderId="2" xfId="0" applyFont="1" applyBorder="1"/>
    <xf numFmtId="0" fontId="4" fillId="0" borderId="22" xfId="0" applyFont="1" applyBorder="1"/>
    <xf numFmtId="0" fontId="4" fillId="0" borderId="15" xfId="0" applyFont="1" applyBorder="1"/>
    <xf numFmtId="0" fontId="18" fillId="0" borderId="24" xfId="0" applyFont="1" applyBorder="1" applyAlignment="1">
      <alignment horizontal="left" wrapText="1"/>
    </xf>
    <xf numFmtId="0" fontId="18" fillId="0" borderId="6" xfId="0" applyFont="1" applyBorder="1" applyAlignment="1">
      <alignment horizontal="left" wrapText="1"/>
    </xf>
    <xf numFmtId="0" fontId="2" fillId="4" borderId="24" xfId="0" applyFont="1" applyFill="1" applyBorder="1" applyAlignment="1">
      <alignment horizontal="left"/>
    </xf>
    <xf numFmtId="0" fontId="2" fillId="4" borderId="6" xfId="0" applyFont="1" applyFill="1" applyBorder="1" applyAlignment="1">
      <alignment horizontal="left"/>
    </xf>
    <xf numFmtId="0" fontId="7" fillId="8" borderId="24" xfId="0" applyFont="1" applyFill="1" applyBorder="1" applyAlignment="1">
      <alignment horizontal="left"/>
    </xf>
    <xf numFmtId="0" fontId="7" fillId="8" borderId="6" xfId="0" applyFont="1" applyFill="1" applyBorder="1" applyAlignment="1">
      <alignment horizontal="left"/>
    </xf>
    <xf numFmtId="0" fontId="7" fillId="8" borderId="7" xfId="0" applyFont="1" applyFill="1" applyBorder="1" applyAlignment="1">
      <alignment horizontal="left"/>
    </xf>
    <xf numFmtId="0" fontId="2" fillId="0" borderId="6" xfId="0" applyFont="1" applyBorder="1" applyAlignment="1">
      <alignment horizontal="left" wrapText="1"/>
    </xf>
    <xf numFmtId="0" fontId="2" fillId="0" borderId="7" xfId="0" applyFont="1" applyBorder="1" applyAlignment="1">
      <alignment horizontal="left" wrapText="1"/>
    </xf>
    <xf numFmtId="0" fontId="2" fillId="0" borderId="26" xfId="0" applyFont="1" applyBorder="1" applyAlignment="1">
      <alignment horizontal="left" wrapText="1"/>
    </xf>
    <xf numFmtId="0" fontId="2" fillId="0" borderId="27" xfId="0" applyFont="1" applyBorder="1" applyAlignment="1">
      <alignment horizontal="left" wrapText="1"/>
    </xf>
    <xf numFmtId="0" fontId="18" fillId="0" borderId="7" xfId="0" applyFont="1" applyBorder="1" applyAlignment="1">
      <alignment horizontal="left" wrapText="1"/>
    </xf>
    <xf numFmtId="0" fontId="7" fillId="11" borderId="6" xfId="0" applyFont="1" applyFill="1" applyBorder="1" applyAlignment="1">
      <alignment horizontal="left"/>
    </xf>
    <xf numFmtId="0" fontId="7" fillId="11" borderId="7" xfId="0" applyFont="1" applyFill="1" applyBorder="1" applyAlignment="1">
      <alignment horizontal="left"/>
    </xf>
    <xf numFmtId="0" fontId="4" fillId="0" borderId="17" xfId="0" applyFont="1" applyBorder="1"/>
    <xf numFmtId="0" fontId="4" fillId="0" borderId="16" xfId="0" applyFont="1" applyBorder="1"/>
    <xf numFmtId="0" fontId="7" fillId="0" borderId="19" xfId="0" applyFont="1" applyBorder="1" applyAlignment="1">
      <alignment horizontal="center"/>
    </xf>
    <xf numFmtId="0" fontId="7" fillId="0" borderId="20" xfId="0" applyFont="1" applyBorder="1" applyAlignment="1">
      <alignment horizontal="center"/>
    </xf>
    <xf numFmtId="0" fontId="38" fillId="15" borderId="66" xfId="0" applyFont="1" applyFill="1" applyBorder="1" applyAlignment="1" applyProtection="1">
      <alignment horizontal="center" vertical="center"/>
      <protection locked="0"/>
    </xf>
    <xf numFmtId="0" fontId="38" fillId="15" borderId="67" xfId="0" applyFont="1" applyFill="1" applyBorder="1" applyAlignment="1" applyProtection="1">
      <alignment horizontal="center" vertical="center"/>
      <protection locked="0"/>
    </xf>
    <xf numFmtId="0" fontId="22" fillId="0" borderId="0" xfId="0" applyFont="1" applyAlignment="1">
      <alignment horizontal="right"/>
    </xf>
    <xf numFmtId="0" fontId="0" fillId="0" borderId="0" xfId="0" applyAlignment="1">
      <alignment horizontal="right"/>
    </xf>
    <xf numFmtId="0" fontId="2" fillId="4" borderId="7" xfId="0" applyFont="1" applyFill="1" applyBorder="1" applyAlignment="1">
      <alignment horizontal="left"/>
    </xf>
    <xf numFmtId="0" fontId="2" fillId="15" borderId="6" xfId="0" applyFont="1" applyFill="1" applyBorder="1" applyAlignment="1" applyProtection="1">
      <alignment horizontal="left"/>
      <protection locked="0"/>
    </xf>
    <xf numFmtId="0" fontId="0" fillId="15" borderId="6" xfId="0" applyFill="1" applyBorder="1" applyAlignment="1" applyProtection="1">
      <alignment horizontal="left"/>
      <protection locked="0"/>
    </xf>
    <xf numFmtId="0" fontId="0" fillId="15" borderId="7" xfId="0" applyFill="1" applyBorder="1" applyAlignment="1" applyProtection="1">
      <alignment horizontal="left"/>
      <protection locked="0"/>
    </xf>
    <xf numFmtId="0" fontId="10" fillId="0" borderId="10" xfId="0" applyFont="1" applyBorder="1" applyAlignment="1">
      <alignment horizontal="left" vertical="top"/>
    </xf>
    <xf numFmtId="0" fontId="3" fillId="13" borderId="5" xfId="0" applyFont="1" applyFill="1" applyBorder="1" applyAlignment="1">
      <alignment horizontal="left"/>
    </xf>
    <xf numFmtId="0" fontId="7" fillId="12" borderId="5" xfId="0" applyFont="1" applyFill="1" applyBorder="1" applyAlignment="1">
      <alignment horizontal="left"/>
    </xf>
    <xf numFmtId="0" fontId="7" fillId="52" borderId="5" xfId="0" applyFont="1" applyFill="1" applyBorder="1" applyAlignment="1">
      <alignment horizontal="left"/>
    </xf>
    <xf numFmtId="0" fontId="0" fillId="51" borderId="6" xfId="0" applyFill="1" applyBorder="1" applyAlignment="1">
      <alignment horizontal="left"/>
    </xf>
  </cellXfs>
  <cellStyles count="5">
    <cellStyle name="Milliers" xfId="1" builtinId="3"/>
    <cellStyle name="Normal" xfId="0" builtinId="0"/>
    <cellStyle name="Normal 7 3" xfId="3"/>
    <cellStyle name="Normal_mapping landen" xfId="4"/>
    <cellStyle name="Pourcentage" xfId="2" builtinId="5"/>
  </cellStyles>
  <dxfs count="116">
    <dxf>
      <font>
        <b/>
        <i val="0"/>
        <strike val="0"/>
        <condense val="0"/>
        <extend val="0"/>
        <outline val="0"/>
        <shadow val="0"/>
        <u val="none"/>
        <vertAlign val="baseline"/>
        <sz val="10"/>
        <color auto="1"/>
        <name val="Arial"/>
        <scheme val="none"/>
      </font>
    </dxf>
    <dxf>
      <fill>
        <patternFill patternType="none">
          <fgColor indexed="64"/>
          <bgColor auto="1"/>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fill>
        <patternFill patternType="solid">
          <fgColor indexed="64"/>
          <bgColor rgb="FFFFFF00"/>
        </patternFill>
      </fill>
    </dxf>
    <dxf>
      <numFmt numFmtId="0" formatCode="General"/>
      <fill>
        <patternFill>
          <fgColor indexed="64"/>
          <bgColor rgb="FFFFFF00"/>
        </patternFill>
      </fill>
    </dxf>
    <dxf>
      <font>
        <b/>
        <i val="0"/>
        <strike val="0"/>
        <condense val="0"/>
        <extend val="0"/>
        <outline val="0"/>
        <shadow val="0"/>
        <u val="none"/>
        <vertAlign val="baseline"/>
        <sz val="10"/>
        <color auto="1"/>
        <name val="Arial"/>
        <scheme val="none"/>
      </font>
      <fill>
        <patternFill patternType="solid">
          <fgColor indexed="64"/>
          <bgColor indexed="43"/>
        </patternFill>
      </fill>
    </dxf>
    <dxf>
      <numFmt numFmtId="0" formatCode="General"/>
    </dxf>
    <dxf>
      <font>
        <b/>
        <i val="0"/>
        <strike val="0"/>
        <condense val="0"/>
        <extend val="0"/>
        <outline val="0"/>
        <shadow val="0"/>
        <u val="none"/>
        <vertAlign val="baseline"/>
        <sz val="10"/>
        <color auto="1"/>
        <name val="Arial"/>
        <scheme val="none"/>
      </font>
      <fill>
        <patternFill patternType="solid">
          <fgColor indexed="64"/>
          <bgColor indexed="43"/>
        </patternFill>
      </fill>
    </dxf>
    <dxf>
      <numFmt numFmtId="0" formatCode="General"/>
    </dxf>
    <dxf>
      <font>
        <b/>
        <i val="0"/>
        <strike val="0"/>
        <condense val="0"/>
        <extend val="0"/>
        <outline val="0"/>
        <shadow val="0"/>
        <u val="none"/>
        <vertAlign val="baseline"/>
        <sz val="10"/>
        <color auto="1"/>
        <name val="Arial"/>
        <scheme val="none"/>
      </font>
      <fill>
        <patternFill patternType="solid">
          <fgColor indexed="64"/>
          <bgColor indexed="43"/>
        </patternFill>
      </fill>
    </dxf>
    <dxf>
      <fill>
        <patternFill patternType="solid">
          <fgColor indexed="64"/>
          <bgColor indexed="4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numFmt numFmtId="0" formatCode="General"/>
    </dxf>
    <dxf>
      <numFmt numFmtId="0" formatCode="General"/>
    </dxf>
    <dxf>
      <numFmt numFmtId="0" formatCode="Genera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numFmt numFmtId="0" formatCode="General"/>
    </dxf>
    <dxf>
      <numFmt numFmtId="0" formatCode="General"/>
    </dxf>
    <dxf>
      <numFmt numFmtId="0" formatCode="General"/>
    </dxf>
    <dxf>
      <numFmt numFmtId="0" formatCode="General"/>
    </dxf>
    <dxf>
      <numFmt numFmtId="0" formatCode="General"/>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right style="thin">
          <color theme="4" tint="0.39997558519241921"/>
        </right>
        <top style="thin">
          <color theme="4" tint="0.39997558519241921"/>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5" formatCode="[$-80C]d\ mmmm\ yyyy;@"/>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theme="4" tint="0.39997558519241921"/>
        </left>
        <right/>
        <top style="thin">
          <color theme="4" tint="0.39997558519241921"/>
        </top>
        <bottom/>
        <vertical/>
        <horizontal/>
      </border>
    </dxf>
    <dxf>
      <border outline="0">
        <top style="thin">
          <color theme="0"/>
        </top>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general" vertical="center" textRotation="0" wrapText="1" indent="0" justifyLastLine="0" shrinkToFit="0" readingOrder="0"/>
    </dxf>
    <dxf>
      <font>
        <strike val="0"/>
      </font>
      <fill>
        <patternFill>
          <fgColor rgb="FFFFFFCC"/>
          <bgColor rgb="FFFFFFCC"/>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strike val="0"/>
        <outline val="0"/>
        <shadow val="0"/>
        <u val="none"/>
        <vertAlign val="baseline"/>
        <sz val="11"/>
        <color auto="1"/>
        <name val="Calibri"/>
        <scheme val="minor"/>
      </font>
      <fill>
        <patternFill patternType="solid">
          <fgColor indexed="64"/>
          <bgColor rgb="FFFFFFCC"/>
        </patternFill>
      </fill>
    </dxf>
    <dxf>
      <protection locked="0" hidden="0"/>
    </dxf>
    <dxf>
      <protection locked="0" hidden="0"/>
    </dxf>
    <dxf>
      <protection locked="0" hidden="0"/>
    </dxf>
    <dxf>
      <protection locked="0" hidden="0"/>
    </dxf>
    <dxf>
      <alignment horizontal="general" vertical="bottom" textRotation="0" wrapText="1" indent="0" justifyLastLine="0" shrinkToFit="0" readingOrder="0"/>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4" tint="0.5999938962981048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1"/>
        </patternFill>
      </fill>
      <alignment horizontal="center" vertical="center" textRotation="0" wrapText="0" indent="0" justifyLastLine="0" shrinkToFit="0" readingOrder="0"/>
    </dxf>
  </dxfs>
  <tableStyles count="0" defaultTableStyle="TableStyleMedium2" defaultPivotStyle="PivotStyleLight16"/>
  <colors>
    <mruColors>
      <color rgb="FFFFFFCC"/>
      <color rgb="FF66CCFF"/>
      <color rgb="FF9CC2E5"/>
      <color rgb="FFCCFFCC"/>
      <color rgb="FF3D68BD"/>
      <color rgb="FF66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tables/table1.xml><?xml version="1.0" encoding="utf-8"?>
<table xmlns="http://schemas.openxmlformats.org/spreadsheetml/2006/main" id="7" name="Table7" displayName="Table7" ref="B2:D166" totalsRowShown="0" headerRowDxfId="115" tableBorderDxfId="114">
  <autoFilter ref="B2:D166">
    <filterColumn colId="0">
      <filters>
        <filter val="0 - Calcul du Subside"/>
        <filter val="T4 - Coûts OpérationnelsOutcome"/>
      </filters>
    </filterColumn>
  </autoFilter>
  <tableColumns count="3">
    <tableColumn id="1" name="ONGLET" dataDxfId="113"/>
    <tableColumn id="2" name="VALEUR FR" dataDxfId="112"/>
    <tableColumn id="3" name="VALEUR NL" dataDxfId="111"/>
  </tableColumns>
  <tableStyleInfo name="TableStyleMedium2" showFirstColumn="0" showLastColumn="0" showRowStripes="1" showColumnStripes="0"/>
</table>
</file>

<file path=xl/tables/table2.xml><?xml version="1.0" encoding="utf-8"?>
<table xmlns="http://schemas.openxmlformats.org/spreadsheetml/2006/main" id="6" name="Table6" displayName="Table6" ref="A1:R174" totalsRowShown="0">
  <autoFilter ref="A1:R174"/>
  <tableColumns count="18">
    <tableColumn id="1" name="Column1"/>
    <tableColumn id="2" name="Column2">
      <calculatedColumnFormula>_xlfn.FORMULATEXT(D2)</calculatedColumnFormula>
    </tableColumn>
    <tableColumn id="3" name="Column3"/>
    <tableColumn id="4" name="As is" dataDxfId="110"/>
    <tableColumn id="5" name="F" dataDxfId="109"/>
    <tableColumn id="6" name="N" dataDxfId="108"/>
    <tableColumn id="7" name="F2" dataDxfId="107">
      <calculatedColumnFormula>CHAR(34)&amp;E2&amp;CHAR(34)</calculatedColumnFormula>
    </tableColumn>
    <tableColumn id="8" name="N2" dataDxfId="106">
      <calculatedColumnFormula>CHAR(34)&amp;F2&amp;CHAR(34)</calculatedColumnFormula>
    </tableColumn>
    <tableColumn id="9" name="Column4">
      <calculatedColumnFormula>"if(lang=1;"&amp;G2&amp;";if(lang=2;"&amp;H2&amp;";"&amp;CHAR(34)&amp;CHAR(34)&amp;"))"</calculatedColumnFormula>
    </tableColumn>
    <tableColumn id="10" name="10">
      <calculatedColumnFormula>RIGHT(C2,LEN(C2)-FIND("!",C2))</calculatedColumnFormula>
    </tableColumn>
    <tableColumn id="11" name="11">
      <calculatedColumnFormula>CHAR(34)&amp;J2&amp;CHAR(34)</calculatedColumnFormula>
    </tableColumn>
    <tableColumn id="12" name="12">
      <calculatedColumnFormula>CHAR(34)&amp;A2&amp;CHAR(34)</calculatedColumnFormula>
    </tableColumn>
    <tableColumn id="13" name="13">
      <calculatedColumnFormula>LEN(E2)</calculatedColumnFormula>
    </tableColumn>
    <tableColumn id="14" name="14">
      <calculatedColumnFormula>LEN(F2)</calculatedColumnFormula>
    </tableColumn>
    <tableColumn id="15" name="15"/>
    <tableColumn id="16" name="16">
      <calculatedColumnFormula>"if(lang=1;labels!e"&amp;ROW()&amp;";if(lang=2;labels!f"&amp;ROW()&amp;";"&amp;CHAR(34)&amp;CHAR(34)&amp;"))"</calculatedColumnFormula>
    </tableColumn>
    <tableColumn id="17" name="17"/>
    <tableColumn id="18" name="18">
      <calculatedColumnFormula>"="&amp;Q2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id="1" name="Table1" displayName="Table1" ref="X7:AG4507" headerRowDxfId="105">
  <autoFilter ref="X7:AG4507"/>
  <tableColumns count="10">
    <tableColumn id="6" name="sheet" dataDxfId="104"/>
    <tableColumn id="1" name="item" totalsRowLabel="Total"/>
    <tableColumn id="2" name="Column2"/>
    <tableColumn id="3" name="CSC" dataDxfId="103">
      <calculatedColumnFormula>IF(OR(VLOOKUP(Table1[[#This Row],[sheet]],Prg!$A$7:$F$31,6,FALSE)=Prg!$O$2,VLOOKUP(Table1[[#This Row],[sheet]],Prg!$A$7:$F$31,6,FALSE)=Prg!$O$3),"Yes","No")</calculatedColumnFormula>
    </tableColumn>
    <tableColumn id="4" name="year"/>
    <tableColumn id="5" name="r" totalsRowFunction="count" dataDxfId="102"/>
    <tableColumn id="7" name="amount" dataDxfId="101">
      <calculatedColumnFormula>IF(ISERROR(VLOOKUP(Table1[[#This Row],[item]],INDIRECT("'"&amp;Table1[[#This Row],[sheet]]&amp;"'!$A$8:$T$42"),Table1[[#This Row],[r]],FALSE)),"",VLOOKUP(Table1[[#This Row],[item]],INDIRECT("'"&amp;Table1[[#This Row],[sheet]]&amp;"'!$A$8:$T$42"),Table1[[#This Row],[r]],FALSE))</calculatedColumnFormula>
    </tableColumn>
    <tableColumn id="8" name="ctry" dataDxfId="100">
      <calculatedColumnFormula>IF(VLOOKUP(Table1[[#This Row],[sheet]],Prg!$A$7:$J$31,10,FALSE)="","",VLOOKUP(Table1[[#This Row],[sheet]],Prg!$A$7:$J$31,10,FALSE)*1)</calculatedColumnFormula>
    </tableColumn>
    <tableColumn id="9" name="ctry2" dataDxfId="99">
      <calculatedColumnFormula>VLOOKUP(Table1[[#This Row],[sheet]],Prg!$A$7:$J$31,5,FALSE)</calculatedColumnFormula>
    </tableColumn>
    <tableColumn id="10" name="row" dataDxfId="98">
      <calculatedColumnFormula>ROW()</calculatedColumnFormula>
    </tableColumn>
  </tableColumns>
  <tableStyleInfo name="TableStyleMedium2" showFirstColumn="0" showLastColumn="0" showRowStripes="1" showColumnStripes="0"/>
</table>
</file>

<file path=xl/tables/table4.xml><?xml version="1.0" encoding="utf-8"?>
<table xmlns="http://schemas.openxmlformats.org/spreadsheetml/2006/main" id="3" name="Table3" displayName="Table3" ref="AI7:AK32" totalsRowShown="0">
  <autoFilter ref="AI7:AK32"/>
  <tableColumns count="3">
    <tableColumn id="1" name="check"/>
    <tableColumn id="2" name="Column1" dataDxfId="97">
      <calculatedColumnFormula>COUNTIF(Table1[sheet],Table3[[#This Row],[check]])</calculatedColumnFormula>
    </tableColumn>
    <tableColumn id="3" name="Column2"/>
  </tableColumns>
  <tableStyleInfo name="TableStyleMedium2" showFirstColumn="0" showLastColumn="0" showRowStripes="1" showColumnStripes="0"/>
</table>
</file>

<file path=xl/tables/table5.xml><?xml version="1.0" encoding="utf-8"?>
<table xmlns="http://schemas.openxmlformats.org/spreadsheetml/2006/main" id="2" name="Table2" displayName="Table2" ref="B3:K97" totalsRowShown="0" headerRowDxfId="95" tableBorderDxfId="94">
  <autoFilter ref="B3:K97">
    <filterColumn colId="3">
      <filters>
        <filter val="AIIA"/>
      </filters>
    </filterColumn>
  </autoFilter>
  <sortState ref="B4:K97">
    <sortCondition ref="D3:D97"/>
  </sortState>
  <tableColumns count="10">
    <tableColumn id="1" name="ID" dataDxfId="93"/>
    <tableColumn id="2" name="name" dataDxfId="92"/>
    <tableColumn id="3" name="abbr" dataDxfId="91"/>
    <tableColumn id="4" name="statut" dataDxfId="90"/>
    <tableColumn id="5" name="Column1" dataDxfId="89"/>
    <tableColumn id="6" name="Column2" dataDxfId="88"/>
    <tableColumn id="7" name="date-accr" dataDxfId="87"/>
    <tableColumn id="8" name="IATI-ID" dataDxfId="86"/>
    <tableColumn id="9" name="abbr2" dataDxfId="85"/>
    <tableColumn id="10" name="name2" dataDxfId="84">
      <calculatedColumnFormula>Table2[[#This Row],[name]]</calculatedColumnFormula>
    </tableColumn>
  </tableColumns>
  <tableStyleInfo name="TableStyleMedium2" showFirstColumn="0" showLastColumn="0" showRowStripes="1" showColumnStripes="0"/>
</table>
</file>

<file path=xl/tables/table6.xml><?xml version="1.0" encoding="utf-8"?>
<table xmlns="http://schemas.openxmlformats.org/spreadsheetml/2006/main" id="4" name="Table4" displayName="Table4" ref="A1:K175" totalsRowShown="0">
  <autoFilter ref="A1:K175">
    <filterColumn colId="9">
      <filters>
        <filter val="Asia"/>
      </filters>
    </filterColumn>
  </autoFilter>
  <sortState ref="A168:K173">
    <sortCondition ref="B1:B175"/>
  </sortState>
  <tableColumns count="11">
    <tableColumn id="1" name="ID"/>
    <tableColumn id="9" name="EN" dataDxfId="83"/>
    <tableColumn id="10" name="CSC" dataDxfId="82"/>
    <tableColumn id="2" name="Omschrijving NL"/>
    <tableColumn id="3" name="Omschrijving FR"/>
    <tableColumn id="4" name="Omschrijving EN"/>
    <tableColumn id="5" name="Afkorting"/>
    <tableColumn id="6" name="Code CAD"/>
    <tableColumn id="7" name="ISO" dataDxfId="81">
      <calculatedColumnFormula>VLOOKUP(Table4[[#This Row],[ID]],List129[[ID]:[IATI]],7,FALSE)</calculatedColumnFormula>
    </tableColumn>
    <tableColumn id="8" name="Continent"/>
    <tableColumn id="11" name="ctry" dataDxfId="80"/>
  </tableColumns>
  <tableStyleInfo name="TableStyleMedium2" showFirstColumn="0" showLastColumn="0" showRowStripes="1" showColumnStripes="0"/>
</table>
</file>

<file path=xl/tables/table7.xml><?xml version="1.0" encoding="utf-8"?>
<table xmlns="http://schemas.openxmlformats.org/spreadsheetml/2006/main" id="5" name="List129" displayName="List129" ref="A1:AN282" totalsRowCount="1" headerRowDxfId="79" dataDxfId="78" totalsRowDxfId="77">
  <autoFilter ref="A1:AN281"/>
  <tableColumns count="40">
    <tableColumn id="1" name="ID" totalsRowLabel="Total" dataDxfId="76" totalsRowDxfId="75" dataCellStyle="Normal 7 3"/>
    <tableColumn id="28" name="Code CAD" dataDxfId="74" totalsRowDxfId="73" dataCellStyle="Normal 7 3"/>
    <tableColumn id="2" name="Omschrijving NL" totalsRowFunction="count" dataDxfId="72" totalsRowDxfId="71" dataCellStyle="Normal 7 3"/>
    <tableColumn id="3" name="Omschrijving FR" dataDxfId="70" totalsRowDxfId="69" dataCellStyle="Normal 7 3"/>
    <tableColumn id="4" name="Omschrijving EN" dataDxfId="68" totalsRowDxfId="67" dataCellStyle="Normal 7 3"/>
    <tableColumn id="5" name="Afkorting" dataDxfId="66" totalsRowDxfId="65" dataCellStyle="Normal 7 3"/>
    <tableColumn id="29" name="IATI" dataDxfId="64" dataCellStyle="Normal 7 3"/>
    <tableColumn id="34" name="52" dataDxfId="63" dataCellStyle="Normal 7 3"/>
    <tableColumn id="30" name="IATI region" dataDxfId="62" dataCellStyle="Normal 7 3"/>
    <tableColumn id="6" name="Code CAD2" dataDxfId="61" totalsRowDxfId="60" dataCellStyle="Normal 7 3"/>
    <tableColumn id="7" name="ISO" dataDxfId="59" totalsRowDxfId="58" dataCellStyle="Normal 7 3"/>
    <tableColumn id="26" name="Continent" dataDxfId="57" totalsRowDxfId="56" dataCellStyle="Normal 7 3"/>
    <tableColumn id="27" name="Income" dataDxfId="55" totalsRowDxfId="54" dataCellStyle="Normal 7 3"/>
    <tableColumn id="37" name="Income2018" dataDxfId="53" totalsRowDxfId="52" dataCellStyle="Normal 7 3"/>
    <tableColumn id="40" name="Income2019" dataDxfId="51" totalsRowDxfId="50" dataCellStyle="Normal 7 3"/>
    <tableColumn id="38" name="check" dataDxfId="49" totalsRowDxfId="48" dataCellStyle="Normal 7 3">
      <calculatedColumnFormula>List129[[#This Row],[Income2018]]=List129[[#This Row],[Income]]</calculatedColumnFormula>
    </tableColumn>
    <tableColumn id="39" name="check2" dataDxfId="47" totalsRowDxfId="46" dataCellStyle="Normal 7 3"/>
    <tableColumn id="8" name="Partnerland" dataDxfId="45" totalsRowDxfId="44" dataCellStyle="Normal 7 3"/>
    <tableColumn id="32" name="Priority new" dataDxfId="43" totalsRowDxfId="42" dataCellStyle="Normal 7 3">
      <calculatedColumnFormula>VLOOKUP(List129[[#This Row],[Afkorting]],$AF$288:$AF$307,1,FALSE)</calculatedColumnFormula>
    </tableColumn>
    <tableColumn id="9" name="MOL-land" dataDxfId="41" totalsRowDxfId="40" dataCellStyle="Normal 7 3"/>
    <tableColumn id="10" name="VN_Island" dataDxfId="39" totalsRowDxfId="38" dataCellStyle="Normal 7 3"/>
    <tableColumn id="11" name="VN_landlocked" dataDxfId="37" totalsRowDxfId="36" dataCellStyle="Normal 7 3"/>
    <tableColumn id="12" name="Fragile" dataDxfId="35" totalsRowDxfId="34" dataCellStyle="Normal 7 3"/>
    <tableColumn id="33" name="Fragile 2016" dataDxfId="33" totalsRowDxfId="32" dataCellStyle="Normal 7 3"/>
    <tableColumn id="36" name="Fragile 2018" dataDxfId="31" totalsRowDxfId="30" dataCellStyle="Normal 7 3"/>
    <tableColumn id="35" name="LDC or frag" dataDxfId="29" totalsRowDxfId="28" dataCellStyle="Normal 7 3">
      <calculatedColumnFormula>IF(OR(List129[[#This Row],[Fragile 2018]]=1,List129[[#This Row],[Income]]="LDC"),1,"")</calculatedColumnFormula>
    </tableColumn>
    <tableColumn id="13" name="ACP" dataDxfId="27" totalsRowDxfId="26" dataCellStyle="Normal 7 3"/>
    <tableColumn id="14" name="ODA" dataDxfId="25" totalsRowDxfId="24" dataCellStyle="Normal 7 3"/>
    <tableColumn id="15" name="HIPC" dataDxfId="23" totalsRowDxfId="22" dataCellStyle="Normal 7 3"/>
    <tableColumn id="16" name="Regio" dataDxfId="21" totalsRowDxfId="20" dataCellStyle="Normal 7 3"/>
    <tableColumn id="17" name="Free3" dataDxfId="19" totalsRowDxfId="18" dataCellStyle="Normal 7 3"/>
    <tableColumn id="18" name="Afrika" dataDxfId="17" totalsRowDxfId="16" dataCellStyle="Normal 7 3"/>
    <tableColumn id="19" name="Noord-Afrika" dataDxfId="15" totalsRowDxfId="14" dataCellStyle="Normal 7 3"/>
    <tableColumn id="20" name="Afrika Subsahara" dataDxfId="13" totalsRowDxfId="12" dataCellStyle="Normal 7 3"/>
    <tableColumn id="21" name="Amerika" dataDxfId="11" totalsRowDxfId="10" dataCellStyle="Normal 7 3"/>
    <tableColumn id="22" name="Azië" dataDxfId="9" totalsRowDxfId="8" dataCellStyle="Normal 7 3"/>
    <tableColumn id="23" name="Oceanië" dataDxfId="7" totalsRowDxfId="6" dataCellStyle="Normal 7 3"/>
    <tableColumn id="24" name="Europa ODA" dataDxfId="5" totalsRowDxfId="4" dataCellStyle="Normal 7 3"/>
    <tableColumn id="25" name="Volgnummer " totalsRowFunction="sum" dataDxfId="3" totalsRowDxfId="2" dataCellStyle="Normal 7 3"/>
    <tableColumn id="31" name="Omschrijving NL2" totalsRowLabel="176" dataDxfId="1" totalsRowDxfId="0" dataCellStyle="Normal 7 3"/>
  </tableColumns>
  <tableStyleInfo name="TableStyleLight1" showFirstColumn="0" showLastColumn="0" showRowStripes="0"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F272"/>
  <sheetViews>
    <sheetView workbookViewId="0"/>
  </sheetViews>
  <sheetFormatPr baseColWidth="10" defaultColWidth="0" defaultRowHeight="14.4" zeroHeight="1" x14ac:dyDescent="0.3"/>
  <cols>
    <col min="1" max="1" width="1.6640625" style="143" customWidth="1"/>
    <col min="2" max="2" width="28.5546875" style="143" bestFit="1" customWidth="1"/>
    <col min="3" max="4" width="100.6640625" style="143" customWidth="1"/>
    <col min="5" max="5" width="32.5546875" style="143" customWidth="1"/>
    <col min="6" max="6" width="0" style="143" hidden="1" customWidth="1"/>
    <col min="7" max="16384" width="11.5546875" style="143" hidden="1"/>
  </cols>
  <sheetData>
    <row r="1" spans="2:4" ht="4.95" customHeight="1" x14ac:dyDescent="0.3"/>
    <row r="2" spans="2:4" x14ac:dyDescent="0.3">
      <c r="B2" s="144" t="s">
        <v>2157</v>
      </c>
      <c r="C2" s="144" t="s">
        <v>2158</v>
      </c>
      <c r="D2" s="144" t="s">
        <v>2159</v>
      </c>
    </row>
    <row r="3" spans="2:4" ht="4.95" hidden="1" customHeight="1" x14ac:dyDescent="0.3">
      <c r="C3" s="24"/>
      <c r="D3" s="24"/>
    </row>
    <row r="4" spans="2:4" ht="28.8" x14ac:dyDescent="0.3">
      <c r="B4" s="145" t="s">
        <v>2160</v>
      </c>
      <c r="C4" s="146" t="s">
        <v>452</v>
      </c>
      <c r="D4" s="146" t="s">
        <v>2161</v>
      </c>
    </row>
    <row r="5" spans="2:4" x14ac:dyDescent="0.3">
      <c r="B5" s="145" t="s">
        <v>2160</v>
      </c>
      <c r="C5" s="147">
        <v>2022</v>
      </c>
      <c r="D5" s="147">
        <v>2022</v>
      </c>
    </row>
    <row r="6" spans="2:4" x14ac:dyDescent="0.3">
      <c r="B6" s="145" t="s">
        <v>2160</v>
      </c>
      <c r="C6" s="147">
        <v>2023</v>
      </c>
      <c r="D6" s="147">
        <v>2023</v>
      </c>
    </row>
    <row r="7" spans="2:4" x14ac:dyDescent="0.3">
      <c r="B7" s="145" t="s">
        <v>2160</v>
      </c>
      <c r="C7" s="147">
        <v>2024</v>
      </c>
      <c r="D7" s="147">
        <v>2024</v>
      </c>
    </row>
    <row r="8" spans="2:4" x14ac:dyDescent="0.3">
      <c r="B8" s="145" t="s">
        <v>2160</v>
      </c>
      <c r="C8" s="147">
        <v>2025</v>
      </c>
      <c r="D8" s="147">
        <v>2025</v>
      </c>
    </row>
    <row r="9" spans="2:4" x14ac:dyDescent="0.3">
      <c r="B9" s="145" t="s">
        <v>2160</v>
      </c>
      <c r="C9" s="147">
        <v>2026</v>
      </c>
      <c r="D9" s="147">
        <v>2026</v>
      </c>
    </row>
    <row r="10" spans="2:4" x14ac:dyDescent="0.3">
      <c r="B10" s="145" t="s">
        <v>2160</v>
      </c>
      <c r="C10" s="146" t="s">
        <v>424</v>
      </c>
      <c r="D10" s="146" t="s">
        <v>2162</v>
      </c>
    </row>
    <row r="11" spans="2:4" x14ac:dyDescent="0.3">
      <c r="B11" s="145" t="s">
        <v>2160</v>
      </c>
      <c r="C11" s="146" t="s">
        <v>453</v>
      </c>
      <c r="D11" s="146" t="s">
        <v>2163</v>
      </c>
    </row>
    <row r="12" spans="2:4" x14ac:dyDescent="0.3">
      <c r="B12" s="145" t="s">
        <v>2160</v>
      </c>
      <c r="C12" s="146" t="s">
        <v>454</v>
      </c>
      <c r="D12" s="146" t="s">
        <v>2164</v>
      </c>
    </row>
    <row r="13" spans="2:4" x14ac:dyDescent="0.3">
      <c r="B13" s="145" t="s">
        <v>2160</v>
      </c>
      <c r="C13" s="148">
        <v>0.2</v>
      </c>
      <c r="D13" s="148">
        <v>0.2</v>
      </c>
    </row>
    <row r="14" spans="2:4" x14ac:dyDescent="0.3">
      <c r="B14" s="145" t="s">
        <v>2160</v>
      </c>
      <c r="C14" s="146" t="s">
        <v>455</v>
      </c>
      <c r="D14" s="146" t="s">
        <v>2165</v>
      </c>
    </row>
    <row r="15" spans="2:4" x14ac:dyDescent="0.3">
      <c r="B15" s="145" t="s">
        <v>2160</v>
      </c>
      <c r="C15" s="149">
        <v>0.8</v>
      </c>
      <c r="D15" s="149">
        <v>0.8</v>
      </c>
    </row>
    <row r="16" spans="2:4" x14ac:dyDescent="0.3">
      <c r="B16" s="145" t="s">
        <v>2160</v>
      </c>
      <c r="C16" s="146" t="s">
        <v>456</v>
      </c>
      <c r="D16" s="146" t="s">
        <v>2166</v>
      </c>
    </row>
    <row r="17" spans="2:4" x14ac:dyDescent="0.3">
      <c r="B17" s="145" t="s">
        <v>2160</v>
      </c>
      <c r="C17" s="149">
        <v>7.0000000000000007E-2</v>
      </c>
      <c r="D17" s="149">
        <v>7.0000000000000007E-2</v>
      </c>
    </row>
    <row r="18" spans="2:4" x14ac:dyDescent="0.3">
      <c r="B18" s="145" t="s">
        <v>2160</v>
      </c>
      <c r="C18" s="146" t="s">
        <v>457</v>
      </c>
      <c r="D18" s="146" t="s">
        <v>2167</v>
      </c>
    </row>
    <row r="19" spans="2:4" x14ac:dyDescent="0.3">
      <c r="B19" s="145" t="s">
        <v>2160</v>
      </c>
      <c r="C19" s="146" t="s">
        <v>458</v>
      </c>
      <c r="D19" s="146" t="s">
        <v>2168</v>
      </c>
    </row>
    <row r="20" spans="2:4" x14ac:dyDescent="0.3">
      <c r="B20" s="145" t="s">
        <v>2160</v>
      </c>
      <c r="C20" s="146" t="s">
        <v>459</v>
      </c>
      <c r="D20" s="146" t="s">
        <v>2169</v>
      </c>
    </row>
    <row r="21" spans="2:4" x14ac:dyDescent="0.3">
      <c r="B21" s="145" t="s">
        <v>2160</v>
      </c>
      <c r="C21" s="146" t="s">
        <v>460</v>
      </c>
      <c r="D21" s="146" t="s">
        <v>2170</v>
      </c>
    </row>
    <row r="22" spans="2:4" x14ac:dyDescent="0.3">
      <c r="B22" s="145" t="s">
        <v>2160</v>
      </c>
      <c r="C22" s="146" t="s">
        <v>461</v>
      </c>
      <c r="D22" s="146" t="s">
        <v>2171</v>
      </c>
    </row>
    <row r="23" spans="2:4" x14ac:dyDescent="0.3">
      <c r="B23" s="145" t="s">
        <v>2160</v>
      </c>
      <c r="C23" s="146" t="s">
        <v>462</v>
      </c>
      <c r="D23" s="146" t="s">
        <v>2172</v>
      </c>
    </row>
    <row r="24" spans="2:4" x14ac:dyDescent="0.3">
      <c r="B24" s="145" t="s">
        <v>2160</v>
      </c>
      <c r="C24" s="146" t="s">
        <v>463</v>
      </c>
      <c r="D24" s="146" t="s">
        <v>2173</v>
      </c>
    </row>
    <row r="25" spans="2:4" hidden="1" x14ac:dyDescent="0.3">
      <c r="C25" s="24"/>
      <c r="D25" s="24"/>
    </row>
    <row r="26" spans="2:4" hidden="1" x14ac:dyDescent="0.3">
      <c r="B26" s="150" t="s">
        <v>2174</v>
      </c>
      <c r="C26" s="146" t="s">
        <v>418</v>
      </c>
      <c r="D26" s="146" t="s">
        <v>2175</v>
      </c>
    </row>
    <row r="27" spans="2:4" ht="43.2" hidden="1" x14ac:dyDescent="0.3">
      <c r="B27" s="150" t="s">
        <v>2174</v>
      </c>
      <c r="C27" s="146" t="s">
        <v>2176</v>
      </c>
      <c r="D27" s="146" t="s">
        <v>2177</v>
      </c>
    </row>
    <row r="28" spans="2:4" hidden="1" x14ac:dyDescent="0.3">
      <c r="B28" s="150" t="s">
        <v>2174</v>
      </c>
      <c r="C28" s="146" t="s">
        <v>419</v>
      </c>
      <c r="D28" s="146" t="s">
        <v>2178</v>
      </c>
    </row>
    <row r="29" spans="2:4" hidden="1" x14ac:dyDescent="0.3">
      <c r="B29" s="150" t="s">
        <v>2174</v>
      </c>
      <c r="C29" s="146" t="s">
        <v>420</v>
      </c>
      <c r="D29" s="146" t="s">
        <v>420</v>
      </c>
    </row>
    <row r="30" spans="2:4" hidden="1" x14ac:dyDescent="0.3">
      <c r="B30" s="150" t="s">
        <v>2174</v>
      </c>
      <c r="C30" s="146" t="s">
        <v>421</v>
      </c>
      <c r="D30" s="146" t="s">
        <v>2179</v>
      </c>
    </row>
    <row r="31" spans="2:4" hidden="1" x14ac:dyDescent="0.3">
      <c r="B31" s="150" t="s">
        <v>2174</v>
      </c>
      <c r="C31" s="146" t="s">
        <v>422</v>
      </c>
      <c r="D31" s="146" t="s">
        <v>1387</v>
      </c>
    </row>
    <row r="32" spans="2:4" hidden="1" x14ac:dyDescent="0.3">
      <c r="B32" s="150" t="s">
        <v>2174</v>
      </c>
      <c r="C32" s="146" t="s">
        <v>423</v>
      </c>
      <c r="D32" s="146" t="s">
        <v>2180</v>
      </c>
    </row>
    <row r="33" spans="2:4" hidden="1" x14ac:dyDescent="0.3">
      <c r="B33" s="150" t="s">
        <v>2174</v>
      </c>
      <c r="C33" s="147">
        <v>2022</v>
      </c>
      <c r="D33" s="147">
        <v>2022</v>
      </c>
    </row>
    <row r="34" spans="2:4" hidden="1" x14ac:dyDescent="0.3">
      <c r="B34" s="150" t="s">
        <v>2174</v>
      </c>
      <c r="C34" s="147">
        <v>2023</v>
      </c>
      <c r="D34" s="147">
        <v>2023</v>
      </c>
    </row>
    <row r="35" spans="2:4" hidden="1" x14ac:dyDescent="0.3">
      <c r="B35" s="150" t="s">
        <v>2174</v>
      </c>
      <c r="C35" s="147">
        <v>2024</v>
      </c>
      <c r="D35" s="147">
        <v>2024</v>
      </c>
    </row>
    <row r="36" spans="2:4" hidden="1" x14ac:dyDescent="0.3">
      <c r="B36" s="150" t="s">
        <v>2174</v>
      </c>
      <c r="C36" s="147">
        <v>2025</v>
      </c>
      <c r="D36" s="147">
        <v>2025</v>
      </c>
    </row>
    <row r="37" spans="2:4" hidden="1" x14ac:dyDescent="0.3">
      <c r="B37" s="150" t="s">
        <v>2174</v>
      </c>
      <c r="C37" s="147">
        <v>2026</v>
      </c>
      <c r="D37" s="147">
        <v>2026</v>
      </c>
    </row>
    <row r="38" spans="2:4" hidden="1" x14ac:dyDescent="0.3">
      <c r="B38" s="150" t="s">
        <v>2174</v>
      </c>
      <c r="C38" s="146" t="s">
        <v>424</v>
      </c>
      <c r="D38" s="146" t="s">
        <v>2162</v>
      </c>
    </row>
    <row r="39" spans="2:4" hidden="1" x14ac:dyDescent="0.3">
      <c r="B39" s="150" t="s">
        <v>2174</v>
      </c>
      <c r="C39" s="147" t="s">
        <v>425</v>
      </c>
      <c r="D39" s="147" t="s">
        <v>425</v>
      </c>
    </row>
    <row r="40" spans="2:4" hidden="1" x14ac:dyDescent="0.3">
      <c r="B40" s="150" t="s">
        <v>2174</v>
      </c>
      <c r="C40" s="146" t="s">
        <v>73</v>
      </c>
      <c r="D40" s="146" t="s">
        <v>2181</v>
      </c>
    </row>
    <row r="41" spans="2:4" hidden="1" x14ac:dyDescent="0.3">
      <c r="B41" s="150" t="s">
        <v>2174</v>
      </c>
      <c r="C41" s="146" t="s">
        <v>2182</v>
      </c>
      <c r="D41" s="146" t="s">
        <v>2183</v>
      </c>
    </row>
    <row r="42" spans="2:4" hidden="1" x14ac:dyDescent="0.3">
      <c r="B42" s="150" t="s">
        <v>2174</v>
      </c>
      <c r="C42" s="146" t="s">
        <v>427</v>
      </c>
      <c r="D42" s="146" t="s">
        <v>427</v>
      </c>
    </row>
    <row r="43" spans="2:4" hidden="1" x14ac:dyDescent="0.3">
      <c r="B43" s="150" t="s">
        <v>2174</v>
      </c>
      <c r="C43" s="146" t="s">
        <v>428</v>
      </c>
      <c r="D43" s="146" t="s">
        <v>2184</v>
      </c>
    </row>
    <row r="44" spans="2:4" hidden="1" x14ac:dyDescent="0.3">
      <c r="B44" s="150" t="s">
        <v>2174</v>
      </c>
      <c r="C44" s="146" t="s">
        <v>429</v>
      </c>
      <c r="D44" s="146" t="s">
        <v>2185</v>
      </c>
    </row>
    <row r="45" spans="2:4" hidden="1" x14ac:dyDescent="0.3">
      <c r="B45" s="150" t="s">
        <v>2174</v>
      </c>
      <c r="C45" s="146" t="s">
        <v>430</v>
      </c>
      <c r="D45" s="146" t="s">
        <v>2186</v>
      </c>
    </row>
    <row r="46" spans="2:4" hidden="1" x14ac:dyDescent="0.3">
      <c r="B46" s="150" t="s">
        <v>2174</v>
      </c>
      <c r="C46" s="146" t="s">
        <v>434</v>
      </c>
      <c r="D46" s="146" t="s">
        <v>2187</v>
      </c>
    </row>
    <row r="47" spans="2:4" hidden="1" x14ac:dyDescent="0.3">
      <c r="B47" s="150" t="s">
        <v>2174</v>
      </c>
      <c r="C47" s="146" t="s">
        <v>431</v>
      </c>
      <c r="D47" s="146" t="s">
        <v>2188</v>
      </c>
    </row>
    <row r="48" spans="2:4" hidden="1" x14ac:dyDescent="0.3">
      <c r="B48" s="150" t="s">
        <v>2174</v>
      </c>
      <c r="C48" s="146" t="s">
        <v>436</v>
      </c>
      <c r="D48" s="146" t="s">
        <v>2189</v>
      </c>
    </row>
    <row r="49" spans="2:4" hidden="1" x14ac:dyDescent="0.3">
      <c r="B49" s="150" t="s">
        <v>2174</v>
      </c>
      <c r="C49" s="146" t="s">
        <v>440</v>
      </c>
      <c r="D49" s="146" t="s">
        <v>2190</v>
      </c>
    </row>
    <row r="50" spans="2:4" hidden="1" x14ac:dyDescent="0.3">
      <c r="B50" s="150" t="s">
        <v>2174</v>
      </c>
      <c r="C50" s="146" t="s">
        <v>2191</v>
      </c>
      <c r="D50" s="146" t="s">
        <v>2192</v>
      </c>
    </row>
    <row r="51" spans="2:4" hidden="1" x14ac:dyDescent="0.3">
      <c r="B51" s="150" t="s">
        <v>2174</v>
      </c>
      <c r="C51" s="146" t="s">
        <v>2193</v>
      </c>
      <c r="D51" s="146" t="s">
        <v>2194</v>
      </c>
    </row>
    <row r="52" spans="2:4" hidden="1" x14ac:dyDescent="0.3">
      <c r="B52" s="150" t="s">
        <v>2174</v>
      </c>
      <c r="C52" s="146" t="s">
        <v>445</v>
      </c>
      <c r="D52" s="146" t="s">
        <v>2195</v>
      </c>
    </row>
    <row r="53" spans="2:4" hidden="1" x14ac:dyDescent="0.3">
      <c r="B53" s="150" t="s">
        <v>2174</v>
      </c>
      <c r="C53" s="146" t="s">
        <v>2196</v>
      </c>
      <c r="D53" s="146" t="s">
        <v>2197</v>
      </c>
    </row>
    <row r="54" spans="2:4" hidden="1" x14ac:dyDescent="0.3">
      <c r="B54" s="150" t="s">
        <v>2174</v>
      </c>
      <c r="C54" s="146" t="s">
        <v>447</v>
      </c>
      <c r="D54" s="146" t="s">
        <v>2198</v>
      </c>
    </row>
    <row r="55" spans="2:4" hidden="1" x14ac:dyDescent="0.3">
      <c r="B55" s="150" t="s">
        <v>2174</v>
      </c>
      <c r="C55" s="146" t="s">
        <v>448</v>
      </c>
      <c r="D55" s="146" t="s">
        <v>2199</v>
      </c>
    </row>
    <row r="56" spans="2:4" hidden="1" x14ac:dyDescent="0.3">
      <c r="B56" s="150" t="s">
        <v>2174</v>
      </c>
      <c r="C56" s="146" t="s">
        <v>449</v>
      </c>
      <c r="D56" s="146" t="s">
        <v>2200</v>
      </c>
    </row>
    <row r="57" spans="2:4" hidden="1" x14ac:dyDescent="0.3">
      <c r="B57" s="150" t="s">
        <v>2174</v>
      </c>
      <c r="C57" s="146" t="s">
        <v>2</v>
      </c>
      <c r="D57" s="146" t="s">
        <v>2201</v>
      </c>
    </row>
    <row r="58" spans="2:4" hidden="1" x14ac:dyDescent="0.3">
      <c r="B58" s="150" t="s">
        <v>2174</v>
      </c>
      <c r="C58" s="146" t="s">
        <v>450</v>
      </c>
      <c r="D58" s="146" t="s">
        <v>2202</v>
      </c>
    </row>
    <row r="59" spans="2:4" hidden="1" x14ac:dyDescent="0.3">
      <c r="B59" s="150" t="s">
        <v>2174</v>
      </c>
      <c r="C59" s="146" t="s">
        <v>451</v>
      </c>
      <c r="D59" s="146" t="s">
        <v>2203</v>
      </c>
    </row>
    <row r="60" spans="2:4" hidden="1" x14ac:dyDescent="0.3">
      <c r="C60" s="24"/>
      <c r="D60" s="24"/>
    </row>
    <row r="61" spans="2:4" hidden="1" x14ac:dyDescent="0.3">
      <c r="B61" s="151" t="s">
        <v>2204</v>
      </c>
      <c r="C61" s="146" t="s">
        <v>2205</v>
      </c>
      <c r="D61" s="146" t="s">
        <v>2206</v>
      </c>
    </row>
    <row r="62" spans="2:4" hidden="1" x14ac:dyDescent="0.3">
      <c r="B62" s="151" t="s">
        <v>2204</v>
      </c>
      <c r="C62" s="146" t="s">
        <v>11</v>
      </c>
      <c r="D62" s="146" t="s">
        <v>2207</v>
      </c>
    </row>
    <row r="63" spans="2:4" hidden="1" x14ac:dyDescent="0.3">
      <c r="B63" s="151" t="s">
        <v>2204</v>
      </c>
      <c r="C63" s="147">
        <v>2022</v>
      </c>
      <c r="D63" s="147">
        <v>2022</v>
      </c>
    </row>
    <row r="64" spans="2:4" hidden="1" x14ac:dyDescent="0.3">
      <c r="B64" s="151" t="s">
        <v>2204</v>
      </c>
      <c r="C64" s="147">
        <v>2023</v>
      </c>
      <c r="D64" s="147">
        <v>2023</v>
      </c>
    </row>
    <row r="65" spans="2:4" hidden="1" x14ac:dyDescent="0.3">
      <c r="B65" s="151" t="s">
        <v>2204</v>
      </c>
      <c r="C65" s="147">
        <v>2024</v>
      </c>
      <c r="D65" s="147">
        <v>2024</v>
      </c>
    </row>
    <row r="66" spans="2:4" hidden="1" x14ac:dyDescent="0.3">
      <c r="B66" s="151" t="s">
        <v>2204</v>
      </c>
      <c r="C66" s="147">
        <v>2025</v>
      </c>
      <c r="D66" s="147">
        <v>2025</v>
      </c>
    </row>
    <row r="67" spans="2:4" hidden="1" x14ac:dyDescent="0.3">
      <c r="B67" s="151" t="s">
        <v>2204</v>
      </c>
      <c r="C67" s="147">
        <v>2026</v>
      </c>
      <c r="D67" s="147">
        <v>2026</v>
      </c>
    </row>
    <row r="68" spans="2:4" hidden="1" x14ac:dyDescent="0.3">
      <c r="B68" s="151" t="s">
        <v>2204</v>
      </c>
      <c r="C68" s="146" t="s">
        <v>2</v>
      </c>
      <c r="D68" s="146" t="s">
        <v>2201</v>
      </c>
    </row>
    <row r="69" spans="2:4" hidden="1" x14ac:dyDescent="0.3">
      <c r="B69" s="151" t="s">
        <v>2204</v>
      </c>
      <c r="C69" s="146" t="s">
        <v>56</v>
      </c>
      <c r="D69" s="146" t="s">
        <v>2208</v>
      </c>
    </row>
    <row r="70" spans="2:4" hidden="1" x14ac:dyDescent="0.3">
      <c r="B70" s="151" t="s">
        <v>2204</v>
      </c>
      <c r="C70" s="146" t="s">
        <v>57</v>
      </c>
      <c r="D70" s="146" t="s">
        <v>2209</v>
      </c>
    </row>
    <row r="71" spans="2:4" ht="16.2" hidden="1" x14ac:dyDescent="0.3">
      <c r="B71" s="151" t="s">
        <v>2204</v>
      </c>
      <c r="C71" s="146" t="s">
        <v>2210</v>
      </c>
      <c r="D71" s="146" t="s">
        <v>2211</v>
      </c>
    </row>
    <row r="72" spans="2:4" ht="16.2" hidden="1" x14ac:dyDescent="0.3">
      <c r="B72" s="151" t="s">
        <v>2204</v>
      </c>
      <c r="C72" s="146" t="s">
        <v>2212</v>
      </c>
      <c r="D72" s="146" t="s">
        <v>2213</v>
      </c>
    </row>
    <row r="73" spans="2:4" ht="16.2" hidden="1" x14ac:dyDescent="0.3">
      <c r="B73" s="151" t="s">
        <v>2204</v>
      </c>
      <c r="C73" s="146" t="s">
        <v>2214</v>
      </c>
      <c r="D73" s="146" t="s">
        <v>2215</v>
      </c>
    </row>
    <row r="74" spans="2:4" hidden="1" x14ac:dyDescent="0.3">
      <c r="B74" s="151" t="s">
        <v>2204</v>
      </c>
      <c r="C74" s="146" t="s">
        <v>2216</v>
      </c>
      <c r="D74" s="146" t="s">
        <v>2217</v>
      </c>
    </row>
    <row r="75" spans="2:4" hidden="1" x14ac:dyDescent="0.3">
      <c r="B75" s="151" t="s">
        <v>2204</v>
      </c>
      <c r="C75" s="146" t="s">
        <v>58</v>
      </c>
      <c r="D75" s="146" t="s">
        <v>2218</v>
      </c>
    </row>
    <row r="76" spans="2:4" hidden="1" x14ac:dyDescent="0.3">
      <c r="B76" s="151" t="s">
        <v>2204</v>
      </c>
      <c r="C76" s="146" t="s">
        <v>59</v>
      </c>
      <c r="D76" s="146" t="s">
        <v>2219</v>
      </c>
    </row>
    <row r="77" spans="2:4" hidden="1" x14ac:dyDescent="0.3">
      <c r="B77" s="151" t="s">
        <v>2204</v>
      </c>
      <c r="C77" s="146" t="s">
        <v>60</v>
      </c>
      <c r="D77" s="146" t="s">
        <v>2220</v>
      </c>
    </row>
    <row r="78" spans="2:4" hidden="1" x14ac:dyDescent="0.3">
      <c r="B78" s="151" t="s">
        <v>2204</v>
      </c>
      <c r="C78" s="146" t="s">
        <v>61</v>
      </c>
      <c r="D78" s="146" t="s">
        <v>2221</v>
      </c>
    </row>
    <row r="79" spans="2:4" hidden="1" x14ac:dyDescent="0.3">
      <c r="B79" s="151" t="s">
        <v>2204</v>
      </c>
      <c r="C79" s="146" t="s">
        <v>19</v>
      </c>
      <c r="D79" s="146" t="s">
        <v>2222</v>
      </c>
    </row>
    <row r="80" spans="2:4" hidden="1" x14ac:dyDescent="0.3">
      <c r="B80" s="151" t="s">
        <v>2204</v>
      </c>
      <c r="C80" s="146" t="s">
        <v>62</v>
      </c>
      <c r="D80" s="146" t="s">
        <v>2223</v>
      </c>
    </row>
    <row r="81" spans="2:4" hidden="1" x14ac:dyDescent="0.3">
      <c r="B81" s="151" t="s">
        <v>2204</v>
      </c>
      <c r="C81" s="146" t="s">
        <v>63</v>
      </c>
      <c r="D81" s="146" t="s">
        <v>2224</v>
      </c>
    </row>
    <row r="82" spans="2:4" hidden="1" x14ac:dyDescent="0.3">
      <c r="B82" s="151" t="s">
        <v>2204</v>
      </c>
      <c r="C82" s="146" t="s">
        <v>2225</v>
      </c>
      <c r="D82" s="146" t="s">
        <v>2226</v>
      </c>
    </row>
    <row r="83" spans="2:4" hidden="1" x14ac:dyDescent="0.3">
      <c r="B83" s="151" t="s">
        <v>2204</v>
      </c>
      <c r="C83" s="146" t="s">
        <v>20</v>
      </c>
      <c r="D83" s="146" t="s">
        <v>2227</v>
      </c>
    </row>
    <row r="84" spans="2:4" hidden="1" x14ac:dyDescent="0.3">
      <c r="B84" s="151" t="s">
        <v>2204</v>
      </c>
      <c r="C84" s="146" t="s">
        <v>64</v>
      </c>
      <c r="D84" s="146" t="s">
        <v>2228</v>
      </c>
    </row>
    <row r="85" spans="2:4" hidden="1" x14ac:dyDescent="0.3">
      <c r="B85" s="151" t="s">
        <v>2204</v>
      </c>
      <c r="C85" s="146" t="s">
        <v>65</v>
      </c>
      <c r="D85" s="146" t="s">
        <v>2229</v>
      </c>
    </row>
    <row r="86" spans="2:4" hidden="1" x14ac:dyDescent="0.3">
      <c r="B86" s="151" t="s">
        <v>2204</v>
      </c>
      <c r="C86" s="146" t="s">
        <v>2230</v>
      </c>
      <c r="D86" s="146" t="s">
        <v>2231</v>
      </c>
    </row>
    <row r="87" spans="2:4" ht="16.2" hidden="1" x14ac:dyDescent="0.3">
      <c r="B87" s="151" t="s">
        <v>2204</v>
      </c>
      <c r="C87" s="146" t="s">
        <v>2232</v>
      </c>
      <c r="D87" s="146" t="s">
        <v>2233</v>
      </c>
    </row>
    <row r="88" spans="2:4" hidden="1" x14ac:dyDescent="0.3">
      <c r="C88" s="24"/>
      <c r="D88" s="24"/>
    </row>
    <row r="89" spans="2:4" hidden="1" x14ac:dyDescent="0.3">
      <c r="B89" s="152" t="s">
        <v>2234</v>
      </c>
      <c r="C89" s="146" t="s">
        <v>413</v>
      </c>
      <c r="D89" s="146" t="s">
        <v>2235</v>
      </c>
    </row>
    <row r="90" spans="2:4" hidden="1" x14ac:dyDescent="0.3">
      <c r="B90" s="152" t="s">
        <v>2234</v>
      </c>
      <c r="C90" s="146" t="s">
        <v>11</v>
      </c>
      <c r="D90" s="146" t="s">
        <v>2207</v>
      </c>
    </row>
    <row r="91" spans="2:4" hidden="1" x14ac:dyDescent="0.3">
      <c r="B91" s="152" t="s">
        <v>2234</v>
      </c>
      <c r="C91" s="147">
        <v>2022</v>
      </c>
      <c r="D91" s="147">
        <v>2022</v>
      </c>
    </row>
    <row r="92" spans="2:4" hidden="1" x14ac:dyDescent="0.3">
      <c r="B92" s="152" t="s">
        <v>2234</v>
      </c>
      <c r="C92" s="147">
        <v>2023</v>
      </c>
      <c r="D92" s="147">
        <v>2023</v>
      </c>
    </row>
    <row r="93" spans="2:4" hidden="1" x14ac:dyDescent="0.3">
      <c r="B93" s="152" t="s">
        <v>2234</v>
      </c>
      <c r="C93" s="147">
        <v>2024</v>
      </c>
      <c r="D93" s="147">
        <v>2024</v>
      </c>
    </row>
    <row r="94" spans="2:4" hidden="1" x14ac:dyDescent="0.3">
      <c r="B94" s="152" t="s">
        <v>2234</v>
      </c>
      <c r="C94" s="147">
        <v>2025</v>
      </c>
      <c r="D94" s="147">
        <v>2025</v>
      </c>
    </row>
    <row r="95" spans="2:4" hidden="1" x14ac:dyDescent="0.3">
      <c r="B95" s="152" t="s">
        <v>2234</v>
      </c>
      <c r="C95" s="147">
        <v>2026</v>
      </c>
      <c r="D95" s="147">
        <v>2026</v>
      </c>
    </row>
    <row r="96" spans="2:4" hidden="1" x14ac:dyDescent="0.3">
      <c r="B96" s="152" t="s">
        <v>2234</v>
      </c>
      <c r="C96" s="146" t="s">
        <v>2</v>
      </c>
      <c r="D96" s="146" t="s">
        <v>2201</v>
      </c>
    </row>
    <row r="97" spans="2:5" hidden="1" x14ac:dyDescent="0.3">
      <c r="B97" s="152" t="s">
        <v>2234</v>
      </c>
      <c r="C97" s="146" t="s">
        <v>42</v>
      </c>
      <c r="D97" s="146" t="s">
        <v>2236</v>
      </c>
    </row>
    <row r="98" spans="2:5" hidden="1" x14ac:dyDescent="0.3">
      <c r="B98" s="152" t="s">
        <v>2234</v>
      </c>
      <c r="C98" s="146" t="s">
        <v>43</v>
      </c>
      <c r="D98" s="146" t="s">
        <v>2237</v>
      </c>
    </row>
    <row r="99" spans="2:5" hidden="1" x14ac:dyDescent="0.3">
      <c r="B99" s="152" t="s">
        <v>2234</v>
      </c>
      <c r="C99" s="156" t="s">
        <v>44</v>
      </c>
      <c r="D99" s="146" t="s">
        <v>2238</v>
      </c>
      <c r="E99" s="143" t="s">
        <v>2328</v>
      </c>
    </row>
    <row r="100" spans="2:5" hidden="1" x14ac:dyDescent="0.3">
      <c r="B100" s="152" t="s">
        <v>2234</v>
      </c>
      <c r="C100" s="156" t="s">
        <v>45</v>
      </c>
      <c r="D100" s="146" t="s">
        <v>2239</v>
      </c>
      <c r="E100" s="143" t="s">
        <v>2328</v>
      </c>
    </row>
    <row r="101" spans="2:5" hidden="1" x14ac:dyDescent="0.3">
      <c r="B101" s="152" t="s">
        <v>2234</v>
      </c>
      <c r="C101" s="156" t="s">
        <v>414</v>
      </c>
      <c r="D101" s="146" t="s">
        <v>2240</v>
      </c>
      <c r="E101" s="143" t="s">
        <v>2328</v>
      </c>
    </row>
    <row r="102" spans="2:5" hidden="1" x14ac:dyDescent="0.3">
      <c r="B102" s="152" t="s">
        <v>2234</v>
      </c>
      <c r="C102" s="156" t="s">
        <v>47</v>
      </c>
      <c r="D102" s="146" t="s">
        <v>2241</v>
      </c>
      <c r="E102" s="143" t="s">
        <v>2328</v>
      </c>
    </row>
    <row r="103" spans="2:5" hidden="1" x14ac:dyDescent="0.3">
      <c r="B103" s="152" t="s">
        <v>2234</v>
      </c>
      <c r="C103" s="156" t="s">
        <v>48</v>
      </c>
      <c r="D103" s="146" t="s">
        <v>2242</v>
      </c>
      <c r="E103" s="143" t="s">
        <v>2328</v>
      </c>
    </row>
    <row r="104" spans="2:5" hidden="1" x14ac:dyDescent="0.3">
      <c r="B104" s="152" t="s">
        <v>2234</v>
      </c>
      <c r="C104" s="156" t="s">
        <v>49</v>
      </c>
      <c r="D104" s="146" t="s">
        <v>2243</v>
      </c>
      <c r="E104" s="143" t="s">
        <v>2328</v>
      </c>
    </row>
    <row r="105" spans="2:5" hidden="1" x14ac:dyDescent="0.3">
      <c r="B105" s="152" t="s">
        <v>2234</v>
      </c>
      <c r="C105" s="156" t="s">
        <v>415</v>
      </c>
      <c r="D105" s="146" t="s">
        <v>2244</v>
      </c>
      <c r="E105" s="143" t="s">
        <v>2328</v>
      </c>
    </row>
    <row r="106" spans="2:5" hidden="1" x14ac:dyDescent="0.3">
      <c r="B106" s="152" t="s">
        <v>2234</v>
      </c>
      <c r="C106" s="156" t="s">
        <v>2329</v>
      </c>
      <c r="D106" s="146" t="s">
        <v>2355</v>
      </c>
      <c r="E106" s="143" t="s">
        <v>2328</v>
      </c>
    </row>
    <row r="107" spans="2:5" hidden="1" x14ac:dyDescent="0.3">
      <c r="B107" s="152" t="s">
        <v>2234</v>
      </c>
      <c r="C107" s="156" t="s">
        <v>52</v>
      </c>
      <c r="D107" s="146" t="s">
        <v>2245</v>
      </c>
      <c r="E107" s="143" t="s">
        <v>2328</v>
      </c>
    </row>
    <row r="108" spans="2:5" hidden="1" x14ac:dyDescent="0.3">
      <c r="B108" s="152" t="s">
        <v>2234</v>
      </c>
      <c r="C108" s="156" t="s">
        <v>53</v>
      </c>
      <c r="D108" s="146" t="s">
        <v>2246</v>
      </c>
      <c r="E108" s="143" t="s">
        <v>2328</v>
      </c>
    </row>
    <row r="109" spans="2:5" hidden="1" x14ac:dyDescent="0.3">
      <c r="B109" s="152" t="s">
        <v>2234</v>
      </c>
      <c r="C109" s="156" t="s">
        <v>416</v>
      </c>
      <c r="D109" s="146" t="s">
        <v>2247</v>
      </c>
      <c r="E109" s="143" t="s">
        <v>2328</v>
      </c>
    </row>
    <row r="110" spans="2:5" hidden="1" x14ac:dyDescent="0.3">
      <c r="B110" s="152" t="s">
        <v>2234</v>
      </c>
      <c r="C110" s="146" t="s">
        <v>2301</v>
      </c>
      <c r="D110" s="146" t="s">
        <v>2330</v>
      </c>
    </row>
    <row r="111" spans="2:5" hidden="1" x14ac:dyDescent="0.3">
      <c r="C111" s="24"/>
      <c r="D111" s="24"/>
    </row>
    <row r="112" spans="2:5" x14ac:dyDescent="0.3">
      <c r="B112" s="153" t="s">
        <v>2248</v>
      </c>
      <c r="C112" s="146" t="s">
        <v>2249</v>
      </c>
      <c r="D112" s="146" t="s">
        <v>2250</v>
      </c>
    </row>
    <row r="113" spans="2:4" x14ac:dyDescent="0.3">
      <c r="B113" s="153" t="s">
        <v>2248</v>
      </c>
      <c r="C113" s="146" t="s">
        <v>11</v>
      </c>
      <c r="D113" s="146" t="s">
        <v>2207</v>
      </c>
    </row>
    <row r="114" spans="2:4" x14ac:dyDescent="0.3">
      <c r="B114" s="153" t="s">
        <v>2248</v>
      </c>
      <c r="C114" s="147">
        <v>2022</v>
      </c>
      <c r="D114" s="147">
        <v>2022</v>
      </c>
    </row>
    <row r="115" spans="2:4" x14ac:dyDescent="0.3">
      <c r="B115" s="153" t="s">
        <v>2248</v>
      </c>
      <c r="C115" s="147">
        <v>2023</v>
      </c>
      <c r="D115" s="147">
        <v>2023</v>
      </c>
    </row>
    <row r="116" spans="2:4" x14ac:dyDescent="0.3">
      <c r="B116" s="153" t="s">
        <v>2248</v>
      </c>
      <c r="C116" s="147">
        <v>2024</v>
      </c>
      <c r="D116" s="147">
        <v>2024</v>
      </c>
    </row>
    <row r="117" spans="2:4" x14ac:dyDescent="0.3">
      <c r="B117" s="153" t="s">
        <v>2248</v>
      </c>
      <c r="C117" s="147">
        <v>2025</v>
      </c>
      <c r="D117" s="147">
        <v>2025</v>
      </c>
    </row>
    <row r="118" spans="2:4" x14ac:dyDescent="0.3">
      <c r="B118" s="153" t="s">
        <v>2248</v>
      </c>
      <c r="C118" s="147">
        <v>2026</v>
      </c>
      <c r="D118" s="147">
        <v>2026</v>
      </c>
    </row>
    <row r="119" spans="2:4" x14ac:dyDescent="0.3">
      <c r="B119" s="153" t="s">
        <v>2248</v>
      </c>
      <c r="C119" s="146" t="s">
        <v>2</v>
      </c>
      <c r="D119" s="146" t="s">
        <v>2201</v>
      </c>
    </row>
    <row r="120" spans="2:4" x14ac:dyDescent="0.3">
      <c r="B120" s="153" t="s">
        <v>2248</v>
      </c>
      <c r="C120" s="146" t="s">
        <v>12</v>
      </c>
      <c r="D120" s="146" t="s">
        <v>2251</v>
      </c>
    </row>
    <row r="121" spans="2:4" x14ac:dyDescent="0.3">
      <c r="B121" s="153" t="s">
        <v>2248</v>
      </c>
      <c r="C121" s="146" t="s">
        <v>13</v>
      </c>
      <c r="D121" s="146" t="s">
        <v>2252</v>
      </c>
    </row>
    <row r="122" spans="2:4" x14ac:dyDescent="0.3">
      <c r="B122" s="153" t="s">
        <v>2248</v>
      </c>
      <c r="C122" s="146" t="s">
        <v>14</v>
      </c>
      <c r="D122" s="146" t="s">
        <v>2253</v>
      </c>
    </row>
    <row r="123" spans="2:4" x14ac:dyDescent="0.3">
      <c r="B123" s="153" t="s">
        <v>2248</v>
      </c>
      <c r="C123" s="146" t="s">
        <v>2296</v>
      </c>
      <c r="D123" s="146" t="s">
        <v>2304</v>
      </c>
    </row>
    <row r="124" spans="2:4" x14ac:dyDescent="0.3">
      <c r="B124" s="153" t="s">
        <v>2248</v>
      </c>
      <c r="C124" s="146" t="s">
        <v>15</v>
      </c>
      <c r="D124" s="146" t="s">
        <v>2254</v>
      </c>
    </row>
    <row r="125" spans="2:4" x14ac:dyDescent="0.3">
      <c r="B125" s="153" t="s">
        <v>2248</v>
      </c>
      <c r="C125" s="146" t="s">
        <v>16</v>
      </c>
      <c r="D125" s="146" t="s">
        <v>2255</v>
      </c>
    </row>
    <row r="126" spans="2:4" x14ac:dyDescent="0.3">
      <c r="B126" s="153" t="s">
        <v>2248</v>
      </c>
      <c r="C126" s="146" t="s">
        <v>17</v>
      </c>
      <c r="D126" s="146" t="s">
        <v>2256</v>
      </c>
    </row>
    <row r="127" spans="2:4" x14ac:dyDescent="0.3">
      <c r="B127" s="153" t="s">
        <v>2248</v>
      </c>
      <c r="C127" s="146" t="s">
        <v>2295</v>
      </c>
      <c r="D127" s="146" t="s">
        <v>2305</v>
      </c>
    </row>
    <row r="128" spans="2:4" x14ac:dyDescent="0.3">
      <c r="B128" s="153" t="s">
        <v>2248</v>
      </c>
      <c r="C128" s="146" t="s">
        <v>18</v>
      </c>
      <c r="D128" s="146" t="s">
        <v>2257</v>
      </c>
    </row>
    <row r="129" spans="2:4" x14ac:dyDescent="0.3">
      <c r="B129" s="153" t="s">
        <v>2248</v>
      </c>
      <c r="C129" s="146" t="s">
        <v>19</v>
      </c>
      <c r="D129" s="146" t="s">
        <v>2222</v>
      </c>
    </row>
    <row r="130" spans="2:4" x14ac:dyDescent="0.3">
      <c r="B130" s="153" t="s">
        <v>2248</v>
      </c>
      <c r="C130" s="146" t="s">
        <v>20</v>
      </c>
      <c r="D130" s="146" t="s">
        <v>2227</v>
      </c>
    </row>
    <row r="131" spans="2:4" x14ac:dyDescent="0.3">
      <c r="B131" s="153" t="s">
        <v>2248</v>
      </c>
      <c r="C131" s="146" t="s">
        <v>2294</v>
      </c>
      <c r="D131" s="146" t="s">
        <v>2302</v>
      </c>
    </row>
    <row r="132" spans="2:4" x14ac:dyDescent="0.3">
      <c r="B132" s="153" t="s">
        <v>2248</v>
      </c>
      <c r="C132" s="146" t="s">
        <v>21</v>
      </c>
      <c r="D132" s="146" t="s">
        <v>2258</v>
      </c>
    </row>
    <row r="133" spans="2:4" x14ac:dyDescent="0.3">
      <c r="B133" s="153" t="s">
        <v>2248</v>
      </c>
      <c r="C133" s="146" t="s">
        <v>22</v>
      </c>
      <c r="D133" s="146" t="s">
        <v>2259</v>
      </c>
    </row>
    <row r="134" spans="2:4" x14ac:dyDescent="0.3">
      <c r="B134" s="153" t="s">
        <v>2248</v>
      </c>
      <c r="C134" s="146" t="s">
        <v>23</v>
      </c>
      <c r="D134" s="146" t="s">
        <v>2260</v>
      </c>
    </row>
    <row r="135" spans="2:4" x14ac:dyDescent="0.3">
      <c r="B135" s="153" t="s">
        <v>2248</v>
      </c>
      <c r="C135" s="146" t="s">
        <v>2293</v>
      </c>
      <c r="D135" s="146" t="s">
        <v>2303</v>
      </c>
    </row>
    <row r="136" spans="2:4" x14ac:dyDescent="0.3">
      <c r="B136" s="153" t="s">
        <v>2248</v>
      </c>
      <c r="C136" s="146" t="s">
        <v>1</v>
      </c>
      <c r="D136" s="146" t="s">
        <v>2261</v>
      </c>
    </row>
    <row r="137" spans="2:4" x14ac:dyDescent="0.3">
      <c r="B137" s="153" t="s">
        <v>2248</v>
      </c>
      <c r="C137" s="146" t="s">
        <v>24</v>
      </c>
      <c r="D137" s="146" t="s">
        <v>2262</v>
      </c>
    </row>
    <row r="138" spans="2:4" x14ac:dyDescent="0.3">
      <c r="B138" s="153" t="s">
        <v>2248</v>
      </c>
      <c r="C138" s="146" t="s">
        <v>25</v>
      </c>
      <c r="D138" s="146" t="s">
        <v>2263</v>
      </c>
    </row>
    <row r="139" spans="2:4" x14ac:dyDescent="0.3">
      <c r="B139" s="153" t="s">
        <v>2248</v>
      </c>
      <c r="C139" s="146" t="s">
        <v>26</v>
      </c>
      <c r="D139" s="146" t="s">
        <v>2264</v>
      </c>
    </row>
    <row r="140" spans="2:4" x14ac:dyDescent="0.3">
      <c r="B140" s="153" t="s">
        <v>2248</v>
      </c>
      <c r="C140" s="146" t="s">
        <v>2265</v>
      </c>
      <c r="D140" s="146" t="s">
        <v>2266</v>
      </c>
    </row>
    <row r="141" spans="2:4" x14ac:dyDescent="0.3">
      <c r="B141" s="153" t="s">
        <v>2248</v>
      </c>
      <c r="C141" s="146" t="s">
        <v>28</v>
      </c>
      <c r="D141" s="146" t="s">
        <v>2267</v>
      </c>
    </row>
    <row r="142" spans="2:4" x14ac:dyDescent="0.3">
      <c r="B142" s="153" t="s">
        <v>2248</v>
      </c>
      <c r="C142" s="146" t="s">
        <v>29</v>
      </c>
      <c r="D142" s="146" t="s">
        <v>2268</v>
      </c>
    </row>
    <row r="143" spans="2:4" x14ac:dyDescent="0.3">
      <c r="B143" s="153" t="s">
        <v>2248</v>
      </c>
      <c r="C143" s="146" t="s">
        <v>30</v>
      </c>
      <c r="D143" s="146" t="s">
        <v>2269</v>
      </c>
    </row>
    <row r="144" spans="2:4" x14ac:dyDescent="0.3">
      <c r="B144" s="153" t="s">
        <v>2248</v>
      </c>
      <c r="C144" s="146" t="s">
        <v>2270</v>
      </c>
      <c r="D144" s="146" t="s">
        <v>2271</v>
      </c>
    </row>
    <row r="145" spans="2:4" x14ac:dyDescent="0.3">
      <c r="B145" s="153" t="s">
        <v>2248</v>
      </c>
      <c r="C145" s="146" t="s">
        <v>2297</v>
      </c>
      <c r="D145" s="146" t="s">
        <v>2357</v>
      </c>
    </row>
    <row r="146" spans="2:4" x14ac:dyDescent="0.3">
      <c r="B146" s="153" t="s">
        <v>2248</v>
      </c>
      <c r="C146" s="146" t="s">
        <v>2298</v>
      </c>
      <c r="D146" s="146" t="s">
        <v>2356</v>
      </c>
    </row>
    <row r="147" spans="2:4" x14ac:dyDescent="0.3">
      <c r="B147" s="153" t="s">
        <v>2248</v>
      </c>
      <c r="C147" s="146" t="s">
        <v>2299</v>
      </c>
      <c r="D147" s="146" t="s">
        <v>2358</v>
      </c>
    </row>
    <row r="148" spans="2:4" x14ac:dyDescent="0.3">
      <c r="B148" s="153" t="s">
        <v>2248</v>
      </c>
      <c r="C148" s="146" t="s">
        <v>2300</v>
      </c>
      <c r="D148" s="146" t="s">
        <v>2359</v>
      </c>
    </row>
    <row r="149" spans="2:4" x14ac:dyDescent="0.3">
      <c r="B149" s="153" t="s">
        <v>2248</v>
      </c>
      <c r="C149" s="154" t="s">
        <v>2272</v>
      </c>
      <c r="D149" s="154" t="s">
        <v>2273</v>
      </c>
    </row>
    <row r="150" spans="2:4" x14ac:dyDescent="0.3">
      <c r="B150" s="153" t="s">
        <v>2248</v>
      </c>
      <c r="C150" s="146" t="s">
        <v>2301</v>
      </c>
      <c r="D150" s="146" t="s">
        <v>2330</v>
      </c>
    </row>
    <row r="152" spans="2:4" ht="28.8" hidden="1" x14ac:dyDescent="0.3">
      <c r="B152" s="155" t="s">
        <v>2274</v>
      </c>
      <c r="C152" s="146" t="s">
        <v>2275</v>
      </c>
      <c r="D152" s="146" t="s">
        <v>2276</v>
      </c>
    </row>
    <row r="153" spans="2:4" ht="57.6" hidden="1" x14ac:dyDescent="0.3">
      <c r="B153" s="155" t="s">
        <v>2274</v>
      </c>
      <c r="C153" s="146" t="s">
        <v>2277</v>
      </c>
      <c r="D153" s="146" t="s">
        <v>2278</v>
      </c>
    </row>
    <row r="154" spans="2:4" hidden="1" x14ac:dyDescent="0.3">
      <c r="B154" s="155" t="s">
        <v>2274</v>
      </c>
      <c r="C154" s="146" t="s">
        <v>1</v>
      </c>
      <c r="D154" s="146" t="s">
        <v>2261</v>
      </c>
    </row>
    <row r="155" spans="2:4" hidden="1" x14ac:dyDescent="0.3">
      <c r="B155" s="155" t="s">
        <v>2274</v>
      </c>
      <c r="C155" s="147">
        <v>2022</v>
      </c>
      <c r="D155" s="147">
        <v>2022</v>
      </c>
    </row>
    <row r="156" spans="2:4" hidden="1" x14ac:dyDescent="0.3">
      <c r="B156" s="155" t="s">
        <v>2274</v>
      </c>
      <c r="C156" s="147">
        <v>2023</v>
      </c>
      <c r="D156" s="147">
        <v>2023</v>
      </c>
    </row>
    <row r="157" spans="2:4" hidden="1" x14ac:dyDescent="0.3">
      <c r="B157" s="155" t="s">
        <v>2274</v>
      </c>
      <c r="C157" s="147">
        <v>2024</v>
      </c>
      <c r="D157" s="147">
        <v>2024</v>
      </c>
    </row>
    <row r="158" spans="2:4" hidden="1" x14ac:dyDescent="0.3">
      <c r="B158" s="155" t="s">
        <v>2274</v>
      </c>
      <c r="C158" s="147">
        <v>2025</v>
      </c>
      <c r="D158" s="147">
        <v>2025</v>
      </c>
    </row>
    <row r="159" spans="2:4" hidden="1" x14ac:dyDescent="0.3">
      <c r="B159" s="155" t="s">
        <v>2274</v>
      </c>
      <c r="C159" s="147">
        <v>2026</v>
      </c>
      <c r="D159" s="147">
        <v>2026</v>
      </c>
    </row>
    <row r="160" spans="2:4" hidden="1" x14ac:dyDescent="0.3">
      <c r="B160" s="155" t="s">
        <v>2274</v>
      </c>
      <c r="C160" s="146" t="s">
        <v>2</v>
      </c>
      <c r="D160" s="146" t="s">
        <v>2201</v>
      </c>
    </row>
    <row r="161" spans="2:4" hidden="1" x14ac:dyDescent="0.3">
      <c r="B161" s="155" t="s">
        <v>2274</v>
      </c>
      <c r="C161" s="146" t="s">
        <v>4</v>
      </c>
      <c r="D161" s="146" t="s">
        <v>2279</v>
      </c>
    </row>
    <row r="162" spans="2:4" hidden="1" x14ac:dyDescent="0.3">
      <c r="B162" s="155" t="s">
        <v>2274</v>
      </c>
      <c r="C162" s="146" t="s">
        <v>6</v>
      </c>
      <c r="D162" s="146" t="s">
        <v>2280</v>
      </c>
    </row>
    <row r="163" spans="2:4" hidden="1" x14ac:dyDescent="0.3">
      <c r="B163" s="155" t="s">
        <v>2274</v>
      </c>
      <c r="C163" s="146" t="s">
        <v>7</v>
      </c>
      <c r="D163" s="146" t="s">
        <v>2281</v>
      </c>
    </row>
    <row r="164" spans="2:4" hidden="1" x14ac:dyDescent="0.3">
      <c r="B164" s="155" t="s">
        <v>2274</v>
      </c>
      <c r="C164" s="146" t="s">
        <v>8</v>
      </c>
      <c r="D164" s="146" t="s">
        <v>2282</v>
      </c>
    </row>
    <row r="165" spans="2:4" hidden="1" x14ac:dyDescent="0.3">
      <c r="B165" s="155" t="s">
        <v>2274</v>
      </c>
      <c r="C165" s="146" t="s">
        <v>9</v>
      </c>
      <c r="D165" s="146" t="s">
        <v>2283</v>
      </c>
    </row>
    <row r="166" spans="2:4" hidden="1" x14ac:dyDescent="0.3">
      <c r="B166" s="159" t="s">
        <v>2274</v>
      </c>
      <c r="C166" s="160" t="s">
        <v>2284</v>
      </c>
      <c r="D166" s="160" t="s">
        <v>2285</v>
      </c>
    </row>
    <row r="167" spans="2:4" x14ac:dyDescent="0.3">
      <c r="C167" s="24"/>
      <c r="D167" s="24"/>
    </row>
    <row r="168" spans="2:4" x14ac:dyDescent="0.3">
      <c r="C168" s="24"/>
      <c r="D168" s="24"/>
    </row>
    <row r="169" spans="2:4" x14ac:dyDescent="0.3">
      <c r="C169" s="24"/>
      <c r="D169" s="24"/>
    </row>
    <row r="170" spans="2:4" x14ac:dyDescent="0.3">
      <c r="C170" s="24"/>
      <c r="D170" s="24"/>
    </row>
    <row r="171" spans="2:4" hidden="1" x14ac:dyDescent="0.3">
      <c r="C171" s="24"/>
      <c r="D171" s="24"/>
    </row>
    <row r="172" spans="2:4" hidden="1" x14ac:dyDescent="0.3">
      <c r="C172" s="24"/>
      <c r="D172" s="24"/>
    </row>
    <row r="173" spans="2:4" hidden="1" x14ac:dyDescent="0.3">
      <c r="C173" s="24"/>
      <c r="D173" s="24"/>
    </row>
    <row r="174" spans="2:4" hidden="1" x14ac:dyDescent="0.3">
      <c r="C174" s="24"/>
      <c r="D174" s="24"/>
    </row>
    <row r="175" spans="2:4" hidden="1" x14ac:dyDescent="0.3">
      <c r="C175" s="24"/>
      <c r="D175" s="24"/>
    </row>
    <row r="176" spans="2:4" hidden="1" x14ac:dyDescent="0.3">
      <c r="C176" s="24"/>
      <c r="D176" s="24"/>
    </row>
    <row r="177" spans="3:4" hidden="1" x14ac:dyDescent="0.3">
      <c r="C177" s="24"/>
      <c r="D177" s="24"/>
    </row>
    <row r="178" spans="3:4" hidden="1" x14ac:dyDescent="0.3">
      <c r="C178" s="24"/>
      <c r="D178" s="24"/>
    </row>
    <row r="179" spans="3:4" hidden="1" x14ac:dyDescent="0.3">
      <c r="C179" s="24"/>
      <c r="D179" s="24"/>
    </row>
    <row r="180" spans="3:4" hidden="1" x14ac:dyDescent="0.3">
      <c r="C180" s="24"/>
      <c r="D180" s="24"/>
    </row>
    <row r="181" spans="3:4" hidden="1" x14ac:dyDescent="0.3">
      <c r="C181" s="24"/>
      <c r="D181" s="24"/>
    </row>
    <row r="182" spans="3:4" hidden="1" x14ac:dyDescent="0.3">
      <c r="C182" s="24"/>
      <c r="D182" s="24"/>
    </row>
    <row r="183" spans="3:4" hidden="1" x14ac:dyDescent="0.3">
      <c r="C183" s="24"/>
      <c r="D183" s="24"/>
    </row>
    <row r="184" spans="3:4" hidden="1" x14ac:dyDescent="0.3">
      <c r="C184" s="24"/>
      <c r="D184" s="24"/>
    </row>
    <row r="185" spans="3:4" hidden="1" x14ac:dyDescent="0.3">
      <c r="C185" s="24"/>
      <c r="D185" s="24"/>
    </row>
    <row r="186" spans="3:4" hidden="1" x14ac:dyDescent="0.3">
      <c r="C186" s="24"/>
      <c r="D186" s="24"/>
    </row>
    <row r="187" spans="3:4" hidden="1" x14ac:dyDescent="0.3">
      <c r="C187" s="24"/>
      <c r="D187" s="24"/>
    </row>
    <row r="188" spans="3:4" hidden="1" x14ac:dyDescent="0.3">
      <c r="C188" s="24"/>
      <c r="D188" s="24"/>
    </row>
    <row r="189" spans="3:4" hidden="1" x14ac:dyDescent="0.3">
      <c r="C189" s="24"/>
      <c r="D189" s="24"/>
    </row>
    <row r="190" spans="3:4" hidden="1" x14ac:dyDescent="0.3">
      <c r="C190" s="24"/>
      <c r="D190" s="24"/>
    </row>
    <row r="191" spans="3:4" hidden="1" x14ac:dyDescent="0.3">
      <c r="C191" s="24"/>
      <c r="D191" s="24"/>
    </row>
    <row r="192" spans="3:4" hidden="1" x14ac:dyDescent="0.3">
      <c r="C192" s="24"/>
      <c r="D192" s="24"/>
    </row>
    <row r="193" spans="3:4" hidden="1" x14ac:dyDescent="0.3">
      <c r="C193" s="24"/>
      <c r="D193" s="24"/>
    </row>
    <row r="194" spans="3:4" hidden="1" x14ac:dyDescent="0.3">
      <c r="C194" s="24"/>
      <c r="D194" s="24"/>
    </row>
    <row r="195" spans="3:4" hidden="1" x14ac:dyDescent="0.3">
      <c r="C195" s="24"/>
      <c r="D195" s="24"/>
    </row>
    <row r="196" spans="3:4" hidden="1" x14ac:dyDescent="0.3">
      <c r="C196" s="24"/>
      <c r="D196" s="24"/>
    </row>
    <row r="197" spans="3:4" hidden="1" x14ac:dyDescent="0.3">
      <c r="C197" s="24"/>
      <c r="D197" s="24"/>
    </row>
    <row r="198" spans="3:4" hidden="1" x14ac:dyDescent="0.3">
      <c r="C198" s="24"/>
      <c r="D198" s="24"/>
    </row>
    <row r="199" spans="3:4" hidden="1" x14ac:dyDescent="0.3">
      <c r="C199" s="24"/>
      <c r="D199" s="24"/>
    </row>
    <row r="200" spans="3:4" hidden="1" x14ac:dyDescent="0.3">
      <c r="C200" s="24"/>
      <c r="D200" s="24"/>
    </row>
    <row r="201" spans="3:4" hidden="1" x14ac:dyDescent="0.3">
      <c r="C201" s="24"/>
      <c r="D201" s="24"/>
    </row>
    <row r="202" spans="3:4" hidden="1" x14ac:dyDescent="0.3">
      <c r="C202" s="24"/>
      <c r="D202" s="24"/>
    </row>
    <row r="203" spans="3:4" hidden="1" x14ac:dyDescent="0.3">
      <c r="C203" s="24"/>
      <c r="D203" s="24"/>
    </row>
    <row r="204" spans="3:4" hidden="1" x14ac:dyDescent="0.3">
      <c r="C204" s="24"/>
      <c r="D204" s="24"/>
    </row>
    <row r="205" spans="3:4" hidden="1" x14ac:dyDescent="0.3">
      <c r="C205" s="24"/>
      <c r="D205" s="24"/>
    </row>
    <row r="206" spans="3:4" hidden="1" x14ac:dyDescent="0.3">
      <c r="C206" s="24"/>
      <c r="D206" s="24"/>
    </row>
    <row r="207" spans="3:4" hidden="1" x14ac:dyDescent="0.3">
      <c r="C207" s="24"/>
      <c r="D207" s="24"/>
    </row>
    <row r="208" spans="3:4" hidden="1" x14ac:dyDescent="0.3">
      <c r="C208" s="24"/>
      <c r="D208" s="24"/>
    </row>
    <row r="209" spans="3:4" hidden="1" x14ac:dyDescent="0.3">
      <c r="C209" s="24"/>
      <c r="D209" s="24"/>
    </row>
    <row r="210" spans="3:4" hidden="1" x14ac:dyDescent="0.3">
      <c r="C210" s="24"/>
      <c r="D210" s="24"/>
    </row>
    <row r="211" spans="3:4" hidden="1" x14ac:dyDescent="0.3">
      <c r="C211" s="24"/>
      <c r="D211" s="24"/>
    </row>
    <row r="212" spans="3:4" hidden="1" x14ac:dyDescent="0.3">
      <c r="C212" s="24"/>
      <c r="D212" s="24"/>
    </row>
    <row r="213" spans="3:4" hidden="1" x14ac:dyDescent="0.3">
      <c r="C213" s="24"/>
      <c r="D213" s="24"/>
    </row>
    <row r="214" spans="3:4" hidden="1" x14ac:dyDescent="0.3">
      <c r="C214" s="24"/>
      <c r="D214" s="24"/>
    </row>
    <row r="215" spans="3:4" hidden="1" x14ac:dyDescent="0.3">
      <c r="C215" s="24"/>
      <c r="D215" s="24"/>
    </row>
    <row r="216" spans="3:4" hidden="1" x14ac:dyDescent="0.3">
      <c r="C216" s="24"/>
      <c r="D216" s="24"/>
    </row>
    <row r="217" spans="3:4" hidden="1" x14ac:dyDescent="0.3">
      <c r="C217" s="24"/>
      <c r="D217" s="24"/>
    </row>
    <row r="218" spans="3:4" hidden="1" x14ac:dyDescent="0.3">
      <c r="C218" s="24"/>
      <c r="D218" s="24"/>
    </row>
    <row r="219" spans="3:4" hidden="1" x14ac:dyDescent="0.3">
      <c r="C219" s="24"/>
      <c r="D219" s="24"/>
    </row>
    <row r="220" spans="3:4" hidden="1" x14ac:dyDescent="0.3">
      <c r="C220" s="24"/>
      <c r="D220" s="24"/>
    </row>
    <row r="221" spans="3:4" hidden="1" x14ac:dyDescent="0.3">
      <c r="C221" s="24"/>
      <c r="D221" s="24"/>
    </row>
    <row r="222" spans="3:4" hidden="1" x14ac:dyDescent="0.3">
      <c r="C222" s="24"/>
      <c r="D222" s="24"/>
    </row>
    <row r="223" spans="3:4" hidden="1" x14ac:dyDescent="0.3">
      <c r="C223" s="24"/>
      <c r="D223" s="24"/>
    </row>
    <row r="224" spans="3:4" hidden="1" x14ac:dyDescent="0.3">
      <c r="C224" s="24"/>
      <c r="D224" s="24"/>
    </row>
    <row r="225" spans="3:4" hidden="1" x14ac:dyDescent="0.3">
      <c r="C225" s="24"/>
      <c r="D225" s="24"/>
    </row>
    <row r="226" spans="3:4" hidden="1" x14ac:dyDescent="0.3">
      <c r="C226" s="24"/>
      <c r="D226" s="24"/>
    </row>
    <row r="227" spans="3:4" hidden="1" x14ac:dyDescent="0.3">
      <c r="C227" s="24"/>
      <c r="D227" s="24"/>
    </row>
    <row r="228" spans="3:4" hidden="1" x14ac:dyDescent="0.3">
      <c r="C228" s="24"/>
      <c r="D228" s="24"/>
    </row>
    <row r="229" spans="3:4" hidden="1" x14ac:dyDescent="0.3">
      <c r="C229" s="24"/>
      <c r="D229" s="24"/>
    </row>
    <row r="230" spans="3:4" hidden="1" x14ac:dyDescent="0.3">
      <c r="C230" s="24"/>
      <c r="D230" s="24"/>
    </row>
    <row r="231" spans="3:4" hidden="1" x14ac:dyDescent="0.3">
      <c r="C231" s="24"/>
      <c r="D231" s="24"/>
    </row>
    <row r="232" spans="3:4" hidden="1" x14ac:dyDescent="0.3">
      <c r="C232" s="24"/>
      <c r="D232" s="24"/>
    </row>
    <row r="233" spans="3:4" hidden="1" x14ac:dyDescent="0.3">
      <c r="C233" s="24"/>
      <c r="D233" s="24"/>
    </row>
    <row r="234" spans="3:4" hidden="1" x14ac:dyDescent="0.3">
      <c r="C234" s="24"/>
      <c r="D234" s="24"/>
    </row>
    <row r="235" spans="3:4" hidden="1" x14ac:dyDescent="0.3">
      <c r="C235" s="24"/>
      <c r="D235" s="24"/>
    </row>
    <row r="236" spans="3:4" hidden="1" x14ac:dyDescent="0.3">
      <c r="C236" s="24"/>
      <c r="D236" s="24"/>
    </row>
    <row r="237" spans="3:4" hidden="1" x14ac:dyDescent="0.3">
      <c r="C237" s="24"/>
      <c r="D237" s="24"/>
    </row>
    <row r="238" spans="3:4" hidden="1" x14ac:dyDescent="0.3">
      <c r="C238" s="24"/>
      <c r="D238" s="24"/>
    </row>
    <row r="239" spans="3:4" hidden="1" x14ac:dyDescent="0.3">
      <c r="C239" s="24"/>
      <c r="D239" s="24"/>
    </row>
    <row r="240" spans="3:4" hidden="1" x14ac:dyDescent="0.3">
      <c r="C240" s="24"/>
      <c r="D240" s="24"/>
    </row>
    <row r="241" spans="3:4" hidden="1" x14ac:dyDescent="0.3">
      <c r="C241" s="24"/>
      <c r="D241" s="24"/>
    </row>
    <row r="242" spans="3:4" hidden="1" x14ac:dyDescent="0.3">
      <c r="C242" s="24"/>
      <c r="D242" s="24"/>
    </row>
    <row r="243" spans="3:4" hidden="1" x14ac:dyDescent="0.3">
      <c r="C243" s="24"/>
      <c r="D243" s="24"/>
    </row>
    <row r="244" spans="3:4" hidden="1" x14ac:dyDescent="0.3">
      <c r="C244" s="24"/>
      <c r="D244" s="24"/>
    </row>
    <row r="245" spans="3:4" hidden="1" x14ac:dyDescent="0.3">
      <c r="C245" s="24"/>
      <c r="D245" s="24"/>
    </row>
    <row r="246" spans="3:4" hidden="1" x14ac:dyDescent="0.3">
      <c r="C246" s="24"/>
      <c r="D246" s="24"/>
    </row>
    <row r="247" spans="3:4" hidden="1" x14ac:dyDescent="0.3">
      <c r="C247" s="24"/>
      <c r="D247" s="24"/>
    </row>
    <row r="248" spans="3:4" hidden="1" x14ac:dyDescent="0.3">
      <c r="C248" s="24"/>
      <c r="D248" s="24"/>
    </row>
    <row r="249" spans="3:4" hidden="1" x14ac:dyDescent="0.3">
      <c r="C249" s="24"/>
      <c r="D249" s="24"/>
    </row>
    <row r="250" spans="3:4" hidden="1" x14ac:dyDescent="0.3">
      <c r="C250" s="24"/>
      <c r="D250" s="24"/>
    </row>
    <row r="251" spans="3:4" hidden="1" x14ac:dyDescent="0.3">
      <c r="C251" s="24"/>
      <c r="D251" s="24"/>
    </row>
    <row r="252" spans="3:4" hidden="1" x14ac:dyDescent="0.3">
      <c r="C252" s="24"/>
      <c r="D252" s="24"/>
    </row>
    <row r="253" spans="3:4" hidden="1" x14ac:dyDescent="0.3">
      <c r="C253" s="24"/>
      <c r="D253" s="24"/>
    </row>
    <row r="254" spans="3:4" hidden="1" x14ac:dyDescent="0.3">
      <c r="C254" s="24"/>
      <c r="D254" s="24"/>
    </row>
    <row r="255" spans="3:4" hidden="1" x14ac:dyDescent="0.3">
      <c r="C255" s="24"/>
      <c r="D255" s="24"/>
    </row>
    <row r="256" spans="3:4" hidden="1" x14ac:dyDescent="0.3">
      <c r="C256" s="24"/>
      <c r="D256" s="24"/>
    </row>
    <row r="257" spans="3:4" hidden="1" x14ac:dyDescent="0.3">
      <c r="C257" s="24"/>
      <c r="D257" s="24"/>
    </row>
    <row r="258" spans="3:4" hidden="1" x14ac:dyDescent="0.3">
      <c r="C258" s="24"/>
      <c r="D258" s="24"/>
    </row>
    <row r="259" spans="3:4" hidden="1" x14ac:dyDescent="0.3">
      <c r="C259" s="24"/>
      <c r="D259" s="24"/>
    </row>
    <row r="260" spans="3:4" hidden="1" x14ac:dyDescent="0.3">
      <c r="C260" s="24"/>
      <c r="D260" s="24"/>
    </row>
    <row r="261" spans="3:4" hidden="1" x14ac:dyDescent="0.3">
      <c r="C261" s="24"/>
      <c r="D261" s="24"/>
    </row>
    <row r="262" spans="3:4" hidden="1" x14ac:dyDescent="0.3">
      <c r="C262" s="24"/>
      <c r="D262" s="24"/>
    </row>
    <row r="263" spans="3:4" hidden="1" x14ac:dyDescent="0.3">
      <c r="C263" s="24"/>
      <c r="D263" s="24"/>
    </row>
    <row r="264" spans="3:4" hidden="1" x14ac:dyDescent="0.3">
      <c r="C264" s="24"/>
      <c r="D264" s="24"/>
    </row>
    <row r="265" spans="3:4" hidden="1" x14ac:dyDescent="0.3">
      <c r="C265" s="24"/>
      <c r="D265" s="24"/>
    </row>
    <row r="266" spans="3:4" hidden="1" x14ac:dyDescent="0.3">
      <c r="C266" s="24"/>
      <c r="D266" s="24"/>
    </row>
    <row r="267" spans="3:4" hidden="1" x14ac:dyDescent="0.3">
      <c r="C267" s="24"/>
      <c r="D267" s="24"/>
    </row>
    <row r="268" spans="3:4" hidden="1" x14ac:dyDescent="0.3">
      <c r="C268" s="24"/>
      <c r="D268" s="24"/>
    </row>
    <row r="269" spans="3:4" hidden="1" x14ac:dyDescent="0.3">
      <c r="C269" s="24"/>
      <c r="D269" s="24"/>
    </row>
    <row r="270" spans="3:4" hidden="1" x14ac:dyDescent="0.3">
      <c r="C270" s="24"/>
      <c r="D270" s="24"/>
    </row>
    <row r="271" spans="3:4" hidden="1" x14ac:dyDescent="0.3">
      <c r="C271" s="24"/>
      <c r="D271" s="24"/>
    </row>
    <row r="272" spans="3:4" x14ac:dyDescent="0.3"/>
  </sheetData>
  <pageMargins left="0.7" right="0.7" top="0.75" bottom="0.75" header="0.3" footer="0.3"/>
  <pageSetup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T25"/>
  <sheetViews>
    <sheetView workbookViewId="0">
      <selection activeCell="E3" sqref="E3:E4"/>
    </sheetView>
  </sheetViews>
  <sheetFormatPr baseColWidth="10" defaultColWidth="0" defaultRowHeight="14.4" zeroHeight="1" x14ac:dyDescent="0.3"/>
  <cols>
    <col min="1" max="1" width="9.109375" customWidth="1"/>
    <col min="2" max="2" width="0" hidden="1" customWidth="1"/>
    <col min="3" max="3" width="99.6640625" customWidth="1"/>
    <col min="4" max="4" width="0" hidden="1" customWidth="1"/>
    <col min="5" max="5" width="9.109375" customWidth="1"/>
    <col min="6" max="15" width="9.109375" hidden="1" customWidth="1"/>
    <col min="16" max="17" width="97.33203125" hidden="1" customWidth="1"/>
    <col min="18" max="18" width="4" hidden="1" customWidth="1"/>
    <col min="19" max="19" width="97.33203125" style="107" hidden="1" customWidth="1"/>
    <col min="20" max="20" width="97.33203125" hidden="1" customWidth="1"/>
    <col min="21" max="16384" width="9.109375" hidden="1"/>
  </cols>
  <sheetData>
    <row r="1" spans="2:20" x14ac:dyDescent="0.3">
      <c r="H1" t="s">
        <v>1982</v>
      </c>
      <c r="I1">
        <v>1</v>
      </c>
    </row>
    <row r="2" spans="2:20" ht="15" thickBot="1" x14ac:dyDescent="0.35">
      <c r="H2" t="s">
        <v>1223</v>
      </c>
      <c r="I2">
        <v>2</v>
      </c>
    </row>
    <row r="3" spans="2:20" ht="15" thickTop="1" x14ac:dyDescent="0.3">
      <c r="B3" t="s">
        <v>2361</v>
      </c>
      <c r="C3" s="175" t="s">
        <v>2608</v>
      </c>
      <c r="E3" s="361" t="s">
        <v>1982</v>
      </c>
      <c r="H3" s="139"/>
      <c r="I3" s="139">
        <v>3</v>
      </c>
    </row>
    <row r="4" spans="2:20" ht="15" thickBot="1" x14ac:dyDescent="0.35">
      <c r="B4" t="s">
        <v>2362</v>
      </c>
      <c r="C4" s="175" t="s">
        <v>2609</v>
      </c>
      <c r="E4" s="362"/>
      <c r="H4" t="s">
        <v>2365</v>
      </c>
      <c r="I4">
        <f>IF(E3="",3,VLOOKUP(E3,$H$1:$I$3,2,FALSE))</f>
        <v>1</v>
      </c>
    </row>
    <row r="5" spans="2:20" s="180" customFormat="1" ht="15" thickTop="1" x14ac:dyDescent="0.3">
      <c r="C5" s="157"/>
      <c r="P5" s="176"/>
      <c r="Q5" s="176"/>
      <c r="S5" s="157"/>
    </row>
    <row r="6" spans="2:20" ht="114" customHeight="1" x14ac:dyDescent="0.3">
      <c r="C6" s="157" t="str">
        <f t="shared" ref="C6:C18" si="0">IF(lang=2,T6,IF(lang=1,S6,""))</f>
        <v>Cet excel a vocation à rassembler tous les détails budgétaires liés à votre programme 2022-2026 et à ses outcomes, parallèlement aux informations conceptuelles et stratégiques transmises via le Portail. Après importation et traitement automatisés de vos informations budgétaires introduites ici, la DGD va réinjecter ces informations dans le Portail, ainsi qu’ajouter un certain nombre de consolidations (T1, T5,…) , aussi bien au niveau du programme qu'au niveau des "outcomes" , dans un format qui respecte le schéma de présentation des programmes 2022-2026. Les informations demandées ne sont ni plus ni moins que les informations identifiées dans le schéma de présentation.</v>
      </c>
      <c r="P6" s="176" t="s">
        <v>2593</v>
      </c>
      <c r="Q6" s="176" t="s">
        <v>2598</v>
      </c>
      <c r="S6" s="157" t="s">
        <v>2698</v>
      </c>
      <c r="T6" s="157" t="s">
        <v>2739</v>
      </c>
    </row>
    <row r="7" spans="2:20" ht="84.75" customHeight="1" x14ac:dyDescent="0.3">
      <c r="C7" s="157" t="str">
        <f t="shared" si="0"/>
        <v>Cet excel ne doit reprendre que les informations liées à une organisation individuellement. Dans le cadre des programmes communs, cela signifie que chaque organisation doit fournir son propre excel complété avec les informations budgétaires qui la concerne. Ainsi, les tableaux budgétaires qui doivent reprendre les informations relatives à l’ensemble des organisations associées dans un programme commun, comme le T5, seront ensuite reconstitués dans les consolidations effectuées par la DGD.</v>
      </c>
      <c r="P7" s="176" t="s">
        <v>2717</v>
      </c>
      <c r="Q7" s="176" t="s">
        <v>2599</v>
      </c>
      <c r="S7" s="157" t="s">
        <v>2696</v>
      </c>
      <c r="T7" s="157" t="s">
        <v>2740</v>
      </c>
    </row>
    <row r="8" spans="2:20" ht="39" customHeight="1" x14ac:dyDescent="0.3">
      <c r="C8" s="157" t="str">
        <f t="shared" si="0"/>
        <v>Dans cet excel, tous les champs à remplir sont indiqués en jaune. Et seuls ces champs pourront être sélectionnés.</v>
      </c>
      <c r="P8" s="176" t="s">
        <v>2594</v>
      </c>
      <c r="Q8" s="176" t="s">
        <v>2600</v>
      </c>
      <c r="S8" s="157" t="s">
        <v>2699</v>
      </c>
      <c r="T8" s="157" t="s">
        <v>2741</v>
      </c>
    </row>
    <row r="9" spans="2:20" ht="57.75" customHeight="1" x14ac:dyDescent="0.3">
      <c r="C9" s="233" t="str">
        <f t="shared" si="0"/>
        <v>Afin de pouvoir établir les liens corrects avec les différents outcomes, nous vous saurons gré de bien vouloir remplir d'abord l'onglet "Prg" , qui comprend un nombre limité de données clés qui serviront pour préparer la structuration des informations par « outcome » (cfr les onglets numérotés 1-25) .</v>
      </c>
      <c r="P9" s="176" t="s">
        <v>2651</v>
      </c>
      <c r="Q9" s="176" t="s">
        <v>2652</v>
      </c>
      <c r="S9" s="157" t="s">
        <v>2714</v>
      </c>
      <c r="T9" s="157" t="s">
        <v>2742</v>
      </c>
    </row>
    <row r="10" spans="2:20" ht="42" customHeight="1" x14ac:dyDescent="0.3">
      <c r="C10" s="157" t="str">
        <f t="shared" si="0"/>
        <v xml:space="preserve">Les onglets à la gauche de l’onglet « INFO » (T1, T2 - CG-BK, T3 CA-AK et T4 – CO-OK) concernent les données au niveau du programme entier. </v>
      </c>
      <c r="P10" s="176" t="s">
        <v>2707</v>
      </c>
      <c r="Q10" s="176" t="s">
        <v>2601</v>
      </c>
      <c r="S10" s="157" t="s">
        <v>2700</v>
      </c>
      <c r="T10" s="157" t="s">
        <v>2743</v>
      </c>
    </row>
    <row r="11" spans="2:20" ht="42" customHeight="1" x14ac:dyDescent="0.3">
      <c r="C11" s="157" t="str">
        <f t="shared" si="0"/>
        <v>T1 et T4 – CO-OK indiquent automatiquement les consolidations au niveau des données introduites dans les onglets par outcome numérotés 1 à 25.</v>
      </c>
      <c r="P11" s="176" t="s">
        <v>2712</v>
      </c>
      <c r="Q11" s="176" t="s">
        <v>2602</v>
      </c>
      <c r="S11" s="157" t="s">
        <v>2701</v>
      </c>
      <c r="T11" s="157" t="s">
        <v>2744</v>
      </c>
    </row>
    <row r="12" spans="2:20" ht="43.5" customHeight="1" x14ac:dyDescent="0.3">
      <c r="C12" s="157" t="str">
        <f t="shared" si="0"/>
        <v>Par contre, T2 – CG-CK et T3 – CA-AK doivent bien être remplis manuellement, vu qu'il s'agit là d’informations globalisées qui ne sont pas introduites au niveau des outcomes.</v>
      </c>
      <c r="P12" s="176" t="s">
        <v>2708</v>
      </c>
      <c r="Q12" s="176" t="s">
        <v>2603</v>
      </c>
      <c r="S12" s="157" t="s">
        <v>2702</v>
      </c>
      <c r="T12" s="157" t="s">
        <v>2745</v>
      </c>
    </row>
    <row r="13" spans="2:20" ht="42" customHeight="1" x14ac:dyDescent="0.3">
      <c r="C13" s="157" t="str">
        <f t="shared" si="0"/>
        <v>L'onglet "SUB" contiendra alors une première indication du montant de la subvention et de sa répartition annuelle.</v>
      </c>
      <c r="P13" s="176" t="s">
        <v>2713</v>
      </c>
      <c r="Q13" s="176" t="s">
        <v>2604</v>
      </c>
      <c r="S13" s="157" t="s">
        <v>2703</v>
      </c>
      <c r="T13" s="157" t="s">
        <v>2746</v>
      </c>
    </row>
    <row r="14" spans="2:20" ht="60" customHeight="1" x14ac:dyDescent="0.3">
      <c r="C14" s="233" t="str">
        <f t="shared" si="0"/>
        <v>Afin de pouvoir faire le lien avec les "outcomes" introduits via le Portail, et aussi pour éviter d’éventuelles confusions dans la communication ultérieure, il est absolument impératif que les IATI Activity IDs utilisés dans cet excel et sur le portail soient exactement les mêmes !</v>
      </c>
      <c r="P14" s="176" t="s">
        <v>2595</v>
      </c>
      <c r="Q14" s="176" t="s">
        <v>2605</v>
      </c>
      <c r="S14" s="157" t="s">
        <v>2704</v>
      </c>
      <c r="T14" s="157" t="s">
        <v>2747</v>
      </c>
    </row>
    <row r="15" spans="2:20" ht="46.5" customHeight="1" x14ac:dyDescent="0.3">
      <c r="C15" s="233" t="str">
        <f t="shared" si="0"/>
        <v>C'est pourquoi cet excel identifie immédiatement dans l'aperçu "Prg" les IATI Activity IDs, que nous vous conseillons fermement d’utiliser sur le Portail !</v>
      </c>
      <c r="P15" s="176" t="s">
        <v>2596</v>
      </c>
      <c r="Q15" s="176" t="s">
        <v>2606</v>
      </c>
      <c r="S15" s="157" t="s">
        <v>2705</v>
      </c>
      <c r="T15" s="157" t="s">
        <v>2748</v>
      </c>
    </row>
    <row r="16" spans="2:20" ht="69.75" customHeight="1" x14ac:dyDescent="0.3">
      <c r="C16" s="157" t="str">
        <f t="shared" si="0"/>
        <v>Si vous utilisez déjà d'autres IATI Activity IDs dans vos systèmes internes, et si vous tenez à ne plus les changer, veuillez alors les indiquer par outcome dans la dernière colonne ("override") de l'aperçu "Prg". Il est de la plus grande importance qu'il n'y ait pas de confusion à cet égard !</v>
      </c>
      <c r="P16" s="176" t="s">
        <v>2597</v>
      </c>
      <c r="Q16" s="176" t="s">
        <v>2607</v>
      </c>
      <c r="S16" s="157" t="s">
        <v>2697</v>
      </c>
      <c r="T16" s="157" t="s">
        <v>2749</v>
      </c>
    </row>
    <row r="17" spans="3:20" ht="45.75" customHeight="1" x14ac:dyDescent="0.3">
      <c r="C17" s="157" t="str">
        <f t="shared" si="0"/>
        <v>Si votre programme consiste de plus que 25 outcome, veuillez bien nous le signaler, par un mail à antoon.vanbroeckhoven@diplobel.fed.be, et nous vous ferons parvenir avec plaisir une version adaptée !</v>
      </c>
      <c r="P17" s="176" t="s">
        <v>2706</v>
      </c>
      <c r="Q17" s="177"/>
      <c r="S17" s="157" t="s">
        <v>2709</v>
      </c>
      <c r="T17" s="157" t="s">
        <v>2750</v>
      </c>
    </row>
    <row r="18" spans="3:20" ht="40.5" customHeight="1" x14ac:dyDescent="0.3">
      <c r="C18" s="157" t="str">
        <f t="shared" si="0"/>
        <v>N'hésitez pas de nous signaler des problèmes ou de nous communiquer des observations, 
par un mail à antoon.vanbroeckhoven@diplobel.fed.be.</v>
      </c>
      <c r="P18" s="176" t="s">
        <v>2710</v>
      </c>
      <c r="Q18" s="108"/>
      <c r="S18" s="157" t="s">
        <v>2711</v>
      </c>
      <c r="T18" s="157" t="s">
        <v>2751</v>
      </c>
    </row>
    <row r="19" spans="3:20" hidden="1" x14ac:dyDescent="0.3">
      <c r="P19" s="176"/>
      <c r="Q19" s="108"/>
    </row>
    <row r="20" spans="3:20" hidden="1" x14ac:dyDescent="0.3">
      <c r="P20" s="108"/>
      <c r="Q20" s="108"/>
    </row>
    <row r="21" spans="3:20" hidden="1" x14ac:dyDescent="0.3">
      <c r="P21" s="108"/>
      <c r="Q21" s="108"/>
    </row>
    <row r="22" spans="3:20" hidden="1" x14ac:dyDescent="0.3">
      <c r="P22" s="108"/>
      <c r="Q22" s="108"/>
    </row>
    <row r="23" spans="3:20" hidden="1" x14ac:dyDescent="0.3">
      <c r="P23" s="108"/>
    </row>
    <row r="24" spans="3:20" hidden="1" x14ac:dyDescent="0.3">
      <c r="P24" s="108"/>
    </row>
    <row r="25" spans="3:20" hidden="1" x14ac:dyDescent="0.3">
      <c r="P25" s="108"/>
    </row>
  </sheetData>
  <sheetProtection algorithmName="SHA-512" hashValue="LuiEXsYdmC2aOOeOTlKq7S1V0wkXVpkpy7DGjBHmv4StGH+e6zioif2Il/fN8loYUabHg/lcYYDI3ajE7M/xLw==" saltValue="niLOJ0T3YQpOAh13Ydm+lA==" spinCount="100000" sheet="1" objects="1" scenarios="1" selectLockedCells="1"/>
  <mergeCells count="1">
    <mergeCell ref="E3:E4"/>
  </mergeCells>
  <dataValidations count="1">
    <dataValidation type="list" allowBlank="1" showInputMessage="1" showErrorMessage="1" sqref="E3">
      <formula1>$H$1:$H$2</formula1>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C000"/>
  </sheetPr>
  <dimension ref="A1:T31"/>
  <sheetViews>
    <sheetView workbookViewId="0">
      <pane xSplit="3" ySplit="6" topLeftCell="D7" activePane="bottomRight" state="frozen"/>
      <selection pane="topRight" activeCell="D1" sqref="D1"/>
      <selection pane="bottomLeft" activeCell="A7" sqref="A7"/>
      <selection pane="bottomRight" activeCell="F8" sqref="F8"/>
    </sheetView>
  </sheetViews>
  <sheetFormatPr baseColWidth="10" defaultColWidth="0" defaultRowHeight="14.4" zeroHeight="1" x14ac:dyDescent="0.3"/>
  <cols>
    <col min="1" max="1" width="17" style="66" customWidth="1"/>
    <col min="2" max="2" width="2.44140625" style="66" hidden="1" customWidth="1"/>
    <col min="3" max="3" width="42.6640625" style="66" customWidth="1"/>
    <col min="4" max="4" width="24.5546875" style="66" customWidth="1"/>
    <col min="5" max="5" width="20.6640625" style="66" customWidth="1"/>
    <col min="6" max="6" width="10.6640625" style="66" customWidth="1"/>
    <col min="7" max="7" width="19.5546875" style="66" customWidth="1"/>
    <col min="8" max="8" width="14.5546875" style="66" customWidth="1"/>
    <col min="9" max="9" width="42.6640625" style="66" customWidth="1"/>
    <col min="10" max="16384" width="9.109375" style="66" hidden="1"/>
  </cols>
  <sheetData>
    <row r="1" spans="1:20" x14ac:dyDescent="0.3">
      <c r="A1" s="66" t="str">
        <f>IF(lang=1,labels!E64,IF(lang=2,labels!F64,"set lang"))</f>
        <v>Acteur abbr.</v>
      </c>
      <c r="C1" s="116" t="s">
        <v>268</v>
      </c>
      <c r="D1" s="111" t="str">
        <f>IF(C1="","",VLOOKUP(C1,Table2[[abbr]:[statut]],2,FALSE))</f>
        <v>OSCCMO</v>
      </c>
      <c r="E1" s="363" t="str">
        <f>IF(D1="AIIA",IF(lang=2,"Admin kosten of structuurkosten?","Coûts admin ou coûts de structure ?"),"")</f>
        <v/>
      </c>
      <c r="F1" s="364"/>
      <c r="G1" s="364"/>
      <c r="H1" s="116"/>
      <c r="K1" s="66" t="b">
        <f>D1="AIIA"</f>
        <v>0</v>
      </c>
      <c r="M1" s="66" t="str">
        <f>IF(D1="AIIA","AIIA",IF(lang=1,"OSCCMOF","OSCCMON"))</f>
        <v>OSCCMOF</v>
      </c>
      <c r="O1" s="66" t="s">
        <v>1855</v>
      </c>
      <c r="P1" s="66" t="s">
        <v>1859</v>
      </c>
      <c r="Q1" s="66" t="s">
        <v>2156</v>
      </c>
      <c r="R1" s="66" t="s">
        <v>2653</v>
      </c>
      <c r="S1" s="66" t="s">
        <v>2661</v>
      </c>
      <c r="T1" s="66" t="s">
        <v>2662</v>
      </c>
    </row>
    <row r="2" spans="1:20" x14ac:dyDescent="0.3">
      <c r="A2" s="66" t="str">
        <f>IF(lang=1,labels!E65,IF(lang=2,labels!F65,"set lang"))</f>
        <v>Acteur nom</v>
      </c>
      <c r="C2" s="92" t="str">
        <f>IF(C1="","",VLOOKUP(C1,Table2[[abbr]:[name2]],8,FALSE))</f>
        <v>Laïcité et Humanisme en Afrique Centrale</v>
      </c>
      <c r="O2" s="66" t="s">
        <v>1853</v>
      </c>
      <c r="P2" s="66" t="s">
        <v>1860</v>
      </c>
      <c r="Q2" s="66" t="s">
        <v>2682</v>
      </c>
      <c r="R2" s="66" t="s">
        <v>2654</v>
      </c>
    </row>
    <row r="3" spans="1:20" x14ac:dyDescent="0.3">
      <c r="A3" s="66" t="str">
        <f>IF(lang=1,labels!E66,IF(lang=2,labels!F66,"set lang"))</f>
        <v>IATI org-ID</v>
      </c>
      <c r="C3" s="92" t="str">
        <f>IF(C1="","",VLOOKUP(C1,Table2[[abbr]:[name2]],6,FALSE))</f>
        <v>BE-BCE_KBO-0464147473</v>
      </c>
      <c r="O3" s="66" t="s">
        <v>1854</v>
      </c>
    </row>
    <row r="4" spans="1:20" x14ac:dyDescent="0.3">
      <c r="A4" s="66" t="str">
        <f>IF(lang=1,labels!E67,IF(lang=2,labels!F67,"set lang"))</f>
        <v>Titre programme</v>
      </c>
      <c r="C4" s="116"/>
    </row>
    <row r="5" spans="1:20" x14ac:dyDescent="0.3">
      <c r="A5" s="66" t="str">
        <f>IF(lang=1,labels!E68,IF(lang=2,labels!F68,"set lang"))</f>
        <v>Prg commun ?</v>
      </c>
      <c r="C5" s="179" t="s">
        <v>2658</v>
      </c>
      <c r="O5" s="66" t="s">
        <v>2719</v>
      </c>
    </row>
    <row r="6" spans="1:20" ht="57.6" x14ac:dyDescent="0.3">
      <c r="A6" s="107" t="str">
        <f>IF(lang=1,labels!E69,IF(lang=2,labels!F69,"set lang"))</f>
        <v>Objectifs spécifiques ("outcomes")</v>
      </c>
      <c r="C6" s="66" t="s">
        <v>74</v>
      </c>
      <c r="D6" s="107" t="str">
        <f>IF(lang=1,labels!E70,IF(lang=2,labels!F70,"set lang"))</f>
        <v>Titre court (pour identification facile)</v>
      </c>
      <c r="E6" s="107" t="str">
        <f>IF(lang=1,labels!E71&amp;CHAR(10)&amp;CHAR(13)&amp;O6,IF(lang=2,labels!F71&amp;CHAR(10)&amp;CHAR(13)&amp;O5,"set lang"))</f>
        <v>Pays/Région
_x000D_Les régions ("R-") se trouvent tout en bas de la liste.</v>
      </c>
      <c r="F6" s="66" t="str">
        <f>IF(lang=1,labels!E72,IF(lang=2,labels!F72,"set lang"))</f>
        <v>CSC</v>
      </c>
      <c r="G6" s="66" t="str">
        <f>IF(lang=1,labels!E73,IF(lang=2,labels!F73,"set lang"))</f>
        <v>CSC check</v>
      </c>
      <c r="H6" s="107" t="str">
        <f>IF(lang=1,labels!E74,IF(lang=2,labels!F74,"set lang"))</f>
        <v>Total coûts opérationnels</v>
      </c>
      <c r="I6" s="66" t="s">
        <v>2327</v>
      </c>
      <c r="O6" s="66" t="s">
        <v>2720</v>
      </c>
    </row>
    <row r="7" spans="1:20" x14ac:dyDescent="0.3">
      <c r="A7" s="66">
        <v>1</v>
      </c>
      <c r="B7" s="66">
        <v>1</v>
      </c>
      <c r="C7" s="92" t="str">
        <f>IF(OR(D7="",E7=""),"",C$3&amp;"-prg2022-"&amp;$A7&amp;"-"&amp;VLOOKUP($E7,Table4[[EN]:[ISO]],8,FALSE))</f>
        <v>BE-BCE_KBO-0464147473-prg2022-1-CD</v>
      </c>
      <c r="D7" s="116" t="s">
        <v>632</v>
      </c>
      <c r="E7" s="116" t="s">
        <v>631</v>
      </c>
      <c r="F7" s="116" t="s">
        <v>1853</v>
      </c>
      <c r="G7" s="91" t="str">
        <f>IF(E7="","",IF(AND(VLOOKUP(E7,Table4[[EN]:[CSC]],2,FALSE)="N",F7="geo"),"No geo CSC possible !",""))</f>
        <v/>
      </c>
      <c r="H7" s="134">
        <f ca="1">SUMIFS(Table1[amount],Table1[sheet],A7,Table1[item],"TCO",Table1[year],"TOTAL")</f>
        <v>357233.03</v>
      </c>
      <c r="I7" s="116"/>
      <c r="J7" s="139">
        <f>IF(E7="","",VLOOKUP($E7,Table4[[EN]:[ctry]],10,FALSE))</f>
        <v>1</v>
      </c>
    </row>
    <row r="8" spans="1:20" x14ac:dyDescent="0.3">
      <c r="A8" s="66">
        <v>2</v>
      </c>
      <c r="B8" s="66">
        <v>2</v>
      </c>
      <c r="C8" s="92" t="str">
        <f>IF(OR(D8="",E8=""),"",C$3&amp;"-prg2022-"&amp;$A8&amp;"-"&amp;VLOOKUP($E8,Table4[[EN]:[ISO]],8,FALSE))</f>
        <v/>
      </c>
      <c r="D8" s="116"/>
      <c r="E8" s="116"/>
      <c r="F8" s="116"/>
      <c r="G8" s="91" t="str">
        <f>IF(E8="","",IF(AND(VLOOKUP(E8,Table4[[EN]:[CSC]],2,FALSE)="N",F8="geo"),"No geo CSC possible !",""))</f>
        <v/>
      </c>
      <c r="H8" s="134">
        <f ca="1">SUMIFS(Table1[amount],Table1[sheet],A8,Table1[item],"TCO",Table1[year],"TOTAL")</f>
        <v>0</v>
      </c>
      <c r="I8" s="116"/>
      <c r="J8" s="139" t="str">
        <f>IF(E8="","",VLOOKUP($E8,Table4[[EN]:[ctry]],10,FALSE))</f>
        <v/>
      </c>
    </row>
    <row r="9" spans="1:20" x14ac:dyDescent="0.3">
      <c r="A9" s="66">
        <v>3</v>
      </c>
      <c r="B9" s="66">
        <v>3</v>
      </c>
      <c r="C9" s="92" t="str">
        <f>IF(OR(D9="",E9=""),"",C$3&amp;"-prg2022-"&amp;$A9&amp;"-"&amp;VLOOKUP($E9,Table4[[EN]:[ISO]],8,FALSE))</f>
        <v/>
      </c>
      <c r="D9" s="116"/>
      <c r="E9" s="116"/>
      <c r="F9" s="116"/>
      <c r="G9" s="91" t="str">
        <f>IF(E9="","",IF(AND(VLOOKUP(E9,Table4[[EN]:[CSC]],2,FALSE)="N",F9="geo"),"No geo CSC possible !",""))</f>
        <v/>
      </c>
      <c r="H9" s="134">
        <f ca="1">SUMIFS(Table1[amount],Table1[sheet],A9,Table1[item],"TCO",Table1[year],"TOTAL")</f>
        <v>0</v>
      </c>
      <c r="I9" s="116"/>
      <c r="J9" s="139" t="str">
        <f>IF(E9="","",VLOOKUP($E9,Table4[[EN]:[ctry]],10,FALSE))</f>
        <v/>
      </c>
    </row>
    <row r="10" spans="1:20" x14ac:dyDescent="0.3">
      <c r="A10" s="66">
        <v>4</v>
      </c>
      <c r="B10" s="66">
        <v>4</v>
      </c>
      <c r="C10" s="92" t="str">
        <f>IF(OR(D10="",E10=""),"",C$3&amp;"-prg2022-"&amp;$A10&amp;"-"&amp;VLOOKUP($E10,Table4[[EN]:[ISO]],8,FALSE))</f>
        <v/>
      </c>
      <c r="D10" s="116"/>
      <c r="E10" s="116"/>
      <c r="F10" s="116"/>
      <c r="G10" s="91" t="str">
        <f>IF(E10="","",IF(AND(VLOOKUP(E10,Table4[[EN]:[CSC]],2,FALSE)="N",F10="geo"),"No geo CSC possible !",""))</f>
        <v/>
      </c>
      <c r="H10" s="134">
        <f ca="1">SUMIFS(Table1[amount],Table1[sheet],A10,Table1[item],"TCO",Table1[year],"TOTAL")</f>
        <v>0</v>
      </c>
      <c r="I10" s="116"/>
      <c r="J10" s="139" t="str">
        <f>IF(E10="","",VLOOKUP($E10,Table4[[EN]:[ctry]],10,FALSE))</f>
        <v/>
      </c>
    </row>
    <row r="11" spans="1:20" x14ac:dyDescent="0.3">
      <c r="A11" s="66">
        <v>5</v>
      </c>
      <c r="B11" s="66">
        <v>5</v>
      </c>
      <c r="C11" s="92" t="str">
        <f>IF(OR(D11="",E11=""),"",C$3&amp;"-prg2022-"&amp;$A11&amp;"-"&amp;VLOOKUP($E11,Table4[[EN]:[ISO]],8,FALSE))</f>
        <v/>
      </c>
      <c r="D11" s="116"/>
      <c r="E11" s="116"/>
      <c r="F11" s="116"/>
      <c r="G11" s="91" t="str">
        <f>IF(E11="","",IF(AND(VLOOKUP(E11,Table4[[EN]:[CSC]],2,FALSE)="N",F11="geo"),"No geo CSC possible !",""))</f>
        <v/>
      </c>
      <c r="H11" s="134">
        <f ca="1">SUMIFS(Table1[amount],Table1[sheet],A11,Table1[item],"TCO",Table1[year],"TOTAL")</f>
        <v>0</v>
      </c>
      <c r="I11" s="116"/>
      <c r="J11" s="139" t="str">
        <f>IF(E11="","",VLOOKUP($E11,Table4[[EN]:[ctry]],10,FALSE))</f>
        <v/>
      </c>
    </row>
    <row r="12" spans="1:20" x14ac:dyDescent="0.3">
      <c r="A12" s="66">
        <v>6</v>
      </c>
      <c r="B12" s="66">
        <v>6</v>
      </c>
      <c r="C12" s="92" t="str">
        <f>IF(OR(D12="",E12=""),"",C$3&amp;"-prg2022-"&amp;$A12&amp;"-"&amp;VLOOKUP($E12,Table4[[EN]:[ISO]],8,FALSE))</f>
        <v/>
      </c>
      <c r="D12" s="116"/>
      <c r="E12" s="116"/>
      <c r="F12" s="116"/>
      <c r="G12" s="91" t="str">
        <f>IF(E12="","",IF(AND(VLOOKUP(E12,Table4[[EN]:[CSC]],2,FALSE)="N",F12="geo"),"No geo CSC possible !",""))</f>
        <v/>
      </c>
      <c r="H12" s="134">
        <f ca="1">SUMIFS(Table1[amount],Table1[sheet],A12,Table1[item],"TCO",Table1[year],"TOTAL")</f>
        <v>0</v>
      </c>
      <c r="I12" s="116"/>
      <c r="J12" s="139" t="str">
        <f>IF(E12="","",VLOOKUP($E12,Table4[[EN]:[ctry]],10,FALSE))</f>
        <v/>
      </c>
    </row>
    <row r="13" spans="1:20" x14ac:dyDescent="0.3">
      <c r="A13" s="66">
        <v>7</v>
      </c>
      <c r="B13" s="66">
        <v>7</v>
      </c>
      <c r="C13" s="92" t="str">
        <f>IF(OR(D13="",E13=""),"",C$3&amp;"-prg2022-"&amp;$A13&amp;"-"&amp;VLOOKUP($E13,Table4[[EN]:[ISO]],8,FALSE))</f>
        <v/>
      </c>
      <c r="D13" s="116"/>
      <c r="E13" s="116"/>
      <c r="F13" s="116"/>
      <c r="G13" s="91" t="str">
        <f>IF(E13="","",IF(AND(VLOOKUP(E13,Table4[[EN]:[CSC]],2,FALSE)="N",F13="geo"),"No geo CSC possible !",""))</f>
        <v/>
      </c>
      <c r="H13" s="134">
        <f ca="1">SUMIFS(Table1[amount],Table1[sheet],A13,Table1[item],"TCO",Table1[year],"TOTAL")</f>
        <v>0</v>
      </c>
      <c r="I13" s="116"/>
      <c r="J13" s="139" t="str">
        <f>IF(E13="","",VLOOKUP($E13,Table4[[EN]:[ctry]],10,FALSE))</f>
        <v/>
      </c>
    </row>
    <row r="14" spans="1:20" x14ac:dyDescent="0.3">
      <c r="A14" s="66">
        <v>8</v>
      </c>
      <c r="B14" s="66">
        <v>8</v>
      </c>
      <c r="C14" s="92" t="str">
        <f>IF(OR(D14="",E14=""),"",C$3&amp;"-prg2022-"&amp;$A14&amp;"-"&amp;VLOOKUP($E14,Table4[[EN]:[ISO]],8,FALSE))</f>
        <v/>
      </c>
      <c r="D14" s="116"/>
      <c r="E14" s="116"/>
      <c r="F14" s="116"/>
      <c r="G14" s="91" t="str">
        <f>IF(E14="","",IF(AND(VLOOKUP(E14,Table4[[EN]:[CSC]],2,FALSE)="N",F14="geo"),"No geo CSC possible !",""))</f>
        <v/>
      </c>
      <c r="H14" s="134">
        <f ca="1">SUMIFS(Table1[amount],Table1[sheet],A14,Table1[item],"TCO",Table1[year],"TOTAL")</f>
        <v>0</v>
      </c>
      <c r="I14" s="116"/>
      <c r="J14" s="139" t="str">
        <f>IF(E14="","",VLOOKUP($E14,Table4[[EN]:[ctry]],10,FALSE))</f>
        <v/>
      </c>
    </row>
    <row r="15" spans="1:20" x14ac:dyDescent="0.3">
      <c r="A15" s="66">
        <v>9</v>
      </c>
      <c r="B15" s="66">
        <v>9</v>
      </c>
      <c r="C15" s="92" t="str">
        <f>IF(OR(D15="",E15=""),"",C$3&amp;"-prg2022-"&amp;$A15&amp;"-"&amp;VLOOKUP($E15,Table4[[EN]:[ISO]],8,FALSE))</f>
        <v/>
      </c>
      <c r="D15" s="116"/>
      <c r="E15" s="116"/>
      <c r="F15" s="116"/>
      <c r="G15" s="91" t="str">
        <f>IF(E15="","",IF(AND(VLOOKUP(E15,Table4[[EN]:[CSC]],2,FALSE)="N",F15="geo"),"No geo CSC possible !",""))</f>
        <v/>
      </c>
      <c r="H15" s="134">
        <f ca="1">SUMIFS(Table1[amount],Table1[sheet],A15,Table1[item],"TCO",Table1[year],"TOTAL")</f>
        <v>0</v>
      </c>
      <c r="I15" s="116"/>
      <c r="J15" s="139" t="str">
        <f>IF(E15="","",VLOOKUP($E15,Table4[[EN]:[ctry]],10,FALSE))</f>
        <v/>
      </c>
    </row>
    <row r="16" spans="1:20" x14ac:dyDescent="0.3">
      <c r="A16" s="66">
        <v>10</v>
      </c>
      <c r="B16" s="66">
        <v>10</v>
      </c>
      <c r="C16" s="92" t="str">
        <f>IF(OR(D16="",E16=""),"",C$3&amp;"-prg2022-"&amp;$A16&amp;"-"&amp;VLOOKUP($E16,Table4[[EN]:[ISO]],8,FALSE))</f>
        <v/>
      </c>
      <c r="D16" s="116"/>
      <c r="E16" s="116"/>
      <c r="F16" s="116"/>
      <c r="G16" s="91" t="str">
        <f>IF(E16="","",IF(AND(VLOOKUP(E16,Table4[[EN]:[CSC]],2,FALSE)="N",F16="geo"),"No geo CSC possible !",""))</f>
        <v/>
      </c>
      <c r="H16" s="134">
        <f ca="1">SUMIFS(Table1[amount],Table1[sheet],A16,Table1[item],"TCO",Table1[year],"TOTAL")</f>
        <v>0</v>
      </c>
      <c r="I16" s="116"/>
      <c r="J16" s="139" t="str">
        <f>IF(E16="","",VLOOKUP($E16,Table4[[EN]:[ctry]],10,FALSE))</f>
        <v/>
      </c>
    </row>
    <row r="17" spans="1:10" x14ac:dyDescent="0.3">
      <c r="A17" s="66">
        <v>11</v>
      </c>
      <c r="B17" s="66">
        <v>11</v>
      </c>
      <c r="C17" s="92" t="str">
        <f>IF(OR(D17="",E17=""),"",C$3&amp;"-prg2022-"&amp;$A17&amp;"-"&amp;VLOOKUP($E17,Table4[[EN]:[ISO]],8,FALSE))</f>
        <v/>
      </c>
      <c r="D17" s="116"/>
      <c r="E17" s="116"/>
      <c r="F17" s="116"/>
      <c r="G17" s="91" t="str">
        <f>IF(E17="","",IF(AND(VLOOKUP(E17,Table4[[EN]:[CSC]],2,FALSE)="N",F17="geo"),"No geo CSC possible !",""))</f>
        <v/>
      </c>
      <c r="H17" s="134">
        <f ca="1">SUMIFS(Table1[amount],Table1[sheet],A17,Table1[item],"TCO",Table1[year],"TOTAL")</f>
        <v>0</v>
      </c>
      <c r="I17" s="116"/>
      <c r="J17" s="139" t="str">
        <f>IF(E17="","",VLOOKUP($E17,Table4[[EN]:[ctry]],10,FALSE))</f>
        <v/>
      </c>
    </row>
    <row r="18" spans="1:10" x14ac:dyDescent="0.3">
      <c r="A18" s="66">
        <v>12</v>
      </c>
      <c r="B18" s="66">
        <v>12</v>
      </c>
      <c r="C18" s="92" t="str">
        <f>IF(OR(D18="",E18=""),"",C$3&amp;"-prg2022-"&amp;$A18&amp;"-"&amp;VLOOKUP($E18,Table4[[EN]:[ISO]],8,FALSE))</f>
        <v/>
      </c>
      <c r="D18" s="116"/>
      <c r="E18" s="116"/>
      <c r="F18" s="116"/>
      <c r="G18" s="91" t="str">
        <f>IF(E18="","",IF(AND(VLOOKUP(E18,Table4[[EN]:[CSC]],2,FALSE)="N",F18="geo"),"No geo CSC possible !",""))</f>
        <v/>
      </c>
      <c r="H18" s="134">
        <f ca="1">SUMIFS(Table1[amount],Table1[sheet],A18,Table1[item],"TCO",Table1[year],"TOTAL")</f>
        <v>0</v>
      </c>
      <c r="I18" s="116"/>
      <c r="J18" s="139" t="str">
        <f>IF(E18="","",VLOOKUP($E18,Table4[[EN]:[ctry]],10,FALSE))</f>
        <v/>
      </c>
    </row>
    <row r="19" spans="1:10" x14ac:dyDescent="0.3">
      <c r="A19" s="66">
        <v>13</v>
      </c>
      <c r="B19" s="66">
        <v>13</v>
      </c>
      <c r="C19" s="92" t="str">
        <f>IF(OR(D19="",E19=""),"",C$3&amp;"-prg2022-"&amp;$A19&amp;"-"&amp;VLOOKUP($E19,Table4[[EN]:[ISO]],8,FALSE))</f>
        <v/>
      </c>
      <c r="D19" s="116"/>
      <c r="E19" s="116"/>
      <c r="F19" s="116"/>
      <c r="G19" s="91" t="str">
        <f>IF(E19="","",IF(AND(VLOOKUP(E19,Table4[[EN]:[CSC]],2,FALSE)="N",F19="geo"),"No geo CSC possible !",""))</f>
        <v/>
      </c>
      <c r="H19" s="134">
        <f ca="1">SUMIFS(Table1[amount],Table1[sheet],A19,Table1[item],"TCO",Table1[year],"TOTAL")</f>
        <v>0</v>
      </c>
      <c r="I19" s="116"/>
      <c r="J19" s="139" t="str">
        <f>IF(E19="","",VLOOKUP($E19,Table4[[EN]:[ctry]],10,FALSE))</f>
        <v/>
      </c>
    </row>
    <row r="20" spans="1:10" x14ac:dyDescent="0.3">
      <c r="A20" s="66">
        <v>14</v>
      </c>
      <c r="B20" s="66">
        <v>14</v>
      </c>
      <c r="C20" s="92" t="str">
        <f>IF(OR(D20="",E20=""),"",C$3&amp;"-prg2022-"&amp;$A20&amp;"-"&amp;VLOOKUP($E20,Table4[[EN]:[ISO]],8,FALSE))</f>
        <v/>
      </c>
      <c r="D20" s="116"/>
      <c r="E20" s="116"/>
      <c r="F20" s="116"/>
      <c r="G20" s="91" t="str">
        <f>IF(E20="","",IF(AND(VLOOKUP(E20,Table4[[EN]:[CSC]],2,FALSE)="N",F20="geo"),"No geo CSC possible !",""))</f>
        <v/>
      </c>
      <c r="H20" s="134">
        <f ca="1">SUMIFS(Table1[amount],Table1[sheet],A20,Table1[item],"TCO",Table1[year],"TOTAL")</f>
        <v>0</v>
      </c>
      <c r="I20" s="116"/>
      <c r="J20" s="139" t="str">
        <f>IF(E20="","",VLOOKUP($E20,Table4[[EN]:[ctry]],10,FALSE))</f>
        <v/>
      </c>
    </row>
    <row r="21" spans="1:10" x14ac:dyDescent="0.3">
      <c r="A21" s="66">
        <v>15</v>
      </c>
      <c r="B21" s="66">
        <v>15</v>
      </c>
      <c r="C21" s="92" t="str">
        <f>IF(OR(D21="",E21=""),"",C$3&amp;"-prg2022-"&amp;$A21&amp;"-"&amp;VLOOKUP($E21,Table4[[EN]:[ISO]],8,FALSE))</f>
        <v/>
      </c>
      <c r="D21" s="116"/>
      <c r="E21" s="116"/>
      <c r="F21" s="116"/>
      <c r="G21" s="91" t="str">
        <f>IF(E21="","",IF(AND(VLOOKUP(E21,Table4[[EN]:[CSC]],2,FALSE)="N",F21="geo"),"No geo CSC possible !",""))</f>
        <v/>
      </c>
      <c r="H21" s="134">
        <f ca="1">SUMIFS(Table1[amount],Table1[sheet],A21,Table1[item],"TCO",Table1[year],"TOTAL")</f>
        <v>0</v>
      </c>
      <c r="I21" s="116"/>
      <c r="J21" s="139" t="str">
        <f>IF(E21="","",VLOOKUP($E21,Table4[[EN]:[ctry]],10,FALSE))</f>
        <v/>
      </c>
    </row>
    <row r="22" spans="1:10" x14ac:dyDescent="0.3">
      <c r="A22" s="66">
        <v>16</v>
      </c>
      <c r="B22" s="66">
        <v>16</v>
      </c>
      <c r="C22" s="92" t="str">
        <f>IF(OR(D22="",E22=""),"",C$3&amp;"-prg2022-"&amp;$A22&amp;"-"&amp;VLOOKUP($E22,Table4[[EN]:[ISO]],8,FALSE))</f>
        <v/>
      </c>
      <c r="D22" s="116"/>
      <c r="E22" s="116"/>
      <c r="F22" s="116"/>
      <c r="G22" s="91" t="str">
        <f>IF(E22="","",IF(AND(VLOOKUP(E22,Table4[[EN]:[CSC]],2,FALSE)="N",F22="geo"),"No geo CSC possible !",""))</f>
        <v/>
      </c>
      <c r="H22" s="134">
        <f ca="1">SUMIFS(Table1[amount],Table1[sheet],A22,Table1[item],"TCO",Table1[year],"TOTAL")</f>
        <v>0</v>
      </c>
      <c r="I22" s="116"/>
      <c r="J22" s="139" t="str">
        <f>IF(E22="","",VLOOKUP($E22,Table4[[EN]:[ctry]],10,FALSE))</f>
        <v/>
      </c>
    </row>
    <row r="23" spans="1:10" x14ac:dyDescent="0.3">
      <c r="A23" s="66">
        <v>17</v>
      </c>
      <c r="B23" s="66">
        <v>17</v>
      </c>
      <c r="C23" s="92" t="str">
        <f>IF(OR(D23="",E23=""),"",C$3&amp;"-prg2022-"&amp;$A23&amp;"-"&amp;VLOOKUP($E23,Table4[[EN]:[ISO]],8,FALSE))</f>
        <v/>
      </c>
      <c r="D23" s="116"/>
      <c r="E23" s="116"/>
      <c r="F23" s="116"/>
      <c r="G23" s="91" t="str">
        <f>IF(E23="","",IF(AND(VLOOKUP(E23,Table4[[EN]:[CSC]],2,FALSE)="N",F23="geo"),"No geo CSC possible !",""))</f>
        <v/>
      </c>
      <c r="H23" s="134">
        <f ca="1">SUMIFS(Table1[amount],Table1[sheet],A23,Table1[item],"TCO",Table1[year],"TOTAL")</f>
        <v>0</v>
      </c>
      <c r="I23" s="116"/>
      <c r="J23" s="139" t="str">
        <f>IF(E23="","",VLOOKUP($E23,Table4[[EN]:[ctry]],10,FALSE))</f>
        <v/>
      </c>
    </row>
    <row r="24" spans="1:10" x14ac:dyDescent="0.3">
      <c r="A24" s="66">
        <v>18</v>
      </c>
      <c r="B24" s="66">
        <v>18</v>
      </c>
      <c r="C24" s="92" t="str">
        <f>IF(OR(D24="",E24=""),"",C$3&amp;"-prg2022-"&amp;$A24&amp;"-"&amp;VLOOKUP($E24,Table4[[EN]:[ISO]],8,FALSE))</f>
        <v/>
      </c>
      <c r="D24" s="116"/>
      <c r="E24" s="116"/>
      <c r="F24" s="116"/>
      <c r="G24" s="91" t="str">
        <f>IF(E24="","",IF(AND(VLOOKUP(E24,Table4[[EN]:[CSC]],2,FALSE)="N",F24="geo"),"No geo CSC possible !",""))</f>
        <v/>
      </c>
      <c r="H24" s="134">
        <f ca="1">SUMIFS(Table1[amount],Table1[sheet],A24,Table1[item],"TCO",Table1[year],"TOTAL")</f>
        <v>0</v>
      </c>
      <c r="I24" s="116"/>
      <c r="J24" s="139" t="str">
        <f>IF(E24="","",VLOOKUP($E24,Table4[[EN]:[ctry]],10,FALSE))</f>
        <v/>
      </c>
    </row>
    <row r="25" spans="1:10" x14ac:dyDescent="0.3">
      <c r="A25" s="66">
        <v>19</v>
      </c>
      <c r="B25" s="66">
        <v>19</v>
      </c>
      <c r="C25" s="92" t="str">
        <f>IF(OR(D25="",E25=""),"",C$3&amp;"-prg2022-"&amp;$A25&amp;"-"&amp;VLOOKUP($E25,Table4[[EN]:[ISO]],8,FALSE))</f>
        <v/>
      </c>
      <c r="D25" s="116"/>
      <c r="E25" s="116"/>
      <c r="F25" s="116"/>
      <c r="G25" s="91" t="str">
        <f>IF(E25="","",IF(AND(VLOOKUP(E25,Table4[[EN]:[CSC]],2,FALSE)="N",F25="geo"),"No geo CSC possible !",""))</f>
        <v/>
      </c>
      <c r="H25" s="134">
        <f ca="1">SUMIFS(Table1[amount],Table1[sheet],A25,Table1[item],"TCO",Table1[year],"TOTAL")</f>
        <v>0</v>
      </c>
      <c r="I25" s="116"/>
      <c r="J25" s="139" t="str">
        <f>IF(E25="","",VLOOKUP($E25,Table4[[EN]:[ctry]],10,FALSE))</f>
        <v/>
      </c>
    </row>
    <row r="26" spans="1:10" x14ac:dyDescent="0.3">
      <c r="A26" s="66">
        <v>20</v>
      </c>
      <c r="B26" s="66">
        <v>20</v>
      </c>
      <c r="C26" s="92" t="str">
        <f>IF(OR(D26="",E26=""),"",C$3&amp;"-prg2022-"&amp;$A26&amp;"-"&amp;VLOOKUP($E26,Table4[[EN]:[ISO]],8,FALSE))</f>
        <v/>
      </c>
      <c r="D26" s="116"/>
      <c r="E26" s="116"/>
      <c r="F26" s="116"/>
      <c r="G26" s="91" t="str">
        <f>IF(E26="","",IF(AND(VLOOKUP(E26,Table4[[EN]:[CSC]],2,FALSE)="N",F26="geo"),"No geo CSC possible !",""))</f>
        <v/>
      </c>
      <c r="H26" s="134">
        <f ca="1">SUMIFS(Table1[amount],Table1[sheet],A26,Table1[item],"TCO",Table1[year],"TOTAL")</f>
        <v>0</v>
      </c>
      <c r="I26" s="116"/>
      <c r="J26" s="139" t="str">
        <f>IF(E26="","",VLOOKUP($E26,Table4[[EN]:[ctry]],10,FALSE))</f>
        <v/>
      </c>
    </row>
    <row r="27" spans="1:10" x14ac:dyDescent="0.3">
      <c r="A27" s="66">
        <v>21</v>
      </c>
      <c r="B27" s="66">
        <v>21</v>
      </c>
      <c r="C27" s="92" t="str">
        <f>IF(OR(D27="",E27=""),"",C$3&amp;"-prg2022-"&amp;$A27&amp;"-"&amp;VLOOKUP($E27,Table4[[EN]:[ISO]],8,FALSE))</f>
        <v/>
      </c>
      <c r="D27" s="116"/>
      <c r="E27" s="116"/>
      <c r="F27" s="116"/>
      <c r="G27" s="91" t="str">
        <f>IF(E27="","",IF(AND(VLOOKUP(E27,Table4[[EN]:[CSC]],2,FALSE)="N",F27="geo"),"No geo CSC possible !",""))</f>
        <v/>
      </c>
      <c r="H27" s="134">
        <f ca="1">SUMIFS(Table1[amount],Table1[sheet],A27,Table1[item],"TCO",Table1[year],"TOTAL")</f>
        <v>0</v>
      </c>
      <c r="I27" s="116"/>
      <c r="J27" s="139" t="str">
        <f>IF(E27="","",VLOOKUP($E27,Table4[[EN]:[ctry]],10,FALSE))</f>
        <v/>
      </c>
    </row>
    <row r="28" spans="1:10" x14ac:dyDescent="0.3">
      <c r="A28" s="66">
        <v>22</v>
      </c>
      <c r="B28" s="66">
        <v>22</v>
      </c>
      <c r="C28" s="92" t="str">
        <f>IF(OR(D28="",E28=""),"",C$3&amp;"-prg2022-"&amp;$A28&amp;"-"&amp;VLOOKUP($E28,Table4[[EN]:[ISO]],8,FALSE))</f>
        <v/>
      </c>
      <c r="D28" s="116"/>
      <c r="E28" s="116"/>
      <c r="F28" s="116"/>
      <c r="G28" s="91" t="str">
        <f>IF(E28="","",IF(AND(VLOOKUP(E28,Table4[[EN]:[CSC]],2,FALSE)="N",F28="geo"),"No geo CSC possible !",""))</f>
        <v/>
      </c>
      <c r="H28" s="134">
        <f ca="1">SUMIFS(Table1[amount],Table1[sheet],A28,Table1[item],"TCO",Table1[year],"TOTAL")</f>
        <v>0</v>
      </c>
      <c r="I28" s="116"/>
      <c r="J28" s="139" t="str">
        <f>IF(E28="","",VLOOKUP($E28,Table4[[EN]:[ctry]],10,FALSE))</f>
        <v/>
      </c>
    </row>
    <row r="29" spans="1:10" x14ac:dyDescent="0.3">
      <c r="A29" s="66">
        <v>23</v>
      </c>
      <c r="B29" s="66">
        <v>23</v>
      </c>
      <c r="C29" s="92" t="str">
        <f>IF(OR(D29="",E29=""),"",C$3&amp;"-prg2022-"&amp;$A29&amp;"-"&amp;VLOOKUP($E29,Table4[[EN]:[ISO]],8,FALSE))</f>
        <v/>
      </c>
      <c r="D29" s="116"/>
      <c r="E29" s="116"/>
      <c r="F29" s="116"/>
      <c r="G29" s="91" t="str">
        <f>IF(E29="","",IF(AND(VLOOKUP(E29,Table4[[EN]:[CSC]],2,FALSE)="N",F29="geo"),"No geo CSC possible !",""))</f>
        <v/>
      </c>
      <c r="H29" s="134">
        <f ca="1">SUMIFS(Table1[amount],Table1[sheet],A29,Table1[item],"TCO",Table1[year],"TOTAL")</f>
        <v>0</v>
      </c>
      <c r="I29" s="116"/>
      <c r="J29" s="139" t="str">
        <f>IF(E29="","",VLOOKUP($E29,Table4[[EN]:[ctry]],10,FALSE))</f>
        <v/>
      </c>
    </row>
    <row r="30" spans="1:10" x14ac:dyDescent="0.3">
      <c r="A30" s="66">
        <v>24</v>
      </c>
      <c r="B30" s="66">
        <v>24</v>
      </c>
      <c r="C30" s="92" t="str">
        <f>IF(OR(D30="",E30=""),"",C$3&amp;"-prg2022-"&amp;$A30&amp;"-"&amp;VLOOKUP($E30,Table4[[EN]:[ISO]],8,FALSE))</f>
        <v/>
      </c>
      <c r="D30" s="116"/>
      <c r="E30" s="116"/>
      <c r="F30" s="116"/>
      <c r="G30" s="91" t="str">
        <f>IF(E30="","",IF(AND(VLOOKUP(E30,Table4[[EN]:[CSC]],2,FALSE)="N",F30="geo"),"No geo CSC possible !",""))</f>
        <v/>
      </c>
      <c r="H30" s="134">
        <f ca="1">SUMIFS(Table1[amount],Table1[sheet],A30,Table1[item],"TCO",Table1[year],"TOTAL")</f>
        <v>0</v>
      </c>
      <c r="I30" s="116"/>
      <c r="J30" s="139" t="str">
        <f>IF(E30="","",VLOOKUP($E30,Table4[[EN]:[ctry]],10,FALSE))</f>
        <v/>
      </c>
    </row>
    <row r="31" spans="1:10" x14ac:dyDescent="0.3">
      <c r="A31" s="66">
        <v>25</v>
      </c>
      <c r="B31" s="66">
        <v>25</v>
      </c>
      <c r="C31" s="92" t="str">
        <f>IF(OR(D31="",E31=""),"",C$3&amp;"-prg2022-"&amp;$A31&amp;"-"&amp;VLOOKUP($E31,Table4[[EN]:[ISO]],8,FALSE))</f>
        <v/>
      </c>
      <c r="D31" s="116"/>
      <c r="E31" s="116"/>
      <c r="F31" s="116"/>
      <c r="G31" s="91" t="str">
        <f>IF(E31="","",IF(AND(VLOOKUP(E31,Table4[[EN]:[CSC]],2,FALSE)="N",F31="geo"),"No geo CSC possible !",""))</f>
        <v/>
      </c>
      <c r="H31" s="134">
        <f ca="1">SUMIFS(Table1[amount],Table1[sheet],A31,Table1[item],"TCO",Table1[year],"TOTAL")</f>
        <v>0</v>
      </c>
      <c r="I31" s="116"/>
      <c r="J31" s="139" t="str">
        <f>IF(E31="","",VLOOKUP($E31,Table4[[EN]:[ctry]],10,FALSE))</f>
        <v/>
      </c>
    </row>
  </sheetData>
  <sheetProtection algorithmName="SHA-512" hashValue="nnS3JXG3BdDn0zdJbV7THe8mkGLn1aQsDJLWKr0jR1t4tzK92JmCiW0Ym/vysNMtQkSCTIsP/VPrHMSW/mxf/Q==" saltValue="kZMo7NqrtoqdTMJeBsmllQ==" spinCount="100000" sheet="1" objects="1" scenarios="1" selectLockedCells="1"/>
  <mergeCells count="1">
    <mergeCell ref="E1:G1"/>
  </mergeCells>
  <conditionalFormatting sqref="I1">
    <cfRule type="expression" dxfId="96" priority="3">
      <formula>"$D$1=""AIIA"""</formula>
    </cfRule>
  </conditionalFormatting>
  <dataValidations count="2">
    <dataValidation type="list" allowBlank="1" showInputMessage="1" showErrorMessage="1" sqref="F7:F31">
      <formula1>$O$1:$O$3</formula1>
    </dataValidation>
    <dataValidation type="list" allowBlank="1" showInputMessage="1" showErrorMessage="1" sqref="H1">
      <formula1>INDIRECT($M$1)</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INDIRECT('1'!$AE$1)</xm:f>
          </x14:formula1>
          <xm:sqref>C5</xm:sqref>
        </x14:dataValidation>
        <x14:dataValidation type="list" allowBlank="1" showInputMessage="1" showErrorMessage="1">
          <x14:formula1>
            <xm:f>actors!$D$4:$D$97</xm:f>
          </x14:formula1>
          <xm:sqref>C1</xm:sqref>
        </x14:dataValidation>
        <x14:dataValidation type="list" allowBlank="1" showInputMessage="1" showErrorMessage="1">
          <x14:formula1>
            <xm:f>ctrs!$B$2:$B$175</xm:f>
          </x14:formula1>
          <xm:sqref>E7:E31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G100"/>
  <sheetViews>
    <sheetView showZeros="0" zoomScale="90" zoomScaleNormal="90" workbookViewId="0">
      <pane xSplit="14" ySplit="5" topLeftCell="O25" activePane="bottomRight" state="frozen"/>
      <selection pane="topRight" activeCell="O1" sqref="O1"/>
      <selection pane="bottomLeft" activeCell="A6" sqref="A6"/>
      <selection pane="bottomRight" activeCell="Q61" sqref="Q61"/>
    </sheetView>
  </sheetViews>
  <sheetFormatPr baseColWidth="10" defaultColWidth="0" defaultRowHeight="14.4" zeroHeight="1" x14ac:dyDescent="0.3"/>
  <cols>
    <col min="1" max="1" width="5" style="47" hidden="1" customWidth="1"/>
    <col min="2" max="5" width="2.44140625" style="47" customWidth="1"/>
    <col min="6" max="14" width="2.44140625" style="108" customWidth="1"/>
    <col min="15" max="20" width="15.6640625" style="47" customWidth="1"/>
    <col min="21" max="21" width="2.44140625" style="47" customWidth="1"/>
    <col min="22" max="33" width="0" style="47" hidden="1" customWidth="1"/>
    <col min="34" max="16384" width="9.109375" style="47" hidden="1"/>
  </cols>
  <sheetData>
    <row r="1" spans="1:33" ht="15" customHeight="1" x14ac:dyDescent="0.3">
      <c r="A1" s="73" t="str">
        <f t="array" aca="1" ref="A1" ca="1">MID(CELL("filename",B1),FIND("]",CELL("filename",B1))+1,256)</f>
        <v>1</v>
      </c>
      <c r="B1" s="2" t="str">
        <f>IF(lang=1,labels!E75,IF(lang=2,labels!F75,"set lang"))</f>
        <v>Titre:</v>
      </c>
      <c r="C1" s="2"/>
      <c r="D1" s="2"/>
      <c r="E1" s="2"/>
      <c r="F1" s="2"/>
      <c r="G1" s="2"/>
      <c r="H1" s="2"/>
      <c r="I1" s="2"/>
      <c r="J1" s="2"/>
      <c r="K1" s="2"/>
      <c r="L1" s="2"/>
      <c r="M1" s="2"/>
      <c r="N1" s="2"/>
      <c r="O1" s="2" t="str">
        <f ca="1">VLOOKUP($A$1*1,Prg!$B$7:$H$31,3,FALSE)</f>
        <v>RDC</v>
      </c>
      <c r="P1" s="2"/>
      <c r="Q1" s="2"/>
      <c r="R1" s="2"/>
      <c r="S1" s="2"/>
      <c r="T1" s="2"/>
      <c r="U1" s="3"/>
      <c r="Z1" s="47" t="s">
        <v>2655</v>
      </c>
      <c r="AA1" s="47" t="s">
        <v>2657</v>
      </c>
      <c r="AC1" s="47">
        <v>2</v>
      </c>
      <c r="AD1" s="47" t="s">
        <v>2659</v>
      </c>
      <c r="AE1" s="47" t="str">
        <f>VLOOKUP(AG1,$AC$1:$AD$2,2,FALSE)</f>
        <v>Fjanee</v>
      </c>
      <c r="AG1" s="47">
        <f>lang</f>
        <v>1</v>
      </c>
    </row>
    <row r="2" spans="1:33" x14ac:dyDescent="0.3">
      <c r="A2" s="4"/>
      <c r="B2" s="18" t="str">
        <f>IF(lang=1,labels!E76,IF(lang=2,labels!F76,"set lang"))</f>
        <v>Pays/Région:</v>
      </c>
      <c r="C2" s="18"/>
      <c r="D2" s="18"/>
      <c r="E2" s="18"/>
      <c r="F2" s="18"/>
      <c r="G2" s="18"/>
      <c r="H2" s="18"/>
      <c r="I2" s="18"/>
      <c r="J2" s="18"/>
      <c r="K2" s="18"/>
      <c r="L2" s="18"/>
      <c r="M2" s="18"/>
      <c r="N2" s="18"/>
      <c r="O2" s="18" t="str">
        <f ca="1">VLOOKUP($A$1*1,Prg!$B$7:$H$31,4,FALSE)</f>
        <v>CONGO (DEMOCRATIC REP.)</v>
      </c>
      <c r="P2" s="18"/>
      <c r="Q2" s="18"/>
      <c r="R2" s="18"/>
      <c r="S2" s="18"/>
      <c r="T2" s="18"/>
      <c r="U2" s="5"/>
      <c r="Z2" s="47" t="s">
        <v>2656</v>
      </c>
      <c r="AA2" s="47" t="s">
        <v>2658</v>
      </c>
      <c r="AC2" s="47">
        <v>1</v>
      </c>
      <c r="AD2" s="47" t="s">
        <v>2660</v>
      </c>
    </row>
    <row r="3" spans="1:33" x14ac:dyDescent="0.3">
      <c r="A3" s="4"/>
      <c r="B3" s="18" t="str">
        <f>IF(lang=1,labels!E77,IF(lang=2,labels!F77,"set lang"))</f>
        <v>CSC:</v>
      </c>
      <c r="C3" s="18"/>
      <c r="D3" s="18"/>
      <c r="E3" s="18"/>
      <c r="F3" s="18"/>
      <c r="G3" s="18"/>
      <c r="H3" s="18"/>
      <c r="I3" s="18"/>
      <c r="J3" s="18"/>
      <c r="K3" s="18"/>
      <c r="L3" s="18"/>
      <c r="M3" s="18"/>
      <c r="N3" s="18"/>
      <c r="O3" s="18" t="str">
        <f ca="1">VLOOKUP($A$1*1,Prg!$B$7:$H$31,5,FALSE)</f>
        <v>geo</v>
      </c>
      <c r="P3" s="183" t="str">
        <f ca="1">IF(AND(OR(LEFT(O2,4)="Regi",LEFT(O2,4)="Glob"),O3="themat"),IF(lang=2,AA3,Z3),"")</f>
        <v/>
      </c>
      <c r="Q3" s="18"/>
      <c r="R3" s="18"/>
      <c r="S3" s="18"/>
      <c r="T3" s="18"/>
      <c r="U3" s="5"/>
      <c r="Z3" s="47" t="s">
        <v>2664</v>
      </c>
      <c r="AA3" s="47" t="s">
        <v>2663</v>
      </c>
    </row>
    <row r="4" spans="1:33" ht="15" customHeight="1" x14ac:dyDescent="0.3">
      <c r="A4" s="4"/>
      <c r="B4" s="18" t="str">
        <f>IF(lang=1,labels!E78,IF(lang=2,labels!F78,"set lang"))</f>
        <v>Prg commun:</v>
      </c>
      <c r="C4" s="18"/>
      <c r="D4" s="18"/>
      <c r="E4" s="18"/>
      <c r="F4" s="18"/>
      <c r="G4" s="18"/>
      <c r="H4" s="18"/>
      <c r="I4" s="18"/>
      <c r="J4" s="18"/>
      <c r="K4" s="18"/>
      <c r="L4" s="18"/>
      <c r="M4" s="18"/>
      <c r="N4" s="18"/>
      <c r="O4" s="18" t="str">
        <f ca="1">IF(OR(O1="",O1=0),"",IF(Prg!$C$5="",IF(lang=2,AA4,Z4),Prg!$C$5))</f>
        <v>non</v>
      </c>
      <c r="P4" s="18"/>
      <c r="Q4" s="18"/>
      <c r="R4" s="18"/>
      <c r="S4" s="18"/>
      <c r="T4" s="18"/>
      <c r="U4" s="5"/>
      <c r="Z4" s="47" t="s">
        <v>2679</v>
      </c>
      <c r="AA4" s="47" t="s">
        <v>2678</v>
      </c>
    </row>
    <row r="5" spans="1:33" s="66" customFormat="1" ht="15" customHeight="1" x14ac:dyDescent="0.3">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BE-BCE_KBO-0464147473-prg2022-1-CD</v>
      </c>
      <c r="P5" s="18"/>
      <c r="Q5" s="18"/>
      <c r="R5" s="18"/>
      <c r="S5" s="18"/>
      <c r="T5" s="18"/>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82" t="str">
        <f>IF(lang=1,labels!E80,IF(lang=2,labels!F80,"set lang"))</f>
        <v>RUBRIQUES</v>
      </c>
      <c r="C7" s="359"/>
      <c r="D7" s="359"/>
      <c r="E7" s="359"/>
      <c r="F7" s="359"/>
      <c r="G7" s="359"/>
      <c r="H7" s="359"/>
      <c r="I7" s="359"/>
      <c r="J7" s="359"/>
      <c r="K7" s="359"/>
      <c r="L7" s="359"/>
      <c r="M7" s="359"/>
      <c r="N7" s="360"/>
      <c r="O7" s="49">
        <v>2022</v>
      </c>
      <c r="P7" s="49">
        <v>2023</v>
      </c>
      <c r="Q7" s="49">
        <v>2024</v>
      </c>
      <c r="R7" s="49">
        <v>2025</v>
      </c>
      <c r="S7" s="49">
        <v>2026</v>
      </c>
      <c r="T7" s="218" t="s">
        <v>2</v>
      </c>
      <c r="U7" s="5"/>
      <c r="W7" s="64"/>
    </row>
    <row r="8" spans="1:33" x14ac:dyDescent="0.3">
      <c r="A8" s="4" t="s">
        <v>487</v>
      </c>
      <c r="B8" s="291" t="str">
        <f>IF(lang=1,labels!E81,IF(lang=2,labels!F81,"set lang"))</f>
        <v>1. TOTAL PARTENAIRES</v>
      </c>
      <c r="C8" s="355"/>
      <c r="D8" s="355"/>
      <c r="E8" s="355"/>
      <c r="F8" s="355"/>
      <c r="G8" s="355"/>
      <c r="H8" s="355"/>
      <c r="I8" s="355"/>
      <c r="J8" s="355"/>
      <c r="K8" s="355"/>
      <c r="L8" s="355"/>
      <c r="M8" s="355"/>
      <c r="N8" s="356"/>
      <c r="O8" s="184">
        <f t="shared" ref="O8:T8" si="0">SUM(O9:O11)</f>
        <v>68516</v>
      </c>
      <c r="P8" s="184">
        <f t="shared" si="0"/>
        <v>70021.7</v>
      </c>
      <c r="Q8" s="184">
        <f t="shared" si="0"/>
        <v>66426</v>
      </c>
      <c r="R8" s="184">
        <f t="shared" si="0"/>
        <v>72931.73000000001</v>
      </c>
      <c r="S8" s="184">
        <f t="shared" si="0"/>
        <v>69337.600000000006</v>
      </c>
      <c r="T8" s="195">
        <f t="shared" si="0"/>
        <v>347233.03</v>
      </c>
      <c r="U8" s="5"/>
      <c r="W8" s="64"/>
    </row>
    <row r="9" spans="1:33" x14ac:dyDescent="0.3">
      <c r="A9" s="4" t="s">
        <v>488</v>
      </c>
      <c r="B9" s="295" t="str">
        <f>IF(lang=1,labels!E82,IF(lang=2,labels!F82,"set lang"))</f>
        <v>1.1 Investissements</v>
      </c>
      <c r="C9" s="350"/>
      <c r="D9" s="350"/>
      <c r="E9" s="350"/>
      <c r="F9" s="350"/>
      <c r="G9" s="350"/>
      <c r="H9" s="350"/>
      <c r="I9" s="350"/>
      <c r="J9" s="350"/>
      <c r="K9" s="350"/>
      <c r="L9" s="350"/>
      <c r="M9" s="350"/>
      <c r="N9" s="351"/>
      <c r="O9" s="185">
        <v>2416</v>
      </c>
      <c r="P9" s="186">
        <v>2887</v>
      </c>
      <c r="Q9" s="186">
        <v>2126</v>
      </c>
      <c r="R9" s="186">
        <v>3125</v>
      </c>
      <c r="S9" s="186">
        <v>2169</v>
      </c>
      <c r="T9" s="197">
        <f>SUM(O9:S9)</f>
        <v>12723</v>
      </c>
      <c r="U9" s="5"/>
    </row>
    <row r="10" spans="1:33" x14ac:dyDescent="0.3">
      <c r="A10" s="4" t="s">
        <v>489</v>
      </c>
      <c r="B10" s="295" t="str">
        <f>IF(lang=1,labels!E83,IF(lang=2,labels!F83,"set lang"))</f>
        <v>1.2 Fonctionnement</v>
      </c>
      <c r="C10" s="350"/>
      <c r="D10" s="350"/>
      <c r="E10" s="350"/>
      <c r="F10" s="350"/>
      <c r="G10" s="350"/>
      <c r="H10" s="350"/>
      <c r="I10" s="350"/>
      <c r="J10" s="350"/>
      <c r="K10" s="350"/>
      <c r="L10" s="350"/>
      <c r="M10" s="350"/>
      <c r="N10" s="351"/>
      <c r="O10" s="186">
        <v>34900</v>
      </c>
      <c r="P10" s="186">
        <v>35934.699999999997</v>
      </c>
      <c r="Q10" s="186">
        <v>33100</v>
      </c>
      <c r="R10" s="186">
        <v>38606.730000000003</v>
      </c>
      <c r="S10" s="186">
        <v>35968.6</v>
      </c>
      <c r="T10" s="197">
        <f>SUM(O10:S10)</f>
        <v>178510.03</v>
      </c>
      <c r="U10" s="5"/>
    </row>
    <row r="11" spans="1:33" x14ac:dyDescent="0.3">
      <c r="A11" s="4" t="s">
        <v>490</v>
      </c>
      <c r="B11" s="295" t="str">
        <f>IF(lang=1,labels!E84,IF(lang=2,labels!F84,"set lang"))</f>
        <v>1.3 Personnel</v>
      </c>
      <c r="C11" s="350"/>
      <c r="D11" s="350"/>
      <c r="E11" s="350"/>
      <c r="F11" s="350"/>
      <c r="G11" s="350"/>
      <c r="H11" s="350"/>
      <c r="I11" s="350"/>
      <c r="J11" s="350"/>
      <c r="K11" s="350"/>
      <c r="L11" s="350"/>
      <c r="M11" s="350"/>
      <c r="N11" s="351"/>
      <c r="O11" s="186">
        <v>31200</v>
      </c>
      <c r="P11" s="186">
        <v>31200</v>
      </c>
      <c r="Q11" s="186">
        <v>31200</v>
      </c>
      <c r="R11" s="186">
        <v>31200</v>
      </c>
      <c r="S11" s="186">
        <v>31200</v>
      </c>
      <c r="T11" s="197">
        <f>SUM(O11:S11)</f>
        <v>156000</v>
      </c>
      <c r="U11" s="5"/>
    </row>
    <row r="12" spans="1:33" x14ac:dyDescent="0.3">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2000</v>
      </c>
      <c r="P12" s="184">
        <f t="shared" si="1"/>
        <v>2000</v>
      </c>
      <c r="Q12" s="184">
        <f t="shared" si="1"/>
        <v>2000</v>
      </c>
      <c r="R12" s="184">
        <f t="shared" si="1"/>
        <v>2000</v>
      </c>
      <c r="S12" s="184">
        <f t="shared" si="1"/>
        <v>2000</v>
      </c>
      <c r="T12" s="195">
        <f t="shared" si="1"/>
        <v>10000</v>
      </c>
      <c r="U12" s="5"/>
    </row>
    <row r="13" spans="1:33" x14ac:dyDescent="0.3">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3">
      <c r="A14" s="4" t="s">
        <v>493</v>
      </c>
      <c r="B14" s="295" t="str">
        <f>IF(lang=1,labels!E87,IF(lang=2,labels!F87,"set lang"))</f>
        <v>2.2 Fonctionnement</v>
      </c>
      <c r="C14" s="350"/>
      <c r="D14" s="350"/>
      <c r="E14" s="350"/>
      <c r="F14" s="350"/>
      <c r="G14" s="350"/>
      <c r="H14" s="350"/>
      <c r="I14" s="350"/>
      <c r="J14" s="350"/>
      <c r="K14" s="350"/>
      <c r="L14" s="350"/>
      <c r="M14" s="350"/>
      <c r="N14" s="351"/>
      <c r="O14" s="186">
        <v>2000</v>
      </c>
      <c r="P14" s="186">
        <v>2000</v>
      </c>
      <c r="Q14" s="186">
        <v>2000</v>
      </c>
      <c r="R14" s="186">
        <v>2000</v>
      </c>
      <c r="S14" s="186">
        <v>2000</v>
      </c>
      <c r="T14" s="197">
        <f>SUM(O14:S14)</f>
        <v>10000</v>
      </c>
      <c r="U14" s="5"/>
    </row>
    <row r="15" spans="1:33" x14ac:dyDescent="0.3">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3">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3">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3">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3">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3">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3">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3">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 thickBot="1" x14ac:dyDescent="0.35">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39" t="str">
        <f>IF(lang=1,labels!E97,IF(lang=2,labels!F97,"set lang"))</f>
        <v>TOTAL DES COÛTS OPÉRATIONNELS POUR L'OUTCOME</v>
      </c>
      <c r="C25" s="340"/>
      <c r="D25" s="340"/>
      <c r="E25" s="340"/>
      <c r="F25" s="340"/>
      <c r="G25" s="340"/>
      <c r="H25" s="340"/>
      <c r="I25" s="340"/>
      <c r="J25" s="340"/>
      <c r="K25" s="340"/>
      <c r="L25" s="340"/>
      <c r="M25" s="340"/>
      <c r="N25" s="357"/>
      <c r="O25" s="49">
        <v>2022</v>
      </c>
      <c r="P25" s="49">
        <v>2023</v>
      </c>
      <c r="Q25" s="49">
        <v>2024</v>
      </c>
      <c r="R25" s="49">
        <v>2025</v>
      </c>
      <c r="S25" s="49">
        <v>2026</v>
      </c>
      <c r="T25" s="218" t="s">
        <v>2</v>
      </c>
      <c r="U25" s="5"/>
    </row>
    <row r="26" spans="1:21" x14ac:dyDescent="0.3">
      <c r="A26" s="4" t="s">
        <v>473</v>
      </c>
      <c r="B26" s="341"/>
      <c r="C26" s="342"/>
      <c r="D26" s="342"/>
      <c r="E26" s="342"/>
      <c r="F26" s="342"/>
      <c r="G26" s="342"/>
      <c r="H26" s="342"/>
      <c r="I26" s="342"/>
      <c r="J26" s="342"/>
      <c r="K26" s="342"/>
      <c r="L26" s="342"/>
      <c r="M26" s="342"/>
      <c r="N26" s="358"/>
      <c r="O26" s="184">
        <f>O28+O33+O38</f>
        <v>70516</v>
      </c>
      <c r="P26" s="184">
        <f>P28+P33+P38</f>
        <v>72021.7</v>
      </c>
      <c r="Q26" s="184">
        <f>Q28+Q33+Q38</f>
        <v>68426</v>
      </c>
      <c r="R26" s="184">
        <f>R28+R33+R38</f>
        <v>74931.73000000001</v>
      </c>
      <c r="S26" s="184">
        <f>S28+S33+S38</f>
        <v>71337.600000000006</v>
      </c>
      <c r="T26" s="195">
        <f>SUM(O26:S26)</f>
        <v>357233.03</v>
      </c>
      <c r="U26" s="5"/>
    </row>
    <row r="27" spans="1:21" ht="15.6" x14ac:dyDescent="0.3">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T27" si="4">O28-(O9+O13+O17+O21)</f>
        <v>0</v>
      </c>
      <c r="P27" s="198">
        <f t="shared" si="4"/>
        <v>0</v>
      </c>
      <c r="Q27" s="198">
        <f t="shared" si="4"/>
        <v>0</v>
      </c>
      <c r="R27" s="198">
        <f t="shared" si="4"/>
        <v>0</v>
      </c>
      <c r="S27" s="198">
        <f t="shared" si="4"/>
        <v>0</v>
      </c>
      <c r="T27" s="199">
        <f t="shared" si="4"/>
        <v>0</v>
      </c>
      <c r="U27" s="5"/>
    </row>
    <row r="28" spans="1:21" x14ac:dyDescent="0.3">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5">SUM(O29:O31)</f>
        <v>2416</v>
      </c>
      <c r="P28" s="184">
        <f t="shared" si="5"/>
        <v>2887</v>
      </c>
      <c r="Q28" s="184">
        <f t="shared" si="5"/>
        <v>2126</v>
      </c>
      <c r="R28" s="184">
        <f t="shared" si="5"/>
        <v>3125</v>
      </c>
      <c r="S28" s="184">
        <f t="shared" si="5"/>
        <v>2169</v>
      </c>
      <c r="T28" s="195">
        <f t="shared" si="5"/>
        <v>12723</v>
      </c>
      <c r="U28" s="5"/>
    </row>
    <row r="29" spans="1:21" x14ac:dyDescent="0.3">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3">
      <c r="A30" s="4" t="s">
        <v>478</v>
      </c>
      <c r="B30" s="295" t="str">
        <f>IF(lang=1,labels!E100,IF(lang=2,labels!F100,"set lang"))</f>
        <v>B. Mobilier, ICT</v>
      </c>
      <c r="C30" s="350"/>
      <c r="D30" s="350"/>
      <c r="E30" s="350"/>
      <c r="F30" s="350"/>
      <c r="G30" s="350"/>
      <c r="H30" s="350"/>
      <c r="I30" s="350"/>
      <c r="J30" s="350"/>
      <c r="K30" s="350"/>
      <c r="L30" s="350"/>
      <c r="M30" s="350"/>
      <c r="N30" s="351"/>
      <c r="O30" s="185">
        <v>2416</v>
      </c>
      <c r="P30" s="186">
        <v>2887</v>
      </c>
      <c r="Q30" s="186">
        <v>2126</v>
      </c>
      <c r="R30" s="186">
        <v>3125</v>
      </c>
      <c r="S30" s="186">
        <v>2169</v>
      </c>
      <c r="T30" s="197">
        <f>SUM(O30:S30)</f>
        <v>12723</v>
      </c>
      <c r="U30" s="5"/>
    </row>
    <row r="31" spans="1:21" x14ac:dyDescent="0.3">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6" x14ac:dyDescent="0.3">
      <c r="A32" s="4"/>
      <c r="B32" s="343" t="str">
        <f>IF(OR(ABS(O32)&gt;1,ABS(P32)&gt;1,ABS(Q32)&gt;1,ABS(R32)&gt;1,ABS(S32)&gt;1,ABS(T32)&gt;1),"Attention aux différences !","")</f>
        <v/>
      </c>
      <c r="C32" s="344"/>
      <c r="D32" s="344"/>
      <c r="E32" s="344"/>
      <c r="F32" s="344"/>
      <c r="G32" s="344"/>
      <c r="H32" s="344"/>
      <c r="I32" s="344"/>
      <c r="J32" s="344"/>
      <c r="K32" s="344"/>
      <c r="L32" s="344"/>
      <c r="M32" s="344"/>
      <c r="N32" s="354"/>
      <c r="O32" s="198">
        <f t="shared" ref="O32:T32" si="6">O33-(O10+O14+O18+O22)</f>
        <v>0</v>
      </c>
      <c r="P32" s="198">
        <f t="shared" si="6"/>
        <v>0</v>
      </c>
      <c r="Q32" s="198">
        <f t="shared" si="6"/>
        <v>0</v>
      </c>
      <c r="R32" s="198">
        <f t="shared" si="6"/>
        <v>0</v>
      </c>
      <c r="S32" s="198">
        <f t="shared" si="6"/>
        <v>0</v>
      </c>
      <c r="T32" s="199">
        <f t="shared" si="6"/>
        <v>0</v>
      </c>
      <c r="U32" s="5"/>
    </row>
    <row r="33" spans="1:21" x14ac:dyDescent="0.3">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7">SUM(O34:O36)</f>
        <v>36900</v>
      </c>
      <c r="P33" s="184">
        <f t="shared" si="7"/>
        <v>37934.699999999997</v>
      </c>
      <c r="Q33" s="184">
        <f t="shared" si="7"/>
        <v>35100</v>
      </c>
      <c r="R33" s="184">
        <f t="shared" si="7"/>
        <v>40606.730000000003</v>
      </c>
      <c r="S33" s="184">
        <f>SUM(S34:S36)</f>
        <v>37968.6</v>
      </c>
      <c r="T33" s="195">
        <f t="shared" si="7"/>
        <v>188510.03</v>
      </c>
      <c r="U33" s="5"/>
    </row>
    <row r="34" spans="1:21" x14ac:dyDescent="0.3">
      <c r="A34" s="4" t="s">
        <v>480</v>
      </c>
      <c r="B34" s="295" t="str">
        <f>IF(lang=1,labels!E103,IF(lang=2,labels!F103,"set lang"))</f>
        <v>A. Déplacements</v>
      </c>
      <c r="C34" s="350"/>
      <c r="D34" s="350"/>
      <c r="E34" s="350"/>
      <c r="F34" s="350"/>
      <c r="G34" s="350"/>
      <c r="H34" s="350"/>
      <c r="I34" s="350"/>
      <c r="J34" s="350"/>
      <c r="K34" s="350"/>
      <c r="L34" s="350"/>
      <c r="M34" s="350"/>
      <c r="N34" s="351"/>
      <c r="O34" s="185">
        <v>1800</v>
      </c>
      <c r="P34" s="186">
        <v>1800</v>
      </c>
      <c r="Q34" s="186">
        <v>1800</v>
      </c>
      <c r="R34" s="186">
        <v>1800</v>
      </c>
      <c r="S34" s="186">
        <v>1800</v>
      </c>
      <c r="T34" s="197">
        <f>SUM(O34:S34)</f>
        <v>9000</v>
      </c>
      <c r="U34" s="5"/>
    </row>
    <row r="35" spans="1:21" x14ac:dyDescent="0.3">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3">
      <c r="A36" s="4" t="s">
        <v>482</v>
      </c>
      <c r="B36" s="295" t="str">
        <f>IF(lang=1,labels!E105,IF(lang=2,labels!F105,"set lang"))</f>
        <v>C. Autres</v>
      </c>
      <c r="C36" s="350"/>
      <c r="D36" s="350"/>
      <c r="E36" s="350"/>
      <c r="F36" s="350"/>
      <c r="G36" s="350"/>
      <c r="H36" s="350"/>
      <c r="I36" s="350"/>
      <c r="J36" s="350"/>
      <c r="K36" s="350"/>
      <c r="L36" s="350"/>
      <c r="M36" s="350"/>
      <c r="N36" s="351"/>
      <c r="O36" s="186">
        <v>35100</v>
      </c>
      <c r="P36" s="186">
        <v>36134.699999999997</v>
      </c>
      <c r="Q36" s="186">
        <v>33300</v>
      </c>
      <c r="R36" s="186">
        <v>38806.730000000003</v>
      </c>
      <c r="S36" s="186">
        <v>36168.6</v>
      </c>
      <c r="T36" s="197">
        <f>SUM(O36:S36)</f>
        <v>179510.03</v>
      </c>
      <c r="U36" s="5"/>
    </row>
    <row r="37" spans="1:21" ht="15.6" x14ac:dyDescent="0.3">
      <c r="A37" s="4"/>
      <c r="B37" s="343" t="str">
        <f>IF(OR(ABS(O37)&gt;1,ABS(P37)&gt;1,ABS(Q37)&gt;1,ABS(R37)&gt;1,ABS(S37)&gt;1,ABS(T37)&gt;1),"Attention aux différences !","")</f>
        <v/>
      </c>
      <c r="C37" s="344"/>
      <c r="D37" s="344"/>
      <c r="E37" s="344"/>
      <c r="F37" s="344"/>
      <c r="G37" s="344"/>
      <c r="H37" s="344"/>
      <c r="I37" s="344"/>
      <c r="J37" s="344"/>
      <c r="K37" s="344"/>
      <c r="L37" s="344"/>
      <c r="M37" s="344"/>
      <c r="N37" s="354"/>
      <c r="O37" s="198">
        <f t="shared" ref="O37:T37" si="8">O38-(O11+O15+O19+O23)</f>
        <v>0</v>
      </c>
      <c r="P37" s="198">
        <f t="shared" si="8"/>
        <v>0</v>
      </c>
      <c r="Q37" s="198">
        <f t="shared" si="8"/>
        <v>0</v>
      </c>
      <c r="R37" s="198">
        <f t="shared" si="8"/>
        <v>0</v>
      </c>
      <c r="S37" s="198">
        <f t="shared" si="8"/>
        <v>0</v>
      </c>
      <c r="T37" s="199">
        <f t="shared" si="8"/>
        <v>0</v>
      </c>
      <c r="U37" s="5"/>
    </row>
    <row r="38" spans="1:21" x14ac:dyDescent="0.3">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9">SUM(O39:O42)</f>
        <v>31200</v>
      </c>
      <c r="P38" s="184">
        <f t="shared" si="9"/>
        <v>31200</v>
      </c>
      <c r="Q38" s="184">
        <f t="shared" si="9"/>
        <v>31200</v>
      </c>
      <c r="R38" s="184">
        <f t="shared" si="9"/>
        <v>31200</v>
      </c>
      <c r="S38" s="184">
        <f t="shared" si="9"/>
        <v>31200</v>
      </c>
      <c r="T38" s="184">
        <f t="shared" si="9"/>
        <v>156000</v>
      </c>
      <c r="U38" s="5"/>
    </row>
    <row r="39" spans="1:21" x14ac:dyDescent="0.3">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3">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3">
      <c r="A41" s="4" t="s">
        <v>485</v>
      </c>
      <c r="B41" s="295" t="str">
        <f>IF(lang=1,labels!E109,IF(lang=2,labels!F109,"set lang"))</f>
        <v>C. Salaires du personnel local</v>
      </c>
      <c r="C41" s="350"/>
      <c r="D41" s="350"/>
      <c r="E41" s="350"/>
      <c r="F41" s="350"/>
      <c r="G41" s="350"/>
      <c r="H41" s="350"/>
      <c r="I41" s="350"/>
      <c r="J41" s="350"/>
      <c r="K41" s="350"/>
      <c r="L41" s="350"/>
      <c r="M41" s="350"/>
      <c r="N41" s="351"/>
      <c r="O41" s="186">
        <v>31200</v>
      </c>
      <c r="P41" s="186">
        <v>31200</v>
      </c>
      <c r="Q41" s="186">
        <v>31200</v>
      </c>
      <c r="R41" s="186">
        <v>31200</v>
      </c>
      <c r="S41" s="186">
        <v>31200</v>
      </c>
      <c r="T41" s="197">
        <f>SUM(O41:S41)</f>
        <v>156000</v>
      </c>
      <c r="U41" s="5"/>
    </row>
    <row r="42" spans="1:21" ht="15" thickBot="1" x14ac:dyDescent="0.35">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3">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
      <c r="A44" s="4"/>
      <c r="B44" s="12"/>
      <c r="C44" s="6"/>
      <c r="D44" s="6"/>
      <c r="E44" s="6"/>
      <c r="F44" s="6"/>
      <c r="G44" s="6"/>
      <c r="H44" s="6"/>
      <c r="I44" s="6"/>
      <c r="J44" s="6"/>
      <c r="K44" s="6"/>
      <c r="L44" s="6"/>
      <c r="M44" s="6"/>
      <c r="N44" s="6"/>
      <c r="O44" s="6"/>
      <c r="P44" s="6"/>
      <c r="Q44" s="6"/>
      <c r="R44" s="6"/>
      <c r="S44" s="6"/>
      <c r="T44" s="6"/>
      <c r="U44" s="21"/>
    </row>
    <row r="45" spans="1:21" hidden="1" x14ac:dyDescent="0.3">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3">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3">
      <c r="A47" s="4"/>
      <c r="B47" s="6"/>
      <c r="C47" s="6"/>
      <c r="D47" s="6"/>
      <c r="E47" s="6"/>
      <c r="F47" s="6"/>
      <c r="G47" s="6"/>
      <c r="H47" s="6"/>
      <c r="I47" s="6"/>
      <c r="J47" s="6"/>
      <c r="K47" s="6"/>
      <c r="L47" s="6"/>
      <c r="M47" s="6"/>
      <c r="N47" s="6"/>
      <c r="O47" s="6"/>
      <c r="P47" s="6"/>
      <c r="Q47" s="6"/>
      <c r="R47" s="6"/>
      <c r="S47" s="6"/>
      <c r="T47" s="6"/>
      <c r="U47" s="21"/>
    </row>
    <row r="48" spans="1:21" hidden="1" x14ac:dyDescent="0.3">
      <c r="A48" s="4"/>
      <c r="B48" s="371" t="s">
        <v>35</v>
      </c>
      <c r="C48" s="277"/>
      <c r="D48" s="277"/>
      <c r="E48" s="277"/>
      <c r="F48" s="277"/>
      <c r="G48" s="277"/>
      <c r="H48" s="277"/>
      <c r="I48" s="277"/>
      <c r="J48" s="277"/>
      <c r="K48" s="277"/>
      <c r="L48" s="277"/>
      <c r="M48" s="277"/>
      <c r="N48" s="277"/>
      <c r="O48" s="277"/>
      <c r="P48" s="277"/>
      <c r="Q48" s="277"/>
      <c r="R48" s="277"/>
      <c r="S48" s="277"/>
      <c r="T48" s="46"/>
      <c r="U48" s="21"/>
    </row>
    <row r="49" spans="1:25" hidden="1" x14ac:dyDescent="0.3">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3">
      <c r="A50" s="4"/>
      <c r="B50" s="6"/>
      <c r="C50" s="6"/>
      <c r="D50" s="6"/>
      <c r="E50" s="6"/>
      <c r="F50" s="6"/>
      <c r="G50" s="6"/>
      <c r="H50" s="6"/>
      <c r="I50" s="6"/>
      <c r="J50" s="6"/>
      <c r="K50" s="6"/>
      <c r="L50" s="6"/>
      <c r="M50" s="6"/>
      <c r="N50" s="6"/>
      <c r="O50" s="6"/>
      <c r="P50" s="6"/>
      <c r="Q50" s="6"/>
      <c r="R50" s="6"/>
      <c r="S50" s="6"/>
      <c r="T50" s="6"/>
      <c r="U50" s="21"/>
    </row>
    <row r="51" spans="1:25" hidden="1" x14ac:dyDescent="0.3">
      <c r="A51" s="4"/>
      <c r="B51" s="370" t="s">
        <v>36</v>
      </c>
      <c r="C51" s="277"/>
      <c r="D51" s="277"/>
      <c r="E51" s="277"/>
      <c r="F51" s="277"/>
      <c r="G51" s="277"/>
      <c r="H51" s="277"/>
      <c r="I51" s="277"/>
      <c r="J51" s="277"/>
      <c r="K51" s="277"/>
      <c r="L51" s="277"/>
      <c r="M51" s="277"/>
      <c r="N51" s="277"/>
      <c r="O51" s="277"/>
      <c r="P51" s="277"/>
      <c r="Q51" s="277"/>
      <c r="R51" s="277"/>
      <c r="S51" s="277"/>
      <c r="T51" s="46"/>
      <c r="U51" s="21"/>
    </row>
    <row r="52" spans="1:25" hidden="1" x14ac:dyDescent="0.3">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3">
      <c r="F53" s="47"/>
      <c r="G53" s="47"/>
      <c r="H53" s="47"/>
      <c r="I53" s="47"/>
      <c r="J53" s="47"/>
      <c r="K53" s="47"/>
      <c r="L53" s="47"/>
      <c r="M53" s="47"/>
      <c r="N53" s="47"/>
      <c r="U53" s="22"/>
    </row>
    <row r="54" spans="1:25" x14ac:dyDescent="0.3">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180" t="s">
        <v>2680</v>
      </c>
    </row>
    <row r="55" spans="1:25" ht="15" thickBot="1" x14ac:dyDescent="0.35">
      <c r="A55" s="4"/>
      <c r="B55" s="6"/>
      <c r="C55" s="6"/>
      <c r="D55" s="6"/>
      <c r="E55" s="6"/>
      <c r="F55" s="6"/>
      <c r="G55" s="6"/>
      <c r="H55" s="6"/>
      <c r="I55" s="6"/>
      <c r="J55" s="6"/>
      <c r="K55" s="6"/>
      <c r="L55" s="6"/>
      <c r="M55" s="6"/>
      <c r="N55" s="6"/>
      <c r="O55" s="6"/>
      <c r="P55" s="6"/>
      <c r="Q55" s="6"/>
      <c r="R55" s="6"/>
      <c r="S55" s="6"/>
      <c r="T55" s="6"/>
      <c r="U55" s="21"/>
      <c r="Y55" s="47" t="s">
        <v>2681</v>
      </c>
    </row>
    <row r="56" spans="1:25" x14ac:dyDescent="0.3">
      <c r="A56" s="4"/>
      <c r="B56" s="339" t="str">
        <f>IF(lang=1,labels!E112,IF(lang=2,labels!F112,"set lang"))</f>
        <v>TOTAL DES COÛTS OPÉRATIONNELS POUR L'OUTCOME</v>
      </c>
      <c r="C56" s="340"/>
      <c r="D56" s="340"/>
      <c r="E56" s="340"/>
      <c r="F56" s="340"/>
      <c r="G56" s="340"/>
      <c r="H56" s="340"/>
      <c r="I56" s="340"/>
      <c r="J56" s="340"/>
      <c r="K56" s="340"/>
      <c r="L56" s="340"/>
      <c r="M56" s="340"/>
      <c r="N56" s="357"/>
      <c r="O56" s="49">
        <v>2022</v>
      </c>
      <c r="P56" s="49">
        <v>2023</v>
      </c>
      <c r="Q56" s="49">
        <v>2024</v>
      </c>
      <c r="R56" s="49">
        <v>2025</v>
      </c>
      <c r="S56" s="49">
        <v>2026</v>
      </c>
      <c r="T56" s="218" t="s">
        <v>2</v>
      </c>
      <c r="U56" s="5"/>
    </row>
    <row r="57" spans="1:25" x14ac:dyDescent="0.3">
      <c r="A57" s="4"/>
      <c r="B57" s="341"/>
      <c r="C57" s="342"/>
      <c r="D57" s="342"/>
      <c r="E57" s="342"/>
      <c r="F57" s="342"/>
      <c r="G57" s="342"/>
      <c r="H57" s="342"/>
      <c r="I57" s="342"/>
      <c r="J57" s="342"/>
      <c r="K57" s="342"/>
      <c r="L57" s="342"/>
      <c r="M57" s="342"/>
      <c r="N57" s="358"/>
      <c r="O57" s="184">
        <f t="shared" ref="O57:T57" si="10">SUM(O59:O89)</f>
        <v>70516</v>
      </c>
      <c r="P57" s="184">
        <f t="shared" si="10"/>
        <v>72021.7</v>
      </c>
      <c r="Q57" s="184">
        <f t="shared" si="10"/>
        <v>68426</v>
      </c>
      <c r="R57" s="184">
        <f t="shared" si="10"/>
        <v>74931.73</v>
      </c>
      <c r="S57" s="184">
        <f t="shared" si="10"/>
        <v>71337.600000000006</v>
      </c>
      <c r="T57" s="195">
        <f t="shared" si="10"/>
        <v>357233.03</v>
      </c>
      <c r="U57" s="5"/>
    </row>
    <row r="58" spans="1:25" ht="15.6" x14ac:dyDescent="0.3">
      <c r="A58" s="4"/>
      <c r="B58" s="343" t="str">
        <f>IF(OR(ABS(O58)&gt;1,ABS(P58)&gt;1,ABS(Q58)&gt;1,ABS(R58)&gt;1,ABS(S58)&gt;1,ABS(T58)&gt;1),"Attention aux différences !","")</f>
        <v/>
      </c>
      <c r="C58" s="344"/>
      <c r="D58" s="344"/>
      <c r="E58" s="344"/>
      <c r="F58" s="344"/>
      <c r="G58" s="344"/>
      <c r="H58" s="344"/>
      <c r="I58" s="344"/>
      <c r="J58" s="344"/>
      <c r="K58" s="344"/>
      <c r="L58" s="344"/>
      <c r="M58" s="344"/>
      <c r="N58" s="354"/>
      <c r="O58" s="214">
        <f t="shared" ref="O58:T58" si="11">O26-SUM(O59:O100)</f>
        <v>0</v>
      </c>
      <c r="P58" s="203">
        <f t="shared" si="11"/>
        <v>0</v>
      </c>
      <c r="Q58" s="203">
        <f t="shared" si="11"/>
        <v>0</v>
      </c>
      <c r="R58" s="203">
        <f t="shared" si="11"/>
        <v>0</v>
      </c>
      <c r="S58" s="203">
        <f t="shared" si="11"/>
        <v>0</v>
      </c>
      <c r="T58" s="204">
        <f t="shared" si="11"/>
        <v>0</v>
      </c>
      <c r="U58" s="5"/>
    </row>
    <row r="59" spans="1:25" x14ac:dyDescent="0.3">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 t="shared" ref="T59:T66" si="12">SUM(O59:S59)</f>
        <v>0</v>
      </c>
      <c r="U59" s="5"/>
    </row>
    <row r="60" spans="1:25" x14ac:dyDescent="0.3">
      <c r="A60" s="4"/>
      <c r="B60" s="48" t="str">
        <f>IF(lang=1,labels!E$174,IF(lang=2,labels!F$174,"set lang"))&amp;" "&amp;ROW()-59</f>
        <v>Pays 1</v>
      </c>
      <c r="C60" s="50"/>
      <c r="D60" s="50"/>
      <c r="E60" s="50" t="s">
        <v>78</v>
      </c>
      <c r="F60" s="366" t="s">
        <v>631</v>
      </c>
      <c r="G60" s="367"/>
      <c r="H60" s="367"/>
      <c r="I60" s="367"/>
      <c r="J60" s="367"/>
      <c r="K60" s="367"/>
      <c r="L60" s="367"/>
      <c r="M60" s="367"/>
      <c r="N60" s="368"/>
      <c r="O60" s="186">
        <v>70516</v>
      </c>
      <c r="P60" s="186">
        <v>72021.7</v>
      </c>
      <c r="Q60" s="186">
        <v>68426</v>
      </c>
      <c r="R60" s="186">
        <v>74931.73</v>
      </c>
      <c r="S60" s="186">
        <v>71337.600000000006</v>
      </c>
      <c r="T60" s="207">
        <f t="shared" si="12"/>
        <v>357233.03</v>
      </c>
      <c r="U60" s="5"/>
    </row>
    <row r="61" spans="1:25" x14ac:dyDescent="0.3">
      <c r="A61" s="4"/>
      <c r="B61" s="181" t="str">
        <f>IF(lang=1,labels!E$174,IF(lang=2,labels!F$174,"set lang"))&amp;" "&amp;ROW()-59</f>
        <v>Pays 2</v>
      </c>
      <c r="C61" s="182"/>
      <c r="D61" s="182"/>
      <c r="E61" s="182" t="s">
        <v>78</v>
      </c>
      <c r="F61" s="366"/>
      <c r="G61" s="367"/>
      <c r="H61" s="367"/>
      <c r="I61" s="367"/>
      <c r="J61" s="367"/>
      <c r="K61" s="367"/>
      <c r="L61" s="367"/>
      <c r="M61" s="367"/>
      <c r="N61" s="368"/>
      <c r="O61" s="186"/>
      <c r="P61" s="186"/>
      <c r="Q61" s="186"/>
      <c r="R61" s="186"/>
      <c r="S61" s="186"/>
      <c r="T61" s="207">
        <f t="shared" si="12"/>
        <v>0</v>
      </c>
      <c r="U61" s="5"/>
    </row>
    <row r="62" spans="1:25" x14ac:dyDescent="0.3">
      <c r="A62" s="4"/>
      <c r="B62" s="181" t="str">
        <f>IF(lang=1,labels!E$174,IF(lang=2,labels!F$174,"set lang"))&amp;" "&amp;ROW()-59</f>
        <v>Pays 3</v>
      </c>
      <c r="C62" s="182"/>
      <c r="D62" s="182"/>
      <c r="E62" s="182" t="s">
        <v>78</v>
      </c>
      <c r="F62" s="366"/>
      <c r="G62" s="367"/>
      <c r="H62" s="367"/>
      <c r="I62" s="367"/>
      <c r="J62" s="367"/>
      <c r="K62" s="367"/>
      <c r="L62" s="367"/>
      <c r="M62" s="367"/>
      <c r="N62" s="368"/>
      <c r="O62" s="186"/>
      <c r="P62" s="186"/>
      <c r="Q62" s="186"/>
      <c r="R62" s="186"/>
      <c r="S62" s="186"/>
      <c r="T62" s="207">
        <f t="shared" si="12"/>
        <v>0</v>
      </c>
      <c r="U62" s="5"/>
    </row>
    <row r="63" spans="1:25" x14ac:dyDescent="0.3">
      <c r="A63" s="4"/>
      <c r="B63" s="181" t="str">
        <f>IF(lang=1,labels!E$174,IF(lang=2,labels!F$174,"set lang"))&amp;" "&amp;ROW()-59</f>
        <v>Pays 4</v>
      </c>
      <c r="C63" s="182"/>
      <c r="D63" s="182"/>
      <c r="E63" s="182" t="s">
        <v>78</v>
      </c>
      <c r="F63" s="366"/>
      <c r="G63" s="367"/>
      <c r="H63" s="367"/>
      <c r="I63" s="367"/>
      <c r="J63" s="367"/>
      <c r="K63" s="367"/>
      <c r="L63" s="367"/>
      <c r="M63" s="367"/>
      <c r="N63" s="368"/>
      <c r="O63" s="186"/>
      <c r="P63" s="186"/>
      <c r="Q63" s="186"/>
      <c r="R63" s="186"/>
      <c r="S63" s="186"/>
      <c r="T63" s="212">
        <f t="shared" si="12"/>
        <v>0</v>
      </c>
      <c r="U63" s="5"/>
    </row>
    <row r="64" spans="1:25" x14ac:dyDescent="0.3">
      <c r="A64" s="4"/>
      <c r="B64" s="181" t="str">
        <f>IF(lang=1,labels!E$174,IF(lang=2,labels!F$174,"set lang"))&amp;" "&amp;ROW()-59</f>
        <v>Pays 5</v>
      </c>
      <c r="C64" s="182"/>
      <c r="D64" s="182"/>
      <c r="E64" s="182" t="s">
        <v>78</v>
      </c>
      <c r="F64" s="366"/>
      <c r="G64" s="367"/>
      <c r="H64" s="367"/>
      <c r="I64" s="367"/>
      <c r="J64" s="367"/>
      <c r="K64" s="367"/>
      <c r="L64" s="367"/>
      <c r="M64" s="367"/>
      <c r="N64" s="368"/>
      <c r="O64" s="186"/>
      <c r="P64" s="186"/>
      <c r="Q64" s="186"/>
      <c r="R64" s="186"/>
      <c r="S64" s="186"/>
      <c r="T64" s="212">
        <f t="shared" si="12"/>
        <v>0</v>
      </c>
      <c r="U64" s="5"/>
    </row>
    <row r="65" spans="2:21" x14ac:dyDescent="0.3">
      <c r="B65" s="181" t="str">
        <f>IF(lang=1,labels!E$174,IF(lang=2,labels!F$174,"set lang"))&amp;" "&amp;ROW()-59</f>
        <v>Pays 6</v>
      </c>
      <c r="C65" s="182"/>
      <c r="D65" s="182"/>
      <c r="E65" s="182" t="s">
        <v>78</v>
      </c>
      <c r="F65" s="366"/>
      <c r="G65" s="367"/>
      <c r="H65" s="367"/>
      <c r="I65" s="367"/>
      <c r="J65" s="367"/>
      <c r="K65" s="367"/>
      <c r="L65" s="367"/>
      <c r="M65" s="367"/>
      <c r="N65" s="368"/>
      <c r="O65" s="186"/>
      <c r="P65" s="186"/>
      <c r="Q65" s="186"/>
      <c r="R65" s="186"/>
      <c r="S65" s="186"/>
      <c r="T65" s="212">
        <f t="shared" si="12"/>
        <v>0</v>
      </c>
      <c r="U65" s="5"/>
    </row>
    <row r="66" spans="2:21" x14ac:dyDescent="0.3">
      <c r="B66" s="181" t="str">
        <f>IF(lang=1,labels!E$174,IF(lang=2,labels!F$174,"set lang"))&amp;" "&amp;ROW()-59</f>
        <v>Pays 7</v>
      </c>
      <c r="C66" s="182"/>
      <c r="D66" s="182"/>
      <c r="E66" s="182" t="s">
        <v>78</v>
      </c>
      <c r="F66" s="366"/>
      <c r="G66" s="367"/>
      <c r="H66" s="367"/>
      <c r="I66" s="367"/>
      <c r="J66" s="367"/>
      <c r="K66" s="367"/>
      <c r="L66" s="367"/>
      <c r="M66" s="367"/>
      <c r="N66" s="368"/>
      <c r="O66" s="186"/>
      <c r="P66" s="186"/>
      <c r="Q66" s="186"/>
      <c r="R66" s="186"/>
      <c r="S66" s="186"/>
      <c r="T66" s="212">
        <f t="shared" si="12"/>
        <v>0</v>
      </c>
      <c r="U66" s="5"/>
    </row>
    <row r="67" spans="2:21" x14ac:dyDescent="0.3">
      <c r="B67" s="181" t="str">
        <f>IF(lang=1,labels!E$174,IF(lang=2,labels!F$174,"set lang"))&amp;" "&amp;ROW()-59</f>
        <v>Pays 8</v>
      </c>
      <c r="C67" s="182"/>
      <c r="D67" s="182"/>
      <c r="E67" s="182" t="s">
        <v>78</v>
      </c>
      <c r="F67" s="366"/>
      <c r="G67" s="367"/>
      <c r="H67" s="367"/>
      <c r="I67" s="367"/>
      <c r="J67" s="367"/>
      <c r="K67" s="367"/>
      <c r="L67" s="367"/>
      <c r="M67" s="367"/>
      <c r="N67" s="368"/>
      <c r="O67" s="217"/>
      <c r="P67" s="217"/>
      <c r="Q67" s="217"/>
      <c r="R67" s="217"/>
      <c r="S67" s="217"/>
      <c r="T67" s="212">
        <f t="shared" ref="T67:T100" si="13">SUM(O67:S67)</f>
        <v>0</v>
      </c>
      <c r="U67" s="5"/>
    </row>
    <row r="68" spans="2:21" x14ac:dyDescent="0.3">
      <c r="B68" s="181" t="str">
        <f>IF(lang=1,labels!E$174,IF(lang=2,labels!F$174,"set lang"))&amp;" "&amp;ROW()-59</f>
        <v>Pays 9</v>
      </c>
      <c r="C68" s="182"/>
      <c r="D68" s="182"/>
      <c r="E68" s="182" t="s">
        <v>78</v>
      </c>
      <c r="F68" s="366"/>
      <c r="G68" s="367"/>
      <c r="H68" s="367"/>
      <c r="I68" s="367"/>
      <c r="J68" s="367"/>
      <c r="K68" s="367"/>
      <c r="L68" s="367"/>
      <c r="M68" s="367"/>
      <c r="N68" s="368"/>
      <c r="O68" s="217"/>
      <c r="P68" s="217"/>
      <c r="Q68" s="217"/>
      <c r="R68" s="217"/>
      <c r="S68" s="217"/>
      <c r="T68" s="212">
        <f t="shared" si="13"/>
        <v>0</v>
      </c>
      <c r="U68" s="5"/>
    </row>
    <row r="69" spans="2:21" x14ac:dyDescent="0.3">
      <c r="B69" s="181" t="str">
        <f>IF(lang=1,labels!E$174,IF(lang=2,labels!F$174,"set lang"))&amp;" "&amp;ROW()-59</f>
        <v>Pays 10</v>
      </c>
      <c r="C69" s="182"/>
      <c r="D69" s="182"/>
      <c r="E69" s="182" t="s">
        <v>78</v>
      </c>
      <c r="F69" s="366"/>
      <c r="G69" s="367"/>
      <c r="H69" s="367"/>
      <c r="I69" s="367"/>
      <c r="J69" s="367"/>
      <c r="K69" s="367"/>
      <c r="L69" s="367"/>
      <c r="M69" s="367"/>
      <c r="N69" s="368"/>
      <c r="O69" s="217"/>
      <c r="P69" s="217"/>
      <c r="Q69" s="217"/>
      <c r="R69" s="217"/>
      <c r="S69" s="217"/>
      <c r="T69" s="212">
        <f t="shared" si="13"/>
        <v>0</v>
      </c>
      <c r="U69" s="5"/>
    </row>
    <row r="70" spans="2:21" x14ac:dyDescent="0.3">
      <c r="B70" s="181" t="str">
        <f>IF(lang=1,labels!E$174,IF(lang=2,labels!F$174,"set lang"))&amp;" "&amp;ROW()-59</f>
        <v>Pays 11</v>
      </c>
      <c r="C70" s="182"/>
      <c r="D70" s="182"/>
      <c r="E70" s="182" t="s">
        <v>78</v>
      </c>
      <c r="F70" s="366"/>
      <c r="G70" s="367"/>
      <c r="H70" s="367"/>
      <c r="I70" s="367"/>
      <c r="J70" s="367"/>
      <c r="K70" s="367"/>
      <c r="L70" s="367"/>
      <c r="M70" s="367"/>
      <c r="N70" s="368"/>
      <c r="O70" s="217"/>
      <c r="P70" s="217"/>
      <c r="Q70" s="217"/>
      <c r="R70" s="217"/>
      <c r="S70" s="217"/>
      <c r="T70" s="212">
        <f t="shared" si="13"/>
        <v>0</v>
      </c>
      <c r="U70" s="5"/>
    </row>
    <row r="71" spans="2:21" x14ac:dyDescent="0.3">
      <c r="B71" s="181" t="str">
        <f>IF(lang=1,labels!E$174,IF(lang=2,labels!F$174,"set lang"))&amp;" "&amp;ROW()-59</f>
        <v>Pays 12</v>
      </c>
      <c r="C71" s="182"/>
      <c r="D71" s="182"/>
      <c r="E71" s="182" t="s">
        <v>78</v>
      </c>
      <c r="F71" s="366"/>
      <c r="G71" s="367"/>
      <c r="H71" s="367"/>
      <c r="I71" s="367"/>
      <c r="J71" s="367"/>
      <c r="K71" s="367"/>
      <c r="L71" s="367"/>
      <c r="M71" s="367"/>
      <c r="N71" s="368"/>
      <c r="O71" s="217"/>
      <c r="P71" s="217"/>
      <c r="Q71" s="217"/>
      <c r="R71" s="217"/>
      <c r="S71" s="217"/>
      <c r="T71" s="212">
        <f t="shared" si="13"/>
        <v>0</v>
      </c>
      <c r="U71" s="5"/>
    </row>
    <row r="72" spans="2:21" x14ac:dyDescent="0.3">
      <c r="B72" s="181" t="str">
        <f>IF(lang=1,labels!E$174,IF(lang=2,labels!F$174,"set lang"))&amp;" "&amp;ROW()-59</f>
        <v>Pays 13</v>
      </c>
      <c r="C72" s="182"/>
      <c r="D72" s="182"/>
      <c r="E72" s="182" t="s">
        <v>78</v>
      </c>
      <c r="F72" s="366"/>
      <c r="G72" s="367"/>
      <c r="H72" s="367"/>
      <c r="I72" s="367"/>
      <c r="J72" s="367"/>
      <c r="K72" s="367"/>
      <c r="L72" s="367"/>
      <c r="M72" s="367"/>
      <c r="N72" s="368"/>
      <c r="O72" s="217"/>
      <c r="P72" s="217"/>
      <c r="Q72" s="217"/>
      <c r="R72" s="217"/>
      <c r="S72" s="217"/>
      <c r="T72" s="212">
        <f t="shared" si="13"/>
        <v>0</v>
      </c>
      <c r="U72" s="5"/>
    </row>
    <row r="73" spans="2:21" x14ac:dyDescent="0.3">
      <c r="B73" s="181" t="str">
        <f>IF(lang=1,labels!E$174,IF(lang=2,labels!F$174,"set lang"))&amp;" "&amp;ROW()-59</f>
        <v>Pays 14</v>
      </c>
      <c r="C73" s="182"/>
      <c r="D73" s="182"/>
      <c r="E73" s="182" t="s">
        <v>78</v>
      </c>
      <c r="F73" s="366"/>
      <c r="G73" s="367"/>
      <c r="H73" s="367"/>
      <c r="I73" s="367"/>
      <c r="J73" s="367"/>
      <c r="K73" s="367"/>
      <c r="L73" s="367"/>
      <c r="M73" s="367"/>
      <c r="N73" s="368"/>
      <c r="O73" s="217"/>
      <c r="P73" s="217"/>
      <c r="Q73" s="217"/>
      <c r="R73" s="217"/>
      <c r="S73" s="217"/>
      <c r="T73" s="212">
        <f t="shared" si="13"/>
        <v>0</v>
      </c>
      <c r="U73" s="5"/>
    </row>
    <row r="74" spans="2:21" x14ac:dyDescent="0.3">
      <c r="B74" s="181" t="str">
        <f>IF(lang=1,labels!E$174,IF(lang=2,labels!F$174,"set lang"))&amp;" "&amp;ROW()-59</f>
        <v>Pays 15</v>
      </c>
      <c r="C74" s="182"/>
      <c r="D74" s="182"/>
      <c r="E74" s="182" t="s">
        <v>78</v>
      </c>
      <c r="F74" s="366"/>
      <c r="G74" s="367"/>
      <c r="H74" s="367"/>
      <c r="I74" s="367"/>
      <c r="J74" s="367"/>
      <c r="K74" s="367"/>
      <c r="L74" s="367"/>
      <c r="M74" s="367"/>
      <c r="N74" s="368"/>
      <c r="O74" s="217"/>
      <c r="P74" s="217"/>
      <c r="Q74" s="217"/>
      <c r="R74" s="217"/>
      <c r="S74" s="217"/>
      <c r="T74" s="212">
        <f t="shared" si="13"/>
        <v>0</v>
      </c>
      <c r="U74" s="5"/>
    </row>
    <row r="75" spans="2:21" x14ac:dyDescent="0.3">
      <c r="B75" s="181" t="str">
        <f>IF(lang=1,labels!E$174,IF(lang=2,labels!F$174,"set lang"))&amp;" "&amp;ROW()-59</f>
        <v>Pays 16</v>
      </c>
      <c r="C75" s="182"/>
      <c r="D75" s="182"/>
      <c r="E75" s="182" t="s">
        <v>78</v>
      </c>
      <c r="F75" s="366"/>
      <c r="G75" s="367"/>
      <c r="H75" s="367"/>
      <c r="I75" s="367"/>
      <c r="J75" s="367"/>
      <c r="K75" s="367"/>
      <c r="L75" s="367"/>
      <c r="M75" s="367"/>
      <c r="N75" s="368"/>
      <c r="O75" s="217"/>
      <c r="P75" s="217"/>
      <c r="Q75" s="217"/>
      <c r="R75" s="217"/>
      <c r="S75" s="217"/>
      <c r="T75" s="212">
        <f t="shared" si="13"/>
        <v>0</v>
      </c>
      <c r="U75" s="5"/>
    </row>
    <row r="76" spans="2:21" x14ac:dyDescent="0.3">
      <c r="B76" s="181" t="str">
        <f>IF(lang=1,labels!E$174,IF(lang=2,labels!F$174,"set lang"))&amp;" "&amp;ROW()-59</f>
        <v>Pays 17</v>
      </c>
      <c r="C76" s="182"/>
      <c r="D76" s="182"/>
      <c r="E76" s="182" t="s">
        <v>78</v>
      </c>
      <c r="F76" s="366"/>
      <c r="G76" s="367"/>
      <c r="H76" s="367"/>
      <c r="I76" s="367"/>
      <c r="J76" s="367"/>
      <c r="K76" s="367"/>
      <c r="L76" s="367"/>
      <c r="M76" s="367"/>
      <c r="N76" s="368"/>
      <c r="O76" s="217"/>
      <c r="P76" s="217"/>
      <c r="Q76" s="217"/>
      <c r="R76" s="217"/>
      <c r="S76" s="217"/>
      <c r="T76" s="212">
        <f t="shared" si="13"/>
        <v>0</v>
      </c>
      <c r="U76" s="5"/>
    </row>
    <row r="77" spans="2:21" x14ac:dyDescent="0.3">
      <c r="B77" s="181" t="str">
        <f>IF(lang=1,labels!E$174,IF(lang=2,labels!F$174,"set lang"))&amp;" "&amp;ROW()-59</f>
        <v>Pays 18</v>
      </c>
      <c r="C77" s="182"/>
      <c r="D77" s="182"/>
      <c r="E77" s="182" t="s">
        <v>78</v>
      </c>
      <c r="F77" s="366"/>
      <c r="G77" s="367"/>
      <c r="H77" s="367"/>
      <c r="I77" s="367"/>
      <c r="J77" s="367"/>
      <c r="K77" s="367"/>
      <c r="L77" s="367"/>
      <c r="M77" s="367"/>
      <c r="N77" s="368"/>
      <c r="O77" s="217"/>
      <c r="P77" s="217"/>
      <c r="Q77" s="217"/>
      <c r="R77" s="217"/>
      <c r="S77" s="217"/>
      <c r="T77" s="212">
        <f t="shared" si="13"/>
        <v>0</v>
      </c>
      <c r="U77" s="5"/>
    </row>
    <row r="78" spans="2:21" x14ac:dyDescent="0.3">
      <c r="B78" s="181" t="str">
        <f>IF(lang=1,labels!E$174,IF(lang=2,labels!F$174,"set lang"))&amp;" "&amp;ROW()-59</f>
        <v>Pays 19</v>
      </c>
      <c r="C78" s="182"/>
      <c r="D78" s="182"/>
      <c r="E78" s="182" t="s">
        <v>78</v>
      </c>
      <c r="F78" s="366"/>
      <c r="G78" s="367"/>
      <c r="H78" s="367"/>
      <c r="I78" s="367"/>
      <c r="J78" s="367"/>
      <c r="K78" s="367"/>
      <c r="L78" s="367"/>
      <c r="M78" s="367"/>
      <c r="N78" s="368"/>
      <c r="O78" s="217"/>
      <c r="P78" s="217"/>
      <c r="Q78" s="217"/>
      <c r="R78" s="217"/>
      <c r="S78" s="217"/>
      <c r="T78" s="212">
        <f t="shared" si="13"/>
        <v>0</v>
      </c>
      <c r="U78" s="5"/>
    </row>
    <row r="79" spans="2:21" x14ac:dyDescent="0.3">
      <c r="B79" s="181" t="str">
        <f>IF(lang=1,labels!E$174,IF(lang=2,labels!F$174,"set lang"))&amp;" "&amp;ROW()-59</f>
        <v>Pays 20</v>
      </c>
      <c r="C79" s="182"/>
      <c r="D79" s="182"/>
      <c r="E79" s="182" t="s">
        <v>78</v>
      </c>
      <c r="F79" s="366"/>
      <c r="G79" s="367"/>
      <c r="H79" s="367"/>
      <c r="I79" s="367"/>
      <c r="J79" s="367"/>
      <c r="K79" s="367"/>
      <c r="L79" s="367"/>
      <c r="M79" s="367"/>
      <c r="N79" s="368"/>
      <c r="O79" s="217"/>
      <c r="P79" s="217"/>
      <c r="Q79" s="217"/>
      <c r="R79" s="217"/>
      <c r="S79" s="217"/>
      <c r="T79" s="212">
        <f t="shared" si="13"/>
        <v>0</v>
      </c>
      <c r="U79" s="5"/>
    </row>
    <row r="80" spans="2:21" x14ac:dyDescent="0.3">
      <c r="B80" s="181" t="str">
        <f>IF(lang=1,labels!E$174,IF(lang=2,labels!F$174,"set lang"))&amp;" "&amp;ROW()-59</f>
        <v>Pays 21</v>
      </c>
      <c r="C80" s="182"/>
      <c r="D80" s="182"/>
      <c r="E80" s="182" t="s">
        <v>78</v>
      </c>
      <c r="F80" s="366"/>
      <c r="G80" s="367"/>
      <c r="H80" s="367"/>
      <c r="I80" s="367"/>
      <c r="J80" s="367"/>
      <c r="K80" s="367"/>
      <c r="L80" s="367"/>
      <c r="M80" s="367"/>
      <c r="N80" s="368"/>
      <c r="O80" s="217"/>
      <c r="P80" s="217"/>
      <c r="Q80" s="217"/>
      <c r="R80" s="217"/>
      <c r="S80" s="217"/>
      <c r="T80" s="212">
        <f t="shared" si="13"/>
        <v>0</v>
      </c>
      <c r="U80" s="5"/>
    </row>
    <row r="81" spans="2:21" x14ac:dyDescent="0.3">
      <c r="B81" s="181" t="str">
        <f>IF(lang=1,labels!E$174,IF(lang=2,labels!F$174,"set lang"))&amp;" "&amp;ROW()-59</f>
        <v>Pays 22</v>
      </c>
      <c r="C81" s="182"/>
      <c r="D81" s="182"/>
      <c r="E81" s="182" t="s">
        <v>78</v>
      </c>
      <c r="F81" s="366"/>
      <c r="G81" s="367"/>
      <c r="H81" s="367"/>
      <c r="I81" s="367"/>
      <c r="J81" s="367"/>
      <c r="K81" s="367"/>
      <c r="L81" s="367"/>
      <c r="M81" s="367"/>
      <c r="N81" s="368"/>
      <c r="O81" s="217"/>
      <c r="P81" s="217"/>
      <c r="Q81" s="217"/>
      <c r="R81" s="217"/>
      <c r="S81" s="217"/>
      <c r="T81" s="212">
        <f t="shared" si="13"/>
        <v>0</v>
      </c>
      <c r="U81" s="5"/>
    </row>
    <row r="82" spans="2:21" x14ac:dyDescent="0.3">
      <c r="B82" s="181" t="str">
        <f>IF(lang=1,labels!E$174,IF(lang=2,labels!F$174,"set lang"))&amp;" "&amp;ROW()-59</f>
        <v>Pays 23</v>
      </c>
      <c r="C82" s="182"/>
      <c r="D82" s="182"/>
      <c r="E82" s="182" t="s">
        <v>78</v>
      </c>
      <c r="F82" s="366"/>
      <c r="G82" s="367"/>
      <c r="H82" s="367"/>
      <c r="I82" s="367"/>
      <c r="J82" s="367"/>
      <c r="K82" s="367"/>
      <c r="L82" s="367"/>
      <c r="M82" s="367"/>
      <c r="N82" s="368"/>
      <c r="O82" s="217"/>
      <c r="P82" s="217"/>
      <c r="Q82" s="217"/>
      <c r="R82" s="217"/>
      <c r="S82" s="217"/>
      <c r="T82" s="212">
        <f t="shared" si="13"/>
        <v>0</v>
      </c>
      <c r="U82" s="5"/>
    </row>
    <row r="83" spans="2:21" x14ac:dyDescent="0.3">
      <c r="B83" s="181" t="str">
        <f>IF(lang=1,labels!E$174,IF(lang=2,labels!F$174,"set lang"))&amp;" "&amp;ROW()-59</f>
        <v>Pays 24</v>
      </c>
      <c r="C83" s="182"/>
      <c r="D83" s="182"/>
      <c r="E83" s="182" t="s">
        <v>78</v>
      </c>
      <c r="F83" s="366"/>
      <c r="G83" s="367"/>
      <c r="H83" s="367"/>
      <c r="I83" s="367"/>
      <c r="J83" s="367"/>
      <c r="K83" s="367"/>
      <c r="L83" s="367"/>
      <c r="M83" s="367"/>
      <c r="N83" s="368"/>
      <c r="O83" s="217"/>
      <c r="P83" s="217"/>
      <c r="Q83" s="217"/>
      <c r="R83" s="217"/>
      <c r="S83" s="217"/>
      <c r="T83" s="212">
        <f t="shared" si="13"/>
        <v>0</v>
      </c>
      <c r="U83" s="5"/>
    </row>
    <row r="84" spans="2:21" x14ac:dyDescent="0.3">
      <c r="B84" s="181" t="str">
        <f>IF(lang=1,labels!E$174,IF(lang=2,labels!F$174,"set lang"))&amp;" "&amp;ROW()-59</f>
        <v>Pays 25</v>
      </c>
      <c r="C84" s="182"/>
      <c r="D84" s="182"/>
      <c r="E84" s="182" t="s">
        <v>78</v>
      </c>
      <c r="F84" s="366"/>
      <c r="G84" s="367"/>
      <c r="H84" s="367"/>
      <c r="I84" s="367"/>
      <c r="J84" s="367"/>
      <c r="K84" s="367"/>
      <c r="L84" s="367"/>
      <c r="M84" s="367"/>
      <c r="N84" s="368"/>
      <c r="O84" s="217"/>
      <c r="P84" s="217"/>
      <c r="Q84" s="217"/>
      <c r="R84" s="217"/>
      <c r="S84" s="217"/>
      <c r="T84" s="212">
        <f t="shared" si="13"/>
        <v>0</v>
      </c>
      <c r="U84" s="5"/>
    </row>
    <row r="85" spans="2:21" x14ac:dyDescent="0.3">
      <c r="B85" s="181" t="str">
        <f>IF(lang=1,labels!E$174,IF(lang=2,labels!F$174,"set lang"))&amp;" "&amp;ROW()-59</f>
        <v>Pays 26</v>
      </c>
      <c r="C85" s="182"/>
      <c r="D85" s="182"/>
      <c r="E85" s="182" t="s">
        <v>78</v>
      </c>
      <c r="F85" s="366"/>
      <c r="G85" s="367"/>
      <c r="H85" s="367"/>
      <c r="I85" s="367"/>
      <c r="J85" s="367"/>
      <c r="K85" s="367"/>
      <c r="L85" s="367"/>
      <c r="M85" s="367"/>
      <c r="N85" s="368"/>
      <c r="O85" s="217"/>
      <c r="P85" s="217"/>
      <c r="Q85" s="217"/>
      <c r="R85" s="217"/>
      <c r="S85" s="217"/>
      <c r="T85" s="212">
        <f t="shared" si="13"/>
        <v>0</v>
      </c>
      <c r="U85" s="5"/>
    </row>
    <row r="86" spans="2:21" x14ac:dyDescent="0.3">
      <c r="B86" s="181" t="str">
        <f>IF(lang=1,labels!E$174,IF(lang=2,labels!F$174,"set lang"))&amp;" "&amp;ROW()-59</f>
        <v>Pays 27</v>
      </c>
      <c r="C86" s="182"/>
      <c r="D86" s="182"/>
      <c r="E86" s="182" t="s">
        <v>78</v>
      </c>
      <c r="F86" s="366"/>
      <c r="G86" s="367"/>
      <c r="H86" s="367"/>
      <c r="I86" s="367"/>
      <c r="J86" s="367"/>
      <c r="K86" s="367"/>
      <c r="L86" s="367"/>
      <c r="M86" s="367"/>
      <c r="N86" s="368"/>
      <c r="O86" s="217"/>
      <c r="P86" s="217"/>
      <c r="Q86" s="217"/>
      <c r="R86" s="217"/>
      <c r="S86" s="217"/>
      <c r="T86" s="212">
        <f t="shared" si="13"/>
        <v>0</v>
      </c>
      <c r="U86" s="5"/>
    </row>
    <row r="87" spans="2:21" x14ac:dyDescent="0.3">
      <c r="B87" s="181" t="str">
        <f>IF(lang=1,labels!E$174,IF(lang=2,labels!F$174,"set lang"))&amp;" "&amp;ROW()-59</f>
        <v>Pays 28</v>
      </c>
      <c r="C87" s="182"/>
      <c r="D87" s="182"/>
      <c r="E87" s="182" t="s">
        <v>78</v>
      </c>
      <c r="F87" s="366"/>
      <c r="G87" s="367"/>
      <c r="H87" s="367"/>
      <c r="I87" s="367"/>
      <c r="J87" s="367"/>
      <c r="K87" s="367"/>
      <c r="L87" s="367"/>
      <c r="M87" s="367"/>
      <c r="N87" s="368"/>
      <c r="O87" s="217"/>
      <c r="P87" s="217"/>
      <c r="Q87" s="217"/>
      <c r="R87" s="217"/>
      <c r="S87" s="217"/>
      <c r="T87" s="212">
        <f t="shared" si="13"/>
        <v>0</v>
      </c>
      <c r="U87" s="5"/>
    </row>
    <row r="88" spans="2:21" x14ac:dyDescent="0.3">
      <c r="B88" s="181" t="str">
        <f>IF(lang=1,labels!E$174,IF(lang=2,labels!F$174,"set lang"))&amp;" "&amp;ROW()-59</f>
        <v>Pays 29</v>
      </c>
      <c r="C88" s="182"/>
      <c r="D88" s="182"/>
      <c r="E88" s="182" t="s">
        <v>78</v>
      </c>
      <c r="F88" s="366"/>
      <c r="G88" s="367"/>
      <c r="H88" s="367"/>
      <c r="I88" s="367"/>
      <c r="J88" s="367"/>
      <c r="K88" s="367"/>
      <c r="L88" s="367"/>
      <c r="M88" s="367"/>
      <c r="N88" s="368"/>
      <c r="O88" s="217"/>
      <c r="P88" s="217"/>
      <c r="Q88" s="217"/>
      <c r="R88" s="217"/>
      <c r="S88" s="217"/>
      <c r="T88" s="212">
        <f t="shared" si="13"/>
        <v>0</v>
      </c>
      <c r="U88" s="5"/>
    </row>
    <row r="89" spans="2:21" x14ac:dyDescent="0.3">
      <c r="B89" s="181" t="str">
        <f>IF(lang=1,labels!E$174,IF(lang=2,labels!F$174,"set lang"))&amp;" "&amp;ROW()-59</f>
        <v>Pays 30</v>
      </c>
      <c r="C89" s="182"/>
      <c r="D89" s="182"/>
      <c r="E89" s="182" t="s">
        <v>78</v>
      </c>
      <c r="F89" s="366"/>
      <c r="G89" s="367"/>
      <c r="H89" s="367"/>
      <c r="I89" s="367"/>
      <c r="J89" s="367"/>
      <c r="K89" s="367"/>
      <c r="L89" s="367"/>
      <c r="M89" s="367"/>
      <c r="N89" s="368"/>
      <c r="O89" s="217"/>
      <c r="P89" s="217"/>
      <c r="Q89" s="217"/>
      <c r="R89" s="217"/>
      <c r="S89" s="217"/>
      <c r="T89" s="212">
        <f t="shared" si="13"/>
        <v>0</v>
      </c>
      <c r="U89" s="5"/>
    </row>
    <row r="90" spans="2:21" hidden="1" x14ac:dyDescent="0.3">
      <c r="B90" s="181" t="str">
        <f>IF(lang=1,labels!E$174,IF(lang=2,labels!F$174,"set lang"))&amp;" "&amp;ROW()-59</f>
        <v>Pays 31</v>
      </c>
      <c r="C90" s="182"/>
      <c r="D90" s="182"/>
      <c r="E90" s="182" t="s">
        <v>78</v>
      </c>
      <c r="F90" s="366"/>
      <c r="G90" s="367"/>
      <c r="H90" s="367"/>
      <c r="I90" s="367"/>
      <c r="J90" s="367"/>
      <c r="K90" s="367"/>
      <c r="L90" s="367"/>
      <c r="M90" s="367"/>
      <c r="N90" s="368"/>
      <c r="O90" s="217"/>
      <c r="P90" s="217"/>
      <c r="Q90" s="217"/>
      <c r="R90" s="217"/>
      <c r="S90" s="217"/>
      <c r="T90" s="212">
        <f t="shared" si="13"/>
        <v>0</v>
      </c>
      <c r="U90" s="5"/>
    </row>
    <row r="91" spans="2:21" hidden="1" x14ac:dyDescent="0.3">
      <c r="B91" s="181" t="str">
        <f>IF(lang=1,labels!E$174,IF(lang=2,labels!F$174,"set lang"))&amp;" "&amp;ROW()-59</f>
        <v>Pays 32</v>
      </c>
      <c r="C91" s="182"/>
      <c r="D91" s="182"/>
      <c r="E91" s="182" t="s">
        <v>78</v>
      </c>
      <c r="F91" s="366"/>
      <c r="G91" s="367"/>
      <c r="H91" s="367"/>
      <c r="I91" s="367"/>
      <c r="J91" s="367"/>
      <c r="K91" s="367"/>
      <c r="L91" s="367"/>
      <c r="M91" s="367"/>
      <c r="N91" s="368"/>
      <c r="O91" s="217"/>
      <c r="P91" s="217"/>
      <c r="Q91" s="217"/>
      <c r="R91" s="217"/>
      <c r="S91" s="217"/>
      <c r="T91" s="212">
        <f t="shared" si="13"/>
        <v>0</v>
      </c>
      <c r="U91" s="5"/>
    </row>
    <row r="92" spans="2:21" hidden="1" x14ac:dyDescent="0.3">
      <c r="B92" s="181" t="str">
        <f>IF(lang=1,labels!E$174,IF(lang=2,labels!F$174,"set lang"))&amp;" "&amp;ROW()-59</f>
        <v>Pays 33</v>
      </c>
      <c r="C92" s="182"/>
      <c r="D92" s="182"/>
      <c r="E92" s="182" t="s">
        <v>78</v>
      </c>
      <c r="F92" s="366"/>
      <c r="G92" s="367"/>
      <c r="H92" s="367"/>
      <c r="I92" s="367"/>
      <c r="J92" s="367"/>
      <c r="K92" s="367"/>
      <c r="L92" s="367"/>
      <c r="M92" s="367"/>
      <c r="N92" s="368"/>
      <c r="O92" s="217"/>
      <c r="P92" s="217"/>
      <c r="Q92" s="217"/>
      <c r="R92" s="217"/>
      <c r="S92" s="217"/>
      <c r="T92" s="212">
        <f t="shared" si="13"/>
        <v>0</v>
      </c>
      <c r="U92" s="5"/>
    </row>
    <row r="93" spans="2:21" hidden="1" x14ac:dyDescent="0.3">
      <c r="B93" s="181" t="str">
        <f>IF(lang=1,labels!E$174,IF(lang=2,labels!F$174,"set lang"))&amp;" "&amp;ROW()-59</f>
        <v>Pays 34</v>
      </c>
      <c r="C93" s="182"/>
      <c r="D93" s="182"/>
      <c r="E93" s="182" t="s">
        <v>78</v>
      </c>
      <c r="F93" s="366"/>
      <c r="G93" s="367"/>
      <c r="H93" s="367"/>
      <c r="I93" s="367"/>
      <c r="J93" s="367"/>
      <c r="K93" s="367"/>
      <c r="L93" s="367"/>
      <c r="M93" s="367"/>
      <c r="N93" s="368"/>
      <c r="O93" s="217"/>
      <c r="P93" s="217"/>
      <c r="Q93" s="217"/>
      <c r="R93" s="217"/>
      <c r="S93" s="217"/>
      <c r="T93" s="212">
        <f t="shared" si="13"/>
        <v>0</v>
      </c>
      <c r="U93" s="5"/>
    </row>
    <row r="94" spans="2:21" hidden="1" x14ac:dyDescent="0.3">
      <c r="B94" s="181" t="str">
        <f>IF(lang=1,labels!E$174,IF(lang=2,labels!F$174,"set lang"))&amp;" "&amp;ROW()-59</f>
        <v>Pays 35</v>
      </c>
      <c r="C94" s="182"/>
      <c r="D94" s="182"/>
      <c r="E94" s="182" t="s">
        <v>78</v>
      </c>
      <c r="F94" s="366"/>
      <c r="G94" s="367"/>
      <c r="H94" s="367"/>
      <c r="I94" s="367"/>
      <c r="J94" s="367"/>
      <c r="K94" s="367"/>
      <c r="L94" s="367"/>
      <c r="M94" s="367"/>
      <c r="N94" s="368"/>
      <c r="O94" s="217"/>
      <c r="P94" s="217"/>
      <c r="Q94" s="217"/>
      <c r="R94" s="217"/>
      <c r="S94" s="217"/>
      <c r="T94" s="212">
        <f t="shared" si="13"/>
        <v>0</v>
      </c>
      <c r="U94" s="5"/>
    </row>
    <row r="95" spans="2:21" hidden="1" x14ac:dyDescent="0.3">
      <c r="B95" s="181" t="str">
        <f>IF(lang=1,labels!E$174,IF(lang=2,labels!F$174,"set lang"))&amp;" "&amp;ROW()-59</f>
        <v>Pays 36</v>
      </c>
      <c r="C95" s="182"/>
      <c r="D95" s="182"/>
      <c r="E95" s="182" t="s">
        <v>78</v>
      </c>
      <c r="F95" s="366"/>
      <c r="G95" s="367"/>
      <c r="H95" s="367"/>
      <c r="I95" s="367"/>
      <c r="J95" s="367"/>
      <c r="K95" s="367"/>
      <c r="L95" s="367"/>
      <c r="M95" s="367"/>
      <c r="N95" s="368"/>
      <c r="O95" s="217"/>
      <c r="P95" s="217"/>
      <c r="Q95" s="217"/>
      <c r="R95" s="217"/>
      <c r="S95" s="217"/>
      <c r="T95" s="212">
        <f t="shared" si="13"/>
        <v>0</v>
      </c>
      <c r="U95" s="5"/>
    </row>
    <row r="96" spans="2:21" hidden="1" x14ac:dyDescent="0.3">
      <c r="B96" s="181" t="str">
        <f>IF(lang=1,labels!E$174,IF(lang=2,labels!F$174,"set lang"))&amp;" "&amp;ROW()-59</f>
        <v>Pays 37</v>
      </c>
      <c r="C96" s="182"/>
      <c r="D96" s="182"/>
      <c r="E96" s="182" t="s">
        <v>78</v>
      </c>
      <c r="F96" s="366"/>
      <c r="G96" s="367"/>
      <c r="H96" s="367"/>
      <c r="I96" s="367"/>
      <c r="J96" s="367"/>
      <c r="K96" s="367"/>
      <c r="L96" s="367"/>
      <c r="M96" s="367"/>
      <c r="N96" s="368"/>
      <c r="O96" s="217"/>
      <c r="P96" s="217"/>
      <c r="Q96" s="217"/>
      <c r="R96" s="217"/>
      <c r="S96" s="217"/>
      <c r="T96" s="212">
        <f t="shared" si="13"/>
        <v>0</v>
      </c>
      <c r="U96" s="5"/>
    </row>
    <row r="97" spans="2:21" hidden="1" x14ac:dyDescent="0.3">
      <c r="B97" s="181" t="str">
        <f>IF(lang=1,labels!E$174,IF(lang=2,labels!F$174,"set lang"))&amp;" "&amp;ROW()-59</f>
        <v>Pays 38</v>
      </c>
      <c r="C97" s="182"/>
      <c r="D97" s="182"/>
      <c r="E97" s="182" t="s">
        <v>78</v>
      </c>
      <c r="F97" s="366"/>
      <c r="G97" s="367"/>
      <c r="H97" s="367"/>
      <c r="I97" s="367"/>
      <c r="J97" s="367"/>
      <c r="K97" s="367"/>
      <c r="L97" s="367"/>
      <c r="M97" s="367"/>
      <c r="N97" s="368"/>
      <c r="O97" s="217"/>
      <c r="P97" s="217"/>
      <c r="Q97" s="217"/>
      <c r="R97" s="217"/>
      <c r="S97" s="217"/>
      <c r="T97" s="212">
        <f t="shared" si="13"/>
        <v>0</v>
      </c>
      <c r="U97" s="5"/>
    </row>
    <row r="98" spans="2:21" hidden="1" x14ac:dyDescent="0.3">
      <c r="B98" s="181" t="str">
        <f>IF(lang=1,labels!E$174,IF(lang=2,labels!F$174,"set lang"))&amp;" "&amp;ROW()-59</f>
        <v>Pays 39</v>
      </c>
      <c r="C98" s="182"/>
      <c r="D98" s="182"/>
      <c r="E98" s="182" t="s">
        <v>78</v>
      </c>
      <c r="F98" s="366"/>
      <c r="G98" s="367"/>
      <c r="H98" s="367"/>
      <c r="I98" s="367"/>
      <c r="J98" s="367"/>
      <c r="K98" s="367"/>
      <c r="L98" s="367"/>
      <c r="M98" s="367"/>
      <c r="N98" s="368"/>
      <c r="O98" s="217"/>
      <c r="P98" s="217"/>
      <c r="Q98" s="217"/>
      <c r="R98" s="217"/>
      <c r="S98" s="217"/>
      <c r="T98" s="212">
        <f t="shared" si="13"/>
        <v>0</v>
      </c>
      <c r="U98" s="5"/>
    </row>
    <row r="99" spans="2:21" hidden="1" x14ac:dyDescent="0.3">
      <c r="B99" s="181" t="str">
        <f>IF(lang=1,labels!E$174,IF(lang=2,labels!F$174,"set lang"))&amp;" "&amp;ROW()-59</f>
        <v>Pays 40</v>
      </c>
      <c r="C99" s="182"/>
      <c r="D99" s="182"/>
      <c r="E99" s="182" t="s">
        <v>78</v>
      </c>
      <c r="F99" s="366"/>
      <c r="G99" s="367"/>
      <c r="H99" s="367"/>
      <c r="I99" s="367"/>
      <c r="J99" s="367"/>
      <c r="K99" s="367"/>
      <c r="L99" s="367"/>
      <c r="M99" s="367"/>
      <c r="N99" s="368"/>
      <c r="O99" s="217"/>
      <c r="P99" s="217"/>
      <c r="Q99" s="217"/>
      <c r="R99" s="217"/>
      <c r="S99" s="217"/>
      <c r="T99" s="212">
        <f t="shared" si="13"/>
        <v>0</v>
      </c>
      <c r="U99" s="5"/>
    </row>
    <row r="100" spans="2:21" hidden="1" x14ac:dyDescent="0.3">
      <c r="B100" s="181" t="str">
        <f>IF(lang=1,labels!E$174,IF(lang=2,labels!F$174,"set lang"))&amp;" "&amp;ROW()-59</f>
        <v>Pays 41</v>
      </c>
      <c r="C100" s="182"/>
      <c r="D100" s="182"/>
      <c r="E100" s="182" t="s">
        <v>78</v>
      </c>
      <c r="F100" s="366"/>
      <c r="G100" s="367"/>
      <c r="H100" s="367"/>
      <c r="I100" s="367"/>
      <c r="J100" s="367"/>
      <c r="K100" s="367"/>
      <c r="L100" s="367"/>
      <c r="M100" s="367"/>
      <c r="N100" s="368"/>
      <c r="O100" s="217"/>
      <c r="P100" s="217"/>
      <c r="Q100" s="217"/>
      <c r="R100" s="217"/>
      <c r="S100" s="217"/>
      <c r="T100" s="212">
        <f t="shared" si="13"/>
        <v>0</v>
      </c>
      <c r="U100" s="5"/>
    </row>
  </sheetData>
  <sheetProtection algorithmName="SHA-512" hashValue="o6Oubh62uxghaOO1aWTLNsq5QKX6R9sEfQAIZFKQO2NhAeNbkAlY/Ho4ZguqZKFVuQQke8g5FrwJ8zxZHIdtyQ==" saltValue="Xu8IzSwAQ2+vTG9JcwMw3A==" spinCount="100000" sheet="1" objects="1" scenarios="1" selectLockedCells="1"/>
  <mergeCells count="85">
    <mergeCell ref="F78:N78"/>
    <mergeCell ref="F73:N73"/>
    <mergeCell ref="F74:N74"/>
    <mergeCell ref="F75:N75"/>
    <mergeCell ref="F76:N76"/>
    <mergeCell ref="F77:N77"/>
    <mergeCell ref="F68:N68"/>
    <mergeCell ref="F69:N69"/>
    <mergeCell ref="F70:N70"/>
    <mergeCell ref="F71:N71"/>
    <mergeCell ref="F72:N72"/>
    <mergeCell ref="F63:N63"/>
    <mergeCell ref="F64:N64"/>
    <mergeCell ref="F65:N65"/>
    <mergeCell ref="F66:N66"/>
    <mergeCell ref="F67:N67"/>
    <mergeCell ref="F100:N100"/>
    <mergeCell ref="B54:T54"/>
    <mergeCell ref="F95:N95"/>
    <mergeCell ref="F96:N96"/>
    <mergeCell ref="F97:N97"/>
    <mergeCell ref="F98:N98"/>
    <mergeCell ref="F99:N99"/>
    <mergeCell ref="F90:N90"/>
    <mergeCell ref="F91:N91"/>
    <mergeCell ref="F92:N92"/>
    <mergeCell ref="F93:N93"/>
    <mergeCell ref="F94:N94"/>
    <mergeCell ref="F85:N85"/>
    <mergeCell ref="F86:N86"/>
    <mergeCell ref="F87:N87"/>
    <mergeCell ref="F88:N88"/>
    <mergeCell ref="F79:N79"/>
    <mergeCell ref="F89:N89"/>
    <mergeCell ref="F80:N80"/>
    <mergeCell ref="F81:N81"/>
    <mergeCell ref="F82:N82"/>
    <mergeCell ref="F83:N83"/>
    <mergeCell ref="F84:N84"/>
    <mergeCell ref="F60:N60"/>
    <mergeCell ref="F61:N61"/>
    <mergeCell ref="F62:N62"/>
    <mergeCell ref="B58:N58"/>
    <mergeCell ref="B37:N37"/>
    <mergeCell ref="B38:N38"/>
    <mergeCell ref="B56:N57"/>
    <mergeCell ref="B49:T49"/>
    <mergeCell ref="B51:S51"/>
    <mergeCell ref="B52:T52"/>
    <mergeCell ref="C45:T45"/>
    <mergeCell ref="B46:T46"/>
    <mergeCell ref="B48:S48"/>
    <mergeCell ref="B42:N42"/>
    <mergeCell ref="B40:N40"/>
    <mergeCell ref="B41:N41"/>
    <mergeCell ref="B36:N36"/>
    <mergeCell ref="B35:N35"/>
    <mergeCell ref="B34:N34"/>
    <mergeCell ref="B59:N59"/>
    <mergeCell ref="B29:N29"/>
    <mergeCell ref="B32:N32"/>
    <mergeCell ref="B39:N39"/>
    <mergeCell ref="B33:N33"/>
    <mergeCell ref="B31:N31"/>
    <mergeCell ref="B30:N30"/>
    <mergeCell ref="B28:N28"/>
    <mergeCell ref="B25:N26"/>
    <mergeCell ref="B23:N23"/>
    <mergeCell ref="B22:N22"/>
    <mergeCell ref="B21:N21"/>
    <mergeCell ref="B27:N27"/>
    <mergeCell ref="B20:N20"/>
    <mergeCell ref="B19:N19"/>
    <mergeCell ref="B18:N18"/>
    <mergeCell ref="B17:N17"/>
    <mergeCell ref="B16:N16"/>
    <mergeCell ref="B15:N15"/>
    <mergeCell ref="B14:N14"/>
    <mergeCell ref="B8:N8"/>
    <mergeCell ref="B7:N7"/>
    <mergeCell ref="B13:N13"/>
    <mergeCell ref="B12:N12"/>
    <mergeCell ref="B11:N11"/>
    <mergeCell ref="B10:N10"/>
    <mergeCell ref="B9:N9"/>
  </mergeCells>
  <pageMargins left="0.7" right="0.7" top="1.3149999999999999" bottom="0.75" header="0.3" footer="0.3"/>
  <pageSetup paperSize="9" scale="9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G100"/>
  <sheetViews>
    <sheetView showZeros="0" workbookViewId="0">
      <pane xSplit="14" ySplit="5" topLeftCell="O6" activePane="bottomRight" state="frozen"/>
      <selection pane="topRight" activeCell="O1" sqref="O1"/>
      <selection pane="bottomLeft" activeCell="A6" sqref="A6"/>
      <selection pane="bottomRight" activeCell="O60" sqref="O60:S60"/>
    </sheetView>
  </sheetViews>
  <sheetFormatPr baseColWidth="10" defaultColWidth="0" defaultRowHeight="14.4" zeroHeight="1" x14ac:dyDescent="0.3"/>
  <cols>
    <col min="1" max="1" width="5" style="260" hidden="1" customWidth="1"/>
    <col min="2" max="5" width="2.44140625" style="260" customWidth="1"/>
    <col min="6" max="14" width="2.44140625" style="108" customWidth="1"/>
    <col min="15" max="20" width="15.6640625" style="260" customWidth="1"/>
    <col min="21" max="21" width="2.44140625" style="260" customWidth="1"/>
    <col min="22" max="33" width="0" style="260" hidden="1" customWidth="1"/>
    <col min="34" max="16384" width="9.109375" style="260" hidden="1"/>
  </cols>
  <sheetData>
    <row r="1" spans="1:33" ht="15" customHeight="1" x14ac:dyDescent="0.3">
      <c r="A1" s="73" t="str">
        <f t="array" aca="1" ref="A1" ca="1">MID(CELL("filename",B1),FIND("]",CELL("filename",B1))+1,256)</f>
        <v>2</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0" t="s">
        <v>2655</v>
      </c>
      <c r="AA1" s="260" t="s">
        <v>2657</v>
      </c>
      <c r="AC1" s="260">
        <v>2</v>
      </c>
      <c r="AD1" s="260" t="s">
        <v>2659</v>
      </c>
      <c r="AE1" s="260" t="str">
        <f>VLOOKUP(AG1,$AC$1:$AD$2,2,FALSE)</f>
        <v>Fjanee</v>
      </c>
      <c r="AG1" s="260">
        <f>lang</f>
        <v>1</v>
      </c>
    </row>
    <row r="2" spans="1:33" x14ac:dyDescent="0.3">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0" t="s">
        <v>2656</v>
      </c>
      <c r="AA2" s="260" t="s">
        <v>2658</v>
      </c>
      <c r="AC2" s="260">
        <v>1</v>
      </c>
      <c r="AD2" s="260" t="s">
        <v>2660</v>
      </c>
    </row>
    <row r="3" spans="1:33" x14ac:dyDescent="0.3">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0" t="s">
        <v>2664</v>
      </c>
      <c r="AA3" s="260" t="s">
        <v>2663</v>
      </c>
    </row>
    <row r="4" spans="1:33" ht="15" customHeight="1" x14ac:dyDescent="0.3">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0" t="s">
        <v>2679</v>
      </c>
      <c r="AA4" s="260" t="s">
        <v>2678</v>
      </c>
    </row>
    <row r="5" spans="1:33" ht="15" customHeight="1" x14ac:dyDescent="0.3">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82" t="str">
        <f>IF(lang=1,labels!E80,IF(lang=2,labels!F80,"set lang"))</f>
        <v>RUBRIQUES</v>
      </c>
      <c r="C7" s="359"/>
      <c r="D7" s="359"/>
      <c r="E7" s="359"/>
      <c r="F7" s="359"/>
      <c r="G7" s="359"/>
      <c r="H7" s="359"/>
      <c r="I7" s="359"/>
      <c r="J7" s="359"/>
      <c r="K7" s="359"/>
      <c r="L7" s="359"/>
      <c r="M7" s="359"/>
      <c r="N7" s="360"/>
      <c r="O7" s="258">
        <v>2022</v>
      </c>
      <c r="P7" s="258">
        <v>2023</v>
      </c>
      <c r="Q7" s="258">
        <v>2024</v>
      </c>
      <c r="R7" s="258">
        <v>2025</v>
      </c>
      <c r="S7" s="258">
        <v>2026</v>
      </c>
      <c r="T7" s="218" t="s">
        <v>2</v>
      </c>
      <c r="U7" s="5"/>
      <c r="W7" s="64"/>
    </row>
    <row r="8" spans="1:33" x14ac:dyDescent="0.3">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3">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3">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3">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3">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3">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3">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3">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3">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3">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3">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3">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3">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3">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3">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 thickBot="1" x14ac:dyDescent="0.35">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39" t="str">
        <f>IF(lang=1,labels!E97,IF(lang=2,labels!F97,"set lang"))</f>
        <v>TOTAL DES COÛTS OPÉRATIONNELS POUR L'OUTCOME</v>
      </c>
      <c r="C25" s="340"/>
      <c r="D25" s="340"/>
      <c r="E25" s="340"/>
      <c r="F25" s="340"/>
      <c r="G25" s="340"/>
      <c r="H25" s="340"/>
      <c r="I25" s="340"/>
      <c r="J25" s="340"/>
      <c r="K25" s="340"/>
      <c r="L25" s="340"/>
      <c r="M25" s="340"/>
      <c r="N25" s="357"/>
      <c r="O25" s="258">
        <v>2022</v>
      </c>
      <c r="P25" s="258">
        <v>2023</v>
      </c>
      <c r="Q25" s="258">
        <v>2024</v>
      </c>
      <c r="R25" s="258">
        <v>2025</v>
      </c>
      <c r="S25" s="258">
        <v>2026</v>
      </c>
      <c r="T25" s="218" t="s">
        <v>2</v>
      </c>
      <c r="U25" s="5"/>
    </row>
    <row r="26" spans="1:21" x14ac:dyDescent="0.3">
      <c r="A26" s="4" t="s">
        <v>473</v>
      </c>
      <c r="B26" s="341"/>
      <c r="C26" s="342"/>
      <c r="D26" s="342"/>
      <c r="E26" s="342"/>
      <c r="F26" s="342"/>
      <c r="G26" s="342"/>
      <c r="H26" s="342"/>
      <c r="I26" s="342"/>
      <c r="J26" s="342"/>
      <c r="K26" s="342"/>
      <c r="L26" s="342"/>
      <c r="M26" s="342"/>
      <c r="N26" s="358"/>
      <c r="O26" s="184">
        <f>O28+O33+O38</f>
        <v>0</v>
      </c>
      <c r="P26" s="184">
        <f>P28+P33+P38</f>
        <v>0</v>
      </c>
      <c r="Q26" s="184">
        <f>Q28+Q33+Q38</f>
        <v>0</v>
      </c>
      <c r="R26" s="184">
        <f>R28+R33+R38</f>
        <v>0</v>
      </c>
      <c r="S26" s="184">
        <f>S28+S33+S38</f>
        <v>0</v>
      </c>
      <c r="T26" s="195">
        <f>SUM(O26:S26)</f>
        <v>0</v>
      </c>
      <c r="U26" s="5"/>
    </row>
    <row r="27" spans="1:21" ht="15.6" x14ac:dyDescent="0.3">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T27" si="4">O28-(O9+O13+O17+O21)</f>
        <v>0</v>
      </c>
      <c r="P27" s="198">
        <f t="shared" si="4"/>
        <v>0</v>
      </c>
      <c r="Q27" s="198">
        <f t="shared" si="4"/>
        <v>0</v>
      </c>
      <c r="R27" s="198">
        <f t="shared" si="4"/>
        <v>0</v>
      </c>
      <c r="S27" s="198">
        <f t="shared" si="4"/>
        <v>0</v>
      </c>
      <c r="T27" s="199">
        <f t="shared" si="4"/>
        <v>0</v>
      </c>
      <c r="U27" s="5"/>
    </row>
    <row r="28" spans="1:21" x14ac:dyDescent="0.3">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5">SUM(O29:O31)</f>
        <v>0</v>
      </c>
      <c r="P28" s="184">
        <f t="shared" si="5"/>
        <v>0</v>
      </c>
      <c r="Q28" s="184">
        <f t="shared" si="5"/>
        <v>0</v>
      </c>
      <c r="R28" s="184">
        <f t="shared" si="5"/>
        <v>0</v>
      </c>
      <c r="S28" s="184">
        <f t="shared" si="5"/>
        <v>0</v>
      </c>
      <c r="T28" s="195">
        <f t="shared" si="5"/>
        <v>0</v>
      </c>
      <c r="U28" s="5"/>
    </row>
    <row r="29" spans="1:21" x14ac:dyDescent="0.3">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3">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3">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6" x14ac:dyDescent="0.3">
      <c r="A32" s="4"/>
      <c r="B32" s="343" t="str">
        <f>IF(OR(ABS(O32)&gt;1,ABS(P32)&gt;1,ABS(Q32)&gt;1,ABS(R32)&gt;1,ABS(S32)&gt;1,ABS(T32)&gt;1),"Attention aux différences !","")</f>
        <v/>
      </c>
      <c r="C32" s="344"/>
      <c r="D32" s="344"/>
      <c r="E32" s="344"/>
      <c r="F32" s="344"/>
      <c r="G32" s="344"/>
      <c r="H32" s="344"/>
      <c r="I32" s="344"/>
      <c r="J32" s="344"/>
      <c r="K32" s="344"/>
      <c r="L32" s="344"/>
      <c r="M32" s="344"/>
      <c r="N32" s="354"/>
      <c r="O32" s="198">
        <f t="shared" ref="O32:T32" si="6">O33-(O10+O14+O18+O22)</f>
        <v>0</v>
      </c>
      <c r="P32" s="198">
        <f t="shared" si="6"/>
        <v>0</v>
      </c>
      <c r="Q32" s="198">
        <f t="shared" si="6"/>
        <v>0</v>
      </c>
      <c r="R32" s="198">
        <f t="shared" si="6"/>
        <v>0</v>
      </c>
      <c r="S32" s="198">
        <f t="shared" si="6"/>
        <v>0</v>
      </c>
      <c r="T32" s="199">
        <f t="shared" si="6"/>
        <v>0</v>
      </c>
      <c r="U32" s="5"/>
    </row>
    <row r="33" spans="1:21" x14ac:dyDescent="0.3">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7">SUM(O34:O36)</f>
        <v>0</v>
      </c>
      <c r="P33" s="184">
        <f t="shared" si="7"/>
        <v>0</v>
      </c>
      <c r="Q33" s="184">
        <f t="shared" si="7"/>
        <v>0</v>
      </c>
      <c r="R33" s="184">
        <f t="shared" si="7"/>
        <v>0</v>
      </c>
      <c r="S33" s="184">
        <f t="shared" si="7"/>
        <v>0</v>
      </c>
      <c r="T33" s="195">
        <f t="shared" si="7"/>
        <v>0</v>
      </c>
      <c r="U33" s="5"/>
    </row>
    <row r="34" spans="1:21" x14ac:dyDescent="0.3">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3">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3">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6" x14ac:dyDescent="0.3">
      <c r="A37" s="4"/>
      <c r="B37" s="343" t="str">
        <f>IF(OR(ABS(O37)&gt;1,ABS(P37)&gt;1,ABS(Q37)&gt;1,ABS(R37)&gt;1,ABS(S37)&gt;1,ABS(T37)&gt;1),"Attention aux différences !","")</f>
        <v/>
      </c>
      <c r="C37" s="344"/>
      <c r="D37" s="344"/>
      <c r="E37" s="344"/>
      <c r="F37" s="344"/>
      <c r="G37" s="344"/>
      <c r="H37" s="344"/>
      <c r="I37" s="344"/>
      <c r="J37" s="344"/>
      <c r="K37" s="344"/>
      <c r="L37" s="344"/>
      <c r="M37" s="344"/>
      <c r="N37" s="354"/>
      <c r="O37" s="198">
        <f t="shared" ref="O37:T37" si="8">O38-(O11+O15+O19+O23)</f>
        <v>0</v>
      </c>
      <c r="P37" s="198">
        <f t="shared" si="8"/>
        <v>0</v>
      </c>
      <c r="Q37" s="198">
        <f t="shared" si="8"/>
        <v>0</v>
      </c>
      <c r="R37" s="198">
        <f t="shared" si="8"/>
        <v>0</v>
      </c>
      <c r="S37" s="198">
        <f t="shared" si="8"/>
        <v>0</v>
      </c>
      <c r="T37" s="199">
        <f t="shared" si="8"/>
        <v>0</v>
      </c>
      <c r="U37" s="5"/>
    </row>
    <row r="38" spans="1:21" x14ac:dyDescent="0.3">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9">SUM(O39:O42)</f>
        <v>0</v>
      </c>
      <c r="P38" s="184">
        <f t="shared" si="9"/>
        <v>0</v>
      </c>
      <c r="Q38" s="184">
        <f t="shared" si="9"/>
        <v>0</v>
      </c>
      <c r="R38" s="184">
        <f t="shared" si="9"/>
        <v>0</v>
      </c>
      <c r="S38" s="184">
        <f t="shared" si="9"/>
        <v>0</v>
      </c>
      <c r="T38" s="184">
        <f t="shared" si="9"/>
        <v>0</v>
      </c>
      <c r="U38" s="5"/>
    </row>
    <row r="39" spans="1:21" x14ac:dyDescent="0.3">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3">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3">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 thickBot="1" x14ac:dyDescent="0.35">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3">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
      <c r="A44" s="4"/>
      <c r="B44" s="12"/>
      <c r="C44" s="6"/>
      <c r="D44" s="6"/>
      <c r="E44" s="6"/>
      <c r="F44" s="6"/>
      <c r="G44" s="6"/>
      <c r="H44" s="6"/>
      <c r="I44" s="6"/>
      <c r="J44" s="6"/>
      <c r="K44" s="6"/>
      <c r="L44" s="6"/>
      <c r="M44" s="6"/>
      <c r="N44" s="6"/>
      <c r="O44" s="6"/>
      <c r="P44" s="6"/>
      <c r="Q44" s="6"/>
      <c r="R44" s="6"/>
      <c r="S44" s="6"/>
      <c r="T44" s="6"/>
      <c r="U44" s="21"/>
    </row>
    <row r="45" spans="1:21" hidden="1" x14ac:dyDescent="0.3">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3">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3">
      <c r="A47" s="4"/>
      <c r="B47" s="6"/>
      <c r="C47" s="6"/>
      <c r="D47" s="6"/>
      <c r="E47" s="6"/>
      <c r="F47" s="6"/>
      <c r="G47" s="6"/>
      <c r="H47" s="6"/>
      <c r="I47" s="6"/>
      <c r="J47" s="6"/>
      <c r="K47" s="6"/>
      <c r="L47" s="6"/>
      <c r="M47" s="6"/>
      <c r="N47" s="6"/>
      <c r="O47" s="6"/>
      <c r="P47" s="6"/>
      <c r="Q47" s="6"/>
      <c r="R47" s="6"/>
      <c r="S47" s="6"/>
      <c r="T47" s="6"/>
      <c r="U47" s="21"/>
    </row>
    <row r="48" spans="1:21" hidden="1" x14ac:dyDescent="0.3">
      <c r="A48" s="4"/>
      <c r="B48" s="371" t="s">
        <v>35</v>
      </c>
      <c r="C48" s="277"/>
      <c r="D48" s="277"/>
      <c r="E48" s="277"/>
      <c r="F48" s="277"/>
      <c r="G48" s="277"/>
      <c r="H48" s="277"/>
      <c r="I48" s="277"/>
      <c r="J48" s="277"/>
      <c r="K48" s="277"/>
      <c r="L48" s="277"/>
      <c r="M48" s="277"/>
      <c r="N48" s="277"/>
      <c r="O48" s="277"/>
      <c r="P48" s="277"/>
      <c r="Q48" s="277"/>
      <c r="R48" s="277"/>
      <c r="S48" s="277"/>
      <c r="T48" s="257"/>
      <c r="U48" s="21"/>
    </row>
    <row r="49" spans="1:25" hidden="1" x14ac:dyDescent="0.3">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3">
      <c r="A50" s="4"/>
      <c r="B50" s="6"/>
      <c r="C50" s="6"/>
      <c r="D50" s="6"/>
      <c r="E50" s="6"/>
      <c r="F50" s="6"/>
      <c r="G50" s="6"/>
      <c r="H50" s="6"/>
      <c r="I50" s="6"/>
      <c r="J50" s="6"/>
      <c r="K50" s="6"/>
      <c r="L50" s="6"/>
      <c r="M50" s="6"/>
      <c r="N50" s="6"/>
      <c r="O50" s="6"/>
      <c r="P50" s="6"/>
      <c r="Q50" s="6"/>
      <c r="R50" s="6"/>
      <c r="S50" s="6"/>
      <c r="T50" s="6"/>
      <c r="U50" s="21"/>
    </row>
    <row r="51" spans="1:25" hidden="1" x14ac:dyDescent="0.3">
      <c r="A51" s="4"/>
      <c r="B51" s="370" t="s">
        <v>36</v>
      </c>
      <c r="C51" s="277"/>
      <c r="D51" s="277"/>
      <c r="E51" s="277"/>
      <c r="F51" s="277"/>
      <c r="G51" s="277"/>
      <c r="H51" s="277"/>
      <c r="I51" s="277"/>
      <c r="J51" s="277"/>
      <c r="K51" s="277"/>
      <c r="L51" s="277"/>
      <c r="M51" s="277"/>
      <c r="N51" s="277"/>
      <c r="O51" s="277"/>
      <c r="P51" s="277"/>
      <c r="Q51" s="277"/>
      <c r="R51" s="277"/>
      <c r="S51" s="277"/>
      <c r="T51" s="257"/>
      <c r="U51" s="21"/>
    </row>
    <row r="52" spans="1:25" hidden="1" x14ac:dyDescent="0.3">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3">
      <c r="F53" s="260"/>
      <c r="G53" s="260"/>
      <c r="H53" s="260"/>
      <c r="I53" s="260"/>
      <c r="J53" s="260"/>
      <c r="K53" s="260"/>
      <c r="L53" s="260"/>
      <c r="M53" s="260"/>
      <c r="N53" s="260"/>
      <c r="U53" s="22"/>
    </row>
    <row r="54" spans="1:25" x14ac:dyDescent="0.3">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0" t="s">
        <v>2680</v>
      </c>
    </row>
    <row r="55" spans="1:25" ht="15" thickBot="1" x14ac:dyDescent="0.35">
      <c r="A55" s="4"/>
      <c r="B55" s="6"/>
      <c r="C55" s="6"/>
      <c r="D55" s="6"/>
      <c r="E55" s="6"/>
      <c r="F55" s="6"/>
      <c r="G55" s="6"/>
      <c r="H55" s="6"/>
      <c r="I55" s="6"/>
      <c r="J55" s="6"/>
      <c r="K55" s="6"/>
      <c r="L55" s="6"/>
      <c r="M55" s="6"/>
      <c r="N55" s="6"/>
      <c r="O55" s="6"/>
      <c r="P55" s="6"/>
      <c r="Q55" s="6"/>
      <c r="R55" s="6"/>
      <c r="S55" s="6"/>
      <c r="T55" s="6"/>
      <c r="U55" s="21"/>
      <c r="Y55" s="260" t="s">
        <v>2681</v>
      </c>
    </row>
    <row r="56" spans="1:25" x14ac:dyDescent="0.3">
      <c r="A56" s="4"/>
      <c r="B56" s="339" t="str">
        <f>IF(lang=1,labels!E112,IF(lang=2,labels!F112,"set lang"))</f>
        <v>TOTAL DES COÛTS OPÉRATIONNELS POUR L'OUTCOME</v>
      </c>
      <c r="C56" s="340"/>
      <c r="D56" s="340"/>
      <c r="E56" s="340"/>
      <c r="F56" s="340"/>
      <c r="G56" s="340"/>
      <c r="H56" s="340"/>
      <c r="I56" s="340"/>
      <c r="J56" s="340"/>
      <c r="K56" s="340"/>
      <c r="L56" s="340"/>
      <c r="M56" s="340"/>
      <c r="N56" s="357"/>
      <c r="O56" s="258">
        <v>2022</v>
      </c>
      <c r="P56" s="258">
        <v>2023</v>
      </c>
      <c r="Q56" s="258">
        <v>2024</v>
      </c>
      <c r="R56" s="258">
        <v>2025</v>
      </c>
      <c r="S56" s="258">
        <v>2026</v>
      </c>
      <c r="T56" s="218" t="s">
        <v>2</v>
      </c>
      <c r="U56" s="5"/>
    </row>
    <row r="57" spans="1:25" x14ac:dyDescent="0.3">
      <c r="A57" s="4"/>
      <c r="B57" s="341"/>
      <c r="C57" s="342"/>
      <c r="D57" s="342"/>
      <c r="E57" s="342"/>
      <c r="F57" s="342"/>
      <c r="G57" s="342"/>
      <c r="H57" s="342"/>
      <c r="I57" s="342"/>
      <c r="J57" s="342"/>
      <c r="K57" s="342"/>
      <c r="L57" s="342"/>
      <c r="M57" s="342"/>
      <c r="N57" s="358"/>
      <c r="O57" s="184">
        <f t="shared" ref="O57:T57" si="10">SUM(O59:O89)</f>
        <v>0</v>
      </c>
      <c r="P57" s="184">
        <f t="shared" si="10"/>
        <v>0</v>
      </c>
      <c r="Q57" s="184">
        <f t="shared" si="10"/>
        <v>0</v>
      </c>
      <c r="R57" s="184">
        <f t="shared" si="10"/>
        <v>0</v>
      </c>
      <c r="S57" s="184">
        <f t="shared" si="10"/>
        <v>0</v>
      </c>
      <c r="T57" s="195">
        <f t="shared" si="10"/>
        <v>0</v>
      </c>
      <c r="U57" s="5"/>
    </row>
    <row r="58" spans="1:25" ht="15.6" x14ac:dyDescent="0.3">
      <c r="A58" s="4"/>
      <c r="B58" s="343" t="str">
        <f>IF(OR(ABS(O58)&gt;1,ABS(P58)&gt;1,ABS(Q58)&gt;1,ABS(R58)&gt;1,ABS(S58)&gt;1,ABS(T58)&gt;1),"Attention aux différences !","")</f>
        <v/>
      </c>
      <c r="C58" s="344"/>
      <c r="D58" s="344"/>
      <c r="E58" s="344"/>
      <c r="F58" s="344"/>
      <c r="G58" s="344"/>
      <c r="H58" s="344"/>
      <c r="I58" s="344"/>
      <c r="J58" s="344"/>
      <c r="K58" s="344"/>
      <c r="L58" s="344"/>
      <c r="M58" s="344"/>
      <c r="N58" s="354"/>
      <c r="O58" s="214">
        <f t="shared" ref="O58:T58" si="11">O26-SUM(O59:O100)</f>
        <v>0</v>
      </c>
      <c r="P58" s="203">
        <f t="shared" si="11"/>
        <v>0</v>
      </c>
      <c r="Q58" s="203">
        <f t="shared" si="11"/>
        <v>0</v>
      </c>
      <c r="R58" s="203">
        <f t="shared" si="11"/>
        <v>0</v>
      </c>
      <c r="S58" s="203">
        <f t="shared" si="11"/>
        <v>0</v>
      </c>
      <c r="T58" s="204">
        <f t="shared" si="11"/>
        <v>0</v>
      </c>
      <c r="U58" s="5"/>
    </row>
    <row r="59" spans="1:25" x14ac:dyDescent="0.3">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3">
      <c r="A60" s="4"/>
      <c r="B60" s="259" t="str">
        <f>IF(lang=1,labels!E$174,IF(lang=2,labels!F$174,"set lang"))&amp;" "&amp;ROW()-59</f>
        <v>Pays 1</v>
      </c>
      <c r="C60" s="261"/>
      <c r="D60" s="261"/>
      <c r="E60" s="261" t="s">
        <v>78</v>
      </c>
      <c r="F60" s="366" t="s">
        <v>2642</v>
      </c>
      <c r="G60" s="367"/>
      <c r="H60" s="367"/>
      <c r="I60" s="367"/>
      <c r="J60" s="367"/>
      <c r="K60" s="367"/>
      <c r="L60" s="367"/>
      <c r="M60" s="367"/>
      <c r="N60" s="368"/>
      <c r="O60" s="186"/>
      <c r="P60" s="186"/>
      <c r="Q60" s="186"/>
      <c r="R60" s="186"/>
      <c r="S60" s="186"/>
      <c r="T60" s="207">
        <f t="shared" ref="T60:T100" si="12">SUM(O60:S60)</f>
        <v>0</v>
      </c>
      <c r="U60" s="5"/>
    </row>
    <row r="61" spans="1:25" x14ac:dyDescent="0.3">
      <c r="A61" s="4"/>
      <c r="B61" s="259"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2"/>
        <v>0</v>
      </c>
      <c r="U61" s="5"/>
    </row>
    <row r="62" spans="1:25" x14ac:dyDescent="0.3">
      <c r="A62" s="4"/>
      <c r="B62" s="259"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2"/>
        <v>0</v>
      </c>
      <c r="U62" s="5"/>
    </row>
    <row r="63" spans="1:25" x14ac:dyDescent="0.3">
      <c r="A63" s="4"/>
      <c r="B63" s="259"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2"/>
        <v>0</v>
      </c>
      <c r="U63" s="5"/>
    </row>
    <row r="64" spans="1:25" x14ac:dyDescent="0.3">
      <c r="A64" s="4"/>
      <c r="B64" s="259"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2"/>
        <v>0</v>
      </c>
      <c r="U64" s="5"/>
    </row>
    <row r="65" spans="2:21" x14ac:dyDescent="0.3">
      <c r="B65" s="259"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2"/>
        <v>0</v>
      </c>
      <c r="U65" s="5"/>
    </row>
    <row r="66" spans="2:21" x14ac:dyDescent="0.3">
      <c r="B66" s="259"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2"/>
        <v>0</v>
      </c>
      <c r="U66" s="5"/>
    </row>
    <row r="67" spans="2:21" x14ac:dyDescent="0.3">
      <c r="B67" s="259"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2"/>
        <v>0</v>
      </c>
      <c r="U67" s="5"/>
    </row>
    <row r="68" spans="2:21" x14ac:dyDescent="0.3">
      <c r="B68" s="259"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2"/>
        <v>0</v>
      </c>
      <c r="U68" s="5"/>
    </row>
    <row r="69" spans="2:21" x14ac:dyDescent="0.3">
      <c r="B69" s="259"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2"/>
        <v>0</v>
      </c>
      <c r="U69" s="5"/>
    </row>
    <row r="70" spans="2:21" x14ac:dyDescent="0.3">
      <c r="B70" s="259"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2"/>
        <v>0</v>
      </c>
      <c r="U70" s="5"/>
    </row>
    <row r="71" spans="2:21" x14ac:dyDescent="0.3">
      <c r="B71" s="259"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2"/>
        <v>0</v>
      </c>
      <c r="U71" s="5"/>
    </row>
    <row r="72" spans="2:21" x14ac:dyDescent="0.3">
      <c r="B72" s="259"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2"/>
        <v>0</v>
      </c>
      <c r="U72" s="5"/>
    </row>
    <row r="73" spans="2:21" x14ac:dyDescent="0.3">
      <c r="B73" s="259"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2"/>
        <v>0</v>
      </c>
      <c r="U73" s="5"/>
    </row>
    <row r="74" spans="2:21" x14ac:dyDescent="0.3">
      <c r="B74" s="259"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2"/>
        <v>0</v>
      </c>
      <c r="U74" s="5"/>
    </row>
    <row r="75" spans="2:21" x14ac:dyDescent="0.3">
      <c r="B75" s="259"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2"/>
        <v>0</v>
      </c>
      <c r="U75" s="5"/>
    </row>
    <row r="76" spans="2:21" x14ac:dyDescent="0.3">
      <c r="B76" s="259"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2"/>
        <v>0</v>
      </c>
      <c r="U76" s="5"/>
    </row>
    <row r="77" spans="2:21" x14ac:dyDescent="0.3">
      <c r="B77" s="259"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2"/>
        <v>0</v>
      </c>
      <c r="U77" s="5"/>
    </row>
    <row r="78" spans="2:21" x14ac:dyDescent="0.3">
      <c r="B78" s="259"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2"/>
        <v>0</v>
      </c>
      <c r="U78" s="5"/>
    </row>
    <row r="79" spans="2:21" x14ac:dyDescent="0.3">
      <c r="B79" s="259"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2"/>
        <v>0</v>
      </c>
      <c r="U79" s="5"/>
    </row>
    <row r="80" spans="2:21" x14ac:dyDescent="0.3">
      <c r="B80" s="259"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2"/>
        <v>0</v>
      </c>
      <c r="U80" s="5"/>
    </row>
    <row r="81" spans="2:21" x14ac:dyDescent="0.3">
      <c r="B81" s="259"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2"/>
        <v>0</v>
      </c>
      <c r="U81" s="5"/>
    </row>
    <row r="82" spans="2:21" x14ac:dyDescent="0.3">
      <c r="B82" s="259"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2"/>
        <v>0</v>
      </c>
      <c r="U82" s="5"/>
    </row>
    <row r="83" spans="2:21" x14ac:dyDescent="0.3">
      <c r="B83" s="259"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2"/>
        <v>0</v>
      </c>
      <c r="U83" s="5"/>
    </row>
    <row r="84" spans="2:21" x14ac:dyDescent="0.3">
      <c r="B84" s="259"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2"/>
        <v>0</v>
      </c>
      <c r="U84" s="5"/>
    </row>
    <row r="85" spans="2:21" x14ac:dyDescent="0.3">
      <c r="B85" s="259"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2"/>
        <v>0</v>
      </c>
      <c r="U85" s="5"/>
    </row>
    <row r="86" spans="2:21" x14ac:dyDescent="0.3">
      <c r="B86" s="259"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2"/>
        <v>0</v>
      </c>
      <c r="U86" s="5"/>
    </row>
    <row r="87" spans="2:21" x14ac:dyDescent="0.3">
      <c r="B87" s="259"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2"/>
        <v>0</v>
      </c>
      <c r="U87" s="5"/>
    </row>
    <row r="88" spans="2:21" x14ac:dyDescent="0.3">
      <c r="B88" s="259"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2"/>
        <v>0</v>
      </c>
      <c r="U88" s="5"/>
    </row>
    <row r="89" spans="2:21" x14ac:dyDescent="0.3">
      <c r="B89" s="259"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2"/>
        <v>0</v>
      </c>
      <c r="U89" s="5"/>
    </row>
    <row r="90" spans="2:21" hidden="1" x14ac:dyDescent="0.3">
      <c r="B90" s="259"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2"/>
        <v>0</v>
      </c>
      <c r="U90" s="5"/>
    </row>
    <row r="91" spans="2:21" hidden="1" x14ac:dyDescent="0.3">
      <c r="B91" s="259"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2"/>
        <v>0</v>
      </c>
      <c r="U91" s="5"/>
    </row>
    <row r="92" spans="2:21" hidden="1" x14ac:dyDescent="0.3">
      <c r="B92" s="259"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2"/>
        <v>0</v>
      </c>
      <c r="U92" s="5"/>
    </row>
    <row r="93" spans="2:21" hidden="1" x14ac:dyDescent="0.3">
      <c r="B93" s="259"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2"/>
        <v>0</v>
      </c>
      <c r="U93" s="5"/>
    </row>
    <row r="94" spans="2:21" hidden="1" x14ac:dyDescent="0.3">
      <c r="B94" s="259"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2"/>
        <v>0</v>
      </c>
      <c r="U94" s="5"/>
    </row>
    <row r="95" spans="2:21" hidden="1" x14ac:dyDescent="0.3">
      <c r="B95" s="259"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2"/>
        <v>0</v>
      </c>
      <c r="U95" s="5"/>
    </row>
    <row r="96" spans="2:21" hidden="1" x14ac:dyDescent="0.3">
      <c r="B96" s="259"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2"/>
        <v>0</v>
      </c>
      <c r="U96" s="5"/>
    </row>
    <row r="97" spans="2:21" hidden="1" x14ac:dyDescent="0.3">
      <c r="B97" s="259"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2"/>
        <v>0</v>
      </c>
      <c r="U97" s="5"/>
    </row>
    <row r="98" spans="2:21" hidden="1" x14ac:dyDescent="0.3">
      <c r="B98" s="259"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2"/>
        <v>0</v>
      </c>
      <c r="U98" s="5"/>
    </row>
    <row r="99" spans="2:21" hidden="1" x14ac:dyDescent="0.3">
      <c r="B99" s="259"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2"/>
        <v>0</v>
      </c>
      <c r="U99" s="5"/>
    </row>
    <row r="100" spans="2:21" hidden="1" x14ac:dyDescent="0.3">
      <c r="B100" s="259"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2"/>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G100"/>
  <sheetViews>
    <sheetView showZeros="0" workbookViewId="0">
      <pane xSplit="14" ySplit="5" topLeftCell="O42" activePane="bottomRight" state="frozen"/>
      <selection pane="topRight" activeCell="O1" sqref="O1"/>
      <selection pane="bottomLeft" activeCell="A6" sqref="A6"/>
      <selection pane="bottomRight" activeCell="F61" sqref="F61:N61"/>
    </sheetView>
  </sheetViews>
  <sheetFormatPr baseColWidth="10" defaultColWidth="0" defaultRowHeight="14.4" zeroHeight="1" x14ac:dyDescent="0.3"/>
  <cols>
    <col min="1" max="1" width="5" style="262" hidden="1" customWidth="1"/>
    <col min="2" max="5" width="2.44140625" style="262" customWidth="1"/>
    <col min="6" max="14" width="2.44140625" style="108" customWidth="1"/>
    <col min="15" max="20" width="15.6640625" style="262" customWidth="1"/>
    <col min="21" max="21" width="2.44140625" style="262" customWidth="1"/>
    <col min="22" max="33" width="0" style="262" hidden="1" customWidth="1"/>
    <col min="34" max="16384" width="9.109375" style="262" hidden="1"/>
  </cols>
  <sheetData>
    <row r="1" spans="1:33" ht="15" customHeight="1" x14ac:dyDescent="0.3">
      <c r="A1" s="73" t="str">
        <f t="array" aca="1" ref="A1" ca="1">MID(CELL("filename",B1),FIND("]",CELL("filename",B1))+1,256)</f>
        <v>3</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3">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3">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3">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3">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3">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3">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3">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3">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3">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3">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3">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3">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3">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3">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3">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 thickBot="1" x14ac:dyDescent="0.35">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3">
      <c r="A26" s="4" t="s">
        <v>473</v>
      </c>
      <c r="B26" s="341"/>
      <c r="C26" s="342"/>
      <c r="D26" s="342"/>
      <c r="E26" s="342"/>
      <c r="F26" s="342"/>
      <c r="G26" s="342"/>
      <c r="H26" s="342"/>
      <c r="I26" s="342"/>
      <c r="J26" s="342"/>
      <c r="K26" s="342"/>
      <c r="L26" s="342"/>
      <c r="M26" s="342"/>
      <c r="N26" s="358"/>
      <c r="O26" s="184">
        <f>O28+O33+O38</f>
        <v>0</v>
      </c>
      <c r="P26" s="184">
        <f>P28+P33+P38</f>
        <v>0</v>
      </c>
      <c r="Q26" s="184">
        <f>Q28+Q33+Q38</f>
        <v>0</v>
      </c>
      <c r="R26" s="184">
        <f>R28+R33+R38</f>
        <v>0</v>
      </c>
      <c r="S26" s="184">
        <f>S28+S33+S38</f>
        <v>0</v>
      </c>
      <c r="T26" s="195">
        <f>SUM(O26:S26)</f>
        <v>0</v>
      </c>
      <c r="U26" s="5"/>
    </row>
    <row r="27" spans="1:21" ht="15.6" x14ac:dyDescent="0.3">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T27" si="4">O28-(O9+O13+O17+O21)</f>
        <v>0</v>
      </c>
      <c r="P27" s="198">
        <f t="shared" si="4"/>
        <v>0</v>
      </c>
      <c r="Q27" s="198">
        <f t="shared" si="4"/>
        <v>0</v>
      </c>
      <c r="R27" s="198">
        <f t="shared" si="4"/>
        <v>0</v>
      </c>
      <c r="S27" s="198">
        <f t="shared" si="4"/>
        <v>0</v>
      </c>
      <c r="T27" s="199">
        <f t="shared" si="4"/>
        <v>0</v>
      </c>
      <c r="U27" s="5"/>
    </row>
    <row r="28" spans="1:21" x14ac:dyDescent="0.3">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5">SUM(O29:O31)</f>
        <v>0</v>
      </c>
      <c r="P28" s="184">
        <f t="shared" si="5"/>
        <v>0</v>
      </c>
      <c r="Q28" s="184">
        <f t="shared" si="5"/>
        <v>0</v>
      </c>
      <c r="R28" s="184">
        <f t="shared" si="5"/>
        <v>0</v>
      </c>
      <c r="S28" s="184">
        <f t="shared" si="5"/>
        <v>0</v>
      </c>
      <c r="T28" s="195">
        <f t="shared" si="5"/>
        <v>0</v>
      </c>
      <c r="U28" s="5"/>
    </row>
    <row r="29" spans="1:21" x14ac:dyDescent="0.3">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3">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3">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6" x14ac:dyDescent="0.3">
      <c r="A32" s="4"/>
      <c r="B32" s="343" t="str">
        <f>IF(OR(ABS(O32)&gt;1,ABS(P32)&gt;1,ABS(Q32)&gt;1,ABS(R32)&gt;1,ABS(S32)&gt;1,ABS(T32)&gt;1),"Attention aux différences !","")</f>
        <v/>
      </c>
      <c r="C32" s="344"/>
      <c r="D32" s="344"/>
      <c r="E32" s="344"/>
      <c r="F32" s="344"/>
      <c r="G32" s="344"/>
      <c r="H32" s="344"/>
      <c r="I32" s="344"/>
      <c r="J32" s="344"/>
      <c r="K32" s="344"/>
      <c r="L32" s="344"/>
      <c r="M32" s="344"/>
      <c r="N32" s="354"/>
      <c r="O32" s="198">
        <f t="shared" ref="O32:T32" si="6">O33-(O10+O14+O18+O22)</f>
        <v>0</v>
      </c>
      <c r="P32" s="198">
        <f t="shared" si="6"/>
        <v>0</v>
      </c>
      <c r="Q32" s="198">
        <f t="shared" si="6"/>
        <v>0</v>
      </c>
      <c r="R32" s="198">
        <f t="shared" si="6"/>
        <v>0</v>
      </c>
      <c r="S32" s="198">
        <f t="shared" si="6"/>
        <v>0</v>
      </c>
      <c r="T32" s="199">
        <f t="shared" si="6"/>
        <v>0</v>
      </c>
      <c r="U32" s="5"/>
    </row>
    <row r="33" spans="1:21" x14ac:dyDescent="0.3">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7">SUM(O34:O36)</f>
        <v>0</v>
      </c>
      <c r="P33" s="184">
        <f t="shared" si="7"/>
        <v>0</v>
      </c>
      <c r="Q33" s="184">
        <f t="shared" si="7"/>
        <v>0</v>
      </c>
      <c r="R33" s="184">
        <f t="shared" si="7"/>
        <v>0</v>
      </c>
      <c r="S33" s="184">
        <f t="shared" si="7"/>
        <v>0</v>
      </c>
      <c r="T33" s="195">
        <f t="shared" si="7"/>
        <v>0</v>
      </c>
      <c r="U33" s="5"/>
    </row>
    <row r="34" spans="1:21" x14ac:dyDescent="0.3">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3">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3">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6" x14ac:dyDescent="0.3">
      <c r="A37" s="4"/>
      <c r="B37" s="343" t="str">
        <f>IF(OR(ABS(O37)&gt;1,ABS(P37)&gt;1,ABS(Q37)&gt;1,ABS(R37)&gt;1,ABS(S37)&gt;1,ABS(T37)&gt;1),"Attention aux différences !","")</f>
        <v/>
      </c>
      <c r="C37" s="344"/>
      <c r="D37" s="344"/>
      <c r="E37" s="344"/>
      <c r="F37" s="344"/>
      <c r="G37" s="344"/>
      <c r="H37" s="344"/>
      <c r="I37" s="344"/>
      <c r="J37" s="344"/>
      <c r="K37" s="344"/>
      <c r="L37" s="344"/>
      <c r="M37" s="344"/>
      <c r="N37" s="354"/>
      <c r="O37" s="198">
        <f t="shared" ref="O37:T37" si="8">O38-(O11+O15+O19+O23)</f>
        <v>0</v>
      </c>
      <c r="P37" s="198">
        <f t="shared" si="8"/>
        <v>0</v>
      </c>
      <c r="Q37" s="198">
        <f t="shared" si="8"/>
        <v>0</v>
      </c>
      <c r="R37" s="198">
        <f t="shared" si="8"/>
        <v>0</v>
      </c>
      <c r="S37" s="198">
        <f t="shared" si="8"/>
        <v>0</v>
      </c>
      <c r="T37" s="199">
        <f t="shared" si="8"/>
        <v>0</v>
      </c>
      <c r="U37" s="5"/>
    </row>
    <row r="38" spans="1:21" x14ac:dyDescent="0.3">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9">SUM(O39:O42)</f>
        <v>0</v>
      </c>
      <c r="P38" s="184">
        <f t="shared" si="9"/>
        <v>0</v>
      </c>
      <c r="Q38" s="184">
        <f t="shared" si="9"/>
        <v>0</v>
      </c>
      <c r="R38" s="184">
        <f t="shared" si="9"/>
        <v>0</v>
      </c>
      <c r="S38" s="184">
        <f t="shared" si="9"/>
        <v>0</v>
      </c>
      <c r="T38" s="184">
        <f t="shared" si="9"/>
        <v>0</v>
      </c>
      <c r="U38" s="5"/>
    </row>
    <row r="39" spans="1:21" x14ac:dyDescent="0.3">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3">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3">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 thickBot="1" x14ac:dyDescent="0.35">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3">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
      <c r="A44" s="4"/>
      <c r="B44" s="12"/>
      <c r="C44" s="6"/>
      <c r="D44" s="6"/>
      <c r="E44" s="6"/>
      <c r="F44" s="6"/>
      <c r="G44" s="6"/>
      <c r="H44" s="6"/>
      <c r="I44" s="6"/>
      <c r="J44" s="6"/>
      <c r="K44" s="6"/>
      <c r="L44" s="6"/>
      <c r="M44" s="6"/>
      <c r="N44" s="6"/>
      <c r="O44" s="6"/>
      <c r="P44" s="6"/>
      <c r="Q44" s="6"/>
      <c r="R44" s="6"/>
      <c r="S44" s="6"/>
      <c r="T44" s="6"/>
      <c r="U44" s="21"/>
    </row>
    <row r="45" spans="1:21" hidden="1" x14ac:dyDescent="0.3">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3">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3">
      <c r="A47" s="4"/>
      <c r="B47" s="6"/>
      <c r="C47" s="6"/>
      <c r="D47" s="6"/>
      <c r="E47" s="6"/>
      <c r="F47" s="6"/>
      <c r="G47" s="6"/>
      <c r="H47" s="6"/>
      <c r="I47" s="6"/>
      <c r="J47" s="6"/>
      <c r="K47" s="6"/>
      <c r="L47" s="6"/>
      <c r="M47" s="6"/>
      <c r="N47" s="6"/>
      <c r="O47" s="6"/>
      <c r="P47" s="6"/>
      <c r="Q47" s="6"/>
      <c r="R47" s="6"/>
      <c r="S47" s="6"/>
      <c r="T47" s="6"/>
      <c r="U47" s="21"/>
    </row>
    <row r="48" spans="1:21" hidden="1" x14ac:dyDescent="0.3">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3">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3">
      <c r="A50" s="4"/>
      <c r="B50" s="6"/>
      <c r="C50" s="6"/>
      <c r="D50" s="6"/>
      <c r="E50" s="6"/>
      <c r="F50" s="6"/>
      <c r="G50" s="6"/>
      <c r="H50" s="6"/>
      <c r="I50" s="6"/>
      <c r="J50" s="6"/>
      <c r="K50" s="6"/>
      <c r="L50" s="6"/>
      <c r="M50" s="6"/>
      <c r="N50" s="6"/>
      <c r="O50" s="6"/>
      <c r="P50" s="6"/>
      <c r="Q50" s="6"/>
      <c r="R50" s="6"/>
      <c r="S50" s="6"/>
      <c r="T50" s="6"/>
      <c r="U50" s="21"/>
    </row>
    <row r="51" spans="1:25" hidden="1" x14ac:dyDescent="0.3">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3">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3">
      <c r="F53" s="262"/>
      <c r="G53" s="262"/>
      <c r="H53" s="262"/>
      <c r="I53" s="262"/>
      <c r="J53" s="262"/>
      <c r="K53" s="262"/>
      <c r="L53" s="262"/>
      <c r="M53" s="262"/>
      <c r="N53" s="262"/>
      <c r="U53" s="22"/>
    </row>
    <row r="54" spans="1:25" x14ac:dyDescent="0.3">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 thickBot="1" x14ac:dyDescent="0.35">
      <c r="A55" s="4"/>
      <c r="B55" s="6"/>
      <c r="C55" s="6"/>
      <c r="D55" s="6"/>
      <c r="E55" s="6"/>
      <c r="F55" s="6"/>
      <c r="G55" s="6"/>
      <c r="H55" s="6"/>
      <c r="I55" s="6"/>
      <c r="J55" s="6"/>
      <c r="K55" s="6"/>
      <c r="L55" s="6"/>
      <c r="M55" s="6"/>
      <c r="N55" s="6"/>
      <c r="O55" s="6"/>
      <c r="P55" s="6"/>
      <c r="Q55" s="6"/>
      <c r="R55" s="6"/>
      <c r="S55" s="6"/>
      <c r="T55" s="6"/>
      <c r="U55" s="21"/>
      <c r="Y55" s="262" t="s">
        <v>2681</v>
      </c>
    </row>
    <row r="56" spans="1:25" x14ac:dyDescent="0.3">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3">
      <c r="A57" s="4"/>
      <c r="B57" s="341"/>
      <c r="C57" s="342"/>
      <c r="D57" s="342"/>
      <c r="E57" s="342"/>
      <c r="F57" s="342"/>
      <c r="G57" s="342"/>
      <c r="H57" s="342"/>
      <c r="I57" s="342"/>
      <c r="J57" s="342"/>
      <c r="K57" s="342"/>
      <c r="L57" s="342"/>
      <c r="M57" s="342"/>
      <c r="N57" s="358"/>
      <c r="O57" s="184">
        <f t="shared" ref="O57:T57" si="10">SUM(O59:O89)</f>
        <v>0</v>
      </c>
      <c r="P57" s="184">
        <f t="shared" si="10"/>
        <v>0</v>
      </c>
      <c r="Q57" s="184">
        <f t="shared" si="10"/>
        <v>0</v>
      </c>
      <c r="R57" s="184">
        <f t="shared" si="10"/>
        <v>0</v>
      </c>
      <c r="S57" s="184">
        <f t="shared" si="10"/>
        <v>0</v>
      </c>
      <c r="T57" s="195">
        <f t="shared" si="10"/>
        <v>0</v>
      </c>
      <c r="U57" s="5"/>
    </row>
    <row r="58" spans="1:25" ht="15.6" x14ac:dyDescent="0.3">
      <c r="A58" s="4"/>
      <c r="B58" s="343" t="str">
        <f>IF(OR(ABS(O58)&gt;1,ABS(P58)&gt;1,ABS(Q58)&gt;1,ABS(R58)&gt;1,ABS(S58)&gt;1,ABS(T58)&gt;1),"Attention aux différences !","")</f>
        <v/>
      </c>
      <c r="C58" s="344"/>
      <c r="D58" s="344"/>
      <c r="E58" s="344"/>
      <c r="F58" s="344"/>
      <c r="G58" s="344"/>
      <c r="H58" s="344"/>
      <c r="I58" s="344"/>
      <c r="J58" s="344"/>
      <c r="K58" s="344"/>
      <c r="L58" s="344"/>
      <c r="M58" s="344"/>
      <c r="N58" s="354"/>
      <c r="O58" s="214">
        <f t="shared" ref="O58:T58" si="11">O26-SUM(O59:O100)</f>
        <v>0</v>
      </c>
      <c r="P58" s="203">
        <f t="shared" si="11"/>
        <v>0</v>
      </c>
      <c r="Q58" s="203">
        <f t="shared" si="11"/>
        <v>0</v>
      </c>
      <c r="R58" s="203">
        <f t="shared" si="11"/>
        <v>0</v>
      </c>
      <c r="S58" s="203">
        <f t="shared" si="11"/>
        <v>0</v>
      </c>
      <c r="T58" s="204">
        <f t="shared" si="11"/>
        <v>0</v>
      </c>
      <c r="U58" s="5"/>
    </row>
    <row r="59" spans="1:25" x14ac:dyDescent="0.3">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3">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2">SUM(O60:S60)</f>
        <v>0</v>
      </c>
      <c r="U60" s="5"/>
    </row>
    <row r="61" spans="1:25" x14ac:dyDescent="0.3">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2"/>
        <v>0</v>
      </c>
      <c r="U61" s="5"/>
    </row>
    <row r="62" spans="1:25" x14ac:dyDescent="0.3">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2"/>
        <v>0</v>
      </c>
      <c r="U62" s="5"/>
    </row>
    <row r="63" spans="1:25" x14ac:dyDescent="0.3">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2"/>
        <v>0</v>
      </c>
      <c r="U63" s="5"/>
    </row>
    <row r="64" spans="1:25" x14ac:dyDescent="0.3">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2"/>
        <v>0</v>
      </c>
      <c r="U64" s="5"/>
    </row>
    <row r="65" spans="2:21" x14ac:dyDescent="0.3">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2"/>
        <v>0</v>
      </c>
      <c r="U65" s="5"/>
    </row>
    <row r="66" spans="2:21" x14ac:dyDescent="0.3">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2"/>
        <v>0</v>
      </c>
      <c r="U66" s="5"/>
    </row>
    <row r="67" spans="2:21" x14ac:dyDescent="0.3">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2"/>
        <v>0</v>
      </c>
      <c r="U67" s="5"/>
    </row>
    <row r="68" spans="2:21" x14ac:dyDescent="0.3">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2"/>
        <v>0</v>
      </c>
      <c r="U68" s="5"/>
    </row>
    <row r="69" spans="2:21" x14ac:dyDescent="0.3">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2"/>
        <v>0</v>
      </c>
      <c r="U69" s="5"/>
    </row>
    <row r="70" spans="2:21" x14ac:dyDescent="0.3">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2"/>
        <v>0</v>
      </c>
      <c r="U70" s="5"/>
    </row>
    <row r="71" spans="2:21" x14ac:dyDescent="0.3">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2"/>
        <v>0</v>
      </c>
      <c r="U71" s="5"/>
    </row>
    <row r="72" spans="2:21" x14ac:dyDescent="0.3">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2"/>
        <v>0</v>
      </c>
      <c r="U72" s="5"/>
    </row>
    <row r="73" spans="2:21" x14ac:dyDescent="0.3">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2"/>
        <v>0</v>
      </c>
      <c r="U73" s="5"/>
    </row>
    <row r="74" spans="2:21" x14ac:dyDescent="0.3">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2"/>
        <v>0</v>
      </c>
      <c r="U74" s="5"/>
    </row>
    <row r="75" spans="2:21" x14ac:dyDescent="0.3">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2"/>
        <v>0</v>
      </c>
      <c r="U75" s="5"/>
    </row>
    <row r="76" spans="2:21" x14ac:dyDescent="0.3">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2"/>
        <v>0</v>
      </c>
      <c r="U76" s="5"/>
    </row>
    <row r="77" spans="2:21" x14ac:dyDescent="0.3">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2"/>
        <v>0</v>
      </c>
      <c r="U77" s="5"/>
    </row>
    <row r="78" spans="2:21" x14ac:dyDescent="0.3">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2"/>
        <v>0</v>
      </c>
      <c r="U78" s="5"/>
    </row>
    <row r="79" spans="2:21" x14ac:dyDescent="0.3">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2"/>
        <v>0</v>
      </c>
      <c r="U79" s="5"/>
    </row>
    <row r="80" spans="2:21" x14ac:dyDescent="0.3">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2"/>
        <v>0</v>
      </c>
      <c r="U80" s="5"/>
    </row>
    <row r="81" spans="2:21" x14ac:dyDescent="0.3">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2"/>
        <v>0</v>
      </c>
      <c r="U81" s="5"/>
    </row>
    <row r="82" spans="2:21" x14ac:dyDescent="0.3">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2"/>
        <v>0</v>
      </c>
      <c r="U82" s="5"/>
    </row>
    <row r="83" spans="2:21" x14ac:dyDescent="0.3">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2"/>
        <v>0</v>
      </c>
      <c r="U83" s="5"/>
    </row>
    <row r="84" spans="2:21" x14ac:dyDescent="0.3">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2"/>
        <v>0</v>
      </c>
      <c r="U84" s="5"/>
    </row>
    <row r="85" spans="2:21" x14ac:dyDescent="0.3">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2"/>
        <v>0</v>
      </c>
      <c r="U85" s="5"/>
    </row>
    <row r="86" spans="2:21" x14ac:dyDescent="0.3">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2"/>
        <v>0</v>
      </c>
      <c r="U86" s="5"/>
    </row>
    <row r="87" spans="2:21" x14ac:dyDescent="0.3">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2"/>
        <v>0</v>
      </c>
      <c r="U87" s="5"/>
    </row>
    <row r="88" spans="2:21" x14ac:dyDescent="0.3">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2"/>
        <v>0</v>
      </c>
      <c r="U88" s="5"/>
    </row>
    <row r="89" spans="2:21" x14ac:dyDescent="0.3">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2"/>
        <v>0</v>
      </c>
      <c r="U89" s="5"/>
    </row>
    <row r="90" spans="2:21" hidden="1" x14ac:dyDescent="0.3">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2"/>
        <v>0</v>
      </c>
      <c r="U90" s="5"/>
    </row>
    <row r="91" spans="2:21" hidden="1" x14ac:dyDescent="0.3">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2"/>
        <v>0</v>
      </c>
      <c r="U91" s="5"/>
    </row>
    <row r="92" spans="2:21" hidden="1" x14ac:dyDescent="0.3">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2"/>
        <v>0</v>
      </c>
      <c r="U92" s="5"/>
    </row>
    <row r="93" spans="2:21" hidden="1" x14ac:dyDescent="0.3">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2"/>
        <v>0</v>
      </c>
      <c r="U93" s="5"/>
    </row>
    <row r="94" spans="2:21" hidden="1" x14ac:dyDescent="0.3">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2"/>
        <v>0</v>
      </c>
      <c r="U94" s="5"/>
    </row>
    <row r="95" spans="2:21" hidden="1" x14ac:dyDescent="0.3">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2"/>
        <v>0</v>
      </c>
      <c r="U95" s="5"/>
    </row>
    <row r="96" spans="2:21" hidden="1" x14ac:dyDescent="0.3">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2"/>
        <v>0</v>
      </c>
      <c r="U96" s="5"/>
    </row>
    <row r="97" spans="2:21" hidden="1" x14ac:dyDescent="0.3">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2"/>
        <v>0</v>
      </c>
      <c r="U97" s="5"/>
    </row>
    <row r="98" spans="2:21" hidden="1" x14ac:dyDescent="0.3">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2"/>
        <v>0</v>
      </c>
      <c r="U98" s="5"/>
    </row>
    <row r="99" spans="2:21" hidden="1" x14ac:dyDescent="0.3">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2"/>
        <v>0</v>
      </c>
      <c r="U99" s="5"/>
    </row>
    <row r="100" spans="2:21" hidden="1" x14ac:dyDescent="0.3">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2"/>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G100"/>
  <sheetViews>
    <sheetView showZeros="0" workbookViewId="0">
      <pane xSplit="14" ySplit="5" topLeftCell="O30" activePane="bottomRight" state="frozen"/>
      <selection pane="topRight" activeCell="O1" sqref="O1"/>
      <selection pane="bottomLeft" activeCell="A6" sqref="A6"/>
      <selection pane="bottomRight" activeCell="O59" sqref="O59"/>
    </sheetView>
  </sheetViews>
  <sheetFormatPr baseColWidth="10" defaultColWidth="0" defaultRowHeight="14.4" zeroHeight="1" x14ac:dyDescent="0.3"/>
  <cols>
    <col min="1" max="1" width="5" style="262" hidden="1" customWidth="1"/>
    <col min="2" max="5" width="2.44140625" style="262" customWidth="1"/>
    <col min="6" max="14" width="2.44140625" style="108" customWidth="1"/>
    <col min="15" max="20" width="15.6640625" style="262" customWidth="1"/>
    <col min="21" max="21" width="2.44140625" style="262" customWidth="1"/>
    <col min="22" max="33" width="0" style="262" hidden="1" customWidth="1"/>
    <col min="34" max="16384" width="9.109375" style="262" hidden="1"/>
  </cols>
  <sheetData>
    <row r="1" spans="1:33" ht="15" customHeight="1" x14ac:dyDescent="0.3">
      <c r="A1" s="73" t="str">
        <f t="array" aca="1" ref="A1" ca="1">MID(CELL("filename",B1),FIND("]",CELL("filename",B1))+1,256)</f>
        <v>4</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3">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3">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3">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3">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3">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3">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3">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3">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3">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3">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3">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3">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3">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3">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3">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 thickBot="1" x14ac:dyDescent="0.35">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3">
      <c r="A26" s="4" t="s">
        <v>473</v>
      </c>
      <c r="B26" s="341"/>
      <c r="C26" s="342"/>
      <c r="D26" s="342"/>
      <c r="E26" s="342"/>
      <c r="F26" s="342"/>
      <c r="G26" s="342"/>
      <c r="H26" s="342"/>
      <c r="I26" s="342"/>
      <c r="J26" s="342"/>
      <c r="K26" s="342"/>
      <c r="L26" s="342"/>
      <c r="M26" s="342"/>
      <c r="N26" s="358"/>
      <c r="O26" s="184">
        <f>O28+O33+O38</f>
        <v>0</v>
      </c>
      <c r="P26" s="184">
        <f>P28+P33+P38</f>
        <v>0</v>
      </c>
      <c r="Q26" s="184">
        <f>Q28+Q33+Q38</f>
        <v>0</v>
      </c>
      <c r="R26" s="184">
        <f>R28+R33+R38</f>
        <v>0</v>
      </c>
      <c r="S26" s="184">
        <f>S28+S33+S38</f>
        <v>0</v>
      </c>
      <c r="T26" s="195">
        <f>SUM(O26:S26)</f>
        <v>0</v>
      </c>
      <c r="U26" s="5"/>
    </row>
    <row r="27" spans="1:21" ht="15.6" x14ac:dyDescent="0.3">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T27" si="4">O28-(O9+O13+O17+O21)</f>
        <v>0</v>
      </c>
      <c r="P27" s="198">
        <f t="shared" si="4"/>
        <v>0</v>
      </c>
      <c r="Q27" s="198">
        <f t="shared" si="4"/>
        <v>0</v>
      </c>
      <c r="R27" s="198">
        <f t="shared" si="4"/>
        <v>0</v>
      </c>
      <c r="S27" s="198">
        <f t="shared" si="4"/>
        <v>0</v>
      </c>
      <c r="T27" s="199">
        <f t="shared" si="4"/>
        <v>0</v>
      </c>
      <c r="U27" s="5"/>
    </row>
    <row r="28" spans="1:21" x14ac:dyDescent="0.3">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5">SUM(O29:O31)</f>
        <v>0</v>
      </c>
      <c r="P28" s="184">
        <f t="shared" si="5"/>
        <v>0</v>
      </c>
      <c r="Q28" s="184">
        <f t="shared" si="5"/>
        <v>0</v>
      </c>
      <c r="R28" s="184">
        <f t="shared" si="5"/>
        <v>0</v>
      </c>
      <c r="S28" s="184">
        <f t="shared" si="5"/>
        <v>0</v>
      </c>
      <c r="T28" s="195">
        <f t="shared" si="5"/>
        <v>0</v>
      </c>
      <c r="U28" s="5"/>
    </row>
    <row r="29" spans="1:21" x14ac:dyDescent="0.3">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3">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3">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6" x14ac:dyDescent="0.3">
      <c r="A32" s="4"/>
      <c r="B32" s="343" t="str">
        <f>IF(OR(ABS(O32)&gt;1,ABS(P32)&gt;1,ABS(Q32)&gt;1,ABS(R32)&gt;1,ABS(S32)&gt;1,ABS(T32)&gt;1),"Attention aux différences !","")</f>
        <v/>
      </c>
      <c r="C32" s="344"/>
      <c r="D32" s="344"/>
      <c r="E32" s="344"/>
      <c r="F32" s="344"/>
      <c r="G32" s="344"/>
      <c r="H32" s="344"/>
      <c r="I32" s="344"/>
      <c r="J32" s="344"/>
      <c r="K32" s="344"/>
      <c r="L32" s="344"/>
      <c r="M32" s="344"/>
      <c r="N32" s="354"/>
      <c r="O32" s="198">
        <f t="shared" ref="O32:T32" si="6">O33-(O10+O14+O18+O22)</f>
        <v>0</v>
      </c>
      <c r="P32" s="198">
        <f t="shared" si="6"/>
        <v>0</v>
      </c>
      <c r="Q32" s="198">
        <f t="shared" si="6"/>
        <v>0</v>
      </c>
      <c r="R32" s="198">
        <f t="shared" si="6"/>
        <v>0</v>
      </c>
      <c r="S32" s="198">
        <f t="shared" si="6"/>
        <v>0</v>
      </c>
      <c r="T32" s="199">
        <f t="shared" si="6"/>
        <v>0</v>
      </c>
      <c r="U32" s="5"/>
    </row>
    <row r="33" spans="1:21" x14ac:dyDescent="0.3">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7">SUM(O34:O36)</f>
        <v>0</v>
      </c>
      <c r="P33" s="184">
        <f t="shared" si="7"/>
        <v>0</v>
      </c>
      <c r="Q33" s="184">
        <f t="shared" si="7"/>
        <v>0</v>
      </c>
      <c r="R33" s="184">
        <f t="shared" si="7"/>
        <v>0</v>
      </c>
      <c r="S33" s="184">
        <f t="shared" si="7"/>
        <v>0</v>
      </c>
      <c r="T33" s="195">
        <f t="shared" si="7"/>
        <v>0</v>
      </c>
      <c r="U33" s="5"/>
    </row>
    <row r="34" spans="1:21" x14ac:dyDescent="0.3">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3">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3">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6" x14ac:dyDescent="0.3">
      <c r="A37" s="4"/>
      <c r="B37" s="343" t="str">
        <f>IF(OR(ABS(O37)&gt;1,ABS(P37)&gt;1,ABS(Q37)&gt;1,ABS(R37)&gt;1,ABS(S37)&gt;1,ABS(T37)&gt;1),"Attention aux différences !","")</f>
        <v/>
      </c>
      <c r="C37" s="344"/>
      <c r="D37" s="344"/>
      <c r="E37" s="344"/>
      <c r="F37" s="344"/>
      <c r="G37" s="344"/>
      <c r="H37" s="344"/>
      <c r="I37" s="344"/>
      <c r="J37" s="344"/>
      <c r="K37" s="344"/>
      <c r="L37" s="344"/>
      <c r="M37" s="344"/>
      <c r="N37" s="354"/>
      <c r="O37" s="198">
        <f t="shared" ref="O37:T37" si="8">O38-(O11+O15+O19+O23)</f>
        <v>0</v>
      </c>
      <c r="P37" s="198">
        <f t="shared" si="8"/>
        <v>0</v>
      </c>
      <c r="Q37" s="198">
        <f t="shared" si="8"/>
        <v>0</v>
      </c>
      <c r="R37" s="198">
        <f t="shared" si="8"/>
        <v>0</v>
      </c>
      <c r="S37" s="198">
        <f t="shared" si="8"/>
        <v>0</v>
      </c>
      <c r="T37" s="199">
        <f t="shared" si="8"/>
        <v>0</v>
      </c>
      <c r="U37" s="5"/>
    </row>
    <row r="38" spans="1:21" x14ac:dyDescent="0.3">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9">SUM(O39:O42)</f>
        <v>0</v>
      </c>
      <c r="P38" s="184">
        <f t="shared" si="9"/>
        <v>0</v>
      </c>
      <c r="Q38" s="184">
        <f t="shared" si="9"/>
        <v>0</v>
      </c>
      <c r="R38" s="184">
        <f t="shared" si="9"/>
        <v>0</v>
      </c>
      <c r="S38" s="184">
        <f t="shared" si="9"/>
        <v>0</v>
      </c>
      <c r="T38" s="184">
        <f t="shared" si="9"/>
        <v>0</v>
      </c>
      <c r="U38" s="5"/>
    </row>
    <row r="39" spans="1:21" x14ac:dyDescent="0.3">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3">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3">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 thickBot="1" x14ac:dyDescent="0.35">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3">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
      <c r="A44" s="4"/>
      <c r="B44" s="12"/>
      <c r="C44" s="6"/>
      <c r="D44" s="6"/>
      <c r="E44" s="6"/>
      <c r="F44" s="6"/>
      <c r="G44" s="6"/>
      <c r="H44" s="6"/>
      <c r="I44" s="6"/>
      <c r="J44" s="6"/>
      <c r="K44" s="6"/>
      <c r="L44" s="6"/>
      <c r="M44" s="6"/>
      <c r="N44" s="6"/>
      <c r="O44" s="6"/>
      <c r="P44" s="6"/>
      <c r="Q44" s="6"/>
      <c r="R44" s="6"/>
      <c r="S44" s="6"/>
      <c r="T44" s="6"/>
      <c r="U44" s="21"/>
    </row>
    <row r="45" spans="1:21" hidden="1" x14ac:dyDescent="0.3">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3">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3">
      <c r="A47" s="4"/>
      <c r="B47" s="6"/>
      <c r="C47" s="6"/>
      <c r="D47" s="6"/>
      <c r="E47" s="6"/>
      <c r="F47" s="6"/>
      <c r="G47" s="6"/>
      <c r="H47" s="6"/>
      <c r="I47" s="6"/>
      <c r="J47" s="6"/>
      <c r="K47" s="6"/>
      <c r="L47" s="6"/>
      <c r="M47" s="6"/>
      <c r="N47" s="6"/>
      <c r="O47" s="6"/>
      <c r="P47" s="6"/>
      <c r="Q47" s="6"/>
      <c r="R47" s="6"/>
      <c r="S47" s="6"/>
      <c r="T47" s="6"/>
      <c r="U47" s="21"/>
    </row>
    <row r="48" spans="1:21" hidden="1" x14ac:dyDescent="0.3">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3">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3">
      <c r="A50" s="4"/>
      <c r="B50" s="6"/>
      <c r="C50" s="6"/>
      <c r="D50" s="6"/>
      <c r="E50" s="6"/>
      <c r="F50" s="6"/>
      <c r="G50" s="6"/>
      <c r="H50" s="6"/>
      <c r="I50" s="6"/>
      <c r="J50" s="6"/>
      <c r="K50" s="6"/>
      <c r="L50" s="6"/>
      <c r="M50" s="6"/>
      <c r="N50" s="6"/>
      <c r="O50" s="6"/>
      <c r="P50" s="6"/>
      <c r="Q50" s="6"/>
      <c r="R50" s="6"/>
      <c r="S50" s="6"/>
      <c r="T50" s="6"/>
      <c r="U50" s="21"/>
    </row>
    <row r="51" spans="1:25" hidden="1" x14ac:dyDescent="0.3">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3">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3">
      <c r="F53" s="262"/>
      <c r="G53" s="262"/>
      <c r="H53" s="262"/>
      <c r="I53" s="262"/>
      <c r="J53" s="262"/>
      <c r="K53" s="262"/>
      <c r="L53" s="262"/>
      <c r="M53" s="262"/>
      <c r="N53" s="262"/>
      <c r="U53" s="22"/>
    </row>
    <row r="54" spans="1:25" x14ac:dyDescent="0.3">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 thickBot="1" x14ac:dyDescent="0.35">
      <c r="A55" s="4"/>
      <c r="B55" s="6"/>
      <c r="C55" s="6"/>
      <c r="D55" s="6"/>
      <c r="E55" s="6"/>
      <c r="F55" s="6"/>
      <c r="G55" s="6"/>
      <c r="H55" s="6"/>
      <c r="I55" s="6"/>
      <c r="J55" s="6"/>
      <c r="K55" s="6"/>
      <c r="L55" s="6"/>
      <c r="M55" s="6"/>
      <c r="N55" s="6"/>
      <c r="O55" s="6"/>
      <c r="P55" s="6"/>
      <c r="Q55" s="6"/>
      <c r="R55" s="6"/>
      <c r="S55" s="6"/>
      <c r="T55" s="6"/>
      <c r="U55" s="21"/>
      <c r="Y55" s="262" t="s">
        <v>2681</v>
      </c>
    </row>
    <row r="56" spans="1:25" x14ac:dyDescent="0.3">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3">
      <c r="A57" s="4"/>
      <c r="B57" s="341"/>
      <c r="C57" s="342"/>
      <c r="D57" s="342"/>
      <c r="E57" s="342"/>
      <c r="F57" s="342"/>
      <c r="G57" s="342"/>
      <c r="H57" s="342"/>
      <c r="I57" s="342"/>
      <c r="J57" s="342"/>
      <c r="K57" s="342"/>
      <c r="L57" s="342"/>
      <c r="M57" s="342"/>
      <c r="N57" s="358"/>
      <c r="O57" s="184">
        <f t="shared" ref="O57:T57" si="10">SUM(O59:O89)</f>
        <v>0</v>
      </c>
      <c r="P57" s="184">
        <f t="shared" si="10"/>
        <v>0</v>
      </c>
      <c r="Q57" s="184">
        <f t="shared" si="10"/>
        <v>0</v>
      </c>
      <c r="R57" s="184">
        <f t="shared" si="10"/>
        <v>0</v>
      </c>
      <c r="S57" s="184">
        <f t="shared" si="10"/>
        <v>0</v>
      </c>
      <c r="T57" s="195">
        <f t="shared" si="10"/>
        <v>0</v>
      </c>
      <c r="U57" s="5"/>
    </row>
    <row r="58" spans="1:25" ht="15.6" x14ac:dyDescent="0.3">
      <c r="A58" s="4"/>
      <c r="B58" s="343" t="str">
        <f>IF(OR(ABS(O58)&gt;1,ABS(P58)&gt;1,ABS(Q58)&gt;1,ABS(R58)&gt;1,ABS(S58)&gt;1,ABS(T58)&gt;1),"Attention aux différences !","")</f>
        <v/>
      </c>
      <c r="C58" s="344"/>
      <c r="D58" s="344"/>
      <c r="E58" s="344"/>
      <c r="F58" s="344"/>
      <c r="G58" s="344"/>
      <c r="H58" s="344"/>
      <c r="I58" s="344"/>
      <c r="J58" s="344"/>
      <c r="K58" s="344"/>
      <c r="L58" s="344"/>
      <c r="M58" s="344"/>
      <c r="N58" s="354"/>
      <c r="O58" s="214">
        <f t="shared" ref="O58:T58" si="11">O26-SUM(O59:O100)</f>
        <v>0</v>
      </c>
      <c r="P58" s="203">
        <f t="shared" si="11"/>
        <v>0</v>
      </c>
      <c r="Q58" s="203">
        <f t="shared" si="11"/>
        <v>0</v>
      </c>
      <c r="R58" s="203">
        <f t="shared" si="11"/>
        <v>0</v>
      </c>
      <c r="S58" s="203">
        <f t="shared" si="11"/>
        <v>0</v>
      </c>
      <c r="T58" s="204">
        <f t="shared" si="11"/>
        <v>0</v>
      </c>
      <c r="U58" s="5"/>
    </row>
    <row r="59" spans="1:25" x14ac:dyDescent="0.3">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3">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2">SUM(O60:S60)</f>
        <v>0</v>
      </c>
      <c r="U60" s="5"/>
    </row>
    <row r="61" spans="1:25" x14ac:dyDescent="0.3">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2"/>
        <v>0</v>
      </c>
      <c r="U61" s="5"/>
    </row>
    <row r="62" spans="1:25" x14ac:dyDescent="0.3">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2"/>
        <v>0</v>
      </c>
      <c r="U62" s="5"/>
    </row>
    <row r="63" spans="1:25" x14ac:dyDescent="0.3">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2"/>
        <v>0</v>
      </c>
      <c r="U63" s="5"/>
    </row>
    <row r="64" spans="1:25" x14ac:dyDescent="0.3">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2"/>
        <v>0</v>
      </c>
      <c r="U64" s="5"/>
    </row>
    <row r="65" spans="2:21" x14ac:dyDescent="0.3">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2"/>
        <v>0</v>
      </c>
      <c r="U65" s="5"/>
    </row>
    <row r="66" spans="2:21" x14ac:dyDescent="0.3">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2"/>
        <v>0</v>
      </c>
      <c r="U66" s="5"/>
    </row>
    <row r="67" spans="2:21" x14ac:dyDescent="0.3">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2"/>
        <v>0</v>
      </c>
      <c r="U67" s="5"/>
    </row>
    <row r="68" spans="2:21" x14ac:dyDescent="0.3">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2"/>
        <v>0</v>
      </c>
      <c r="U68" s="5"/>
    </row>
    <row r="69" spans="2:21" x14ac:dyDescent="0.3">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2"/>
        <v>0</v>
      </c>
      <c r="U69" s="5"/>
    </row>
    <row r="70" spans="2:21" x14ac:dyDescent="0.3">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2"/>
        <v>0</v>
      </c>
      <c r="U70" s="5"/>
    </row>
    <row r="71" spans="2:21" x14ac:dyDescent="0.3">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2"/>
        <v>0</v>
      </c>
      <c r="U71" s="5"/>
    </row>
    <row r="72" spans="2:21" x14ac:dyDescent="0.3">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2"/>
        <v>0</v>
      </c>
      <c r="U72" s="5"/>
    </row>
    <row r="73" spans="2:21" x14ac:dyDescent="0.3">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2"/>
        <v>0</v>
      </c>
      <c r="U73" s="5"/>
    </row>
    <row r="74" spans="2:21" x14ac:dyDescent="0.3">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2"/>
        <v>0</v>
      </c>
      <c r="U74" s="5"/>
    </row>
    <row r="75" spans="2:21" x14ac:dyDescent="0.3">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2"/>
        <v>0</v>
      </c>
      <c r="U75" s="5"/>
    </row>
    <row r="76" spans="2:21" x14ac:dyDescent="0.3">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2"/>
        <v>0</v>
      </c>
      <c r="U76" s="5"/>
    </row>
    <row r="77" spans="2:21" x14ac:dyDescent="0.3">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2"/>
        <v>0</v>
      </c>
      <c r="U77" s="5"/>
    </row>
    <row r="78" spans="2:21" x14ac:dyDescent="0.3">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2"/>
        <v>0</v>
      </c>
      <c r="U78" s="5"/>
    </row>
    <row r="79" spans="2:21" x14ac:dyDescent="0.3">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2"/>
        <v>0</v>
      </c>
      <c r="U79" s="5"/>
    </row>
    <row r="80" spans="2:21" x14ac:dyDescent="0.3">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2"/>
        <v>0</v>
      </c>
      <c r="U80" s="5"/>
    </row>
    <row r="81" spans="2:21" x14ac:dyDescent="0.3">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2"/>
        <v>0</v>
      </c>
      <c r="U81" s="5"/>
    </row>
    <row r="82" spans="2:21" x14ac:dyDescent="0.3">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2"/>
        <v>0</v>
      </c>
      <c r="U82" s="5"/>
    </row>
    <row r="83" spans="2:21" x14ac:dyDescent="0.3">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2"/>
        <v>0</v>
      </c>
      <c r="U83" s="5"/>
    </row>
    <row r="84" spans="2:21" x14ac:dyDescent="0.3">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2"/>
        <v>0</v>
      </c>
      <c r="U84" s="5"/>
    </row>
    <row r="85" spans="2:21" x14ac:dyDescent="0.3">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2"/>
        <v>0</v>
      </c>
      <c r="U85" s="5"/>
    </row>
    <row r="86" spans="2:21" x14ac:dyDescent="0.3">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2"/>
        <v>0</v>
      </c>
      <c r="U86" s="5"/>
    </row>
    <row r="87" spans="2:21" x14ac:dyDescent="0.3">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2"/>
        <v>0</v>
      </c>
      <c r="U87" s="5"/>
    </row>
    <row r="88" spans="2:21" x14ac:dyDescent="0.3">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2"/>
        <v>0</v>
      </c>
      <c r="U88" s="5"/>
    </row>
    <row r="89" spans="2:21" x14ac:dyDescent="0.3">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2"/>
        <v>0</v>
      </c>
      <c r="U89" s="5"/>
    </row>
    <row r="90" spans="2:21" hidden="1" x14ac:dyDescent="0.3">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2"/>
        <v>0</v>
      </c>
      <c r="U90" s="5"/>
    </row>
    <row r="91" spans="2:21" hidden="1" x14ac:dyDescent="0.3">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2"/>
        <v>0</v>
      </c>
      <c r="U91" s="5"/>
    </row>
    <row r="92" spans="2:21" hidden="1" x14ac:dyDescent="0.3">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2"/>
        <v>0</v>
      </c>
      <c r="U92" s="5"/>
    </row>
    <row r="93" spans="2:21" hidden="1" x14ac:dyDescent="0.3">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2"/>
        <v>0</v>
      </c>
      <c r="U93" s="5"/>
    </row>
    <row r="94" spans="2:21" hidden="1" x14ac:dyDescent="0.3">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2"/>
        <v>0</v>
      </c>
      <c r="U94" s="5"/>
    </row>
    <row r="95" spans="2:21" hidden="1" x14ac:dyDescent="0.3">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2"/>
        <v>0</v>
      </c>
      <c r="U95" s="5"/>
    </row>
    <row r="96" spans="2:21" hidden="1" x14ac:dyDescent="0.3">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2"/>
        <v>0</v>
      </c>
      <c r="U96" s="5"/>
    </row>
    <row r="97" spans="2:21" hidden="1" x14ac:dyDescent="0.3">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2"/>
        <v>0</v>
      </c>
      <c r="U97" s="5"/>
    </row>
    <row r="98" spans="2:21" hidden="1" x14ac:dyDescent="0.3">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2"/>
        <v>0</v>
      </c>
      <c r="U98" s="5"/>
    </row>
    <row r="99" spans="2:21" hidden="1" x14ac:dyDescent="0.3">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2"/>
        <v>0</v>
      </c>
      <c r="U99" s="5"/>
    </row>
    <row r="100" spans="2:21" hidden="1" x14ac:dyDescent="0.3">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2"/>
        <v>0</v>
      </c>
      <c r="U100" s="5"/>
    </row>
  </sheetData>
  <sheetProtection algorithmName="SHA-512" hashValue="wTpOcN8A9j0F+W9TB0DItxqX73wig7V/HCQ9DBUcMZ1LiEbEmMBHOA1RlejvVdY3QANWcIe0XrSG+DGstXS4tQ==" saltValue="xDl3T2aqdLWMG5Y2bJDNlw=="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G100"/>
  <sheetViews>
    <sheetView showZeros="0" workbookViewId="0">
      <pane xSplit="14" ySplit="5" topLeftCell="O30" activePane="bottomRight" state="frozen"/>
      <selection pane="topRight" activeCell="O1" sqref="O1"/>
      <selection pane="bottomLeft" activeCell="A6" sqref="A6"/>
      <selection pane="bottomRight" activeCell="O59" sqref="O59"/>
    </sheetView>
  </sheetViews>
  <sheetFormatPr baseColWidth="10" defaultColWidth="0" defaultRowHeight="14.4" zeroHeight="1" x14ac:dyDescent="0.3"/>
  <cols>
    <col min="1" max="1" width="5" style="262" hidden="1" customWidth="1"/>
    <col min="2" max="5" width="2.44140625" style="262" customWidth="1"/>
    <col min="6" max="14" width="2.44140625" style="108" customWidth="1"/>
    <col min="15" max="20" width="15.6640625" style="262" customWidth="1"/>
    <col min="21" max="21" width="2.44140625" style="262" customWidth="1"/>
    <col min="22" max="33" width="0" style="262" hidden="1" customWidth="1"/>
    <col min="34" max="16384" width="9.109375" style="262" hidden="1"/>
  </cols>
  <sheetData>
    <row r="1" spans="1:33" ht="15" customHeight="1" x14ac:dyDescent="0.3">
      <c r="A1" s="73" t="str">
        <f t="array" aca="1" ref="A1" ca="1">MID(CELL("filename",B1),FIND("]",CELL("filename",B1))+1,256)</f>
        <v>5</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3">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3">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3">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3">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3">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3">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3">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3">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3">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3">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3">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3">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3">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3">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3">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 thickBot="1" x14ac:dyDescent="0.35">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3">
      <c r="A26" s="4" t="s">
        <v>473</v>
      </c>
      <c r="B26" s="341"/>
      <c r="C26" s="342"/>
      <c r="D26" s="342"/>
      <c r="E26" s="342"/>
      <c r="F26" s="342"/>
      <c r="G26" s="342"/>
      <c r="H26" s="342"/>
      <c r="I26" s="342"/>
      <c r="J26" s="342"/>
      <c r="K26" s="342"/>
      <c r="L26" s="342"/>
      <c r="M26" s="342"/>
      <c r="N26" s="358"/>
      <c r="O26" s="184">
        <f>O28+O33+O38</f>
        <v>0</v>
      </c>
      <c r="P26" s="184">
        <f>P28+P33+P38</f>
        <v>0</v>
      </c>
      <c r="Q26" s="184">
        <f>Q28+Q33+Q38</f>
        <v>0</v>
      </c>
      <c r="R26" s="184">
        <f>R28+R33+R38</f>
        <v>0</v>
      </c>
      <c r="S26" s="184">
        <f>S28+S33+S38</f>
        <v>0</v>
      </c>
      <c r="T26" s="195">
        <f>SUM(O26:S26)</f>
        <v>0</v>
      </c>
      <c r="U26" s="5"/>
    </row>
    <row r="27" spans="1:21" ht="15.6" x14ac:dyDescent="0.3">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T27" si="4">O28-(O9+O13+O17+O21)</f>
        <v>0</v>
      </c>
      <c r="P27" s="198">
        <f t="shared" si="4"/>
        <v>0</v>
      </c>
      <c r="Q27" s="198">
        <f t="shared" si="4"/>
        <v>0</v>
      </c>
      <c r="R27" s="198">
        <f t="shared" si="4"/>
        <v>0</v>
      </c>
      <c r="S27" s="198">
        <f t="shared" si="4"/>
        <v>0</v>
      </c>
      <c r="T27" s="199">
        <f t="shared" si="4"/>
        <v>0</v>
      </c>
      <c r="U27" s="5"/>
    </row>
    <row r="28" spans="1:21" x14ac:dyDescent="0.3">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5">SUM(O29:O31)</f>
        <v>0</v>
      </c>
      <c r="P28" s="184">
        <f t="shared" si="5"/>
        <v>0</v>
      </c>
      <c r="Q28" s="184">
        <f t="shared" si="5"/>
        <v>0</v>
      </c>
      <c r="R28" s="184">
        <f t="shared" si="5"/>
        <v>0</v>
      </c>
      <c r="S28" s="184">
        <f t="shared" si="5"/>
        <v>0</v>
      </c>
      <c r="T28" s="195">
        <f t="shared" si="5"/>
        <v>0</v>
      </c>
      <c r="U28" s="5"/>
    </row>
    <row r="29" spans="1:21" x14ac:dyDescent="0.3">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3">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3">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6" x14ac:dyDescent="0.3">
      <c r="A32" s="4"/>
      <c r="B32" s="343" t="str">
        <f>IF(OR(ABS(O32)&gt;1,ABS(P32)&gt;1,ABS(Q32)&gt;1,ABS(R32)&gt;1,ABS(S32)&gt;1,ABS(T32)&gt;1),"Attention aux différences !","")</f>
        <v/>
      </c>
      <c r="C32" s="344"/>
      <c r="D32" s="344"/>
      <c r="E32" s="344"/>
      <c r="F32" s="344"/>
      <c r="G32" s="344"/>
      <c r="H32" s="344"/>
      <c r="I32" s="344"/>
      <c r="J32" s="344"/>
      <c r="K32" s="344"/>
      <c r="L32" s="344"/>
      <c r="M32" s="344"/>
      <c r="N32" s="354"/>
      <c r="O32" s="198">
        <f t="shared" ref="O32:T32" si="6">O33-(O10+O14+O18+O22)</f>
        <v>0</v>
      </c>
      <c r="P32" s="198">
        <f t="shared" si="6"/>
        <v>0</v>
      </c>
      <c r="Q32" s="198">
        <f t="shared" si="6"/>
        <v>0</v>
      </c>
      <c r="R32" s="198">
        <f t="shared" si="6"/>
        <v>0</v>
      </c>
      <c r="S32" s="198">
        <f t="shared" si="6"/>
        <v>0</v>
      </c>
      <c r="T32" s="199">
        <f t="shared" si="6"/>
        <v>0</v>
      </c>
      <c r="U32" s="5"/>
    </row>
    <row r="33" spans="1:21" x14ac:dyDescent="0.3">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7">SUM(O34:O36)</f>
        <v>0</v>
      </c>
      <c r="P33" s="184">
        <f t="shared" si="7"/>
        <v>0</v>
      </c>
      <c r="Q33" s="184">
        <f t="shared" si="7"/>
        <v>0</v>
      </c>
      <c r="R33" s="184">
        <f t="shared" si="7"/>
        <v>0</v>
      </c>
      <c r="S33" s="184">
        <f t="shared" si="7"/>
        <v>0</v>
      </c>
      <c r="T33" s="195">
        <f t="shared" si="7"/>
        <v>0</v>
      </c>
      <c r="U33" s="5"/>
    </row>
    <row r="34" spans="1:21" x14ac:dyDescent="0.3">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3">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3">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6" x14ac:dyDescent="0.3">
      <c r="A37" s="4"/>
      <c r="B37" s="343" t="str">
        <f>IF(OR(ABS(O37)&gt;1,ABS(P37)&gt;1,ABS(Q37)&gt;1,ABS(R37)&gt;1,ABS(S37)&gt;1,ABS(T37)&gt;1),"Attention aux différences !","")</f>
        <v/>
      </c>
      <c r="C37" s="344"/>
      <c r="D37" s="344"/>
      <c r="E37" s="344"/>
      <c r="F37" s="344"/>
      <c r="G37" s="344"/>
      <c r="H37" s="344"/>
      <c r="I37" s="344"/>
      <c r="J37" s="344"/>
      <c r="K37" s="344"/>
      <c r="L37" s="344"/>
      <c r="M37" s="344"/>
      <c r="N37" s="354"/>
      <c r="O37" s="198">
        <f t="shared" ref="O37:T37" si="8">O38-(O11+O15+O19+O23)</f>
        <v>0</v>
      </c>
      <c r="P37" s="198">
        <f t="shared" si="8"/>
        <v>0</v>
      </c>
      <c r="Q37" s="198">
        <f t="shared" si="8"/>
        <v>0</v>
      </c>
      <c r="R37" s="198">
        <f t="shared" si="8"/>
        <v>0</v>
      </c>
      <c r="S37" s="198">
        <f t="shared" si="8"/>
        <v>0</v>
      </c>
      <c r="T37" s="199">
        <f t="shared" si="8"/>
        <v>0</v>
      </c>
      <c r="U37" s="5"/>
    </row>
    <row r="38" spans="1:21" x14ac:dyDescent="0.3">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9">SUM(O39:O42)</f>
        <v>0</v>
      </c>
      <c r="P38" s="184">
        <f t="shared" si="9"/>
        <v>0</v>
      </c>
      <c r="Q38" s="184">
        <f t="shared" si="9"/>
        <v>0</v>
      </c>
      <c r="R38" s="184">
        <f t="shared" si="9"/>
        <v>0</v>
      </c>
      <c r="S38" s="184">
        <f t="shared" si="9"/>
        <v>0</v>
      </c>
      <c r="T38" s="184">
        <f t="shared" si="9"/>
        <v>0</v>
      </c>
      <c r="U38" s="5"/>
    </row>
    <row r="39" spans="1:21" x14ac:dyDescent="0.3">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3">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3">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 thickBot="1" x14ac:dyDescent="0.35">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3">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
      <c r="A44" s="4"/>
      <c r="B44" s="12"/>
      <c r="C44" s="6"/>
      <c r="D44" s="6"/>
      <c r="E44" s="6"/>
      <c r="F44" s="6"/>
      <c r="G44" s="6"/>
      <c r="H44" s="6"/>
      <c r="I44" s="6"/>
      <c r="J44" s="6"/>
      <c r="K44" s="6"/>
      <c r="L44" s="6"/>
      <c r="M44" s="6"/>
      <c r="N44" s="6"/>
      <c r="O44" s="6"/>
      <c r="P44" s="6"/>
      <c r="Q44" s="6"/>
      <c r="R44" s="6"/>
      <c r="S44" s="6"/>
      <c r="T44" s="6"/>
      <c r="U44" s="21"/>
    </row>
    <row r="45" spans="1:21" hidden="1" x14ac:dyDescent="0.3">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3">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3">
      <c r="A47" s="4"/>
      <c r="B47" s="6"/>
      <c r="C47" s="6"/>
      <c r="D47" s="6"/>
      <c r="E47" s="6"/>
      <c r="F47" s="6"/>
      <c r="G47" s="6"/>
      <c r="H47" s="6"/>
      <c r="I47" s="6"/>
      <c r="J47" s="6"/>
      <c r="K47" s="6"/>
      <c r="L47" s="6"/>
      <c r="M47" s="6"/>
      <c r="N47" s="6"/>
      <c r="O47" s="6"/>
      <c r="P47" s="6"/>
      <c r="Q47" s="6"/>
      <c r="R47" s="6"/>
      <c r="S47" s="6"/>
      <c r="T47" s="6"/>
      <c r="U47" s="21"/>
    </row>
    <row r="48" spans="1:21" hidden="1" x14ac:dyDescent="0.3">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3">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3">
      <c r="A50" s="4"/>
      <c r="B50" s="6"/>
      <c r="C50" s="6"/>
      <c r="D50" s="6"/>
      <c r="E50" s="6"/>
      <c r="F50" s="6"/>
      <c r="G50" s="6"/>
      <c r="H50" s="6"/>
      <c r="I50" s="6"/>
      <c r="J50" s="6"/>
      <c r="K50" s="6"/>
      <c r="L50" s="6"/>
      <c r="M50" s="6"/>
      <c r="N50" s="6"/>
      <c r="O50" s="6"/>
      <c r="P50" s="6"/>
      <c r="Q50" s="6"/>
      <c r="R50" s="6"/>
      <c r="S50" s="6"/>
      <c r="T50" s="6"/>
      <c r="U50" s="21"/>
    </row>
    <row r="51" spans="1:25" hidden="1" x14ac:dyDescent="0.3">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3">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3">
      <c r="F53" s="262"/>
      <c r="G53" s="262"/>
      <c r="H53" s="262"/>
      <c r="I53" s="262"/>
      <c r="J53" s="262"/>
      <c r="K53" s="262"/>
      <c r="L53" s="262"/>
      <c r="M53" s="262"/>
      <c r="N53" s="262"/>
      <c r="U53" s="22"/>
    </row>
    <row r="54" spans="1:25" x14ac:dyDescent="0.3">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 thickBot="1" x14ac:dyDescent="0.35">
      <c r="A55" s="4"/>
      <c r="B55" s="6"/>
      <c r="C55" s="6"/>
      <c r="D55" s="6"/>
      <c r="E55" s="6"/>
      <c r="F55" s="6"/>
      <c r="G55" s="6"/>
      <c r="H55" s="6"/>
      <c r="I55" s="6"/>
      <c r="J55" s="6"/>
      <c r="K55" s="6"/>
      <c r="L55" s="6"/>
      <c r="M55" s="6"/>
      <c r="N55" s="6"/>
      <c r="O55" s="6"/>
      <c r="P55" s="6"/>
      <c r="Q55" s="6"/>
      <c r="R55" s="6"/>
      <c r="S55" s="6"/>
      <c r="T55" s="6"/>
      <c r="U55" s="21"/>
      <c r="Y55" s="262" t="s">
        <v>2681</v>
      </c>
    </row>
    <row r="56" spans="1:25" x14ac:dyDescent="0.3">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3">
      <c r="A57" s="4"/>
      <c r="B57" s="341"/>
      <c r="C57" s="342"/>
      <c r="D57" s="342"/>
      <c r="E57" s="342"/>
      <c r="F57" s="342"/>
      <c r="G57" s="342"/>
      <c r="H57" s="342"/>
      <c r="I57" s="342"/>
      <c r="J57" s="342"/>
      <c r="K57" s="342"/>
      <c r="L57" s="342"/>
      <c r="M57" s="342"/>
      <c r="N57" s="358"/>
      <c r="O57" s="184">
        <f t="shared" ref="O57:T57" si="10">SUM(O59:O89)</f>
        <v>0</v>
      </c>
      <c r="P57" s="184">
        <f t="shared" si="10"/>
        <v>0</v>
      </c>
      <c r="Q57" s="184">
        <f t="shared" si="10"/>
        <v>0</v>
      </c>
      <c r="R57" s="184">
        <f t="shared" si="10"/>
        <v>0</v>
      </c>
      <c r="S57" s="184">
        <f t="shared" si="10"/>
        <v>0</v>
      </c>
      <c r="T57" s="195">
        <f t="shared" si="10"/>
        <v>0</v>
      </c>
      <c r="U57" s="5"/>
    </row>
    <row r="58" spans="1:25" ht="15.6" x14ac:dyDescent="0.3">
      <c r="A58" s="4"/>
      <c r="B58" s="343" t="str">
        <f>IF(OR(ABS(O58)&gt;1,ABS(P58)&gt;1,ABS(Q58)&gt;1,ABS(R58)&gt;1,ABS(S58)&gt;1,ABS(T58)&gt;1),"Attention aux différences !","")</f>
        <v/>
      </c>
      <c r="C58" s="344"/>
      <c r="D58" s="344"/>
      <c r="E58" s="344"/>
      <c r="F58" s="344"/>
      <c r="G58" s="344"/>
      <c r="H58" s="344"/>
      <c r="I58" s="344"/>
      <c r="J58" s="344"/>
      <c r="K58" s="344"/>
      <c r="L58" s="344"/>
      <c r="M58" s="344"/>
      <c r="N58" s="354"/>
      <c r="O58" s="214">
        <f t="shared" ref="O58:T58" si="11">O26-SUM(O59:O100)</f>
        <v>0</v>
      </c>
      <c r="P58" s="203">
        <f t="shared" si="11"/>
        <v>0</v>
      </c>
      <c r="Q58" s="203">
        <f t="shared" si="11"/>
        <v>0</v>
      </c>
      <c r="R58" s="203">
        <f t="shared" si="11"/>
        <v>0</v>
      </c>
      <c r="S58" s="203">
        <f t="shared" si="11"/>
        <v>0</v>
      </c>
      <c r="T58" s="204">
        <f t="shared" si="11"/>
        <v>0</v>
      </c>
      <c r="U58" s="5"/>
    </row>
    <row r="59" spans="1:25" x14ac:dyDescent="0.3">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3">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2">SUM(O60:S60)</f>
        <v>0</v>
      </c>
      <c r="U60" s="5"/>
    </row>
    <row r="61" spans="1:25" x14ac:dyDescent="0.3">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2"/>
        <v>0</v>
      </c>
      <c r="U61" s="5"/>
    </row>
    <row r="62" spans="1:25" x14ac:dyDescent="0.3">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2"/>
        <v>0</v>
      </c>
      <c r="U62" s="5"/>
    </row>
    <row r="63" spans="1:25" x14ac:dyDescent="0.3">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2"/>
        <v>0</v>
      </c>
      <c r="U63" s="5"/>
    </row>
    <row r="64" spans="1:25" x14ac:dyDescent="0.3">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2"/>
        <v>0</v>
      </c>
      <c r="U64" s="5"/>
    </row>
    <row r="65" spans="2:21" x14ac:dyDescent="0.3">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2"/>
        <v>0</v>
      </c>
      <c r="U65" s="5"/>
    </row>
    <row r="66" spans="2:21" x14ac:dyDescent="0.3">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2"/>
        <v>0</v>
      </c>
      <c r="U66" s="5"/>
    </row>
    <row r="67" spans="2:21" x14ac:dyDescent="0.3">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2"/>
        <v>0</v>
      </c>
      <c r="U67" s="5"/>
    </row>
    <row r="68" spans="2:21" x14ac:dyDescent="0.3">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2"/>
        <v>0</v>
      </c>
      <c r="U68" s="5"/>
    </row>
    <row r="69" spans="2:21" x14ac:dyDescent="0.3">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2"/>
        <v>0</v>
      </c>
      <c r="U69" s="5"/>
    </row>
    <row r="70" spans="2:21" x14ac:dyDescent="0.3">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2"/>
        <v>0</v>
      </c>
      <c r="U70" s="5"/>
    </row>
    <row r="71" spans="2:21" x14ac:dyDescent="0.3">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2"/>
        <v>0</v>
      </c>
      <c r="U71" s="5"/>
    </row>
    <row r="72" spans="2:21" x14ac:dyDescent="0.3">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2"/>
        <v>0</v>
      </c>
      <c r="U72" s="5"/>
    </row>
    <row r="73" spans="2:21" x14ac:dyDescent="0.3">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2"/>
        <v>0</v>
      </c>
      <c r="U73" s="5"/>
    </row>
    <row r="74" spans="2:21" x14ac:dyDescent="0.3">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2"/>
        <v>0</v>
      </c>
      <c r="U74" s="5"/>
    </row>
    <row r="75" spans="2:21" x14ac:dyDescent="0.3">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2"/>
        <v>0</v>
      </c>
      <c r="U75" s="5"/>
    </row>
    <row r="76" spans="2:21" x14ac:dyDescent="0.3">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2"/>
        <v>0</v>
      </c>
      <c r="U76" s="5"/>
    </row>
    <row r="77" spans="2:21" x14ac:dyDescent="0.3">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2"/>
        <v>0</v>
      </c>
      <c r="U77" s="5"/>
    </row>
    <row r="78" spans="2:21" x14ac:dyDescent="0.3">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2"/>
        <v>0</v>
      </c>
      <c r="U78" s="5"/>
    </row>
    <row r="79" spans="2:21" x14ac:dyDescent="0.3">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2"/>
        <v>0</v>
      </c>
      <c r="U79" s="5"/>
    </row>
    <row r="80" spans="2:21" x14ac:dyDescent="0.3">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2"/>
        <v>0</v>
      </c>
      <c r="U80" s="5"/>
    </row>
    <row r="81" spans="2:21" x14ac:dyDescent="0.3">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2"/>
        <v>0</v>
      </c>
      <c r="U81" s="5"/>
    </row>
    <row r="82" spans="2:21" x14ac:dyDescent="0.3">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2"/>
        <v>0</v>
      </c>
      <c r="U82" s="5"/>
    </row>
    <row r="83" spans="2:21" x14ac:dyDescent="0.3">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2"/>
        <v>0</v>
      </c>
      <c r="U83" s="5"/>
    </row>
    <row r="84" spans="2:21" x14ac:dyDescent="0.3">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2"/>
        <v>0</v>
      </c>
      <c r="U84" s="5"/>
    </row>
    <row r="85" spans="2:21" x14ac:dyDescent="0.3">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2"/>
        <v>0</v>
      </c>
      <c r="U85" s="5"/>
    </row>
    <row r="86" spans="2:21" x14ac:dyDescent="0.3">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2"/>
        <v>0</v>
      </c>
      <c r="U86" s="5"/>
    </row>
    <row r="87" spans="2:21" x14ac:dyDescent="0.3">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2"/>
        <v>0</v>
      </c>
      <c r="U87" s="5"/>
    </row>
    <row r="88" spans="2:21" x14ac:dyDescent="0.3">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2"/>
        <v>0</v>
      </c>
      <c r="U88" s="5"/>
    </row>
    <row r="89" spans="2:21" x14ac:dyDescent="0.3">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2"/>
        <v>0</v>
      </c>
      <c r="U89" s="5"/>
    </row>
    <row r="90" spans="2:21" hidden="1" x14ac:dyDescent="0.3">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2"/>
        <v>0</v>
      </c>
      <c r="U90" s="5"/>
    </row>
    <row r="91" spans="2:21" hidden="1" x14ac:dyDescent="0.3">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2"/>
        <v>0</v>
      </c>
      <c r="U91" s="5"/>
    </row>
    <row r="92" spans="2:21" hidden="1" x14ac:dyDescent="0.3">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2"/>
        <v>0</v>
      </c>
      <c r="U92" s="5"/>
    </row>
    <row r="93" spans="2:21" hidden="1" x14ac:dyDescent="0.3">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2"/>
        <v>0</v>
      </c>
      <c r="U93" s="5"/>
    </row>
    <row r="94" spans="2:21" hidden="1" x14ac:dyDescent="0.3">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2"/>
        <v>0</v>
      </c>
      <c r="U94" s="5"/>
    </row>
    <row r="95" spans="2:21" hidden="1" x14ac:dyDescent="0.3">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2"/>
        <v>0</v>
      </c>
      <c r="U95" s="5"/>
    </row>
    <row r="96" spans="2:21" hidden="1" x14ac:dyDescent="0.3">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2"/>
        <v>0</v>
      </c>
      <c r="U96" s="5"/>
    </row>
    <row r="97" spans="2:21" hidden="1" x14ac:dyDescent="0.3">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2"/>
        <v>0</v>
      </c>
      <c r="U97" s="5"/>
    </row>
    <row r="98" spans="2:21" hidden="1" x14ac:dyDescent="0.3">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2"/>
        <v>0</v>
      </c>
      <c r="U98" s="5"/>
    </row>
    <row r="99" spans="2:21" hidden="1" x14ac:dyDescent="0.3">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2"/>
        <v>0</v>
      </c>
      <c r="U99" s="5"/>
    </row>
    <row r="100" spans="2:21" hidden="1" x14ac:dyDescent="0.3">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2"/>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G100"/>
  <sheetViews>
    <sheetView showZeros="0" workbookViewId="0">
      <pane xSplit="14" ySplit="5" topLeftCell="O30" activePane="bottomRight" state="frozen"/>
      <selection pane="topRight" activeCell="O1" sqref="O1"/>
      <selection pane="bottomLeft" activeCell="A6" sqref="A6"/>
      <selection pane="bottomRight" activeCell="O59" sqref="O59"/>
    </sheetView>
  </sheetViews>
  <sheetFormatPr baseColWidth="10" defaultColWidth="0" defaultRowHeight="14.4" zeroHeight="1" x14ac:dyDescent="0.3"/>
  <cols>
    <col min="1" max="1" width="5" style="262" hidden="1" customWidth="1"/>
    <col min="2" max="5" width="2.44140625" style="262" customWidth="1"/>
    <col min="6" max="14" width="2.44140625" style="108" customWidth="1"/>
    <col min="15" max="20" width="15.6640625" style="262" customWidth="1"/>
    <col min="21" max="21" width="2.44140625" style="262" customWidth="1"/>
    <col min="22" max="33" width="0" style="262" hidden="1" customWidth="1"/>
    <col min="34" max="16384" width="9.109375" style="262" hidden="1"/>
  </cols>
  <sheetData>
    <row r="1" spans="1:33" ht="15" customHeight="1" x14ac:dyDescent="0.3">
      <c r="A1" s="73" t="str">
        <f t="array" aca="1" ref="A1" ca="1">MID(CELL("filename",B1),FIND("]",CELL("filename",B1))+1,256)</f>
        <v>6</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3">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3">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3">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3">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3">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3">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3">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3">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3">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3">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3">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3">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3">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3">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3">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 thickBot="1" x14ac:dyDescent="0.35">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3">
      <c r="A26" s="4" t="s">
        <v>473</v>
      </c>
      <c r="B26" s="341"/>
      <c r="C26" s="342"/>
      <c r="D26" s="342"/>
      <c r="E26" s="342"/>
      <c r="F26" s="342"/>
      <c r="G26" s="342"/>
      <c r="H26" s="342"/>
      <c r="I26" s="342"/>
      <c r="J26" s="342"/>
      <c r="K26" s="342"/>
      <c r="L26" s="342"/>
      <c r="M26" s="342"/>
      <c r="N26" s="358"/>
      <c r="O26" s="184">
        <f>O28+O33+O38</f>
        <v>0</v>
      </c>
      <c r="P26" s="184">
        <f>P28+P33+P38</f>
        <v>0</v>
      </c>
      <c r="Q26" s="184">
        <f>Q28+Q33+Q38</f>
        <v>0</v>
      </c>
      <c r="R26" s="184">
        <f>R28+R33+R38</f>
        <v>0</v>
      </c>
      <c r="S26" s="184">
        <f>S28+S33+S38</f>
        <v>0</v>
      </c>
      <c r="T26" s="195">
        <f>SUM(O26:S26)</f>
        <v>0</v>
      </c>
      <c r="U26" s="5"/>
    </row>
    <row r="27" spans="1:21" ht="15.6" x14ac:dyDescent="0.3">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T27" si="4">O28-(O9+O13+O17+O21)</f>
        <v>0</v>
      </c>
      <c r="P27" s="198">
        <f t="shared" si="4"/>
        <v>0</v>
      </c>
      <c r="Q27" s="198">
        <f t="shared" si="4"/>
        <v>0</v>
      </c>
      <c r="R27" s="198">
        <f t="shared" si="4"/>
        <v>0</v>
      </c>
      <c r="S27" s="198">
        <f t="shared" si="4"/>
        <v>0</v>
      </c>
      <c r="T27" s="199">
        <f t="shared" si="4"/>
        <v>0</v>
      </c>
      <c r="U27" s="5"/>
    </row>
    <row r="28" spans="1:21" x14ac:dyDescent="0.3">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5">SUM(O29:O31)</f>
        <v>0</v>
      </c>
      <c r="P28" s="184">
        <f t="shared" si="5"/>
        <v>0</v>
      </c>
      <c r="Q28" s="184">
        <f t="shared" si="5"/>
        <v>0</v>
      </c>
      <c r="R28" s="184">
        <f t="shared" si="5"/>
        <v>0</v>
      </c>
      <c r="S28" s="184">
        <f t="shared" si="5"/>
        <v>0</v>
      </c>
      <c r="T28" s="195">
        <f t="shared" si="5"/>
        <v>0</v>
      </c>
      <c r="U28" s="5"/>
    </row>
    <row r="29" spans="1:21" x14ac:dyDescent="0.3">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3">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3">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6" x14ac:dyDescent="0.3">
      <c r="A32" s="4"/>
      <c r="B32" s="343" t="str">
        <f>IF(OR(ABS(O32)&gt;1,ABS(P32)&gt;1,ABS(Q32)&gt;1,ABS(R32)&gt;1,ABS(S32)&gt;1,ABS(T32)&gt;1),"Attention aux différences !","")</f>
        <v/>
      </c>
      <c r="C32" s="344"/>
      <c r="D32" s="344"/>
      <c r="E32" s="344"/>
      <c r="F32" s="344"/>
      <c r="G32" s="344"/>
      <c r="H32" s="344"/>
      <c r="I32" s="344"/>
      <c r="J32" s="344"/>
      <c r="K32" s="344"/>
      <c r="L32" s="344"/>
      <c r="M32" s="344"/>
      <c r="N32" s="354"/>
      <c r="O32" s="198">
        <f t="shared" ref="O32:T32" si="6">O33-(O10+O14+O18+O22)</f>
        <v>0</v>
      </c>
      <c r="P32" s="198">
        <f t="shared" si="6"/>
        <v>0</v>
      </c>
      <c r="Q32" s="198">
        <f t="shared" si="6"/>
        <v>0</v>
      </c>
      <c r="R32" s="198">
        <f t="shared" si="6"/>
        <v>0</v>
      </c>
      <c r="S32" s="198">
        <f t="shared" si="6"/>
        <v>0</v>
      </c>
      <c r="T32" s="199">
        <f t="shared" si="6"/>
        <v>0</v>
      </c>
      <c r="U32" s="5"/>
    </row>
    <row r="33" spans="1:21" x14ac:dyDescent="0.3">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7">SUM(O34:O36)</f>
        <v>0</v>
      </c>
      <c r="P33" s="184">
        <f t="shared" si="7"/>
        <v>0</v>
      </c>
      <c r="Q33" s="184">
        <f t="shared" si="7"/>
        <v>0</v>
      </c>
      <c r="R33" s="184">
        <f t="shared" si="7"/>
        <v>0</v>
      </c>
      <c r="S33" s="184">
        <f t="shared" si="7"/>
        <v>0</v>
      </c>
      <c r="T33" s="195">
        <f t="shared" si="7"/>
        <v>0</v>
      </c>
      <c r="U33" s="5"/>
    </row>
    <row r="34" spans="1:21" x14ac:dyDescent="0.3">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3">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3">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6" x14ac:dyDescent="0.3">
      <c r="A37" s="4"/>
      <c r="B37" s="343" t="str">
        <f>IF(OR(ABS(O37)&gt;1,ABS(P37)&gt;1,ABS(Q37)&gt;1,ABS(R37)&gt;1,ABS(S37)&gt;1,ABS(T37)&gt;1),"Attention aux différences !","")</f>
        <v/>
      </c>
      <c r="C37" s="344"/>
      <c r="D37" s="344"/>
      <c r="E37" s="344"/>
      <c r="F37" s="344"/>
      <c r="G37" s="344"/>
      <c r="H37" s="344"/>
      <c r="I37" s="344"/>
      <c r="J37" s="344"/>
      <c r="K37" s="344"/>
      <c r="L37" s="344"/>
      <c r="M37" s="344"/>
      <c r="N37" s="354"/>
      <c r="O37" s="198">
        <f t="shared" ref="O37:T37" si="8">O38-(O11+O15+O19+O23)</f>
        <v>0</v>
      </c>
      <c r="P37" s="198">
        <f t="shared" si="8"/>
        <v>0</v>
      </c>
      <c r="Q37" s="198">
        <f t="shared" si="8"/>
        <v>0</v>
      </c>
      <c r="R37" s="198">
        <f t="shared" si="8"/>
        <v>0</v>
      </c>
      <c r="S37" s="198">
        <f t="shared" si="8"/>
        <v>0</v>
      </c>
      <c r="T37" s="199">
        <f t="shared" si="8"/>
        <v>0</v>
      </c>
      <c r="U37" s="5"/>
    </row>
    <row r="38" spans="1:21" x14ac:dyDescent="0.3">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9">SUM(O39:O42)</f>
        <v>0</v>
      </c>
      <c r="P38" s="184">
        <f t="shared" si="9"/>
        <v>0</v>
      </c>
      <c r="Q38" s="184">
        <f t="shared" si="9"/>
        <v>0</v>
      </c>
      <c r="R38" s="184">
        <f t="shared" si="9"/>
        <v>0</v>
      </c>
      <c r="S38" s="184">
        <f t="shared" si="9"/>
        <v>0</v>
      </c>
      <c r="T38" s="184">
        <f t="shared" si="9"/>
        <v>0</v>
      </c>
      <c r="U38" s="5"/>
    </row>
    <row r="39" spans="1:21" x14ac:dyDescent="0.3">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3">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3">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 thickBot="1" x14ac:dyDescent="0.35">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3">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
      <c r="A44" s="4"/>
      <c r="B44" s="12"/>
      <c r="C44" s="6"/>
      <c r="D44" s="6"/>
      <c r="E44" s="6"/>
      <c r="F44" s="6"/>
      <c r="G44" s="6"/>
      <c r="H44" s="6"/>
      <c r="I44" s="6"/>
      <c r="J44" s="6"/>
      <c r="K44" s="6"/>
      <c r="L44" s="6"/>
      <c r="M44" s="6"/>
      <c r="N44" s="6"/>
      <c r="O44" s="6"/>
      <c r="P44" s="6"/>
      <c r="Q44" s="6"/>
      <c r="R44" s="6"/>
      <c r="S44" s="6"/>
      <c r="T44" s="6"/>
      <c r="U44" s="21"/>
    </row>
    <row r="45" spans="1:21" hidden="1" x14ac:dyDescent="0.3">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3">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3">
      <c r="A47" s="4"/>
      <c r="B47" s="6"/>
      <c r="C47" s="6"/>
      <c r="D47" s="6"/>
      <c r="E47" s="6"/>
      <c r="F47" s="6"/>
      <c r="G47" s="6"/>
      <c r="H47" s="6"/>
      <c r="I47" s="6"/>
      <c r="J47" s="6"/>
      <c r="K47" s="6"/>
      <c r="L47" s="6"/>
      <c r="M47" s="6"/>
      <c r="N47" s="6"/>
      <c r="O47" s="6"/>
      <c r="P47" s="6"/>
      <c r="Q47" s="6"/>
      <c r="R47" s="6"/>
      <c r="S47" s="6"/>
      <c r="T47" s="6"/>
      <c r="U47" s="21"/>
    </row>
    <row r="48" spans="1:21" hidden="1" x14ac:dyDescent="0.3">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3">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3">
      <c r="A50" s="4"/>
      <c r="B50" s="6"/>
      <c r="C50" s="6"/>
      <c r="D50" s="6"/>
      <c r="E50" s="6"/>
      <c r="F50" s="6"/>
      <c r="G50" s="6"/>
      <c r="H50" s="6"/>
      <c r="I50" s="6"/>
      <c r="J50" s="6"/>
      <c r="K50" s="6"/>
      <c r="L50" s="6"/>
      <c r="M50" s="6"/>
      <c r="N50" s="6"/>
      <c r="O50" s="6"/>
      <c r="P50" s="6"/>
      <c r="Q50" s="6"/>
      <c r="R50" s="6"/>
      <c r="S50" s="6"/>
      <c r="T50" s="6"/>
      <c r="U50" s="21"/>
    </row>
    <row r="51" spans="1:25" hidden="1" x14ac:dyDescent="0.3">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3">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3">
      <c r="F53" s="262"/>
      <c r="G53" s="262"/>
      <c r="H53" s="262"/>
      <c r="I53" s="262"/>
      <c r="J53" s="262"/>
      <c r="K53" s="262"/>
      <c r="L53" s="262"/>
      <c r="M53" s="262"/>
      <c r="N53" s="262"/>
      <c r="U53" s="22"/>
    </row>
    <row r="54" spans="1:25" x14ac:dyDescent="0.3">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 thickBot="1" x14ac:dyDescent="0.35">
      <c r="A55" s="4"/>
      <c r="B55" s="6"/>
      <c r="C55" s="6"/>
      <c r="D55" s="6"/>
      <c r="E55" s="6"/>
      <c r="F55" s="6"/>
      <c r="G55" s="6"/>
      <c r="H55" s="6"/>
      <c r="I55" s="6"/>
      <c r="J55" s="6"/>
      <c r="K55" s="6"/>
      <c r="L55" s="6"/>
      <c r="M55" s="6"/>
      <c r="N55" s="6"/>
      <c r="O55" s="6"/>
      <c r="P55" s="6"/>
      <c r="Q55" s="6"/>
      <c r="R55" s="6"/>
      <c r="S55" s="6"/>
      <c r="T55" s="6"/>
      <c r="U55" s="21"/>
      <c r="Y55" s="262" t="s">
        <v>2681</v>
      </c>
    </row>
    <row r="56" spans="1:25" x14ac:dyDescent="0.3">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3">
      <c r="A57" s="4"/>
      <c r="B57" s="341"/>
      <c r="C57" s="342"/>
      <c r="D57" s="342"/>
      <c r="E57" s="342"/>
      <c r="F57" s="342"/>
      <c r="G57" s="342"/>
      <c r="H57" s="342"/>
      <c r="I57" s="342"/>
      <c r="J57" s="342"/>
      <c r="K57" s="342"/>
      <c r="L57" s="342"/>
      <c r="M57" s="342"/>
      <c r="N57" s="358"/>
      <c r="O57" s="184">
        <f t="shared" ref="O57:T57" si="10">SUM(O59:O89)</f>
        <v>0</v>
      </c>
      <c r="P57" s="184">
        <f t="shared" si="10"/>
        <v>0</v>
      </c>
      <c r="Q57" s="184">
        <f t="shared" si="10"/>
        <v>0</v>
      </c>
      <c r="R57" s="184">
        <f t="shared" si="10"/>
        <v>0</v>
      </c>
      <c r="S57" s="184">
        <f t="shared" si="10"/>
        <v>0</v>
      </c>
      <c r="T57" s="195">
        <f t="shared" si="10"/>
        <v>0</v>
      </c>
      <c r="U57" s="5"/>
    </row>
    <row r="58" spans="1:25" ht="15.6" x14ac:dyDescent="0.3">
      <c r="A58" s="4"/>
      <c r="B58" s="343" t="str">
        <f>IF(OR(ABS(O58)&gt;1,ABS(P58)&gt;1,ABS(Q58)&gt;1,ABS(R58)&gt;1,ABS(S58)&gt;1,ABS(T58)&gt;1),"Attention aux différences !","")</f>
        <v/>
      </c>
      <c r="C58" s="344"/>
      <c r="D58" s="344"/>
      <c r="E58" s="344"/>
      <c r="F58" s="344"/>
      <c r="G58" s="344"/>
      <c r="H58" s="344"/>
      <c r="I58" s="344"/>
      <c r="J58" s="344"/>
      <c r="K58" s="344"/>
      <c r="L58" s="344"/>
      <c r="M58" s="344"/>
      <c r="N58" s="354"/>
      <c r="O58" s="214">
        <f t="shared" ref="O58:T58" si="11">O26-SUM(O59:O100)</f>
        <v>0</v>
      </c>
      <c r="P58" s="203">
        <f t="shared" si="11"/>
        <v>0</v>
      </c>
      <c r="Q58" s="203">
        <f t="shared" si="11"/>
        <v>0</v>
      </c>
      <c r="R58" s="203">
        <f t="shared" si="11"/>
        <v>0</v>
      </c>
      <c r="S58" s="203">
        <f t="shared" si="11"/>
        <v>0</v>
      </c>
      <c r="T58" s="204">
        <f t="shared" si="11"/>
        <v>0</v>
      </c>
      <c r="U58" s="5"/>
    </row>
    <row r="59" spans="1:25" x14ac:dyDescent="0.3">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3">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2">SUM(O60:S60)</f>
        <v>0</v>
      </c>
      <c r="U60" s="5"/>
    </row>
    <row r="61" spans="1:25" x14ac:dyDescent="0.3">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2"/>
        <v>0</v>
      </c>
      <c r="U61" s="5"/>
    </row>
    <row r="62" spans="1:25" x14ac:dyDescent="0.3">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2"/>
        <v>0</v>
      </c>
      <c r="U62" s="5"/>
    </row>
    <row r="63" spans="1:25" x14ac:dyDescent="0.3">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2"/>
        <v>0</v>
      </c>
      <c r="U63" s="5"/>
    </row>
    <row r="64" spans="1:25" x14ac:dyDescent="0.3">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2"/>
        <v>0</v>
      </c>
      <c r="U64" s="5"/>
    </row>
    <row r="65" spans="2:21" x14ac:dyDescent="0.3">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2"/>
        <v>0</v>
      </c>
      <c r="U65" s="5"/>
    </row>
    <row r="66" spans="2:21" x14ac:dyDescent="0.3">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2"/>
        <v>0</v>
      </c>
      <c r="U66" s="5"/>
    </row>
    <row r="67" spans="2:21" x14ac:dyDescent="0.3">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2"/>
        <v>0</v>
      </c>
      <c r="U67" s="5"/>
    </row>
    <row r="68" spans="2:21" x14ac:dyDescent="0.3">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2"/>
        <v>0</v>
      </c>
      <c r="U68" s="5"/>
    </row>
    <row r="69" spans="2:21" x14ac:dyDescent="0.3">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2"/>
        <v>0</v>
      </c>
      <c r="U69" s="5"/>
    </row>
    <row r="70" spans="2:21" x14ac:dyDescent="0.3">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2"/>
        <v>0</v>
      </c>
      <c r="U70" s="5"/>
    </row>
    <row r="71" spans="2:21" x14ac:dyDescent="0.3">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2"/>
        <v>0</v>
      </c>
      <c r="U71" s="5"/>
    </row>
    <row r="72" spans="2:21" x14ac:dyDescent="0.3">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2"/>
        <v>0</v>
      </c>
      <c r="U72" s="5"/>
    </row>
    <row r="73" spans="2:21" x14ac:dyDescent="0.3">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2"/>
        <v>0</v>
      </c>
      <c r="U73" s="5"/>
    </row>
    <row r="74" spans="2:21" x14ac:dyDescent="0.3">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2"/>
        <v>0</v>
      </c>
      <c r="U74" s="5"/>
    </row>
    <row r="75" spans="2:21" x14ac:dyDescent="0.3">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2"/>
        <v>0</v>
      </c>
      <c r="U75" s="5"/>
    </row>
    <row r="76" spans="2:21" x14ac:dyDescent="0.3">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2"/>
        <v>0</v>
      </c>
      <c r="U76" s="5"/>
    </row>
    <row r="77" spans="2:21" x14ac:dyDescent="0.3">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2"/>
        <v>0</v>
      </c>
      <c r="U77" s="5"/>
    </row>
    <row r="78" spans="2:21" x14ac:dyDescent="0.3">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2"/>
        <v>0</v>
      </c>
      <c r="U78" s="5"/>
    </row>
    <row r="79" spans="2:21" x14ac:dyDescent="0.3">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2"/>
        <v>0</v>
      </c>
      <c r="U79" s="5"/>
    </row>
    <row r="80" spans="2:21" x14ac:dyDescent="0.3">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2"/>
        <v>0</v>
      </c>
      <c r="U80" s="5"/>
    </row>
    <row r="81" spans="2:21" x14ac:dyDescent="0.3">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2"/>
        <v>0</v>
      </c>
      <c r="U81" s="5"/>
    </row>
    <row r="82" spans="2:21" x14ac:dyDescent="0.3">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2"/>
        <v>0</v>
      </c>
      <c r="U82" s="5"/>
    </row>
    <row r="83" spans="2:21" x14ac:dyDescent="0.3">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2"/>
        <v>0</v>
      </c>
      <c r="U83" s="5"/>
    </row>
    <row r="84" spans="2:21" x14ac:dyDescent="0.3">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2"/>
        <v>0</v>
      </c>
      <c r="U84" s="5"/>
    </row>
    <row r="85" spans="2:21" x14ac:dyDescent="0.3">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2"/>
        <v>0</v>
      </c>
      <c r="U85" s="5"/>
    </row>
    <row r="86" spans="2:21" x14ac:dyDescent="0.3">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2"/>
        <v>0</v>
      </c>
      <c r="U86" s="5"/>
    </row>
    <row r="87" spans="2:21" x14ac:dyDescent="0.3">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2"/>
        <v>0</v>
      </c>
      <c r="U87" s="5"/>
    </row>
    <row r="88" spans="2:21" x14ac:dyDescent="0.3">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2"/>
        <v>0</v>
      </c>
      <c r="U88" s="5"/>
    </row>
    <row r="89" spans="2:21" x14ac:dyDescent="0.3">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2"/>
        <v>0</v>
      </c>
      <c r="U89" s="5"/>
    </row>
    <row r="90" spans="2:21" hidden="1" x14ac:dyDescent="0.3">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2"/>
        <v>0</v>
      </c>
      <c r="U90" s="5"/>
    </row>
    <row r="91" spans="2:21" hidden="1" x14ac:dyDescent="0.3">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2"/>
        <v>0</v>
      </c>
      <c r="U91" s="5"/>
    </row>
    <row r="92" spans="2:21" hidden="1" x14ac:dyDescent="0.3">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2"/>
        <v>0</v>
      </c>
      <c r="U92" s="5"/>
    </row>
    <row r="93" spans="2:21" hidden="1" x14ac:dyDescent="0.3">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2"/>
        <v>0</v>
      </c>
      <c r="U93" s="5"/>
    </row>
    <row r="94" spans="2:21" hidden="1" x14ac:dyDescent="0.3">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2"/>
        <v>0</v>
      </c>
      <c r="U94" s="5"/>
    </row>
    <row r="95" spans="2:21" hidden="1" x14ac:dyDescent="0.3">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2"/>
        <v>0</v>
      </c>
      <c r="U95" s="5"/>
    </row>
    <row r="96" spans="2:21" hidden="1" x14ac:dyDescent="0.3">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2"/>
        <v>0</v>
      </c>
      <c r="U96" s="5"/>
    </row>
    <row r="97" spans="2:21" hidden="1" x14ac:dyDescent="0.3">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2"/>
        <v>0</v>
      </c>
      <c r="U97" s="5"/>
    </row>
    <row r="98" spans="2:21" hidden="1" x14ac:dyDescent="0.3">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2"/>
        <v>0</v>
      </c>
      <c r="U98" s="5"/>
    </row>
    <row r="99" spans="2:21" hidden="1" x14ac:dyDescent="0.3">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2"/>
        <v>0</v>
      </c>
      <c r="U99" s="5"/>
    </row>
    <row r="100" spans="2:21" hidden="1" x14ac:dyDescent="0.3">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2"/>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G100"/>
  <sheetViews>
    <sheetView showZeros="0" workbookViewId="0">
      <pane xSplit="14" ySplit="5" topLeftCell="O30" activePane="bottomRight" state="frozen"/>
      <selection pane="topRight" activeCell="O1" sqref="O1"/>
      <selection pane="bottomLeft" activeCell="A6" sqref="A6"/>
      <selection pane="bottomRight" activeCell="O59" sqref="O59"/>
    </sheetView>
  </sheetViews>
  <sheetFormatPr baseColWidth="10" defaultColWidth="0" defaultRowHeight="14.4" zeroHeight="1" x14ac:dyDescent="0.3"/>
  <cols>
    <col min="1" max="1" width="5" style="262" hidden="1" customWidth="1"/>
    <col min="2" max="5" width="2.44140625" style="262" customWidth="1"/>
    <col min="6" max="14" width="2.44140625" style="108" customWidth="1"/>
    <col min="15" max="20" width="15.6640625" style="262" customWidth="1"/>
    <col min="21" max="21" width="2.44140625" style="262" customWidth="1"/>
    <col min="22" max="33" width="0" style="262" hidden="1" customWidth="1"/>
    <col min="34" max="16384" width="9.109375" style="262" hidden="1"/>
  </cols>
  <sheetData>
    <row r="1" spans="1:33" ht="15" customHeight="1" x14ac:dyDescent="0.3">
      <c r="A1" s="73" t="str">
        <f t="array" aca="1" ref="A1" ca="1">MID(CELL("filename",B1),FIND("]",CELL("filename",B1))+1,256)</f>
        <v>7</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3">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3">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3">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3">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3">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3">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3">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3">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3">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3">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3">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3">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3">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3">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3">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 thickBot="1" x14ac:dyDescent="0.35">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3">
      <c r="A26" s="4" t="s">
        <v>473</v>
      </c>
      <c r="B26" s="341"/>
      <c r="C26" s="342"/>
      <c r="D26" s="342"/>
      <c r="E26" s="342"/>
      <c r="F26" s="342"/>
      <c r="G26" s="342"/>
      <c r="H26" s="342"/>
      <c r="I26" s="342"/>
      <c r="J26" s="342"/>
      <c r="K26" s="342"/>
      <c r="L26" s="342"/>
      <c r="M26" s="342"/>
      <c r="N26" s="358"/>
      <c r="O26" s="184">
        <f>O28+O33+O38</f>
        <v>0</v>
      </c>
      <c r="P26" s="184">
        <f>P28+P33+P38</f>
        <v>0</v>
      </c>
      <c r="Q26" s="184">
        <f>Q28+Q33+Q38</f>
        <v>0</v>
      </c>
      <c r="R26" s="184">
        <f>R28+R33+R38</f>
        <v>0</v>
      </c>
      <c r="S26" s="184">
        <f>S28+S33+S38</f>
        <v>0</v>
      </c>
      <c r="T26" s="195">
        <f>SUM(O26:S26)</f>
        <v>0</v>
      </c>
      <c r="U26" s="5"/>
    </row>
    <row r="27" spans="1:21" ht="15.6" x14ac:dyDescent="0.3">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T27" si="4">O28-(O9+O13+O17+O21)</f>
        <v>0</v>
      </c>
      <c r="P27" s="198">
        <f t="shared" si="4"/>
        <v>0</v>
      </c>
      <c r="Q27" s="198">
        <f t="shared" si="4"/>
        <v>0</v>
      </c>
      <c r="R27" s="198">
        <f t="shared" si="4"/>
        <v>0</v>
      </c>
      <c r="S27" s="198">
        <f t="shared" si="4"/>
        <v>0</v>
      </c>
      <c r="T27" s="199">
        <f t="shared" si="4"/>
        <v>0</v>
      </c>
      <c r="U27" s="5"/>
    </row>
    <row r="28" spans="1:21" x14ac:dyDescent="0.3">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5">SUM(O29:O31)</f>
        <v>0</v>
      </c>
      <c r="P28" s="184">
        <f t="shared" si="5"/>
        <v>0</v>
      </c>
      <c r="Q28" s="184">
        <f t="shared" si="5"/>
        <v>0</v>
      </c>
      <c r="R28" s="184">
        <f t="shared" si="5"/>
        <v>0</v>
      </c>
      <c r="S28" s="184">
        <f t="shared" si="5"/>
        <v>0</v>
      </c>
      <c r="T28" s="195">
        <f t="shared" si="5"/>
        <v>0</v>
      </c>
      <c r="U28" s="5"/>
    </row>
    <row r="29" spans="1:21" x14ac:dyDescent="0.3">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3">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3">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6" x14ac:dyDescent="0.3">
      <c r="A32" s="4"/>
      <c r="B32" s="343" t="str">
        <f>IF(OR(ABS(O32)&gt;1,ABS(P32)&gt;1,ABS(Q32)&gt;1,ABS(R32)&gt;1,ABS(S32)&gt;1,ABS(T32)&gt;1),"Attention aux différences !","")</f>
        <v/>
      </c>
      <c r="C32" s="344"/>
      <c r="D32" s="344"/>
      <c r="E32" s="344"/>
      <c r="F32" s="344"/>
      <c r="G32" s="344"/>
      <c r="H32" s="344"/>
      <c r="I32" s="344"/>
      <c r="J32" s="344"/>
      <c r="K32" s="344"/>
      <c r="L32" s="344"/>
      <c r="M32" s="344"/>
      <c r="N32" s="354"/>
      <c r="O32" s="198">
        <f t="shared" ref="O32:T32" si="6">O33-(O10+O14+O18+O22)</f>
        <v>0</v>
      </c>
      <c r="P32" s="198">
        <f t="shared" si="6"/>
        <v>0</v>
      </c>
      <c r="Q32" s="198">
        <f t="shared" si="6"/>
        <v>0</v>
      </c>
      <c r="R32" s="198">
        <f t="shared" si="6"/>
        <v>0</v>
      </c>
      <c r="S32" s="198">
        <f t="shared" si="6"/>
        <v>0</v>
      </c>
      <c r="T32" s="199">
        <f t="shared" si="6"/>
        <v>0</v>
      </c>
      <c r="U32" s="5"/>
    </row>
    <row r="33" spans="1:21" x14ac:dyDescent="0.3">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7">SUM(O34:O36)</f>
        <v>0</v>
      </c>
      <c r="P33" s="184">
        <f t="shared" si="7"/>
        <v>0</v>
      </c>
      <c r="Q33" s="184">
        <f t="shared" si="7"/>
        <v>0</v>
      </c>
      <c r="R33" s="184">
        <f t="shared" si="7"/>
        <v>0</v>
      </c>
      <c r="S33" s="184">
        <f t="shared" si="7"/>
        <v>0</v>
      </c>
      <c r="T33" s="195">
        <f t="shared" si="7"/>
        <v>0</v>
      </c>
      <c r="U33" s="5"/>
    </row>
    <row r="34" spans="1:21" x14ac:dyDescent="0.3">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3">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3">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6" x14ac:dyDescent="0.3">
      <c r="A37" s="4"/>
      <c r="B37" s="343" t="str">
        <f>IF(OR(ABS(O37)&gt;1,ABS(P37)&gt;1,ABS(Q37)&gt;1,ABS(R37)&gt;1,ABS(S37)&gt;1,ABS(T37)&gt;1),"Attention aux différences !","")</f>
        <v/>
      </c>
      <c r="C37" s="344"/>
      <c r="D37" s="344"/>
      <c r="E37" s="344"/>
      <c r="F37" s="344"/>
      <c r="G37" s="344"/>
      <c r="H37" s="344"/>
      <c r="I37" s="344"/>
      <c r="J37" s="344"/>
      <c r="K37" s="344"/>
      <c r="L37" s="344"/>
      <c r="M37" s="344"/>
      <c r="N37" s="354"/>
      <c r="O37" s="198">
        <f t="shared" ref="O37:T37" si="8">O38-(O11+O15+O19+O23)</f>
        <v>0</v>
      </c>
      <c r="P37" s="198">
        <f t="shared" si="8"/>
        <v>0</v>
      </c>
      <c r="Q37" s="198">
        <f t="shared" si="8"/>
        <v>0</v>
      </c>
      <c r="R37" s="198">
        <f t="shared" si="8"/>
        <v>0</v>
      </c>
      <c r="S37" s="198">
        <f t="shared" si="8"/>
        <v>0</v>
      </c>
      <c r="T37" s="199">
        <f t="shared" si="8"/>
        <v>0</v>
      </c>
      <c r="U37" s="5"/>
    </row>
    <row r="38" spans="1:21" x14ac:dyDescent="0.3">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9">SUM(O39:O42)</f>
        <v>0</v>
      </c>
      <c r="P38" s="184">
        <f t="shared" si="9"/>
        <v>0</v>
      </c>
      <c r="Q38" s="184">
        <f t="shared" si="9"/>
        <v>0</v>
      </c>
      <c r="R38" s="184">
        <f t="shared" si="9"/>
        <v>0</v>
      </c>
      <c r="S38" s="184">
        <f t="shared" si="9"/>
        <v>0</v>
      </c>
      <c r="T38" s="184">
        <f t="shared" si="9"/>
        <v>0</v>
      </c>
      <c r="U38" s="5"/>
    </row>
    <row r="39" spans="1:21" x14ac:dyDescent="0.3">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3">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3">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 thickBot="1" x14ac:dyDescent="0.35">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3">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
      <c r="A44" s="4"/>
      <c r="B44" s="12"/>
      <c r="C44" s="6"/>
      <c r="D44" s="6"/>
      <c r="E44" s="6"/>
      <c r="F44" s="6"/>
      <c r="G44" s="6"/>
      <c r="H44" s="6"/>
      <c r="I44" s="6"/>
      <c r="J44" s="6"/>
      <c r="K44" s="6"/>
      <c r="L44" s="6"/>
      <c r="M44" s="6"/>
      <c r="N44" s="6"/>
      <c r="O44" s="6"/>
      <c r="P44" s="6"/>
      <c r="Q44" s="6"/>
      <c r="R44" s="6"/>
      <c r="S44" s="6"/>
      <c r="T44" s="6"/>
      <c r="U44" s="21"/>
    </row>
    <row r="45" spans="1:21" hidden="1" x14ac:dyDescent="0.3">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3">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3">
      <c r="A47" s="4"/>
      <c r="B47" s="6"/>
      <c r="C47" s="6"/>
      <c r="D47" s="6"/>
      <c r="E47" s="6"/>
      <c r="F47" s="6"/>
      <c r="G47" s="6"/>
      <c r="H47" s="6"/>
      <c r="I47" s="6"/>
      <c r="J47" s="6"/>
      <c r="K47" s="6"/>
      <c r="L47" s="6"/>
      <c r="M47" s="6"/>
      <c r="N47" s="6"/>
      <c r="O47" s="6"/>
      <c r="P47" s="6"/>
      <c r="Q47" s="6"/>
      <c r="R47" s="6"/>
      <c r="S47" s="6"/>
      <c r="T47" s="6"/>
      <c r="U47" s="21"/>
    </row>
    <row r="48" spans="1:21" hidden="1" x14ac:dyDescent="0.3">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3">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3">
      <c r="A50" s="4"/>
      <c r="B50" s="6"/>
      <c r="C50" s="6"/>
      <c r="D50" s="6"/>
      <c r="E50" s="6"/>
      <c r="F50" s="6"/>
      <c r="G50" s="6"/>
      <c r="H50" s="6"/>
      <c r="I50" s="6"/>
      <c r="J50" s="6"/>
      <c r="K50" s="6"/>
      <c r="L50" s="6"/>
      <c r="M50" s="6"/>
      <c r="N50" s="6"/>
      <c r="O50" s="6"/>
      <c r="P50" s="6"/>
      <c r="Q50" s="6"/>
      <c r="R50" s="6"/>
      <c r="S50" s="6"/>
      <c r="T50" s="6"/>
      <c r="U50" s="21"/>
    </row>
    <row r="51" spans="1:25" hidden="1" x14ac:dyDescent="0.3">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3">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3">
      <c r="F53" s="262"/>
      <c r="G53" s="262"/>
      <c r="H53" s="262"/>
      <c r="I53" s="262"/>
      <c r="J53" s="262"/>
      <c r="K53" s="262"/>
      <c r="L53" s="262"/>
      <c r="M53" s="262"/>
      <c r="N53" s="262"/>
      <c r="U53" s="22"/>
    </row>
    <row r="54" spans="1:25" x14ac:dyDescent="0.3">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 thickBot="1" x14ac:dyDescent="0.35">
      <c r="A55" s="4"/>
      <c r="B55" s="6"/>
      <c r="C55" s="6"/>
      <c r="D55" s="6"/>
      <c r="E55" s="6"/>
      <c r="F55" s="6"/>
      <c r="G55" s="6"/>
      <c r="H55" s="6"/>
      <c r="I55" s="6"/>
      <c r="J55" s="6"/>
      <c r="K55" s="6"/>
      <c r="L55" s="6"/>
      <c r="M55" s="6"/>
      <c r="N55" s="6"/>
      <c r="O55" s="6"/>
      <c r="P55" s="6"/>
      <c r="Q55" s="6"/>
      <c r="R55" s="6"/>
      <c r="S55" s="6"/>
      <c r="T55" s="6"/>
      <c r="U55" s="21"/>
      <c r="Y55" s="262" t="s">
        <v>2681</v>
      </c>
    </row>
    <row r="56" spans="1:25" x14ac:dyDescent="0.3">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3">
      <c r="A57" s="4"/>
      <c r="B57" s="341"/>
      <c r="C57" s="342"/>
      <c r="D57" s="342"/>
      <c r="E57" s="342"/>
      <c r="F57" s="342"/>
      <c r="G57" s="342"/>
      <c r="H57" s="342"/>
      <c r="I57" s="342"/>
      <c r="J57" s="342"/>
      <c r="K57" s="342"/>
      <c r="L57" s="342"/>
      <c r="M57" s="342"/>
      <c r="N57" s="358"/>
      <c r="O57" s="184">
        <f t="shared" ref="O57:T57" si="10">SUM(O59:O89)</f>
        <v>0</v>
      </c>
      <c r="P57" s="184">
        <f t="shared" si="10"/>
        <v>0</v>
      </c>
      <c r="Q57" s="184">
        <f t="shared" si="10"/>
        <v>0</v>
      </c>
      <c r="R57" s="184">
        <f t="shared" si="10"/>
        <v>0</v>
      </c>
      <c r="S57" s="184">
        <f t="shared" si="10"/>
        <v>0</v>
      </c>
      <c r="T57" s="195">
        <f t="shared" si="10"/>
        <v>0</v>
      </c>
      <c r="U57" s="5"/>
    </row>
    <row r="58" spans="1:25" ht="15.6" x14ac:dyDescent="0.3">
      <c r="A58" s="4"/>
      <c r="B58" s="343" t="str">
        <f>IF(OR(ABS(O58)&gt;1,ABS(P58)&gt;1,ABS(Q58)&gt;1,ABS(R58)&gt;1,ABS(S58)&gt;1,ABS(T58)&gt;1),"Attention aux différences !","")</f>
        <v/>
      </c>
      <c r="C58" s="344"/>
      <c r="D58" s="344"/>
      <c r="E58" s="344"/>
      <c r="F58" s="344"/>
      <c r="G58" s="344"/>
      <c r="H58" s="344"/>
      <c r="I58" s="344"/>
      <c r="J58" s="344"/>
      <c r="K58" s="344"/>
      <c r="L58" s="344"/>
      <c r="M58" s="344"/>
      <c r="N58" s="354"/>
      <c r="O58" s="214">
        <f t="shared" ref="O58:T58" si="11">O26-SUM(O59:O100)</f>
        <v>0</v>
      </c>
      <c r="P58" s="203">
        <f t="shared" si="11"/>
        <v>0</v>
      </c>
      <c r="Q58" s="203">
        <f t="shared" si="11"/>
        <v>0</v>
      </c>
      <c r="R58" s="203">
        <f t="shared" si="11"/>
        <v>0</v>
      </c>
      <c r="S58" s="203">
        <f t="shared" si="11"/>
        <v>0</v>
      </c>
      <c r="T58" s="204">
        <f t="shared" si="11"/>
        <v>0</v>
      </c>
      <c r="U58" s="5"/>
    </row>
    <row r="59" spans="1:25" x14ac:dyDescent="0.3">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3">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2">SUM(O60:S60)</f>
        <v>0</v>
      </c>
      <c r="U60" s="5"/>
    </row>
    <row r="61" spans="1:25" x14ac:dyDescent="0.3">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2"/>
        <v>0</v>
      </c>
      <c r="U61" s="5"/>
    </row>
    <row r="62" spans="1:25" x14ac:dyDescent="0.3">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2"/>
        <v>0</v>
      </c>
      <c r="U62" s="5"/>
    </row>
    <row r="63" spans="1:25" x14ac:dyDescent="0.3">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2"/>
        <v>0</v>
      </c>
      <c r="U63" s="5"/>
    </row>
    <row r="64" spans="1:25" x14ac:dyDescent="0.3">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2"/>
        <v>0</v>
      </c>
      <c r="U64" s="5"/>
    </row>
    <row r="65" spans="2:21" x14ac:dyDescent="0.3">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2"/>
        <v>0</v>
      </c>
      <c r="U65" s="5"/>
    </row>
    <row r="66" spans="2:21" x14ac:dyDescent="0.3">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2"/>
        <v>0</v>
      </c>
      <c r="U66" s="5"/>
    </row>
    <row r="67" spans="2:21" x14ac:dyDescent="0.3">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2"/>
        <v>0</v>
      </c>
      <c r="U67" s="5"/>
    </row>
    <row r="68" spans="2:21" x14ac:dyDescent="0.3">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2"/>
        <v>0</v>
      </c>
      <c r="U68" s="5"/>
    </row>
    <row r="69" spans="2:21" x14ac:dyDescent="0.3">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2"/>
        <v>0</v>
      </c>
      <c r="U69" s="5"/>
    </row>
    <row r="70" spans="2:21" x14ac:dyDescent="0.3">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2"/>
        <v>0</v>
      </c>
      <c r="U70" s="5"/>
    </row>
    <row r="71" spans="2:21" x14ac:dyDescent="0.3">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2"/>
        <v>0</v>
      </c>
      <c r="U71" s="5"/>
    </row>
    <row r="72" spans="2:21" x14ac:dyDescent="0.3">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2"/>
        <v>0</v>
      </c>
      <c r="U72" s="5"/>
    </row>
    <row r="73" spans="2:21" x14ac:dyDescent="0.3">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2"/>
        <v>0</v>
      </c>
      <c r="U73" s="5"/>
    </row>
    <row r="74" spans="2:21" x14ac:dyDescent="0.3">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2"/>
        <v>0</v>
      </c>
      <c r="U74" s="5"/>
    </row>
    <row r="75" spans="2:21" x14ac:dyDescent="0.3">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2"/>
        <v>0</v>
      </c>
      <c r="U75" s="5"/>
    </row>
    <row r="76" spans="2:21" x14ac:dyDescent="0.3">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2"/>
        <v>0</v>
      </c>
      <c r="U76" s="5"/>
    </row>
    <row r="77" spans="2:21" x14ac:dyDescent="0.3">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2"/>
        <v>0</v>
      </c>
      <c r="U77" s="5"/>
    </row>
    <row r="78" spans="2:21" x14ac:dyDescent="0.3">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2"/>
        <v>0</v>
      </c>
      <c r="U78" s="5"/>
    </row>
    <row r="79" spans="2:21" x14ac:dyDescent="0.3">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2"/>
        <v>0</v>
      </c>
      <c r="U79" s="5"/>
    </row>
    <row r="80" spans="2:21" x14ac:dyDescent="0.3">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2"/>
        <v>0</v>
      </c>
      <c r="U80" s="5"/>
    </row>
    <row r="81" spans="2:21" x14ac:dyDescent="0.3">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2"/>
        <v>0</v>
      </c>
      <c r="U81" s="5"/>
    </row>
    <row r="82" spans="2:21" x14ac:dyDescent="0.3">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2"/>
        <v>0</v>
      </c>
      <c r="U82" s="5"/>
    </row>
    <row r="83" spans="2:21" x14ac:dyDescent="0.3">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2"/>
        <v>0</v>
      </c>
      <c r="U83" s="5"/>
    </row>
    <row r="84" spans="2:21" x14ac:dyDescent="0.3">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2"/>
        <v>0</v>
      </c>
      <c r="U84" s="5"/>
    </row>
    <row r="85" spans="2:21" x14ac:dyDescent="0.3">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2"/>
        <v>0</v>
      </c>
      <c r="U85" s="5"/>
    </row>
    <row r="86" spans="2:21" x14ac:dyDescent="0.3">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2"/>
        <v>0</v>
      </c>
      <c r="U86" s="5"/>
    </row>
    <row r="87" spans="2:21" x14ac:dyDescent="0.3">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2"/>
        <v>0</v>
      </c>
      <c r="U87" s="5"/>
    </row>
    <row r="88" spans="2:21" x14ac:dyDescent="0.3">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2"/>
        <v>0</v>
      </c>
      <c r="U88" s="5"/>
    </row>
    <row r="89" spans="2:21" x14ac:dyDescent="0.3">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2"/>
        <v>0</v>
      </c>
      <c r="U89" s="5"/>
    </row>
    <row r="90" spans="2:21" hidden="1" x14ac:dyDescent="0.3">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2"/>
        <v>0</v>
      </c>
      <c r="U90" s="5"/>
    </row>
    <row r="91" spans="2:21" hidden="1" x14ac:dyDescent="0.3">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2"/>
        <v>0</v>
      </c>
      <c r="U91" s="5"/>
    </row>
    <row r="92" spans="2:21" hidden="1" x14ac:dyDescent="0.3">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2"/>
        <v>0</v>
      </c>
      <c r="U92" s="5"/>
    </row>
    <row r="93" spans="2:21" hidden="1" x14ac:dyDescent="0.3">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2"/>
        <v>0</v>
      </c>
      <c r="U93" s="5"/>
    </row>
    <row r="94" spans="2:21" hidden="1" x14ac:dyDescent="0.3">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2"/>
        <v>0</v>
      </c>
      <c r="U94" s="5"/>
    </row>
    <row r="95" spans="2:21" hidden="1" x14ac:dyDescent="0.3">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2"/>
        <v>0</v>
      </c>
      <c r="U95" s="5"/>
    </row>
    <row r="96" spans="2:21" hidden="1" x14ac:dyDescent="0.3">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2"/>
        <v>0</v>
      </c>
      <c r="U96" s="5"/>
    </row>
    <row r="97" spans="2:21" hidden="1" x14ac:dyDescent="0.3">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2"/>
        <v>0</v>
      </c>
      <c r="U97" s="5"/>
    </row>
    <row r="98" spans="2:21" hidden="1" x14ac:dyDescent="0.3">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2"/>
        <v>0</v>
      </c>
      <c r="U98" s="5"/>
    </row>
    <row r="99" spans="2:21" hidden="1" x14ac:dyDescent="0.3">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2"/>
        <v>0</v>
      </c>
      <c r="U99" s="5"/>
    </row>
    <row r="100" spans="2:21" hidden="1" x14ac:dyDescent="0.3">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2"/>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style="262" hidden="1" customWidth="1"/>
    <col min="2" max="5" width="2.44140625" style="262" customWidth="1"/>
    <col min="6" max="14" width="2.44140625" style="108" customWidth="1"/>
    <col min="15" max="20" width="15.6640625" style="262" customWidth="1"/>
    <col min="21" max="21" width="2.44140625" style="262" customWidth="1"/>
    <col min="22" max="33" width="0" style="262" hidden="1" customWidth="1"/>
    <col min="34" max="16384" width="9.109375" style="262" hidden="1"/>
  </cols>
  <sheetData>
    <row r="1" spans="1:33" ht="15" customHeight="1" x14ac:dyDescent="0.3">
      <c r="A1" s="73" t="str">
        <f t="array" aca="1" ref="A1" ca="1">MID(CELL("filename",B1),FIND("]",CELL("filename",B1))+1,256)</f>
        <v>8</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3">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3">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3">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3">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3">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3">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3">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3">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3">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3">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3">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3">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3">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3">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3">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 thickBot="1" x14ac:dyDescent="0.35">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3">
      <c r="A26" s="4" t="s">
        <v>473</v>
      </c>
      <c r="B26" s="341"/>
      <c r="C26" s="342"/>
      <c r="D26" s="342"/>
      <c r="E26" s="342"/>
      <c r="F26" s="342"/>
      <c r="G26" s="342"/>
      <c r="H26" s="342"/>
      <c r="I26" s="342"/>
      <c r="J26" s="342"/>
      <c r="K26" s="342"/>
      <c r="L26" s="342"/>
      <c r="M26" s="342"/>
      <c r="N26" s="358"/>
      <c r="O26" s="184">
        <f>O28+O33+O38</f>
        <v>0</v>
      </c>
      <c r="P26" s="184">
        <f>P28+P33+P38</f>
        <v>0</v>
      </c>
      <c r="Q26" s="184">
        <f>Q28+Q33+Q38</f>
        <v>0</v>
      </c>
      <c r="R26" s="184">
        <f>R28+R33+R38</f>
        <v>0</v>
      </c>
      <c r="S26" s="184">
        <f>S28+S33+S38</f>
        <v>0</v>
      </c>
      <c r="T26" s="195">
        <f>SUM(O26:S26)</f>
        <v>0</v>
      </c>
      <c r="U26" s="5"/>
    </row>
    <row r="27" spans="1:21" ht="15.6" x14ac:dyDescent="0.3">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T27" si="4">O28-(O9+O13+O17+O21)</f>
        <v>0</v>
      </c>
      <c r="P27" s="198">
        <f t="shared" si="4"/>
        <v>0</v>
      </c>
      <c r="Q27" s="198">
        <f t="shared" si="4"/>
        <v>0</v>
      </c>
      <c r="R27" s="198">
        <f t="shared" si="4"/>
        <v>0</v>
      </c>
      <c r="S27" s="198">
        <f t="shared" si="4"/>
        <v>0</v>
      </c>
      <c r="T27" s="199">
        <f t="shared" si="4"/>
        <v>0</v>
      </c>
      <c r="U27" s="5"/>
    </row>
    <row r="28" spans="1:21" x14ac:dyDescent="0.3">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5">SUM(O29:O31)</f>
        <v>0</v>
      </c>
      <c r="P28" s="184">
        <f t="shared" si="5"/>
        <v>0</v>
      </c>
      <c r="Q28" s="184">
        <f t="shared" si="5"/>
        <v>0</v>
      </c>
      <c r="R28" s="184">
        <f t="shared" si="5"/>
        <v>0</v>
      </c>
      <c r="S28" s="184">
        <f t="shared" si="5"/>
        <v>0</v>
      </c>
      <c r="T28" s="195">
        <f t="shared" si="5"/>
        <v>0</v>
      </c>
      <c r="U28" s="5"/>
    </row>
    <row r="29" spans="1:21" x14ac:dyDescent="0.3">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3">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3">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6" x14ac:dyDescent="0.3">
      <c r="A32" s="4"/>
      <c r="B32" s="343" t="str">
        <f>IF(OR(ABS(O32)&gt;1,ABS(P32)&gt;1,ABS(Q32)&gt;1,ABS(R32)&gt;1,ABS(S32)&gt;1,ABS(T32)&gt;1),"Attention aux différences !","")</f>
        <v/>
      </c>
      <c r="C32" s="344"/>
      <c r="D32" s="344"/>
      <c r="E32" s="344"/>
      <c r="F32" s="344"/>
      <c r="G32" s="344"/>
      <c r="H32" s="344"/>
      <c r="I32" s="344"/>
      <c r="J32" s="344"/>
      <c r="K32" s="344"/>
      <c r="L32" s="344"/>
      <c r="M32" s="344"/>
      <c r="N32" s="354"/>
      <c r="O32" s="198">
        <f t="shared" ref="O32:T32" si="6">O33-(O10+O14+O18+O22)</f>
        <v>0</v>
      </c>
      <c r="P32" s="198">
        <f t="shared" si="6"/>
        <v>0</v>
      </c>
      <c r="Q32" s="198">
        <f t="shared" si="6"/>
        <v>0</v>
      </c>
      <c r="R32" s="198">
        <f t="shared" si="6"/>
        <v>0</v>
      </c>
      <c r="S32" s="198">
        <f t="shared" si="6"/>
        <v>0</v>
      </c>
      <c r="T32" s="199">
        <f t="shared" si="6"/>
        <v>0</v>
      </c>
      <c r="U32" s="5"/>
    </row>
    <row r="33" spans="1:21" x14ac:dyDescent="0.3">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7">SUM(O34:O36)</f>
        <v>0</v>
      </c>
      <c r="P33" s="184">
        <f t="shared" si="7"/>
        <v>0</v>
      </c>
      <c r="Q33" s="184">
        <f t="shared" si="7"/>
        <v>0</v>
      </c>
      <c r="R33" s="184">
        <f t="shared" si="7"/>
        <v>0</v>
      </c>
      <c r="S33" s="184">
        <f t="shared" si="7"/>
        <v>0</v>
      </c>
      <c r="T33" s="195">
        <f t="shared" si="7"/>
        <v>0</v>
      </c>
      <c r="U33" s="5"/>
    </row>
    <row r="34" spans="1:21" x14ac:dyDescent="0.3">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3">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3">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6" x14ac:dyDescent="0.3">
      <c r="A37" s="4"/>
      <c r="B37" s="343" t="str">
        <f>IF(OR(ABS(O37)&gt;1,ABS(P37)&gt;1,ABS(Q37)&gt;1,ABS(R37)&gt;1,ABS(S37)&gt;1,ABS(T37)&gt;1),"Attention aux différences !","")</f>
        <v/>
      </c>
      <c r="C37" s="344"/>
      <c r="D37" s="344"/>
      <c r="E37" s="344"/>
      <c r="F37" s="344"/>
      <c r="G37" s="344"/>
      <c r="H37" s="344"/>
      <c r="I37" s="344"/>
      <c r="J37" s="344"/>
      <c r="K37" s="344"/>
      <c r="L37" s="344"/>
      <c r="M37" s="344"/>
      <c r="N37" s="354"/>
      <c r="O37" s="198">
        <f t="shared" ref="O37:T37" si="8">O38-(O11+O15+O19+O23)</f>
        <v>0</v>
      </c>
      <c r="P37" s="198">
        <f t="shared" si="8"/>
        <v>0</v>
      </c>
      <c r="Q37" s="198">
        <f t="shared" si="8"/>
        <v>0</v>
      </c>
      <c r="R37" s="198">
        <f t="shared" si="8"/>
        <v>0</v>
      </c>
      <c r="S37" s="198">
        <f t="shared" si="8"/>
        <v>0</v>
      </c>
      <c r="T37" s="199">
        <f t="shared" si="8"/>
        <v>0</v>
      </c>
      <c r="U37" s="5"/>
    </row>
    <row r="38" spans="1:21" x14ac:dyDescent="0.3">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9">SUM(O39:O42)</f>
        <v>0</v>
      </c>
      <c r="P38" s="184">
        <f t="shared" si="9"/>
        <v>0</v>
      </c>
      <c r="Q38" s="184">
        <f t="shared" si="9"/>
        <v>0</v>
      </c>
      <c r="R38" s="184">
        <f t="shared" si="9"/>
        <v>0</v>
      </c>
      <c r="S38" s="184">
        <f t="shared" si="9"/>
        <v>0</v>
      </c>
      <c r="T38" s="184">
        <f t="shared" si="9"/>
        <v>0</v>
      </c>
      <c r="U38" s="5"/>
    </row>
    <row r="39" spans="1:21" x14ac:dyDescent="0.3">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3">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3">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 thickBot="1" x14ac:dyDescent="0.35">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3">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
      <c r="A44" s="4"/>
      <c r="B44" s="12"/>
      <c r="C44" s="6"/>
      <c r="D44" s="6"/>
      <c r="E44" s="6"/>
      <c r="F44" s="6"/>
      <c r="G44" s="6"/>
      <c r="H44" s="6"/>
      <c r="I44" s="6"/>
      <c r="J44" s="6"/>
      <c r="K44" s="6"/>
      <c r="L44" s="6"/>
      <c r="M44" s="6"/>
      <c r="N44" s="6"/>
      <c r="O44" s="6"/>
      <c r="P44" s="6"/>
      <c r="Q44" s="6"/>
      <c r="R44" s="6"/>
      <c r="S44" s="6"/>
      <c r="T44" s="6"/>
      <c r="U44" s="21"/>
    </row>
    <row r="45" spans="1:21" hidden="1" x14ac:dyDescent="0.3">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3">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3">
      <c r="A47" s="4"/>
      <c r="B47" s="6"/>
      <c r="C47" s="6"/>
      <c r="D47" s="6"/>
      <c r="E47" s="6"/>
      <c r="F47" s="6"/>
      <c r="G47" s="6"/>
      <c r="H47" s="6"/>
      <c r="I47" s="6"/>
      <c r="J47" s="6"/>
      <c r="K47" s="6"/>
      <c r="L47" s="6"/>
      <c r="M47" s="6"/>
      <c r="N47" s="6"/>
      <c r="O47" s="6"/>
      <c r="P47" s="6"/>
      <c r="Q47" s="6"/>
      <c r="R47" s="6"/>
      <c r="S47" s="6"/>
      <c r="T47" s="6"/>
      <c r="U47" s="21"/>
    </row>
    <row r="48" spans="1:21" hidden="1" x14ac:dyDescent="0.3">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3">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3">
      <c r="A50" s="4"/>
      <c r="B50" s="6"/>
      <c r="C50" s="6"/>
      <c r="D50" s="6"/>
      <c r="E50" s="6"/>
      <c r="F50" s="6"/>
      <c r="G50" s="6"/>
      <c r="H50" s="6"/>
      <c r="I50" s="6"/>
      <c r="J50" s="6"/>
      <c r="K50" s="6"/>
      <c r="L50" s="6"/>
      <c r="M50" s="6"/>
      <c r="N50" s="6"/>
      <c r="O50" s="6"/>
      <c r="P50" s="6"/>
      <c r="Q50" s="6"/>
      <c r="R50" s="6"/>
      <c r="S50" s="6"/>
      <c r="T50" s="6"/>
      <c r="U50" s="21"/>
    </row>
    <row r="51" spans="1:25" hidden="1" x14ac:dyDescent="0.3">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3">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3">
      <c r="F53" s="262"/>
      <c r="G53" s="262"/>
      <c r="H53" s="262"/>
      <c r="I53" s="262"/>
      <c r="J53" s="262"/>
      <c r="K53" s="262"/>
      <c r="L53" s="262"/>
      <c r="M53" s="262"/>
      <c r="N53" s="262"/>
      <c r="U53" s="22"/>
    </row>
    <row r="54" spans="1:25" x14ac:dyDescent="0.3">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 thickBot="1" x14ac:dyDescent="0.35">
      <c r="A55" s="4"/>
      <c r="B55" s="6"/>
      <c r="C55" s="6"/>
      <c r="D55" s="6"/>
      <c r="E55" s="6"/>
      <c r="F55" s="6"/>
      <c r="G55" s="6"/>
      <c r="H55" s="6"/>
      <c r="I55" s="6"/>
      <c r="J55" s="6"/>
      <c r="K55" s="6"/>
      <c r="L55" s="6"/>
      <c r="M55" s="6"/>
      <c r="N55" s="6"/>
      <c r="O55" s="6"/>
      <c r="P55" s="6"/>
      <c r="Q55" s="6"/>
      <c r="R55" s="6"/>
      <c r="S55" s="6"/>
      <c r="T55" s="6"/>
      <c r="U55" s="21"/>
      <c r="Y55" s="262" t="s">
        <v>2681</v>
      </c>
    </row>
    <row r="56" spans="1:25" x14ac:dyDescent="0.3">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3">
      <c r="A57" s="4"/>
      <c r="B57" s="341"/>
      <c r="C57" s="342"/>
      <c r="D57" s="342"/>
      <c r="E57" s="342"/>
      <c r="F57" s="342"/>
      <c r="G57" s="342"/>
      <c r="H57" s="342"/>
      <c r="I57" s="342"/>
      <c r="J57" s="342"/>
      <c r="K57" s="342"/>
      <c r="L57" s="342"/>
      <c r="M57" s="342"/>
      <c r="N57" s="358"/>
      <c r="O57" s="184">
        <f t="shared" ref="O57:T57" si="10">SUM(O59:O89)</f>
        <v>0</v>
      </c>
      <c r="P57" s="184">
        <f t="shared" si="10"/>
        <v>0</v>
      </c>
      <c r="Q57" s="184">
        <f t="shared" si="10"/>
        <v>0</v>
      </c>
      <c r="R57" s="184">
        <f t="shared" si="10"/>
        <v>0</v>
      </c>
      <c r="S57" s="184">
        <f t="shared" si="10"/>
        <v>0</v>
      </c>
      <c r="T57" s="195">
        <f t="shared" si="10"/>
        <v>0</v>
      </c>
      <c r="U57" s="5"/>
    </row>
    <row r="58" spans="1:25" ht="15.6" x14ac:dyDescent="0.3">
      <c r="A58" s="4"/>
      <c r="B58" s="343" t="str">
        <f>IF(OR(ABS(O58)&gt;1,ABS(P58)&gt;1,ABS(Q58)&gt;1,ABS(R58)&gt;1,ABS(S58)&gt;1,ABS(T58)&gt;1),"Attention aux différences !","")</f>
        <v/>
      </c>
      <c r="C58" s="344"/>
      <c r="D58" s="344"/>
      <c r="E58" s="344"/>
      <c r="F58" s="344"/>
      <c r="G58" s="344"/>
      <c r="H58" s="344"/>
      <c r="I58" s="344"/>
      <c r="J58" s="344"/>
      <c r="K58" s="344"/>
      <c r="L58" s="344"/>
      <c r="M58" s="344"/>
      <c r="N58" s="354"/>
      <c r="O58" s="214">
        <f t="shared" ref="O58:T58" si="11">O26-SUM(O59:O100)</f>
        <v>0</v>
      </c>
      <c r="P58" s="203">
        <f t="shared" si="11"/>
        <v>0</v>
      </c>
      <c r="Q58" s="203">
        <f t="shared" si="11"/>
        <v>0</v>
      </c>
      <c r="R58" s="203">
        <f t="shared" si="11"/>
        <v>0</v>
      </c>
      <c r="S58" s="203">
        <f t="shared" si="11"/>
        <v>0</v>
      </c>
      <c r="T58" s="204">
        <f t="shared" si="11"/>
        <v>0</v>
      </c>
      <c r="U58" s="5"/>
    </row>
    <row r="59" spans="1:25" x14ac:dyDescent="0.3">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3">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2">SUM(O60:S60)</f>
        <v>0</v>
      </c>
      <c r="U60" s="5"/>
    </row>
    <row r="61" spans="1:25" x14ac:dyDescent="0.3">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2"/>
        <v>0</v>
      </c>
      <c r="U61" s="5"/>
    </row>
    <row r="62" spans="1:25" x14ac:dyDescent="0.3">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2"/>
        <v>0</v>
      </c>
      <c r="U62" s="5"/>
    </row>
    <row r="63" spans="1:25" x14ac:dyDescent="0.3">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2"/>
        <v>0</v>
      </c>
      <c r="U63" s="5"/>
    </row>
    <row r="64" spans="1:25" x14ac:dyDescent="0.3">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2"/>
        <v>0</v>
      </c>
      <c r="U64" s="5"/>
    </row>
    <row r="65" spans="2:21" x14ac:dyDescent="0.3">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2"/>
        <v>0</v>
      </c>
      <c r="U65" s="5"/>
    </row>
    <row r="66" spans="2:21" x14ac:dyDescent="0.3">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2"/>
        <v>0</v>
      </c>
      <c r="U66" s="5"/>
    </row>
    <row r="67" spans="2:21" x14ac:dyDescent="0.3">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2"/>
        <v>0</v>
      </c>
      <c r="U67" s="5"/>
    </row>
    <row r="68" spans="2:21" x14ac:dyDescent="0.3">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2"/>
        <v>0</v>
      </c>
      <c r="U68" s="5"/>
    </row>
    <row r="69" spans="2:21" x14ac:dyDescent="0.3">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2"/>
        <v>0</v>
      </c>
      <c r="U69" s="5"/>
    </row>
    <row r="70" spans="2:21" x14ac:dyDescent="0.3">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2"/>
        <v>0</v>
      </c>
      <c r="U70" s="5"/>
    </row>
    <row r="71" spans="2:21" x14ac:dyDescent="0.3">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2"/>
        <v>0</v>
      </c>
      <c r="U71" s="5"/>
    </row>
    <row r="72" spans="2:21" x14ac:dyDescent="0.3">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2"/>
        <v>0</v>
      </c>
      <c r="U72" s="5"/>
    </row>
    <row r="73" spans="2:21" x14ac:dyDescent="0.3">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2"/>
        <v>0</v>
      </c>
      <c r="U73" s="5"/>
    </row>
    <row r="74" spans="2:21" x14ac:dyDescent="0.3">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2"/>
        <v>0</v>
      </c>
      <c r="U74" s="5"/>
    </row>
    <row r="75" spans="2:21" x14ac:dyDescent="0.3">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2"/>
        <v>0</v>
      </c>
      <c r="U75" s="5"/>
    </row>
    <row r="76" spans="2:21" x14ac:dyDescent="0.3">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2"/>
        <v>0</v>
      </c>
      <c r="U76" s="5"/>
    </row>
    <row r="77" spans="2:21" x14ac:dyDescent="0.3">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2"/>
        <v>0</v>
      </c>
      <c r="U77" s="5"/>
    </row>
    <row r="78" spans="2:21" x14ac:dyDescent="0.3">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2"/>
        <v>0</v>
      </c>
      <c r="U78" s="5"/>
    </row>
    <row r="79" spans="2:21" x14ac:dyDescent="0.3">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2"/>
        <v>0</v>
      </c>
      <c r="U79" s="5"/>
    </row>
    <row r="80" spans="2:21" x14ac:dyDescent="0.3">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2"/>
        <v>0</v>
      </c>
      <c r="U80" s="5"/>
    </row>
    <row r="81" spans="2:21" x14ac:dyDescent="0.3">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2"/>
        <v>0</v>
      </c>
      <c r="U81" s="5"/>
    </row>
    <row r="82" spans="2:21" x14ac:dyDescent="0.3">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2"/>
        <v>0</v>
      </c>
      <c r="U82" s="5"/>
    </row>
    <row r="83" spans="2:21" x14ac:dyDescent="0.3">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2"/>
        <v>0</v>
      </c>
      <c r="U83" s="5"/>
    </row>
    <row r="84" spans="2:21" x14ac:dyDescent="0.3">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2"/>
        <v>0</v>
      </c>
      <c r="U84" s="5"/>
    </row>
    <row r="85" spans="2:21" x14ac:dyDescent="0.3">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2"/>
        <v>0</v>
      </c>
      <c r="U85" s="5"/>
    </row>
    <row r="86" spans="2:21" x14ac:dyDescent="0.3">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2"/>
        <v>0</v>
      </c>
      <c r="U86" s="5"/>
    </row>
    <row r="87" spans="2:21" x14ac:dyDescent="0.3">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2"/>
        <v>0</v>
      </c>
      <c r="U87" s="5"/>
    </row>
    <row r="88" spans="2:21" x14ac:dyDescent="0.3">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2"/>
        <v>0</v>
      </c>
      <c r="U88" s="5"/>
    </row>
    <row r="89" spans="2:21" x14ac:dyDescent="0.3">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2"/>
        <v>0</v>
      </c>
      <c r="U89" s="5"/>
    </row>
    <row r="90" spans="2:21" hidden="1" x14ac:dyDescent="0.3">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2"/>
        <v>0</v>
      </c>
      <c r="U90" s="5"/>
    </row>
    <row r="91" spans="2:21" hidden="1" x14ac:dyDescent="0.3">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2"/>
        <v>0</v>
      </c>
      <c r="U91" s="5"/>
    </row>
    <row r="92" spans="2:21" hidden="1" x14ac:dyDescent="0.3">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2"/>
        <v>0</v>
      </c>
      <c r="U92" s="5"/>
    </row>
    <row r="93" spans="2:21" hidden="1" x14ac:dyDescent="0.3">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2"/>
        <v>0</v>
      </c>
      <c r="U93" s="5"/>
    </row>
    <row r="94" spans="2:21" hidden="1" x14ac:dyDescent="0.3">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2"/>
        <v>0</v>
      </c>
      <c r="U94" s="5"/>
    </row>
    <row r="95" spans="2:21" hidden="1" x14ac:dyDescent="0.3">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2"/>
        <v>0</v>
      </c>
      <c r="U95" s="5"/>
    </row>
    <row r="96" spans="2:21" hidden="1" x14ac:dyDescent="0.3">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2"/>
        <v>0</v>
      </c>
      <c r="U96" s="5"/>
    </row>
    <row r="97" spans="2:21" hidden="1" x14ac:dyDescent="0.3">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2"/>
        <v>0</v>
      </c>
      <c r="U97" s="5"/>
    </row>
    <row r="98" spans="2:21" hidden="1" x14ac:dyDescent="0.3">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2"/>
        <v>0</v>
      </c>
      <c r="U98" s="5"/>
    </row>
    <row r="99" spans="2:21" hidden="1" x14ac:dyDescent="0.3">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2"/>
        <v>0</v>
      </c>
      <c r="U99" s="5"/>
    </row>
    <row r="100" spans="2:21" hidden="1" x14ac:dyDescent="0.3">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2"/>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R187"/>
  <sheetViews>
    <sheetView topLeftCell="A64" workbookViewId="0">
      <selection activeCell="E71" sqref="E71"/>
    </sheetView>
  </sheetViews>
  <sheetFormatPr baseColWidth="10" defaultColWidth="8.88671875" defaultRowHeight="14.4" x14ac:dyDescent="0.3"/>
  <cols>
    <col min="1" max="1" width="12.44140625" style="66" customWidth="1"/>
    <col min="2" max="2" width="17" style="66" hidden="1" customWidth="1"/>
    <col min="3" max="3" width="24" style="66" customWidth="1"/>
    <col min="4" max="4" width="22.109375" hidden="1" customWidth="1"/>
    <col min="5" max="5" width="39" customWidth="1"/>
    <col min="6" max="6" width="52.109375" customWidth="1"/>
    <col min="7" max="7" width="15.6640625" style="139" customWidth="1"/>
    <col min="8" max="8" width="13.44140625" style="139" customWidth="1"/>
    <col min="9" max="9" width="27.88671875" customWidth="1"/>
    <col min="15" max="15" width="32.88671875" customWidth="1"/>
    <col min="16" max="16" width="38.33203125" customWidth="1"/>
    <col min="17" max="17" width="41.6640625" customWidth="1"/>
  </cols>
  <sheetData>
    <row r="1" spans="1:18" s="66" customFormat="1" x14ac:dyDescent="0.3">
      <c r="A1" s="66" t="s">
        <v>399</v>
      </c>
      <c r="B1" s="66" t="s">
        <v>400</v>
      </c>
      <c r="C1" s="66" t="s">
        <v>2610</v>
      </c>
      <c r="D1" s="66" t="s">
        <v>1981</v>
      </c>
      <c r="E1" s="66" t="s">
        <v>1982</v>
      </c>
      <c r="F1" s="66" t="s">
        <v>1223</v>
      </c>
      <c r="G1" s="139" t="s">
        <v>2363</v>
      </c>
      <c r="H1" s="139" t="s">
        <v>2364</v>
      </c>
      <c r="I1" s="66" t="s">
        <v>2611</v>
      </c>
      <c r="J1" s="139" t="s">
        <v>2612</v>
      </c>
      <c r="K1" s="139" t="s">
        <v>2613</v>
      </c>
      <c r="L1" s="66" t="s">
        <v>2614</v>
      </c>
      <c r="M1" s="139" t="s">
        <v>2615</v>
      </c>
      <c r="N1" s="139" t="s">
        <v>2616</v>
      </c>
      <c r="O1" s="139" t="s">
        <v>2617</v>
      </c>
      <c r="P1" s="139" t="s">
        <v>2618</v>
      </c>
      <c r="Q1" s="139" t="s">
        <v>2619</v>
      </c>
      <c r="R1" s="139" t="s">
        <v>2620</v>
      </c>
    </row>
    <row r="2" spans="1:18" ht="15" customHeight="1" x14ac:dyDescent="0.3">
      <c r="A2" s="66" t="s">
        <v>1861</v>
      </c>
      <c r="B2" s="66" t="e">
        <f ca="1">_xlfn.FORMULATEXT(D2)</f>
        <v>#NAME?</v>
      </c>
      <c r="C2" s="106" t="s">
        <v>1865</v>
      </c>
      <c r="D2" s="107" t="s">
        <v>418</v>
      </c>
      <c r="E2" s="108" t="s">
        <v>418</v>
      </c>
      <c r="F2" s="108" t="s">
        <v>2175</v>
      </c>
      <c r="G2" s="108" t="str">
        <f>CHAR(34)&amp;E2&amp;CHAR(34)</f>
        <v>"VISUALISATION SYNTHÉTIQUE DU BUDGET DU PROGRAMME"</v>
      </c>
      <c r="H2" s="108" t="str">
        <f>CHAR(34)&amp;F2&amp;CHAR(34)</f>
        <v>"OVERZICHT VAN HET BUDGET VAN HET PROGRAMMA"</v>
      </c>
      <c r="I2" s="139" t="str">
        <f>"if(lang=1;"&amp;G2&amp;";if(lang=2;"&amp;H2&amp;";"&amp;CHAR(34)&amp;CHAR(34)&amp;"))"</f>
        <v>if(lang=1;"VISUALISATION SYNTHÉTIQUE DU BUDGET DU PROGRAMME";if(lang=2;"OVERZICHT VAN HET BUDGET VAN HET PROGRAMMA";""))</v>
      </c>
      <c r="J2" t="str">
        <f>RIGHT(C2,LEN(C2)-FIND("!",C2))</f>
        <v>B3</v>
      </c>
      <c r="K2" t="str">
        <f>CHAR(34)&amp;J2&amp;CHAR(34)</f>
        <v>"B3"</v>
      </c>
      <c r="L2" s="139" t="str">
        <f>CHAR(34)&amp;A2&amp;CHAR(34)</f>
        <v>"T1"</v>
      </c>
      <c r="M2">
        <f>LEN(E2)</f>
        <v>48</v>
      </c>
      <c r="N2" s="139">
        <f>LEN(F2)</f>
        <v>42</v>
      </c>
      <c r="O2" t="s">
        <v>2471</v>
      </c>
      <c r="P2" t="str">
        <f>"if(lang=1;labels!e"&amp;ROW()&amp;";if(lang=2;labels!f"&amp;ROW()&amp;";"&amp;CHAR(34)&amp;CHAR(34)&amp;"))"</f>
        <v>if(lang=1;labels!e2;if(lang=2;labels!f2;""))</v>
      </c>
      <c r="Q2" s="139" t="s">
        <v>2473</v>
      </c>
      <c r="R2" t="str">
        <f>"="&amp;Q2</f>
        <v>=if(lang=1;labels!e2;if(lang=2;labels!f2;""))</v>
      </c>
    </row>
    <row r="3" spans="1:18" ht="15" customHeight="1" x14ac:dyDescent="0.3">
      <c r="A3" s="66" t="s">
        <v>1861</v>
      </c>
      <c r="B3" s="66" t="e">
        <f t="shared" ref="B3:B61" ca="1" si="0">_xlfn.FORMULATEXT(D3)</f>
        <v>#NAME?</v>
      </c>
      <c r="C3" s="106" t="s">
        <v>1866</v>
      </c>
      <c r="D3" s="107" t="s">
        <v>2472</v>
      </c>
      <c r="E3" s="108" t="s">
        <v>2472</v>
      </c>
      <c r="F3" s="146" t="s">
        <v>2368</v>
      </c>
      <c r="G3" s="108" t="str">
        <f t="shared" ref="G3:G67" si="1">CHAR(34)&amp;E3&amp;CHAR(34)</f>
        <v>"La synthèse du budget du programme (« T1 ») est la visualisation synthétique des informations détaillées dans le corps du programme au niveau des Coûts de gestion globalisés (« T2 ») et des Coûts opérationnels ventilés par Outcome (« T4 »)."</v>
      </c>
      <c r="H3" s="108" t="str">
        <f t="shared" ref="H3:H67" si="2">CHAR(34)&amp;F3&amp;CHAR(34)</f>
        <v>"De samenvatting van het budget van het programma (’T1’) biedt een overzicht van de gedetailleerde informatie in het programma over de totale beheerskosten (’T2’) en de operationele kosten, uitgesplitst per outcome (’T4’)."</v>
      </c>
      <c r="I3" s="139" t="str">
        <f t="shared" ref="I3:I67" si="3">"if(lang=1;"&amp;G3&amp;";if(lang=2;"&amp;H3&amp;";"&amp;CHAR(34)&amp;CHAR(34)&amp;"))"</f>
        <v>if(lang=1;"La synthèse du budget du programme (« T1 ») est la visualisation synthétique des informations détaillées dans le corps du programme au niveau des Coûts de gestion globalisés (« T2 ») et des Coûts opérationnels ventilés par Outcome (« T4 »).";if(lang=2;"De samenvatting van het budget van het programma (’T1’) biedt een overzicht van de gedetailleerde informatie in het programma over de totale beheerskosten (’T2’) en de operationele kosten, uitgesplitst per outcome (’T4’).";""))</v>
      </c>
      <c r="J3" s="139" t="str">
        <f t="shared" ref="J3:J67" si="4">RIGHT(C3,LEN(C3)-FIND("!",C3))</f>
        <v>B4</v>
      </c>
      <c r="K3" s="139" t="str">
        <f t="shared" ref="K3:K67" si="5">CHAR(34)&amp;J3&amp;CHAR(34)</f>
        <v>"B4"</v>
      </c>
      <c r="L3" s="139" t="str">
        <f>CHAR(34)&amp;A3&amp;CHAR(34)</f>
        <v>"T1"</v>
      </c>
      <c r="M3" s="139">
        <f t="shared" ref="M3:M67" si="6">LEN(E3)</f>
        <v>240</v>
      </c>
      <c r="N3" s="139">
        <f t="shared" ref="N3:N67" si="7">LEN(F3)</f>
        <v>221</v>
      </c>
      <c r="O3" t="s">
        <v>2408</v>
      </c>
      <c r="P3" s="139" t="str">
        <f t="shared" ref="P3:P67" si="8">"if(lang=1;labels!e"&amp;ROW()&amp;";if(lang=2;labels!f"&amp;ROW()&amp;";"&amp;CHAR(34)&amp;CHAR(34)&amp;"))"</f>
        <v>if(lang=1;labels!e3;if(lang=2;labels!f3;""))</v>
      </c>
      <c r="Q3" s="139" t="s">
        <v>2474</v>
      </c>
      <c r="R3" s="139" t="str">
        <f t="shared" ref="R3:R67" si="9">"="&amp;Q3</f>
        <v>=if(lang=1;labels!e3;if(lang=2;labels!f3;""))</v>
      </c>
    </row>
    <row r="4" spans="1:18" ht="15" customHeight="1" x14ac:dyDescent="0.3">
      <c r="A4" s="66" t="s">
        <v>1861</v>
      </c>
      <c r="B4" s="66" t="e">
        <f t="shared" ca="1" si="0"/>
        <v>#NAME?</v>
      </c>
      <c r="C4" s="106" t="s">
        <v>1867</v>
      </c>
      <c r="D4" s="107" t="s">
        <v>419</v>
      </c>
      <c r="E4" s="108" t="s">
        <v>419</v>
      </c>
      <c r="F4" s="108" t="s">
        <v>2178</v>
      </c>
      <c r="G4" s="108" t="str">
        <f t="shared" si="1"/>
        <v>"C.O. - COÛTS OPÉRATIONNELS"</v>
      </c>
      <c r="H4" s="108" t="str">
        <f t="shared" si="2"/>
        <v>"O.K. - OPERATIONELE KOSTEN"</v>
      </c>
      <c r="I4" s="139" t="str">
        <f t="shared" si="3"/>
        <v>if(lang=1;"C.O. - COÛTS OPÉRATIONNELS";if(lang=2;"O.K. - OPERATIONELE KOSTEN";""))</v>
      </c>
      <c r="J4" s="139" t="str">
        <f t="shared" si="4"/>
        <v>B6</v>
      </c>
      <c r="K4" s="139" t="str">
        <f t="shared" si="5"/>
        <v>"B6"</v>
      </c>
      <c r="L4" s="139" t="str">
        <f>CHAR(34)&amp;A4&amp;CHAR(34)</f>
        <v>"T1"</v>
      </c>
      <c r="M4" s="139">
        <f t="shared" si="6"/>
        <v>26</v>
      </c>
      <c r="N4" s="139">
        <f t="shared" si="7"/>
        <v>26</v>
      </c>
      <c r="O4" t="s">
        <v>2409</v>
      </c>
      <c r="P4" s="139" t="str">
        <f t="shared" si="8"/>
        <v>if(lang=1;labels!e4;if(lang=2;labels!f4;""))</v>
      </c>
      <c r="Q4" s="139" t="s">
        <v>2475</v>
      </c>
      <c r="R4" s="139" t="str">
        <f t="shared" si="9"/>
        <v>=if(lang=1;labels!e4;if(lang=2;labels!f4;""))</v>
      </c>
    </row>
    <row r="5" spans="1:18" ht="15" customHeight="1" x14ac:dyDescent="0.3">
      <c r="A5" s="66" t="s">
        <v>1861</v>
      </c>
      <c r="B5" s="66" t="e">
        <f t="shared" ca="1" si="0"/>
        <v>#NAME?</v>
      </c>
      <c r="C5" s="106" t="s">
        <v>1868</v>
      </c>
      <c r="D5" s="107" t="s">
        <v>423</v>
      </c>
      <c r="E5" s="108" t="s">
        <v>423</v>
      </c>
      <c r="F5" s="108" t="s">
        <v>2180</v>
      </c>
      <c r="G5" s="108" t="str">
        <f t="shared" si="1"/>
        <v>"RUBRIQUE GÉNÉRALE"</v>
      </c>
      <c r="H5" s="108" t="str">
        <f t="shared" si="2"/>
        <v>"BUDGETRUBRIEKEN"</v>
      </c>
      <c r="I5" s="139" t="str">
        <f t="shared" si="3"/>
        <v>if(lang=1;"RUBRIQUE GÉNÉRALE";if(lang=2;"BUDGETRUBRIEKEN";""))</v>
      </c>
      <c r="J5" s="139" t="str">
        <f t="shared" si="4"/>
        <v>F6</v>
      </c>
      <c r="K5" s="139" t="str">
        <f t="shared" si="5"/>
        <v>"F6"</v>
      </c>
      <c r="L5" s="139" t="str">
        <f t="shared" ref="L5:L69" si="10">CHAR(34)&amp;A5&amp;CHAR(34)</f>
        <v>"T1"</v>
      </c>
      <c r="M5" s="139">
        <f t="shared" si="6"/>
        <v>17</v>
      </c>
      <c r="N5" s="139">
        <f t="shared" si="7"/>
        <v>15</v>
      </c>
      <c r="O5" t="s">
        <v>2410</v>
      </c>
      <c r="P5" s="139" t="str">
        <f t="shared" si="8"/>
        <v>if(lang=1;labels!e5;if(lang=2;labels!f5;""))</v>
      </c>
      <c r="Q5" s="139" t="s">
        <v>2476</v>
      </c>
      <c r="R5" s="139" t="str">
        <f t="shared" si="9"/>
        <v>=if(lang=1;labels!e5;if(lang=2;labels!f5;""))</v>
      </c>
    </row>
    <row r="6" spans="1:18" ht="15" customHeight="1" x14ac:dyDescent="0.3">
      <c r="A6" s="66" t="s">
        <v>1861</v>
      </c>
      <c r="B6" s="66" t="e">
        <f t="shared" ca="1" si="0"/>
        <v>#NAME?</v>
      </c>
      <c r="C6" s="106" t="s">
        <v>1869</v>
      </c>
      <c r="D6" s="107" t="s">
        <v>428</v>
      </c>
      <c r="E6" s="108" t="s">
        <v>428</v>
      </c>
      <c r="F6" s="108" t="s">
        <v>2184</v>
      </c>
      <c r="G6" s="108" t="str">
        <f t="shared" si="1"/>
        <v>"1. Investissements"</v>
      </c>
      <c r="H6" s="108" t="str">
        <f t="shared" si="2"/>
        <v>"1. Investering"</v>
      </c>
      <c r="I6" s="139" t="str">
        <f t="shared" si="3"/>
        <v>if(lang=1;"1. Investissements";if(lang=2;"1. Investering";""))</v>
      </c>
      <c r="J6" s="139" t="str">
        <f t="shared" si="4"/>
        <v>F7</v>
      </c>
      <c r="K6" s="139" t="str">
        <f t="shared" si="5"/>
        <v>"F7"</v>
      </c>
      <c r="L6" s="139" t="str">
        <f t="shared" si="10"/>
        <v>"T1"</v>
      </c>
      <c r="M6" s="139">
        <f t="shared" si="6"/>
        <v>18</v>
      </c>
      <c r="N6" s="139">
        <f t="shared" si="7"/>
        <v>14</v>
      </c>
      <c r="O6" t="s">
        <v>2411</v>
      </c>
      <c r="P6" s="139" t="str">
        <f t="shared" si="8"/>
        <v>if(lang=1;labels!e6;if(lang=2;labels!f6;""))</v>
      </c>
      <c r="Q6" s="139" t="s">
        <v>2477</v>
      </c>
      <c r="R6" s="139" t="str">
        <f t="shared" si="9"/>
        <v>=if(lang=1;labels!e6;if(lang=2;labels!f6;""))</v>
      </c>
    </row>
    <row r="7" spans="1:18" ht="15" customHeight="1" x14ac:dyDescent="0.3">
      <c r="A7" s="66" t="s">
        <v>1861</v>
      </c>
      <c r="B7" s="66" t="e">
        <f t="shared" ca="1" si="0"/>
        <v>#NAME?</v>
      </c>
      <c r="C7" s="106" t="s">
        <v>1870</v>
      </c>
      <c r="D7" s="107" t="s">
        <v>429</v>
      </c>
      <c r="E7" s="108" t="s">
        <v>429</v>
      </c>
      <c r="F7" s="108" t="s">
        <v>2185</v>
      </c>
      <c r="G7" s="108" t="str">
        <f t="shared" si="1"/>
        <v>"2. Fonctionnement"</v>
      </c>
      <c r="H7" s="108" t="str">
        <f t="shared" si="2"/>
        <v>"2. Werking"</v>
      </c>
      <c r="I7" s="139" t="str">
        <f t="shared" si="3"/>
        <v>if(lang=1;"2. Fonctionnement";if(lang=2;"2. Werking";""))</v>
      </c>
      <c r="J7" s="139" t="str">
        <f t="shared" si="4"/>
        <v>F8</v>
      </c>
      <c r="K7" s="139" t="str">
        <f t="shared" si="5"/>
        <v>"F8"</v>
      </c>
      <c r="L7" s="139" t="str">
        <f t="shared" si="10"/>
        <v>"T1"</v>
      </c>
      <c r="M7" s="139">
        <f t="shared" si="6"/>
        <v>17</v>
      </c>
      <c r="N7" s="139">
        <f t="shared" si="7"/>
        <v>10</v>
      </c>
      <c r="O7" t="s">
        <v>2412</v>
      </c>
      <c r="P7" s="139" t="str">
        <f t="shared" si="8"/>
        <v>if(lang=1;labels!e7;if(lang=2;labels!f7;""))</v>
      </c>
      <c r="Q7" s="139" t="s">
        <v>2588</v>
      </c>
      <c r="R7" s="139" t="str">
        <f t="shared" si="9"/>
        <v>=if(lang=1;labels!e7;if(lang=2;labels!f7;""""))</v>
      </c>
    </row>
    <row r="8" spans="1:18" ht="15" customHeight="1" x14ac:dyDescent="0.3">
      <c r="A8" s="66" t="s">
        <v>1861</v>
      </c>
      <c r="B8" s="66" t="e">
        <f t="shared" ca="1" si="0"/>
        <v>#NAME?</v>
      </c>
      <c r="C8" s="106" t="s">
        <v>1871</v>
      </c>
      <c r="D8" s="107" t="s">
        <v>430</v>
      </c>
      <c r="E8" s="108" t="s">
        <v>430</v>
      </c>
      <c r="F8" s="108" t="s">
        <v>2186</v>
      </c>
      <c r="G8" s="108" t="str">
        <f t="shared" si="1"/>
        <v>"3. Personnel"</v>
      </c>
      <c r="H8" s="108" t="str">
        <f t="shared" si="2"/>
        <v>"3. Personeel"</v>
      </c>
      <c r="I8" s="139" t="str">
        <f t="shared" si="3"/>
        <v>if(lang=1;"3. Personnel";if(lang=2;"3. Personeel";""))</v>
      </c>
      <c r="J8" s="139" t="str">
        <f t="shared" si="4"/>
        <v>F9</v>
      </c>
      <c r="K8" s="139" t="str">
        <f t="shared" si="5"/>
        <v>"F9"</v>
      </c>
      <c r="L8" s="139" t="str">
        <f t="shared" si="10"/>
        <v>"T1"</v>
      </c>
      <c r="M8" s="139">
        <f t="shared" si="6"/>
        <v>12</v>
      </c>
      <c r="N8" s="139">
        <f t="shared" si="7"/>
        <v>12</v>
      </c>
      <c r="O8" t="s">
        <v>2413</v>
      </c>
      <c r="P8" s="139" t="str">
        <f t="shared" si="8"/>
        <v>if(lang=1;labels!e8;if(lang=2;labels!f8;""))</v>
      </c>
      <c r="Q8" t="s">
        <v>2478</v>
      </c>
      <c r="R8" s="139" t="str">
        <f t="shared" si="9"/>
        <v>=if(lang=1;labels!e8;if(lang=2;labels!f8;""))</v>
      </c>
    </row>
    <row r="9" spans="1:18" ht="15" customHeight="1" x14ac:dyDescent="0.3">
      <c r="A9" s="66" t="s">
        <v>1861</v>
      </c>
      <c r="B9" s="66" t="e">
        <f t="shared" ca="1" si="0"/>
        <v>#NAME?</v>
      </c>
      <c r="C9" s="106" t="s">
        <v>1872</v>
      </c>
      <c r="D9" s="107" t="s">
        <v>73</v>
      </c>
      <c r="E9" s="108" t="s">
        <v>73</v>
      </c>
      <c r="F9" s="108" t="s">
        <v>2181</v>
      </c>
      <c r="G9" s="108" t="str">
        <f t="shared" si="1"/>
        <v>"CSC"</v>
      </c>
      <c r="H9" s="108" t="str">
        <f t="shared" si="2"/>
        <v>"GSK"</v>
      </c>
      <c r="I9" s="139" t="str">
        <f t="shared" si="3"/>
        <v>if(lang=1;"CSC";if(lang=2;"GSK";""))</v>
      </c>
      <c r="J9" s="139" t="str">
        <f t="shared" si="4"/>
        <v>C7</v>
      </c>
      <c r="K9" s="139" t="str">
        <f t="shared" si="5"/>
        <v>"C7"</v>
      </c>
      <c r="L9" s="139" t="str">
        <f t="shared" si="10"/>
        <v>"T1"</v>
      </c>
      <c r="M9" s="139">
        <f t="shared" si="6"/>
        <v>3</v>
      </c>
      <c r="N9" s="139">
        <f t="shared" si="7"/>
        <v>3</v>
      </c>
      <c r="O9" t="s">
        <v>2414</v>
      </c>
      <c r="P9" s="139" t="str">
        <f t="shared" si="8"/>
        <v>if(lang=1;labels!e9;if(lang=2;labels!f9;""))</v>
      </c>
      <c r="Q9" t="s">
        <v>2479</v>
      </c>
      <c r="R9" s="139" t="str">
        <f t="shared" si="9"/>
        <v>=if(lang=1;labels!e9;if(lang=2;labels!f9;""))</v>
      </c>
    </row>
    <row r="10" spans="1:18" ht="15" customHeight="1" x14ac:dyDescent="0.3">
      <c r="A10" s="66" t="s">
        <v>1861</v>
      </c>
      <c r="B10" s="66" t="e">
        <f t="shared" ca="1" si="0"/>
        <v>#NAME?</v>
      </c>
      <c r="C10" s="106" t="s">
        <v>1873</v>
      </c>
      <c r="D10" s="107" t="s">
        <v>1857</v>
      </c>
      <c r="E10" s="108" t="s">
        <v>1857</v>
      </c>
      <c r="F10" s="108" t="s">
        <v>2190</v>
      </c>
      <c r="G10" s="108" t="str">
        <f t="shared" si="1"/>
        <v>"  HORS-
CSC"</v>
      </c>
      <c r="H10" s="108" t="str">
        <f t="shared" si="2"/>
        <v>"BUITEN-GSK"</v>
      </c>
      <c r="I10" s="139" t="str">
        <f t="shared" si="3"/>
        <v>if(lang=1;"  HORS-
CSC";if(lang=2;"BUITEN-GSK";""))</v>
      </c>
      <c r="J10" s="139" t="str">
        <f t="shared" si="4"/>
        <v>C21</v>
      </c>
      <c r="K10" s="139" t="str">
        <f t="shared" si="5"/>
        <v>"C21"</v>
      </c>
      <c r="L10" s="139" t="str">
        <f t="shared" si="10"/>
        <v>"T1"</v>
      </c>
      <c r="M10" s="139">
        <f t="shared" si="6"/>
        <v>11</v>
      </c>
      <c r="N10" s="139">
        <f t="shared" si="7"/>
        <v>10</v>
      </c>
      <c r="O10" t="s">
        <v>2415</v>
      </c>
      <c r="P10" s="139" t="str">
        <f t="shared" si="8"/>
        <v>if(lang=1;labels!e10;if(lang=2;labels!f10;""))</v>
      </c>
      <c r="Q10" t="s">
        <v>2480</v>
      </c>
      <c r="R10" s="139" t="str">
        <f t="shared" si="9"/>
        <v>=if(lang=1;labels!e10;if(lang=2;labels!f10;""))</v>
      </c>
    </row>
    <row r="11" spans="1:18" ht="15" customHeight="1" x14ac:dyDescent="0.3">
      <c r="A11" s="66" t="s">
        <v>1861</v>
      </c>
      <c r="B11" s="66" t="e">
        <f t="shared" ca="1" si="0"/>
        <v>#NAME?</v>
      </c>
      <c r="C11" s="106" t="s">
        <v>1874</v>
      </c>
      <c r="D11" s="107" t="s">
        <v>428</v>
      </c>
      <c r="E11" s="108" t="s">
        <v>428</v>
      </c>
      <c r="F11" s="108" t="s">
        <v>2184</v>
      </c>
      <c r="G11" s="108" t="str">
        <f t="shared" si="1"/>
        <v>"1. Investissements"</v>
      </c>
      <c r="H11" s="108" t="str">
        <f t="shared" si="2"/>
        <v>"1. Investering"</v>
      </c>
      <c r="I11" s="139" t="str">
        <f t="shared" si="3"/>
        <v>if(lang=1;"1. Investissements";if(lang=2;"1. Investering";""))</v>
      </c>
      <c r="J11" s="139" t="str">
        <f t="shared" si="4"/>
        <v>F21</v>
      </c>
      <c r="K11" s="139" t="str">
        <f t="shared" si="5"/>
        <v>"F21"</v>
      </c>
      <c r="L11" s="139" t="str">
        <f t="shared" si="10"/>
        <v>"T1"</v>
      </c>
      <c r="M11" s="139">
        <f t="shared" si="6"/>
        <v>18</v>
      </c>
      <c r="N11" s="139">
        <f t="shared" si="7"/>
        <v>14</v>
      </c>
      <c r="O11" t="s">
        <v>2411</v>
      </c>
      <c r="P11" s="139" t="str">
        <f t="shared" si="8"/>
        <v>if(lang=1;labels!e11;if(lang=2;labels!f11;""))</v>
      </c>
      <c r="Q11" t="s">
        <v>2481</v>
      </c>
      <c r="R11" s="139" t="str">
        <f t="shared" si="9"/>
        <v>=if(lang=1;labels!e11;if(lang=2;labels!f11;""))</v>
      </c>
    </row>
    <row r="12" spans="1:18" ht="15" customHeight="1" x14ac:dyDescent="0.3">
      <c r="A12" s="66" t="s">
        <v>1861</v>
      </c>
      <c r="B12" s="66" t="e">
        <f t="shared" ca="1" si="0"/>
        <v>#NAME?</v>
      </c>
      <c r="C12" s="106" t="s">
        <v>1875</v>
      </c>
      <c r="D12" s="107" t="s">
        <v>429</v>
      </c>
      <c r="E12" s="108" t="s">
        <v>429</v>
      </c>
      <c r="F12" s="108" t="s">
        <v>2185</v>
      </c>
      <c r="G12" s="108" t="str">
        <f t="shared" si="1"/>
        <v>"2. Fonctionnement"</v>
      </c>
      <c r="H12" s="108" t="str">
        <f t="shared" si="2"/>
        <v>"2. Werking"</v>
      </c>
      <c r="I12" s="139" t="str">
        <f t="shared" si="3"/>
        <v>if(lang=1;"2. Fonctionnement";if(lang=2;"2. Werking";""))</v>
      </c>
      <c r="J12" s="139" t="str">
        <f t="shared" si="4"/>
        <v>F22</v>
      </c>
      <c r="K12" s="139" t="str">
        <f t="shared" si="5"/>
        <v>"F22"</v>
      </c>
      <c r="L12" s="139" t="str">
        <f t="shared" si="10"/>
        <v>"T1"</v>
      </c>
      <c r="M12" s="139">
        <f t="shared" si="6"/>
        <v>17</v>
      </c>
      <c r="N12" s="139">
        <f t="shared" si="7"/>
        <v>10</v>
      </c>
      <c r="O12" t="s">
        <v>2412</v>
      </c>
      <c r="P12" s="139" t="str">
        <f t="shared" si="8"/>
        <v>if(lang=1;labels!e12;if(lang=2;labels!f12;""))</v>
      </c>
      <c r="Q12" t="s">
        <v>2482</v>
      </c>
      <c r="R12" s="139" t="str">
        <f t="shared" si="9"/>
        <v>=if(lang=1;labels!e12;if(lang=2;labels!f12;""))</v>
      </c>
    </row>
    <row r="13" spans="1:18" ht="15" customHeight="1" x14ac:dyDescent="0.3">
      <c r="A13" s="66" t="s">
        <v>1861</v>
      </c>
      <c r="B13" s="66" t="e">
        <f t="shared" ca="1" si="0"/>
        <v>#NAME?</v>
      </c>
      <c r="C13" s="106" t="s">
        <v>1876</v>
      </c>
      <c r="D13" s="107" t="s">
        <v>430</v>
      </c>
      <c r="E13" s="108" t="s">
        <v>430</v>
      </c>
      <c r="F13" s="108" t="s">
        <v>2186</v>
      </c>
      <c r="G13" s="108" t="str">
        <f t="shared" si="1"/>
        <v>"3. Personnel"</v>
      </c>
      <c r="H13" s="108" t="str">
        <f t="shared" si="2"/>
        <v>"3. Personeel"</v>
      </c>
      <c r="I13" s="139" t="str">
        <f t="shared" si="3"/>
        <v>if(lang=1;"3. Personnel";if(lang=2;"3. Personeel";""))</v>
      </c>
      <c r="J13" s="139" t="str">
        <f t="shared" si="4"/>
        <v>F23</v>
      </c>
      <c r="K13" s="139" t="str">
        <f t="shared" si="5"/>
        <v>"F23"</v>
      </c>
      <c r="L13" s="139" t="str">
        <f t="shared" si="10"/>
        <v>"T1"</v>
      </c>
      <c r="M13" s="139">
        <f t="shared" si="6"/>
        <v>12</v>
      </c>
      <c r="N13" s="139">
        <f t="shared" si="7"/>
        <v>12</v>
      </c>
      <c r="O13" t="s">
        <v>2413</v>
      </c>
      <c r="P13" s="139" t="str">
        <f t="shared" si="8"/>
        <v>if(lang=1;labels!e13;if(lang=2;labels!f13;""))</v>
      </c>
      <c r="Q13" t="s">
        <v>2483</v>
      </c>
      <c r="R13" s="139" t="str">
        <f t="shared" si="9"/>
        <v>=if(lang=1;labels!e13;if(lang=2;labels!f13;""))</v>
      </c>
    </row>
    <row r="14" spans="1:18" ht="15" customHeight="1" x14ac:dyDescent="0.3">
      <c r="A14" s="66" t="s">
        <v>1861</v>
      </c>
      <c r="B14" s="66" t="e">
        <f t="shared" ca="1" si="0"/>
        <v>#NAME?</v>
      </c>
      <c r="C14" s="106" t="s">
        <v>1877</v>
      </c>
      <c r="D14" s="107" t="s">
        <v>436</v>
      </c>
      <c r="E14" s="108" t="s">
        <v>436</v>
      </c>
      <c r="F14" s="108" t="s">
        <v>2591</v>
      </c>
      <c r="G14" s="108" t="str">
        <f t="shared" si="1"/>
        <v>"TOTAL VOLET CSC"</v>
      </c>
      <c r="H14" s="108" t="str">
        <f t="shared" si="2"/>
        <v>"TOTAAL BINNEN GSK"</v>
      </c>
      <c r="I14" s="139" t="str">
        <f t="shared" si="3"/>
        <v>if(lang=1;"TOTAL VOLET CSC";if(lang=2;"TOTAAL BINNEN GSK";""))</v>
      </c>
      <c r="J14" s="139" t="str">
        <f t="shared" si="4"/>
        <v>C20</v>
      </c>
      <c r="K14" s="139" t="str">
        <f t="shared" si="5"/>
        <v>"C20"</v>
      </c>
      <c r="L14" s="139" t="str">
        <f t="shared" si="10"/>
        <v>"T1"</v>
      </c>
      <c r="M14" s="139">
        <f t="shared" si="6"/>
        <v>15</v>
      </c>
      <c r="N14" s="139">
        <f t="shared" si="7"/>
        <v>17</v>
      </c>
      <c r="O14" t="s">
        <v>2416</v>
      </c>
      <c r="P14" s="139" t="str">
        <f t="shared" si="8"/>
        <v>if(lang=1;labels!e14;if(lang=2;labels!f14;""))</v>
      </c>
      <c r="Q14" t="s">
        <v>2484</v>
      </c>
      <c r="R14" s="139" t="str">
        <f t="shared" si="9"/>
        <v>=if(lang=1;labels!e14;if(lang=2;labels!f14;""))</v>
      </c>
    </row>
    <row r="15" spans="1:18" ht="15" customHeight="1" x14ac:dyDescent="0.3">
      <c r="A15" s="66" t="s">
        <v>1861</v>
      </c>
      <c r="B15" s="66" t="e">
        <f t="shared" ca="1" si="0"/>
        <v>#NAME?</v>
      </c>
      <c r="C15" s="106" t="s">
        <v>1878</v>
      </c>
      <c r="D15" s="107" t="s">
        <v>2193</v>
      </c>
      <c r="E15" s="108" t="s">
        <v>2193</v>
      </c>
      <c r="F15" s="108" t="s">
        <v>2592</v>
      </c>
      <c r="G15" s="108" t="str">
        <f t="shared" si="1"/>
        <v>"TOTAL VOLET HORS-CSC"</v>
      </c>
      <c r="H15" s="108" t="str">
        <f t="shared" si="2"/>
        <v>"TOTAAL BUITEN GSK"</v>
      </c>
      <c r="I15" s="139" t="str">
        <f t="shared" si="3"/>
        <v>if(lang=1;"TOTAL VOLET HORS-CSC";if(lang=2;"TOTAAL BUITEN GSK";""))</v>
      </c>
      <c r="J15" s="139" t="str">
        <f t="shared" si="4"/>
        <v>C34</v>
      </c>
      <c r="K15" s="139" t="str">
        <f t="shared" si="5"/>
        <v>"C34"</v>
      </c>
      <c r="L15" s="139" t="str">
        <f t="shared" si="10"/>
        <v>"T1"</v>
      </c>
      <c r="M15" s="139">
        <f t="shared" si="6"/>
        <v>20</v>
      </c>
      <c r="N15" s="139">
        <f t="shared" si="7"/>
        <v>17</v>
      </c>
      <c r="O15" t="s">
        <v>2417</v>
      </c>
      <c r="P15" s="139" t="str">
        <f t="shared" si="8"/>
        <v>if(lang=1;labels!e15;if(lang=2;labels!f15;""))</v>
      </c>
      <c r="Q15" t="s">
        <v>2485</v>
      </c>
      <c r="R15" s="139" t="str">
        <f t="shared" si="9"/>
        <v>=if(lang=1;labels!e15;if(lang=2;labels!f15;""))</v>
      </c>
    </row>
    <row r="16" spans="1:18" ht="15" customHeight="1" x14ac:dyDescent="0.3">
      <c r="A16" s="66" t="s">
        <v>1861</v>
      </c>
      <c r="B16" s="66" t="e">
        <f t="shared" ca="1" si="0"/>
        <v>#NAME?</v>
      </c>
      <c r="C16" s="106" t="s">
        <v>1879</v>
      </c>
      <c r="D16" s="107" t="s">
        <v>424</v>
      </c>
      <c r="E16" s="108" t="s">
        <v>424</v>
      </c>
      <c r="F16" s="108" t="s">
        <v>2162</v>
      </c>
      <c r="G16" s="108" t="str">
        <f t="shared" si="1"/>
        <v>"GRAND TOTAL"</v>
      </c>
      <c r="H16" s="108" t="str">
        <f t="shared" si="2"/>
        <v>"ALGEMEEN TOTAAL"</v>
      </c>
      <c r="I16" s="139" t="str">
        <f t="shared" si="3"/>
        <v>if(lang=1;"GRAND TOTAL";if(lang=2;"ALGEMEEN TOTAAL";""))</v>
      </c>
      <c r="J16" s="139" t="str">
        <f t="shared" si="4"/>
        <v>L6</v>
      </c>
      <c r="K16" s="139" t="str">
        <f t="shared" si="5"/>
        <v>"L6"</v>
      </c>
      <c r="L16" s="139" t="str">
        <f t="shared" si="10"/>
        <v>"T1"</v>
      </c>
      <c r="M16" s="139">
        <f t="shared" si="6"/>
        <v>11</v>
      </c>
      <c r="N16" s="139">
        <f t="shared" si="7"/>
        <v>15</v>
      </c>
      <c r="O16" t="s">
        <v>2418</v>
      </c>
      <c r="P16" s="139" t="str">
        <f t="shared" si="8"/>
        <v>if(lang=1;labels!e16;if(lang=2;labels!f16;""))</v>
      </c>
      <c r="Q16" t="s">
        <v>2486</v>
      </c>
      <c r="R16" s="139" t="str">
        <f t="shared" si="9"/>
        <v>=if(lang=1;labels!e16;if(lang=2;labels!f16;""))</v>
      </c>
    </row>
    <row r="17" spans="1:18" ht="15" customHeight="1" x14ac:dyDescent="0.3">
      <c r="A17" s="66" t="s">
        <v>1861</v>
      </c>
      <c r="B17" s="66" t="e">
        <f t="shared" ca="1" si="0"/>
        <v>#NAME?</v>
      </c>
      <c r="C17" s="106" t="s">
        <v>1880</v>
      </c>
      <c r="D17" s="107" t="s">
        <v>445</v>
      </c>
      <c r="E17" s="108" t="s">
        <v>445</v>
      </c>
      <c r="F17" s="108" t="s">
        <v>2195</v>
      </c>
      <c r="G17" s="108" t="str">
        <f t="shared" si="1"/>
        <v>"C.O. - TOTAL COÛTS OPÉRATIONNELS"</v>
      </c>
      <c r="H17" s="108" t="str">
        <f t="shared" si="2"/>
        <v>"O.K. - TOTAAL OPERATIONELE KOSTEN"</v>
      </c>
      <c r="I17" s="139" t="str">
        <f t="shared" si="3"/>
        <v>if(lang=1;"C.O. - TOTAL COÛTS OPÉRATIONNELS";if(lang=2;"O.K. - TOTAAL OPERATIONELE KOSTEN";""))</v>
      </c>
      <c r="J17" s="139" t="str">
        <f t="shared" si="4"/>
        <v>C35</v>
      </c>
      <c r="K17" s="139" t="str">
        <f t="shared" si="5"/>
        <v>"C35"</v>
      </c>
      <c r="L17" s="139" t="str">
        <f t="shared" si="10"/>
        <v>"T1"</v>
      </c>
      <c r="M17" s="139">
        <f t="shared" si="6"/>
        <v>32</v>
      </c>
      <c r="N17" s="139">
        <f t="shared" si="7"/>
        <v>33</v>
      </c>
      <c r="O17" t="s">
        <v>2419</v>
      </c>
      <c r="P17" s="139" t="str">
        <f t="shared" si="8"/>
        <v>if(lang=1;labels!e17;if(lang=2;labels!f17;""))</v>
      </c>
      <c r="Q17" t="s">
        <v>2487</v>
      </c>
      <c r="R17" s="139" t="str">
        <f t="shared" si="9"/>
        <v>=if(lang=1;labels!e17;if(lang=2;labels!f17;""))</v>
      </c>
    </row>
    <row r="18" spans="1:18" ht="15" customHeight="1" x14ac:dyDescent="0.3">
      <c r="A18" s="66" t="s">
        <v>1861</v>
      </c>
      <c r="B18" s="66" t="e">
        <f t="shared" ca="1" si="0"/>
        <v>#NAME?</v>
      </c>
      <c r="C18" s="106" t="s">
        <v>1881</v>
      </c>
      <c r="D18" s="107" t="s">
        <v>446</v>
      </c>
      <c r="E18" s="108" t="s">
        <v>446</v>
      </c>
      <c r="F18" s="108" t="s">
        <v>2590</v>
      </c>
      <c r="G18" s="108" t="str">
        <f t="shared" si="1"/>
        <v>"C.G. - 
COÛTS DE GESTION GLOBALISÉS"</v>
      </c>
      <c r="H18" s="108" t="str">
        <f t="shared" si="2"/>
        <v>"B.K. - BEHEERSKOSTEN"</v>
      </c>
      <c r="I18" s="139" t="str">
        <f t="shared" si="3"/>
        <v>if(lang=1;"C.G. - 
COÛTS DE GESTION GLOBALISÉS";if(lang=2;"B.K. - BEHEERSKOSTEN";""))</v>
      </c>
      <c r="J18" s="139" t="str">
        <f t="shared" si="4"/>
        <v>B36</v>
      </c>
      <c r="K18" s="139" t="str">
        <f t="shared" si="5"/>
        <v>"B36"</v>
      </c>
      <c r="L18" s="139" t="str">
        <f t="shared" si="10"/>
        <v>"T1"</v>
      </c>
      <c r="M18" s="139">
        <f t="shared" si="6"/>
        <v>35</v>
      </c>
      <c r="N18" s="139">
        <f t="shared" si="7"/>
        <v>20</v>
      </c>
      <c r="O18" t="s">
        <v>2420</v>
      </c>
      <c r="P18" s="139" t="str">
        <f t="shared" si="8"/>
        <v>if(lang=1;labels!e18;if(lang=2;labels!f18;""))</v>
      </c>
      <c r="Q18" t="s">
        <v>2488</v>
      </c>
      <c r="R18" s="139" t="str">
        <f t="shared" si="9"/>
        <v>=if(lang=1;labels!e18;if(lang=2;labels!f18;""))</v>
      </c>
    </row>
    <row r="19" spans="1:18" ht="15" customHeight="1" x14ac:dyDescent="0.3">
      <c r="A19" s="66" t="s">
        <v>1861</v>
      </c>
      <c r="B19" s="66" t="e">
        <f t="shared" ca="1" si="0"/>
        <v>#NAME?</v>
      </c>
      <c r="C19" s="106" t="s">
        <v>1882</v>
      </c>
      <c r="D19" s="107" t="s">
        <v>447</v>
      </c>
      <c r="E19" s="108" t="s">
        <v>447</v>
      </c>
      <c r="F19" s="108" t="s">
        <v>2198</v>
      </c>
      <c r="G19" s="108" t="str">
        <f t="shared" si="1"/>
        <v>"1. Personnel"</v>
      </c>
      <c r="H19" s="108" t="str">
        <f t="shared" si="2"/>
        <v>"1. Personeel"</v>
      </c>
      <c r="I19" s="139" t="str">
        <f t="shared" si="3"/>
        <v>if(lang=1;"1. Personnel";if(lang=2;"1. Personeel";""))</v>
      </c>
      <c r="J19" s="139" t="str">
        <f t="shared" si="4"/>
        <v>F36</v>
      </c>
      <c r="K19" s="139" t="str">
        <f t="shared" si="5"/>
        <v>"F36"</v>
      </c>
      <c r="L19" s="139" t="str">
        <f t="shared" si="10"/>
        <v>"T1"</v>
      </c>
      <c r="M19" s="139">
        <f t="shared" si="6"/>
        <v>12</v>
      </c>
      <c r="N19" s="139">
        <f t="shared" si="7"/>
        <v>12</v>
      </c>
      <c r="O19" t="s">
        <v>2421</v>
      </c>
      <c r="P19" s="139" t="str">
        <f t="shared" si="8"/>
        <v>if(lang=1;labels!e19;if(lang=2;labels!f19;""))</v>
      </c>
      <c r="Q19" t="s">
        <v>2489</v>
      </c>
      <c r="R19" s="139" t="str">
        <f t="shared" si="9"/>
        <v>=if(lang=1;labels!e19;if(lang=2;labels!f19;""))</v>
      </c>
    </row>
    <row r="20" spans="1:18" ht="15" customHeight="1" x14ac:dyDescent="0.3">
      <c r="A20" s="66" t="s">
        <v>1861</v>
      </c>
      <c r="B20" s="66" t="e">
        <f t="shared" ca="1" si="0"/>
        <v>#NAME?</v>
      </c>
      <c r="C20" s="106" t="s">
        <v>1883</v>
      </c>
      <c r="D20" s="107" t="s">
        <v>448</v>
      </c>
      <c r="E20" s="108" t="s">
        <v>448</v>
      </c>
      <c r="F20" s="108" t="s">
        <v>2199</v>
      </c>
      <c r="G20" s="108" t="str">
        <f t="shared" si="1"/>
        <v>"2. Evaluation &amp; Audit"</v>
      </c>
      <c r="H20" s="108" t="str">
        <f t="shared" si="2"/>
        <v>"2. Evaluatie &amp; Audit"</v>
      </c>
      <c r="I20" s="139" t="str">
        <f t="shared" si="3"/>
        <v>if(lang=1;"2. Evaluation &amp; Audit";if(lang=2;"2. Evaluatie &amp; Audit";""))</v>
      </c>
      <c r="J20" s="139" t="str">
        <f t="shared" si="4"/>
        <v>F37</v>
      </c>
      <c r="K20" s="139" t="str">
        <f t="shared" si="5"/>
        <v>"F37"</v>
      </c>
      <c r="L20" s="139" t="str">
        <f t="shared" si="10"/>
        <v>"T1"</v>
      </c>
      <c r="M20" s="139">
        <f t="shared" si="6"/>
        <v>21</v>
      </c>
      <c r="N20" s="139">
        <f t="shared" si="7"/>
        <v>20</v>
      </c>
      <c r="O20" t="s">
        <v>2422</v>
      </c>
      <c r="P20" s="139" t="str">
        <f t="shared" si="8"/>
        <v>if(lang=1;labels!e20;if(lang=2;labels!f20;""))</v>
      </c>
      <c r="Q20" t="s">
        <v>2490</v>
      </c>
      <c r="R20" s="139" t="str">
        <f t="shared" si="9"/>
        <v>=if(lang=1;labels!e20;if(lang=2;labels!f20;""))</v>
      </c>
    </row>
    <row r="21" spans="1:18" ht="15" customHeight="1" x14ac:dyDescent="0.3">
      <c r="A21" s="66" t="s">
        <v>1861</v>
      </c>
      <c r="B21" s="66" t="e">
        <f t="shared" ca="1" si="0"/>
        <v>#NAME?</v>
      </c>
      <c r="C21" s="106" t="s">
        <v>1884</v>
      </c>
      <c r="D21" s="107" t="s">
        <v>449</v>
      </c>
      <c r="E21" s="108" t="s">
        <v>449</v>
      </c>
      <c r="F21" s="108" t="s">
        <v>2200</v>
      </c>
      <c r="G21" s="108" t="str">
        <f t="shared" si="1"/>
        <v>"3. Autres coûts"</v>
      </c>
      <c r="H21" s="108" t="str">
        <f t="shared" si="2"/>
        <v>"3. Andere kosten"</v>
      </c>
      <c r="I21" s="139" t="str">
        <f t="shared" si="3"/>
        <v>if(lang=1;"3. Autres coûts";if(lang=2;"3. Andere kosten";""))</v>
      </c>
      <c r="J21" s="139" t="str">
        <f t="shared" si="4"/>
        <v>F38</v>
      </c>
      <c r="K21" s="139" t="str">
        <f t="shared" si="5"/>
        <v>"F38"</v>
      </c>
      <c r="L21" s="139" t="str">
        <f t="shared" si="10"/>
        <v>"T1"</v>
      </c>
      <c r="M21" s="139">
        <f t="shared" si="6"/>
        <v>15</v>
      </c>
      <c r="N21" s="139">
        <f t="shared" si="7"/>
        <v>16</v>
      </c>
      <c r="O21" t="s">
        <v>2423</v>
      </c>
      <c r="P21" s="139" t="str">
        <f t="shared" si="8"/>
        <v>if(lang=1;labels!e21;if(lang=2;labels!f21;""))</v>
      </c>
      <c r="Q21" t="s">
        <v>2491</v>
      </c>
      <c r="R21" s="139" t="str">
        <f t="shared" si="9"/>
        <v>=if(lang=1;labels!e21;if(lang=2;labels!f21;""))</v>
      </c>
    </row>
    <row r="22" spans="1:18" ht="15" customHeight="1" x14ac:dyDescent="0.3">
      <c r="A22" s="66" t="s">
        <v>1861</v>
      </c>
      <c r="B22" s="66" t="e">
        <f t="shared" ca="1" si="0"/>
        <v>#NAME?</v>
      </c>
      <c r="C22" s="106" t="s">
        <v>1885</v>
      </c>
      <c r="D22" s="107" t="s">
        <v>2</v>
      </c>
      <c r="E22" s="108" t="s">
        <v>2</v>
      </c>
      <c r="F22" s="108" t="s">
        <v>2187</v>
      </c>
      <c r="G22" s="108" t="str">
        <f t="shared" si="1"/>
        <v>"TOTAL"</v>
      </c>
      <c r="H22" s="108" t="str">
        <f t="shared" si="2"/>
        <v>"Totaal"</v>
      </c>
      <c r="I22" s="139" t="str">
        <f t="shared" si="3"/>
        <v>if(lang=1;"TOTAL";if(lang=2;"Totaal";""))</v>
      </c>
      <c r="J22" s="139" t="str">
        <f t="shared" si="4"/>
        <v>F39</v>
      </c>
      <c r="K22" s="139" t="str">
        <f t="shared" si="5"/>
        <v>"F39"</v>
      </c>
      <c r="L22" s="139" t="str">
        <f t="shared" si="10"/>
        <v>"T1"</v>
      </c>
      <c r="M22" s="139">
        <f t="shared" si="6"/>
        <v>5</v>
      </c>
      <c r="N22" s="139">
        <f t="shared" si="7"/>
        <v>6</v>
      </c>
      <c r="O22" t="s">
        <v>2424</v>
      </c>
      <c r="P22" s="139" t="str">
        <f t="shared" si="8"/>
        <v>if(lang=1;labels!e22;if(lang=2;labels!f22;""))</v>
      </c>
      <c r="Q22" t="s">
        <v>2492</v>
      </c>
      <c r="R22" s="139" t="str">
        <f t="shared" si="9"/>
        <v>=if(lang=1;labels!e22;if(lang=2;labels!f22;""))</v>
      </c>
    </row>
    <row r="23" spans="1:18" ht="15" customHeight="1" x14ac:dyDescent="0.3">
      <c r="A23" s="66" t="s">
        <v>1861</v>
      </c>
      <c r="B23" s="66" t="e">
        <f t="shared" ca="1" si="0"/>
        <v>#NAME?</v>
      </c>
      <c r="C23" s="106" t="s">
        <v>1886</v>
      </c>
      <c r="D23" s="107" t="s">
        <v>450</v>
      </c>
      <c r="E23" s="108" t="s">
        <v>450</v>
      </c>
      <c r="F23" s="108" t="s">
        <v>2202</v>
      </c>
      <c r="G23" s="108" t="str">
        <f t="shared" si="1"/>
        <v>"C.D. - TOTAL COÛTS DIRECTS (C.D. = C.O. + C.G.)"</v>
      </c>
      <c r="H23" s="108" t="str">
        <f t="shared" si="2"/>
        <v>"D.K. - TOTAAL DIRECTE KOSTEN (D.K. = O.K. + B.K.)"</v>
      </c>
      <c r="I23" s="139" t="str">
        <f t="shared" si="3"/>
        <v>if(lang=1;"C.D. - TOTAL COÛTS DIRECTS (C.D. = C.O. + C.G.)";if(lang=2;"D.K. - TOTAAL DIRECTE KOSTEN (D.K. = O.K. + B.K.)";""))</v>
      </c>
      <c r="J23" s="139" t="str">
        <f t="shared" si="4"/>
        <v>B40</v>
      </c>
      <c r="K23" s="139" t="str">
        <f t="shared" si="5"/>
        <v>"B40"</v>
      </c>
      <c r="L23" s="139" t="str">
        <f t="shared" si="10"/>
        <v>"T1"</v>
      </c>
      <c r="M23" s="139">
        <f t="shared" si="6"/>
        <v>47</v>
      </c>
      <c r="N23" s="139">
        <f t="shared" si="7"/>
        <v>49</v>
      </c>
      <c r="O23" t="s">
        <v>2425</v>
      </c>
      <c r="P23" s="139" t="str">
        <f t="shared" si="8"/>
        <v>if(lang=1;labels!e23;if(lang=2;labels!f23;""))</v>
      </c>
      <c r="Q23" t="s">
        <v>2493</v>
      </c>
      <c r="R23" s="139" t="str">
        <f t="shared" si="9"/>
        <v>=if(lang=1;labels!e23;if(lang=2;labels!f23;""))</v>
      </c>
    </row>
    <row r="24" spans="1:18" ht="15" customHeight="1" x14ac:dyDescent="0.3">
      <c r="A24" s="66" t="s">
        <v>1862</v>
      </c>
      <c r="B24" s="66" t="e">
        <f t="shared" ca="1" si="0"/>
        <v>#NAME?</v>
      </c>
      <c r="C24" s="106" t="s">
        <v>1887</v>
      </c>
      <c r="D24" s="107" t="s">
        <v>412</v>
      </c>
      <c r="E24" s="108" t="s">
        <v>2715</v>
      </c>
      <c r="F24" s="108" t="s">
        <v>2716</v>
      </c>
      <c r="G24" s="108" t="str">
        <f t="shared" si="1"/>
        <v>"Budget du programme: C.G. - COÛTS DE GESTION GLOBALISÉS POUR LE PROGRAMME"</v>
      </c>
      <c r="H24" s="108" t="str">
        <f t="shared" si="2"/>
        <v>"Programma-budget: B.K. - TOTALE BEHEERSKOSTEN VOOR HET PROGRAMMA"</v>
      </c>
      <c r="I24" s="139" t="str">
        <f t="shared" si="3"/>
        <v>if(lang=1;"Budget du programme: C.G. - COÛTS DE GESTION GLOBALISÉS POUR LE PROGRAMME";if(lang=2;"Programma-budget: B.K. - TOTALE BEHEERSKOSTEN VOOR HET PROGRAMMA";""))</v>
      </c>
      <c r="J24" s="139" t="str">
        <f t="shared" si="4"/>
        <v>B2</v>
      </c>
      <c r="K24" s="139" t="str">
        <f t="shared" si="5"/>
        <v>"B2"</v>
      </c>
      <c r="L24" s="139" t="str">
        <f t="shared" si="10"/>
        <v>"T2 - CG-BK"</v>
      </c>
      <c r="M24" s="139">
        <f t="shared" si="6"/>
        <v>73</v>
      </c>
      <c r="N24" s="139">
        <f t="shared" si="7"/>
        <v>64</v>
      </c>
      <c r="O24" t="s">
        <v>2426</v>
      </c>
      <c r="P24" s="139" t="str">
        <f t="shared" si="8"/>
        <v>if(lang=1;labels!e24;if(lang=2;labels!f24;""))</v>
      </c>
      <c r="Q24" t="s">
        <v>2494</v>
      </c>
      <c r="R24" s="139" t="str">
        <f t="shared" si="9"/>
        <v>=if(lang=1;labels!e24;if(lang=2;labels!f24;""))</v>
      </c>
    </row>
    <row r="25" spans="1:18" ht="15" customHeight="1" x14ac:dyDescent="0.3">
      <c r="A25" s="66" t="s">
        <v>1862</v>
      </c>
      <c r="B25" s="66" t="e">
        <f t="shared" ca="1" si="0"/>
        <v>#NAME?</v>
      </c>
      <c r="C25" s="106" t="s">
        <v>1888</v>
      </c>
      <c r="D25" s="107" t="s">
        <v>11</v>
      </c>
      <c r="E25" s="108" t="s">
        <v>11</v>
      </c>
      <c r="F25" s="108" t="s">
        <v>2207</v>
      </c>
      <c r="G25" s="108" t="str">
        <f t="shared" si="1"/>
        <v>"RUBRIQUES"</v>
      </c>
      <c r="H25" s="108" t="str">
        <f t="shared" si="2"/>
        <v>"RUBRIEKEN"</v>
      </c>
      <c r="I25" s="139" t="str">
        <f t="shared" si="3"/>
        <v>if(lang=1;"RUBRIQUES";if(lang=2;"RUBRIEKEN";""))</v>
      </c>
      <c r="J25" s="139" t="str">
        <f t="shared" si="4"/>
        <v>B3</v>
      </c>
      <c r="K25" s="139" t="str">
        <f t="shared" si="5"/>
        <v>"B3"</v>
      </c>
      <c r="L25" s="139" t="str">
        <f t="shared" si="10"/>
        <v>"T2 - CG-BK"</v>
      </c>
      <c r="M25" s="139">
        <f t="shared" si="6"/>
        <v>9</v>
      </c>
      <c r="N25" s="139">
        <f t="shared" si="7"/>
        <v>9</v>
      </c>
      <c r="O25" t="s">
        <v>2370</v>
      </c>
      <c r="P25" s="139" t="str">
        <f t="shared" si="8"/>
        <v>if(lang=1;labels!e25;if(lang=2;labels!f25;""))</v>
      </c>
      <c r="Q25" t="s">
        <v>2495</v>
      </c>
      <c r="R25" s="139" t="str">
        <f t="shared" si="9"/>
        <v>=if(lang=1;labels!e25;if(lang=2;labels!f25;""))</v>
      </c>
    </row>
    <row r="26" spans="1:18" ht="15" customHeight="1" x14ac:dyDescent="0.3">
      <c r="A26" s="66" t="s">
        <v>1862</v>
      </c>
      <c r="B26" s="66" t="e">
        <f t="shared" ca="1" si="0"/>
        <v>#NAME?</v>
      </c>
      <c r="C26" s="106" t="s">
        <v>1889</v>
      </c>
      <c r="D26" s="107" t="s">
        <v>2</v>
      </c>
      <c r="E26" s="108" t="s">
        <v>2</v>
      </c>
      <c r="F26" s="108" t="s">
        <v>2187</v>
      </c>
      <c r="G26" s="108" t="str">
        <f t="shared" si="1"/>
        <v>"TOTAL"</v>
      </c>
      <c r="H26" s="108" t="str">
        <f t="shared" si="2"/>
        <v>"Totaal"</v>
      </c>
      <c r="I26" s="139" t="str">
        <f t="shared" si="3"/>
        <v>if(lang=1;"TOTAL";if(lang=2;"Totaal";""))</v>
      </c>
      <c r="J26" s="139" t="str">
        <f t="shared" si="4"/>
        <v>H3</v>
      </c>
      <c r="K26" s="139" t="str">
        <f t="shared" si="5"/>
        <v>"H3"</v>
      </c>
      <c r="L26" s="139" t="str">
        <f t="shared" si="10"/>
        <v>"T2 - CG-BK"</v>
      </c>
      <c r="M26" s="139">
        <f t="shared" si="6"/>
        <v>5</v>
      </c>
      <c r="N26" s="139">
        <f t="shared" si="7"/>
        <v>6</v>
      </c>
      <c r="O26" t="s">
        <v>2424</v>
      </c>
      <c r="P26" s="139" t="str">
        <f t="shared" si="8"/>
        <v>if(lang=1;labels!e26;if(lang=2;labels!f26;""))</v>
      </c>
      <c r="Q26" t="s">
        <v>2496</v>
      </c>
      <c r="R26" s="139" t="str">
        <f t="shared" si="9"/>
        <v>=if(lang=1;labels!e26;if(lang=2;labels!f26;""))</v>
      </c>
    </row>
    <row r="27" spans="1:18" ht="15" customHeight="1" x14ac:dyDescent="0.3">
      <c r="A27" s="66" t="s">
        <v>1862</v>
      </c>
      <c r="B27" s="66" t="e">
        <f t="shared" ca="1" si="0"/>
        <v>#NAME?</v>
      </c>
      <c r="C27" s="106" t="s">
        <v>1890</v>
      </c>
      <c r="D27" s="107" t="s">
        <v>56</v>
      </c>
      <c r="E27" s="108" t="s">
        <v>56</v>
      </c>
      <c r="F27" s="108" t="s">
        <v>2208</v>
      </c>
      <c r="G27" s="108" t="str">
        <f t="shared" si="1"/>
        <v>"TOTAL COÛTS DE GESTION"</v>
      </c>
      <c r="H27" s="108" t="str">
        <f t="shared" si="2"/>
        <v>"TOTAAL BEHEERSKOSTEN"</v>
      </c>
      <c r="I27" s="139" t="str">
        <f t="shared" si="3"/>
        <v>if(lang=1;"TOTAL COÛTS DE GESTION";if(lang=2;"TOTAAL BEHEERSKOSTEN";""))</v>
      </c>
      <c r="J27" s="139" t="str">
        <f t="shared" si="4"/>
        <v>B4</v>
      </c>
      <c r="K27" s="139" t="str">
        <f t="shared" si="5"/>
        <v>"B4"</v>
      </c>
      <c r="L27" s="139" t="str">
        <f t="shared" si="10"/>
        <v>"T2 - CG-BK"</v>
      </c>
      <c r="M27" s="139">
        <f t="shared" si="6"/>
        <v>22</v>
      </c>
      <c r="N27" s="139">
        <f t="shared" si="7"/>
        <v>20</v>
      </c>
      <c r="O27" t="s">
        <v>2427</v>
      </c>
      <c r="P27" s="139" t="str">
        <f t="shared" si="8"/>
        <v>if(lang=1;labels!e27;if(lang=2;labels!f27;""))</v>
      </c>
      <c r="Q27" t="s">
        <v>2497</v>
      </c>
      <c r="R27" s="139" t="str">
        <f t="shared" si="9"/>
        <v>=if(lang=1;labels!e27;if(lang=2;labels!f27;""))</v>
      </c>
    </row>
    <row r="28" spans="1:18" ht="15" customHeight="1" x14ac:dyDescent="0.3">
      <c r="A28" s="66" t="s">
        <v>1862</v>
      </c>
      <c r="B28" s="66" t="e">
        <f t="shared" ca="1" si="0"/>
        <v>#NAME?</v>
      </c>
      <c r="C28" s="106" t="s">
        <v>1891</v>
      </c>
      <c r="D28" s="107" t="s">
        <v>57</v>
      </c>
      <c r="E28" s="108" t="s">
        <v>57</v>
      </c>
      <c r="F28" s="108" t="s">
        <v>2209</v>
      </c>
      <c r="G28" s="108" t="str">
        <f t="shared" si="1"/>
        <v>"1. TOTAL PERSONNEL"</v>
      </c>
      <c r="H28" s="108" t="str">
        <f t="shared" si="2"/>
        <v>"1. TOTAAL PERSONEEL"</v>
      </c>
      <c r="I28" s="139" t="str">
        <f t="shared" si="3"/>
        <v>if(lang=1;"1. TOTAL PERSONNEL";if(lang=2;"1. TOTAAL PERSONEEL";""))</v>
      </c>
      <c r="J28" s="139" t="str">
        <f t="shared" si="4"/>
        <v>B5</v>
      </c>
      <c r="K28" s="139" t="str">
        <f t="shared" si="5"/>
        <v>"B5"</v>
      </c>
      <c r="L28" s="139" t="str">
        <f t="shared" si="10"/>
        <v>"T2 - CG-BK"</v>
      </c>
      <c r="M28" s="139">
        <f t="shared" si="6"/>
        <v>18</v>
      </c>
      <c r="N28" s="139">
        <f t="shared" si="7"/>
        <v>19</v>
      </c>
      <c r="O28" t="s">
        <v>2428</v>
      </c>
      <c r="P28" s="139" t="str">
        <f t="shared" si="8"/>
        <v>if(lang=1;labels!e28;if(lang=2;labels!f28;""))</v>
      </c>
      <c r="Q28" t="s">
        <v>2498</v>
      </c>
      <c r="R28" s="139" t="str">
        <f t="shared" si="9"/>
        <v>=if(lang=1;labels!e28;if(lang=2;labels!f28;""))</v>
      </c>
    </row>
    <row r="29" spans="1:18" ht="15" customHeight="1" x14ac:dyDescent="0.3">
      <c r="A29" s="66" t="s">
        <v>1862</v>
      </c>
      <c r="B29" s="66" t="e">
        <f t="shared" ca="1" si="0"/>
        <v>#NAME?</v>
      </c>
      <c r="C29" s="106" t="s">
        <v>1892</v>
      </c>
      <c r="D29" s="107" t="s">
        <v>2306</v>
      </c>
      <c r="E29" s="108" t="s">
        <v>2306</v>
      </c>
      <c r="F29" s="108" t="s">
        <v>2309</v>
      </c>
      <c r="G29" s="108" t="str">
        <f t="shared" si="1"/>
        <v>"1.1 Salaires au siège"</v>
      </c>
      <c r="H29" s="108" t="str">
        <f t="shared" si="2"/>
        <v>"1.1 Salaris hoofdzetel "</v>
      </c>
      <c r="I29" s="139" t="str">
        <f t="shared" si="3"/>
        <v>if(lang=1;"1.1 Salaires au siège";if(lang=2;"1.1 Salaris hoofdzetel ";""))</v>
      </c>
      <c r="J29" s="139" t="str">
        <f t="shared" si="4"/>
        <v>B6</v>
      </c>
      <c r="K29" s="139" t="str">
        <f t="shared" si="5"/>
        <v>"B6"</v>
      </c>
      <c r="L29" s="139" t="str">
        <f t="shared" si="10"/>
        <v>"T2 - CG-BK"</v>
      </c>
      <c r="M29" s="139">
        <f t="shared" si="6"/>
        <v>21</v>
      </c>
      <c r="N29" s="139">
        <f t="shared" si="7"/>
        <v>23</v>
      </c>
      <c r="O29" t="s">
        <v>2429</v>
      </c>
      <c r="P29" s="139" t="str">
        <f t="shared" si="8"/>
        <v>if(lang=1;labels!e29;if(lang=2;labels!f29;""))</v>
      </c>
      <c r="Q29" t="s">
        <v>2499</v>
      </c>
      <c r="R29" s="139" t="str">
        <f t="shared" si="9"/>
        <v>=if(lang=1;labels!e29;if(lang=2;labels!f29;""))</v>
      </c>
    </row>
    <row r="30" spans="1:18" ht="15" customHeight="1" x14ac:dyDescent="0.3">
      <c r="A30" s="66" t="s">
        <v>1862</v>
      </c>
      <c r="B30" s="66" t="e">
        <f t="shared" ca="1" si="0"/>
        <v>#NAME?</v>
      </c>
      <c r="C30" s="106" t="s">
        <v>1893</v>
      </c>
      <c r="D30" s="107" t="s">
        <v>2307</v>
      </c>
      <c r="E30" s="108" t="s">
        <v>2307</v>
      </c>
      <c r="F30" s="108" t="s">
        <v>2310</v>
      </c>
      <c r="G30" s="108" t="str">
        <f t="shared" si="1"/>
        <v>"1.2 Salaires des expatriés"</v>
      </c>
      <c r="H30" s="108" t="str">
        <f t="shared" si="2"/>
        <v>"1.2 Salaris expats"</v>
      </c>
      <c r="I30" s="139" t="str">
        <f t="shared" si="3"/>
        <v>if(lang=1;"1.2 Salaires des expatriés";if(lang=2;"1.2 Salaris expats";""))</v>
      </c>
      <c r="J30" s="139" t="str">
        <f t="shared" si="4"/>
        <v>B7</v>
      </c>
      <c r="K30" s="139" t="str">
        <f t="shared" si="5"/>
        <v>"B7"</v>
      </c>
      <c r="L30" s="139" t="str">
        <f t="shared" si="10"/>
        <v>"T2 - CG-BK"</v>
      </c>
      <c r="M30" s="139">
        <f t="shared" si="6"/>
        <v>26</v>
      </c>
      <c r="N30" s="139">
        <f t="shared" si="7"/>
        <v>18</v>
      </c>
      <c r="O30" t="s">
        <v>2430</v>
      </c>
      <c r="P30" s="139" t="str">
        <f t="shared" si="8"/>
        <v>if(lang=1;labels!e30;if(lang=2;labels!f30;""))</v>
      </c>
      <c r="Q30" t="s">
        <v>2500</v>
      </c>
      <c r="R30" s="139" t="str">
        <f t="shared" si="9"/>
        <v>=if(lang=1;labels!e30;if(lang=2;labels!f30;""))</v>
      </c>
    </row>
    <row r="31" spans="1:18" ht="15" customHeight="1" x14ac:dyDescent="0.3">
      <c r="A31" s="66" t="s">
        <v>1862</v>
      </c>
      <c r="B31" s="66" t="e">
        <f t="shared" ca="1" si="0"/>
        <v>#NAME?</v>
      </c>
      <c r="C31" s="106" t="s">
        <v>1894</v>
      </c>
      <c r="D31" s="107" t="s">
        <v>2308</v>
      </c>
      <c r="E31" s="108" t="s">
        <v>2308</v>
      </c>
      <c r="F31" s="108" t="s">
        <v>2311</v>
      </c>
      <c r="G31" s="108" t="str">
        <f t="shared" si="1"/>
        <v>"1.3 Salaires du personnel local"</v>
      </c>
      <c r="H31" s="108" t="str">
        <f t="shared" si="2"/>
        <v>"1.3 Salaris lokaal personeel"</v>
      </c>
      <c r="I31" s="139" t="str">
        <f t="shared" si="3"/>
        <v>if(lang=1;"1.3 Salaires du personnel local";if(lang=2;"1.3 Salaris lokaal personeel";""))</v>
      </c>
      <c r="J31" s="139" t="str">
        <f t="shared" si="4"/>
        <v>B8</v>
      </c>
      <c r="K31" s="139" t="str">
        <f t="shared" si="5"/>
        <v>"B8"</v>
      </c>
      <c r="L31" s="139" t="str">
        <f t="shared" si="10"/>
        <v>"T2 - CG-BK"</v>
      </c>
      <c r="M31" s="139">
        <f t="shared" si="6"/>
        <v>31</v>
      </c>
      <c r="N31" s="139">
        <f t="shared" si="7"/>
        <v>28</v>
      </c>
      <c r="O31" t="s">
        <v>2431</v>
      </c>
      <c r="P31" s="139" t="str">
        <f t="shared" si="8"/>
        <v>if(lang=1;labels!e31;if(lang=2;labels!f31;""))</v>
      </c>
      <c r="Q31" t="s">
        <v>2501</v>
      </c>
      <c r="R31" s="139" t="str">
        <f t="shared" si="9"/>
        <v>=if(lang=1;labels!e31;if(lang=2;labels!f31;""))</v>
      </c>
    </row>
    <row r="32" spans="1:18" ht="15" customHeight="1" x14ac:dyDescent="0.3">
      <c r="A32" s="66" t="s">
        <v>1862</v>
      </c>
      <c r="B32" s="66" t="e">
        <f t="shared" ca="1" si="0"/>
        <v>#NAME?</v>
      </c>
      <c r="C32" s="106" t="s">
        <v>1895</v>
      </c>
      <c r="D32" s="107" t="s">
        <v>2287</v>
      </c>
      <c r="E32" s="108" t="s">
        <v>2287</v>
      </c>
      <c r="F32" s="108" t="s">
        <v>2286</v>
      </c>
      <c r="G32" s="108" t="str">
        <f t="shared" si="1"/>
        <v>"1.4 Autres frais de personnel"</v>
      </c>
      <c r="H32" s="108" t="str">
        <f t="shared" si="2"/>
        <v>"1.4 Andere personeelskosten"</v>
      </c>
      <c r="I32" s="139" t="str">
        <f t="shared" si="3"/>
        <v>if(lang=1;"1.4 Autres frais de personnel";if(lang=2;"1.4 Andere personeelskosten";""))</v>
      </c>
      <c r="J32" s="139" t="str">
        <f t="shared" si="4"/>
        <v>B9</v>
      </c>
      <c r="K32" s="139" t="str">
        <f t="shared" si="5"/>
        <v>"B9"</v>
      </c>
      <c r="L32" s="139" t="str">
        <f t="shared" si="10"/>
        <v>"T2 - CG-BK"</v>
      </c>
      <c r="M32" s="139">
        <f t="shared" si="6"/>
        <v>29</v>
      </c>
      <c r="N32" s="139">
        <f t="shared" si="7"/>
        <v>27</v>
      </c>
      <c r="O32" t="s">
        <v>2432</v>
      </c>
      <c r="P32" s="139" t="str">
        <f t="shared" si="8"/>
        <v>if(lang=1;labels!e32;if(lang=2;labels!f32;""))</v>
      </c>
      <c r="Q32" t="s">
        <v>2502</v>
      </c>
      <c r="R32" s="139" t="str">
        <f t="shared" si="9"/>
        <v>=if(lang=1;labels!e32;if(lang=2;labels!f32;""))</v>
      </c>
    </row>
    <row r="33" spans="1:18" ht="15" customHeight="1" x14ac:dyDescent="0.3">
      <c r="A33" s="66" t="s">
        <v>1862</v>
      </c>
      <c r="B33" s="66" t="e">
        <f t="shared" ca="1" si="0"/>
        <v>#NAME?</v>
      </c>
      <c r="C33" s="106" t="s">
        <v>1896</v>
      </c>
      <c r="D33" s="107" t="s">
        <v>58</v>
      </c>
      <c r="E33" s="108" t="s">
        <v>58</v>
      </c>
      <c r="F33" s="108" t="s">
        <v>2218</v>
      </c>
      <c r="G33" s="108" t="str">
        <f t="shared" si="1"/>
        <v>"2. TOTAL ÉVALUATION &amp; AUDIT"</v>
      </c>
      <c r="H33" s="108" t="str">
        <f t="shared" si="2"/>
        <v>"2. TOTAAL EVALUATIE &amp; AUDIT"</v>
      </c>
      <c r="I33" s="139" t="str">
        <f t="shared" si="3"/>
        <v>if(lang=1;"2. TOTAL ÉVALUATION &amp; AUDIT";if(lang=2;"2. TOTAAL EVALUATIE &amp; AUDIT";""))</v>
      </c>
      <c r="J33" s="139" t="str">
        <f t="shared" si="4"/>
        <v>B10</v>
      </c>
      <c r="K33" s="139" t="str">
        <f t="shared" si="5"/>
        <v>"B10"</v>
      </c>
      <c r="L33" s="139" t="str">
        <f t="shared" si="10"/>
        <v>"T2 - CG-BK"</v>
      </c>
      <c r="M33" s="139">
        <f t="shared" si="6"/>
        <v>27</v>
      </c>
      <c r="N33" s="139">
        <f t="shared" si="7"/>
        <v>27</v>
      </c>
      <c r="O33" t="s">
        <v>2433</v>
      </c>
      <c r="P33" s="139" t="str">
        <f t="shared" si="8"/>
        <v>if(lang=1;labels!e33;if(lang=2;labels!f33;""))</v>
      </c>
      <c r="Q33" t="s">
        <v>2503</v>
      </c>
      <c r="R33" s="139" t="str">
        <f t="shared" si="9"/>
        <v>=if(lang=1;labels!e33;if(lang=2;labels!f33;""))</v>
      </c>
    </row>
    <row r="34" spans="1:18" ht="15" customHeight="1" x14ac:dyDescent="0.3">
      <c r="A34" s="66" t="s">
        <v>1862</v>
      </c>
      <c r="B34" s="66" t="e">
        <f t="shared" ca="1" si="0"/>
        <v>#NAME?</v>
      </c>
      <c r="C34" s="106" t="s">
        <v>1897</v>
      </c>
      <c r="D34" s="107" t="s">
        <v>59</v>
      </c>
      <c r="E34" s="108" t="s">
        <v>59</v>
      </c>
      <c r="F34" s="108" t="s">
        <v>2219</v>
      </c>
      <c r="G34" s="108" t="str">
        <f t="shared" si="1"/>
        <v>"2.1 Coûts d'audit"</v>
      </c>
      <c r="H34" s="108" t="str">
        <f t="shared" si="2"/>
        <v>"2.1  Auditkosten"</v>
      </c>
      <c r="I34" s="139" t="str">
        <f t="shared" si="3"/>
        <v>if(lang=1;"2.1 Coûts d'audit";if(lang=2;"2.1  Auditkosten";""))</v>
      </c>
      <c r="J34" s="139" t="str">
        <f t="shared" si="4"/>
        <v>B11</v>
      </c>
      <c r="K34" s="139" t="str">
        <f t="shared" si="5"/>
        <v>"B11"</v>
      </c>
      <c r="L34" s="139" t="str">
        <f t="shared" si="10"/>
        <v>"T2 - CG-BK"</v>
      </c>
      <c r="M34" s="139">
        <f t="shared" si="6"/>
        <v>17</v>
      </c>
      <c r="N34" s="139">
        <f t="shared" si="7"/>
        <v>16</v>
      </c>
      <c r="O34" t="s">
        <v>2434</v>
      </c>
      <c r="P34" s="139" t="str">
        <f t="shared" si="8"/>
        <v>if(lang=1;labels!e34;if(lang=2;labels!f34;""))</v>
      </c>
      <c r="Q34" t="s">
        <v>2504</v>
      </c>
      <c r="R34" s="139" t="str">
        <f t="shared" si="9"/>
        <v>=if(lang=1;labels!e34;if(lang=2;labels!f34;""))</v>
      </c>
    </row>
    <row r="35" spans="1:18" ht="15" customHeight="1" x14ac:dyDescent="0.3">
      <c r="A35" s="66" t="s">
        <v>1862</v>
      </c>
      <c r="B35" s="66" t="e">
        <f t="shared" ca="1" si="0"/>
        <v>#NAME?</v>
      </c>
      <c r="C35" s="106" t="s">
        <v>1898</v>
      </c>
      <c r="D35" s="107" t="s">
        <v>60</v>
      </c>
      <c r="E35" s="108" t="s">
        <v>60</v>
      </c>
      <c r="F35" s="108" t="s">
        <v>2220</v>
      </c>
      <c r="G35" s="108" t="str">
        <f t="shared" si="1"/>
        <v>"2.2 Coûts d'évaluation"</v>
      </c>
      <c r="H35" s="108" t="str">
        <f t="shared" si="2"/>
        <v>"2.2 Evaluatiekosten"</v>
      </c>
      <c r="I35" s="139" t="str">
        <f t="shared" si="3"/>
        <v>if(lang=1;"2.2 Coûts d'évaluation";if(lang=2;"2.2 Evaluatiekosten";""))</v>
      </c>
      <c r="J35" s="139" t="str">
        <f t="shared" si="4"/>
        <v>B12</v>
      </c>
      <c r="K35" s="139" t="str">
        <f t="shared" si="5"/>
        <v>"B12"</v>
      </c>
      <c r="L35" s="139" t="str">
        <f t="shared" si="10"/>
        <v>"T2 - CG-BK"</v>
      </c>
      <c r="M35" s="139">
        <f t="shared" si="6"/>
        <v>22</v>
      </c>
      <c r="N35" s="139">
        <f t="shared" si="7"/>
        <v>19</v>
      </c>
      <c r="O35" t="s">
        <v>2435</v>
      </c>
      <c r="P35" s="139" t="str">
        <f t="shared" si="8"/>
        <v>if(lang=1;labels!e35;if(lang=2;labels!f35;""))</v>
      </c>
      <c r="Q35" t="s">
        <v>2505</v>
      </c>
      <c r="R35" s="139" t="str">
        <f t="shared" si="9"/>
        <v>=if(lang=1;labels!e35;if(lang=2;labels!f35;""))</v>
      </c>
    </row>
    <row r="36" spans="1:18" ht="15" customHeight="1" x14ac:dyDescent="0.3">
      <c r="A36" s="66" t="s">
        <v>1862</v>
      </c>
      <c r="B36" s="66" t="e">
        <f t="shared" ca="1" si="0"/>
        <v>#NAME?</v>
      </c>
      <c r="C36" s="106" t="s">
        <v>1899</v>
      </c>
      <c r="D36" s="107" t="s">
        <v>61</v>
      </c>
      <c r="E36" s="108" t="s">
        <v>61</v>
      </c>
      <c r="F36" s="108" t="s">
        <v>2221</v>
      </c>
      <c r="G36" s="108" t="str">
        <f t="shared" si="1"/>
        <v>"3. TOTAL AUTRES COÛTS DE GESTION"</v>
      </c>
      <c r="H36" s="108" t="str">
        <f t="shared" si="2"/>
        <v>"3. TOTAAL ANDERE BEHEERSKOSTEN"</v>
      </c>
      <c r="I36" s="139" t="str">
        <f t="shared" si="3"/>
        <v>if(lang=1;"3. TOTAL AUTRES COÛTS DE GESTION";if(lang=2;"3. TOTAAL ANDERE BEHEERSKOSTEN";""))</v>
      </c>
      <c r="J36" s="139" t="str">
        <f t="shared" si="4"/>
        <v>B13</v>
      </c>
      <c r="K36" s="139" t="str">
        <f t="shared" si="5"/>
        <v>"B13"</v>
      </c>
      <c r="L36" s="139" t="str">
        <f t="shared" si="10"/>
        <v>"T2 - CG-BK"</v>
      </c>
      <c r="M36" s="139">
        <f t="shared" si="6"/>
        <v>32</v>
      </c>
      <c r="N36" s="139">
        <f t="shared" si="7"/>
        <v>30</v>
      </c>
      <c r="O36" t="s">
        <v>2436</v>
      </c>
      <c r="P36" s="139" t="str">
        <f t="shared" si="8"/>
        <v>if(lang=1;labels!e36;if(lang=2;labels!f36;""))</v>
      </c>
      <c r="Q36" t="s">
        <v>2506</v>
      </c>
      <c r="R36" s="139" t="str">
        <f t="shared" si="9"/>
        <v>=if(lang=1;labels!e36;if(lang=2;labels!f36;""))</v>
      </c>
    </row>
    <row r="37" spans="1:18" ht="15" customHeight="1" x14ac:dyDescent="0.3">
      <c r="A37" s="66" t="s">
        <v>1862</v>
      </c>
      <c r="B37" s="66" t="e">
        <f t="shared" ca="1" si="0"/>
        <v>#NAME?</v>
      </c>
      <c r="C37" s="106" t="s">
        <v>1900</v>
      </c>
      <c r="D37" s="107" t="s">
        <v>19</v>
      </c>
      <c r="E37" s="108" t="s">
        <v>19</v>
      </c>
      <c r="F37" s="108" t="s">
        <v>2222</v>
      </c>
      <c r="G37" s="108" t="str">
        <f t="shared" si="1"/>
        <v>"3.1 Investissements"</v>
      </c>
      <c r="H37" s="108" t="str">
        <f t="shared" si="2"/>
        <v>"3.1 Investering"</v>
      </c>
      <c r="I37" s="139" t="str">
        <f t="shared" si="3"/>
        <v>if(lang=1;"3.1 Investissements";if(lang=2;"3.1 Investering";""))</v>
      </c>
      <c r="J37" s="139" t="str">
        <f t="shared" si="4"/>
        <v>B14</v>
      </c>
      <c r="K37" s="139" t="str">
        <f t="shared" si="5"/>
        <v>"B14"</v>
      </c>
      <c r="L37" s="139" t="str">
        <f t="shared" si="10"/>
        <v>"T2 - CG-BK"</v>
      </c>
      <c r="M37" s="139">
        <f t="shared" si="6"/>
        <v>19</v>
      </c>
      <c r="N37" s="139">
        <f t="shared" si="7"/>
        <v>15</v>
      </c>
      <c r="O37" t="s">
        <v>2380</v>
      </c>
      <c r="P37" s="139" t="str">
        <f t="shared" si="8"/>
        <v>if(lang=1;labels!e37;if(lang=2;labels!f37;""))</v>
      </c>
      <c r="Q37" t="s">
        <v>2507</v>
      </c>
      <c r="R37" s="139" t="str">
        <f t="shared" si="9"/>
        <v>=if(lang=1;labels!e37;if(lang=2;labels!f37;""))</v>
      </c>
    </row>
    <row r="38" spans="1:18" ht="15" customHeight="1" x14ac:dyDescent="0.3">
      <c r="A38" s="66" t="s">
        <v>1862</v>
      </c>
      <c r="B38" s="66" t="e">
        <f t="shared" ca="1" si="0"/>
        <v>#NAME?</v>
      </c>
      <c r="C38" s="106" t="s">
        <v>1901</v>
      </c>
      <c r="D38" s="107" t="s">
        <v>62</v>
      </c>
      <c r="E38" s="108" t="s">
        <v>62</v>
      </c>
      <c r="F38" s="108" t="s">
        <v>2223</v>
      </c>
      <c r="G38" s="108" t="str">
        <f t="shared" si="1"/>
        <v>"3.1.1 Achat de véhicules"</v>
      </c>
      <c r="H38" s="108" t="str">
        <f t="shared" si="2"/>
        <v>"3.1.1 Aankoop voertuigen"</v>
      </c>
      <c r="I38" s="139" t="str">
        <f t="shared" si="3"/>
        <v>if(lang=1;"3.1.1 Achat de véhicules";if(lang=2;"3.1.1 Aankoop voertuigen";""))</v>
      </c>
      <c r="J38" s="139" t="str">
        <f t="shared" si="4"/>
        <v>B15</v>
      </c>
      <c r="K38" s="139" t="str">
        <f t="shared" si="5"/>
        <v>"B15"</v>
      </c>
      <c r="L38" s="139" t="str">
        <f t="shared" si="10"/>
        <v>"T2 - CG-BK"</v>
      </c>
      <c r="M38" s="139">
        <f t="shared" si="6"/>
        <v>24</v>
      </c>
      <c r="N38" s="139">
        <f t="shared" si="7"/>
        <v>24</v>
      </c>
      <c r="O38" t="s">
        <v>2437</v>
      </c>
      <c r="P38" s="139" t="str">
        <f t="shared" si="8"/>
        <v>if(lang=1;labels!e38;if(lang=2;labels!f38;""))</v>
      </c>
      <c r="Q38" t="s">
        <v>2508</v>
      </c>
      <c r="R38" s="139" t="str">
        <f t="shared" si="9"/>
        <v>=if(lang=1;labels!e38;if(lang=2;labels!f38;""))</v>
      </c>
    </row>
    <row r="39" spans="1:18" ht="15" customHeight="1" x14ac:dyDescent="0.3">
      <c r="A39" s="66" t="s">
        <v>1862</v>
      </c>
      <c r="B39" s="66" t="e">
        <f t="shared" ca="1" si="0"/>
        <v>#NAME?</v>
      </c>
      <c r="C39" s="106" t="s">
        <v>1902</v>
      </c>
      <c r="D39" s="107" t="s">
        <v>63</v>
      </c>
      <c r="E39" s="108" t="s">
        <v>63</v>
      </c>
      <c r="F39" s="108" t="s">
        <v>2224</v>
      </c>
      <c r="G39" s="108" t="str">
        <f t="shared" si="1"/>
        <v>"3.1.2 Mobilier, ICT"</v>
      </c>
      <c r="H39" s="108" t="str">
        <f t="shared" si="2"/>
        <v>"3.1.2 Meubilair,  ICT"</v>
      </c>
      <c r="I39" s="139" t="str">
        <f t="shared" si="3"/>
        <v>if(lang=1;"3.1.2 Mobilier, ICT";if(lang=2;"3.1.2 Meubilair,  ICT";""))</v>
      </c>
      <c r="J39" s="139" t="str">
        <f t="shared" si="4"/>
        <v>B16</v>
      </c>
      <c r="K39" s="139" t="str">
        <f t="shared" si="5"/>
        <v>"B16"</v>
      </c>
      <c r="L39" s="139" t="str">
        <f t="shared" si="10"/>
        <v>"T2 - CG-BK"</v>
      </c>
      <c r="M39" s="139">
        <f t="shared" si="6"/>
        <v>19</v>
      </c>
      <c r="N39" s="139">
        <f t="shared" si="7"/>
        <v>21</v>
      </c>
      <c r="O39" t="s">
        <v>2438</v>
      </c>
      <c r="P39" s="139" t="str">
        <f t="shared" si="8"/>
        <v>if(lang=1;labels!e39;if(lang=2;labels!f39;""))</v>
      </c>
      <c r="Q39" t="s">
        <v>2509</v>
      </c>
      <c r="R39" s="139" t="str">
        <f t="shared" si="9"/>
        <v>=if(lang=1;labels!e39;if(lang=2;labels!f39;""))</v>
      </c>
    </row>
    <row r="40" spans="1:18" ht="15" customHeight="1" x14ac:dyDescent="0.3">
      <c r="A40" s="66" t="s">
        <v>1862</v>
      </c>
      <c r="B40" s="66" t="e">
        <f t="shared" ca="1" si="0"/>
        <v>#NAME?</v>
      </c>
      <c r="C40" s="106" t="s">
        <v>1903</v>
      </c>
      <c r="D40" s="107" t="s">
        <v>2289</v>
      </c>
      <c r="E40" s="108" t="s">
        <v>2289</v>
      </c>
      <c r="F40" s="108" t="s">
        <v>2288</v>
      </c>
      <c r="G40" s="108" t="str">
        <f t="shared" si="1"/>
        <v>"3.1.3 Autres frais d'investissement"</v>
      </c>
      <c r="H40" s="108" t="str">
        <f t="shared" si="2"/>
        <v>"3.1.3 Andere investeringskosten"</v>
      </c>
      <c r="I40" s="139" t="str">
        <f t="shared" si="3"/>
        <v>if(lang=1;"3.1.3 Autres frais d'investissement";if(lang=2;"3.1.3 Andere investeringskosten";""))</v>
      </c>
      <c r="J40" s="139" t="str">
        <f t="shared" si="4"/>
        <v>B17</v>
      </c>
      <c r="K40" s="139" t="str">
        <f t="shared" si="5"/>
        <v>"B17"</v>
      </c>
      <c r="L40" s="139" t="str">
        <f t="shared" si="10"/>
        <v>"T2 - CG-BK"</v>
      </c>
      <c r="M40" s="139">
        <f t="shared" si="6"/>
        <v>35</v>
      </c>
      <c r="N40" s="139">
        <f t="shared" si="7"/>
        <v>31</v>
      </c>
      <c r="O40" t="s">
        <v>2439</v>
      </c>
      <c r="P40" s="139" t="str">
        <f t="shared" si="8"/>
        <v>if(lang=1;labels!e40;if(lang=2;labels!f40;""))</v>
      </c>
      <c r="Q40" t="s">
        <v>2510</v>
      </c>
      <c r="R40" s="139" t="str">
        <f t="shared" si="9"/>
        <v>=if(lang=1;labels!e40;if(lang=2;labels!f40;""))</v>
      </c>
    </row>
    <row r="41" spans="1:18" ht="15" customHeight="1" x14ac:dyDescent="0.3">
      <c r="A41" s="66" t="s">
        <v>1862</v>
      </c>
      <c r="B41" s="66" t="e">
        <f t="shared" ca="1" si="0"/>
        <v>#NAME?</v>
      </c>
      <c r="C41" s="106" t="s">
        <v>1904</v>
      </c>
      <c r="D41" s="107" t="s">
        <v>20</v>
      </c>
      <c r="E41" s="108" t="s">
        <v>20</v>
      </c>
      <c r="F41" s="108" t="s">
        <v>2227</v>
      </c>
      <c r="G41" s="108" t="str">
        <f t="shared" si="1"/>
        <v>"3.2 Fonctionnement"</v>
      </c>
      <c r="H41" s="108" t="str">
        <f t="shared" si="2"/>
        <v>"3.2 Werking"</v>
      </c>
      <c r="I41" s="139" t="str">
        <f t="shared" si="3"/>
        <v>if(lang=1;"3.2 Fonctionnement";if(lang=2;"3.2 Werking";""))</v>
      </c>
      <c r="J41" s="139" t="str">
        <f t="shared" si="4"/>
        <v>B18</v>
      </c>
      <c r="K41" s="139" t="str">
        <f t="shared" si="5"/>
        <v>"B18"</v>
      </c>
      <c r="L41" s="139" t="str">
        <f t="shared" si="10"/>
        <v>"T2 - CG-BK"</v>
      </c>
      <c r="M41" s="139">
        <f t="shared" si="6"/>
        <v>18</v>
      </c>
      <c r="N41" s="139">
        <f t="shared" si="7"/>
        <v>11</v>
      </c>
      <c r="O41" t="s">
        <v>2381</v>
      </c>
      <c r="P41" s="139" t="str">
        <f t="shared" si="8"/>
        <v>if(lang=1;labels!e41;if(lang=2;labels!f41;""))</v>
      </c>
      <c r="Q41" t="s">
        <v>2511</v>
      </c>
      <c r="R41" s="139" t="str">
        <f t="shared" si="9"/>
        <v>=if(lang=1;labels!e41;if(lang=2;labels!f41;""))</v>
      </c>
    </row>
    <row r="42" spans="1:18" ht="15" customHeight="1" x14ac:dyDescent="0.3">
      <c r="A42" s="66" t="s">
        <v>1862</v>
      </c>
      <c r="B42" s="66" t="e">
        <f t="shared" ca="1" si="0"/>
        <v>#NAME?</v>
      </c>
      <c r="C42" s="106" t="s">
        <v>1905</v>
      </c>
      <c r="D42" s="107" t="s">
        <v>64</v>
      </c>
      <c r="E42" s="108" t="s">
        <v>64</v>
      </c>
      <c r="F42" s="108" t="s">
        <v>2228</v>
      </c>
      <c r="G42" s="108" t="str">
        <f t="shared" si="1"/>
        <v>"3.2.1 Déplacements"</v>
      </c>
      <c r="H42" s="108" t="str">
        <f t="shared" si="2"/>
        <v>"3.2.1 Verplaatsingen"</v>
      </c>
      <c r="I42" s="139" t="str">
        <f t="shared" si="3"/>
        <v>if(lang=1;"3.2.1 Déplacements";if(lang=2;"3.2.1 Verplaatsingen";""))</v>
      </c>
      <c r="J42" s="139" t="str">
        <f t="shared" si="4"/>
        <v>B19</v>
      </c>
      <c r="K42" s="139" t="str">
        <f t="shared" si="5"/>
        <v>"B19"</v>
      </c>
      <c r="L42" s="139" t="str">
        <f t="shared" si="10"/>
        <v>"T2 - CG-BK"</v>
      </c>
      <c r="M42" s="139">
        <f t="shared" si="6"/>
        <v>18</v>
      </c>
      <c r="N42" s="139">
        <f t="shared" si="7"/>
        <v>20</v>
      </c>
      <c r="O42" t="s">
        <v>2440</v>
      </c>
      <c r="P42" s="139" t="str">
        <f t="shared" si="8"/>
        <v>if(lang=1;labels!e42;if(lang=2;labels!f42;""))</v>
      </c>
      <c r="Q42" t="s">
        <v>2512</v>
      </c>
      <c r="R42" s="139" t="str">
        <f t="shared" si="9"/>
        <v>=if(lang=1;labels!e42;if(lang=2;labels!f42;""))</v>
      </c>
    </row>
    <row r="43" spans="1:18" ht="15" customHeight="1" x14ac:dyDescent="0.3">
      <c r="A43" s="66" t="s">
        <v>1862</v>
      </c>
      <c r="B43" s="66" t="e">
        <f t="shared" ca="1" si="0"/>
        <v>#NAME?</v>
      </c>
      <c r="C43" s="106" t="s">
        <v>1906</v>
      </c>
      <c r="D43" s="107" t="s">
        <v>65</v>
      </c>
      <c r="E43" s="108" t="s">
        <v>65</v>
      </c>
      <c r="F43" s="108" t="s">
        <v>2229</v>
      </c>
      <c r="G43" s="108" t="str">
        <f t="shared" si="1"/>
        <v>"3.2.2 Bureau local"</v>
      </c>
      <c r="H43" s="108" t="str">
        <f t="shared" si="2"/>
        <v>"3.2.2 Lokaal kantoor"</v>
      </c>
      <c r="I43" s="139" t="str">
        <f t="shared" si="3"/>
        <v>if(lang=1;"3.2.2 Bureau local";if(lang=2;"3.2.2 Lokaal kantoor";""))</v>
      </c>
      <c r="J43" s="139" t="str">
        <f t="shared" si="4"/>
        <v>B20</v>
      </c>
      <c r="K43" s="139" t="str">
        <f t="shared" si="5"/>
        <v>"B20"</v>
      </c>
      <c r="L43" s="139" t="str">
        <f t="shared" si="10"/>
        <v>"T2 - CG-BK"</v>
      </c>
      <c r="M43" s="139">
        <f t="shared" si="6"/>
        <v>18</v>
      </c>
      <c r="N43" s="139">
        <f t="shared" si="7"/>
        <v>20</v>
      </c>
      <c r="O43" t="s">
        <v>2441</v>
      </c>
      <c r="P43" s="139" t="str">
        <f t="shared" si="8"/>
        <v>if(lang=1;labels!e43;if(lang=2;labels!f43;""))</v>
      </c>
      <c r="Q43" t="s">
        <v>2513</v>
      </c>
      <c r="R43" s="139" t="str">
        <f t="shared" si="9"/>
        <v>=if(lang=1;labels!e43;if(lang=2;labels!f43;""))</v>
      </c>
    </row>
    <row r="44" spans="1:18" ht="15" customHeight="1" x14ac:dyDescent="0.3">
      <c r="A44" s="66" t="s">
        <v>1862</v>
      </c>
      <c r="B44" s="66" t="e">
        <f t="shared" ca="1" si="0"/>
        <v>#NAME?</v>
      </c>
      <c r="C44" s="106" t="s">
        <v>1907</v>
      </c>
      <c r="D44" s="107" t="s">
        <v>2291</v>
      </c>
      <c r="E44" s="108" t="s">
        <v>2291</v>
      </c>
      <c r="F44" s="108" t="s">
        <v>2290</v>
      </c>
      <c r="G44" s="108" t="str">
        <f t="shared" si="1"/>
        <v>"3.2.3 Autres frais de fonctionnement"</v>
      </c>
      <c r="H44" s="108" t="str">
        <f t="shared" si="2"/>
        <v>"3.2.3 Andere werkingskosten"</v>
      </c>
      <c r="I44" s="139" t="str">
        <f t="shared" si="3"/>
        <v>if(lang=1;"3.2.3 Autres frais de fonctionnement";if(lang=2;"3.2.3 Andere werkingskosten";""))</v>
      </c>
      <c r="J44" s="139" t="str">
        <f t="shared" si="4"/>
        <v>B21</v>
      </c>
      <c r="K44" s="139" t="str">
        <f t="shared" si="5"/>
        <v>"B21"</v>
      </c>
      <c r="L44" s="139" t="str">
        <f t="shared" si="10"/>
        <v>"T2 - CG-BK"</v>
      </c>
      <c r="M44" s="139">
        <f t="shared" si="6"/>
        <v>36</v>
      </c>
      <c r="N44" s="139">
        <f t="shared" si="7"/>
        <v>27</v>
      </c>
      <c r="O44" t="s">
        <v>2442</v>
      </c>
      <c r="P44" s="139" t="str">
        <f t="shared" si="8"/>
        <v>if(lang=1;labels!e44;if(lang=2;labels!f44;""))</v>
      </c>
      <c r="Q44" t="s">
        <v>2514</v>
      </c>
      <c r="R44" s="139" t="str">
        <f t="shared" si="9"/>
        <v>=if(lang=1;labels!e44;if(lang=2;labels!f44;""))</v>
      </c>
    </row>
    <row r="45" spans="1:18" ht="15" customHeight="1" x14ac:dyDescent="0.3">
      <c r="A45" s="66" t="s">
        <v>1862</v>
      </c>
      <c r="B45" s="66" t="e">
        <f t="shared" ca="1" si="0"/>
        <v>#NAME?</v>
      </c>
      <c r="C45" s="106" t="s">
        <v>1908</v>
      </c>
      <c r="D45" s="107" t="s">
        <v>2301</v>
      </c>
      <c r="E45" s="108" t="s">
        <v>2301</v>
      </c>
      <c r="F45" s="108" t="s">
        <v>2330</v>
      </c>
      <c r="G45" s="108" t="str">
        <f t="shared" si="1"/>
        <v>"Salaire du personnel : montants bruts incluant les charges de sécurité sociale et les autres coûts liés"</v>
      </c>
      <c r="H45" s="108" t="str">
        <f t="shared" si="2"/>
        <v>"Salarissen personeel: brutobedragen met inbegrip van sociale lasten en andere daarmee verband houdende kosten"</v>
      </c>
      <c r="I45" s="139" t="str">
        <f t="shared" si="3"/>
        <v>if(lang=1;"Salaire du personnel : montants bruts incluant les charges de sécurité sociale et les autres coûts liés";if(lang=2;"Salarissen personeel: brutobedragen met inbegrip van sociale lasten en andere daarmee verband houdende kosten";""))</v>
      </c>
      <c r="J45" s="139" t="str">
        <f t="shared" si="4"/>
        <v>B22</v>
      </c>
      <c r="K45" s="139" t="str">
        <f t="shared" si="5"/>
        <v>"B22"</v>
      </c>
      <c r="L45" s="139" t="str">
        <f t="shared" si="10"/>
        <v>"T2 - CG-BK"</v>
      </c>
      <c r="M45" s="139">
        <f t="shared" si="6"/>
        <v>103</v>
      </c>
      <c r="N45" s="139">
        <f t="shared" si="7"/>
        <v>109</v>
      </c>
      <c r="O45" t="s">
        <v>2400</v>
      </c>
      <c r="P45" s="139" t="str">
        <f t="shared" si="8"/>
        <v>if(lang=1;labels!e45;if(lang=2;labels!f45;""))</v>
      </c>
      <c r="Q45" t="s">
        <v>2515</v>
      </c>
      <c r="R45" s="139" t="str">
        <f t="shared" si="9"/>
        <v>=if(lang=1;labels!e45;if(lang=2;labels!f45;""))</v>
      </c>
    </row>
    <row r="46" spans="1:18" ht="15" customHeight="1" x14ac:dyDescent="0.3">
      <c r="A46" s="66" t="s">
        <v>1863</v>
      </c>
      <c r="B46" s="66" t="e">
        <f t="shared" ca="1" si="0"/>
        <v>#NAME?</v>
      </c>
      <c r="C46" s="106" t="s">
        <v>1909</v>
      </c>
      <c r="D46" s="107" t="s">
        <v>413</v>
      </c>
      <c r="E46" s="108" t="s">
        <v>413</v>
      </c>
      <c r="F46" s="108" t="s">
        <v>2235</v>
      </c>
      <c r="G46" s="108" t="str">
        <f t="shared" si="1"/>
        <v>"C.A. - COÛTS D'ADMINISTRATION GLOBALISÉS POUR LE PROGRAMME"</v>
      </c>
      <c r="H46" s="108" t="str">
        <f t="shared" si="2"/>
        <v>"A.K. - TOTALE ADMINISTRATIEKOSTEN VOOR HET PROGRAMMA"</v>
      </c>
      <c r="I46" s="139" t="str">
        <f t="shared" si="3"/>
        <v>if(lang=1;"C.A. - COÛTS D'ADMINISTRATION GLOBALISÉS POUR LE PROGRAMME";if(lang=2;"A.K. - TOTALE ADMINISTRATIEKOSTEN VOOR HET PROGRAMMA";""))</v>
      </c>
      <c r="J46" s="139" t="str">
        <f t="shared" si="4"/>
        <v>B2</v>
      </c>
      <c r="K46" s="139" t="str">
        <f t="shared" si="5"/>
        <v>"B2"</v>
      </c>
      <c r="L46" s="139" t="str">
        <f t="shared" si="10"/>
        <v>"T3 - CA-AK"</v>
      </c>
      <c r="M46" s="139">
        <f t="shared" si="6"/>
        <v>58</v>
      </c>
      <c r="N46" s="139">
        <f t="shared" si="7"/>
        <v>52</v>
      </c>
      <c r="O46" t="s">
        <v>2443</v>
      </c>
      <c r="P46" s="139" t="str">
        <f t="shared" si="8"/>
        <v>if(lang=1;labels!e46;if(lang=2;labels!f46;""))</v>
      </c>
      <c r="Q46" t="s">
        <v>2516</v>
      </c>
      <c r="R46" s="139" t="str">
        <f t="shared" si="9"/>
        <v>=if(lang=1;labels!e46;if(lang=2;labels!f46;""))</v>
      </c>
    </row>
    <row r="47" spans="1:18" s="139" customFormat="1" ht="15" customHeight="1" x14ac:dyDescent="0.3">
      <c r="A47" s="139" t="s">
        <v>1863</v>
      </c>
      <c r="B47" s="139" t="e">
        <f ca="1">_xlfn.FORMULATEXT(D47)</f>
        <v>#NAME?</v>
      </c>
      <c r="C47" s="106" t="s">
        <v>2621</v>
      </c>
      <c r="D47" s="107"/>
      <c r="E47" s="108" t="s">
        <v>11</v>
      </c>
      <c r="F47" s="108" t="s">
        <v>2622</v>
      </c>
      <c r="G47" s="108" t="str">
        <f>CHAR(34)&amp;E47&amp;CHAR(34)</f>
        <v>"RUBRIQUES"</v>
      </c>
      <c r="H47" s="108" t="str">
        <f>CHAR(34)&amp;F47&amp;CHAR(34)</f>
        <v>"Rubrieken"</v>
      </c>
      <c r="I47" s="139" t="str">
        <f>"if(lang=1;"&amp;G47&amp;";if(lang=2;"&amp;H47&amp;";"&amp;CHAR(34)&amp;CHAR(34)&amp;"))"</f>
        <v>if(lang=1;"RUBRIQUES";if(lang=2;"Rubrieken";""))</v>
      </c>
      <c r="J47" s="139" t="str">
        <f>RIGHT(C47,LEN(C47)-FIND("!",C47))</f>
        <v>B4</v>
      </c>
      <c r="K47" s="139" t="str">
        <f>CHAR(34)&amp;J47&amp;CHAR(34)</f>
        <v>"B4"</v>
      </c>
      <c r="L47" s="139" t="str">
        <f>CHAR(34)&amp;A47&amp;CHAR(34)</f>
        <v>"T3 - CA-AK"</v>
      </c>
      <c r="M47" s="139">
        <f>LEN(E47)</f>
        <v>9</v>
      </c>
      <c r="N47" s="139">
        <f>LEN(F47)</f>
        <v>9</v>
      </c>
      <c r="P47" s="139" t="str">
        <f>"if(lang=1;labels!e"&amp;ROW()&amp;";if(lang=2;labels!f"&amp;ROW()&amp;";"&amp;CHAR(34)&amp;CHAR(34)&amp;"))"</f>
        <v>if(lang=1;labels!e47;if(lang=2;labels!f47;""))</v>
      </c>
      <c r="R47" s="139" t="str">
        <f>"="&amp;Q47</f>
        <v>=</v>
      </c>
    </row>
    <row r="48" spans="1:18" ht="15" customHeight="1" x14ac:dyDescent="0.3">
      <c r="A48" s="66" t="s">
        <v>1863</v>
      </c>
      <c r="B48" s="66" t="e">
        <f t="shared" ca="1" si="0"/>
        <v>#NAME?</v>
      </c>
      <c r="C48" s="106" t="s">
        <v>1910</v>
      </c>
      <c r="D48" s="107" t="s">
        <v>11</v>
      </c>
      <c r="E48" s="108" t="s">
        <v>45</v>
      </c>
      <c r="F48" s="108" t="s">
        <v>2239</v>
      </c>
      <c r="G48" s="108" t="str">
        <f t="shared" si="1"/>
        <v>"1.2 Sous-rubrique 2"</v>
      </c>
      <c r="H48" s="108" t="str">
        <f t="shared" si="2"/>
        <v>"1.2 Subrubriek 2"</v>
      </c>
      <c r="I48" s="139" t="str">
        <f t="shared" si="3"/>
        <v>if(lang=1;"1.2 Sous-rubrique 2";if(lang=2;"1.2 Subrubriek 2";""))</v>
      </c>
      <c r="J48" s="139" t="str">
        <f t="shared" si="4"/>
        <v>B8</v>
      </c>
      <c r="K48" s="139" t="str">
        <f t="shared" si="5"/>
        <v>"B8"</v>
      </c>
      <c r="L48" s="139" t="str">
        <f t="shared" si="10"/>
        <v>"T3 - CA-AK"</v>
      </c>
      <c r="M48" s="139">
        <f t="shared" si="6"/>
        <v>19</v>
      </c>
      <c r="N48" s="139">
        <f t="shared" si="7"/>
        <v>16</v>
      </c>
      <c r="O48" t="s">
        <v>2370</v>
      </c>
      <c r="P48" s="139" t="str">
        <f t="shared" si="8"/>
        <v>if(lang=1;labels!e48;if(lang=2;labels!f48;""))</v>
      </c>
      <c r="Q48" t="s">
        <v>2517</v>
      </c>
      <c r="R48" s="139" t="str">
        <f t="shared" si="9"/>
        <v>=if(lang=1;labels!e47;if(lang=2;labels!f47;""))</v>
      </c>
    </row>
    <row r="49" spans="1:18" ht="15" customHeight="1" x14ac:dyDescent="0.3">
      <c r="A49" s="66" t="s">
        <v>1863</v>
      </c>
      <c r="B49" s="66" t="e">
        <f t="shared" ca="1" si="0"/>
        <v>#NAME?</v>
      </c>
      <c r="C49" s="106" t="s">
        <v>1911</v>
      </c>
      <c r="D49" s="107" t="s">
        <v>42</v>
      </c>
      <c r="E49" s="108" t="s">
        <v>414</v>
      </c>
      <c r="F49" s="108" t="s">
        <v>2240</v>
      </c>
      <c r="G49" s="108" t="str">
        <f t="shared" si="1"/>
        <v>"1.x Sous-rubrique x"</v>
      </c>
      <c r="H49" s="108" t="str">
        <f t="shared" si="2"/>
        <v>"1.x Subrubriek x"</v>
      </c>
      <c r="I49" s="139" t="str">
        <f t="shared" si="3"/>
        <v>if(lang=1;"1.x Sous-rubrique x";if(lang=2;"1.x Subrubriek x";""))</v>
      </c>
      <c r="J49" s="139" t="str">
        <f t="shared" si="4"/>
        <v>B9</v>
      </c>
      <c r="K49" s="139" t="str">
        <f t="shared" si="5"/>
        <v>"B9"</v>
      </c>
      <c r="L49" s="139" t="str">
        <f t="shared" si="10"/>
        <v>"T3 - CA-AK"</v>
      </c>
      <c r="M49" s="139">
        <f t="shared" si="6"/>
        <v>19</v>
      </c>
      <c r="N49" s="139">
        <f t="shared" si="7"/>
        <v>16</v>
      </c>
      <c r="O49" t="s">
        <v>2444</v>
      </c>
      <c r="P49" s="139" t="str">
        <f t="shared" si="8"/>
        <v>if(lang=1;labels!e49;if(lang=2;labels!f49;""))</v>
      </c>
      <c r="Q49" t="s">
        <v>2518</v>
      </c>
      <c r="R49" s="139" t="str">
        <f t="shared" si="9"/>
        <v>=if(lang=1;labels!e48;if(lang=2;labels!f48;""))</v>
      </c>
    </row>
    <row r="50" spans="1:18" ht="15" customHeight="1" x14ac:dyDescent="0.3">
      <c r="A50" s="66" t="s">
        <v>1863</v>
      </c>
      <c r="B50" s="66" t="e">
        <f t="shared" ca="1" si="0"/>
        <v>#NAME?</v>
      </c>
      <c r="C50" s="106" t="s">
        <v>1912</v>
      </c>
      <c r="D50" s="107" t="s">
        <v>43</v>
      </c>
      <c r="E50" s="108" t="s">
        <v>43</v>
      </c>
      <c r="F50" s="108" t="s">
        <v>2237</v>
      </c>
      <c r="G50" s="108" t="str">
        <f t="shared" si="1"/>
        <v>"1. TOTAL INVESTISSEMENTS"</v>
      </c>
      <c r="H50" s="108" t="str">
        <f t="shared" si="2"/>
        <v>"1. TOTAAL INVESTERING"</v>
      </c>
      <c r="I50" s="139" t="str">
        <f t="shared" si="3"/>
        <v>if(lang=1;"1. TOTAL INVESTISSEMENTS";if(lang=2;"1. TOTAAL INVESTERING";""))</v>
      </c>
      <c r="J50" s="139" t="str">
        <f t="shared" si="4"/>
        <v>B10</v>
      </c>
      <c r="K50" s="139" t="str">
        <f t="shared" si="5"/>
        <v>"B10"</v>
      </c>
      <c r="L50" s="139" t="str">
        <f t="shared" si="10"/>
        <v>"T3 - CA-AK"</v>
      </c>
      <c r="M50" s="139">
        <f t="shared" si="6"/>
        <v>24</v>
      </c>
      <c r="N50" s="139">
        <f t="shared" si="7"/>
        <v>21</v>
      </c>
      <c r="O50" t="s">
        <v>2445</v>
      </c>
      <c r="P50" s="139" t="str">
        <f t="shared" si="8"/>
        <v>if(lang=1;labels!e50;if(lang=2;labels!f50;""))</v>
      </c>
      <c r="Q50" t="s">
        <v>2519</v>
      </c>
      <c r="R50" s="139" t="str">
        <f t="shared" si="9"/>
        <v>=if(lang=1;labels!e49;if(lang=2;labels!f49;""))</v>
      </c>
    </row>
    <row r="51" spans="1:18" ht="15" customHeight="1" x14ac:dyDescent="0.3">
      <c r="A51" s="66" t="s">
        <v>1863</v>
      </c>
      <c r="B51" s="66" t="e">
        <f t="shared" ca="1" si="0"/>
        <v>#NAME?</v>
      </c>
      <c r="C51" s="106" t="s">
        <v>1913</v>
      </c>
      <c r="D51" s="107" t="s">
        <v>44</v>
      </c>
      <c r="E51" s="108" t="s">
        <v>44</v>
      </c>
      <c r="F51" s="108" t="s">
        <v>2238</v>
      </c>
      <c r="G51" s="108" t="str">
        <f t="shared" si="1"/>
        <v>"1.1 Sous-rubrique 1"</v>
      </c>
      <c r="H51" s="108" t="str">
        <f t="shared" si="2"/>
        <v>"1.1 Subrubriek 1"</v>
      </c>
      <c r="I51" s="139" t="str">
        <f t="shared" si="3"/>
        <v>if(lang=1;"1.1 Sous-rubrique 1";if(lang=2;"1.1 Subrubriek 1";""))</v>
      </c>
      <c r="J51" s="139" t="str">
        <f t="shared" si="4"/>
        <v>B11</v>
      </c>
      <c r="K51" s="139" t="str">
        <f t="shared" si="5"/>
        <v>"B11"</v>
      </c>
      <c r="L51" s="139" t="str">
        <f t="shared" si="10"/>
        <v>"T3 - CA-AK"</v>
      </c>
      <c r="M51" s="139">
        <f t="shared" si="6"/>
        <v>19</v>
      </c>
      <c r="N51" s="139">
        <f t="shared" si="7"/>
        <v>16</v>
      </c>
      <c r="O51" t="s">
        <v>2446</v>
      </c>
      <c r="P51" s="139" t="str">
        <f t="shared" si="8"/>
        <v>if(lang=1;labels!e51;if(lang=2;labels!f51;""))</v>
      </c>
      <c r="Q51" t="s">
        <v>2520</v>
      </c>
      <c r="R51" s="139" t="str">
        <f t="shared" si="9"/>
        <v>=if(lang=1;labels!e50;if(lang=2;labels!f50;""))</v>
      </c>
    </row>
    <row r="52" spans="1:18" ht="15" customHeight="1" x14ac:dyDescent="0.3">
      <c r="A52" s="66" t="s">
        <v>1863</v>
      </c>
      <c r="B52" s="66" t="e">
        <f t="shared" ca="1" si="0"/>
        <v>#NAME?</v>
      </c>
      <c r="C52" s="106" t="s">
        <v>1914</v>
      </c>
      <c r="D52" s="107" t="s">
        <v>45</v>
      </c>
      <c r="E52" s="108" t="s">
        <v>45</v>
      </c>
      <c r="F52" s="108" t="s">
        <v>2239</v>
      </c>
      <c r="G52" s="108" t="str">
        <f t="shared" si="1"/>
        <v>"1.2 Sous-rubrique 2"</v>
      </c>
      <c r="H52" s="108" t="str">
        <f t="shared" si="2"/>
        <v>"1.2 Subrubriek 2"</v>
      </c>
      <c r="I52" s="139" t="str">
        <f t="shared" si="3"/>
        <v>if(lang=1;"1.2 Sous-rubrique 2";if(lang=2;"1.2 Subrubriek 2";""))</v>
      </c>
      <c r="J52" s="139" t="str">
        <f t="shared" si="4"/>
        <v>B12</v>
      </c>
      <c r="K52" s="139" t="str">
        <f t="shared" si="5"/>
        <v>"B12"</v>
      </c>
      <c r="L52" s="139" t="str">
        <f t="shared" si="10"/>
        <v>"T3 - CA-AK"</v>
      </c>
      <c r="M52" s="139">
        <f t="shared" si="6"/>
        <v>19</v>
      </c>
      <c r="N52" s="139">
        <f t="shared" si="7"/>
        <v>16</v>
      </c>
      <c r="O52" t="s">
        <v>2447</v>
      </c>
      <c r="P52" s="139" t="str">
        <f t="shared" si="8"/>
        <v>if(lang=1;labels!e52;if(lang=2;labels!f52;""))</v>
      </c>
      <c r="Q52" t="s">
        <v>2521</v>
      </c>
      <c r="R52" s="139" t="str">
        <f t="shared" si="9"/>
        <v>=if(lang=1;labels!e51;if(lang=2;labels!f51;""))</v>
      </c>
    </row>
    <row r="53" spans="1:18" ht="15" customHeight="1" x14ac:dyDescent="0.3">
      <c r="A53" s="66" t="s">
        <v>1863</v>
      </c>
      <c r="B53" s="66" t="e">
        <f t="shared" ca="1" si="0"/>
        <v>#NAME?</v>
      </c>
      <c r="C53" s="106" t="s">
        <v>1915</v>
      </c>
      <c r="D53" s="107" t="s">
        <v>414</v>
      </c>
      <c r="E53" s="108" t="s">
        <v>414</v>
      </c>
      <c r="F53" s="108" t="s">
        <v>2240</v>
      </c>
      <c r="G53" s="108" t="str">
        <f t="shared" si="1"/>
        <v>"1.x Sous-rubrique x"</v>
      </c>
      <c r="H53" s="108" t="str">
        <f t="shared" si="2"/>
        <v>"1.x Subrubriek x"</v>
      </c>
      <c r="I53" s="139" t="str">
        <f t="shared" si="3"/>
        <v>if(lang=1;"1.x Sous-rubrique x";if(lang=2;"1.x Subrubriek x";""))</v>
      </c>
      <c r="J53" s="139" t="str">
        <f t="shared" si="4"/>
        <v>B13</v>
      </c>
      <c r="K53" s="139" t="str">
        <f t="shared" si="5"/>
        <v>"B13"</v>
      </c>
      <c r="L53" s="139" t="str">
        <f t="shared" si="10"/>
        <v>"T3 - CA-AK"</v>
      </c>
      <c r="M53" s="139">
        <f t="shared" si="6"/>
        <v>19</v>
      </c>
      <c r="N53" s="139">
        <f t="shared" si="7"/>
        <v>16</v>
      </c>
      <c r="O53" t="s">
        <v>2448</v>
      </c>
      <c r="P53" s="139" t="str">
        <f t="shared" si="8"/>
        <v>if(lang=1;labels!e53;if(lang=2;labels!f53;""))</v>
      </c>
      <c r="Q53" t="s">
        <v>2522</v>
      </c>
      <c r="R53" s="139" t="str">
        <f t="shared" si="9"/>
        <v>=if(lang=1;labels!e52;if(lang=2;labels!f52;""))</v>
      </c>
    </row>
    <row r="54" spans="1:18" ht="15" customHeight="1" x14ac:dyDescent="0.3">
      <c r="A54" s="66" t="s">
        <v>1863</v>
      </c>
      <c r="B54" s="66" t="e">
        <f t="shared" ca="1" si="0"/>
        <v>#NAME?</v>
      </c>
      <c r="C54" s="106" t="s">
        <v>1916</v>
      </c>
      <c r="D54" s="107" t="s">
        <v>47</v>
      </c>
      <c r="E54" s="108" t="s">
        <v>47</v>
      </c>
      <c r="F54" s="108" t="s">
        <v>2241</v>
      </c>
      <c r="G54" s="108" t="str">
        <f t="shared" si="1"/>
        <v>"2. TOTAL FONCTIONNEMENT"</v>
      </c>
      <c r="H54" s="108" t="str">
        <f t="shared" si="2"/>
        <v>"2. TOTAAL WERKING"</v>
      </c>
      <c r="I54" s="139" t="str">
        <f t="shared" si="3"/>
        <v>if(lang=1;"2. TOTAL FONCTIONNEMENT";if(lang=2;"2. TOTAAL WERKING";""))</v>
      </c>
      <c r="J54" s="139" t="str">
        <f t="shared" si="4"/>
        <v>B14</v>
      </c>
      <c r="K54" s="139" t="str">
        <f t="shared" si="5"/>
        <v>"B14"</v>
      </c>
      <c r="L54" s="139" t="str">
        <f t="shared" si="10"/>
        <v>"T3 - CA-AK"</v>
      </c>
      <c r="M54" s="139">
        <f t="shared" si="6"/>
        <v>23</v>
      </c>
      <c r="N54" s="139">
        <f t="shared" si="7"/>
        <v>17</v>
      </c>
      <c r="O54" t="s">
        <v>2449</v>
      </c>
      <c r="P54" s="139" t="str">
        <f t="shared" si="8"/>
        <v>if(lang=1;labels!e54;if(lang=2;labels!f54;""))</v>
      </c>
      <c r="Q54" t="s">
        <v>2523</v>
      </c>
      <c r="R54" s="139" t="str">
        <f t="shared" si="9"/>
        <v>=if(lang=1;labels!e53;if(lang=2;labels!f53;""))</v>
      </c>
    </row>
    <row r="55" spans="1:18" ht="15" customHeight="1" x14ac:dyDescent="0.3">
      <c r="A55" s="66" t="s">
        <v>1863</v>
      </c>
      <c r="B55" s="66" t="e">
        <f t="shared" ca="1" si="0"/>
        <v>#NAME?</v>
      </c>
      <c r="C55" s="106" t="s">
        <v>1917</v>
      </c>
      <c r="D55" s="107" t="s">
        <v>48</v>
      </c>
      <c r="E55" s="108" t="s">
        <v>48</v>
      </c>
      <c r="F55" s="108" t="s">
        <v>2242</v>
      </c>
      <c r="G55" s="108" t="str">
        <f t="shared" si="1"/>
        <v>"2.1 Sous-rubrique 1"</v>
      </c>
      <c r="H55" s="108" t="str">
        <f t="shared" si="2"/>
        <v>"2.1 Subrubriek 1"</v>
      </c>
      <c r="I55" s="139" t="str">
        <f t="shared" si="3"/>
        <v>if(lang=1;"2.1 Sous-rubrique 1";if(lang=2;"2.1 Subrubriek 1";""))</v>
      </c>
      <c r="J55" s="139" t="str">
        <f t="shared" si="4"/>
        <v>B15</v>
      </c>
      <c r="K55" s="139" t="str">
        <f t="shared" si="5"/>
        <v>"B15"</v>
      </c>
      <c r="L55" s="139" t="str">
        <f t="shared" si="10"/>
        <v>"T3 - CA-AK"</v>
      </c>
      <c r="M55" s="139">
        <f t="shared" si="6"/>
        <v>19</v>
      </c>
      <c r="N55" s="139">
        <f t="shared" si="7"/>
        <v>16</v>
      </c>
      <c r="O55" t="s">
        <v>2450</v>
      </c>
      <c r="P55" s="139" t="str">
        <f t="shared" si="8"/>
        <v>if(lang=1;labels!e55;if(lang=2;labels!f55;""))</v>
      </c>
      <c r="Q55" t="s">
        <v>2524</v>
      </c>
      <c r="R55" s="139" t="str">
        <f t="shared" si="9"/>
        <v>=if(lang=1;labels!e54;if(lang=2;labels!f54;""))</v>
      </c>
    </row>
    <row r="56" spans="1:18" ht="15" customHeight="1" x14ac:dyDescent="0.3">
      <c r="A56" s="66" t="s">
        <v>1863</v>
      </c>
      <c r="B56" s="66" t="e">
        <f t="shared" ca="1" si="0"/>
        <v>#NAME?</v>
      </c>
      <c r="C56" s="106" t="s">
        <v>1918</v>
      </c>
      <c r="D56" s="107" t="s">
        <v>49</v>
      </c>
      <c r="E56" s="108" t="s">
        <v>49</v>
      </c>
      <c r="F56" s="108" t="s">
        <v>2243</v>
      </c>
      <c r="G56" s="108" t="str">
        <f t="shared" si="1"/>
        <v>"2.2 Sous-rubrique 2"</v>
      </c>
      <c r="H56" s="108" t="str">
        <f t="shared" si="2"/>
        <v>"2.2 Subrubriek 2"</v>
      </c>
      <c r="I56" s="139" t="str">
        <f t="shared" si="3"/>
        <v>if(lang=1;"2.2 Sous-rubrique 2";if(lang=2;"2.2 Subrubriek 2";""))</v>
      </c>
      <c r="J56" s="139" t="str">
        <f t="shared" si="4"/>
        <v>B16</v>
      </c>
      <c r="K56" s="139" t="str">
        <f t="shared" si="5"/>
        <v>"B16"</v>
      </c>
      <c r="L56" s="139" t="str">
        <f t="shared" si="10"/>
        <v>"T3 - CA-AK"</v>
      </c>
      <c r="M56" s="139">
        <f t="shared" si="6"/>
        <v>19</v>
      </c>
      <c r="N56" s="139">
        <f t="shared" si="7"/>
        <v>16</v>
      </c>
      <c r="O56" t="s">
        <v>2451</v>
      </c>
      <c r="P56" s="139" t="str">
        <f t="shared" si="8"/>
        <v>if(lang=1;labels!e56;if(lang=2;labels!f56;""))</v>
      </c>
      <c r="Q56" t="s">
        <v>2525</v>
      </c>
      <c r="R56" s="139" t="str">
        <f t="shared" si="9"/>
        <v>=if(lang=1;labels!e55;if(lang=2;labels!f55;""))</v>
      </c>
    </row>
    <row r="57" spans="1:18" ht="15" customHeight="1" x14ac:dyDescent="0.3">
      <c r="A57" s="66" t="s">
        <v>1863</v>
      </c>
      <c r="B57" s="66" t="e">
        <f t="shared" ca="1" si="0"/>
        <v>#NAME?</v>
      </c>
      <c r="C57" s="106" t="s">
        <v>1919</v>
      </c>
      <c r="D57" s="107" t="s">
        <v>415</v>
      </c>
      <c r="E57" s="108" t="s">
        <v>415</v>
      </c>
      <c r="F57" s="108" t="s">
        <v>2244</v>
      </c>
      <c r="G57" s="108" t="str">
        <f t="shared" si="1"/>
        <v>"2.x Sous-rubrique x"</v>
      </c>
      <c r="H57" s="108" t="str">
        <f t="shared" si="2"/>
        <v>"2.x Subrubriek x"</v>
      </c>
      <c r="I57" s="139" t="str">
        <f t="shared" si="3"/>
        <v>if(lang=1;"2.x Sous-rubrique x";if(lang=2;"2.x Subrubriek x";""))</v>
      </c>
      <c r="J57" s="139" t="str">
        <f t="shared" si="4"/>
        <v>B17</v>
      </c>
      <c r="K57" s="139" t="str">
        <f t="shared" si="5"/>
        <v>"B17"</v>
      </c>
      <c r="L57" s="139" t="str">
        <f t="shared" si="10"/>
        <v>"T3 - CA-AK"</v>
      </c>
      <c r="M57" s="139">
        <f t="shared" si="6"/>
        <v>19</v>
      </c>
      <c r="N57" s="139">
        <f t="shared" si="7"/>
        <v>16</v>
      </c>
      <c r="O57" t="s">
        <v>2452</v>
      </c>
      <c r="P57" s="139" t="str">
        <f t="shared" si="8"/>
        <v>if(lang=1;labels!e57;if(lang=2;labels!f57;""))</v>
      </c>
      <c r="Q57" t="s">
        <v>2526</v>
      </c>
      <c r="R57" s="139" t="str">
        <f t="shared" si="9"/>
        <v>=if(lang=1;labels!e56;if(lang=2;labels!f56;""))</v>
      </c>
    </row>
    <row r="58" spans="1:18" ht="15" customHeight="1" x14ac:dyDescent="0.3">
      <c r="A58" s="66" t="s">
        <v>1863</v>
      </c>
      <c r="B58" s="66" t="e">
        <f t="shared" ca="1" si="0"/>
        <v>#NAME?</v>
      </c>
      <c r="C58" s="106" t="s">
        <v>1920</v>
      </c>
      <c r="D58" s="107" t="s">
        <v>2329</v>
      </c>
      <c r="E58" s="108" t="s">
        <v>2329</v>
      </c>
      <c r="F58" s="108" t="s">
        <v>2355</v>
      </c>
      <c r="G58" s="108" t="str">
        <f t="shared" si="1"/>
        <v>"3. TOTAL PERSONNEL"</v>
      </c>
      <c r="H58" s="108" t="str">
        <f t="shared" si="2"/>
        <v>"3. TOTAAL PERSONNEEL"</v>
      </c>
      <c r="I58" s="139" t="str">
        <f t="shared" si="3"/>
        <v>if(lang=1;"3. TOTAL PERSONNEL";if(lang=2;"3. TOTAAL PERSONNEEL";""))</v>
      </c>
      <c r="J58" s="139" t="str">
        <f t="shared" si="4"/>
        <v>B18</v>
      </c>
      <c r="K58" s="139" t="str">
        <f t="shared" si="5"/>
        <v>"B18"</v>
      </c>
      <c r="L58" s="139" t="str">
        <f t="shared" si="10"/>
        <v>"T3 - CA-AK"</v>
      </c>
      <c r="M58" s="139">
        <f t="shared" si="6"/>
        <v>18</v>
      </c>
      <c r="N58" s="139">
        <f t="shared" si="7"/>
        <v>20</v>
      </c>
      <c r="O58" t="s">
        <v>2453</v>
      </c>
      <c r="P58" s="139" t="str">
        <f t="shared" si="8"/>
        <v>if(lang=1;labels!e58;if(lang=2;labels!f58;""))</v>
      </c>
      <c r="Q58" t="s">
        <v>2527</v>
      </c>
      <c r="R58" s="139" t="str">
        <f t="shared" si="9"/>
        <v>=if(lang=1;labels!e57;if(lang=2;labels!f57;""))</v>
      </c>
    </row>
    <row r="59" spans="1:18" ht="15" customHeight="1" x14ac:dyDescent="0.3">
      <c r="A59" s="66" t="s">
        <v>1863</v>
      </c>
      <c r="B59" s="66" t="e">
        <f t="shared" ca="1" si="0"/>
        <v>#NAME?</v>
      </c>
      <c r="C59" s="106" t="s">
        <v>1921</v>
      </c>
      <c r="D59" s="107" t="s">
        <v>52</v>
      </c>
      <c r="E59" s="108" t="s">
        <v>52</v>
      </c>
      <c r="F59" s="108" t="s">
        <v>2245</v>
      </c>
      <c r="G59" s="108" t="str">
        <f t="shared" si="1"/>
        <v>"3.1 Sous-rubrique 1"</v>
      </c>
      <c r="H59" s="108" t="str">
        <f t="shared" si="2"/>
        <v>"3.1 Subrubriek 1"</v>
      </c>
      <c r="I59" s="139" t="str">
        <f t="shared" si="3"/>
        <v>if(lang=1;"3.1 Sous-rubrique 1";if(lang=2;"3.1 Subrubriek 1";""))</v>
      </c>
      <c r="J59" s="139" t="str">
        <f t="shared" si="4"/>
        <v>B19</v>
      </c>
      <c r="K59" s="139" t="str">
        <f t="shared" si="5"/>
        <v>"B19"</v>
      </c>
      <c r="L59" s="139" t="str">
        <f t="shared" si="10"/>
        <v>"T3 - CA-AK"</v>
      </c>
      <c r="M59" s="139">
        <f t="shared" si="6"/>
        <v>19</v>
      </c>
      <c r="N59" s="139">
        <f t="shared" si="7"/>
        <v>16</v>
      </c>
      <c r="O59" t="s">
        <v>2454</v>
      </c>
      <c r="P59" s="139" t="str">
        <f t="shared" si="8"/>
        <v>if(lang=1;labels!e59;if(lang=2;labels!f59;""))</v>
      </c>
      <c r="Q59" t="s">
        <v>2528</v>
      </c>
      <c r="R59" s="139" t="str">
        <f t="shared" si="9"/>
        <v>=if(lang=1;labels!e58;if(lang=2;labels!f58;""))</v>
      </c>
    </row>
    <row r="60" spans="1:18" ht="15" customHeight="1" x14ac:dyDescent="0.3">
      <c r="A60" s="66" t="s">
        <v>1863</v>
      </c>
      <c r="B60" s="66" t="e">
        <f t="shared" ca="1" si="0"/>
        <v>#NAME?</v>
      </c>
      <c r="C60" s="106" t="s">
        <v>1922</v>
      </c>
      <c r="D60" s="107" t="s">
        <v>53</v>
      </c>
      <c r="E60" s="108" t="s">
        <v>53</v>
      </c>
      <c r="F60" s="108" t="s">
        <v>2246</v>
      </c>
      <c r="G60" s="108" t="str">
        <f t="shared" si="1"/>
        <v>"3.2 Sous-rubrique 2"</v>
      </c>
      <c r="H60" s="108" t="str">
        <f t="shared" si="2"/>
        <v>"3.2 Subrubriek 2"</v>
      </c>
      <c r="I60" s="139" t="str">
        <f t="shared" si="3"/>
        <v>if(lang=1;"3.2 Sous-rubrique 2";if(lang=2;"3.2 Subrubriek 2";""))</v>
      </c>
      <c r="J60" s="139" t="str">
        <f t="shared" si="4"/>
        <v>B20</v>
      </c>
      <c r="K60" s="139" t="str">
        <f t="shared" si="5"/>
        <v>"B20"</v>
      </c>
      <c r="L60" s="139" t="str">
        <f t="shared" si="10"/>
        <v>"T3 - CA-AK"</v>
      </c>
      <c r="M60" s="139">
        <f t="shared" si="6"/>
        <v>19</v>
      </c>
      <c r="N60" s="139">
        <f t="shared" si="7"/>
        <v>16</v>
      </c>
      <c r="O60" t="s">
        <v>2455</v>
      </c>
      <c r="P60" s="139" t="str">
        <f t="shared" si="8"/>
        <v>if(lang=1;labels!e60;if(lang=2;labels!f60;""))</v>
      </c>
      <c r="Q60" t="s">
        <v>2529</v>
      </c>
      <c r="R60" s="139" t="str">
        <f t="shared" si="9"/>
        <v>=if(lang=1;labels!e59;if(lang=2;labels!f59;""))</v>
      </c>
    </row>
    <row r="61" spans="1:18" ht="15" customHeight="1" x14ac:dyDescent="0.3">
      <c r="A61" s="66" t="s">
        <v>1863</v>
      </c>
      <c r="B61" s="66" t="e">
        <f t="shared" ca="1" si="0"/>
        <v>#NAME?</v>
      </c>
      <c r="C61" s="106" t="s">
        <v>1923</v>
      </c>
      <c r="D61" s="107" t="s">
        <v>416</v>
      </c>
      <c r="E61" s="108" t="s">
        <v>416</v>
      </c>
      <c r="F61" s="108" t="s">
        <v>2247</v>
      </c>
      <c r="G61" s="108" t="str">
        <f t="shared" si="1"/>
        <v>"3.x Sous-rubrique x"</v>
      </c>
      <c r="H61" s="108" t="str">
        <f t="shared" si="2"/>
        <v>"3.x Subrubriek x"</v>
      </c>
      <c r="I61" s="139" t="str">
        <f t="shared" si="3"/>
        <v>if(lang=1;"3.x Sous-rubrique x";if(lang=2;"3.x Subrubriek x";""))</v>
      </c>
      <c r="J61" s="139" t="str">
        <f t="shared" si="4"/>
        <v>B21</v>
      </c>
      <c r="K61" s="139" t="str">
        <f t="shared" si="5"/>
        <v>"B21"</v>
      </c>
      <c r="L61" s="139" t="str">
        <f t="shared" si="10"/>
        <v>"T3 - CA-AK"</v>
      </c>
      <c r="M61" s="139">
        <f t="shared" si="6"/>
        <v>19</v>
      </c>
      <c r="N61" s="139">
        <f t="shared" si="7"/>
        <v>16</v>
      </c>
      <c r="O61" t="s">
        <v>2456</v>
      </c>
      <c r="P61" s="139" t="str">
        <f t="shared" si="8"/>
        <v>if(lang=1;labels!e61;if(lang=2;labels!f61;""))</v>
      </c>
      <c r="Q61" t="s">
        <v>2530</v>
      </c>
      <c r="R61" s="139" t="str">
        <f t="shared" si="9"/>
        <v>=if(lang=1;labels!e60;if(lang=2;labels!f60;""))</v>
      </c>
    </row>
    <row r="62" spans="1:18" ht="15" customHeight="1" x14ac:dyDescent="0.3">
      <c r="A62" s="66" t="s">
        <v>1863</v>
      </c>
      <c r="B62" s="66" t="e">
        <f t="shared" ref="B62:B118" ca="1" si="11">_xlfn.FORMULATEXT(D62)</f>
        <v>#NAME?</v>
      </c>
      <c r="C62" s="106" t="s">
        <v>1924</v>
      </c>
      <c r="D62" s="107" t="s">
        <v>2301</v>
      </c>
      <c r="E62" s="108" t="s">
        <v>2301</v>
      </c>
      <c r="F62" s="108" t="s">
        <v>2330</v>
      </c>
      <c r="G62" s="108" t="str">
        <f t="shared" si="1"/>
        <v>"Salaire du personnel : montants bruts incluant les charges de sécurité sociale et les autres coûts liés"</v>
      </c>
      <c r="H62" s="108" t="str">
        <f t="shared" si="2"/>
        <v>"Salarissen personeel: brutobedragen met inbegrip van sociale lasten en andere daarmee verband houdende kosten"</v>
      </c>
      <c r="I62" s="139" t="str">
        <f t="shared" si="3"/>
        <v>if(lang=1;"Salaire du personnel : montants bruts incluant les charges de sécurité sociale et les autres coûts liés";if(lang=2;"Salarissen personeel: brutobedragen met inbegrip van sociale lasten en andere daarmee verband houdende kosten";""))</v>
      </c>
      <c r="J62" s="139" t="str">
        <f t="shared" si="4"/>
        <v>B22</v>
      </c>
      <c r="K62" s="139" t="str">
        <f t="shared" si="5"/>
        <v>"B22"</v>
      </c>
      <c r="L62" s="139" t="str">
        <f t="shared" si="10"/>
        <v>"T3 - CA-AK"</v>
      </c>
      <c r="M62" s="139">
        <f t="shared" si="6"/>
        <v>103</v>
      </c>
      <c r="N62" s="139">
        <f t="shared" si="7"/>
        <v>109</v>
      </c>
      <c r="O62" t="s">
        <v>2400</v>
      </c>
      <c r="P62" s="139" t="str">
        <f t="shared" si="8"/>
        <v>if(lang=1;labels!e62;if(lang=2;labels!f62;""))</v>
      </c>
      <c r="Q62" t="s">
        <v>2531</v>
      </c>
      <c r="R62" s="139" t="str">
        <f t="shared" si="9"/>
        <v>=if(lang=1;labels!e61;if(lang=2;labels!f61;""))</v>
      </c>
    </row>
    <row r="63" spans="1:18" ht="15" customHeight="1" x14ac:dyDescent="0.3">
      <c r="A63" s="66" t="s">
        <v>1863</v>
      </c>
      <c r="B63" s="66" t="e">
        <f t="shared" ca="1" si="11"/>
        <v>#NAME?</v>
      </c>
      <c r="C63" s="106" t="s">
        <v>1925</v>
      </c>
      <c r="D63" s="107" t="s">
        <v>2</v>
      </c>
      <c r="E63" s="108" t="s">
        <v>42</v>
      </c>
      <c r="F63" s="108" t="s">
        <v>2236</v>
      </c>
      <c r="G63" s="108" t="str">
        <f t="shared" si="1"/>
        <v>"TOTAL COÛTS D'ADMINISTRATION"</v>
      </c>
      <c r="H63" s="108" t="str">
        <f t="shared" si="2"/>
        <v>"TOTAAL ADMINISTRATIEKOSTEN"</v>
      </c>
      <c r="I63" s="139" t="str">
        <f t="shared" si="3"/>
        <v>if(lang=1;"TOTAL COÛTS D'ADMINISTRATION";if(lang=2;"TOTAAL ADMINISTRATIEKOSTEN";""))</v>
      </c>
      <c r="J63" s="139" t="str">
        <f t="shared" si="4"/>
        <v>H8</v>
      </c>
      <c r="K63" s="139" t="str">
        <f t="shared" si="5"/>
        <v>"H8"</v>
      </c>
      <c r="L63" s="139" t="str">
        <f t="shared" si="10"/>
        <v>"T3 - CA-AK"</v>
      </c>
      <c r="M63" s="139">
        <f t="shared" si="6"/>
        <v>28</v>
      </c>
      <c r="N63" s="139">
        <f t="shared" si="7"/>
        <v>26</v>
      </c>
      <c r="O63" t="s">
        <v>2424</v>
      </c>
      <c r="P63" s="139" t="str">
        <f t="shared" si="8"/>
        <v>if(lang=1;labels!e63;if(lang=2;labels!f63;""))</v>
      </c>
      <c r="Q63" t="s">
        <v>2532</v>
      </c>
      <c r="R63" s="139" t="str">
        <f t="shared" si="9"/>
        <v>=if(lang=1;labels!e62;if(lang=2;labels!f62;""))</v>
      </c>
    </row>
    <row r="64" spans="1:18" ht="15" customHeight="1" x14ac:dyDescent="0.3">
      <c r="A64" s="66" t="s">
        <v>1864</v>
      </c>
      <c r="B64" s="66" t="e">
        <f t="shared" ca="1" si="11"/>
        <v>#NAME?</v>
      </c>
      <c r="C64" s="66" t="s">
        <v>1926</v>
      </c>
      <c r="D64" s="107" t="s">
        <v>1225</v>
      </c>
      <c r="E64" s="108" t="s">
        <v>2331</v>
      </c>
      <c r="F64" s="108" t="s">
        <v>2338</v>
      </c>
      <c r="G64" s="108" t="str">
        <f t="shared" si="1"/>
        <v>"Acteur abbr."</v>
      </c>
      <c r="H64" s="108" t="str">
        <f t="shared" si="2"/>
        <v>"Actor afkorting"</v>
      </c>
      <c r="I64" s="139" t="str">
        <f t="shared" si="3"/>
        <v>if(lang=1;"Acteur abbr.";if(lang=2;"Actor afkorting";""))</v>
      </c>
      <c r="J64" s="139" t="str">
        <f t="shared" si="4"/>
        <v>A1</v>
      </c>
      <c r="K64" s="139" t="str">
        <f t="shared" si="5"/>
        <v>"A1"</v>
      </c>
      <c r="L64" s="139" t="str">
        <f t="shared" si="10"/>
        <v>"Prg"</v>
      </c>
      <c r="M64" s="139">
        <f t="shared" si="6"/>
        <v>12</v>
      </c>
      <c r="N64" s="139">
        <f t="shared" si="7"/>
        <v>15</v>
      </c>
      <c r="O64" t="s">
        <v>2457</v>
      </c>
      <c r="P64" s="139" t="str">
        <f t="shared" si="8"/>
        <v>if(lang=1;labels!e64;if(lang=2;labels!f64;""))</v>
      </c>
      <c r="Q64" t="s">
        <v>2533</v>
      </c>
      <c r="R64" s="139" t="str">
        <f t="shared" si="9"/>
        <v>=if(lang=1;labels!e63;if(lang=2;labels!f63;""))</v>
      </c>
    </row>
    <row r="65" spans="1:18" ht="15" customHeight="1" x14ac:dyDescent="0.3">
      <c r="A65" s="66" t="s">
        <v>1864</v>
      </c>
      <c r="B65" s="66" t="e">
        <f t="shared" ca="1" si="11"/>
        <v>#NAME?</v>
      </c>
      <c r="C65" s="66" t="s">
        <v>1927</v>
      </c>
      <c r="D65" s="107" t="s">
        <v>1224</v>
      </c>
      <c r="E65" s="108" t="s">
        <v>2332</v>
      </c>
      <c r="F65" s="108" t="s">
        <v>2339</v>
      </c>
      <c r="G65" s="108" t="str">
        <f t="shared" si="1"/>
        <v>"Acteur nom"</v>
      </c>
      <c r="H65" s="108" t="str">
        <f t="shared" si="2"/>
        <v>"Actor naam"</v>
      </c>
      <c r="I65" s="139" t="str">
        <f t="shared" si="3"/>
        <v>if(lang=1;"Acteur nom";if(lang=2;"Actor naam";""))</v>
      </c>
      <c r="J65" s="139" t="str">
        <f t="shared" si="4"/>
        <v>A2</v>
      </c>
      <c r="K65" s="139" t="str">
        <f t="shared" si="5"/>
        <v>"A2"</v>
      </c>
      <c r="L65" s="139" t="str">
        <f t="shared" si="10"/>
        <v>"Prg"</v>
      </c>
      <c r="M65" s="139">
        <f t="shared" si="6"/>
        <v>10</v>
      </c>
      <c r="N65" s="139">
        <f t="shared" si="7"/>
        <v>10</v>
      </c>
      <c r="O65" t="s">
        <v>2458</v>
      </c>
      <c r="P65" s="139" t="str">
        <f t="shared" si="8"/>
        <v>if(lang=1;labels!e65;if(lang=2;labels!f65;""))</v>
      </c>
      <c r="Q65" t="s">
        <v>2534</v>
      </c>
      <c r="R65" s="139" t="str">
        <f t="shared" si="9"/>
        <v>=if(lang=1;labels!e64;if(lang=2;labels!f64;""))</v>
      </c>
    </row>
    <row r="66" spans="1:18" ht="15" customHeight="1" x14ac:dyDescent="0.3">
      <c r="A66" s="66" t="s">
        <v>1864</v>
      </c>
      <c r="B66" s="66" t="e">
        <f t="shared" ca="1" si="11"/>
        <v>#NAME?</v>
      </c>
      <c r="C66" s="66" t="s">
        <v>1928</v>
      </c>
      <c r="D66" s="107" t="s">
        <v>75</v>
      </c>
      <c r="E66" s="108" t="s">
        <v>75</v>
      </c>
      <c r="F66" s="108" t="s">
        <v>75</v>
      </c>
      <c r="G66" s="108" t="str">
        <f t="shared" si="1"/>
        <v>"IATI org-ID"</v>
      </c>
      <c r="H66" s="108" t="str">
        <f t="shared" si="2"/>
        <v>"IATI org-ID"</v>
      </c>
      <c r="I66" s="139" t="str">
        <f t="shared" si="3"/>
        <v>if(lang=1;"IATI org-ID";if(lang=2;"IATI org-ID";""))</v>
      </c>
      <c r="J66" s="139" t="str">
        <f t="shared" si="4"/>
        <v>A3</v>
      </c>
      <c r="K66" s="139" t="str">
        <f t="shared" si="5"/>
        <v>"A3"</v>
      </c>
      <c r="L66" s="139" t="str">
        <f t="shared" si="10"/>
        <v>"Prg"</v>
      </c>
      <c r="M66" s="139">
        <f t="shared" si="6"/>
        <v>11</v>
      </c>
      <c r="N66" s="139">
        <f t="shared" si="7"/>
        <v>11</v>
      </c>
      <c r="O66" t="s">
        <v>2459</v>
      </c>
      <c r="P66" s="139" t="str">
        <f t="shared" si="8"/>
        <v>if(lang=1;labels!e66;if(lang=2;labels!f66;""))</v>
      </c>
      <c r="Q66" t="s">
        <v>2535</v>
      </c>
      <c r="R66" s="139" t="str">
        <f t="shared" si="9"/>
        <v>=if(lang=1;labels!e65;if(lang=2;labels!f65;""))</v>
      </c>
    </row>
    <row r="67" spans="1:18" ht="15" customHeight="1" x14ac:dyDescent="0.3">
      <c r="A67" s="66" t="s">
        <v>1864</v>
      </c>
      <c r="B67" s="66" t="e">
        <f t="shared" ca="1" si="11"/>
        <v>#NAME?</v>
      </c>
      <c r="C67" s="66" t="s">
        <v>1929</v>
      </c>
      <c r="D67" s="107" t="s">
        <v>1858</v>
      </c>
      <c r="E67" s="108" t="s">
        <v>2333</v>
      </c>
      <c r="F67" s="108" t="s">
        <v>2340</v>
      </c>
      <c r="G67" s="108" t="str">
        <f t="shared" si="1"/>
        <v>"Titre programme"</v>
      </c>
      <c r="H67" s="108" t="str">
        <f t="shared" si="2"/>
        <v>"Titel programma"</v>
      </c>
      <c r="I67" s="139" t="str">
        <f t="shared" si="3"/>
        <v>if(lang=1;"Titre programme";if(lang=2;"Titel programma";""))</v>
      </c>
      <c r="J67" s="139" t="str">
        <f t="shared" si="4"/>
        <v>A4</v>
      </c>
      <c r="K67" s="139" t="str">
        <f t="shared" si="5"/>
        <v>"A4"</v>
      </c>
      <c r="L67" s="139" t="str">
        <f t="shared" si="10"/>
        <v>"Prg"</v>
      </c>
      <c r="M67" s="139">
        <f t="shared" si="6"/>
        <v>15</v>
      </c>
      <c r="N67" s="139">
        <f t="shared" si="7"/>
        <v>15</v>
      </c>
      <c r="O67" t="s">
        <v>2460</v>
      </c>
      <c r="P67" s="139" t="str">
        <f t="shared" si="8"/>
        <v>if(lang=1;labels!e67;if(lang=2;labels!f67;""))</v>
      </c>
      <c r="Q67" t="s">
        <v>2536</v>
      </c>
      <c r="R67" s="139" t="str">
        <f t="shared" si="9"/>
        <v>=if(lang=1;labels!e66;if(lang=2;labels!f66;""))</v>
      </c>
    </row>
    <row r="68" spans="1:18" ht="15" customHeight="1" x14ac:dyDescent="0.3">
      <c r="A68" s="66" t="s">
        <v>1864</v>
      </c>
      <c r="B68" s="66" t="e">
        <f t="shared" ca="1" si="11"/>
        <v>#NAME?</v>
      </c>
      <c r="C68" s="66" t="s">
        <v>1930</v>
      </c>
      <c r="D68" s="107" t="s">
        <v>79</v>
      </c>
      <c r="E68" s="108" t="s">
        <v>2334</v>
      </c>
      <c r="F68" s="108" t="s">
        <v>2341</v>
      </c>
      <c r="G68" s="108" t="str">
        <f t="shared" ref="G68:G118" si="12">CHAR(34)&amp;E68&amp;CHAR(34)</f>
        <v>"Prg commun ?"</v>
      </c>
      <c r="H68" s="108" t="str">
        <f t="shared" ref="H68:H118" si="13">CHAR(34)&amp;F68&amp;CHAR(34)</f>
        <v>"Gemeensch. prg ?"</v>
      </c>
      <c r="I68" s="139" t="str">
        <f t="shared" ref="I68:I118" si="14">"if(lang=1;"&amp;G68&amp;";if(lang=2;"&amp;H68&amp;";"&amp;CHAR(34)&amp;CHAR(34)&amp;"))"</f>
        <v>if(lang=1;"Prg commun ?";if(lang=2;"Gemeensch. prg ?";""))</v>
      </c>
      <c r="J68" s="139" t="str">
        <f t="shared" ref="J68:J118" si="15">RIGHT(C68,LEN(C68)-FIND("!",C68))</f>
        <v>A5</v>
      </c>
      <c r="K68" s="139" t="str">
        <f t="shared" ref="K68:K118" si="16">CHAR(34)&amp;J68&amp;CHAR(34)</f>
        <v>"A5"</v>
      </c>
      <c r="L68" s="139" t="str">
        <f t="shared" si="10"/>
        <v>"Prg"</v>
      </c>
      <c r="M68" s="139">
        <f t="shared" ref="M68:M118" si="17">LEN(E68)</f>
        <v>12</v>
      </c>
      <c r="N68" s="139">
        <f t="shared" ref="N68:N118" si="18">LEN(F68)</f>
        <v>16</v>
      </c>
      <c r="O68" t="s">
        <v>2461</v>
      </c>
      <c r="P68" s="139" t="str">
        <f t="shared" ref="P68:P118" si="19">"if(lang=1;labels!e"&amp;ROW()&amp;";if(lang=2;labels!f"&amp;ROW()&amp;";"&amp;CHAR(34)&amp;CHAR(34)&amp;"))"</f>
        <v>if(lang=1;labels!e68;if(lang=2;labels!f68;""))</v>
      </c>
      <c r="Q68" t="s">
        <v>2537</v>
      </c>
      <c r="R68" s="139" t="str">
        <f t="shared" ref="R68:R118" si="20">"="&amp;Q68</f>
        <v>=if(lang=1;labels!e67;if(lang=2;labels!f67;""))</v>
      </c>
    </row>
    <row r="69" spans="1:18" ht="15" customHeight="1" x14ac:dyDescent="0.3">
      <c r="A69" s="66" t="s">
        <v>1864</v>
      </c>
      <c r="B69" s="66" t="e">
        <f t="shared" ca="1" si="11"/>
        <v>#NAME?</v>
      </c>
      <c r="C69" s="66" t="s">
        <v>1931</v>
      </c>
      <c r="D69" s="107" t="s">
        <v>72</v>
      </c>
      <c r="E69" s="108" t="s">
        <v>2335</v>
      </c>
      <c r="F69" s="108" t="s">
        <v>2342</v>
      </c>
      <c r="G69" s="108" t="str">
        <f t="shared" si="12"/>
        <v>"Objectifs spécifiques ("outcomes")"</v>
      </c>
      <c r="H69" s="108" t="str">
        <f t="shared" si="13"/>
        <v>"Specifieke objectieven ("outcomes")"</v>
      </c>
      <c r="I69" s="139" t="str">
        <f t="shared" si="14"/>
        <v>if(lang=1;"Objectifs spécifiques ("outcomes")";if(lang=2;"Specifieke objectieven ("outcomes")";""))</v>
      </c>
      <c r="J69" s="139" t="str">
        <f t="shared" si="15"/>
        <v>A6</v>
      </c>
      <c r="K69" s="139" t="str">
        <f t="shared" si="16"/>
        <v>"A6"</v>
      </c>
      <c r="L69" s="139" t="str">
        <f t="shared" si="10"/>
        <v>"Prg"</v>
      </c>
      <c r="M69" s="139">
        <f t="shared" si="17"/>
        <v>34</v>
      </c>
      <c r="N69" s="139">
        <f t="shared" si="18"/>
        <v>35</v>
      </c>
      <c r="O69" t="s">
        <v>2462</v>
      </c>
      <c r="P69" s="139" t="str">
        <f t="shared" si="19"/>
        <v>if(lang=1;labels!e69;if(lang=2;labels!f69;""))</v>
      </c>
      <c r="Q69" t="s">
        <v>2538</v>
      </c>
      <c r="R69" s="139" t="str">
        <f t="shared" si="20"/>
        <v>=if(lang=1;labels!e68;if(lang=2;labels!f68;""))</v>
      </c>
    </row>
    <row r="70" spans="1:18" ht="15" customHeight="1" x14ac:dyDescent="0.3">
      <c r="A70" s="66" t="s">
        <v>1864</v>
      </c>
      <c r="B70" s="66" t="e">
        <f t="shared" ca="1" si="11"/>
        <v>#NAME?</v>
      </c>
      <c r="C70" s="66" t="s">
        <v>1932</v>
      </c>
      <c r="D70" s="107" t="s">
        <v>80</v>
      </c>
      <c r="E70" s="108" t="s">
        <v>2718</v>
      </c>
      <c r="F70" s="108" t="s">
        <v>2343</v>
      </c>
      <c r="G70" s="108" t="str">
        <f t="shared" si="12"/>
        <v>"Titre court (pour identification facile)"</v>
      </c>
      <c r="H70" s="108" t="str">
        <f t="shared" si="13"/>
        <v>"Korte titel (voor makkelijke identificatie)"</v>
      </c>
      <c r="I70" s="139" t="str">
        <f t="shared" si="14"/>
        <v>if(lang=1;"Titre court (pour identification facile)";if(lang=2;"Korte titel (voor makkelijke identificatie)";""))</v>
      </c>
      <c r="J70" s="139" t="str">
        <f t="shared" si="15"/>
        <v>D6</v>
      </c>
      <c r="K70" s="139" t="str">
        <f t="shared" si="16"/>
        <v>"D6"</v>
      </c>
      <c r="L70" s="139" t="str">
        <f t="shared" ref="L70:L117" si="21">CHAR(34)&amp;A70&amp;CHAR(34)</f>
        <v>"Prg"</v>
      </c>
      <c r="M70" s="139">
        <f t="shared" si="17"/>
        <v>40</v>
      </c>
      <c r="N70" s="139">
        <f t="shared" si="18"/>
        <v>43</v>
      </c>
      <c r="O70" t="s">
        <v>2463</v>
      </c>
      <c r="P70" s="139" t="str">
        <f t="shared" si="19"/>
        <v>if(lang=1;labels!e70;if(lang=2;labels!f70;""))</v>
      </c>
      <c r="Q70" t="s">
        <v>2539</v>
      </c>
      <c r="R70" s="139" t="str">
        <f t="shared" si="20"/>
        <v>=if(lang=1;labels!e69;if(lang=2;labels!f69;""))</v>
      </c>
    </row>
    <row r="71" spans="1:18" ht="15" customHeight="1" x14ac:dyDescent="0.3">
      <c r="A71" s="66" t="s">
        <v>1864</v>
      </c>
      <c r="B71" s="66" t="e">
        <f t="shared" ca="1" si="11"/>
        <v>#NAME?</v>
      </c>
      <c r="C71" s="66" t="s">
        <v>1933</v>
      </c>
      <c r="D71" s="107" t="s">
        <v>1856</v>
      </c>
      <c r="E71" s="108" t="s">
        <v>2350</v>
      </c>
      <c r="F71" s="108" t="s">
        <v>2344</v>
      </c>
      <c r="G71" s="108" t="str">
        <f t="shared" si="12"/>
        <v>"Pays/Région"</v>
      </c>
      <c r="H71" s="108" t="str">
        <f t="shared" si="13"/>
        <v>"Land/regio"</v>
      </c>
      <c r="I71" s="139" t="str">
        <f t="shared" si="14"/>
        <v>if(lang=1;"Pays/Région";if(lang=2;"Land/regio";""))</v>
      </c>
      <c r="J71" s="139" t="str">
        <f t="shared" si="15"/>
        <v>E6</v>
      </c>
      <c r="K71" s="139" t="str">
        <f t="shared" si="16"/>
        <v>"E6"</v>
      </c>
      <c r="L71" s="139" t="str">
        <f t="shared" si="21"/>
        <v>"Prg"</v>
      </c>
      <c r="M71" s="139">
        <f t="shared" si="17"/>
        <v>11</v>
      </c>
      <c r="N71" s="139">
        <f t="shared" si="18"/>
        <v>10</v>
      </c>
      <c r="O71" t="s">
        <v>2464</v>
      </c>
      <c r="P71" s="139" t="str">
        <f t="shared" si="19"/>
        <v>if(lang=1;labels!e71;if(lang=2;labels!f71;""))</v>
      </c>
      <c r="Q71" t="s">
        <v>2540</v>
      </c>
      <c r="R71" s="139" t="str">
        <f t="shared" si="20"/>
        <v>=if(lang=1;labels!e70;if(lang=2;labels!f70;""))</v>
      </c>
    </row>
    <row r="72" spans="1:18" ht="15" customHeight="1" x14ac:dyDescent="0.3">
      <c r="A72" s="66" t="s">
        <v>1864</v>
      </c>
      <c r="B72" s="66" t="e">
        <f t="shared" ca="1" si="11"/>
        <v>#NAME?</v>
      </c>
      <c r="C72" s="66" t="s">
        <v>1934</v>
      </c>
      <c r="D72" s="107" t="s">
        <v>73</v>
      </c>
      <c r="E72" s="108" t="s">
        <v>73</v>
      </c>
      <c r="F72" s="108" t="s">
        <v>2181</v>
      </c>
      <c r="G72" s="108" t="str">
        <f t="shared" si="12"/>
        <v>"CSC"</v>
      </c>
      <c r="H72" s="108" t="str">
        <f t="shared" si="13"/>
        <v>"GSK"</v>
      </c>
      <c r="I72" s="139" t="str">
        <f t="shared" si="14"/>
        <v>if(lang=1;"CSC";if(lang=2;"GSK";""))</v>
      </c>
      <c r="J72" s="139" t="str">
        <f t="shared" si="15"/>
        <v>F6</v>
      </c>
      <c r="K72" s="139" t="str">
        <f t="shared" si="16"/>
        <v>"F6"</v>
      </c>
      <c r="L72" s="139" t="str">
        <f t="shared" si="21"/>
        <v>"Prg"</v>
      </c>
      <c r="M72" s="139">
        <f t="shared" si="17"/>
        <v>3</v>
      </c>
      <c r="N72" s="139">
        <f t="shared" si="18"/>
        <v>3</v>
      </c>
      <c r="O72" t="s">
        <v>2414</v>
      </c>
      <c r="P72" s="139" t="str">
        <f t="shared" si="19"/>
        <v>if(lang=1;labels!e72;if(lang=2;labels!f72;""))</v>
      </c>
      <c r="Q72" t="s">
        <v>2541</v>
      </c>
      <c r="R72" s="139" t="str">
        <f t="shared" si="20"/>
        <v>=if(lang=1;labels!e71;if(lang=2;labels!f71;""))</v>
      </c>
    </row>
    <row r="73" spans="1:18" ht="15" customHeight="1" x14ac:dyDescent="0.3">
      <c r="A73" s="66" t="s">
        <v>1864</v>
      </c>
      <c r="B73" s="66" t="e">
        <f t="shared" ca="1" si="11"/>
        <v>#NAME?</v>
      </c>
      <c r="C73" s="66" t="s">
        <v>1935</v>
      </c>
      <c r="D73" s="107" t="s">
        <v>1852</v>
      </c>
      <c r="E73" s="108" t="s">
        <v>1852</v>
      </c>
      <c r="F73" s="108" t="s">
        <v>2345</v>
      </c>
      <c r="G73" s="108" t="str">
        <f t="shared" si="12"/>
        <v>"CSC check"</v>
      </c>
      <c r="H73" s="108" t="str">
        <f t="shared" si="13"/>
        <v>"GSK check"</v>
      </c>
      <c r="I73" s="139" t="str">
        <f t="shared" si="14"/>
        <v>if(lang=1;"CSC check";if(lang=2;"GSK check";""))</v>
      </c>
      <c r="J73" s="139" t="str">
        <f t="shared" si="15"/>
        <v>G6</v>
      </c>
      <c r="K73" s="139" t="str">
        <f t="shared" si="16"/>
        <v>"G6"</v>
      </c>
      <c r="L73" s="139" t="str">
        <f t="shared" si="21"/>
        <v>"Prg"</v>
      </c>
      <c r="M73" s="139">
        <f t="shared" si="17"/>
        <v>9</v>
      </c>
      <c r="N73" s="139">
        <f t="shared" si="18"/>
        <v>9</v>
      </c>
      <c r="O73" t="s">
        <v>2465</v>
      </c>
      <c r="P73" s="139" t="str">
        <f t="shared" si="19"/>
        <v>if(lang=1;labels!e73;if(lang=2;labels!f73;""))</v>
      </c>
      <c r="Q73" t="s">
        <v>2542</v>
      </c>
      <c r="R73" s="139" t="str">
        <f t="shared" si="20"/>
        <v>=if(lang=1;labels!e72;if(lang=2;labels!f72;""))</v>
      </c>
    </row>
    <row r="74" spans="1:18" ht="15" customHeight="1" x14ac:dyDescent="0.3">
      <c r="A74" s="66" t="s">
        <v>1864</v>
      </c>
      <c r="B74" s="66" t="e">
        <f t="shared" ca="1" si="11"/>
        <v>#NAME?</v>
      </c>
      <c r="C74" s="66" t="s">
        <v>1936</v>
      </c>
      <c r="D74" s="107" t="s">
        <v>76</v>
      </c>
      <c r="E74" s="108" t="s">
        <v>2346</v>
      </c>
      <c r="F74" s="108" t="s">
        <v>2347</v>
      </c>
      <c r="G74" s="108" t="str">
        <f t="shared" si="12"/>
        <v>"Total coûts opérationnels"</v>
      </c>
      <c r="H74" s="108" t="str">
        <f t="shared" si="13"/>
        <v>"Totaal operationele kosten"</v>
      </c>
      <c r="I74" s="139" t="str">
        <f t="shared" si="14"/>
        <v>if(lang=1;"Total coûts opérationnels";if(lang=2;"Totaal operationele kosten";""))</v>
      </c>
      <c r="J74" s="139" t="str">
        <f t="shared" si="15"/>
        <v>H6</v>
      </c>
      <c r="K74" s="139" t="str">
        <f t="shared" si="16"/>
        <v>"H6"</v>
      </c>
      <c r="L74" s="139" t="str">
        <f t="shared" si="21"/>
        <v>"Prg"</v>
      </c>
      <c r="M74" s="139">
        <f t="shared" si="17"/>
        <v>25</v>
      </c>
      <c r="N74" s="139">
        <f t="shared" si="18"/>
        <v>26</v>
      </c>
      <c r="O74" t="s">
        <v>2466</v>
      </c>
      <c r="P74" s="139" t="str">
        <f t="shared" si="19"/>
        <v>if(lang=1;labels!e74;if(lang=2;labels!f74;""))</v>
      </c>
      <c r="Q74" t="s">
        <v>2543</v>
      </c>
      <c r="R74" s="139" t="str">
        <f t="shared" si="20"/>
        <v>=if(lang=1;labels!e73;if(lang=2;labels!f73;""))</v>
      </c>
    </row>
    <row r="75" spans="1:18" ht="15" customHeight="1" x14ac:dyDescent="0.3">
      <c r="A75" s="66">
        <v>1</v>
      </c>
      <c r="B75" s="66" t="e">
        <f t="shared" ca="1" si="11"/>
        <v>#NAME?</v>
      </c>
      <c r="C75" s="106" t="s">
        <v>1937</v>
      </c>
      <c r="D75" s="107" t="s">
        <v>70</v>
      </c>
      <c r="E75" s="108" t="s">
        <v>2336</v>
      </c>
      <c r="F75" s="108" t="s">
        <v>2348</v>
      </c>
      <c r="G75" s="108" t="str">
        <f t="shared" si="12"/>
        <v>"Titre:"</v>
      </c>
      <c r="H75" s="108" t="str">
        <f t="shared" si="13"/>
        <v>"Titel:"</v>
      </c>
      <c r="I75" s="139" t="str">
        <f t="shared" si="14"/>
        <v>if(lang=1;"Titre:";if(lang=2;"Titel:";""))</v>
      </c>
      <c r="J75" s="139" t="str">
        <f t="shared" si="15"/>
        <v>B1</v>
      </c>
      <c r="K75" s="139" t="str">
        <f t="shared" si="16"/>
        <v>"B1"</v>
      </c>
      <c r="L75" s="139" t="str">
        <f t="shared" si="21"/>
        <v>"1"</v>
      </c>
      <c r="M75" s="139">
        <f t="shared" si="17"/>
        <v>6</v>
      </c>
      <c r="N75" s="139">
        <f t="shared" si="18"/>
        <v>6</v>
      </c>
      <c r="O75" t="s">
        <v>2467</v>
      </c>
      <c r="P75" s="139" t="str">
        <f t="shared" si="19"/>
        <v>if(lang=1;labels!e75;if(lang=2;labels!f75;""))</v>
      </c>
      <c r="Q75" t="s">
        <v>2544</v>
      </c>
      <c r="R75" s="139" t="str">
        <f t="shared" si="20"/>
        <v>=if(lang=1;labels!e74;if(lang=2;labels!f74;""))</v>
      </c>
    </row>
    <row r="76" spans="1:18" ht="15" customHeight="1" x14ac:dyDescent="0.3">
      <c r="A76" s="66">
        <v>1</v>
      </c>
      <c r="B76" s="66" t="e">
        <f t="shared" ca="1" si="11"/>
        <v>#NAME?</v>
      </c>
      <c r="C76" s="106" t="s">
        <v>1938</v>
      </c>
      <c r="D76" s="107" t="s">
        <v>69</v>
      </c>
      <c r="E76" s="108" t="s">
        <v>2349</v>
      </c>
      <c r="F76" s="108" t="s">
        <v>2351</v>
      </c>
      <c r="G76" s="108" t="str">
        <f t="shared" si="12"/>
        <v>"Pays/Région:"</v>
      </c>
      <c r="H76" s="108" t="str">
        <f t="shared" si="13"/>
        <v>"Land/regio:"</v>
      </c>
      <c r="I76" s="139" t="str">
        <f t="shared" si="14"/>
        <v>if(lang=1;"Pays/Région:";if(lang=2;"Land/regio:";""))</v>
      </c>
      <c r="J76" s="139" t="str">
        <f t="shared" si="15"/>
        <v>B2</v>
      </c>
      <c r="K76" s="139" t="str">
        <f t="shared" si="16"/>
        <v>"B2"</v>
      </c>
      <c r="L76" s="139" t="str">
        <f t="shared" si="21"/>
        <v>"1"</v>
      </c>
      <c r="M76" s="139">
        <f t="shared" si="17"/>
        <v>12</v>
      </c>
      <c r="N76" s="139">
        <f t="shared" si="18"/>
        <v>11</v>
      </c>
      <c r="O76" t="s">
        <v>2468</v>
      </c>
      <c r="P76" s="139" t="str">
        <f t="shared" si="19"/>
        <v>if(lang=1;labels!e76;if(lang=2;labels!f76;""))</v>
      </c>
      <c r="Q76" t="s">
        <v>2545</v>
      </c>
      <c r="R76" s="139" t="str">
        <f t="shared" si="20"/>
        <v>=if(lang=1;labels!e75;if(lang=2;labels!f75;""))</v>
      </c>
    </row>
    <row r="77" spans="1:18" ht="15" customHeight="1" x14ac:dyDescent="0.3">
      <c r="A77" s="66">
        <v>1</v>
      </c>
      <c r="B77" s="66" t="e">
        <f t="shared" ca="1" si="11"/>
        <v>#NAME?</v>
      </c>
      <c r="C77" s="106" t="s">
        <v>1939</v>
      </c>
      <c r="D77" s="107" t="s">
        <v>68</v>
      </c>
      <c r="E77" s="108" t="s">
        <v>68</v>
      </c>
      <c r="F77" s="108" t="s">
        <v>2352</v>
      </c>
      <c r="G77" s="108" t="str">
        <f t="shared" si="12"/>
        <v>"CSC:"</v>
      </c>
      <c r="H77" s="108" t="str">
        <f t="shared" si="13"/>
        <v>"GSK:"</v>
      </c>
      <c r="I77" s="139" t="str">
        <f t="shared" si="14"/>
        <v>if(lang=1;"CSC:";if(lang=2;"GSK:";""))</v>
      </c>
      <c r="J77" s="139" t="str">
        <f t="shared" si="15"/>
        <v>B3</v>
      </c>
      <c r="K77" s="139" t="str">
        <f t="shared" si="16"/>
        <v>"B3"</v>
      </c>
      <c r="L77" s="139" t="str">
        <f t="shared" si="21"/>
        <v>"1"</v>
      </c>
      <c r="M77" s="139">
        <f t="shared" si="17"/>
        <v>4</v>
      </c>
      <c r="N77" s="139">
        <f t="shared" si="18"/>
        <v>4</v>
      </c>
      <c r="O77" t="s">
        <v>2469</v>
      </c>
      <c r="P77" s="139" t="str">
        <f t="shared" si="19"/>
        <v>if(lang=1;labels!e77;if(lang=2;labels!f77;""))</v>
      </c>
      <c r="Q77" t="s">
        <v>2546</v>
      </c>
      <c r="R77" s="139" t="str">
        <f t="shared" si="20"/>
        <v>=if(lang=1;labels!e76;if(lang=2;labels!f76;""))</v>
      </c>
    </row>
    <row r="78" spans="1:18" ht="15" customHeight="1" x14ac:dyDescent="0.3">
      <c r="A78" s="66">
        <v>1</v>
      </c>
      <c r="B78" s="66" t="e">
        <f t="shared" ca="1" si="11"/>
        <v>#NAME?</v>
      </c>
      <c r="C78" s="106" t="s">
        <v>1940</v>
      </c>
      <c r="D78" s="107" t="s">
        <v>71</v>
      </c>
      <c r="E78" s="108" t="s">
        <v>2337</v>
      </c>
      <c r="F78" s="108" t="s">
        <v>2353</v>
      </c>
      <c r="G78" s="108" t="str">
        <f t="shared" si="12"/>
        <v>"Prg commun:"</v>
      </c>
      <c r="H78" s="108" t="str">
        <f t="shared" si="13"/>
        <v>"Gemeensch. prg:"</v>
      </c>
      <c r="I78" s="139" t="str">
        <f t="shared" si="14"/>
        <v>if(lang=1;"Prg commun:";if(lang=2;"Gemeensch. prg:";""))</v>
      </c>
      <c r="J78" s="139" t="str">
        <f t="shared" si="15"/>
        <v>B4</v>
      </c>
      <c r="K78" s="139" t="str">
        <f t="shared" si="16"/>
        <v>"B4"</v>
      </c>
      <c r="L78" s="139" t="str">
        <f t="shared" si="21"/>
        <v>"1"</v>
      </c>
      <c r="M78" s="139">
        <f t="shared" si="17"/>
        <v>11</v>
      </c>
      <c r="N78" s="139">
        <f t="shared" si="18"/>
        <v>15</v>
      </c>
      <c r="O78" t="s">
        <v>2470</v>
      </c>
      <c r="P78" s="139" t="str">
        <f t="shared" si="19"/>
        <v>if(lang=1;labels!e78;if(lang=2;labels!f78;""))</v>
      </c>
      <c r="Q78" t="s">
        <v>2547</v>
      </c>
      <c r="R78" s="139" t="str">
        <f t="shared" si="20"/>
        <v>=if(lang=1;labels!e77;if(lang=2;labels!f77;""))</v>
      </c>
    </row>
    <row r="79" spans="1:18" ht="15" customHeight="1" x14ac:dyDescent="0.3">
      <c r="A79" s="66">
        <v>1</v>
      </c>
      <c r="B79" s="66" t="e">
        <f t="shared" ca="1" si="11"/>
        <v>#NAME?</v>
      </c>
      <c r="C79" s="106" t="s">
        <v>1941</v>
      </c>
      <c r="D79" s="107" t="s">
        <v>1851</v>
      </c>
      <c r="E79" s="108" t="s">
        <v>1851</v>
      </c>
      <c r="F79" s="108" t="s">
        <v>1851</v>
      </c>
      <c r="G79" s="108" t="str">
        <f t="shared" si="12"/>
        <v>"IATI ID"</v>
      </c>
      <c r="H79" s="108" t="str">
        <f t="shared" si="13"/>
        <v>"IATI ID"</v>
      </c>
      <c r="I79" s="139" t="str">
        <f t="shared" si="14"/>
        <v>if(lang=1;"IATI ID";if(lang=2;"IATI ID";""))</v>
      </c>
      <c r="J79" s="139" t="str">
        <f t="shared" si="15"/>
        <v>B5</v>
      </c>
      <c r="K79" s="139" t="str">
        <f t="shared" si="16"/>
        <v>"B5"</v>
      </c>
      <c r="L79" s="139" t="str">
        <f t="shared" si="21"/>
        <v>"1"</v>
      </c>
      <c r="M79" s="139">
        <f t="shared" si="17"/>
        <v>7</v>
      </c>
      <c r="N79" s="139">
        <f t="shared" si="18"/>
        <v>7</v>
      </c>
      <c r="O79" t="s">
        <v>2369</v>
      </c>
      <c r="P79" s="139" t="str">
        <f t="shared" si="19"/>
        <v>if(lang=1;labels!e79;if(lang=2;labels!f79;""))</v>
      </c>
      <c r="Q79" t="s">
        <v>2548</v>
      </c>
      <c r="R79" s="139" t="str">
        <f t="shared" si="20"/>
        <v>=if(lang=1;labels!e78;if(lang=2;labels!f78;""))</v>
      </c>
    </row>
    <row r="80" spans="1:18" ht="15" customHeight="1" x14ac:dyDescent="0.3">
      <c r="A80" s="66">
        <v>1</v>
      </c>
      <c r="B80" s="66" t="e">
        <f t="shared" ca="1" si="11"/>
        <v>#NAME?</v>
      </c>
      <c r="C80" s="106" t="s">
        <v>1942</v>
      </c>
      <c r="D80" s="107" t="s">
        <v>11</v>
      </c>
      <c r="E80" s="108" t="s">
        <v>11</v>
      </c>
      <c r="F80" s="108" t="s">
        <v>2207</v>
      </c>
      <c r="G80" s="108" t="str">
        <f t="shared" si="12"/>
        <v>"RUBRIQUES"</v>
      </c>
      <c r="H80" s="108" t="str">
        <f t="shared" si="13"/>
        <v>"RUBRIEKEN"</v>
      </c>
      <c r="I80" s="139" t="str">
        <f t="shared" si="14"/>
        <v>if(lang=1;"RUBRIQUES";if(lang=2;"RUBRIEKEN";""))</v>
      </c>
      <c r="J80" s="139" t="str">
        <f t="shared" si="15"/>
        <v>B7</v>
      </c>
      <c r="K80" s="139" t="str">
        <f t="shared" si="16"/>
        <v>"B7"</v>
      </c>
      <c r="L80" s="139" t="str">
        <f t="shared" si="21"/>
        <v>"1"</v>
      </c>
      <c r="M80" s="139">
        <f t="shared" si="17"/>
        <v>9</v>
      </c>
      <c r="N80" s="139">
        <f t="shared" si="18"/>
        <v>9</v>
      </c>
      <c r="O80" t="s">
        <v>2370</v>
      </c>
      <c r="P80" s="139" t="str">
        <f t="shared" si="19"/>
        <v>if(lang=1;labels!e80;if(lang=2;labels!f80;""))</v>
      </c>
      <c r="Q80" t="s">
        <v>2549</v>
      </c>
      <c r="R80" s="139" t="str">
        <f t="shared" si="20"/>
        <v>=if(lang=1;labels!e79;if(lang=2;labels!f79;""))</v>
      </c>
    </row>
    <row r="81" spans="1:18" ht="15" customHeight="1" x14ac:dyDescent="0.3">
      <c r="A81" s="66">
        <v>1</v>
      </c>
      <c r="B81" s="66" t="e">
        <f t="shared" ca="1" si="11"/>
        <v>#NAME?</v>
      </c>
      <c r="C81" s="106" t="s">
        <v>1943</v>
      </c>
      <c r="D81" s="107" t="s">
        <v>12</v>
      </c>
      <c r="E81" s="108" t="s">
        <v>12</v>
      </c>
      <c r="F81" s="108" t="s">
        <v>2251</v>
      </c>
      <c r="G81" s="108" t="str">
        <f t="shared" si="12"/>
        <v>"1. TOTAL PARTENAIRES"</v>
      </c>
      <c r="H81" s="108" t="str">
        <f t="shared" si="13"/>
        <v>"1. TOTAAL PARTNERS"</v>
      </c>
      <c r="I81" s="139" t="str">
        <f t="shared" si="14"/>
        <v>if(lang=1;"1. TOTAL PARTENAIRES";if(lang=2;"1. TOTAAL PARTNERS";""))</v>
      </c>
      <c r="J81" s="139" t="str">
        <f t="shared" si="15"/>
        <v>B8</v>
      </c>
      <c r="K81" s="139" t="str">
        <f t="shared" si="16"/>
        <v>"B8"</v>
      </c>
      <c r="L81" s="139" t="str">
        <f t="shared" si="21"/>
        <v>"1"</v>
      </c>
      <c r="M81" s="139">
        <f t="shared" si="17"/>
        <v>20</v>
      </c>
      <c r="N81" s="139">
        <f t="shared" si="18"/>
        <v>18</v>
      </c>
      <c r="O81" t="s">
        <v>2371</v>
      </c>
      <c r="P81" s="139" t="str">
        <f t="shared" si="19"/>
        <v>if(lang=1;labels!e81;if(lang=2;labels!f81;""))</v>
      </c>
      <c r="Q81" t="s">
        <v>2550</v>
      </c>
      <c r="R81" s="139" t="str">
        <f t="shared" si="20"/>
        <v>=if(lang=1;labels!e80;if(lang=2;labels!f80;""))</v>
      </c>
    </row>
    <row r="82" spans="1:18" ht="15" customHeight="1" x14ac:dyDescent="0.3">
      <c r="A82" s="66">
        <v>1</v>
      </c>
      <c r="B82" s="66" t="e">
        <f t="shared" ca="1" si="11"/>
        <v>#NAME?</v>
      </c>
      <c r="C82" s="106" t="s">
        <v>1944</v>
      </c>
      <c r="D82" s="107" t="s">
        <v>13</v>
      </c>
      <c r="E82" s="108" t="s">
        <v>13</v>
      </c>
      <c r="F82" s="108" t="s">
        <v>2252</v>
      </c>
      <c r="G82" s="108" t="str">
        <f t="shared" si="12"/>
        <v>"1.1 Investissements"</v>
      </c>
      <c r="H82" s="108" t="str">
        <f t="shared" si="13"/>
        <v>"1.1 Investering"</v>
      </c>
      <c r="I82" s="139" t="str">
        <f t="shared" si="14"/>
        <v>if(lang=1;"1.1 Investissements";if(lang=2;"1.1 Investering";""))</v>
      </c>
      <c r="J82" s="139" t="str">
        <f t="shared" si="15"/>
        <v>B9</v>
      </c>
      <c r="K82" s="139" t="str">
        <f t="shared" si="16"/>
        <v>"B9"</v>
      </c>
      <c r="L82" s="139" t="str">
        <f t="shared" si="21"/>
        <v>"1"</v>
      </c>
      <c r="M82" s="139">
        <f t="shared" si="17"/>
        <v>19</v>
      </c>
      <c r="N82" s="139">
        <f t="shared" si="18"/>
        <v>15</v>
      </c>
      <c r="O82" t="s">
        <v>2372</v>
      </c>
      <c r="P82" s="139" t="str">
        <f t="shared" si="19"/>
        <v>if(lang=1;labels!e82;if(lang=2;labels!f82;""))</v>
      </c>
      <c r="Q82" t="s">
        <v>2551</v>
      </c>
      <c r="R82" s="139" t="str">
        <f t="shared" si="20"/>
        <v>=if(lang=1;labels!e81;if(lang=2;labels!f81;""))</v>
      </c>
    </row>
    <row r="83" spans="1:18" ht="15" customHeight="1" x14ac:dyDescent="0.3">
      <c r="A83" s="66">
        <v>1</v>
      </c>
      <c r="B83" s="66" t="e">
        <f t="shared" ca="1" si="11"/>
        <v>#NAME?</v>
      </c>
      <c r="C83" s="106" t="s">
        <v>1945</v>
      </c>
      <c r="D83" s="107" t="s">
        <v>14</v>
      </c>
      <c r="E83" s="108" t="s">
        <v>14</v>
      </c>
      <c r="F83" s="108" t="s">
        <v>2253</v>
      </c>
      <c r="G83" s="108" t="str">
        <f t="shared" si="12"/>
        <v>"1.2 Fonctionnement"</v>
      </c>
      <c r="H83" s="108" t="str">
        <f t="shared" si="13"/>
        <v>"1.2 Werking"</v>
      </c>
      <c r="I83" s="139" t="str">
        <f t="shared" si="14"/>
        <v>if(lang=1;"1.2 Fonctionnement";if(lang=2;"1.2 Werking";""))</v>
      </c>
      <c r="J83" s="139" t="str">
        <f t="shared" si="15"/>
        <v>B10</v>
      </c>
      <c r="K83" s="139" t="str">
        <f t="shared" si="16"/>
        <v>"B10"</v>
      </c>
      <c r="L83" s="139" t="str">
        <f t="shared" si="21"/>
        <v>"1"</v>
      </c>
      <c r="M83" s="139">
        <f t="shared" si="17"/>
        <v>18</v>
      </c>
      <c r="N83" s="139">
        <f t="shared" si="18"/>
        <v>11</v>
      </c>
      <c r="O83" t="s">
        <v>2373</v>
      </c>
      <c r="P83" s="139" t="str">
        <f t="shared" si="19"/>
        <v>if(lang=1;labels!e83;if(lang=2;labels!f83;""))</v>
      </c>
      <c r="Q83" t="s">
        <v>2552</v>
      </c>
      <c r="R83" s="139" t="str">
        <f t="shared" si="20"/>
        <v>=if(lang=1;labels!e82;if(lang=2;labels!f82;""))</v>
      </c>
    </row>
    <row r="84" spans="1:18" ht="15" customHeight="1" x14ac:dyDescent="0.3">
      <c r="A84" s="66">
        <v>1</v>
      </c>
      <c r="B84" s="66" t="e">
        <f t="shared" ca="1" si="11"/>
        <v>#NAME?</v>
      </c>
      <c r="C84" s="106" t="s">
        <v>1946</v>
      </c>
      <c r="D84" s="107" t="s">
        <v>2296</v>
      </c>
      <c r="E84" s="108" t="s">
        <v>2296</v>
      </c>
      <c r="F84" s="108" t="s">
        <v>2304</v>
      </c>
      <c r="G84" s="108" t="str">
        <f t="shared" si="12"/>
        <v>"1.3 Personnel"</v>
      </c>
      <c r="H84" s="108" t="str">
        <f t="shared" si="13"/>
        <v>"1.3 Personeel"</v>
      </c>
      <c r="I84" s="139" t="str">
        <f t="shared" si="14"/>
        <v>if(lang=1;"1.3 Personnel";if(lang=2;"1.3 Personeel";""))</v>
      </c>
      <c r="J84" s="139" t="str">
        <f t="shared" si="15"/>
        <v>B11</v>
      </c>
      <c r="K84" s="139" t="str">
        <f t="shared" si="16"/>
        <v>"B11"</v>
      </c>
      <c r="L84" s="139" t="str">
        <f t="shared" si="21"/>
        <v>"1"</v>
      </c>
      <c r="M84" s="139">
        <f t="shared" si="17"/>
        <v>13</v>
      </c>
      <c r="N84" s="139">
        <f t="shared" si="18"/>
        <v>13</v>
      </c>
      <c r="O84" t="s">
        <v>2374</v>
      </c>
      <c r="P84" s="139" t="str">
        <f t="shared" si="19"/>
        <v>if(lang=1;labels!e84;if(lang=2;labels!f84;""))</v>
      </c>
      <c r="Q84" t="s">
        <v>2553</v>
      </c>
      <c r="R84" s="139" t="str">
        <f t="shared" si="20"/>
        <v>=if(lang=1;labels!e83;if(lang=2;labels!f83;""))</v>
      </c>
    </row>
    <row r="85" spans="1:18" ht="15" customHeight="1" x14ac:dyDescent="0.3">
      <c r="A85" s="66">
        <v>1</v>
      </c>
      <c r="B85" s="66" t="e">
        <f t="shared" ca="1" si="11"/>
        <v>#NAME?</v>
      </c>
      <c r="C85" s="106" t="s">
        <v>1947</v>
      </c>
      <c r="D85" s="107" t="s">
        <v>15</v>
      </c>
      <c r="E85" s="108" t="s">
        <v>15</v>
      </c>
      <c r="F85" s="108" t="s">
        <v>2254</v>
      </c>
      <c r="G85" s="108" t="str">
        <f t="shared" si="12"/>
        <v>"2. TOTAL COLLABORATIONS"</v>
      </c>
      <c r="H85" s="108" t="str">
        <f t="shared" si="13"/>
        <v>"2. TOTAAL SAMENWERKINGEN"</v>
      </c>
      <c r="I85" s="139" t="str">
        <f t="shared" si="14"/>
        <v>if(lang=1;"2. TOTAL COLLABORATIONS";if(lang=2;"2. TOTAAL SAMENWERKINGEN";""))</v>
      </c>
      <c r="J85" s="139" t="str">
        <f t="shared" si="15"/>
        <v>B12</v>
      </c>
      <c r="K85" s="139" t="str">
        <f t="shared" si="16"/>
        <v>"B12"</v>
      </c>
      <c r="L85" s="139" t="str">
        <f t="shared" si="21"/>
        <v>"1"</v>
      </c>
      <c r="M85" s="139">
        <f t="shared" si="17"/>
        <v>23</v>
      </c>
      <c r="N85" s="139">
        <f t="shared" si="18"/>
        <v>24</v>
      </c>
      <c r="O85" t="s">
        <v>2375</v>
      </c>
      <c r="P85" s="139" t="str">
        <f t="shared" si="19"/>
        <v>if(lang=1;labels!e85;if(lang=2;labels!f85;""))</v>
      </c>
      <c r="Q85" t="s">
        <v>2554</v>
      </c>
      <c r="R85" s="139" t="str">
        <f t="shared" si="20"/>
        <v>=if(lang=1;labels!e84;if(lang=2;labels!f84;""))</v>
      </c>
    </row>
    <row r="86" spans="1:18" ht="15" customHeight="1" x14ac:dyDescent="0.3">
      <c r="A86" s="66">
        <v>1</v>
      </c>
      <c r="B86" s="66" t="e">
        <f t="shared" ca="1" si="11"/>
        <v>#NAME?</v>
      </c>
      <c r="C86" s="106" t="s">
        <v>1948</v>
      </c>
      <c r="D86" s="107" t="s">
        <v>16</v>
      </c>
      <c r="E86" s="108" t="s">
        <v>16</v>
      </c>
      <c r="F86" s="108" t="s">
        <v>2255</v>
      </c>
      <c r="G86" s="108" t="str">
        <f t="shared" si="12"/>
        <v>"2.1 Investissements"</v>
      </c>
      <c r="H86" s="108" t="str">
        <f t="shared" si="13"/>
        <v>"2.1 Investering"</v>
      </c>
      <c r="I86" s="139" t="str">
        <f t="shared" si="14"/>
        <v>if(lang=1;"2.1 Investissements";if(lang=2;"2.1 Investering";""))</v>
      </c>
      <c r="J86" s="139" t="str">
        <f t="shared" si="15"/>
        <v>B13</v>
      </c>
      <c r="K86" s="139" t="str">
        <f t="shared" si="16"/>
        <v>"B13"</v>
      </c>
      <c r="L86" s="139" t="str">
        <f t="shared" si="21"/>
        <v>"1"</v>
      </c>
      <c r="M86" s="139">
        <f t="shared" si="17"/>
        <v>19</v>
      </c>
      <c r="N86" s="139">
        <f t="shared" si="18"/>
        <v>15</v>
      </c>
      <c r="O86" t="s">
        <v>2376</v>
      </c>
      <c r="P86" s="139" t="str">
        <f t="shared" si="19"/>
        <v>if(lang=1;labels!e86;if(lang=2;labels!f86;""))</v>
      </c>
      <c r="Q86" t="s">
        <v>2555</v>
      </c>
      <c r="R86" s="139" t="str">
        <f t="shared" si="20"/>
        <v>=if(lang=1;labels!e85;if(lang=2;labels!f85;""))</v>
      </c>
    </row>
    <row r="87" spans="1:18" ht="15" customHeight="1" x14ac:dyDescent="0.3">
      <c r="A87" s="66">
        <v>1</v>
      </c>
      <c r="B87" s="66" t="e">
        <f t="shared" ca="1" si="11"/>
        <v>#NAME?</v>
      </c>
      <c r="C87" s="106" t="s">
        <v>1949</v>
      </c>
      <c r="D87" s="107" t="s">
        <v>17</v>
      </c>
      <c r="E87" s="108" t="s">
        <v>17</v>
      </c>
      <c r="F87" s="108" t="s">
        <v>2256</v>
      </c>
      <c r="G87" s="108" t="str">
        <f t="shared" si="12"/>
        <v>"2.2 Fonctionnement"</v>
      </c>
      <c r="H87" s="108" t="str">
        <f t="shared" si="13"/>
        <v>"2.2 Werking"</v>
      </c>
      <c r="I87" s="139" t="str">
        <f t="shared" si="14"/>
        <v>if(lang=1;"2.2 Fonctionnement";if(lang=2;"2.2 Werking";""))</v>
      </c>
      <c r="J87" s="139" t="str">
        <f t="shared" si="15"/>
        <v>B14</v>
      </c>
      <c r="K87" s="139" t="str">
        <f t="shared" si="16"/>
        <v>"B14"</v>
      </c>
      <c r="L87" s="139" t="str">
        <f t="shared" si="21"/>
        <v>"1"</v>
      </c>
      <c r="M87" s="139">
        <f t="shared" si="17"/>
        <v>18</v>
      </c>
      <c r="N87" s="139">
        <f t="shared" si="18"/>
        <v>11</v>
      </c>
      <c r="O87" t="s">
        <v>2377</v>
      </c>
      <c r="P87" s="139" t="str">
        <f t="shared" si="19"/>
        <v>if(lang=1;labels!e87;if(lang=2;labels!f87;""))</v>
      </c>
      <c r="Q87" t="s">
        <v>2556</v>
      </c>
      <c r="R87" s="139" t="str">
        <f t="shared" si="20"/>
        <v>=if(lang=1;labels!e86;if(lang=2;labels!f86;""))</v>
      </c>
    </row>
    <row r="88" spans="1:18" ht="15" customHeight="1" x14ac:dyDescent="0.3">
      <c r="A88" s="66">
        <v>1</v>
      </c>
      <c r="B88" s="66" t="e">
        <f t="shared" ca="1" si="11"/>
        <v>#NAME?</v>
      </c>
      <c r="C88" s="106" t="s">
        <v>1950</v>
      </c>
      <c r="D88" s="107" t="s">
        <v>2295</v>
      </c>
      <c r="E88" s="108" t="s">
        <v>2295</v>
      </c>
      <c r="F88" s="108" t="s">
        <v>2305</v>
      </c>
      <c r="G88" s="108" t="str">
        <f t="shared" si="12"/>
        <v>"2.3 Personnel"</v>
      </c>
      <c r="H88" s="108" t="str">
        <f t="shared" si="13"/>
        <v>"2.3 Personeel"</v>
      </c>
      <c r="I88" s="139" t="str">
        <f t="shared" si="14"/>
        <v>if(lang=1;"2.3 Personnel";if(lang=2;"2.3 Personeel";""))</v>
      </c>
      <c r="J88" s="139" t="str">
        <f t="shared" si="15"/>
        <v>B15</v>
      </c>
      <c r="K88" s="139" t="str">
        <f t="shared" si="16"/>
        <v>"B15"</v>
      </c>
      <c r="L88" s="139" t="str">
        <f t="shared" si="21"/>
        <v>"1"</v>
      </c>
      <c r="M88" s="139">
        <f t="shared" si="17"/>
        <v>13</v>
      </c>
      <c r="N88" s="139">
        <f t="shared" si="18"/>
        <v>13</v>
      </c>
      <c r="O88" t="s">
        <v>2378</v>
      </c>
      <c r="P88" s="139" t="str">
        <f t="shared" si="19"/>
        <v>if(lang=1;labels!e88;if(lang=2;labels!f88;""))</v>
      </c>
      <c r="Q88" t="s">
        <v>2557</v>
      </c>
      <c r="R88" s="139" t="str">
        <f t="shared" si="20"/>
        <v>=if(lang=1;labels!e87;if(lang=2;labels!f87;""))</v>
      </c>
    </row>
    <row r="89" spans="1:18" ht="15" customHeight="1" x14ac:dyDescent="0.3">
      <c r="A89" s="66">
        <v>1</v>
      </c>
      <c r="B89" s="66" t="e">
        <f t="shared" ca="1" si="11"/>
        <v>#NAME?</v>
      </c>
      <c r="C89" s="106" t="s">
        <v>1951</v>
      </c>
      <c r="D89" s="107" t="s">
        <v>18</v>
      </c>
      <c r="E89" s="108" t="s">
        <v>18</v>
      </c>
      <c r="F89" s="108" t="s">
        <v>2257</v>
      </c>
      <c r="G89" s="108" t="str">
        <f t="shared" si="12"/>
        <v>"3. TOTAL BUREAU LOCAL"</v>
      </c>
      <c r="H89" s="108" t="str">
        <f t="shared" si="13"/>
        <v>"3. TOTAAL LOKAAL KANTOOR"</v>
      </c>
      <c r="I89" s="139" t="str">
        <f t="shared" si="14"/>
        <v>if(lang=1;"3. TOTAL BUREAU LOCAL";if(lang=2;"3. TOTAAL LOKAAL KANTOOR";""))</v>
      </c>
      <c r="J89" s="139" t="str">
        <f t="shared" si="15"/>
        <v>B16</v>
      </c>
      <c r="K89" s="139" t="str">
        <f t="shared" si="16"/>
        <v>"B16"</v>
      </c>
      <c r="L89" s="139" t="str">
        <f t="shared" si="21"/>
        <v>"1"</v>
      </c>
      <c r="M89" s="139">
        <f t="shared" si="17"/>
        <v>21</v>
      </c>
      <c r="N89" s="139">
        <f t="shared" si="18"/>
        <v>24</v>
      </c>
      <c r="O89" t="s">
        <v>2379</v>
      </c>
      <c r="P89" s="139" t="str">
        <f t="shared" si="19"/>
        <v>if(lang=1;labels!e89;if(lang=2;labels!f89;""))</v>
      </c>
      <c r="Q89" t="s">
        <v>2558</v>
      </c>
      <c r="R89" s="139" t="str">
        <f t="shared" si="20"/>
        <v>=if(lang=1;labels!e88;if(lang=2;labels!f88;""))</v>
      </c>
    </row>
    <row r="90" spans="1:18" ht="15" customHeight="1" x14ac:dyDescent="0.3">
      <c r="A90" s="66">
        <v>1</v>
      </c>
      <c r="B90" s="66" t="e">
        <f t="shared" ca="1" si="11"/>
        <v>#NAME?</v>
      </c>
      <c r="C90" s="106" t="s">
        <v>1952</v>
      </c>
      <c r="D90" s="107" t="s">
        <v>19</v>
      </c>
      <c r="E90" s="108" t="s">
        <v>19</v>
      </c>
      <c r="F90" s="108" t="s">
        <v>2222</v>
      </c>
      <c r="G90" s="108" t="str">
        <f t="shared" si="12"/>
        <v>"3.1 Investissements"</v>
      </c>
      <c r="H90" s="108" t="str">
        <f t="shared" si="13"/>
        <v>"3.1 Investering"</v>
      </c>
      <c r="I90" s="139" t="str">
        <f t="shared" si="14"/>
        <v>if(lang=1;"3.1 Investissements";if(lang=2;"3.1 Investering";""))</v>
      </c>
      <c r="J90" s="139" t="str">
        <f t="shared" si="15"/>
        <v>B17</v>
      </c>
      <c r="K90" s="139" t="str">
        <f t="shared" si="16"/>
        <v>"B17"</v>
      </c>
      <c r="L90" s="139" t="str">
        <f t="shared" si="21"/>
        <v>"1"</v>
      </c>
      <c r="M90" s="139">
        <f t="shared" si="17"/>
        <v>19</v>
      </c>
      <c r="N90" s="139">
        <f t="shared" si="18"/>
        <v>15</v>
      </c>
      <c r="O90" t="s">
        <v>2380</v>
      </c>
      <c r="P90" s="139" t="str">
        <f t="shared" si="19"/>
        <v>if(lang=1;labels!e90;if(lang=2;labels!f90;""))</v>
      </c>
      <c r="Q90" t="s">
        <v>2559</v>
      </c>
      <c r="R90" s="139" t="str">
        <f t="shared" si="20"/>
        <v>=if(lang=1;labels!e89;if(lang=2;labels!f89;""))</v>
      </c>
    </row>
    <row r="91" spans="1:18" ht="15" customHeight="1" x14ac:dyDescent="0.3">
      <c r="A91" s="66">
        <v>1</v>
      </c>
      <c r="B91" s="66" t="e">
        <f t="shared" ca="1" si="11"/>
        <v>#NAME?</v>
      </c>
      <c r="C91" s="106" t="s">
        <v>1953</v>
      </c>
      <c r="D91" s="107" t="s">
        <v>20</v>
      </c>
      <c r="E91" s="108" t="s">
        <v>20</v>
      </c>
      <c r="F91" s="108" t="s">
        <v>2227</v>
      </c>
      <c r="G91" s="108" t="str">
        <f t="shared" si="12"/>
        <v>"3.2 Fonctionnement"</v>
      </c>
      <c r="H91" s="108" t="str">
        <f t="shared" si="13"/>
        <v>"3.2 Werking"</v>
      </c>
      <c r="I91" s="139" t="str">
        <f t="shared" si="14"/>
        <v>if(lang=1;"3.2 Fonctionnement";if(lang=2;"3.2 Werking";""))</v>
      </c>
      <c r="J91" s="139" t="str">
        <f t="shared" si="15"/>
        <v>B18</v>
      </c>
      <c r="K91" s="139" t="str">
        <f t="shared" si="16"/>
        <v>"B18"</v>
      </c>
      <c r="L91" s="139" t="str">
        <f t="shared" si="21"/>
        <v>"1"</v>
      </c>
      <c r="M91" s="139">
        <f t="shared" si="17"/>
        <v>18</v>
      </c>
      <c r="N91" s="139">
        <f t="shared" si="18"/>
        <v>11</v>
      </c>
      <c r="O91" t="s">
        <v>2381</v>
      </c>
      <c r="P91" s="139" t="str">
        <f t="shared" si="19"/>
        <v>if(lang=1;labels!e91;if(lang=2;labels!f91;""))</v>
      </c>
      <c r="Q91" t="s">
        <v>2560</v>
      </c>
      <c r="R91" s="139" t="str">
        <f t="shared" si="20"/>
        <v>=if(lang=1;labels!e90;if(lang=2;labels!f90;""))</v>
      </c>
    </row>
    <row r="92" spans="1:18" ht="15" customHeight="1" x14ac:dyDescent="0.3">
      <c r="A92" s="66">
        <v>1</v>
      </c>
      <c r="B92" s="66" t="e">
        <f t="shared" ca="1" si="11"/>
        <v>#NAME?</v>
      </c>
      <c r="C92" s="106" t="s">
        <v>1954</v>
      </c>
      <c r="D92" s="107" t="s">
        <v>2294</v>
      </c>
      <c r="E92" s="108" t="s">
        <v>2294</v>
      </c>
      <c r="F92" s="108" t="s">
        <v>2302</v>
      </c>
      <c r="G92" s="108" t="str">
        <f t="shared" si="12"/>
        <v>"3.3 Personnel"</v>
      </c>
      <c r="H92" s="108" t="str">
        <f t="shared" si="13"/>
        <v>"3.3 Personeel"</v>
      </c>
      <c r="I92" s="139" t="str">
        <f t="shared" si="14"/>
        <v>if(lang=1;"3.3 Personnel";if(lang=2;"3.3 Personeel";""))</v>
      </c>
      <c r="J92" s="139" t="str">
        <f t="shared" si="15"/>
        <v>B19</v>
      </c>
      <c r="K92" s="139" t="str">
        <f t="shared" si="16"/>
        <v>"B19"</v>
      </c>
      <c r="L92" s="139" t="str">
        <f t="shared" si="21"/>
        <v>"1"</v>
      </c>
      <c r="M92" s="139">
        <f t="shared" si="17"/>
        <v>13</v>
      </c>
      <c r="N92" s="139">
        <f t="shared" si="18"/>
        <v>13</v>
      </c>
      <c r="O92" t="s">
        <v>2382</v>
      </c>
      <c r="P92" s="139" t="str">
        <f t="shared" si="19"/>
        <v>if(lang=1;labels!e92;if(lang=2;labels!f92;""))</v>
      </c>
      <c r="Q92" t="s">
        <v>2561</v>
      </c>
      <c r="R92" s="139" t="str">
        <f t="shared" si="20"/>
        <v>=if(lang=1;labels!e91;if(lang=2;labels!f91;""))</v>
      </c>
    </row>
    <row r="93" spans="1:18" ht="15" customHeight="1" x14ac:dyDescent="0.3">
      <c r="A93" s="66">
        <v>1</v>
      </c>
      <c r="B93" s="66" t="e">
        <f t="shared" ca="1" si="11"/>
        <v>#NAME?</v>
      </c>
      <c r="C93" s="106" t="s">
        <v>1955</v>
      </c>
      <c r="D93" s="107" t="s">
        <v>21</v>
      </c>
      <c r="E93" s="108" t="s">
        <v>21</v>
      </c>
      <c r="F93" s="108" t="s">
        <v>2292</v>
      </c>
      <c r="G93" s="108" t="str">
        <f t="shared" si="12"/>
        <v>"4. TOTAL SIÈGE"</v>
      </c>
      <c r="H93" s="108" t="str">
        <f t="shared" si="13"/>
        <v>"4. TOTAAL HOOFDZETEL"</v>
      </c>
      <c r="I93" s="139" t="str">
        <f t="shared" si="14"/>
        <v>if(lang=1;"4. TOTAL SIÈGE";if(lang=2;"4. TOTAAL HOOFDZETEL";""))</v>
      </c>
      <c r="J93" s="139" t="str">
        <f t="shared" si="15"/>
        <v>B20</v>
      </c>
      <c r="K93" s="139" t="str">
        <f t="shared" si="16"/>
        <v>"B20"</v>
      </c>
      <c r="L93" s="139" t="str">
        <f t="shared" si="21"/>
        <v>"1"</v>
      </c>
      <c r="M93" s="139">
        <f t="shared" si="17"/>
        <v>14</v>
      </c>
      <c r="N93" s="139">
        <f t="shared" si="18"/>
        <v>20</v>
      </c>
      <c r="O93" t="s">
        <v>2383</v>
      </c>
      <c r="P93" s="139" t="str">
        <f t="shared" si="19"/>
        <v>if(lang=1;labels!e93;if(lang=2;labels!f93;""))</v>
      </c>
      <c r="Q93" t="s">
        <v>2562</v>
      </c>
      <c r="R93" s="139" t="str">
        <f t="shared" si="20"/>
        <v>=if(lang=1;labels!e92;if(lang=2;labels!f92;""))</v>
      </c>
    </row>
    <row r="94" spans="1:18" ht="15" customHeight="1" x14ac:dyDescent="0.3">
      <c r="A94" s="66">
        <v>1</v>
      </c>
      <c r="B94" s="66" t="e">
        <f t="shared" ca="1" si="11"/>
        <v>#NAME?</v>
      </c>
      <c r="C94" s="106" t="s">
        <v>1956</v>
      </c>
      <c r="D94" s="107" t="s">
        <v>22</v>
      </c>
      <c r="E94" s="108" t="s">
        <v>22</v>
      </c>
      <c r="F94" s="108" t="s">
        <v>2259</v>
      </c>
      <c r="G94" s="108" t="str">
        <f t="shared" si="12"/>
        <v>"4.1 Investissements"</v>
      </c>
      <c r="H94" s="108" t="str">
        <f t="shared" si="13"/>
        <v>"4.1 Investering"</v>
      </c>
      <c r="I94" s="139" t="str">
        <f t="shared" si="14"/>
        <v>if(lang=1;"4.1 Investissements";if(lang=2;"4.1 Investering";""))</v>
      </c>
      <c r="J94" s="139" t="str">
        <f t="shared" si="15"/>
        <v>B21</v>
      </c>
      <c r="K94" s="139" t="str">
        <f t="shared" si="16"/>
        <v>"B21"</v>
      </c>
      <c r="L94" s="139" t="str">
        <f t="shared" si="21"/>
        <v>"1"</v>
      </c>
      <c r="M94" s="139">
        <f t="shared" si="17"/>
        <v>19</v>
      </c>
      <c r="N94" s="139">
        <f t="shared" si="18"/>
        <v>15</v>
      </c>
      <c r="O94" t="s">
        <v>2384</v>
      </c>
      <c r="P94" s="139" t="str">
        <f t="shared" si="19"/>
        <v>if(lang=1;labels!e94;if(lang=2;labels!f94;""))</v>
      </c>
      <c r="Q94" t="s">
        <v>2563</v>
      </c>
      <c r="R94" s="139" t="str">
        <f t="shared" si="20"/>
        <v>=if(lang=1;labels!e93;if(lang=2;labels!f93;""))</v>
      </c>
    </row>
    <row r="95" spans="1:18" ht="15" customHeight="1" x14ac:dyDescent="0.3">
      <c r="A95" s="66">
        <v>1</v>
      </c>
      <c r="B95" s="66" t="e">
        <f t="shared" ca="1" si="11"/>
        <v>#NAME?</v>
      </c>
      <c r="C95" s="106" t="s">
        <v>1957</v>
      </c>
      <c r="D95" s="107" t="s">
        <v>23</v>
      </c>
      <c r="E95" s="108" t="s">
        <v>23</v>
      </c>
      <c r="F95" s="108" t="s">
        <v>2260</v>
      </c>
      <c r="G95" s="108" t="str">
        <f t="shared" si="12"/>
        <v>"4.2 Fonctionnement"</v>
      </c>
      <c r="H95" s="108" t="str">
        <f t="shared" si="13"/>
        <v>"4.2 Werking"</v>
      </c>
      <c r="I95" s="139" t="str">
        <f t="shared" si="14"/>
        <v>if(lang=1;"4.2 Fonctionnement";if(lang=2;"4.2 Werking";""))</v>
      </c>
      <c r="J95" s="139" t="str">
        <f t="shared" si="15"/>
        <v>B22</v>
      </c>
      <c r="K95" s="139" t="str">
        <f t="shared" si="16"/>
        <v>"B22"</v>
      </c>
      <c r="L95" s="139" t="str">
        <f t="shared" si="21"/>
        <v>"1"</v>
      </c>
      <c r="M95" s="139">
        <f t="shared" si="17"/>
        <v>18</v>
      </c>
      <c r="N95" s="139">
        <f t="shared" si="18"/>
        <v>11</v>
      </c>
      <c r="O95" t="s">
        <v>2385</v>
      </c>
      <c r="P95" s="139" t="str">
        <f t="shared" si="19"/>
        <v>if(lang=1;labels!e95;if(lang=2;labels!f95;""))</v>
      </c>
      <c r="Q95" t="s">
        <v>2564</v>
      </c>
      <c r="R95" s="139" t="str">
        <f t="shared" si="20"/>
        <v>=if(lang=1;labels!e94;if(lang=2;labels!f94;""))</v>
      </c>
    </row>
    <row r="96" spans="1:18" ht="15" customHeight="1" x14ac:dyDescent="0.3">
      <c r="A96" s="66">
        <v>1</v>
      </c>
      <c r="B96" s="66" t="e">
        <f t="shared" ca="1" si="11"/>
        <v>#NAME?</v>
      </c>
      <c r="C96" s="106" t="s">
        <v>1958</v>
      </c>
      <c r="D96" s="107" t="s">
        <v>2293</v>
      </c>
      <c r="E96" s="108" t="s">
        <v>2293</v>
      </c>
      <c r="F96" s="108" t="s">
        <v>2303</v>
      </c>
      <c r="G96" s="108" t="str">
        <f t="shared" si="12"/>
        <v>"4.3 Personnel"</v>
      </c>
      <c r="H96" s="108" t="str">
        <f t="shared" si="13"/>
        <v>"4.3 Personeel"</v>
      </c>
      <c r="I96" s="139" t="str">
        <f t="shared" si="14"/>
        <v>if(lang=1;"4.3 Personnel";if(lang=2;"4.3 Personeel";""))</v>
      </c>
      <c r="J96" s="139" t="str">
        <f t="shared" si="15"/>
        <v>B23</v>
      </c>
      <c r="K96" s="139" t="str">
        <f t="shared" si="16"/>
        <v>"B23"</v>
      </c>
      <c r="L96" s="139" t="str">
        <f t="shared" si="21"/>
        <v>"1"</v>
      </c>
      <c r="M96" s="139">
        <f t="shared" si="17"/>
        <v>13</v>
      </c>
      <c r="N96" s="139">
        <f t="shared" si="18"/>
        <v>13</v>
      </c>
      <c r="O96" t="s">
        <v>2386</v>
      </c>
      <c r="P96" s="139" t="str">
        <f t="shared" si="19"/>
        <v>if(lang=1;labels!e96;if(lang=2;labels!f96;""))</v>
      </c>
      <c r="Q96" t="s">
        <v>2565</v>
      </c>
      <c r="R96" s="139" t="str">
        <f t="shared" si="20"/>
        <v>=if(lang=1;labels!e95;if(lang=2;labels!f95;""))</v>
      </c>
    </row>
    <row r="97" spans="1:18" ht="15" customHeight="1" x14ac:dyDescent="0.3">
      <c r="A97" s="66">
        <v>1</v>
      </c>
      <c r="B97" s="66" t="e">
        <f t="shared" ca="1" si="11"/>
        <v>#NAME?</v>
      </c>
      <c r="C97" s="106" t="s">
        <v>1959</v>
      </c>
      <c r="D97" s="107" t="s">
        <v>1</v>
      </c>
      <c r="E97" s="108" t="s">
        <v>1</v>
      </c>
      <c r="F97" s="108" t="s">
        <v>2261</v>
      </c>
      <c r="G97" s="108" t="str">
        <f t="shared" si="12"/>
        <v>"TOTAL DES COÛTS OPÉRATIONNELS POUR L'OUTCOME"</v>
      </c>
      <c r="H97" s="108" t="str">
        <f t="shared" si="13"/>
        <v>"TOTAAL OPERATIONELE KOSTEN VOOR HET OUTCOME"</v>
      </c>
      <c r="I97" s="139" t="str">
        <f t="shared" si="14"/>
        <v>if(lang=1;"TOTAL DES COÛTS OPÉRATIONNELS POUR L'OUTCOME";if(lang=2;"TOTAAL OPERATIONELE KOSTEN VOOR HET OUTCOME";""))</v>
      </c>
      <c r="J97" s="139" t="str">
        <f t="shared" si="15"/>
        <v>B25</v>
      </c>
      <c r="K97" s="139" t="str">
        <f t="shared" si="16"/>
        <v>"B25"</v>
      </c>
      <c r="L97" s="139" t="str">
        <f t="shared" si="21"/>
        <v>"1"</v>
      </c>
      <c r="M97" s="139">
        <f t="shared" si="17"/>
        <v>44</v>
      </c>
      <c r="N97" s="139">
        <f t="shared" si="18"/>
        <v>43</v>
      </c>
      <c r="O97" t="s">
        <v>2387</v>
      </c>
      <c r="P97" s="139" t="str">
        <f t="shared" si="19"/>
        <v>if(lang=1;labels!e97;if(lang=2;labels!f97;""))</v>
      </c>
      <c r="Q97" t="s">
        <v>2566</v>
      </c>
      <c r="R97" s="139" t="str">
        <f t="shared" si="20"/>
        <v>=if(lang=1;labels!e96;if(lang=2;labels!f96;""))</v>
      </c>
    </row>
    <row r="98" spans="1:18" ht="15" customHeight="1" x14ac:dyDescent="0.3">
      <c r="A98" s="66">
        <v>1</v>
      </c>
      <c r="B98" s="66" t="e">
        <f t="shared" ca="1" si="11"/>
        <v>#NAME?</v>
      </c>
      <c r="C98" s="106" t="s">
        <v>1960</v>
      </c>
      <c r="D98" s="107" t="s">
        <v>24</v>
      </c>
      <c r="E98" s="108" t="s">
        <v>24</v>
      </c>
      <c r="F98" s="108" t="s">
        <v>2262</v>
      </c>
      <c r="G98" s="108" t="str">
        <f t="shared" si="12"/>
        <v>"TOTAL INVESTISSEMENTS"</v>
      </c>
      <c r="H98" s="108" t="str">
        <f t="shared" si="13"/>
        <v>"TOTAAL INVESTERING"</v>
      </c>
      <c r="I98" s="139" t="str">
        <f t="shared" si="14"/>
        <v>if(lang=1;"TOTAL INVESTISSEMENTS";if(lang=2;"TOTAAL INVESTERING";""))</v>
      </c>
      <c r="J98" s="139" t="str">
        <f t="shared" si="15"/>
        <v>B28</v>
      </c>
      <c r="K98" s="139" t="str">
        <f t="shared" si="16"/>
        <v>"B28"</v>
      </c>
      <c r="L98" s="139" t="str">
        <f t="shared" si="21"/>
        <v>"1"</v>
      </c>
      <c r="M98" s="139">
        <f t="shared" si="17"/>
        <v>21</v>
      </c>
      <c r="N98" s="139">
        <f t="shared" si="18"/>
        <v>18</v>
      </c>
      <c r="O98" t="s">
        <v>2388</v>
      </c>
      <c r="P98" s="139" t="str">
        <f t="shared" si="19"/>
        <v>if(lang=1;labels!e98;if(lang=2;labels!f98;""))</v>
      </c>
      <c r="Q98" t="s">
        <v>2567</v>
      </c>
      <c r="R98" s="139" t="str">
        <f t="shared" si="20"/>
        <v>=if(lang=1;labels!e97;if(lang=2;labels!f97;""))</v>
      </c>
    </row>
    <row r="99" spans="1:18" ht="15" customHeight="1" x14ac:dyDescent="0.3">
      <c r="A99" s="66">
        <v>1</v>
      </c>
      <c r="B99" s="66" t="e">
        <f t="shared" ca="1" si="11"/>
        <v>#NAME?</v>
      </c>
      <c r="C99" s="106" t="s">
        <v>1961</v>
      </c>
      <c r="D99" s="107" t="s">
        <v>25</v>
      </c>
      <c r="E99" s="108" t="s">
        <v>25</v>
      </c>
      <c r="F99" s="108" t="s">
        <v>2263</v>
      </c>
      <c r="G99" s="108" t="str">
        <f t="shared" si="12"/>
        <v>"A. Achat de véhicules"</v>
      </c>
      <c r="H99" s="108" t="str">
        <f t="shared" si="13"/>
        <v>"A. Aankoop voertuigen"</v>
      </c>
      <c r="I99" s="139" t="str">
        <f t="shared" si="14"/>
        <v>if(lang=1;"A. Achat de véhicules";if(lang=2;"A. Aankoop voertuigen";""))</v>
      </c>
      <c r="J99" s="139" t="str">
        <f t="shared" si="15"/>
        <v>B29</v>
      </c>
      <c r="K99" s="139" t="str">
        <f t="shared" si="16"/>
        <v>"B29"</v>
      </c>
      <c r="L99" s="139" t="str">
        <f t="shared" si="21"/>
        <v>"1"</v>
      </c>
      <c r="M99" s="139">
        <f t="shared" si="17"/>
        <v>21</v>
      </c>
      <c r="N99" s="139">
        <f t="shared" si="18"/>
        <v>21</v>
      </c>
      <c r="O99" t="s">
        <v>2389</v>
      </c>
      <c r="P99" s="139" t="str">
        <f t="shared" si="19"/>
        <v>if(lang=1;labels!e99;if(lang=2;labels!f99;""))</v>
      </c>
      <c r="Q99" t="s">
        <v>2568</v>
      </c>
      <c r="R99" s="139" t="str">
        <f t="shared" si="20"/>
        <v>=if(lang=1;labels!e98;if(lang=2;labels!f98;""))</v>
      </c>
    </row>
    <row r="100" spans="1:18" ht="15" customHeight="1" x14ac:dyDescent="0.3">
      <c r="A100" s="66">
        <v>1</v>
      </c>
      <c r="B100" s="66" t="e">
        <f t="shared" ca="1" si="11"/>
        <v>#NAME?</v>
      </c>
      <c r="C100" s="106" t="s">
        <v>1962</v>
      </c>
      <c r="D100" s="107" t="s">
        <v>26</v>
      </c>
      <c r="E100" s="108" t="s">
        <v>26</v>
      </c>
      <c r="F100" s="108" t="s">
        <v>2264</v>
      </c>
      <c r="G100" s="108" t="str">
        <f t="shared" si="12"/>
        <v>"B. Mobilier, ICT"</v>
      </c>
      <c r="H100" s="108" t="str">
        <f t="shared" si="13"/>
        <v>"B. Meubilair,  ICT"</v>
      </c>
      <c r="I100" s="139" t="str">
        <f t="shared" si="14"/>
        <v>if(lang=1;"B. Mobilier, ICT";if(lang=2;"B. Meubilair,  ICT";""))</v>
      </c>
      <c r="J100" s="139" t="str">
        <f t="shared" si="15"/>
        <v>B30</v>
      </c>
      <c r="K100" s="139" t="str">
        <f t="shared" si="16"/>
        <v>"B30"</v>
      </c>
      <c r="L100" s="139" t="str">
        <f t="shared" si="21"/>
        <v>"1"</v>
      </c>
      <c r="M100" s="139">
        <f t="shared" si="17"/>
        <v>16</v>
      </c>
      <c r="N100" s="139">
        <f t="shared" si="18"/>
        <v>18</v>
      </c>
      <c r="O100" t="s">
        <v>2390</v>
      </c>
      <c r="P100" s="139" t="str">
        <f t="shared" si="19"/>
        <v>if(lang=1;labels!e100;if(lang=2;labels!f100;""))</v>
      </c>
      <c r="Q100" t="s">
        <v>2569</v>
      </c>
      <c r="R100" s="139" t="str">
        <f t="shared" si="20"/>
        <v>=if(lang=1;labels!e99;if(lang=2;labels!f99;""))</v>
      </c>
    </row>
    <row r="101" spans="1:18" ht="15" customHeight="1" x14ac:dyDescent="0.3">
      <c r="A101" s="66">
        <v>1</v>
      </c>
      <c r="B101" s="66" t="e">
        <f t="shared" ca="1" si="11"/>
        <v>#NAME?</v>
      </c>
      <c r="C101" s="106" t="s">
        <v>1963</v>
      </c>
      <c r="D101" s="107" t="s">
        <v>27</v>
      </c>
      <c r="E101" s="108" t="s">
        <v>27</v>
      </c>
      <c r="F101" s="108" t="s">
        <v>2354</v>
      </c>
      <c r="G101" s="108" t="str">
        <f t="shared" si="12"/>
        <v>"C. Autres"</v>
      </c>
      <c r="H101" s="108" t="str">
        <f t="shared" si="13"/>
        <v>"C. Andere"</v>
      </c>
      <c r="I101" s="139" t="str">
        <f t="shared" si="14"/>
        <v>if(lang=1;"C. Autres";if(lang=2;"C. Andere";""))</v>
      </c>
      <c r="J101" s="139" t="str">
        <f t="shared" si="15"/>
        <v>B31</v>
      </c>
      <c r="K101" s="139" t="str">
        <f t="shared" si="16"/>
        <v>"B31"</v>
      </c>
      <c r="L101" s="139" t="str">
        <f t="shared" si="21"/>
        <v>"1"</v>
      </c>
      <c r="M101" s="139">
        <f t="shared" si="17"/>
        <v>9</v>
      </c>
      <c r="N101" s="139">
        <f t="shared" si="18"/>
        <v>9</v>
      </c>
      <c r="O101" t="s">
        <v>2391</v>
      </c>
      <c r="P101" s="139" t="str">
        <f t="shared" si="19"/>
        <v>if(lang=1;labels!e101;if(lang=2;labels!f101;""))</v>
      </c>
      <c r="Q101" t="s">
        <v>2570</v>
      </c>
      <c r="R101" s="139" t="str">
        <f t="shared" si="20"/>
        <v>=if(lang=1;labels!e100;if(lang=2;labels!f100;""))</v>
      </c>
    </row>
    <row r="102" spans="1:18" ht="15" customHeight="1" x14ac:dyDescent="0.3">
      <c r="A102" s="66">
        <v>1</v>
      </c>
      <c r="B102" s="66" t="e">
        <f t="shared" ca="1" si="11"/>
        <v>#NAME?</v>
      </c>
      <c r="C102" s="106" t="s">
        <v>1964</v>
      </c>
      <c r="D102" s="107" t="s">
        <v>28</v>
      </c>
      <c r="E102" s="108" t="s">
        <v>28</v>
      </c>
      <c r="F102" s="108" t="s">
        <v>2267</v>
      </c>
      <c r="G102" s="108" t="str">
        <f t="shared" si="12"/>
        <v>"TOTAL FONCTIONNEMENT"</v>
      </c>
      <c r="H102" s="108" t="str">
        <f t="shared" si="13"/>
        <v>"TOTAAL WERKING"</v>
      </c>
      <c r="I102" s="139" t="str">
        <f t="shared" si="14"/>
        <v>if(lang=1;"TOTAL FONCTIONNEMENT";if(lang=2;"TOTAAL WERKING";""))</v>
      </c>
      <c r="J102" s="139" t="str">
        <f t="shared" si="15"/>
        <v>B33</v>
      </c>
      <c r="K102" s="139" t="str">
        <f t="shared" si="16"/>
        <v>"B33"</v>
      </c>
      <c r="L102" s="139" t="str">
        <f t="shared" si="21"/>
        <v>"1"</v>
      </c>
      <c r="M102" s="139">
        <f t="shared" si="17"/>
        <v>20</v>
      </c>
      <c r="N102" s="139">
        <f t="shared" si="18"/>
        <v>14</v>
      </c>
      <c r="O102" t="s">
        <v>2392</v>
      </c>
      <c r="P102" s="139" t="str">
        <f t="shared" si="19"/>
        <v>if(lang=1;labels!e102;if(lang=2;labels!f102;""))</v>
      </c>
      <c r="Q102" t="s">
        <v>2571</v>
      </c>
      <c r="R102" s="139" t="str">
        <f t="shared" si="20"/>
        <v>=if(lang=1;labels!e101;if(lang=2;labels!f101;""))</v>
      </c>
    </row>
    <row r="103" spans="1:18" ht="15" customHeight="1" x14ac:dyDescent="0.3">
      <c r="A103" s="66">
        <v>1</v>
      </c>
      <c r="B103" s="66" t="e">
        <f t="shared" ca="1" si="11"/>
        <v>#NAME?</v>
      </c>
      <c r="C103" s="106" t="s">
        <v>1965</v>
      </c>
      <c r="D103" s="107" t="s">
        <v>29</v>
      </c>
      <c r="E103" s="108" t="s">
        <v>29</v>
      </c>
      <c r="F103" s="108" t="s">
        <v>2268</v>
      </c>
      <c r="G103" s="108" t="str">
        <f t="shared" si="12"/>
        <v>"A. Déplacements"</v>
      </c>
      <c r="H103" s="108" t="str">
        <f t="shared" si="13"/>
        <v>"A. Verplaatsingen"</v>
      </c>
      <c r="I103" s="139" t="str">
        <f t="shared" si="14"/>
        <v>if(lang=1;"A. Déplacements";if(lang=2;"A. Verplaatsingen";""))</v>
      </c>
      <c r="J103" s="139" t="str">
        <f t="shared" si="15"/>
        <v>B34</v>
      </c>
      <c r="K103" s="139" t="str">
        <f t="shared" si="16"/>
        <v>"B34"</v>
      </c>
      <c r="L103" s="139" t="str">
        <f t="shared" si="21"/>
        <v>"1"</v>
      </c>
      <c r="M103" s="139">
        <f t="shared" si="17"/>
        <v>15</v>
      </c>
      <c r="N103" s="139">
        <f t="shared" si="18"/>
        <v>17</v>
      </c>
      <c r="O103" t="s">
        <v>2393</v>
      </c>
      <c r="P103" s="139" t="str">
        <f t="shared" si="19"/>
        <v>if(lang=1;labels!e103;if(lang=2;labels!f103;""))</v>
      </c>
      <c r="Q103" t="s">
        <v>2572</v>
      </c>
      <c r="R103" s="139" t="str">
        <f t="shared" si="20"/>
        <v>=if(lang=1;labels!e102;if(lang=2;labels!f102;""))</v>
      </c>
    </row>
    <row r="104" spans="1:18" ht="15" customHeight="1" x14ac:dyDescent="0.3">
      <c r="A104" s="66">
        <v>1</v>
      </c>
      <c r="B104" s="66" t="e">
        <f t="shared" ca="1" si="11"/>
        <v>#NAME?</v>
      </c>
      <c r="C104" s="106" t="s">
        <v>1966</v>
      </c>
      <c r="D104" s="107" t="s">
        <v>30</v>
      </c>
      <c r="E104" s="108" t="s">
        <v>30</v>
      </c>
      <c r="F104" s="108" t="s">
        <v>2269</v>
      </c>
      <c r="G104" s="108" t="str">
        <f t="shared" si="12"/>
        <v>"B. Bureau local"</v>
      </c>
      <c r="H104" s="108" t="str">
        <f t="shared" si="13"/>
        <v>"B. Lokaal kantoor"</v>
      </c>
      <c r="I104" s="139" t="str">
        <f t="shared" si="14"/>
        <v>if(lang=1;"B. Bureau local";if(lang=2;"B. Lokaal kantoor";""))</v>
      </c>
      <c r="J104" s="139" t="str">
        <f t="shared" si="15"/>
        <v>B35</v>
      </c>
      <c r="K104" s="139" t="str">
        <f t="shared" si="16"/>
        <v>"B35"</v>
      </c>
      <c r="L104" s="139" t="str">
        <f t="shared" si="21"/>
        <v>"1"</v>
      </c>
      <c r="M104" s="139">
        <f t="shared" si="17"/>
        <v>15</v>
      </c>
      <c r="N104" s="139">
        <f t="shared" si="18"/>
        <v>17</v>
      </c>
      <c r="O104" t="s">
        <v>2394</v>
      </c>
      <c r="P104" s="139" t="str">
        <f t="shared" si="19"/>
        <v>if(lang=1;labels!e104;if(lang=2;labels!f104;""))</v>
      </c>
      <c r="Q104" t="s">
        <v>2573</v>
      </c>
      <c r="R104" s="139" t="str">
        <f t="shared" si="20"/>
        <v>=if(lang=1;labels!e103;if(lang=2;labels!f103;""))</v>
      </c>
    </row>
    <row r="105" spans="1:18" ht="15" customHeight="1" x14ac:dyDescent="0.3">
      <c r="A105" s="66">
        <v>1</v>
      </c>
      <c r="B105" s="66" t="e">
        <f t="shared" ca="1" si="11"/>
        <v>#NAME?</v>
      </c>
      <c r="C105" s="106" t="s">
        <v>1967</v>
      </c>
      <c r="D105" s="107" t="s">
        <v>27</v>
      </c>
      <c r="E105" s="108" t="s">
        <v>27</v>
      </c>
      <c r="F105" s="108" t="s">
        <v>2354</v>
      </c>
      <c r="G105" s="108" t="str">
        <f t="shared" si="12"/>
        <v>"C. Autres"</v>
      </c>
      <c r="H105" s="108" t="str">
        <f t="shared" si="13"/>
        <v>"C. Andere"</v>
      </c>
      <c r="I105" s="139" t="str">
        <f t="shared" si="14"/>
        <v>if(lang=1;"C. Autres";if(lang=2;"C. Andere";""))</v>
      </c>
      <c r="J105" s="139" t="str">
        <f t="shared" si="15"/>
        <v>B36</v>
      </c>
      <c r="K105" s="139" t="str">
        <f t="shared" si="16"/>
        <v>"B36"</v>
      </c>
      <c r="L105" s="139" t="str">
        <f t="shared" si="21"/>
        <v>"1"</v>
      </c>
      <c r="M105" s="139">
        <f t="shared" si="17"/>
        <v>9</v>
      </c>
      <c r="N105" s="139">
        <f t="shared" si="18"/>
        <v>9</v>
      </c>
      <c r="O105" t="s">
        <v>2391</v>
      </c>
      <c r="P105" s="139" t="str">
        <f t="shared" si="19"/>
        <v>if(lang=1;labels!e105;if(lang=2;labels!f105;""))</v>
      </c>
      <c r="Q105" t="s">
        <v>2574</v>
      </c>
      <c r="R105" s="139" t="str">
        <f t="shared" si="20"/>
        <v>=if(lang=1;labels!e104;if(lang=2;labels!f104;""))</v>
      </c>
    </row>
    <row r="106" spans="1:18" ht="15" customHeight="1" x14ac:dyDescent="0.3">
      <c r="A106" s="66">
        <v>1</v>
      </c>
      <c r="B106" s="66" t="e">
        <f t="shared" ca="1" si="11"/>
        <v>#NAME?</v>
      </c>
      <c r="C106" s="106" t="s">
        <v>1968</v>
      </c>
      <c r="D106" s="107" t="s">
        <v>2297</v>
      </c>
      <c r="E106" s="108" t="s">
        <v>2297</v>
      </c>
      <c r="F106" s="108" t="s">
        <v>2357</v>
      </c>
      <c r="G106" s="108" t="str">
        <f t="shared" si="12"/>
        <v>"TOTAL PERSONNEL"</v>
      </c>
      <c r="H106" s="108" t="str">
        <f t="shared" si="13"/>
        <v>"TOTAAL PERSONEEL"</v>
      </c>
      <c r="I106" s="139" t="str">
        <f t="shared" si="14"/>
        <v>if(lang=1;"TOTAL PERSONNEL";if(lang=2;"TOTAAL PERSONEEL";""))</v>
      </c>
      <c r="J106" s="139" t="str">
        <f t="shared" si="15"/>
        <v>B38</v>
      </c>
      <c r="K106" s="139" t="str">
        <f t="shared" si="16"/>
        <v>"B38"</v>
      </c>
      <c r="L106" s="139" t="str">
        <f t="shared" si="21"/>
        <v>"1"</v>
      </c>
      <c r="M106" s="139">
        <f t="shared" si="17"/>
        <v>15</v>
      </c>
      <c r="N106" s="139">
        <f t="shared" si="18"/>
        <v>16</v>
      </c>
      <c r="O106" t="s">
        <v>2395</v>
      </c>
      <c r="P106" s="139" t="str">
        <f t="shared" si="19"/>
        <v>if(lang=1;labels!e106;if(lang=2;labels!f106;""))</v>
      </c>
      <c r="Q106" t="s">
        <v>2575</v>
      </c>
      <c r="R106" s="139" t="str">
        <f t="shared" si="20"/>
        <v>=if(lang=1;labels!e105;if(lang=2;labels!f105;""))</v>
      </c>
    </row>
    <row r="107" spans="1:18" ht="15" customHeight="1" x14ac:dyDescent="0.3">
      <c r="A107" s="66">
        <v>1</v>
      </c>
      <c r="B107" s="66" t="e">
        <f t="shared" ca="1" si="11"/>
        <v>#NAME?</v>
      </c>
      <c r="C107" s="106" t="s">
        <v>1969</v>
      </c>
      <c r="D107" s="107" t="s">
        <v>2298</v>
      </c>
      <c r="E107" s="108" t="s">
        <v>2298</v>
      </c>
      <c r="F107" s="108" t="s">
        <v>2356</v>
      </c>
      <c r="G107" s="108" t="str">
        <f t="shared" si="12"/>
        <v>"A. Salaires au siège"</v>
      </c>
      <c r="H107" s="108" t="str">
        <f t="shared" si="13"/>
        <v>"A. Salaris hoofdzetel "</v>
      </c>
      <c r="I107" s="139" t="str">
        <f t="shared" si="14"/>
        <v>if(lang=1;"A. Salaires au siège";if(lang=2;"A. Salaris hoofdzetel ";""))</v>
      </c>
      <c r="J107" s="139" t="str">
        <f t="shared" si="15"/>
        <v>B39</v>
      </c>
      <c r="K107" s="139" t="str">
        <f t="shared" si="16"/>
        <v>"B39"</v>
      </c>
      <c r="L107" s="139" t="str">
        <f t="shared" si="21"/>
        <v>"1"</v>
      </c>
      <c r="M107" s="139">
        <f t="shared" si="17"/>
        <v>20</v>
      </c>
      <c r="N107" s="139">
        <f t="shared" si="18"/>
        <v>22</v>
      </c>
      <c r="O107" t="s">
        <v>2396</v>
      </c>
      <c r="P107" s="139" t="str">
        <f t="shared" si="19"/>
        <v>if(lang=1;labels!e107;if(lang=2;labels!f107;""))</v>
      </c>
      <c r="Q107" t="s">
        <v>2576</v>
      </c>
      <c r="R107" s="139" t="str">
        <f t="shared" si="20"/>
        <v>=if(lang=1;labels!e106;if(lang=2;labels!f106;""))</v>
      </c>
    </row>
    <row r="108" spans="1:18" ht="15" customHeight="1" x14ac:dyDescent="0.3">
      <c r="A108" s="66">
        <v>1</v>
      </c>
      <c r="B108" s="66" t="e">
        <f t="shared" ca="1" si="11"/>
        <v>#NAME?</v>
      </c>
      <c r="C108" s="106" t="s">
        <v>1970</v>
      </c>
      <c r="D108" s="107" t="s">
        <v>2299</v>
      </c>
      <c r="E108" s="108" t="s">
        <v>2299</v>
      </c>
      <c r="F108" s="108" t="s">
        <v>2358</v>
      </c>
      <c r="G108" s="108" t="str">
        <f t="shared" si="12"/>
        <v>"B. Salaires des expatriés"</v>
      </c>
      <c r="H108" s="108" t="str">
        <f t="shared" si="13"/>
        <v>"B. Salaris expats"</v>
      </c>
      <c r="I108" s="139" t="str">
        <f t="shared" si="14"/>
        <v>if(lang=1;"B. Salaires des expatriés";if(lang=2;"B. Salaris expats";""))</v>
      </c>
      <c r="J108" s="139" t="str">
        <f t="shared" si="15"/>
        <v>B40</v>
      </c>
      <c r="K108" s="139" t="str">
        <f t="shared" si="16"/>
        <v>"B40"</v>
      </c>
      <c r="L108" s="139" t="str">
        <f t="shared" si="21"/>
        <v>"1"</v>
      </c>
      <c r="M108" s="139">
        <f t="shared" si="17"/>
        <v>25</v>
      </c>
      <c r="N108" s="139">
        <f t="shared" si="18"/>
        <v>17</v>
      </c>
      <c r="O108" t="s">
        <v>2397</v>
      </c>
      <c r="P108" s="139" t="str">
        <f t="shared" si="19"/>
        <v>if(lang=1;labels!e108;if(lang=2;labels!f108;""))</v>
      </c>
      <c r="Q108" t="s">
        <v>2577</v>
      </c>
      <c r="R108" s="139" t="str">
        <f t="shared" si="20"/>
        <v>=if(lang=1;labels!e107;if(lang=2;labels!f107;""))</v>
      </c>
    </row>
    <row r="109" spans="1:18" ht="15" customHeight="1" x14ac:dyDescent="0.3">
      <c r="A109" s="66">
        <v>1</v>
      </c>
      <c r="B109" s="66" t="e">
        <f t="shared" ca="1" si="11"/>
        <v>#NAME?</v>
      </c>
      <c r="C109" s="106" t="s">
        <v>1971</v>
      </c>
      <c r="D109" s="107" t="s">
        <v>2300</v>
      </c>
      <c r="E109" s="108" t="s">
        <v>2300</v>
      </c>
      <c r="F109" s="108" t="s">
        <v>2359</v>
      </c>
      <c r="G109" s="108" t="str">
        <f t="shared" si="12"/>
        <v>"C. Salaires du personnel local"</v>
      </c>
      <c r="H109" s="108" t="str">
        <f t="shared" si="13"/>
        <v>"C. Salaris lokaal personeel"</v>
      </c>
      <c r="I109" s="139" t="str">
        <f t="shared" si="14"/>
        <v>if(lang=1;"C. Salaires du personnel local";if(lang=2;"C. Salaris lokaal personeel";""))</v>
      </c>
      <c r="J109" s="139" t="str">
        <f t="shared" si="15"/>
        <v>B41</v>
      </c>
      <c r="K109" s="139" t="str">
        <f t="shared" si="16"/>
        <v>"B41"</v>
      </c>
      <c r="L109" s="139" t="str">
        <f t="shared" si="21"/>
        <v>"1"</v>
      </c>
      <c r="M109" s="139">
        <f t="shared" si="17"/>
        <v>30</v>
      </c>
      <c r="N109" s="139">
        <f t="shared" si="18"/>
        <v>27</v>
      </c>
      <c r="O109" t="s">
        <v>2398</v>
      </c>
      <c r="P109" s="139" t="str">
        <f t="shared" si="19"/>
        <v>if(lang=1;labels!e109;if(lang=2;labels!f109;""))</v>
      </c>
      <c r="Q109" t="s">
        <v>2578</v>
      </c>
      <c r="R109" s="139" t="str">
        <f t="shared" si="20"/>
        <v>=if(lang=1;labels!e108;if(lang=2;labels!f108;""))</v>
      </c>
    </row>
    <row r="110" spans="1:18" ht="15" customHeight="1" x14ac:dyDescent="0.3">
      <c r="A110" s="66">
        <v>1</v>
      </c>
      <c r="B110" s="66" t="e">
        <f t="shared" ca="1" si="11"/>
        <v>#NAME?</v>
      </c>
      <c r="C110" s="106" t="s">
        <v>1972</v>
      </c>
      <c r="D110" s="107" t="s">
        <v>31</v>
      </c>
      <c r="E110" s="108" t="s">
        <v>31</v>
      </c>
      <c r="F110" s="108" t="s">
        <v>2360</v>
      </c>
      <c r="G110" s="108" t="str">
        <f t="shared" si="12"/>
        <v>"D. Autres frais"</v>
      </c>
      <c r="H110" s="108" t="str">
        <f t="shared" si="13"/>
        <v>"D. Andere kosten"</v>
      </c>
      <c r="I110" s="139" t="str">
        <f t="shared" si="14"/>
        <v>if(lang=1;"D. Autres frais";if(lang=2;"D. Andere kosten";""))</v>
      </c>
      <c r="J110" s="139" t="str">
        <f t="shared" si="15"/>
        <v>B42</v>
      </c>
      <c r="K110" s="139" t="str">
        <f t="shared" si="16"/>
        <v>"B42"</v>
      </c>
      <c r="L110" s="139" t="str">
        <f t="shared" si="21"/>
        <v>"1"</v>
      </c>
      <c r="M110" s="139">
        <f t="shared" si="17"/>
        <v>15</v>
      </c>
      <c r="N110" s="139">
        <f t="shared" si="18"/>
        <v>16</v>
      </c>
      <c r="O110" t="s">
        <v>2399</v>
      </c>
      <c r="P110" s="139" t="str">
        <f t="shared" si="19"/>
        <v>if(lang=1;labels!e110;if(lang=2;labels!f110;""))</v>
      </c>
      <c r="Q110" t="s">
        <v>2579</v>
      </c>
      <c r="R110" s="139" t="str">
        <f t="shared" si="20"/>
        <v>=if(lang=1;labels!e109;if(lang=2;labels!f109;""))</v>
      </c>
    </row>
    <row r="111" spans="1:18" ht="15" customHeight="1" x14ac:dyDescent="0.3">
      <c r="A111" s="66">
        <v>1</v>
      </c>
      <c r="B111" s="66" t="e">
        <f t="shared" ca="1" si="11"/>
        <v>#NAME?</v>
      </c>
      <c r="C111" s="106" t="s">
        <v>1973</v>
      </c>
      <c r="D111" s="107" t="s">
        <v>2301</v>
      </c>
      <c r="E111" s="108" t="s">
        <v>2301</v>
      </c>
      <c r="F111" s="108" t="s">
        <v>2330</v>
      </c>
      <c r="G111" s="108" t="str">
        <f t="shared" si="12"/>
        <v>"Salaire du personnel : montants bruts incluant les charges de sécurité sociale et les autres coûts liés"</v>
      </c>
      <c r="H111" s="108" t="str">
        <f t="shared" si="13"/>
        <v>"Salarissen personeel: brutobedragen met inbegrip van sociale lasten en andere daarmee verband houdende kosten"</v>
      </c>
      <c r="I111" s="139" t="str">
        <f t="shared" si="14"/>
        <v>if(lang=1;"Salaire du personnel : montants bruts incluant les charges de sécurité sociale et les autres coûts liés";if(lang=2;"Salarissen personeel: brutobedragen met inbegrip van sociale lasten en andere daarmee verband houdende kosten";""))</v>
      </c>
      <c r="J111" s="139" t="str">
        <f t="shared" si="15"/>
        <v>B43</v>
      </c>
      <c r="K111" s="139" t="str">
        <f t="shared" si="16"/>
        <v>"B43"</v>
      </c>
      <c r="L111" s="139" t="str">
        <f t="shared" si="21"/>
        <v>"1"</v>
      </c>
      <c r="M111" s="139">
        <f t="shared" si="17"/>
        <v>103</v>
      </c>
      <c r="N111" s="139">
        <f t="shared" si="18"/>
        <v>109</v>
      </c>
      <c r="O111" t="s">
        <v>2400</v>
      </c>
      <c r="P111" s="139" t="str">
        <f t="shared" si="19"/>
        <v>if(lang=1;labels!e111;if(lang=2;labels!f111;""))</v>
      </c>
      <c r="Q111" t="s">
        <v>2580</v>
      </c>
      <c r="R111" s="139" t="str">
        <f t="shared" si="20"/>
        <v>=if(lang=1;labels!e110;if(lang=2;labels!f110;""))</v>
      </c>
    </row>
    <row r="112" spans="1:18" ht="15" customHeight="1" x14ac:dyDescent="0.3">
      <c r="A112" s="66">
        <v>1</v>
      </c>
      <c r="B112" s="66" t="e">
        <f t="shared" ca="1" si="11"/>
        <v>#NAME?</v>
      </c>
      <c r="C112" s="106" t="s">
        <v>1974</v>
      </c>
      <c r="D112" s="107" t="s">
        <v>1</v>
      </c>
      <c r="E112" s="108" t="s">
        <v>1</v>
      </c>
      <c r="F112" s="108" t="s">
        <v>2367</v>
      </c>
      <c r="G112" s="108" t="str">
        <f t="shared" si="12"/>
        <v>"TOTAL DES COÛTS OPÉRATIONNELS POUR L'OUTCOME"</v>
      </c>
      <c r="H112" s="108" t="s">
        <v>2366</v>
      </c>
      <c r="I112" s="139" t="str">
        <f t="shared" si="14"/>
        <v>if(lang=1;"TOTAL DES COÛTS OPÉRATIONNELS POUR L'OUTCOME";if(lang=2;"TOTAAL OPERATIONELE KOSTEN VOOR DE OUTCOME";""))</v>
      </c>
      <c r="J112" s="139" t="str">
        <f t="shared" si="15"/>
        <v>B56</v>
      </c>
      <c r="K112" s="139" t="str">
        <f t="shared" si="16"/>
        <v>"B56"</v>
      </c>
      <c r="L112" s="139" t="str">
        <f t="shared" si="21"/>
        <v>"1"</v>
      </c>
      <c r="M112" s="139">
        <f t="shared" si="17"/>
        <v>44</v>
      </c>
      <c r="N112" s="139">
        <f t="shared" si="18"/>
        <v>42</v>
      </c>
      <c r="O112" t="s">
        <v>2401</v>
      </c>
      <c r="P112" s="139" t="str">
        <f t="shared" si="19"/>
        <v>if(lang=1;labels!e112;if(lang=2;labels!f112;""))</v>
      </c>
      <c r="Q112" t="s">
        <v>2581</v>
      </c>
      <c r="R112" s="139" t="str">
        <f t="shared" si="20"/>
        <v>=if(lang=1;labels!e111;if(lang=2;labels!f111;""))</v>
      </c>
    </row>
    <row r="113" spans="1:18" ht="15" customHeight="1" x14ac:dyDescent="0.3">
      <c r="A113" s="66">
        <v>1</v>
      </c>
      <c r="B113" s="66" t="e">
        <f t="shared" ca="1" si="11"/>
        <v>#NAME?</v>
      </c>
      <c r="C113" s="106" t="s">
        <v>1975</v>
      </c>
      <c r="D113" s="107" t="s">
        <v>4</v>
      </c>
      <c r="E113" s="108" t="s">
        <v>4</v>
      </c>
      <c r="F113" s="108" t="s">
        <v>2279</v>
      </c>
      <c r="G113" s="108" t="str">
        <f t="shared" si="12"/>
        <v>"ACTIVITÉS SUPRANATIONALES"</v>
      </c>
      <c r="H113" s="108" t="str">
        <f t="shared" si="13"/>
        <v>"SUPRANATIONALE ACTIVITEITEN"</v>
      </c>
      <c r="I113" s="139" t="str">
        <f t="shared" si="14"/>
        <v>if(lang=1;"ACTIVITÉS SUPRANATIONALES";if(lang=2;"SUPRANATIONALE ACTIVITEITEN";""))</v>
      </c>
      <c r="J113" s="139" t="str">
        <f t="shared" si="15"/>
        <v>B59</v>
      </c>
      <c r="K113" s="139" t="str">
        <f t="shared" si="16"/>
        <v>"B59"</v>
      </c>
      <c r="L113" s="139" t="str">
        <f t="shared" si="21"/>
        <v>"1"</v>
      </c>
      <c r="M113" s="139">
        <f t="shared" si="17"/>
        <v>25</v>
      </c>
      <c r="N113" s="139">
        <f t="shared" si="18"/>
        <v>27</v>
      </c>
      <c r="O113" t="s">
        <v>2402</v>
      </c>
      <c r="P113" s="139" t="str">
        <f t="shared" si="19"/>
        <v>if(lang=1;labels!e113;if(lang=2;labels!f113;""))</v>
      </c>
      <c r="Q113" t="s">
        <v>2582</v>
      </c>
      <c r="R113" s="139" t="str">
        <f t="shared" si="20"/>
        <v>=if(lang=1;labels!e112;if(lang=2;labels!f112;""))</v>
      </c>
    </row>
    <row r="114" spans="1:18" ht="15" customHeight="1" x14ac:dyDescent="0.3">
      <c r="A114" s="66">
        <v>1</v>
      </c>
      <c r="B114" s="66" t="e">
        <f t="shared" ca="1" si="11"/>
        <v>#NAME?</v>
      </c>
      <c r="C114" s="106" t="s">
        <v>1976</v>
      </c>
      <c r="D114" s="107" t="s">
        <v>6</v>
      </c>
      <c r="E114" s="108" t="s">
        <v>2665</v>
      </c>
      <c r="F114" s="108" t="s">
        <v>2632</v>
      </c>
      <c r="G114" s="108" t="str">
        <f t="shared" si="12"/>
        <v>"PAYS 1"</v>
      </c>
      <c r="H114" s="108" t="str">
        <f t="shared" si="13"/>
        <v>"LAND 1"</v>
      </c>
      <c r="I114" s="139" t="str">
        <f t="shared" si="14"/>
        <v>if(lang=1;"PAYS 1";if(lang=2;"LAND 1";""))</v>
      </c>
      <c r="J114" s="139" t="str">
        <f t="shared" si="15"/>
        <v>B60</v>
      </c>
      <c r="K114" s="139" t="str">
        <f t="shared" si="16"/>
        <v>"B60"</v>
      </c>
      <c r="L114" s="139" t="str">
        <f t="shared" si="21"/>
        <v>"1"</v>
      </c>
      <c r="M114" s="139">
        <f t="shared" si="17"/>
        <v>6</v>
      </c>
      <c r="N114" s="139">
        <f t="shared" si="18"/>
        <v>6</v>
      </c>
      <c r="O114" t="s">
        <v>2403</v>
      </c>
      <c r="P114" s="139" t="str">
        <f t="shared" si="19"/>
        <v>if(lang=1;labels!e114;if(lang=2;labels!f114;""))</v>
      </c>
      <c r="Q114" t="s">
        <v>2583</v>
      </c>
      <c r="R114" s="139" t="str">
        <f t="shared" si="20"/>
        <v>=if(lang=1;labels!e113;if(lang=2;labels!f113;""))</v>
      </c>
    </row>
    <row r="115" spans="1:18" ht="15" customHeight="1" x14ac:dyDescent="0.3">
      <c r="A115" s="66">
        <v>1</v>
      </c>
      <c r="B115" s="66" t="e">
        <f t="shared" ca="1" si="11"/>
        <v>#NAME?</v>
      </c>
      <c r="C115" s="106" t="s">
        <v>1977</v>
      </c>
      <c r="D115" s="107" t="s">
        <v>7</v>
      </c>
      <c r="E115" s="108" t="s">
        <v>2666</v>
      </c>
      <c r="F115" s="108" t="s">
        <v>2633</v>
      </c>
      <c r="G115" s="108" t="str">
        <f t="shared" si="12"/>
        <v>"PAYS 2"</v>
      </c>
      <c r="H115" s="108" t="str">
        <f t="shared" si="13"/>
        <v>"LAND 2"</v>
      </c>
      <c r="I115" s="139" t="str">
        <f t="shared" si="14"/>
        <v>if(lang=1;"PAYS 2";if(lang=2;"LAND 2";""))</v>
      </c>
      <c r="J115" s="139" t="str">
        <f t="shared" si="15"/>
        <v>B61</v>
      </c>
      <c r="K115" s="139" t="str">
        <f t="shared" si="16"/>
        <v>"B61"</v>
      </c>
      <c r="L115" s="139" t="str">
        <f t="shared" si="21"/>
        <v>"1"</v>
      </c>
      <c r="M115" s="139">
        <f t="shared" si="17"/>
        <v>6</v>
      </c>
      <c r="N115" s="139">
        <f t="shared" si="18"/>
        <v>6</v>
      </c>
      <c r="O115" t="s">
        <v>2404</v>
      </c>
      <c r="P115" s="139" t="str">
        <f t="shared" si="19"/>
        <v>if(lang=1;labels!e115;if(lang=2;labels!f115;""))</v>
      </c>
      <c r="Q115" t="s">
        <v>2584</v>
      </c>
      <c r="R115" s="139" t="str">
        <f t="shared" si="20"/>
        <v>=if(lang=1;labels!e114;if(lang=2;labels!f114;""))</v>
      </c>
    </row>
    <row r="116" spans="1:18" ht="15" customHeight="1" x14ac:dyDescent="0.3">
      <c r="A116" s="66">
        <v>1</v>
      </c>
      <c r="B116" s="66" t="e">
        <f t="shared" ca="1" si="11"/>
        <v>#NAME?</v>
      </c>
      <c r="C116" s="106" t="s">
        <v>1978</v>
      </c>
      <c r="D116" s="107" t="s">
        <v>8</v>
      </c>
      <c r="E116" s="108" t="s">
        <v>2667</v>
      </c>
      <c r="F116" s="108" t="s">
        <v>2634</v>
      </c>
      <c r="G116" s="108" t="str">
        <f t="shared" si="12"/>
        <v>"PAYS 3"</v>
      </c>
      <c r="H116" s="108" t="str">
        <f t="shared" si="13"/>
        <v>"LAND 3"</v>
      </c>
      <c r="I116" s="139" t="str">
        <f t="shared" si="14"/>
        <v>if(lang=1;"PAYS 3";if(lang=2;"LAND 3";""))</v>
      </c>
      <c r="J116" s="139" t="str">
        <f t="shared" si="15"/>
        <v>B62</v>
      </c>
      <c r="K116" s="139" t="str">
        <f t="shared" si="16"/>
        <v>"B62"</v>
      </c>
      <c r="L116" s="139" t="str">
        <f t="shared" si="21"/>
        <v>"1"</v>
      </c>
      <c r="M116" s="139">
        <f t="shared" si="17"/>
        <v>6</v>
      </c>
      <c r="N116" s="139">
        <f t="shared" si="18"/>
        <v>6</v>
      </c>
      <c r="O116" t="s">
        <v>2405</v>
      </c>
      <c r="P116" s="139" t="str">
        <f t="shared" si="19"/>
        <v>if(lang=1;labels!e116;if(lang=2;labels!f116;""))</v>
      </c>
      <c r="Q116" t="s">
        <v>2585</v>
      </c>
      <c r="R116" s="139" t="str">
        <f t="shared" si="20"/>
        <v>=if(lang=1;labels!e115;if(lang=2;labels!f115;""))</v>
      </c>
    </row>
    <row r="117" spans="1:18" ht="15" customHeight="1" x14ac:dyDescent="0.3">
      <c r="A117" s="66">
        <v>1</v>
      </c>
      <c r="B117" s="66" t="e">
        <f t="shared" ca="1" si="11"/>
        <v>#NAME?</v>
      </c>
      <c r="C117" s="106" t="s">
        <v>1979</v>
      </c>
      <c r="D117" s="107" t="s">
        <v>9</v>
      </c>
      <c r="E117" s="108" t="s">
        <v>2668</v>
      </c>
      <c r="F117" s="108" t="s">
        <v>2635</v>
      </c>
      <c r="G117" s="108" t="str">
        <f t="shared" si="12"/>
        <v>"PAYS 4"</v>
      </c>
      <c r="H117" s="108" t="str">
        <f t="shared" si="13"/>
        <v>"LAND 4"</v>
      </c>
      <c r="I117" s="139" t="str">
        <f t="shared" si="14"/>
        <v>if(lang=1;"PAYS 4";if(lang=2;"LAND 4";""))</v>
      </c>
      <c r="J117" s="139" t="str">
        <f t="shared" si="15"/>
        <v>B63</v>
      </c>
      <c r="K117" s="139" t="str">
        <f t="shared" si="16"/>
        <v>"B63"</v>
      </c>
      <c r="L117" s="139" t="str">
        <f t="shared" si="21"/>
        <v>"1"</v>
      </c>
      <c r="M117" s="139">
        <f t="shared" si="17"/>
        <v>6</v>
      </c>
      <c r="N117" s="139">
        <f t="shared" si="18"/>
        <v>6</v>
      </c>
      <c r="O117" t="s">
        <v>2406</v>
      </c>
      <c r="P117" s="139" t="str">
        <f t="shared" si="19"/>
        <v>if(lang=1;labels!e117;if(lang=2;labels!f117;""))</v>
      </c>
      <c r="Q117" t="s">
        <v>2586</v>
      </c>
      <c r="R117" s="139" t="str">
        <f t="shared" si="20"/>
        <v>=if(lang=1;labels!e116;if(lang=2;labels!f116;""))</v>
      </c>
    </row>
    <row r="118" spans="1:18" ht="15" customHeight="1" x14ac:dyDescent="0.3">
      <c r="A118" s="66">
        <v>1</v>
      </c>
      <c r="B118" s="66" t="e">
        <f t="shared" ca="1" si="11"/>
        <v>#NAME?</v>
      </c>
      <c r="C118" s="106" t="s">
        <v>1980</v>
      </c>
      <c r="D118" s="107" t="s">
        <v>77</v>
      </c>
      <c r="E118" s="108" t="s">
        <v>2669</v>
      </c>
      <c r="F118" s="108" t="s">
        <v>2636</v>
      </c>
      <c r="G118" s="108" t="str">
        <f t="shared" si="12"/>
        <v>"PAYS 5"</v>
      </c>
      <c r="H118" s="108" t="str">
        <f t="shared" si="13"/>
        <v>"LAND 5"</v>
      </c>
      <c r="I118" s="139" t="str">
        <f t="shared" si="14"/>
        <v>if(lang=1;"PAYS 5";if(lang=2;"LAND 5";""))</v>
      </c>
      <c r="J118" s="139" t="str">
        <f t="shared" si="15"/>
        <v>B64</v>
      </c>
      <c r="K118" s="139" t="str">
        <f t="shared" si="16"/>
        <v>"B64"</v>
      </c>
      <c r="L118" s="139" t="str">
        <f>CHAR(34)&amp;A118&amp;CHAR(34)</f>
        <v>"1"</v>
      </c>
      <c r="M118" s="139">
        <f t="shared" si="17"/>
        <v>6</v>
      </c>
      <c r="N118" s="139">
        <f t="shared" si="18"/>
        <v>6</v>
      </c>
      <c r="O118" t="s">
        <v>2407</v>
      </c>
      <c r="P118" s="139" t="str">
        <f t="shared" si="19"/>
        <v>if(lang=1;labels!e118;if(lang=2;labels!f118;""))</v>
      </c>
      <c r="Q118" t="s">
        <v>2587</v>
      </c>
      <c r="R118" s="139" t="str">
        <f t="shared" si="20"/>
        <v>=if(lang=1;labels!e117;if(lang=2;labels!f117;""))</v>
      </c>
    </row>
    <row r="119" spans="1:18" x14ac:dyDescent="0.3">
      <c r="B119" s="66" t="e">
        <f ca="1">_xlfn.FORMULATEXT(D119)</f>
        <v>#NAME?</v>
      </c>
      <c r="D119" s="107"/>
      <c r="E119" s="108" t="s">
        <v>2630</v>
      </c>
      <c r="F119" s="108" t="s">
        <v>2623</v>
      </c>
      <c r="G119" s="108" t="str">
        <f>CHAR(34)&amp;E119&amp;CHAR(34)</f>
        <v>"PROGRAMME 2022-2026 - CALCUL DU SUBSIDE"</v>
      </c>
      <c r="H119" s="108" t="str">
        <f>CHAR(34)&amp;F119&amp;CHAR(34)</f>
        <v>"Prg 2022-2026 - berekening van de subsidie"</v>
      </c>
      <c r="I119" t="str">
        <f>"if(lang=1;"&amp;G119&amp;";if(lang=2;"&amp;H119&amp;";"&amp;CHAR(34)&amp;CHAR(34)&amp;"))"</f>
        <v>if(lang=1;"PROGRAMME 2022-2026 - CALCUL DU SUBSIDE";if(lang=2;"Prg 2022-2026 - berekening van de subsidie";""))</v>
      </c>
      <c r="J119" t="e">
        <f>RIGHT(C119,LEN(C119)-FIND("!",C119))</f>
        <v>#VALUE!</v>
      </c>
      <c r="K119" t="e">
        <f>CHAR(34)&amp;J119&amp;CHAR(34)</f>
        <v>#VALUE!</v>
      </c>
      <c r="L119" t="str">
        <f>CHAR(34)&amp;A119&amp;CHAR(34)</f>
        <v>""</v>
      </c>
      <c r="M119">
        <f>LEN(E119)</f>
        <v>39</v>
      </c>
      <c r="N119">
        <f>LEN(F119)</f>
        <v>42</v>
      </c>
      <c r="P119" t="str">
        <f>"if(lang=1;labels!e"&amp;ROW()&amp;";if(lang=2;labels!f"&amp;ROW()&amp;";"&amp;CHAR(34)&amp;CHAR(34)&amp;"))"</f>
        <v>if(lang=1;labels!e119;if(lang=2;labels!f119;""))</v>
      </c>
      <c r="R119" t="str">
        <f>"="&amp;Q119</f>
        <v>=</v>
      </c>
    </row>
    <row r="120" spans="1:18" x14ac:dyDescent="0.3">
      <c r="B120" s="66" t="e">
        <f ca="1">_xlfn.FORMULATEXT(D120)</f>
        <v>#NAME?</v>
      </c>
      <c r="D120" s="107"/>
      <c r="E120" s="108" t="s">
        <v>452</v>
      </c>
      <c r="F120" s="108" t="s">
        <v>2161</v>
      </c>
      <c r="G120" s="108" t="str">
        <f>CHAR(34)&amp;E120&amp;CHAR(34)</f>
        <v>"Le calcul du subside est effectué automatiquement en considérant 1) le type d'acteur (OSC ou AI) pour déterminer le pourcentage de cofinancement, et 2) le choix de prétendre à des coûts de structure ou des coûts d'administration."</v>
      </c>
      <c r="H120" s="108" t="str">
        <f>CHAR(34)&amp;F120&amp;CHAR(34)</f>
        <v>"De berekening van de subsidie gebeurt automatisch door rekening te houden met 1) het type actor (CMO of IA) om het percentage medefinanciering te bepalen, en 2) de keuze om structuurkosten of administratiekosten te aanvragen."</v>
      </c>
      <c r="I120" t="str">
        <f>"if(lang=1;"&amp;G120&amp;";if(lang=2;"&amp;H120&amp;";"&amp;CHAR(34)&amp;CHAR(34)&amp;"))"</f>
        <v>if(lang=1;"Le calcul du subside est effectué automatiquement en considérant 1) le type d'acteur (OSC ou AI) pour déterminer le pourcentage de cofinancement, et 2) le choix de prétendre à des coûts de structure ou des coûts d'administration.";if(lang=2;"De berekening van de subsidie gebeurt automatisch door rekening te houden met 1) het type actor (CMO of IA) om het percentage medefinanciering te bepalen, en 2) de keuze om structuurkosten of administratiekosten te aanvragen.";""))</v>
      </c>
      <c r="J120" t="e">
        <f>RIGHT(C120,LEN(C120)-FIND("!",C120))</f>
        <v>#VALUE!</v>
      </c>
      <c r="K120" t="e">
        <f>CHAR(34)&amp;J120&amp;CHAR(34)</f>
        <v>#VALUE!</v>
      </c>
      <c r="L120" t="str">
        <f>CHAR(34)&amp;A120&amp;CHAR(34)</f>
        <v>""</v>
      </c>
      <c r="M120">
        <f>LEN(E120)</f>
        <v>229</v>
      </c>
      <c r="N120">
        <f>LEN(F120)</f>
        <v>225</v>
      </c>
      <c r="P120" t="str">
        <f>"if(lang=1;labels!e"&amp;ROW()&amp;";if(lang=2;labels!f"&amp;ROW()&amp;";"&amp;CHAR(34)&amp;CHAR(34)&amp;"))"</f>
        <v>if(lang=1;labels!e120;if(lang=2;labels!f120;""))</v>
      </c>
      <c r="R120" t="str">
        <f>"="&amp;Q120</f>
        <v>=</v>
      </c>
    </row>
    <row r="121" spans="1:18" x14ac:dyDescent="0.3">
      <c r="B121" s="66" t="e">
        <f t="shared" ref="B121:B126" ca="1" si="22">_xlfn.FORMULATEXT(D121)</f>
        <v>#NAME?</v>
      </c>
      <c r="D121" s="107"/>
      <c r="E121" s="108" t="s">
        <v>453</v>
      </c>
      <c r="F121" s="108" t="s">
        <v>2163</v>
      </c>
      <c r="G121" s="108" t="str">
        <f t="shared" ref="G121:G126" si="23">CHAR(34)&amp;E121&amp;CHAR(34)</f>
        <v>"C.D. - TOTAL COÛTS DIRECTS"</v>
      </c>
      <c r="H121" s="108" t="str">
        <f t="shared" ref="H121:H126" si="24">CHAR(34)&amp;F121&amp;CHAR(34)</f>
        <v>"D.K. - TOTAAL DIRECTE KOSTEN"</v>
      </c>
      <c r="I121" t="str">
        <f t="shared" ref="I121:I126" si="25">"if(lang=1;"&amp;G121&amp;";if(lang=2;"&amp;H121&amp;";"&amp;CHAR(34)&amp;CHAR(34)&amp;"))"</f>
        <v>if(lang=1;"C.D. - TOTAL COÛTS DIRECTS";if(lang=2;"D.K. - TOTAAL DIRECTE KOSTEN";""))</v>
      </c>
      <c r="J121" t="e">
        <f t="shared" ref="J121:J126" si="26">RIGHT(C121,LEN(C121)-FIND("!",C121))</f>
        <v>#VALUE!</v>
      </c>
      <c r="K121" t="e">
        <f t="shared" ref="K121:K126" si="27">CHAR(34)&amp;J121&amp;CHAR(34)</f>
        <v>#VALUE!</v>
      </c>
      <c r="L121" t="str">
        <f t="shared" ref="L121:L126" si="28">CHAR(34)&amp;A121&amp;CHAR(34)</f>
        <v>""</v>
      </c>
      <c r="M121">
        <f t="shared" ref="M121:M126" si="29">LEN(E121)</f>
        <v>26</v>
      </c>
      <c r="N121">
        <f t="shared" ref="N121:N126" si="30">LEN(F121)</f>
        <v>28</v>
      </c>
      <c r="P121" t="str">
        <f t="shared" ref="P121:P126" si="31">"if(lang=1;labels!e"&amp;ROW()&amp;";if(lang=2;labels!f"&amp;ROW()&amp;";"&amp;CHAR(34)&amp;CHAR(34)&amp;"))"</f>
        <v>if(lang=1;labels!e121;if(lang=2;labels!f121;""))</v>
      </c>
      <c r="R121" t="str">
        <f t="shared" ref="R121:R126" si="32">"="&amp;Q121</f>
        <v>=</v>
      </c>
    </row>
    <row r="122" spans="1:18" x14ac:dyDescent="0.3">
      <c r="B122" s="66" t="e">
        <f t="shared" ca="1" si="22"/>
        <v>#NAME?</v>
      </c>
      <c r="D122" s="107"/>
      <c r="E122" s="108" t="s">
        <v>454</v>
      </c>
      <c r="F122" s="108" t="s">
        <v>2164</v>
      </c>
      <c r="G122" s="108" t="str">
        <f t="shared" si="23"/>
        <v>"C.D. - CONTRIBUTION OSC / AI (20% - 0%)"</v>
      </c>
      <c r="H122" s="108" t="str">
        <f t="shared" si="24"/>
        <v>"D.K. - BIJDRAGE CMO / IA (20% - 0%)"</v>
      </c>
      <c r="I122" t="str">
        <f t="shared" si="25"/>
        <v>if(lang=1;"C.D. - CONTRIBUTION OSC / AI (20% - 0%)";if(lang=2;"D.K. - BIJDRAGE CMO / IA (20% - 0%)";""))</v>
      </c>
      <c r="J122" t="e">
        <f t="shared" si="26"/>
        <v>#VALUE!</v>
      </c>
      <c r="K122" t="e">
        <f t="shared" si="27"/>
        <v>#VALUE!</v>
      </c>
      <c r="L122" t="str">
        <f t="shared" si="28"/>
        <v>""</v>
      </c>
      <c r="M122">
        <f t="shared" si="29"/>
        <v>39</v>
      </c>
      <c r="N122">
        <f t="shared" si="30"/>
        <v>35</v>
      </c>
      <c r="P122" t="str">
        <f t="shared" si="31"/>
        <v>if(lang=1;labels!e122;if(lang=2;labels!f122;""))</v>
      </c>
      <c r="R122" t="str">
        <f t="shared" si="32"/>
        <v>=</v>
      </c>
    </row>
    <row r="123" spans="1:18" x14ac:dyDescent="0.3">
      <c r="B123" s="66" t="e">
        <f t="shared" ca="1" si="22"/>
        <v>#NAME?</v>
      </c>
      <c r="D123" s="107"/>
      <c r="E123" s="108" t="s">
        <v>455</v>
      </c>
      <c r="F123" s="108" t="s">
        <v>2629</v>
      </c>
      <c r="G123" s="108" t="str">
        <f t="shared" si="23"/>
        <v>"C.D. - CONTRIBUTION DGD (80% - 100%)"</v>
      </c>
      <c r="H123" s="108" t="str">
        <f t="shared" si="24"/>
        <v>"D.K. - BIJDRAGE DGD (80% - 100%)"</v>
      </c>
      <c r="I123" t="str">
        <f t="shared" si="25"/>
        <v>if(lang=1;"C.D. - CONTRIBUTION DGD (80% - 100%)";if(lang=2;"D.K. - BIJDRAGE DGD (80% - 100%)";""))</v>
      </c>
      <c r="J123" t="e">
        <f t="shared" si="26"/>
        <v>#VALUE!</v>
      </c>
      <c r="K123" t="e">
        <f t="shared" si="27"/>
        <v>#VALUE!</v>
      </c>
      <c r="L123" t="str">
        <f t="shared" si="28"/>
        <v>""</v>
      </c>
      <c r="M123">
        <f t="shared" si="29"/>
        <v>36</v>
      </c>
      <c r="N123">
        <f t="shared" si="30"/>
        <v>32</v>
      </c>
      <c r="P123" t="str">
        <f t="shared" si="31"/>
        <v>if(lang=1;labels!e123;if(lang=2;labels!f123;""))</v>
      </c>
      <c r="R123" t="str">
        <f t="shared" si="32"/>
        <v>=</v>
      </c>
    </row>
    <row r="124" spans="1:18" x14ac:dyDescent="0.3">
      <c r="B124" s="66" t="e">
        <f t="shared" ca="1" si="22"/>
        <v>#NAME?</v>
      </c>
      <c r="D124" s="107"/>
      <c r="E124" s="108" t="s">
        <v>456</v>
      </c>
      <c r="F124" s="108" t="s">
        <v>2166</v>
      </c>
      <c r="G124" s="108" t="str">
        <f t="shared" si="23"/>
        <v>"F.S. - FRAIS DE STRUCTURE (7% des C.D.)"</v>
      </c>
      <c r="H124" s="108" t="str">
        <f t="shared" si="24"/>
        <v>"S.K. - STRUCTUURKOSTEN (7% van D.K.)"</v>
      </c>
      <c r="I124" t="str">
        <f t="shared" si="25"/>
        <v>if(lang=1;"F.S. - FRAIS DE STRUCTURE (7% des C.D.)";if(lang=2;"S.K. - STRUCTUURKOSTEN (7% van D.K.)";""))</v>
      </c>
      <c r="J124" t="e">
        <f t="shared" si="26"/>
        <v>#VALUE!</v>
      </c>
      <c r="K124" t="e">
        <f t="shared" si="27"/>
        <v>#VALUE!</v>
      </c>
      <c r="L124" t="str">
        <f t="shared" si="28"/>
        <v>""</v>
      </c>
      <c r="M124">
        <f t="shared" si="29"/>
        <v>39</v>
      </c>
      <c r="N124">
        <f t="shared" si="30"/>
        <v>36</v>
      </c>
      <c r="P124" t="str">
        <f t="shared" si="31"/>
        <v>if(lang=1;labels!e124;if(lang=2;labels!f124;""))</v>
      </c>
      <c r="R124" t="str">
        <f t="shared" si="32"/>
        <v>=</v>
      </c>
    </row>
    <row r="125" spans="1:18" x14ac:dyDescent="0.3">
      <c r="B125" s="66" t="e">
        <f t="shared" ca="1" si="22"/>
        <v>#NAME?</v>
      </c>
      <c r="D125" s="107"/>
      <c r="E125" s="108" t="s">
        <v>457</v>
      </c>
      <c r="F125" s="108" t="s">
        <v>2167</v>
      </c>
      <c r="G125" s="108" t="str">
        <f t="shared" si="23"/>
        <v>"C.A. - COÛTS D'ADMINISTRATION"</v>
      </c>
      <c r="H125" s="108" t="str">
        <f t="shared" si="24"/>
        <v>"A.K. - ADMINISTRATIEKOSTEN"</v>
      </c>
      <c r="I125" t="str">
        <f t="shared" si="25"/>
        <v>if(lang=1;"C.A. - COÛTS D'ADMINISTRATION";if(lang=2;"A.K. - ADMINISTRATIEKOSTEN";""))</v>
      </c>
      <c r="J125" t="e">
        <f t="shared" si="26"/>
        <v>#VALUE!</v>
      </c>
      <c r="K125" t="e">
        <f t="shared" si="27"/>
        <v>#VALUE!</v>
      </c>
      <c r="L125" t="str">
        <f t="shared" si="28"/>
        <v>""</v>
      </c>
      <c r="M125">
        <f t="shared" si="29"/>
        <v>29</v>
      </c>
      <c r="N125">
        <f t="shared" si="30"/>
        <v>26</v>
      </c>
      <c r="P125" t="str">
        <f t="shared" si="31"/>
        <v>if(lang=1;labels!e125;if(lang=2;labels!f125;""))</v>
      </c>
      <c r="R125" t="str">
        <f t="shared" si="32"/>
        <v>=</v>
      </c>
    </row>
    <row r="126" spans="1:18" x14ac:dyDescent="0.3">
      <c r="B126" s="66" t="e">
        <f t="shared" ca="1" si="22"/>
        <v>#NAME?</v>
      </c>
      <c r="D126" s="107"/>
      <c r="E126" s="108" t="s">
        <v>458</v>
      </c>
      <c r="F126" s="108" t="s">
        <v>2631</v>
      </c>
      <c r="G126" s="108" t="str">
        <f t="shared" si="23"/>
        <v>"SUBSIDE OCTROYÉ"</v>
      </c>
      <c r="H126" s="108" t="str">
        <f t="shared" si="24"/>
        <v>"Toe te kennen subsidie"</v>
      </c>
      <c r="I126" t="str">
        <f t="shared" si="25"/>
        <v>if(lang=1;"SUBSIDE OCTROYÉ";if(lang=2;"Toe te kennen subsidie";""))</v>
      </c>
      <c r="J126" t="e">
        <f t="shared" si="26"/>
        <v>#VALUE!</v>
      </c>
      <c r="K126" t="e">
        <f t="shared" si="27"/>
        <v>#VALUE!</v>
      </c>
      <c r="L126" t="str">
        <f t="shared" si="28"/>
        <v>""</v>
      </c>
      <c r="M126">
        <f t="shared" si="29"/>
        <v>15</v>
      </c>
      <c r="N126">
        <f t="shared" si="30"/>
        <v>22</v>
      </c>
      <c r="P126" t="str">
        <f t="shared" si="31"/>
        <v>if(lang=1;labels!e126;if(lang=2;labels!f126;""))</v>
      </c>
      <c r="R126" t="str">
        <f t="shared" si="32"/>
        <v>=</v>
      </c>
    </row>
    <row r="127" spans="1:18" x14ac:dyDescent="0.3">
      <c r="B127" s="66" t="e">
        <f t="shared" ref="B127:B132" ca="1" si="33">_xlfn.FORMULATEXT(D127)</f>
        <v>#NAME?</v>
      </c>
      <c r="D127" s="107"/>
      <c r="E127" s="108" t="s">
        <v>459</v>
      </c>
      <c r="F127" s="108" t="s">
        <v>2624</v>
      </c>
      <c r="G127" s="108" t="str">
        <f t="shared" ref="G127:H132" si="34">CHAR(34)&amp;E127&amp;CHAR(34)</f>
        <v>"TRANCHE 1"</v>
      </c>
      <c r="H127" s="108" t="str">
        <f t="shared" si="34"/>
        <v>"1ste schijf"</v>
      </c>
      <c r="I127" t="str">
        <f t="shared" ref="I127:I132" si="35">"if(lang=1;"&amp;G127&amp;";if(lang=2;"&amp;H127&amp;";"&amp;CHAR(34)&amp;CHAR(34)&amp;"))"</f>
        <v>if(lang=1;"TRANCHE 1";if(lang=2;"1ste schijf";""))</v>
      </c>
      <c r="J127" t="e">
        <f t="shared" ref="J127:J132" si="36">RIGHT(C127,LEN(C127)-FIND("!",C127))</f>
        <v>#VALUE!</v>
      </c>
      <c r="K127" t="e">
        <f t="shared" ref="K127:K132" si="37">CHAR(34)&amp;J127&amp;CHAR(34)</f>
        <v>#VALUE!</v>
      </c>
      <c r="L127" t="str">
        <f t="shared" ref="L127:L132" si="38">CHAR(34)&amp;A127&amp;CHAR(34)</f>
        <v>""</v>
      </c>
      <c r="M127">
        <f t="shared" ref="M127:N132" si="39">LEN(E127)</f>
        <v>9</v>
      </c>
      <c r="N127">
        <f t="shared" si="39"/>
        <v>11</v>
      </c>
      <c r="P127" t="str">
        <f t="shared" ref="P127:P132" si="40">"if(lang=1;labels!e"&amp;ROW()&amp;";if(lang=2;labels!f"&amp;ROW()&amp;";"&amp;CHAR(34)&amp;CHAR(34)&amp;"))"</f>
        <v>if(lang=1;labels!e127;if(lang=2;labels!f127;""))</v>
      </c>
      <c r="R127" t="str">
        <f t="shared" ref="R127:R132" si="41">"="&amp;Q127</f>
        <v>=</v>
      </c>
    </row>
    <row r="128" spans="1:18" x14ac:dyDescent="0.3">
      <c r="B128" s="66" t="e">
        <f t="shared" ca="1" si="33"/>
        <v>#NAME?</v>
      </c>
      <c r="D128" s="107"/>
      <c r="E128" s="108" t="s">
        <v>460</v>
      </c>
      <c r="F128" s="108" t="s">
        <v>2625</v>
      </c>
      <c r="G128" s="108" t="str">
        <f t="shared" si="34"/>
        <v>"TRANCHE 2"</v>
      </c>
      <c r="H128" s="108" t="str">
        <f t="shared" si="34"/>
        <v>"2de schijf"</v>
      </c>
      <c r="I128" t="str">
        <f t="shared" si="35"/>
        <v>if(lang=1;"TRANCHE 2";if(lang=2;"2de schijf";""))</v>
      </c>
      <c r="J128" t="e">
        <f t="shared" si="36"/>
        <v>#VALUE!</v>
      </c>
      <c r="K128" t="e">
        <f t="shared" si="37"/>
        <v>#VALUE!</v>
      </c>
      <c r="L128" t="str">
        <f t="shared" si="38"/>
        <v>""</v>
      </c>
      <c r="M128">
        <f t="shared" si="39"/>
        <v>9</v>
      </c>
      <c r="N128">
        <f t="shared" si="39"/>
        <v>10</v>
      </c>
      <c r="P128" t="str">
        <f t="shared" si="40"/>
        <v>if(lang=1;labels!e128;if(lang=2;labels!f128;""))</v>
      </c>
      <c r="R128" t="str">
        <f t="shared" si="41"/>
        <v>=</v>
      </c>
    </row>
    <row r="129" spans="2:18" x14ac:dyDescent="0.3">
      <c r="B129" s="66" t="e">
        <f t="shared" ca="1" si="33"/>
        <v>#NAME?</v>
      </c>
      <c r="D129" s="107"/>
      <c r="E129" s="108" t="s">
        <v>461</v>
      </c>
      <c r="F129" s="108" t="s">
        <v>2626</v>
      </c>
      <c r="G129" s="108" t="str">
        <f t="shared" si="34"/>
        <v>"TRANCHE 3"</v>
      </c>
      <c r="H129" s="108" t="str">
        <f t="shared" si="34"/>
        <v>"3de schijf"</v>
      </c>
      <c r="I129" t="str">
        <f t="shared" si="35"/>
        <v>if(lang=1;"TRANCHE 3";if(lang=2;"3de schijf";""))</v>
      </c>
      <c r="J129" t="e">
        <f t="shared" si="36"/>
        <v>#VALUE!</v>
      </c>
      <c r="K129" t="e">
        <f t="shared" si="37"/>
        <v>#VALUE!</v>
      </c>
      <c r="L129" t="str">
        <f t="shared" si="38"/>
        <v>""</v>
      </c>
      <c r="M129">
        <f t="shared" si="39"/>
        <v>9</v>
      </c>
      <c r="N129">
        <f t="shared" si="39"/>
        <v>10</v>
      </c>
      <c r="P129" t="str">
        <f t="shared" si="40"/>
        <v>if(lang=1;labels!e129;if(lang=2;labels!f129;""))</v>
      </c>
      <c r="R129" t="str">
        <f t="shared" si="41"/>
        <v>=</v>
      </c>
    </row>
    <row r="130" spans="2:18" x14ac:dyDescent="0.3">
      <c r="B130" s="66" t="e">
        <f t="shared" ca="1" si="33"/>
        <v>#NAME?</v>
      </c>
      <c r="D130" s="107"/>
      <c r="E130" s="108" t="s">
        <v>462</v>
      </c>
      <c r="F130" s="108" t="s">
        <v>2627</v>
      </c>
      <c r="G130" s="108" t="str">
        <f t="shared" si="34"/>
        <v>"TRANCHE 4"</v>
      </c>
      <c r="H130" s="108" t="str">
        <f t="shared" si="34"/>
        <v>"4de schijf"</v>
      </c>
      <c r="I130" t="str">
        <f t="shared" si="35"/>
        <v>if(lang=1;"TRANCHE 4";if(lang=2;"4de schijf";""))</v>
      </c>
      <c r="J130" t="e">
        <f t="shared" si="36"/>
        <v>#VALUE!</v>
      </c>
      <c r="K130" t="e">
        <f t="shared" si="37"/>
        <v>#VALUE!</v>
      </c>
      <c r="L130" t="str">
        <f t="shared" si="38"/>
        <v>""</v>
      </c>
      <c r="M130">
        <f t="shared" si="39"/>
        <v>9</v>
      </c>
      <c r="N130">
        <f t="shared" si="39"/>
        <v>10</v>
      </c>
      <c r="P130" t="str">
        <f t="shared" si="40"/>
        <v>if(lang=1;labels!e130;if(lang=2;labels!f130;""))</v>
      </c>
      <c r="R130" t="str">
        <f t="shared" si="41"/>
        <v>=</v>
      </c>
    </row>
    <row r="131" spans="2:18" x14ac:dyDescent="0.3">
      <c r="B131" s="66" t="e">
        <f t="shared" ca="1" si="33"/>
        <v>#NAME?</v>
      </c>
      <c r="D131" s="107"/>
      <c r="E131" s="108" t="s">
        <v>463</v>
      </c>
      <c r="F131" s="108" t="s">
        <v>2628</v>
      </c>
      <c r="G131" s="108" t="str">
        <f t="shared" si="34"/>
        <v>"TRANCHE 5"</v>
      </c>
      <c r="H131" s="108" t="str">
        <f t="shared" si="34"/>
        <v>"5de schijf"</v>
      </c>
      <c r="I131" t="str">
        <f t="shared" si="35"/>
        <v>if(lang=1;"TRANCHE 5";if(lang=2;"5de schijf";""))</v>
      </c>
      <c r="J131" t="e">
        <f t="shared" si="36"/>
        <v>#VALUE!</v>
      </c>
      <c r="K131" t="e">
        <f t="shared" si="37"/>
        <v>#VALUE!</v>
      </c>
      <c r="L131" t="str">
        <f t="shared" si="38"/>
        <v>""</v>
      </c>
      <c r="M131">
        <f t="shared" si="39"/>
        <v>9</v>
      </c>
      <c r="N131">
        <f t="shared" si="39"/>
        <v>10</v>
      </c>
      <c r="P131" t="str">
        <f t="shared" si="40"/>
        <v>if(lang=1;labels!e131;if(lang=2;labels!f131;""))</v>
      </c>
      <c r="R131" t="str">
        <f t="shared" si="41"/>
        <v>=</v>
      </c>
    </row>
    <row r="132" spans="2:18" x14ac:dyDescent="0.3">
      <c r="B132" s="66" t="e">
        <f t="shared" ca="1" si="33"/>
        <v>#NAME?</v>
      </c>
      <c r="D132" s="107"/>
      <c r="E132" s="108" t="s">
        <v>424</v>
      </c>
      <c r="F132" s="108" t="s">
        <v>2162</v>
      </c>
      <c r="G132" s="108" t="str">
        <f t="shared" si="34"/>
        <v>"GRAND TOTAL"</v>
      </c>
      <c r="H132" s="108" t="str">
        <f t="shared" si="34"/>
        <v>"ALGEMEEN TOTAAL"</v>
      </c>
      <c r="I132" t="str">
        <f t="shared" si="35"/>
        <v>if(lang=1;"GRAND TOTAL";if(lang=2;"ALGEMEEN TOTAAL";""))</v>
      </c>
      <c r="J132" t="e">
        <f t="shared" si="36"/>
        <v>#VALUE!</v>
      </c>
      <c r="K132" t="e">
        <f t="shared" si="37"/>
        <v>#VALUE!</v>
      </c>
      <c r="L132" t="str">
        <f t="shared" si="38"/>
        <v>""</v>
      </c>
      <c r="M132">
        <f t="shared" si="39"/>
        <v>11</v>
      </c>
      <c r="N132">
        <f t="shared" si="39"/>
        <v>15</v>
      </c>
      <c r="P132" t="str">
        <f t="shared" si="40"/>
        <v>if(lang=1;labels!e132;if(lang=2;labels!f132;""))</v>
      </c>
      <c r="R132" t="str">
        <f t="shared" si="41"/>
        <v>=</v>
      </c>
    </row>
    <row r="133" spans="2:18" x14ac:dyDescent="0.3">
      <c r="B133" s="66" t="e">
        <f t="shared" ref="B133:B171" ca="1" si="42">_xlfn.FORMULATEXT(D133)</f>
        <v>#NAME?</v>
      </c>
      <c r="D133" s="107"/>
      <c r="E133" s="108" t="s">
        <v>11</v>
      </c>
      <c r="F133" s="108" t="str">
        <f>VLOOKUP(Table6[[#This Row],[F]],$E$2:$F$132,2,FALSE)</f>
        <v>RUBRIEKEN</v>
      </c>
      <c r="G133" s="108" t="str">
        <f t="shared" ref="G133:G171" si="43">CHAR(34)&amp;E133&amp;CHAR(34)</f>
        <v>"RUBRIQUES"</v>
      </c>
      <c r="H133" s="108" t="str">
        <f t="shared" ref="H133:H171" si="44">CHAR(34)&amp;F133&amp;CHAR(34)</f>
        <v>"RUBRIEKEN"</v>
      </c>
      <c r="I133" t="str">
        <f t="shared" ref="I133:I171" si="45">"if(lang=1;"&amp;G133&amp;";if(lang=2;"&amp;H133&amp;";"&amp;CHAR(34)&amp;CHAR(34)&amp;"))"</f>
        <v>if(lang=1;"RUBRIQUES";if(lang=2;"RUBRIEKEN";""))</v>
      </c>
      <c r="J133" t="e">
        <f t="shared" ref="J133:J171" si="46">RIGHT(C133,LEN(C133)-FIND("!",C133))</f>
        <v>#VALUE!</v>
      </c>
      <c r="K133" t="e">
        <f t="shared" ref="K133:K171" si="47">CHAR(34)&amp;J133&amp;CHAR(34)</f>
        <v>#VALUE!</v>
      </c>
      <c r="L133" t="str">
        <f t="shared" ref="L133:L171" si="48">CHAR(34)&amp;A133&amp;CHAR(34)</f>
        <v>""</v>
      </c>
      <c r="M133">
        <f t="shared" ref="M133:M171" si="49">LEN(E133)</f>
        <v>9</v>
      </c>
      <c r="N133">
        <f t="shared" ref="N133:N171" si="50">LEN(F133)</f>
        <v>9</v>
      </c>
      <c r="P133" t="str">
        <f t="shared" ref="P133:P171" si="51">"if(lang=1;labels!e"&amp;ROW()&amp;";if(lang=2;labels!f"&amp;ROW()&amp;";"&amp;CHAR(34)&amp;CHAR(34)&amp;"))"</f>
        <v>if(lang=1;labels!e133;if(lang=2;labels!f133;""))</v>
      </c>
      <c r="R133" t="str">
        <f t="shared" ref="R133:R171" si="52">"="&amp;Q133</f>
        <v>=</v>
      </c>
    </row>
    <row r="134" spans="2:18" x14ac:dyDescent="0.3">
      <c r="B134" s="66" t="e">
        <f t="shared" ca="1" si="42"/>
        <v>#NAME?</v>
      </c>
      <c r="D134" s="107"/>
      <c r="E134" s="108" t="s">
        <v>12</v>
      </c>
      <c r="F134" s="108" t="str">
        <f>VLOOKUP(Table6[[#This Row],[F]],$E$2:$F$132,2,FALSE)</f>
        <v>1. TOTAAL PARTNERS</v>
      </c>
      <c r="G134" s="108" t="str">
        <f t="shared" si="43"/>
        <v>"1. TOTAL PARTENAIRES"</v>
      </c>
      <c r="H134" s="108" t="str">
        <f t="shared" si="44"/>
        <v>"1. TOTAAL PARTNERS"</v>
      </c>
      <c r="I134" t="str">
        <f t="shared" si="45"/>
        <v>if(lang=1;"1. TOTAL PARTENAIRES";if(lang=2;"1. TOTAAL PARTNERS";""))</v>
      </c>
      <c r="J134" t="e">
        <f t="shared" si="46"/>
        <v>#VALUE!</v>
      </c>
      <c r="K134" t="e">
        <f t="shared" si="47"/>
        <v>#VALUE!</v>
      </c>
      <c r="L134" t="str">
        <f t="shared" si="48"/>
        <v>""</v>
      </c>
      <c r="M134">
        <f t="shared" si="49"/>
        <v>20</v>
      </c>
      <c r="N134">
        <f t="shared" si="50"/>
        <v>18</v>
      </c>
      <c r="P134" t="str">
        <f t="shared" si="51"/>
        <v>if(lang=1;labels!e134;if(lang=2;labels!f134;""))</v>
      </c>
      <c r="R134" t="str">
        <f t="shared" si="52"/>
        <v>=</v>
      </c>
    </row>
    <row r="135" spans="2:18" x14ac:dyDescent="0.3">
      <c r="B135" s="66" t="e">
        <f t="shared" ca="1" si="42"/>
        <v>#NAME?</v>
      </c>
      <c r="D135" s="107"/>
      <c r="E135" s="108" t="s">
        <v>13</v>
      </c>
      <c r="F135" s="108" t="str">
        <f>VLOOKUP(Table6[[#This Row],[F]],$E$2:$F$132,2,FALSE)</f>
        <v>1.1 Investering</v>
      </c>
      <c r="G135" s="108" t="str">
        <f t="shared" si="43"/>
        <v>"1.1 Investissements"</v>
      </c>
      <c r="H135" s="108" t="str">
        <f t="shared" si="44"/>
        <v>"1.1 Investering"</v>
      </c>
      <c r="I135" t="str">
        <f t="shared" si="45"/>
        <v>if(lang=1;"1.1 Investissements";if(lang=2;"1.1 Investering";""))</v>
      </c>
      <c r="J135" t="e">
        <f t="shared" si="46"/>
        <v>#VALUE!</v>
      </c>
      <c r="K135" t="e">
        <f t="shared" si="47"/>
        <v>#VALUE!</v>
      </c>
      <c r="L135" t="str">
        <f t="shared" si="48"/>
        <v>""</v>
      </c>
      <c r="M135">
        <f t="shared" si="49"/>
        <v>19</v>
      </c>
      <c r="N135">
        <f t="shared" si="50"/>
        <v>15</v>
      </c>
      <c r="P135" t="str">
        <f t="shared" si="51"/>
        <v>if(lang=1;labels!e135;if(lang=2;labels!f135;""))</v>
      </c>
      <c r="R135" t="str">
        <f t="shared" si="52"/>
        <v>=</v>
      </c>
    </row>
    <row r="136" spans="2:18" x14ac:dyDescent="0.3">
      <c r="B136" s="66" t="e">
        <f t="shared" ca="1" si="42"/>
        <v>#NAME?</v>
      </c>
      <c r="D136" s="107"/>
      <c r="E136" s="108" t="s">
        <v>14</v>
      </c>
      <c r="F136" s="108" t="str">
        <f>VLOOKUP(Table6[[#This Row],[F]],$E$2:$F$132,2,FALSE)</f>
        <v>1.2 Werking</v>
      </c>
      <c r="G136" s="108" t="str">
        <f t="shared" si="43"/>
        <v>"1.2 Fonctionnement"</v>
      </c>
      <c r="H136" s="108" t="str">
        <f t="shared" si="44"/>
        <v>"1.2 Werking"</v>
      </c>
      <c r="I136" t="str">
        <f t="shared" si="45"/>
        <v>if(lang=1;"1.2 Fonctionnement";if(lang=2;"1.2 Werking";""))</v>
      </c>
      <c r="J136" t="e">
        <f t="shared" si="46"/>
        <v>#VALUE!</v>
      </c>
      <c r="K136" t="e">
        <f t="shared" si="47"/>
        <v>#VALUE!</v>
      </c>
      <c r="L136" t="str">
        <f t="shared" si="48"/>
        <v>""</v>
      </c>
      <c r="M136">
        <f t="shared" si="49"/>
        <v>18</v>
      </c>
      <c r="N136">
        <f t="shared" si="50"/>
        <v>11</v>
      </c>
      <c r="P136" t="str">
        <f t="shared" si="51"/>
        <v>if(lang=1;labels!e136;if(lang=2;labels!f136;""))</v>
      </c>
      <c r="R136" t="str">
        <f t="shared" si="52"/>
        <v>=</v>
      </c>
    </row>
    <row r="137" spans="2:18" x14ac:dyDescent="0.3">
      <c r="B137" s="66" t="e">
        <f t="shared" ca="1" si="42"/>
        <v>#NAME?</v>
      </c>
      <c r="D137" s="107"/>
      <c r="E137" s="108" t="s">
        <v>2296</v>
      </c>
      <c r="F137" s="108" t="str">
        <f>VLOOKUP(Table6[[#This Row],[F]],$E$2:$F$132,2,FALSE)</f>
        <v>1.3 Personeel</v>
      </c>
      <c r="G137" s="108" t="str">
        <f t="shared" si="43"/>
        <v>"1.3 Personnel"</v>
      </c>
      <c r="H137" s="108" t="str">
        <f t="shared" si="44"/>
        <v>"1.3 Personeel"</v>
      </c>
      <c r="I137" t="str">
        <f t="shared" si="45"/>
        <v>if(lang=1;"1.3 Personnel";if(lang=2;"1.3 Personeel";""))</v>
      </c>
      <c r="J137" t="e">
        <f t="shared" si="46"/>
        <v>#VALUE!</v>
      </c>
      <c r="K137" t="e">
        <f t="shared" si="47"/>
        <v>#VALUE!</v>
      </c>
      <c r="L137" t="str">
        <f t="shared" si="48"/>
        <v>""</v>
      </c>
      <c r="M137">
        <f t="shared" si="49"/>
        <v>13</v>
      </c>
      <c r="N137">
        <f t="shared" si="50"/>
        <v>13</v>
      </c>
      <c r="P137" t="str">
        <f t="shared" si="51"/>
        <v>if(lang=1;labels!e137;if(lang=2;labels!f137;""))</v>
      </c>
      <c r="R137" t="str">
        <f t="shared" si="52"/>
        <v>=</v>
      </c>
    </row>
    <row r="138" spans="2:18" x14ac:dyDescent="0.3">
      <c r="B138" s="66" t="e">
        <f t="shared" ca="1" si="42"/>
        <v>#NAME?</v>
      </c>
      <c r="D138" s="107"/>
      <c r="E138" s="108" t="s">
        <v>15</v>
      </c>
      <c r="F138" s="108" t="str">
        <f>VLOOKUP(Table6[[#This Row],[F]],$E$2:$F$132,2,FALSE)</f>
        <v>2. TOTAAL SAMENWERKINGEN</v>
      </c>
      <c r="G138" s="108" t="str">
        <f t="shared" si="43"/>
        <v>"2. TOTAL COLLABORATIONS"</v>
      </c>
      <c r="H138" s="108" t="str">
        <f t="shared" si="44"/>
        <v>"2. TOTAAL SAMENWERKINGEN"</v>
      </c>
      <c r="I138" t="str">
        <f t="shared" si="45"/>
        <v>if(lang=1;"2. TOTAL COLLABORATIONS";if(lang=2;"2. TOTAAL SAMENWERKINGEN";""))</v>
      </c>
      <c r="J138" t="e">
        <f t="shared" si="46"/>
        <v>#VALUE!</v>
      </c>
      <c r="K138" t="e">
        <f t="shared" si="47"/>
        <v>#VALUE!</v>
      </c>
      <c r="L138" t="str">
        <f t="shared" si="48"/>
        <v>""</v>
      </c>
      <c r="M138">
        <f t="shared" si="49"/>
        <v>23</v>
      </c>
      <c r="N138">
        <f t="shared" si="50"/>
        <v>24</v>
      </c>
      <c r="P138" t="str">
        <f t="shared" si="51"/>
        <v>if(lang=1;labels!e138;if(lang=2;labels!f138;""))</v>
      </c>
      <c r="R138" t="str">
        <f t="shared" si="52"/>
        <v>=</v>
      </c>
    </row>
    <row r="139" spans="2:18" x14ac:dyDescent="0.3">
      <c r="B139" s="66" t="e">
        <f t="shared" ca="1" si="42"/>
        <v>#NAME?</v>
      </c>
      <c r="D139" s="107"/>
      <c r="E139" s="108" t="s">
        <v>16</v>
      </c>
      <c r="F139" s="108" t="str">
        <f>VLOOKUP(Table6[[#This Row],[F]],$E$2:$F$132,2,FALSE)</f>
        <v>2.1 Investering</v>
      </c>
      <c r="G139" s="108" t="str">
        <f t="shared" si="43"/>
        <v>"2.1 Investissements"</v>
      </c>
      <c r="H139" s="108" t="str">
        <f t="shared" si="44"/>
        <v>"2.1 Investering"</v>
      </c>
      <c r="I139" t="str">
        <f t="shared" si="45"/>
        <v>if(lang=1;"2.1 Investissements";if(lang=2;"2.1 Investering";""))</v>
      </c>
      <c r="J139" t="e">
        <f t="shared" si="46"/>
        <v>#VALUE!</v>
      </c>
      <c r="K139" t="e">
        <f t="shared" si="47"/>
        <v>#VALUE!</v>
      </c>
      <c r="L139" t="str">
        <f t="shared" si="48"/>
        <v>""</v>
      </c>
      <c r="M139">
        <f t="shared" si="49"/>
        <v>19</v>
      </c>
      <c r="N139">
        <f t="shared" si="50"/>
        <v>15</v>
      </c>
      <c r="P139" t="str">
        <f t="shared" si="51"/>
        <v>if(lang=1;labels!e139;if(lang=2;labels!f139;""))</v>
      </c>
      <c r="R139" t="str">
        <f t="shared" si="52"/>
        <v>=</v>
      </c>
    </row>
    <row r="140" spans="2:18" x14ac:dyDescent="0.3">
      <c r="B140" s="66" t="e">
        <f t="shared" ca="1" si="42"/>
        <v>#NAME?</v>
      </c>
      <c r="D140" s="107"/>
      <c r="E140" s="108" t="s">
        <v>17</v>
      </c>
      <c r="F140" s="108" t="str">
        <f>VLOOKUP(Table6[[#This Row],[F]],$E$2:$F$132,2,FALSE)</f>
        <v>2.2 Werking</v>
      </c>
      <c r="G140" s="108" t="str">
        <f t="shared" si="43"/>
        <v>"2.2 Fonctionnement"</v>
      </c>
      <c r="H140" s="108" t="str">
        <f t="shared" si="44"/>
        <v>"2.2 Werking"</v>
      </c>
      <c r="I140" t="str">
        <f t="shared" si="45"/>
        <v>if(lang=1;"2.2 Fonctionnement";if(lang=2;"2.2 Werking";""))</v>
      </c>
      <c r="J140" t="e">
        <f t="shared" si="46"/>
        <v>#VALUE!</v>
      </c>
      <c r="K140" t="e">
        <f t="shared" si="47"/>
        <v>#VALUE!</v>
      </c>
      <c r="L140" t="str">
        <f t="shared" si="48"/>
        <v>""</v>
      </c>
      <c r="M140">
        <f t="shared" si="49"/>
        <v>18</v>
      </c>
      <c r="N140">
        <f t="shared" si="50"/>
        <v>11</v>
      </c>
      <c r="P140" t="str">
        <f t="shared" si="51"/>
        <v>if(lang=1;labels!e140;if(lang=2;labels!f140;""))</v>
      </c>
      <c r="R140" t="str">
        <f t="shared" si="52"/>
        <v>=</v>
      </c>
    </row>
    <row r="141" spans="2:18" x14ac:dyDescent="0.3">
      <c r="B141" s="66" t="e">
        <f t="shared" ca="1" si="42"/>
        <v>#NAME?</v>
      </c>
      <c r="D141" s="107"/>
      <c r="E141" s="108" t="s">
        <v>2295</v>
      </c>
      <c r="F141" s="108" t="str">
        <f>VLOOKUP(Table6[[#This Row],[F]],$E$2:$F$132,2,FALSE)</f>
        <v>2.3 Personeel</v>
      </c>
      <c r="G141" s="108" t="str">
        <f t="shared" si="43"/>
        <v>"2.3 Personnel"</v>
      </c>
      <c r="H141" s="108" t="str">
        <f t="shared" si="44"/>
        <v>"2.3 Personeel"</v>
      </c>
      <c r="I141" t="str">
        <f t="shared" si="45"/>
        <v>if(lang=1;"2.3 Personnel";if(lang=2;"2.3 Personeel";""))</v>
      </c>
      <c r="J141" t="e">
        <f t="shared" si="46"/>
        <v>#VALUE!</v>
      </c>
      <c r="K141" t="e">
        <f t="shared" si="47"/>
        <v>#VALUE!</v>
      </c>
      <c r="L141" t="str">
        <f t="shared" si="48"/>
        <v>""</v>
      </c>
      <c r="M141">
        <f t="shared" si="49"/>
        <v>13</v>
      </c>
      <c r="N141">
        <f t="shared" si="50"/>
        <v>13</v>
      </c>
      <c r="P141" t="str">
        <f t="shared" si="51"/>
        <v>if(lang=1;labels!e141;if(lang=2;labels!f141;""))</v>
      </c>
      <c r="R141" t="str">
        <f t="shared" si="52"/>
        <v>=</v>
      </c>
    </row>
    <row r="142" spans="2:18" x14ac:dyDescent="0.3">
      <c r="B142" s="66" t="e">
        <f t="shared" ca="1" si="42"/>
        <v>#NAME?</v>
      </c>
      <c r="D142" s="107"/>
      <c r="E142" s="108" t="s">
        <v>18</v>
      </c>
      <c r="F142" s="108" t="str">
        <f>VLOOKUP(Table6[[#This Row],[F]],$E$2:$F$132,2,FALSE)</f>
        <v>3. TOTAAL LOKAAL KANTOOR</v>
      </c>
      <c r="G142" s="108" t="str">
        <f t="shared" si="43"/>
        <v>"3. TOTAL BUREAU LOCAL"</v>
      </c>
      <c r="H142" s="108" t="str">
        <f t="shared" si="44"/>
        <v>"3. TOTAAL LOKAAL KANTOOR"</v>
      </c>
      <c r="I142" t="str">
        <f t="shared" si="45"/>
        <v>if(lang=1;"3. TOTAL BUREAU LOCAL";if(lang=2;"3. TOTAAL LOKAAL KANTOOR";""))</v>
      </c>
      <c r="J142" t="e">
        <f t="shared" si="46"/>
        <v>#VALUE!</v>
      </c>
      <c r="K142" t="e">
        <f t="shared" si="47"/>
        <v>#VALUE!</v>
      </c>
      <c r="L142" t="str">
        <f t="shared" si="48"/>
        <v>""</v>
      </c>
      <c r="M142">
        <f t="shared" si="49"/>
        <v>21</v>
      </c>
      <c r="N142">
        <f t="shared" si="50"/>
        <v>24</v>
      </c>
      <c r="P142" t="str">
        <f t="shared" si="51"/>
        <v>if(lang=1;labels!e142;if(lang=2;labels!f142;""))</v>
      </c>
      <c r="R142" t="str">
        <f t="shared" si="52"/>
        <v>=</v>
      </c>
    </row>
    <row r="143" spans="2:18" x14ac:dyDescent="0.3">
      <c r="B143" s="66" t="e">
        <f t="shared" ca="1" si="42"/>
        <v>#NAME?</v>
      </c>
      <c r="D143" s="107"/>
      <c r="E143" s="108" t="s">
        <v>19</v>
      </c>
      <c r="F143" s="108" t="str">
        <f>VLOOKUP(Table6[[#This Row],[F]],$E$2:$F$132,2,FALSE)</f>
        <v>3.1 Investering</v>
      </c>
      <c r="G143" s="108" t="str">
        <f t="shared" si="43"/>
        <v>"3.1 Investissements"</v>
      </c>
      <c r="H143" s="108" t="str">
        <f t="shared" si="44"/>
        <v>"3.1 Investering"</v>
      </c>
      <c r="I143" t="str">
        <f t="shared" si="45"/>
        <v>if(lang=1;"3.1 Investissements";if(lang=2;"3.1 Investering";""))</v>
      </c>
      <c r="J143" t="e">
        <f t="shared" si="46"/>
        <v>#VALUE!</v>
      </c>
      <c r="K143" t="e">
        <f t="shared" si="47"/>
        <v>#VALUE!</v>
      </c>
      <c r="L143" t="str">
        <f t="shared" si="48"/>
        <v>""</v>
      </c>
      <c r="M143">
        <f t="shared" si="49"/>
        <v>19</v>
      </c>
      <c r="N143">
        <f t="shared" si="50"/>
        <v>15</v>
      </c>
      <c r="P143" t="str">
        <f t="shared" si="51"/>
        <v>if(lang=1;labels!e143;if(lang=2;labels!f143;""))</v>
      </c>
      <c r="R143" t="str">
        <f t="shared" si="52"/>
        <v>=</v>
      </c>
    </row>
    <row r="144" spans="2:18" x14ac:dyDescent="0.3">
      <c r="B144" s="66" t="e">
        <f t="shared" ca="1" si="42"/>
        <v>#NAME?</v>
      </c>
      <c r="D144" s="107"/>
      <c r="E144" s="108" t="s">
        <v>20</v>
      </c>
      <c r="F144" s="108" t="str">
        <f>VLOOKUP(Table6[[#This Row],[F]],$E$2:$F$132,2,FALSE)</f>
        <v>3.2 Werking</v>
      </c>
      <c r="G144" s="108" t="str">
        <f t="shared" si="43"/>
        <v>"3.2 Fonctionnement"</v>
      </c>
      <c r="H144" s="108" t="str">
        <f t="shared" si="44"/>
        <v>"3.2 Werking"</v>
      </c>
      <c r="I144" t="str">
        <f t="shared" si="45"/>
        <v>if(lang=1;"3.2 Fonctionnement";if(lang=2;"3.2 Werking";""))</v>
      </c>
      <c r="J144" t="e">
        <f t="shared" si="46"/>
        <v>#VALUE!</v>
      </c>
      <c r="K144" t="e">
        <f t="shared" si="47"/>
        <v>#VALUE!</v>
      </c>
      <c r="L144" t="str">
        <f t="shared" si="48"/>
        <v>""</v>
      </c>
      <c r="M144">
        <f t="shared" si="49"/>
        <v>18</v>
      </c>
      <c r="N144">
        <f t="shared" si="50"/>
        <v>11</v>
      </c>
      <c r="P144" t="str">
        <f t="shared" si="51"/>
        <v>if(lang=1;labels!e144;if(lang=2;labels!f144;""))</v>
      </c>
      <c r="R144" t="str">
        <f t="shared" si="52"/>
        <v>=</v>
      </c>
    </row>
    <row r="145" spans="2:18" x14ac:dyDescent="0.3">
      <c r="B145" s="66" t="e">
        <f t="shared" ca="1" si="42"/>
        <v>#NAME?</v>
      </c>
      <c r="D145" s="107"/>
      <c r="E145" s="108" t="s">
        <v>2294</v>
      </c>
      <c r="F145" s="108" t="str">
        <f>VLOOKUP(Table6[[#This Row],[F]],$E$2:$F$132,2,FALSE)</f>
        <v>3.3 Personeel</v>
      </c>
      <c r="G145" s="108" t="str">
        <f t="shared" si="43"/>
        <v>"3.3 Personnel"</v>
      </c>
      <c r="H145" s="108" t="str">
        <f t="shared" si="44"/>
        <v>"3.3 Personeel"</v>
      </c>
      <c r="I145" t="str">
        <f t="shared" si="45"/>
        <v>if(lang=1;"3.3 Personnel";if(lang=2;"3.3 Personeel";""))</v>
      </c>
      <c r="J145" t="e">
        <f t="shared" si="46"/>
        <v>#VALUE!</v>
      </c>
      <c r="K145" t="e">
        <f t="shared" si="47"/>
        <v>#VALUE!</v>
      </c>
      <c r="L145" t="str">
        <f t="shared" si="48"/>
        <v>""</v>
      </c>
      <c r="M145">
        <f t="shared" si="49"/>
        <v>13</v>
      </c>
      <c r="N145">
        <f t="shared" si="50"/>
        <v>13</v>
      </c>
      <c r="P145" t="str">
        <f t="shared" si="51"/>
        <v>if(lang=1;labels!e145;if(lang=2;labels!f145;""))</v>
      </c>
      <c r="R145" t="str">
        <f t="shared" si="52"/>
        <v>=</v>
      </c>
    </row>
    <row r="146" spans="2:18" x14ac:dyDescent="0.3">
      <c r="B146" s="66" t="e">
        <f t="shared" ca="1" si="42"/>
        <v>#NAME?</v>
      </c>
      <c r="D146" s="107"/>
      <c r="E146" s="108" t="s">
        <v>21</v>
      </c>
      <c r="F146" s="108" t="str">
        <f>VLOOKUP(Table6[[#This Row],[F]],$E$2:$F$132,2,FALSE)</f>
        <v>4. TOTAAL HOOFDZETEL</v>
      </c>
      <c r="G146" s="108" t="str">
        <f t="shared" si="43"/>
        <v>"4. TOTAL SIÈGE"</v>
      </c>
      <c r="H146" s="108" t="str">
        <f t="shared" si="44"/>
        <v>"4. TOTAAL HOOFDZETEL"</v>
      </c>
      <c r="I146" t="str">
        <f t="shared" si="45"/>
        <v>if(lang=1;"4. TOTAL SIÈGE";if(lang=2;"4. TOTAAL HOOFDZETEL";""))</v>
      </c>
      <c r="J146" t="e">
        <f t="shared" si="46"/>
        <v>#VALUE!</v>
      </c>
      <c r="K146" t="e">
        <f t="shared" si="47"/>
        <v>#VALUE!</v>
      </c>
      <c r="L146" t="str">
        <f t="shared" si="48"/>
        <v>""</v>
      </c>
      <c r="M146">
        <f t="shared" si="49"/>
        <v>14</v>
      </c>
      <c r="N146">
        <f t="shared" si="50"/>
        <v>20</v>
      </c>
      <c r="P146" t="str">
        <f t="shared" si="51"/>
        <v>if(lang=1;labels!e146;if(lang=2;labels!f146;""))</v>
      </c>
      <c r="R146" t="str">
        <f t="shared" si="52"/>
        <v>=</v>
      </c>
    </row>
    <row r="147" spans="2:18" x14ac:dyDescent="0.3">
      <c r="B147" s="66" t="e">
        <f t="shared" ca="1" si="42"/>
        <v>#NAME?</v>
      </c>
      <c r="D147" s="107"/>
      <c r="E147" s="108" t="s">
        <v>22</v>
      </c>
      <c r="F147" s="108" t="str">
        <f>VLOOKUP(Table6[[#This Row],[F]],$E$2:$F$132,2,FALSE)</f>
        <v>4.1 Investering</v>
      </c>
      <c r="G147" s="108" t="str">
        <f t="shared" si="43"/>
        <v>"4.1 Investissements"</v>
      </c>
      <c r="H147" s="108" t="str">
        <f t="shared" si="44"/>
        <v>"4.1 Investering"</v>
      </c>
      <c r="I147" t="str">
        <f t="shared" si="45"/>
        <v>if(lang=1;"4.1 Investissements";if(lang=2;"4.1 Investering";""))</v>
      </c>
      <c r="J147" t="e">
        <f t="shared" si="46"/>
        <v>#VALUE!</v>
      </c>
      <c r="K147" t="e">
        <f t="shared" si="47"/>
        <v>#VALUE!</v>
      </c>
      <c r="L147" t="str">
        <f t="shared" si="48"/>
        <v>""</v>
      </c>
      <c r="M147">
        <f t="shared" si="49"/>
        <v>19</v>
      </c>
      <c r="N147">
        <f t="shared" si="50"/>
        <v>15</v>
      </c>
      <c r="P147" t="str">
        <f t="shared" si="51"/>
        <v>if(lang=1;labels!e147;if(lang=2;labels!f147;""))</v>
      </c>
      <c r="R147" t="str">
        <f t="shared" si="52"/>
        <v>=</v>
      </c>
    </row>
    <row r="148" spans="2:18" x14ac:dyDescent="0.3">
      <c r="B148" s="66" t="e">
        <f t="shared" ca="1" si="42"/>
        <v>#NAME?</v>
      </c>
      <c r="D148" s="107"/>
      <c r="E148" s="108" t="s">
        <v>23</v>
      </c>
      <c r="F148" s="108" t="str">
        <f>VLOOKUP(Table6[[#This Row],[F]],$E$2:$F$132,2,FALSE)</f>
        <v>4.2 Werking</v>
      </c>
      <c r="G148" s="108" t="str">
        <f t="shared" si="43"/>
        <v>"4.2 Fonctionnement"</v>
      </c>
      <c r="H148" s="108" t="str">
        <f t="shared" si="44"/>
        <v>"4.2 Werking"</v>
      </c>
      <c r="I148" t="str">
        <f t="shared" si="45"/>
        <v>if(lang=1;"4.2 Fonctionnement";if(lang=2;"4.2 Werking";""))</v>
      </c>
      <c r="J148" t="e">
        <f t="shared" si="46"/>
        <v>#VALUE!</v>
      </c>
      <c r="K148" t="e">
        <f t="shared" si="47"/>
        <v>#VALUE!</v>
      </c>
      <c r="L148" t="str">
        <f t="shared" si="48"/>
        <v>""</v>
      </c>
      <c r="M148">
        <f t="shared" si="49"/>
        <v>18</v>
      </c>
      <c r="N148">
        <f t="shared" si="50"/>
        <v>11</v>
      </c>
      <c r="P148" t="str">
        <f t="shared" si="51"/>
        <v>if(lang=1;labels!e148;if(lang=2;labels!f148;""))</v>
      </c>
      <c r="R148" t="str">
        <f t="shared" si="52"/>
        <v>=</v>
      </c>
    </row>
    <row r="149" spans="2:18" x14ac:dyDescent="0.3">
      <c r="B149" s="66" t="e">
        <f t="shared" ca="1" si="42"/>
        <v>#NAME?</v>
      </c>
      <c r="D149" s="107"/>
      <c r="E149" s="108" t="s">
        <v>2293</v>
      </c>
      <c r="F149" s="108" t="str">
        <f>VLOOKUP(Table6[[#This Row],[F]],$E$2:$F$132,2,FALSE)</f>
        <v>4.3 Personeel</v>
      </c>
      <c r="G149" s="108" t="str">
        <f t="shared" si="43"/>
        <v>"4.3 Personnel"</v>
      </c>
      <c r="H149" s="108" t="str">
        <f t="shared" si="44"/>
        <v>"4.3 Personeel"</v>
      </c>
      <c r="I149" t="str">
        <f t="shared" si="45"/>
        <v>if(lang=1;"4.3 Personnel";if(lang=2;"4.3 Personeel";""))</v>
      </c>
      <c r="J149" t="e">
        <f t="shared" si="46"/>
        <v>#VALUE!</v>
      </c>
      <c r="K149" t="e">
        <f t="shared" si="47"/>
        <v>#VALUE!</v>
      </c>
      <c r="L149" t="str">
        <f t="shared" si="48"/>
        <v>""</v>
      </c>
      <c r="M149">
        <f t="shared" si="49"/>
        <v>13</v>
      </c>
      <c r="N149">
        <f t="shared" si="50"/>
        <v>13</v>
      </c>
      <c r="P149" t="str">
        <f t="shared" si="51"/>
        <v>if(lang=1;labels!e149;if(lang=2;labels!f149;""))</v>
      </c>
      <c r="R149" t="str">
        <f t="shared" si="52"/>
        <v>=</v>
      </c>
    </row>
    <row r="150" spans="2:18" x14ac:dyDescent="0.3">
      <c r="B150" s="66" t="e">
        <f t="shared" ca="1" si="42"/>
        <v>#NAME?</v>
      </c>
      <c r="D150" s="107"/>
      <c r="E150" s="108" t="s">
        <v>2647</v>
      </c>
      <c r="F150" s="108" t="s">
        <v>2648</v>
      </c>
      <c r="G150" s="108" t="str">
        <f t="shared" si="43"/>
        <v>"TOTAL DES COÛTS OPÉRATIONNELS"</v>
      </c>
      <c r="H150" s="108" t="str">
        <f t="shared" si="44"/>
        <v>"TOTAAL OPERATIONELE KOSTEN"</v>
      </c>
      <c r="I150" t="str">
        <f t="shared" si="45"/>
        <v>if(lang=1;"TOTAL DES COÛTS OPÉRATIONNELS";if(lang=2;"TOTAAL OPERATIONELE KOSTEN";""))</v>
      </c>
      <c r="J150" t="e">
        <f t="shared" si="46"/>
        <v>#VALUE!</v>
      </c>
      <c r="K150" t="e">
        <f t="shared" si="47"/>
        <v>#VALUE!</v>
      </c>
      <c r="L150" t="str">
        <f t="shared" si="48"/>
        <v>""</v>
      </c>
      <c r="M150">
        <f t="shared" si="49"/>
        <v>29</v>
      </c>
      <c r="N150">
        <f t="shared" si="50"/>
        <v>26</v>
      </c>
      <c r="P150" t="str">
        <f t="shared" si="51"/>
        <v>if(lang=1;labels!e150;if(lang=2;labels!f150;""))</v>
      </c>
      <c r="R150" t="str">
        <f t="shared" si="52"/>
        <v>=</v>
      </c>
    </row>
    <row r="151" spans="2:18" x14ac:dyDescent="0.3">
      <c r="B151" s="66" t="e">
        <f t="shared" ca="1" si="42"/>
        <v>#NAME?</v>
      </c>
      <c r="D151" s="107"/>
      <c r="E151" s="108" t="s">
        <v>24</v>
      </c>
      <c r="F151" s="108" t="str">
        <f>VLOOKUP(Table6[[#This Row],[F]],$E$2:$F$132,2,FALSE)</f>
        <v>TOTAAL INVESTERING</v>
      </c>
      <c r="G151" s="108" t="str">
        <f t="shared" si="43"/>
        <v>"TOTAL INVESTISSEMENTS"</v>
      </c>
      <c r="H151" s="108" t="str">
        <f t="shared" si="44"/>
        <v>"TOTAAL INVESTERING"</v>
      </c>
      <c r="I151" t="str">
        <f t="shared" si="45"/>
        <v>if(lang=1;"TOTAL INVESTISSEMENTS";if(lang=2;"TOTAAL INVESTERING";""))</v>
      </c>
      <c r="J151" t="e">
        <f t="shared" si="46"/>
        <v>#VALUE!</v>
      </c>
      <c r="K151" t="e">
        <f t="shared" si="47"/>
        <v>#VALUE!</v>
      </c>
      <c r="L151" t="str">
        <f t="shared" si="48"/>
        <v>""</v>
      </c>
      <c r="M151">
        <f t="shared" si="49"/>
        <v>21</v>
      </c>
      <c r="N151">
        <f t="shared" si="50"/>
        <v>18</v>
      </c>
      <c r="P151" t="str">
        <f t="shared" si="51"/>
        <v>if(lang=1;labels!e151;if(lang=2;labels!f151;""))</v>
      </c>
      <c r="R151" t="str">
        <f t="shared" si="52"/>
        <v>=</v>
      </c>
    </row>
    <row r="152" spans="2:18" x14ac:dyDescent="0.3">
      <c r="B152" s="66" t="e">
        <f t="shared" ca="1" si="42"/>
        <v>#NAME?</v>
      </c>
      <c r="D152" s="107"/>
      <c r="E152" s="108" t="s">
        <v>25</v>
      </c>
      <c r="F152" s="108" t="str">
        <f>VLOOKUP(Table6[[#This Row],[F]],$E$2:$F$132,2,FALSE)</f>
        <v>A. Aankoop voertuigen</v>
      </c>
      <c r="G152" s="108" t="str">
        <f t="shared" si="43"/>
        <v>"A. Achat de véhicules"</v>
      </c>
      <c r="H152" s="108" t="str">
        <f t="shared" si="44"/>
        <v>"A. Aankoop voertuigen"</v>
      </c>
      <c r="I152" t="str">
        <f t="shared" si="45"/>
        <v>if(lang=1;"A. Achat de véhicules";if(lang=2;"A. Aankoop voertuigen";""))</v>
      </c>
      <c r="J152" t="e">
        <f t="shared" si="46"/>
        <v>#VALUE!</v>
      </c>
      <c r="K152" t="e">
        <f t="shared" si="47"/>
        <v>#VALUE!</v>
      </c>
      <c r="L152" t="str">
        <f t="shared" si="48"/>
        <v>""</v>
      </c>
      <c r="M152">
        <f t="shared" si="49"/>
        <v>21</v>
      </c>
      <c r="N152">
        <f t="shared" si="50"/>
        <v>21</v>
      </c>
      <c r="P152" t="str">
        <f t="shared" si="51"/>
        <v>if(lang=1;labels!e152;if(lang=2;labels!f152;""))</v>
      </c>
      <c r="R152" t="str">
        <f t="shared" si="52"/>
        <v>=</v>
      </c>
    </row>
    <row r="153" spans="2:18" x14ac:dyDescent="0.3">
      <c r="B153" s="66" t="e">
        <f t="shared" ca="1" si="42"/>
        <v>#NAME?</v>
      </c>
      <c r="D153" s="107"/>
      <c r="E153" s="108" t="s">
        <v>26</v>
      </c>
      <c r="F153" s="108" t="str">
        <f>VLOOKUP(Table6[[#This Row],[F]],$E$2:$F$132,2,FALSE)</f>
        <v>B. Meubilair,  ICT</v>
      </c>
      <c r="G153" s="108" t="str">
        <f t="shared" si="43"/>
        <v>"B. Mobilier, ICT"</v>
      </c>
      <c r="H153" s="108" t="str">
        <f t="shared" si="44"/>
        <v>"B. Meubilair,  ICT"</v>
      </c>
      <c r="I153" t="str">
        <f t="shared" si="45"/>
        <v>if(lang=1;"B. Mobilier, ICT";if(lang=2;"B. Meubilair,  ICT";""))</v>
      </c>
      <c r="J153" t="e">
        <f t="shared" si="46"/>
        <v>#VALUE!</v>
      </c>
      <c r="K153" t="e">
        <f t="shared" si="47"/>
        <v>#VALUE!</v>
      </c>
      <c r="L153" t="str">
        <f t="shared" si="48"/>
        <v>""</v>
      </c>
      <c r="M153">
        <f t="shared" si="49"/>
        <v>16</v>
      </c>
      <c r="N153">
        <f t="shared" si="50"/>
        <v>18</v>
      </c>
      <c r="P153" t="str">
        <f t="shared" si="51"/>
        <v>if(lang=1;labels!e153;if(lang=2;labels!f153;""))</v>
      </c>
      <c r="R153" t="str">
        <f t="shared" si="52"/>
        <v>=</v>
      </c>
    </row>
    <row r="154" spans="2:18" x14ac:dyDescent="0.3">
      <c r="B154" s="66" t="e">
        <f t="shared" ca="1" si="42"/>
        <v>#NAME?</v>
      </c>
      <c r="D154" s="107"/>
      <c r="E154" s="108" t="s">
        <v>27</v>
      </c>
      <c r="F154" s="108" t="str">
        <f>VLOOKUP(Table6[[#This Row],[F]],$E$2:$F$132,2,FALSE)</f>
        <v>C. Andere</v>
      </c>
      <c r="G154" s="108" t="str">
        <f t="shared" si="43"/>
        <v>"C. Autres"</v>
      </c>
      <c r="H154" s="108" t="str">
        <f t="shared" si="44"/>
        <v>"C. Andere"</v>
      </c>
      <c r="I154" t="str">
        <f t="shared" si="45"/>
        <v>if(lang=1;"C. Autres";if(lang=2;"C. Andere";""))</v>
      </c>
      <c r="J154" t="e">
        <f t="shared" si="46"/>
        <v>#VALUE!</v>
      </c>
      <c r="K154" t="e">
        <f t="shared" si="47"/>
        <v>#VALUE!</v>
      </c>
      <c r="L154" t="str">
        <f t="shared" si="48"/>
        <v>""</v>
      </c>
      <c r="M154">
        <f t="shared" si="49"/>
        <v>9</v>
      </c>
      <c r="N154">
        <f t="shared" si="50"/>
        <v>9</v>
      </c>
      <c r="P154" t="str">
        <f t="shared" si="51"/>
        <v>if(lang=1;labels!e154;if(lang=2;labels!f154;""))</v>
      </c>
      <c r="R154" t="str">
        <f t="shared" si="52"/>
        <v>=</v>
      </c>
    </row>
    <row r="155" spans="2:18" x14ac:dyDescent="0.3">
      <c r="B155" s="66" t="e">
        <f t="shared" ca="1" si="42"/>
        <v>#NAME?</v>
      </c>
      <c r="D155" s="107"/>
      <c r="E155" s="108" t="s">
        <v>28</v>
      </c>
      <c r="F155" s="108" t="str">
        <f>VLOOKUP(Table6[[#This Row],[F]],$E$2:$F$132,2,FALSE)</f>
        <v>TOTAAL WERKING</v>
      </c>
      <c r="G155" s="108" t="str">
        <f t="shared" si="43"/>
        <v>"TOTAL FONCTIONNEMENT"</v>
      </c>
      <c r="H155" s="108" t="str">
        <f t="shared" si="44"/>
        <v>"TOTAAL WERKING"</v>
      </c>
      <c r="I155" t="str">
        <f t="shared" si="45"/>
        <v>if(lang=1;"TOTAL FONCTIONNEMENT";if(lang=2;"TOTAAL WERKING";""))</v>
      </c>
      <c r="J155" t="e">
        <f t="shared" si="46"/>
        <v>#VALUE!</v>
      </c>
      <c r="K155" t="e">
        <f t="shared" si="47"/>
        <v>#VALUE!</v>
      </c>
      <c r="L155" t="str">
        <f t="shared" si="48"/>
        <v>""</v>
      </c>
      <c r="M155">
        <f t="shared" si="49"/>
        <v>20</v>
      </c>
      <c r="N155">
        <f t="shared" si="50"/>
        <v>14</v>
      </c>
      <c r="P155" t="str">
        <f t="shared" si="51"/>
        <v>if(lang=1;labels!e155;if(lang=2;labels!f155;""))</v>
      </c>
      <c r="R155" t="str">
        <f t="shared" si="52"/>
        <v>=</v>
      </c>
    </row>
    <row r="156" spans="2:18" x14ac:dyDescent="0.3">
      <c r="B156" s="66" t="e">
        <f t="shared" ca="1" si="42"/>
        <v>#NAME?</v>
      </c>
      <c r="D156" s="107"/>
      <c r="E156" s="108" t="s">
        <v>29</v>
      </c>
      <c r="F156" s="108" t="str">
        <f>VLOOKUP(Table6[[#This Row],[F]],$E$2:$F$132,2,FALSE)</f>
        <v>A. Verplaatsingen</v>
      </c>
      <c r="G156" s="108" t="str">
        <f t="shared" si="43"/>
        <v>"A. Déplacements"</v>
      </c>
      <c r="H156" s="108" t="str">
        <f t="shared" si="44"/>
        <v>"A. Verplaatsingen"</v>
      </c>
      <c r="I156" t="str">
        <f t="shared" si="45"/>
        <v>if(lang=1;"A. Déplacements";if(lang=2;"A. Verplaatsingen";""))</v>
      </c>
      <c r="J156" t="e">
        <f t="shared" si="46"/>
        <v>#VALUE!</v>
      </c>
      <c r="K156" t="e">
        <f t="shared" si="47"/>
        <v>#VALUE!</v>
      </c>
      <c r="L156" t="str">
        <f t="shared" si="48"/>
        <v>""</v>
      </c>
      <c r="M156">
        <f t="shared" si="49"/>
        <v>15</v>
      </c>
      <c r="N156">
        <f t="shared" si="50"/>
        <v>17</v>
      </c>
      <c r="P156" t="str">
        <f t="shared" si="51"/>
        <v>if(lang=1;labels!e156;if(lang=2;labels!f156;""))</v>
      </c>
      <c r="R156" t="str">
        <f t="shared" si="52"/>
        <v>=</v>
      </c>
    </row>
    <row r="157" spans="2:18" x14ac:dyDescent="0.3">
      <c r="B157" s="66" t="e">
        <f t="shared" ca="1" si="42"/>
        <v>#NAME?</v>
      </c>
      <c r="D157" s="107"/>
      <c r="E157" s="108" t="s">
        <v>30</v>
      </c>
      <c r="F157" s="108" t="str">
        <f>VLOOKUP(Table6[[#This Row],[F]],$E$2:$F$132,2,FALSE)</f>
        <v>B. Lokaal kantoor</v>
      </c>
      <c r="G157" s="108" t="str">
        <f t="shared" si="43"/>
        <v>"B. Bureau local"</v>
      </c>
      <c r="H157" s="108" t="str">
        <f t="shared" si="44"/>
        <v>"B. Lokaal kantoor"</v>
      </c>
      <c r="I157" t="str">
        <f t="shared" si="45"/>
        <v>if(lang=1;"B. Bureau local";if(lang=2;"B. Lokaal kantoor";""))</v>
      </c>
      <c r="J157" t="e">
        <f t="shared" si="46"/>
        <v>#VALUE!</v>
      </c>
      <c r="K157" t="e">
        <f t="shared" si="47"/>
        <v>#VALUE!</v>
      </c>
      <c r="L157" t="str">
        <f t="shared" si="48"/>
        <v>""</v>
      </c>
      <c r="M157">
        <f t="shared" si="49"/>
        <v>15</v>
      </c>
      <c r="N157">
        <f t="shared" si="50"/>
        <v>17</v>
      </c>
      <c r="P157" t="str">
        <f t="shared" si="51"/>
        <v>if(lang=1;labels!e157;if(lang=2;labels!f157;""))</v>
      </c>
      <c r="R157" t="str">
        <f t="shared" si="52"/>
        <v>=</v>
      </c>
    </row>
    <row r="158" spans="2:18" x14ac:dyDescent="0.3">
      <c r="B158" s="66" t="e">
        <f t="shared" ca="1" si="42"/>
        <v>#NAME?</v>
      </c>
      <c r="D158" s="107"/>
      <c r="E158" s="108" t="s">
        <v>27</v>
      </c>
      <c r="F158" s="108" t="str">
        <f>VLOOKUP(Table6[[#This Row],[F]],$E$2:$F$132,2,FALSE)</f>
        <v>C. Andere</v>
      </c>
      <c r="G158" s="108" t="str">
        <f t="shared" si="43"/>
        <v>"C. Autres"</v>
      </c>
      <c r="H158" s="108" t="str">
        <f t="shared" si="44"/>
        <v>"C. Andere"</v>
      </c>
      <c r="I158" t="str">
        <f t="shared" si="45"/>
        <v>if(lang=1;"C. Autres";if(lang=2;"C. Andere";""))</v>
      </c>
      <c r="J158" t="e">
        <f t="shared" si="46"/>
        <v>#VALUE!</v>
      </c>
      <c r="K158" t="e">
        <f t="shared" si="47"/>
        <v>#VALUE!</v>
      </c>
      <c r="L158" t="str">
        <f t="shared" si="48"/>
        <v>""</v>
      </c>
      <c r="M158">
        <f t="shared" si="49"/>
        <v>9</v>
      </c>
      <c r="N158">
        <f t="shared" si="50"/>
        <v>9</v>
      </c>
      <c r="P158" t="str">
        <f t="shared" si="51"/>
        <v>if(lang=1;labels!e158;if(lang=2;labels!f158;""))</v>
      </c>
      <c r="R158" t="str">
        <f t="shared" si="52"/>
        <v>=</v>
      </c>
    </row>
    <row r="159" spans="2:18" x14ac:dyDescent="0.3">
      <c r="B159" s="66" t="e">
        <f t="shared" ca="1" si="42"/>
        <v>#NAME?</v>
      </c>
      <c r="D159" s="107"/>
      <c r="E159" s="108" t="s">
        <v>2297</v>
      </c>
      <c r="F159" s="108" t="str">
        <f>VLOOKUP(Table6[[#This Row],[F]],$E$2:$F$132,2,FALSE)</f>
        <v>TOTAAL PERSONEEL</v>
      </c>
      <c r="G159" s="108" t="str">
        <f t="shared" si="43"/>
        <v>"TOTAL PERSONNEL"</v>
      </c>
      <c r="H159" s="108" t="str">
        <f t="shared" si="44"/>
        <v>"TOTAAL PERSONEEL"</v>
      </c>
      <c r="I159" t="str">
        <f t="shared" si="45"/>
        <v>if(lang=1;"TOTAL PERSONNEL";if(lang=2;"TOTAAL PERSONEEL";""))</v>
      </c>
      <c r="J159" t="e">
        <f t="shared" si="46"/>
        <v>#VALUE!</v>
      </c>
      <c r="K159" t="e">
        <f t="shared" si="47"/>
        <v>#VALUE!</v>
      </c>
      <c r="L159" t="str">
        <f t="shared" si="48"/>
        <v>""</v>
      </c>
      <c r="M159">
        <f t="shared" si="49"/>
        <v>15</v>
      </c>
      <c r="N159">
        <f t="shared" si="50"/>
        <v>16</v>
      </c>
      <c r="P159" t="str">
        <f t="shared" si="51"/>
        <v>if(lang=1;labels!e159;if(lang=2;labels!f159;""))</v>
      </c>
      <c r="R159" t="str">
        <f t="shared" si="52"/>
        <v>=</v>
      </c>
    </row>
    <row r="160" spans="2:18" x14ac:dyDescent="0.3">
      <c r="B160" s="66" t="e">
        <f t="shared" ca="1" si="42"/>
        <v>#NAME?</v>
      </c>
      <c r="D160" s="107"/>
      <c r="E160" s="108" t="s">
        <v>2298</v>
      </c>
      <c r="F160" s="108" t="str">
        <f>VLOOKUP(Table6[[#This Row],[F]],$E$2:$F$132,2,FALSE)</f>
        <v xml:space="preserve">A. Salaris hoofdzetel </v>
      </c>
      <c r="G160" s="108" t="str">
        <f t="shared" si="43"/>
        <v>"A. Salaires au siège"</v>
      </c>
      <c r="H160" s="108" t="str">
        <f t="shared" si="44"/>
        <v>"A. Salaris hoofdzetel "</v>
      </c>
      <c r="I160" t="str">
        <f t="shared" si="45"/>
        <v>if(lang=1;"A. Salaires au siège";if(lang=2;"A. Salaris hoofdzetel ";""))</v>
      </c>
      <c r="J160" t="e">
        <f t="shared" si="46"/>
        <v>#VALUE!</v>
      </c>
      <c r="K160" t="e">
        <f t="shared" si="47"/>
        <v>#VALUE!</v>
      </c>
      <c r="L160" t="str">
        <f t="shared" si="48"/>
        <v>""</v>
      </c>
      <c r="M160">
        <f t="shared" si="49"/>
        <v>20</v>
      </c>
      <c r="N160">
        <f t="shared" si="50"/>
        <v>22</v>
      </c>
      <c r="P160" t="str">
        <f t="shared" si="51"/>
        <v>if(lang=1;labels!e160;if(lang=2;labels!f160;""))</v>
      </c>
      <c r="R160" t="str">
        <f t="shared" si="52"/>
        <v>=</v>
      </c>
    </row>
    <row r="161" spans="2:18" x14ac:dyDescent="0.3">
      <c r="B161" s="66" t="e">
        <f t="shared" ca="1" si="42"/>
        <v>#NAME?</v>
      </c>
      <c r="D161" s="107"/>
      <c r="E161" s="108" t="s">
        <v>2299</v>
      </c>
      <c r="F161" s="108" t="str">
        <f>VLOOKUP(Table6[[#This Row],[F]],$E$2:$F$132,2,FALSE)</f>
        <v>B. Salaris expats</v>
      </c>
      <c r="G161" s="108" t="str">
        <f t="shared" si="43"/>
        <v>"B. Salaires des expatriés"</v>
      </c>
      <c r="H161" s="108" t="str">
        <f t="shared" si="44"/>
        <v>"B. Salaris expats"</v>
      </c>
      <c r="I161" t="str">
        <f t="shared" si="45"/>
        <v>if(lang=1;"B. Salaires des expatriés";if(lang=2;"B. Salaris expats";""))</v>
      </c>
      <c r="J161" t="e">
        <f t="shared" si="46"/>
        <v>#VALUE!</v>
      </c>
      <c r="K161" t="e">
        <f t="shared" si="47"/>
        <v>#VALUE!</v>
      </c>
      <c r="L161" t="str">
        <f t="shared" si="48"/>
        <v>""</v>
      </c>
      <c r="M161">
        <f t="shared" si="49"/>
        <v>25</v>
      </c>
      <c r="N161">
        <f t="shared" si="50"/>
        <v>17</v>
      </c>
      <c r="P161" t="str">
        <f t="shared" si="51"/>
        <v>if(lang=1;labels!e161;if(lang=2;labels!f161;""))</v>
      </c>
      <c r="R161" t="str">
        <f t="shared" si="52"/>
        <v>=</v>
      </c>
    </row>
    <row r="162" spans="2:18" x14ac:dyDescent="0.3">
      <c r="B162" s="66" t="e">
        <f t="shared" ca="1" si="42"/>
        <v>#NAME?</v>
      </c>
      <c r="D162" s="107"/>
      <c r="E162" s="108" t="s">
        <v>2300</v>
      </c>
      <c r="F162" s="108" t="str">
        <f>VLOOKUP(Table6[[#This Row],[F]],$E$2:$F$132,2,FALSE)</f>
        <v>C. Salaris lokaal personeel</v>
      </c>
      <c r="G162" s="108" t="str">
        <f t="shared" si="43"/>
        <v>"C. Salaires du personnel local"</v>
      </c>
      <c r="H162" s="108" t="str">
        <f t="shared" si="44"/>
        <v>"C. Salaris lokaal personeel"</v>
      </c>
      <c r="I162" t="str">
        <f t="shared" si="45"/>
        <v>if(lang=1;"C. Salaires du personnel local";if(lang=2;"C. Salaris lokaal personeel";""))</v>
      </c>
      <c r="J162" t="e">
        <f t="shared" si="46"/>
        <v>#VALUE!</v>
      </c>
      <c r="K162" t="e">
        <f t="shared" si="47"/>
        <v>#VALUE!</v>
      </c>
      <c r="L162" t="str">
        <f t="shared" si="48"/>
        <v>""</v>
      </c>
      <c r="M162">
        <f t="shared" si="49"/>
        <v>30</v>
      </c>
      <c r="N162">
        <f t="shared" si="50"/>
        <v>27</v>
      </c>
      <c r="P162" t="str">
        <f t="shared" si="51"/>
        <v>if(lang=1;labels!e162;if(lang=2;labels!f162;""))</v>
      </c>
      <c r="R162" t="str">
        <f t="shared" si="52"/>
        <v>=</v>
      </c>
    </row>
    <row r="163" spans="2:18" x14ac:dyDescent="0.3">
      <c r="B163" s="66" t="e">
        <f t="shared" ca="1" si="42"/>
        <v>#NAME?</v>
      </c>
      <c r="D163" s="107"/>
      <c r="E163" s="108" t="s">
        <v>31</v>
      </c>
      <c r="F163" s="108" t="str">
        <f>VLOOKUP(Table6[[#This Row],[F]],$E$2:$F$132,2,FALSE)</f>
        <v>D. Andere kosten</v>
      </c>
      <c r="G163" s="108" t="str">
        <f t="shared" si="43"/>
        <v>"D. Autres frais"</v>
      </c>
      <c r="H163" s="108" t="str">
        <f t="shared" si="44"/>
        <v>"D. Andere kosten"</v>
      </c>
      <c r="I163" t="str">
        <f t="shared" si="45"/>
        <v>if(lang=1;"D. Autres frais";if(lang=2;"D. Andere kosten";""))</v>
      </c>
      <c r="J163" t="e">
        <f t="shared" si="46"/>
        <v>#VALUE!</v>
      </c>
      <c r="K163" t="e">
        <f t="shared" si="47"/>
        <v>#VALUE!</v>
      </c>
      <c r="L163" t="str">
        <f t="shared" si="48"/>
        <v>""</v>
      </c>
      <c r="M163">
        <f t="shared" si="49"/>
        <v>15</v>
      </c>
      <c r="N163">
        <f t="shared" si="50"/>
        <v>16</v>
      </c>
      <c r="P163" t="str">
        <f t="shared" si="51"/>
        <v>if(lang=1;labels!e163;if(lang=2;labels!f163;""))</v>
      </c>
      <c r="R163" t="str">
        <f t="shared" si="52"/>
        <v>=</v>
      </c>
    </row>
    <row r="164" spans="2:18" x14ac:dyDescent="0.3">
      <c r="B164" s="66" t="e">
        <f t="shared" ca="1" si="42"/>
        <v>#NAME?</v>
      </c>
      <c r="D164" s="107"/>
      <c r="E164" s="108" t="s">
        <v>2301</v>
      </c>
      <c r="F164" s="108" t="str">
        <f>VLOOKUP(Table6[[#This Row],[F]],$E$2:$F$132,2,FALSE)</f>
        <v>Salarissen personeel: brutobedragen met inbegrip van sociale lasten en andere daarmee verband houdende kosten</v>
      </c>
      <c r="G164" s="108" t="str">
        <f t="shared" si="43"/>
        <v>"Salaire du personnel : montants bruts incluant les charges de sécurité sociale et les autres coûts liés"</v>
      </c>
      <c r="H164" s="108" t="str">
        <f t="shared" si="44"/>
        <v>"Salarissen personeel: brutobedragen met inbegrip van sociale lasten en andere daarmee verband houdende kosten"</v>
      </c>
      <c r="I164" t="str">
        <f t="shared" si="45"/>
        <v>if(lang=1;"Salaire du personnel : montants bruts incluant les charges de sécurité sociale et les autres coûts liés";if(lang=2;"Salarissen personeel: brutobedragen met inbegrip van sociale lasten en andere daarmee verband houdende kosten";""))</v>
      </c>
      <c r="J164" t="e">
        <f t="shared" si="46"/>
        <v>#VALUE!</v>
      </c>
      <c r="K164" t="e">
        <f t="shared" si="47"/>
        <v>#VALUE!</v>
      </c>
      <c r="L164" t="str">
        <f t="shared" si="48"/>
        <v>""</v>
      </c>
      <c r="M164">
        <f t="shared" si="49"/>
        <v>103</v>
      </c>
      <c r="N164">
        <f t="shared" si="50"/>
        <v>109</v>
      </c>
      <c r="P164" t="str">
        <f t="shared" si="51"/>
        <v>if(lang=1;labels!e164;if(lang=2;labels!f164;""))</v>
      </c>
      <c r="R164" t="str">
        <f t="shared" si="52"/>
        <v>=</v>
      </c>
    </row>
    <row r="165" spans="2:18" x14ac:dyDescent="0.3">
      <c r="B165" s="66" t="e">
        <f t="shared" ca="1" si="42"/>
        <v>#NAME?</v>
      </c>
      <c r="D165" s="107"/>
      <c r="E165" s="108" t="s">
        <v>2645</v>
      </c>
      <c r="F165" s="108" t="s">
        <v>2646</v>
      </c>
      <c r="G165" s="108" t="str">
        <f t="shared" si="43"/>
        <v>"TOTAL DES COÛTS OPÉRATIONNELS PAR PAYS"</v>
      </c>
      <c r="H165" s="108" t="str">
        <f t="shared" si="44"/>
        <v>"TOTAAL OPERATIONELE KOSTEN PER LAND"</v>
      </c>
      <c r="I165" t="str">
        <f t="shared" si="45"/>
        <v>if(lang=1;"TOTAL DES COÛTS OPÉRATIONNELS PAR PAYS";if(lang=2;"TOTAAL OPERATIONELE KOSTEN PER LAND";""))</v>
      </c>
      <c r="J165" t="e">
        <f t="shared" si="46"/>
        <v>#VALUE!</v>
      </c>
      <c r="K165" t="e">
        <f t="shared" si="47"/>
        <v>#VALUE!</v>
      </c>
      <c r="L165" t="str">
        <f t="shared" si="48"/>
        <v>""</v>
      </c>
      <c r="M165">
        <f t="shared" si="49"/>
        <v>38</v>
      </c>
      <c r="N165">
        <f t="shared" si="50"/>
        <v>35</v>
      </c>
      <c r="P165" t="str">
        <f t="shared" si="51"/>
        <v>if(lang=1;labels!e165;if(lang=2;labels!f165;""))</v>
      </c>
      <c r="R165" t="str">
        <f t="shared" si="52"/>
        <v>=</v>
      </c>
    </row>
    <row r="166" spans="2:18" x14ac:dyDescent="0.3">
      <c r="B166" s="66" t="e">
        <f t="shared" ca="1" si="42"/>
        <v>#NAME?</v>
      </c>
      <c r="D166" s="107"/>
      <c r="E166" s="108" t="s">
        <v>4</v>
      </c>
      <c r="F166" s="108" t="str">
        <f>VLOOKUP(Table6[[#This Row],[F]],$E$2:$F$132,2,FALSE)</f>
        <v>SUPRANATIONALE ACTIVITEITEN</v>
      </c>
      <c r="G166" s="108" t="str">
        <f t="shared" si="43"/>
        <v>"ACTIVITÉS SUPRANATIONALES"</v>
      </c>
      <c r="H166" s="108" t="str">
        <f t="shared" si="44"/>
        <v>"SUPRANATIONALE ACTIVITEITEN"</v>
      </c>
      <c r="I166" t="str">
        <f t="shared" si="45"/>
        <v>if(lang=1;"ACTIVITÉS SUPRANATIONALES";if(lang=2;"SUPRANATIONALE ACTIVITEITEN";""))</v>
      </c>
      <c r="J166" t="e">
        <f t="shared" si="46"/>
        <v>#VALUE!</v>
      </c>
      <c r="K166" t="e">
        <f t="shared" si="47"/>
        <v>#VALUE!</v>
      </c>
      <c r="L166" t="str">
        <f t="shared" si="48"/>
        <v>""</v>
      </c>
      <c r="M166">
        <f t="shared" si="49"/>
        <v>25</v>
      </c>
      <c r="N166">
        <f t="shared" si="50"/>
        <v>27</v>
      </c>
      <c r="P166" t="str">
        <f t="shared" si="51"/>
        <v>if(lang=1;labels!e166;if(lang=2;labels!f166;""))</v>
      </c>
      <c r="R166" t="str">
        <f t="shared" si="52"/>
        <v>=</v>
      </c>
    </row>
    <row r="167" spans="2:18" x14ac:dyDescent="0.3">
      <c r="B167" s="66" t="e">
        <f t="shared" ca="1" si="42"/>
        <v>#NAME?</v>
      </c>
      <c r="D167" s="107"/>
      <c r="E167" s="108" t="s">
        <v>6</v>
      </c>
      <c r="F167" s="108" t="s">
        <v>2632</v>
      </c>
      <c r="G167" s="108" t="str">
        <f t="shared" si="43"/>
        <v>"NOM DU PAYS 1"</v>
      </c>
      <c r="H167" s="108" t="str">
        <f t="shared" si="44"/>
        <v>"LAND 1"</v>
      </c>
      <c r="I167" t="str">
        <f t="shared" si="45"/>
        <v>if(lang=1;"NOM DU PAYS 1";if(lang=2;"LAND 1";""))</v>
      </c>
      <c r="J167" t="e">
        <f t="shared" si="46"/>
        <v>#VALUE!</v>
      </c>
      <c r="K167" t="e">
        <f t="shared" si="47"/>
        <v>#VALUE!</v>
      </c>
      <c r="L167" t="str">
        <f t="shared" si="48"/>
        <v>""</v>
      </c>
      <c r="M167">
        <f t="shared" si="49"/>
        <v>13</v>
      </c>
      <c r="N167">
        <f t="shared" si="50"/>
        <v>6</v>
      </c>
      <c r="P167" t="str">
        <f t="shared" si="51"/>
        <v>if(lang=1;labels!e167;if(lang=2;labels!f167;""))</v>
      </c>
      <c r="R167" t="str">
        <f t="shared" si="52"/>
        <v>=</v>
      </c>
    </row>
    <row r="168" spans="2:18" x14ac:dyDescent="0.3">
      <c r="B168" s="66" t="e">
        <f t="shared" ca="1" si="42"/>
        <v>#NAME?</v>
      </c>
      <c r="D168" s="107"/>
      <c r="E168" s="108" t="s">
        <v>7</v>
      </c>
      <c r="F168" s="108" t="s">
        <v>2633</v>
      </c>
      <c r="G168" s="108" t="str">
        <f t="shared" si="43"/>
        <v>"NOM DU PAYS 2"</v>
      </c>
      <c r="H168" s="108" t="str">
        <f t="shared" si="44"/>
        <v>"LAND 2"</v>
      </c>
      <c r="I168" t="str">
        <f t="shared" si="45"/>
        <v>if(lang=1;"NOM DU PAYS 2";if(lang=2;"LAND 2";""))</v>
      </c>
      <c r="J168" t="e">
        <f t="shared" si="46"/>
        <v>#VALUE!</v>
      </c>
      <c r="K168" t="e">
        <f t="shared" si="47"/>
        <v>#VALUE!</v>
      </c>
      <c r="L168" t="str">
        <f t="shared" si="48"/>
        <v>""</v>
      </c>
      <c r="M168">
        <f t="shared" si="49"/>
        <v>13</v>
      </c>
      <c r="N168">
        <f t="shared" si="50"/>
        <v>6</v>
      </c>
      <c r="P168" t="str">
        <f t="shared" si="51"/>
        <v>if(lang=1;labels!e168;if(lang=2;labels!f168;""))</v>
      </c>
      <c r="R168" t="str">
        <f t="shared" si="52"/>
        <v>=</v>
      </c>
    </row>
    <row r="169" spans="2:18" x14ac:dyDescent="0.3">
      <c r="B169" s="66" t="e">
        <f t="shared" ca="1" si="42"/>
        <v>#NAME?</v>
      </c>
      <c r="D169" s="107"/>
      <c r="E169" s="108" t="s">
        <v>8</v>
      </c>
      <c r="F169" s="108" t="s">
        <v>2634</v>
      </c>
      <c r="G169" s="108" t="str">
        <f t="shared" si="43"/>
        <v>"NOM DU PAYS 3"</v>
      </c>
      <c r="H169" s="108" t="str">
        <f t="shared" si="44"/>
        <v>"LAND 3"</v>
      </c>
      <c r="I169" t="str">
        <f t="shared" si="45"/>
        <v>if(lang=1;"NOM DU PAYS 3";if(lang=2;"LAND 3";""))</v>
      </c>
      <c r="J169" t="e">
        <f t="shared" si="46"/>
        <v>#VALUE!</v>
      </c>
      <c r="K169" t="e">
        <f t="shared" si="47"/>
        <v>#VALUE!</v>
      </c>
      <c r="L169" t="str">
        <f t="shared" si="48"/>
        <v>""</v>
      </c>
      <c r="M169">
        <f t="shared" si="49"/>
        <v>13</v>
      </c>
      <c r="N169">
        <f t="shared" si="50"/>
        <v>6</v>
      </c>
      <c r="P169" t="str">
        <f t="shared" si="51"/>
        <v>if(lang=1;labels!e169;if(lang=2;labels!f169;""))</v>
      </c>
      <c r="R169" t="str">
        <f t="shared" si="52"/>
        <v>=</v>
      </c>
    </row>
    <row r="170" spans="2:18" x14ac:dyDescent="0.3">
      <c r="B170" s="66" t="e">
        <f t="shared" ca="1" si="42"/>
        <v>#NAME?</v>
      </c>
      <c r="D170" s="107"/>
      <c r="E170" s="108" t="s">
        <v>9</v>
      </c>
      <c r="F170" s="108" t="s">
        <v>2635</v>
      </c>
      <c r="G170" s="108" t="str">
        <f t="shared" si="43"/>
        <v>"NOM DU PAYS 4"</v>
      </c>
      <c r="H170" s="108" t="str">
        <f t="shared" si="44"/>
        <v>"LAND 4"</v>
      </c>
      <c r="I170" t="str">
        <f t="shared" si="45"/>
        <v>if(lang=1;"NOM DU PAYS 4";if(lang=2;"LAND 4";""))</v>
      </c>
      <c r="J170" t="e">
        <f t="shared" si="46"/>
        <v>#VALUE!</v>
      </c>
      <c r="K170" t="e">
        <f t="shared" si="47"/>
        <v>#VALUE!</v>
      </c>
      <c r="L170" t="str">
        <f t="shared" si="48"/>
        <v>""</v>
      </c>
      <c r="M170">
        <f t="shared" si="49"/>
        <v>13</v>
      </c>
      <c r="N170">
        <f t="shared" si="50"/>
        <v>6</v>
      </c>
      <c r="P170" t="str">
        <f t="shared" si="51"/>
        <v>if(lang=1;labels!e170;if(lang=2;labels!f170;""))</v>
      </c>
      <c r="R170" t="str">
        <f t="shared" si="52"/>
        <v>=</v>
      </c>
    </row>
    <row r="171" spans="2:18" x14ac:dyDescent="0.3">
      <c r="B171" s="66" t="e">
        <f t="shared" ca="1" si="42"/>
        <v>#NAME?</v>
      </c>
      <c r="D171" s="107"/>
      <c r="E171" s="108" t="s">
        <v>77</v>
      </c>
      <c r="F171" s="108" t="s">
        <v>2636</v>
      </c>
      <c r="G171" s="108" t="str">
        <f t="shared" si="43"/>
        <v>"NOM DU PAYS 5"</v>
      </c>
      <c r="H171" s="108" t="str">
        <f t="shared" si="44"/>
        <v>"LAND 5"</v>
      </c>
      <c r="I171" t="str">
        <f t="shared" si="45"/>
        <v>if(lang=1;"NOM DU PAYS 5";if(lang=2;"LAND 5";""))</v>
      </c>
      <c r="J171" t="e">
        <f t="shared" si="46"/>
        <v>#VALUE!</v>
      </c>
      <c r="K171" t="e">
        <f t="shared" si="47"/>
        <v>#VALUE!</v>
      </c>
      <c r="L171" t="str">
        <f t="shared" si="48"/>
        <v>""</v>
      </c>
      <c r="M171">
        <f t="shared" si="49"/>
        <v>13</v>
      </c>
      <c r="N171">
        <f t="shared" si="50"/>
        <v>6</v>
      </c>
      <c r="P171" t="str">
        <f t="shared" si="51"/>
        <v>if(lang=1;labels!e171;if(lang=2;labels!f171;""))</v>
      </c>
      <c r="R171" t="str">
        <f t="shared" si="52"/>
        <v>=</v>
      </c>
    </row>
    <row r="172" spans="2:18" x14ac:dyDescent="0.3">
      <c r="B172" s="66" t="e">
        <f ca="1">_xlfn.FORMULATEXT(D172)</f>
        <v>#NAME?</v>
      </c>
      <c r="D172" s="107"/>
      <c r="E172" s="108" t="s">
        <v>2637</v>
      </c>
      <c r="F172" s="108" t="s">
        <v>2638</v>
      </c>
      <c r="G172" s="108" t="str">
        <f t="shared" ref="G172:H174" si="53">CHAR(34)&amp;E172&amp;CHAR(34)</f>
        <v>"CO - TOTAL DES COÛTS OPÉRATIONNELS POUR LE PROGRAMME"</v>
      </c>
      <c r="H172" s="108" t="str">
        <f t="shared" si="53"/>
        <v>"OK - TOTAAL OPERATIONELE KOSTEN VOOR HET PROGRAMMA"</v>
      </c>
      <c r="I172" t="str">
        <f>"if(lang=1;"&amp;G172&amp;";if(lang=2;"&amp;H172&amp;";"&amp;CHAR(34)&amp;CHAR(34)&amp;"))"</f>
        <v>if(lang=1;"CO - TOTAL DES COÛTS OPÉRATIONNELS POUR LE PROGRAMME";if(lang=2;"OK - TOTAAL OPERATIONELE KOSTEN VOOR HET PROGRAMMA";""))</v>
      </c>
      <c r="J172" t="e">
        <f>RIGHT(C172,LEN(C172)-FIND("!",C172))</f>
        <v>#VALUE!</v>
      </c>
      <c r="K172" t="e">
        <f>CHAR(34)&amp;J172&amp;CHAR(34)</f>
        <v>#VALUE!</v>
      </c>
      <c r="L172" t="str">
        <f>CHAR(34)&amp;A172&amp;CHAR(34)</f>
        <v>""</v>
      </c>
      <c r="M172">
        <f t="shared" ref="M172:N174" si="54">LEN(E172)</f>
        <v>52</v>
      </c>
      <c r="N172">
        <f t="shared" si="54"/>
        <v>50</v>
      </c>
      <c r="P172" t="str">
        <f>"if(lang=1;labels!e"&amp;ROW()&amp;";if(lang=2;labels!f"&amp;ROW()&amp;";"&amp;CHAR(34)&amp;CHAR(34)&amp;"))"</f>
        <v>if(lang=1;labels!e172;if(lang=2;labels!f172;""))</v>
      </c>
      <c r="R172" t="str">
        <f>"="&amp;Q172</f>
        <v>=</v>
      </c>
    </row>
    <row r="173" spans="2:18" x14ac:dyDescent="0.3">
      <c r="B173" s="66" t="e">
        <f ca="1">_xlfn.FORMULATEXT(D173)</f>
        <v>#NAME?</v>
      </c>
      <c r="D173" s="107"/>
      <c r="E173" s="108" t="s">
        <v>2649</v>
      </c>
      <c r="F173" s="108" t="s">
        <v>2650</v>
      </c>
      <c r="G173" s="108" t="str">
        <f t="shared" si="53"/>
        <v>"Spécifiez dans cette colonne"</v>
      </c>
      <c r="H173" s="108" t="str">
        <f t="shared" si="53"/>
        <v>"Specifieer in deze kolom"</v>
      </c>
      <c r="I173" t="str">
        <f>"if(lang=1;"&amp;G173&amp;";if(lang=2;"&amp;H173&amp;";"&amp;CHAR(34)&amp;CHAR(34)&amp;"))"</f>
        <v>if(lang=1;"Spécifiez dans cette colonne";if(lang=2;"Specifieer in deze kolom";""))</v>
      </c>
      <c r="J173" t="e">
        <f>RIGHT(C173,LEN(C173)-FIND("!",C173))</f>
        <v>#VALUE!</v>
      </c>
      <c r="K173" t="e">
        <f>CHAR(34)&amp;J173&amp;CHAR(34)</f>
        <v>#VALUE!</v>
      </c>
      <c r="L173" t="str">
        <f>CHAR(34)&amp;A173&amp;CHAR(34)</f>
        <v>""</v>
      </c>
      <c r="M173">
        <f t="shared" si="54"/>
        <v>28</v>
      </c>
      <c r="N173">
        <f t="shared" si="54"/>
        <v>24</v>
      </c>
      <c r="P173" t="str">
        <f>"if(lang=1;labels!e"&amp;ROW()&amp;";if(lang=2;labels!f"&amp;ROW()&amp;";"&amp;CHAR(34)&amp;CHAR(34)&amp;"))"</f>
        <v>if(lang=1;labels!e173;if(lang=2;labels!f173;""))</v>
      </c>
      <c r="R173" t="str">
        <f>"="&amp;Q173</f>
        <v>=</v>
      </c>
    </row>
    <row r="174" spans="2:18" x14ac:dyDescent="0.3">
      <c r="B174" s="66" t="e">
        <f ca="1">_xlfn.FORMULATEXT(D174)</f>
        <v>#NAME?</v>
      </c>
      <c r="D174" s="107"/>
      <c r="E174" s="108" t="s">
        <v>2670</v>
      </c>
      <c r="F174" s="108" t="s">
        <v>2671</v>
      </c>
      <c r="G174" s="108" t="str">
        <f t="shared" si="53"/>
        <v>"Pays"</v>
      </c>
      <c r="H174" s="108" t="str">
        <f t="shared" si="53"/>
        <v>"Land"</v>
      </c>
      <c r="I174" t="str">
        <f>"if(lang=1;"&amp;G174&amp;";if(lang=2;"&amp;H174&amp;";"&amp;CHAR(34)&amp;CHAR(34)&amp;"))"</f>
        <v>if(lang=1;"Pays";if(lang=2;"Land";""))</v>
      </c>
      <c r="J174" t="e">
        <f>RIGHT(C174,LEN(C174)-FIND("!",C174))</f>
        <v>#VALUE!</v>
      </c>
      <c r="K174" t="e">
        <f>CHAR(34)&amp;J174&amp;CHAR(34)</f>
        <v>#VALUE!</v>
      </c>
      <c r="L174" t="str">
        <f>CHAR(34)&amp;A174&amp;CHAR(34)</f>
        <v>""</v>
      </c>
      <c r="M174">
        <f t="shared" si="54"/>
        <v>4</v>
      </c>
      <c r="N174">
        <f t="shared" si="54"/>
        <v>4</v>
      </c>
      <c r="P174" t="str">
        <f>"if(lang=1;labels!e"&amp;ROW()&amp;";if(lang=2;labels!f"&amp;ROW()&amp;";"&amp;CHAR(34)&amp;CHAR(34)&amp;"))"</f>
        <v>if(lang=1;labels!e174;if(lang=2;labels!f174;""))</v>
      </c>
      <c r="R174" t="str">
        <f>"="&amp;Q174</f>
        <v>=</v>
      </c>
    </row>
    <row r="183" spans="11:11" x14ac:dyDescent="0.3">
      <c r="K183" t="s">
        <v>78</v>
      </c>
    </row>
    <row r="184" spans="11:11" x14ac:dyDescent="0.3">
      <c r="K184" t="s">
        <v>78</v>
      </c>
    </row>
    <row r="185" spans="11:11" x14ac:dyDescent="0.3">
      <c r="K185" t="s">
        <v>78</v>
      </c>
    </row>
    <row r="186" spans="11:11" x14ac:dyDescent="0.3">
      <c r="K186" t="s">
        <v>78</v>
      </c>
    </row>
    <row r="187" spans="11:11" x14ac:dyDescent="0.3">
      <c r="K187" t="s">
        <v>78</v>
      </c>
    </row>
  </sheetData>
  <sheetProtection formatCells="0" formatColumns="0" formatRows="0" selectLockedCells="1"/>
  <dataConsolidate/>
  <phoneticPr fontId="19" type="noConversion"/>
  <pageMargins left="0.7" right="0.7" top="0.75" bottom="0.75" header="0.3" footer="0.3"/>
  <pageSetup orientation="portrait"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style="262" hidden="1" customWidth="1"/>
    <col min="2" max="5" width="2.44140625" style="262" customWidth="1"/>
    <col min="6" max="14" width="2.44140625" style="108" customWidth="1"/>
    <col min="15" max="20" width="15.6640625" style="262" customWidth="1"/>
    <col min="21" max="21" width="2.44140625" style="262" customWidth="1"/>
    <col min="22" max="33" width="0" style="262" hidden="1" customWidth="1"/>
    <col min="34" max="16384" width="9.109375" style="262" hidden="1"/>
  </cols>
  <sheetData>
    <row r="1" spans="1:33" ht="15" customHeight="1" x14ac:dyDescent="0.3">
      <c r="A1" s="73" t="str">
        <f t="array" aca="1" ref="A1" ca="1">MID(CELL("filename",B1),FIND("]",CELL("filename",B1))+1,256)</f>
        <v>9</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3">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3">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3">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3">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3">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3">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3">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3">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3">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3">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3">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3">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3">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3">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3">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 thickBot="1" x14ac:dyDescent="0.35">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3">
      <c r="A26" s="4" t="s">
        <v>473</v>
      </c>
      <c r="B26" s="341"/>
      <c r="C26" s="342"/>
      <c r="D26" s="342"/>
      <c r="E26" s="342"/>
      <c r="F26" s="342"/>
      <c r="G26" s="342"/>
      <c r="H26" s="342"/>
      <c r="I26" s="342"/>
      <c r="J26" s="342"/>
      <c r="K26" s="342"/>
      <c r="L26" s="342"/>
      <c r="M26" s="342"/>
      <c r="N26" s="358"/>
      <c r="O26" s="184">
        <f>O28+O33+O38</f>
        <v>0</v>
      </c>
      <c r="P26" s="184">
        <f>P28+P33+P38</f>
        <v>0</v>
      </c>
      <c r="Q26" s="184">
        <f>Q28+Q33+Q38</f>
        <v>0</v>
      </c>
      <c r="R26" s="184">
        <f>R28+R33+R38</f>
        <v>0</v>
      </c>
      <c r="S26" s="184">
        <f>S28+S33+S38</f>
        <v>0</v>
      </c>
      <c r="T26" s="195">
        <f>SUM(O26:S26)</f>
        <v>0</v>
      </c>
      <c r="U26" s="5"/>
    </row>
    <row r="27" spans="1:21" ht="15.6" x14ac:dyDescent="0.3">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T27" si="4">O28-(O9+O13+O17+O21)</f>
        <v>0</v>
      </c>
      <c r="P27" s="198">
        <f t="shared" si="4"/>
        <v>0</v>
      </c>
      <c r="Q27" s="198">
        <f t="shared" si="4"/>
        <v>0</v>
      </c>
      <c r="R27" s="198">
        <f t="shared" si="4"/>
        <v>0</v>
      </c>
      <c r="S27" s="198">
        <f t="shared" si="4"/>
        <v>0</v>
      </c>
      <c r="T27" s="199">
        <f t="shared" si="4"/>
        <v>0</v>
      </c>
      <c r="U27" s="5"/>
    </row>
    <row r="28" spans="1:21" x14ac:dyDescent="0.3">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5">SUM(O29:O31)</f>
        <v>0</v>
      </c>
      <c r="P28" s="184">
        <f t="shared" si="5"/>
        <v>0</v>
      </c>
      <c r="Q28" s="184">
        <f t="shared" si="5"/>
        <v>0</v>
      </c>
      <c r="R28" s="184">
        <f t="shared" si="5"/>
        <v>0</v>
      </c>
      <c r="S28" s="184">
        <f t="shared" si="5"/>
        <v>0</v>
      </c>
      <c r="T28" s="195">
        <f t="shared" si="5"/>
        <v>0</v>
      </c>
      <c r="U28" s="5"/>
    </row>
    <row r="29" spans="1:21" x14ac:dyDescent="0.3">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3">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3">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6" x14ac:dyDescent="0.3">
      <c r="A32" s="4"/>
      <c r="B32" s="343" t="str">
        <f>IF(OR(ABS(O32)&gt;1,ABS(P32)&gt;1,ABS(Q32)&gt;1,ABS(R32)&gt;1,ABS(S32)&gt;1,ABS(T32)&gt;1),"Attention aux différences !","")</f>
        <v/>
      </c>
      <c r="C32" s="344"/>
      <c r="D32" s="344"/>
      <c r="E32" s="344"/>
      <c r="F32" s="344"/>
      <c r="G32" s="344"/>
      <c r="H32" s="344"/>
      <c r="I32" s="344"/>
      <c r="J32" s="344"/>
      <c r="K32" s="344"/>
      <c r="L32" s="344"/>
      <c r="M32" s="344"/>
      <c r="N32" s="354"/>
      <c r="O32" s="198">
        <f t="shared" ref="O32:T32" si="6">O33-(O10+O14+O18+O22)</f>
        <v>0</v>
      </c>
      <c r="P32" s="198">
        <f t="shared" si="6"/>
        <v>0</v>
      </c>
      <c r="Q32" s="198">
        <f t="shared" si="6"/>
        <v>0</v>
      </c>
      <c r="R32" s="198">
        <f t="shared" si="6"/>
        <v>0</v>
      </c>
      <c r="S32" s="198">
        <f t="shared" si="6"/>
        <v>0</v>
      </c>
      <c r="T32" s="199">
        <f t="shared" si="6"/>
        <v>0</v>
      </c>
      <c r="U32" s="5"/>
    </row>
    <row r="33" spans="1:21" x14ac:dyDescent="0.3">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7">SUM(O34:O36)</f>
        <v>0</v>
      </c>
      <c r="P33" s="184">
        <f t="shared" si="7"/>
        <v>0</v>
      </c>
      <c r="Q33" s="184">
        <f t="shared" si="7"/>
        <v>0</v>
      </c>
      <c r="R33" s="184">
        <f t="shared" si="7"/>
        <v>0</v>
      </c>
      <c r="S33" s="184">
        <f t="shared" si="7"/>
        <v>0</v>
      </c>
      <c r="T33" s="195">
        <f t="shared" si="7"/>
        <v>0</v>
      </c>
      <c r="U33" s="5"/>
    </row>
    <row r="34" spans="1:21" x14ac:dyDescent="0.3">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3">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3">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6" x14ac:dyDescent="0.3">
      <c r="A37" s="4"/>
      <c r="B37" s="343" t="str">
        <f>IF(OR(ABS(O37)&gt;1,ABS(P37)&gt;1,ABS(Q37)&gt;1,ABS(R37)&gt;1,ABS(S37)&gt;1,ABS(T37)&gt;1),"Attention aux différences !","")</f>
        <v/>
      </c>
      <c r="C37" s="344"/>
      <c r="D37" s="344"/>
      <c r="E37" s="344"/>
      <c r="F37" s="344"/>
      <c r="G37" s="344"/>
      <c r="H37" s="344"/>
      <c r="I37" s="344"/>
      <c r="J37" s="344"/>
      <c r="K37" s="344"/>
      <c r="L37" s="344"/>
      <c r="M37" s="344"/>
      <c r="N37" s="354"/>
      <c r="O37" s="198">
        <f t="shared" ref="O37:T37" si="8">O38-(O11+O15+O19+O23)</f>
        <v>0</v>
      </c>
      <c r="P37" s="198">
        <f t="shared" si="8"/>
        <v>0</v>
      </c>
      <c r="Q37" s="198">
        <f t="shared" si="8"/>
        <v>0</v>
      </c>
      <c r="R37" s="198">
        <f t="shared" si="8"/>
        <v>0</v>
      </c>
      <c r="S37" s="198">
        <f t="shared" si="8"/>
        <v>0</v>
      </c>
      <c r="T37" s="199">
        <f t="shared" si="8"/>
        <v>0</v>
      </c>
      <c r="U37" s="5"/>
    </row>
    <row r="38" spans="1:21" x14ac:dyDescent="0.3">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9">SUM(O39:O42)</f>
        <v>0</v>
      </c>
      <c r="P38" s="184">
        <f t="shared" si="9"/>
        <v>0</v>
      </c>
      <c r="Q38" s="184">
        <f t="shared" si="9"/>
        <v>0</v>
      </c>
      <c r="R38" s="184">
        <f t="shared" si="9"/>
        <v>0</v>
      </c>
      <c r="S38" s="184">
        <f t="shared" si="9"/>
        <v>0</v>
      </c>
      <c r="T38" s="184">
        <f t="shared" si="9"/>
        <v>0</v>
      </c>
      <c r="U38" s="5"/>
    </row>
    <row r="39" spans="1:21" x14ac:dyDescent="0.3">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3">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3">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 thickBot="1" x14ac:dyDescent="0.35">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3">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
      <c r="A44" s="4"/>
      <c r="B44" s="12"/>
      <c r="C44" s="6"/>
      <c r="D44" s="6"/>
      <c r="E44" s="6"/>
      <c r="F44" s="6"/>
      <c r="G44" s="6"/>
      <c r="H44" s="6"/>
      <c r="I44" s="6"/>
      <c r="J44" s="6"/>
      <c r="K44" s="6"/>
      <c r="L44" s="6"/>
      <c r="M44" s="6"/>
      <c r="N44" s="6"/>
      <c r="O44" s="6"/>
      <c r="P44" s="6"/>
      <c r="Q44" s="6"/>
      <c r="R44" s="6"/>
      <c r="S44" s="6"/>
      <c r="T44" s="6"/>
      <c r="U44" s="21"/>
    </row>
    <row r="45" spans="1:21" hidden="1" x14ac:dyDescent="0.3">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3">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3">
      <c r="A47" s="4"/>
      <c r="B47" s="6"/>
      <c r="C47" s="6"/>
      <c r="D47" s="6"/>
      <c r="E47" s="6"/>
      <c r="F47" s="6"/>
      <c r="G47" s="6"/>
      <c r="H47" s="6"/>
      <c r="I47" s="6"/>
      <c r="J47" s="6"/>
      <c r="K47" s="6"/>
      <c r="L47" s="6"/>
      <c r="M47" s="6"/>
      <c r="N47" s="6"/>
      <c r="O47" s="6"/>
      <c r="P47" s="6"/>
      <c r="Q47" s="6"/>
      <c r="R47" s="6"/>
      <c r="S47" s="6"/>
      <c r="T47" s="6"/>
      <c r="U47" s="21"/>
    </row>
    <row r="48" spans="1:21" hidden="1" x14ac:dyDescent="0.3">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3">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3">
      <c r="A50" s="4"/>
      <c r="B50" s="6"/>
      <c r="C50" s="6"/>
      <c r="D50" s="6"/>
      <c r="E50" s="6"/>
      <c r="F50" s="6"/>
      <c r="G50" s="6"/>
      <c r="H50" s="6"/>
      <c r="I50" s="6"/>
      <c r="J50" s="6"/>
      <c r="K50" s="6"/>
      <c r="L50" s="6"/>
      <c r="M50" s="6"/>
      <c r="N50" s="6"/>
      <c r="O50" s="6"/>
      <c r="P50" s="6"/>
      <c r="Q50" s="6"/>
      <c r="R50" s="6"/>
      <c r="S50" s="6"/>
      <c r="T50" s="6"/>
      <c r="U50" s="21"/>
    </row>
    <row r="51" spans="1:25" hidden="1" x14ac:dyDescent="0.3">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3">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3">
      <c r="F53" s="262"/>
      <c r="G53" s="262"/>
      <c r="H53" s="262"/>
      <c r="I53" s="262"/>
      <c r="J53" s="262"/>
      <c r="K53" s="262"/>
      <c r="L53" s="262"/>
      <c r="M53" s="262"/>
      <c r="N53" s="262"/>
      <c r="U53" s="22"/>
    </row>
    <row r="54" spans="1:25" x14ac:dyDescent="0.3">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 thickBot="1" x14ac:dyDescent="0.35">
      <c r="A55" s="4"/>
      <c r="B55" s="6"/>
      <c r="C55" s="6"/>
      <c r="D55" s="6"/>
      <c r="E55" s="6"/>
      <c r="F55" s="6"/>
      <c r="G55" s="6"/>
      <c r="H55" s="6"/>
      <c r="I55" s="6"/>
      <c r="J55" s="6"/>
      <c r="K55" s="6"/>
      <c r="L55" s="6"/>
      <c r="M55" s="6"/>
      <c r="N55" s="6"/>
      <c r="O55" s="6"/>
      <c r="P55" s="6"/>
      <c r="Q55" s="6"/>
      <c r="R55" s="6"/>
      <c r="S55" s="6"/>
      <c r="T55" s="6"/>
      <c r="U55" s="21"/>
      <c r="Y55" s="262" t="s">
        <v>2681</v>
      </c>
    </row>
    <row r="56" spans="1:25" x14ac:dyDescent="0.3">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3">
      <c r="A57" s="4"/>
      <c r="B57" s="341"/>
      <c r="C57" s="342"/>
      <c r="D57" s="342"/>
      <c r="E57" s="342"/>
      <c r="F57" s="342"/>
      <c r="G57" s="342"/>
      <c r="H57" s="342"/>
      <c r="I57" s="342"/>
      <c r="J57" s="342"/>
      <c r="K57" s="342"/>
      <c r="L57" s="342"/>
      <c r="M57" s="342"/>
      <c r="N57" s="358"/>
      <c r="O57" s="184">
        <f t="shared" ref="O57:T57" si="10">SUM(O59:O89)</f>
        <v>0</v>
      </c>
      <c r="P57" s="184">
        <f t="shared" si="10"/>
        <v>0</v>
      </c>
      <c r="Q57" s="184">
        <f t="shared" si="10"/>
        <v>0</v>
      </c>
      <c r="R57" s="184">
        <f t="shared" si="10"/>
        <v>0</v>
      </c>
      <c r="S57" s="184">
        <f t="shared" si="10"/>
        <v>0</v>
      </c>
      <c r="T57" s="195">
        <f t="shared" si="10"/>
        <v>0</v>
      </c>
      <c r="U57" s="5"/>
    </row>
    <row r="58" spans="1:25" ht="15.6" x14ac:dyDescent="0.3">
      <c r="A58" s="4"/>
      <c r="B58" s="343" t="str">
        <f>IF(OR(ABS(O58)&gt;1,ABS(P58)&gt;1,ABS(Q58)&gt;1,ABS(R58)&gt;1,ABS(S58)&gt;1,ABS(T58)&gt;1),"Attention aux différences !","")</f>
        <v/>
      </c>
      <c r="C58" s="344"/>
      <c r="D58" s="344"/>
      <c r="E58" s="344"/>
      <c r="F58" s="344"/>
      <c r="G58" s="344"/>
      <c r="H58" s="344"/>
      <c r="I58" s="344"/>
      <c r="J58" s="344"/>
      <c r="K58" s="344"/>
      <c r="L58" s="344"/>
      <c r="M58" s="344"/>
      <c r="N58" s="354"/>
      <c r="O58" s="214">
        <f t="shared" ref="O58:T58" si="11">O26-SUM(O59:O100)</f>
        <v>0</v>
      </c>
      <c r="P58" s="203">
        <f t="shared" si="11"/>
        <v>0</v>
      </c>
      <c r="Q58" s="203">
        <f t="shared" si="11"/>
        <v>0</v>
      </c>
      <c r="R58" s="203">
        <f t="shared" si="11"/>
        <v>0</v>
      </c>
      <c r="S58" s="203">
        <f t="shared" si="11"/>
        <v>0</v>
      </c>
      <c r="T58" s="204">
        <f t="shared" si="11"/>
        <v>0</v>
      </c>
      <c r="U58" s="5"/>
    </row>
    <row r="59" spans="1:25" x14ac:dyDescent="0.3">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3">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2">SUM(O60:S60)</f>
        <v>0</v>
      </c>
      <c r="U60" s="5"/>
    </row>
    <row r="61" spans="1:25" x14ac:dyDescent="0.3">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2"/>
        <v>0</v>
      </c>
      <c r="U61" s="5"/>
    </row>
    <row r="62" spans="1:25" x14ac:dyDescent="0.3">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2"/>
        <v>0</v>
      </c>
      <c r="U62" s="5"/>
    </row>
    <row r="63" spans="1:25" x14ac:dyDescent="0.3">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2"/>
        <v>0</v>
      </c>
      <c r="U63" s="5"/>
    </row>
    <row r="64" spans="1:25" x14ac:dyDescent="0.3">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2"/>
        <v>0</v>
      </c>
      <c r="U64" s="5"/>
    </row>
    <row r="65" spans="2:21" x14ac:dyDescent="0.3">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2"/>
        <v>0</v>
      </c>
      <c r="U65" s="5"/>
    </row>
    <row r="66" spans="2:21" x14ac:dyDescent="0.3">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2"/>
        <v>0</v>
      </c>
      <c r="U66" s="5"/>
    </row>
    <row r="67" spans="2:21" x14ac:dyDescent="0.3">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2"/>
        <v>0</v>
      </c>
      <c r="U67" s="5"/>
    </row>
    <row r="68" spans="2:21" x14ac:dyDescent="0.3">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2"/>
        <v>0</v>
      </c>
      <c r="U68" s="5"/>
    </row>
    <row r="69" spans="2:21" x14ac:dyDescent="0.3">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2"/>
        <v>0</v>
      </c>
      <c r="U69" s="5"/>
    </row>
    <row r="70" spans="2:21" x14ac:dyDescent="0.3">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2"/>
        <v>0</v>
      </c>
      <c r="U70" s="5"/>
    </row>
    <row r="71" spans="2:21" x14ac:dyDescent="0.3">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2"/>
        <v>0</v>
      </c>
      <c r="U71" s="5"/>
    </row>
    <row r="72" spans="2:21" x14ac:dyDescent="0.3">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2"/>
        <v>0</v>
      </c>
      <c r="U72" s="5"/>
    </row>
    <row r="73" spans="2:21" x14ac:dyDescent="0.3">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2"/>
        <v>0</v>
      </c>
      <c r="U73" s="5"/>
    </row>
    <row r="74" spans="2:21" x14ac:dyDescent="0.3">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2"/>
        <v>0</v>
      </c>
      <c r="U74" s="5"/>
    </row>
    <row r="75" spans="2:21" x14ac:dyDescent="0.3">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2"/>
        <v>0</v>
      </c>
      <c r="U75" s="5"/>
    </row>
    <row r="76" spans="2:21" x14ac:dyDescent="0.3">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2"/>
        <v>0</v>
      </c>
      <c r="U76" s="5"/>
    </row>
    <row r="77" spans="2:21" x14ac:dyDescent="0.3">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2"/>
        <v>0</v>
      </c>
      <c r="U77" s="5"/>
    </row>
    <row r="78" spans="2:21" x14ac:dyDescent="0.3">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2"/>
        <v>0</v>
      </c>
      <c r="U78" s="5"/>
    </row>
    <row r="79" spans="2:21" x14ac:dyDescent="0.3">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2"/>
        <v>0</v>
      </c>
      <c r="U79" s="5"/>
    </row>
    <row r="80" spans="2:21" x14ac:dyDescent="0.3">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2"/>
        <v>0</v>
      </c>
      <c r="U80" s="5"/>
    </row>
    <row r="81" spans="2:21" x14ac:dyDescent="0.3">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2"/>
        <v>0</v>
      </c>
      <c r="U81" s="5"/>
    </row>
    <row r="82" spans="2:21" x14ac:dyDescent="0.3">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2"/>
        <v>0</v>
      </c>
      <c r="U82" s="5"/>
    </row>
    <row r="83" spans="2:21" x14ac:dyDescent="0.3">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2"/>
        <v>0</v>
      </c>
      <c r="U83" s="5"/>
    </row>
    <row r="84" spans="2:21" x14ac:dyDescent="0.3">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2"/>
        <v>0</v>
      </c>
      <c r="U84" s="5"/>
    </row>
    <row r="85" spans="2:21" x14ac:dyDescent="0.3">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2"/>
        <v>0</v>
      </c>
      <c r="U85" s="5"/>
    </row>
    <row r="86" spans="2:21" x14ac:dyDescent="0.3">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2"/>
        <v>0</v>
      </c>
      <c r="U86" s="5"/>
    </row>
    <row r="87" spans="2:21" x14ac:dyDescent="0.3">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2"/>
        <v>0</v>
      </c>
      <c r="U87" s="5"/>
    </row>
    <row r="88" spans="2:21" x14ac:dyDescent="0.3">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2"/>
        <v>0</v>
      </c>
      <c r="U88" s="5"/>
    </row>
    <row r="89" spans="2:21" x14ac:dyDescent="0.3">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2"/>
        <v>0</v>
      </c>
      <c r="U89" s="5"/>
    </row>
    <row r="90" spans="2:21" hidden="1" x14ac:dyDescent="0.3">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2"/>
        <v>0</v>
      </c>
      <c r="U90" s="5"/>
    </row>
    <row r="91" spans="2:21" hidden="1" x14ac:dyDescent="0.3">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2"/>
        <v>0</v>
      </c>
      <c r="U91" s="5"/>
    </row>
    <row r="92" spans="2:21" hidden="1" x14ac:dyDescent="0.3">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2"/>
        <v>0</v>
      </c>
      <c r="U92" s="5"/>
    </row>
    <row r="93" spans="2:21" hidden="1" x14ac:dyDescent="0.3">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2"/>
        <v>0</v>
      </c>
      <c r="U93" s="5"/>
    </row>
    <row r="94" spans="2:21" hidden="1" x14ac:dyDescent="0.3">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2"/>
        <v>0</v>
      </c>
      <c r="U94" s="5"/>
    </row>
    <row r="95" spans="2:21" hidden="1" x14ac:dyDescent="0.3">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2"/>
        <v>0</v>
      </c>
      <c r="U95" s="5"/>
    </row>
    <row r="96" spans="2:21" hidden="1" x14ac:dyDescent="0.3">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2"/>
        <v>0</v>
      </c>
      <c r="U96" s="5"/>
    </row>
    <row r="97" spans="2:21" hidden="1" x14ac:dyDescent="0.3">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2"/>
        <v>0</v>
      </c>
      <c r="U97" s="5"/>
    </row>
    <row r="98" spans="2:21" hidden="1" x14ac:dyDescent="0.3">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2"/>
        <v>0</v>
      </c>
      <c r="U98" s="5"/>
    </row>
    <row r="99" spans="2:21" hidden="1" x14ac:dyDescent="0.3">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2"/>
        <v>0</v>
      </c>
      <c r="U99" s="5"/>
    </row>
    <row r="100" spans="2:21" hidden="1" x14ac:dyDescent="0.3">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2"/>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style="262" hidden="1" customWidth="1"/>
    <col min="2" max="5" width="2.44140625" style="262" customWidth="1"/>
    <col min="6" max="14" width="2.44140625" style="108" customWidth="1"/>
    <col min="15" max="20" width="15.6640625" style="262" customWidth="1"/>
    <col min="21" max="21" width="2.44140625" style="262" customWidth="1"/>
    <col min="22" max="33" width="0" style="262" hidden="1" customWidth="1"/>
    <col min="34" max="16384" width="9.109375" style="262" hidden="1"/>
  </cols>
  <sheetData>
    <row r="1" spans="1:33" ht="15" customHeight="1" x14ac:dyDescent="0.3">
      <c r="A1" s="73" t="str">
        <f t="array" aca="1" ref="A1" ca="1">MID(CELL("filename",B1),FIND("]",CELL("filename",B1))+1,256)</f>
        <v>10</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3">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3">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3">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3">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3">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3">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3">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3">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3">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3">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3">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3">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3">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3">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3">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 thickBot="1" x14ac:dyDescent="0.35">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3">
      <c r="A26" s="4" t="s">
        <v>473</v>
      </c>
      <c r="B26" s="341"/>
      <c r="C26" s="342"/>
      <c r="D26" s="342"/>
      <c r="E26" s="342"/>
      <c r="F26" s="342"/>
      <c r="G26" s="342"/>
      <c r="H26" s="342"/>
      <c r="I26" s="342"/>
      <c r="J26" s="342"/>
      <c r="K26" s="342"/>
      <c r="L26" s="342"/>
      <c r="M26" s="342"/>
      <c r="N26" s="358"/>
      <c r="O26" s="184">
        <f>O28+O33+O38</f>
        <v>0</v>
      </c>
      <c r="P26" s="184">
        <f>P28+P33+P38</f>
        <v>0</v>
      </c>
      <c r="Q26" s="184">
        <f>Q28+Q33+Q38</f>
        <v>0</v>
      </c>
      <c r="R26" s="184">
        <f>R28+R33+R38</f>
        <v>0</v>
      </c>
      <c r="S26" s="184">
        <f>S28+S33+S38</f>
        <v>0</v>
      </c>
      <c r="T26" s="195">
        <f>SUM(O26:S26)</f>
        <v>0</v>
      </c>
      <c r="U26" s="5"/>
    </row>
    <row r="27" spans="1:21" ht="15.6" x14ac:dyDescent="0.3">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T27" si="4">O28-(O9+O13+O17+O21)</f>
        <v>0</v>
      </c>
      <c r="P27" s="198">
        <f t="shared" si="4"/>
        <v>0</v>
      </c>
      <c r="Q27" s="198">
        <f t="shared" si="4"/>
        <v>0</v>
      </c>
      <c r="R27" s="198">
        <f t="shared" si="4"/>
        <v>0</v>
      </c>
      <c r="S27" s="198">
        <f t="shared" si="4"/>
        <v>0</v>
      </c>
      <c r="T27" s="199">
        <f t="shared" si="4"/>
        <v>0</v>
      </c>
      <c r="U27" s="5"/>
    </row>
    <row r="28" spans="1:21" x14ac:dyDescent="0.3">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5">SUM(O29:O31)</f>
        <v>0</v>
      </c>
      <c r="P28" s="184">
        <f t="shared" si="5"/>
        <v>0</v>
      </c>
      <c r="Q28" s="184">
        <f t="shared" si="5"/>
        <v>0</v>
      </c>
      <c r="R28" s="184">
        <f t="shared" si="5"/>
        <v>0</v>
      </c>
      <c r="S28" s="184">
        <f t="shared" si="5"/>
        <v>0</v>
      </c>
      <c r="T28" s="195">
        <f t="shared" si="5"/>
        <v>0</v>
      </c>
      <c r="U28" s="5"/>
    </row>
    <row r="29" spans="1:21" x14ac:dyDescent="0.3">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3">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3">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6" x14ac:dyDescent="0.3">
      <c r="A32" s="4"/>
      <c r="B32" s="343" t="str">
        <f>IF(OR(ABS(O32)&gt;1,ABS(P32)&gt;1,ABS(Q32)&gt;1,ABS(R32)&gt;1,ABS(S32)&gt;1,ABS(T32)&gt;1),"Attention aux différences !","")</f>
        <v/>
      </c>
      <c r="C32" s="344"/>
      <c r="D32" s="344"/>
      <c r="E32" s="344"/>
      <c r="F32" s="344"/>
      <c r="G32" s="344"/>
      <c r="H32" s="344"/>
      <c r="I32" s="344"/>
      <c r="J32" s="344"/>
      <c r="K32" s="344"/>
      <c r="L32" s="344"/>
      <c r="M32" s="344"/>
      <c r="N32" s="354"/>
      <c r="O32" s="198">
        <f t="shared" ref="O32:T32" si="6">O33-(O10+O14+O18+O22)</f>
        <v>0</v>
      </c>
      <c r="P32" s="198">
        <f t="shared" si="6"/>
        <v>0</v>
      </c>
      <c r="Q32" s="198">
        <f t="shared" si="6"/>
        <v>0</v>
      </c>
      <c r="R32" s="198">
        <f t="shared" si="6"/>
        <v>0</v>
      </c>
      <c r="S32" s="198">
        <f t="shared" si="6"/>
        <v>0</v>
      </c>
      <c r="T32" s="199">
        <f t="shared" si="6"/>
        <v>0</v>
      </c>
      <c r="U32" s="5"/>
    </row>
    <row r="33" spans="1:21" x14ac:dyDescent="0.3">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7">SUM(O34:O36)</f>
        <v>0</v>
      </c>
      <c r="P33" s="184">
        <f t="shared" si="7"/>
        <v>0</v>
      </c>
      <c r="Q33" s="184">
        <f t="shared" si="7"/>
        <v>0</v>
      </c>
      <c r="R33" s="184">
        <f t="shared" si="7"/>
        <v>0</v>
      </c>
      <c r="S33" s="184">
        <f t="shared" si="7"/>
        <v>0</v>
      </c>
      <c r="T33" s="195">
        <f t="shared" si="7"/>
        <v>0</v>
      </c>
      <c r="U33" s="5"/>
    </row>
    <row r="34" spans="1:21" x14ac:dyDescent="0.3">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3">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3">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6" x14ac:dyDescent="0.3">
      <c r="A37" s="4"/>
      <c r="B37" s="343" t="str">
        <f>IF(OR(ABS(O37)&gt;1,ABS(P37)&gt;1,ABS(Q37)&gt;1,ABS(R37)&gt;1,ABS(S37)&gt;1,ABS(T37)&gt;1),"Attention aux différences !","")</f>
        <v/>
      </c>
      <c r="C37" s="344"/>
      <c r="D37" s="344"/>
      <c r="E37" s="344"/>
      <c r="F37" s="344"/>
      <c r="G37" s="344"/>
      <c r="H37" s="344"/>
      <c r="I37" s="344"/>
      <c r="J37" s="344"/>
      <c r="K37" s="344"/>
      <c r="L37" s="344"/>
      <c r="M37" s="344"/>
      <c r="N37" s="354"/>
      <c r="O37" s="198">
        <f t="shared" ref="O37:T37" si="8">O38-(O11+O15+O19+O23)</f>
        <v>0</v>
      </c>
      <c r="P37" s="198">
        <f t="shared" si="8"/>
        <v>0</v>
      </c>
      <c r="Q37" s="198">
        <f t="shared" si="8"/>
        <v>0</v>
      </c>
      <c r="R37" s="198">
        <f t="shared" si="8"/>
        <v>0</v>
      </c>
      <c r="S37" s="198">
        <f t="shared" si="8"/>
        <v>0</v>
      </c>
      <c r="T37" s="199">
        <f t="shared" si="8"/>
        <v>0</v>
      </c>
      <c r="U37" s="5"/>
    </row>
    <row r="38" spans="1:21" x14ac:dyDescent="0.3">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9">SUM(O39:O42)</f>
        <v>0</v>
      </c>
      <c r="P38" s="184">
        <f t="shared" si="9"/>
        <v>0</v>
      </c>
      <c r="Q38" s="184">
        <f t="shared" si="9"/>
        <v>0</v>
      </c>
      <c r="R38" s="184">
        <f t="shared" si="9"/>
        <v>0</v>
      </c>
      <c r="S38" s="184">
        <f t="shared" si="9"/>
        <v>0</v>
      </c>
      <c r="T38" s="184">
        <f t="shared" si="9"/>
        <v>0</v>
      </c>
      <c r="U38" s="5"/>
    </row>
    <row r="39" spans="1:21" x14ac:dyDescent="0.3">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3">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3">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 thickBot="1" x14ac:dyDescent="0.35">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3">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
      <c r="A44" s="4"/>
      <c r="B44" s="12"/>
      <c r="C44" s="6"/>
      <c r="D44" s="6"/>
      <c r="E44" s="6"/>
      <c r="F44" s="6"/>
      <c r="G44" s="6"/>
      <c r="H44" s="6"/>
      <c r="I44" s="6"/>
      <c r="J44" s="6"/>
      <c r="K44" s="6"/>
      <c r="L44" s="6"/>
      <c r="M44" s="6"/>
      <c r="N44" s="6"/>
      <c r="O44" s="6"/>
      <c r="P44" s="6"/>
      <c r="Q44" s="6"/>
      <c r="R44" s="6"/>
      <c r="S44" s="6"/>
      <c r="T44" s="6"/>
      <c r="U44" s="21"/>
    </row>
    <row r="45" spans="1:21" hidden="1" x14ac:dyDescent="0.3">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3">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3">
      <c r="A47" s="4"/>
      <c r="B47" s="6"/>
      <c r="C47" s="6"/>
      <c r="D47" s="6"/>
      <c r="E47" s="6"/>
      <c r="F47" s="6"/>
      <c r="G47" s="6"/>
      <c r="H47" s="6"/>
      <c r="I47" s="6"/>
      <c r="J47" s="6"/>
      <c r="K47" s="6"/>
      <c r="L47" s="6"/>
      <c r="M47" s="6"/>
      <c r="N47" s="6"/>
      <c r="O47" s="6"/>
      <c r="P47" s="6"/>
      <c r="Q47" s="6"/>
      <c r="R47" s="6"/>
      <c r="S47" s="6"/>
      <c r="T47" s="6"/>
      <c r="U47" s="21"/>
    </row>
    <row r="48" spans="1:21" hidden="1" x14ac:dyDescent="0.3">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3">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3">
      <c r="A50" s="4"/>
      <c r="B50" s="6"/>
      <c r="C50" s="6"/>
      <c r="D50" s="6"/>
      <c r="E50" s="6"/>
      <c r="F50" s="6"/>
      <c r="G50" s="6"/>
      <c r="H50" s="6"/>
      <c r="I50" s="6"/>
      <c r="J50" s="6"/>
      <c r="K50" s="6"/>
      <c r="L50" s="6"/>
      <c r="M50" s="6"/>
      <c r="N50" s="6"/>
      <c r="O50" s="6"/>
      <c r="P50" s="6"/>
      <c r="Q50" s="6"/>
      <c r="R50" s="6"/>
      <c r="S50" s="6"/>
      <c r="T50" s="6"/>
      <c r="U50" s="21"/>
    </row>
    <row r="51" spans="1:25" hidden="1" x14ac:dyDescent="0.3">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3">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3">
      <c r="F53" s="262"/>
      <c r="G53" s="262"/>
      <c r="H53" s="262"/>
      <c r="I53" s="262"/>
      <c r="J53" s="262"/>
      <c r="K53" s="262"/>
      <c r="L53" s="262"/>
      <c r="M53" s="262"/>
      <c r="N53" s="262"/>
      <c r="U53" s="22"/>
    </row>
    <row r="54" spans="1:25" x14ac:dyDescent="0.3">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 thickBot="1" x14ac:dyDescent="0.35">
      <c r="A55" s="4"/>
      <c r="B55" s="6"/>
      <c r="C55" s="6"/>
      <c r="D55" s="6"/>
      <c r="E55" s="6"/>
      <c r="F55" s="6"/>
      <c r="G55" s="6"/>
      <c r="H55" s="6"/>
      <c r="I55" s="6"/>
      <c r="J55" s="6"/>
      <c r="K55" s="6"/>
      <c r="L55" s="6"/>
      <c r="M55" s="6"/>
      <c r="N55" s="6"/>
      <c r="O55" s="6"/>
      <c r="P55" s="6"/>
      <c r="Q55" s="6"/>
      <c r="R55" s="6"/>
      <c r="S55" s="6"/>
      <c r="T55" s="6"/>
      <c r="U55" s="21"/>
      <c r="Y55" s="262" t="s">
        <v>2681</v>
      </c>
    </row>
    <row r="56" spans="1:25" x14ac:dyDescent="0.3">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3">
      <c r="A57" s="4"/>
      <c r="B57" s="341"/>
      <c r="C57" s="342"/>
      <c r="D57" s="342"/>
      <c r="E57" s="342"/>
      <c r="F57" s="342"/>
      <c r="G57" s="342"/>
      <c r="H57" s="342"/>
      <c r="I57" s="342"/>
      <c r="J57" s="342"/>
      <c r="K57" s="342"/>
      <c r="L57" s="342"/>
      <c r="M57" s="342"/>
      <c r="N57" s="358"/>
      <c r="O57" s="184">
        <f t="shared" ref="O57:T57" si="10">SUM(O59:O89)</f>
        <v>0</v>
      </c>
      <c r="P57" s="184">
        <f t="shared" si="10"/>
        <v>0</v>
      </c>
      <c r="Q57" s="184">
        <f t="shared" si="10"/>
        <v>0</v>
      </c>
      <c r="R57" s="184">
        <f t="shared" si="10"/>
        <v>0</v>
      </c>
      <c r="S57" s="184">
        <f t="shared" si="10"/>
        <v>0</v>
      </c>
      <c r="T57" s="195">
        <f t="shared" si="10"/>
        <v>0</v>
      </c>
      <c r="U57" s="5"/>
    </row>
    <row r="58" spans="1:25" ht="15.6" x14ac:dyDescent="0.3">
      <c r="A58" s="4"/>
      <c r="B58" s="343" t="str">
        <f>IF(OR(ABS(O58)&gt;1,ABS(P58)&gt;1,ABS(Q58)&gt;1,ABS(R58)&gt;1,ABS(S58)&gt;1,ABS(T58)&gt;1),"Attention aux différences !","")</f>
        <v/>
      </c>
      <c r="C58" s="344"/>
      <c r="D58" s="344"/>
      <c r="E58" s="344"/>
      <c r="F58" s="344"/>
      <c r="G58" s="344"/>
      <c r="H58" s="344"/>
      <c r="I58" s="344"/>
      <c r="J58" s="344"/>
      <c r="K58" s="344"/>
      <c r="L58" s="344"/>
      <c r="M58" s="344"/>
      <c r="N58" s="354"/>
      <c r="O58" s="214">
        <f t="shared" ref="O58:T58" si="11">O26-SUM(O59:O100)</f>
        <v>0</v>
      </c>
      <c r="P58" s="203">
        <f t="shared" si="11"/>
        <v>0</v>
      </c>
      <c r="Q58" s="203">
        <f t="shared" si="11"/>
        <v>0</v>
      </c>
      <c r="R58" s="203">
        <f t="shared" si="11"/>
        <v>0</v>
      </c>
      <c r="S58" s="203">
        <f t="shared" si="11"/>
        <v>0</v>
      </c>
      <c r="T58" s="204">
        <f t="shared" si="11"/>
        <v>0</v>
      </c>
      <c r="U58" s="5"/>
    </row>
    <row r="59" spans="1:25" x14ac:dyDescent="0.3">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3">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2">SUM(O60:S60)</f>
        <v>0</v>
      </c>
      <c r="U60" s="5"/>
    </row>
    <row r="61" spans="1:25" x14ac:dyDescent="0.3">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2"/>
        <v>0</v>
      </c>
      <c r="U61" s="5"/>
    </row>
    <row r="62" spans="1:25" x14ac:dyDescent="0.3">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2"/>
        <v>0</v>
      </c>
      <c r="U62" s="5"/>
    </row>
    <row r="63" spans="1:25" x14ac:dyDescent="0.3">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2"/>
        <v>0</v>
      </c>
      <c r="U63" s="5"/>
    </row>
    <row r="64" spans="1:25" x14ac:dyDescent="0.3">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2"/>
        <v>0</v>
      </c>
      <c r="U64" s="5"/>
    </row>
    <row r="65" spans="2:21" x14ac:dyDescent="0.3">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2"/>
        <v>0</v>
      </c>
      <c r="U65" s="5"/>
    </row>
    <row r="66" spans="2:21" x14ac:dyDescent="0.3">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2"/>
        <v>0</v>
      </c>
      <c r="U66" s="5"/>
    </row>
    <row r="67" spans="2:21" x14ac:dyDescent="0.3">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2"/>
        <v>0</v>
      </c>
      <c r="U67" s="5"/>
    </row>
    <row r="68" spans="2:21" x14ac:dyDescent="0.3">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2"/>
        <v>0</v>
      </c>
      <c r="U68" s="5"/>
    </row>
    <row r="69" spans="2:21" x14ac:dyDescent="0.3">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2"/>
        <v>0</v>
      </c>
      <c r="U69" s="5"/>
    </row>
    <row r="70" spans="2:21" x14ac:dyDescent="0.3">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2"/>
        <v>0</v>
      </c>
      <c r="U70" s="5"/>
    </row>
    <row r="71" spans="2:21" x14ac:dyDescent="0.3">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2"/>
        <v>0</v>
      </c>
      <c r="U71" s="5"/>
    </row>
    <row r="72" spans="2:21" x14ac:dyDescent="0.3">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2"/>
        <v>0</v>
      </c>
      <c r="U72" s="5"/>
    </row>
    <row r="73" spans="2:21" x14ac:dyDescent="0.3">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2"/>
        <v>0</v>
      </c>
      <c r="U73" s="5"/>
    </row>
    <row r="74" spans="2:21" x14ac:dyDescent="0.3">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2"/>
        <v>0</v>
      </c>
      <c r="U74" s="5"/>
    </row>
    <row r="75" spans="2:21" x14ac:dyDescent="0.3">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2"/>
        <v>0</v>
      </c>
      <c r="U75" s="5"/>
    </row>
    <row r="76" spans="2:21" x14ac:dyDescent="0.3">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2"/>
        <v>0</v>
      </c>
      <c r="U76" s="5"/>
    </row>
    <row r="77" spans="2:21" x14ac:dyDescent="0.3">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2"/>
        <v>0</v>
      </c>
      <c r="U77" s="5"/>
    </row>
    <row r="78" spans="2:21" x14ac:dyDescent="0.3">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2"/>
        <v>0</v>
      </c>
      <c r="U78" s="5"/>
    </row>
    <row r="79" spans="2:21" x14ac:dyDescent="0.3">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2"/>
        <v>0</v>
      </c>
      <c r="U79" s="5"/>
    </row>
    <row r="80" spans="2:21" x14ac:dyDescent="0.3">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2"/>
        <v>0</v>
      </c>
      <c r="U80" s="5"/>
    </row>
    <row r="81" spans="2:21" x14ac:dyDescent="0.3">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2"/>
        <v>0</v>
      </c>
      <c r="U81" s="5"/>
    </row>
    <row r="82" spans="2:21" x14ac:dyDescent="0.3">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2"/>
        <v>0</v>
      </c>
      <c r="U82" s="5"/>
    </row>
    <row r="83" spans="2:21" x14ac:dyDescent="0.3">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2"/>
        <v>0</v>
      </c>
      <c r="U83" s="5"/>
    </row>
    <row r="84" spans="2:21" x14ac:dyDescent="0.3">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2"/>
        <v>0</v>
      </c>
      <c r="U84" s="5"/>
    </row>
    <row r="85" spans="2:21" x14ac:dyDescent="0.3">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2"/>
        <v>0</v>
      </c>
      <c r="U85" s="5"/>
    </row>
    <row r="86" spans="2:21" x14ac:dyDescent="0.3">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2"/>
        <v>0</v>
      </c>
      <c r="U86" s="5"/>
    </row>
    <row r="87" spans="2:21" x14ac:dyDescent="0.3">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2"/>
        <v>0</v>
      </c>
      <c r="U87" s="5"/>
    </row>
    <row r="88" spans="2:21" x14ac:dyDescent="0.3">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2"/>
        <v>0</v>
      </c>
      <c r="U88" s="5"/>
    </row>
    <row r="89" spans="2:21" x14ac:dyDescent="0.3">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2"/>
        <v>0</v>
      </c>
      <c r="U89" s="5"/>
    </row>
    <row r="90" spans="2:21" hidden="1" x14ac:dyDescent="0.3">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2"/>
        <v>0</v>
      </c>
      <c r="U90" s="5"/>
    </row>
    <row r="91" spans="2:21" hidden="1" x14ac:dyDescent="0.3">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2"/>
        <v>0</v>
      </c>
      <c r="U91" s="5"/>
    </row>
    <row r="92" spans="2:21" hidden="1" x14ac:dyDescent="0.3">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2"/>
        <v>0</v>
      </c>
      <c r="U92" s="5"/>
    </row>
    <row r="93" spans="2:21" hidden="1" x14ac:dyDescent="0.3">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2"/>
        <v>0</v>
      </c>
      <c r="U93" s="5"/>
    </row>
    <row r="94" spans="2:21" hidden="1" x14ac:dyDescent="0.3">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2"/>
        <v>0</v>
      </c>
      <c r="U94" s="5"/>
    </row>
    <row r="95" spans="2:21" hidden="1" x14ac:dyDescent="0.3">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2"/>
        <v>0</v>
      </c>
      <c r="U95" s="5"/>
    </row>
    <row r="96" spans="2:21" hidden="1" x14ac:dyDescent="0.3">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2"/>
        <v>0</v>
      </c>
      <c r="U96" s="5"/>
    </row>
    <row r="97" spans="2:21" hidden="1" x14ac:dyDescent="0.3">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2"/>
        <v>0</v>
      </c>
      <c r="U97" s="5"/>
    </row>
    <row r="98" spans="2:21" hidden="1" x14ac:dyDescent="0.3">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2"/>
        <v>0</v>
      </c>
      <c r="U98" s="5"/>
    </row>
    <row r="99" spans="2:21" hidden="1" x14ac:dyDescent="0.3">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2"/>
        <v>0</v>
      </c>
      <c r="U99" s="5"/>
    </row>
    <row r="100" spans="2:21" hidden="1" x14ac:dyDescent="0.3">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2"/>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style="262" hidden="1" customWidth="1"/>
    <col min="2" max="5" width="2.44140625" style="262" customWidth="1"/>
    <col min="6" max="14" width="2.44140625" style="108" customWidth="1"/>
    <col min="15" max="20" width="15.6640625" style="262" customWidth="1"/>
    <col min="21" max="21" width="2.44140625" style="262" customWidth="1"/>
    <col min="22" max="33" width="0" style="262" hidden="1" customWidth="1"/>
    <col min="34" max="16384" width="9.109375" style="262" hidden="1"/>
  </cols>
  <sheetData>
    <row r="1" spans="1:33" ht="15" customHeight="1" x14ac:dyDescent="0.3">
      <c r="A1" s="73" t="str">
        <f t="array" aca="1" ref="A1" ca="1">MID(CELL("filename",B1),FIND("]",CELL("filename",B1))+1,256)</f>
        <v>11</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3">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3">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3">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3">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3">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3">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3">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3">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3">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3">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3">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3">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3">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3">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3">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 thickBot="1" x14ac:dyDescent="0.35">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3">
      <c r="A26" s="4" t="s">
        <v>473</v>
      </c>
      <c r="B26" s="341"/>
      <c r="C26" s="342"/>
      <c r="D26" s="342"/>
      <c r="E26" s="342"/>
      <c r="F26" s="342"/>
      <c r="G26" s="342"/>
      <c r="H26" s="342"/>
      <c r="I26" s="342"/>
      <c r="J26" s="342"/>
      <c r="K26" s="342"/>
      <c r="L26" s="342"/>
      <c r="M26" s="342"/>
      <c r="N26" s="358"/>
      <c r="O26" s="184">
        <f>O28+O33+O38</f>
        <v>0</v>
      </c>
      <c r="P26" s="184">
        <f>P28+P33+P38</f>
        <v>0</v>
      </c>
      <c r="Q26" s="184">
        <f>Q28+Q33+Q38</f>
        <v>0</v>
      </c>
      <c r="R26" s="184">
        <f>R28+R33+R38</f>
        <v>0</v>
      </c>
      <c r="S26" s="184">
        <f>S28+S33+S38</f>
        <v>0</v>
      </c>
      <c r="T26" s="195">
        <f>SUM(O26:S26)</f>
        <v>0</v>
      </c>
      <c r="U26" s="5"/>
    </row>
    <row r="27" spans="1:21" ht="15.6" x14ac:dyDescent="0.3">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T27" si="4">O28-(O9+O13+O17+O21)</f>
        <v>0</v>
      </c>
      <c r="P27" s="198">
        <f t="shared" si="4"/>
        <v>0</v>
      </c>
      <c r="Q27" s="198">
        <f t="shared" si="4"/>
        <v>0</v>
      </c>
      <c r="R27" s="198">
        <f t="shared" si="4"/>
        <v>0</v>
      </c>
      <c r="S27" s="198">
        <f t="shared" si="4"/>
        <v>0</v>
      </c>
      <c r="T27" s="199">
        <f t="shared" si="4"/>
        <v>0</v>
      </c>
      <c r="U27" s="5"/>
    </row>
    <row r="28" spans="1:21" x14ac:dyDescent="0.3">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5">SUM(O29:O31)</f>
        <v>0</v>
      </c>
      <c r="P28" s="184">
        <f t="shared" si="5"/>
        <v>0</v>
      </c>
      <c r="Q28" s="184">
        <f t="shared" si="5"/>
        <v>0</v>
      </c>
      <c r="R28" s="184">
        <f t="shared" si="5"/>
        <v>0</v>
      </c>
      <c r="S28" s="184">
        <f t="shared" si="5"/>
        <v>0</v>
      </c>
      <c r="T28" s="195">
        <f t="shared" si="5"/>
        <v>0</v>
      </c>
      <c r="U28" s="5"/>
    </row>
    <row r="29" spans="1:21" x14ac:dyDescent="0.3">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3">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3">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6" x14ac:dyDescent="0.3">
      <c r="A32" s="4"/>
      <c r="B32" s="343" t="str">
        <f>IF(OR(ABS(O32)&gt;1,ABS(P32)&gt;1,ABS(Q32)&gt;1,ABS(R32)&gt;1,ABS(S32)&gt;1,ABS(T32)&gt;1),"Attention aux différences !","")</f>
        <v/>
      </c>
      <c r="C32" s="344"/>
      <c r="D32" s="344"/>
      <c r="E32" s="344"/>
      <c r="F32" s="344"/>
      <c r="G32" s="344"/>
      <c r="H32" s="344"/>
      <c r="I32" s="344"/>
      <c r="J32" s="344"/>
      <c r="K32" s="344"/>
      <c r="L32" s="344"/>
      <c r="M32" s="344"/>
      <c r="N32" s="354"/>
      <c r="O32" s="198">
        <f t="shared" ref="O32:T32" si="6">O33-(O10+O14+O18+O22)</f>
        <v>0</v>
      </c>
      <c r="P32" s="198">
        <f t="shared" si="6"/>
        <v>0</v>
      </c>
      <c r="Q32" s="198">
        <f t="shared" si="6"/>
        <v>0</v>
      </c>
      <c r="R32" s="198">
        <f t="shared" si="6"/>
        <v>0</v>
      </c>
      <c r="S32" s="198">
        <f t="shared" si="6"/>
        <v>0</v>
      </c>
      <c r="T32" s="199">
        <f t="shared" si="6"/>
        <v>0</v>
      </c>
      <c r="U32" s="5"/>
    </row>
    <row r="33" spans="1:21" x14ac:dyDescent="0.3">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7">SUM(O34:O36)</f>
        <v>0</v>
      </c>
      <c r="P33" s="184">
        <f t="shared" si="7"/>
        <v>0</v>
      </c>
      <c r="Q33" s="184">
        <f t="shared" si="7"/>
        <v>0</v>
      </c>
      <c r="R33" s="184">
        <f t="shared" si="7"/>
        <v>0</v>
      </c>
      <c r="S33" s="184">
        <f t="shared" si="7"/>
        <v>0</v>
      </c>
      <c r="T33" s="195">
        <f t="shared" si="7"/>
        <v>0</v>
      </c>
      <c r="U33" s="5"/>
    </row>
    <row r="34" spans="1:21" x14ac:dyDescent="0.3">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3">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3">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6" x14ac:dyDescent="0.3">
      <c r="A37" s="4"/>
      <c r="B37" s="343" t="str">
        <f>IF(OR(ABS(O37)&gt;1,ABS(P37)&gt;1,ABS(Q37)&gt;1,ABS(R37)&gt;1,ABS(S37)&gt;1,ABS(T37)&gt;1),"Attention aux différences !","")</f>
        <v/>
      </c>
      <c r="C37" s="344"/>
      <c r="D37" s="344"/>
      <c r="E37" s="344"/>
      <c r="F37" s="344"/>
      <c r="G37" s="344"/>
      <c r="H37" s="344"/>
      <c r="I37" s="344"/>
      <c r="J37" s="344"/>
      <c r="K37" s="344"/>
      <c r="L37" s="344"/>
      <c r="M37" s="344"/>
      <c r="N37" s="354"/>
      <c r="O37" s="198">
        <f t="shared" ref="O37:T37" si="8">O38-(O11+O15+O19+O23)</f>
        <v>0</v>
      </c>
      <c r="P37" s="198">
        <f t="shared" si="8"/>
        <v>0</v>
      </c>
      <c r="Q37" s="198">
        <f t="shared" si="8"/>
        <v>0</v>
      </c>
      <c r="R37" s="198">
        <f t="shared" si="8"/>
        <v>0</v>
      </c>
      <c r="S37" s="198">
        <f t="shared" si="8"/>
        <v>0</v>
      </c>
      <c r="T37" s="199">
        <f t="shared" si="8"/>
        <v>0</v>
      </c>
      <c r="U37" s="5"/>
    </row>
    <row r="38" spans="1:21" x14ac:dyDescent="0.3">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9">SUM(O39:O42)</f>
        <v>0</v>
      </c>
      <c r="P38" s="184">
        <f t="shared" si="9"/>
        <v>0</v>
      </c>
      <c r="Q38" s="184">
        <f t="shared" si="9"/>
        <v>0</v>
      </c>
      <c r="R38" s="184">
        <f t="shared" si="9"/>
        <v>0</v>
      </c>
      <c r="S38" s="184">
        <f t="shared" si="9"/>
        <v>0</v>
      </c>
      <c r="T38" s="184">
        <f t="shared" si="9"/>
        <v>0</v>
      </c>
      <c r="U38" s="5"/>
    </row>
    <row r="39" spans="1:21" x14ac:dyDescent="0.3">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3">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3">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 thickBot="1" x14ac:dyDescent="0.35">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3">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
      <c r="A44" s="4"/>
      <c r="B44" s="12"/>
      <c r="C44" s="6"/>
      <c r="D44" s="6"/>
      <c r="E44" s="6"/>
      <c r="F44" s="6"/>
      <c r="G44" s="6"/>
      <c r="H44" s="6"/>
      <c r="I44" s="6"/>
      <c r="J44" s="6"/>
      <c r="K44" s="6"/>
      <c r="L44" s="6"/>
      <c r="M44" s="6"/>
      <c r="N44" s="6"/>
      <c r="O44" s="6"/>
      <c r="P44" s="6"/>
      <c r="Q44" s="6"/>
      <c r="R44" s="6"/>
      <c r="S44" s="6"/>
      <c r="T44" s="6"/>
      <c r="U44" s="21"/>
    </row>
    <row r="45" spans="1:21" hidden="1" x14ac:dyDescent="0.3">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3">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3">
      <c r="A47" s="4"/>
      <c r="B47" s="6"/>
      <c r="C47" s="6"/>
      <c r="D47" s="6"/>
      <c r="E47" s="6"/>
      <c r="F47" s="6"/>
      <c r="G47" s="6"/>
      <c r="H47" s="6"/>
      <c r="I47" s="6"/>
      <c r="J47" s="6"/>
      <c r="K47" s="6"/>
      <c r="L47" s="6"/>
      <c r="M47" s="6"/>
      <c r="N47" s="6"/>
      <c r="O47" s="6"/>
      <c r="P47" s="6"/>
      <c r="Q47" s="6"/>
      <c r="R47" s="6"/>
      <c r="S47" s="6"/>
      <c r="T47" s="6"/>
      <c r="U47" s="21"/>
    </row>
    <row r="48" spans="1:21" hidden="1" x14ac:dyDescent="0.3">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3">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3">
      <c r="A50" s="4"/>
      <c r="B50" s="6"/>
      <c r="C50" s="6"/>
      <c r="D50" s="6"/>
      <c r="E50" s="6"/>
      <c r="F50" s="6"/>
      <c r="G50" s="6"/>
      <c r="H50" s="6"/>
      <c r="I50" s="6"/>
      <c r="J50" s="6"/>
      <c r="K50" s="6"/>
      <c r="L50" s="6"/>
      <c r="M50" s="6"/>
      <c r="N50" s="6"/>
      <c r="O50" s="6"/>
      <c r="P50" s="6"/>
      <c r="Q50" s="6"/>
      <c r="R50" s="6"/>
      <c r="S50" s="6"/>
      <c r="T50" s="6"/>
      <c r="U50" s="21"/>
    </row>
    <row r="51" spans="1:25" hidden="1" x14ac:dyDescent="0.3">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3">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3">
      <c r="F53" s="262"/>
      <c r="G53" s="262"/>
      <c r="H53" s="262"/>
      <c r="I53" s="262"/>
      <c r="J53" s="262"/>
      <c r="K53" s="262"/>
      <c r="L53" s="262"/>
      <c r="M53" s="262"/>
      <c r="N53" s="262"/>
      <c r="U53" s="22"/>
    </row>
    <row r="54" spans="1:25" x14ac:dyDescent="0.3">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 thickBot="1" x14ac:dyDescent="0.35">
      <c r="A55" s="4"/>
      <c r="B55" s="6"/>
      <c r="C55" s="6"/>
      <c r="D55" s="6"/>
      <c r="E55" s="6"/>
      <c r="F55" s="6"/>
      <c r="G55" s="6"/>
      <c r="H55" s="6"/>
      <c r="I55" s="6"/>
      <c r="J55" s="6"/>
      <c r="K55" s="6"/>
      <c r="L55" s="6"/>
      <c r="M55" s="6"/>
      <c r="N55" s="6"/>
      <c r="O55" s="6"/>
      <c r="P55" s="6"/>
      <c r="Q55" s="6"/>
      <c r="R55" s="6"/>
      <c r="S55" s="6"/>
      <c r="T55" s="6"/>
      <c r="U55" s="21"/>
      <c r="Y55" s="262" t="s">
        <v>2681</v>
      </c>
    </row>
    <row r="56" spans="1:25" x14ac:dyDescent="0.3">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3">
      <c r="A57" s="4"/>
      <c r="B57" s="341"/>
      <c r="C57" s="342"/>
      <c r="D57" s="342"/>
      <c r="E57" s="342"/>
      <c r="F57" s="342"/>
      <c r="G57" s="342"/>
      <c r="H57" s="342"/>
      <c r="I57" s="342"/>
      <c r="J57" s="342"/>
      <c r="K57" s="342"/>
      <c r="L57" s="342"/>
      <c r="M57" s="342"/>
      <c r="N57" s="358"/>
      <c r="O57" s="184">
        <f t="shared" ref="O57:T57" si="10">SUM(O59:O89)</f>
        <v>0</v>
      </c>
      <c r="P57" s="184">
        <f t="shared" si="10"/>
        <v>0</v>
      </c>
      <c r="Q57" s="184">
        <f t="shared" si="10"/>
        <v>0</v>
      </c>
      <c r="R57" s="184">
        <f t="shared" si="10"/>
        <v>0</v>
      </c>
      <c r="S57" s="184">
        <f t="shared" si="10"/>
        <v>0</v>
      </c>
      <c r="T57" s="195">
        <f t="shared" si="10"/>
        <v>0</v>
      </c>
      <c r="U57" s="5"/>
    </row>
    <row r="58" spans="1:25" ht="15.6" x14ac:dyDescent="0.3">
      <c r="A58" s="4"/>
      <c r="B58" s="343" t="str">
        <f>IF(OR(ABS(O58)&gt;1,ABS(P58)&gt;1,ABS(Q58)&gt;1,ABS(R58)&gt;1,ABS(S58)&gt;1,ABS(T58)&gt;1),"Attention aux différences !","")</f>
        <v/>
      </c>
      <c r="C58" s="344"/>
      <c r="D58" s="344"/>
      <c r="E58" s="344"/>
      <c r="F58" s="344"/>
      <c r="G58" s="344"/>
      <c r="H58" s="344"/>
      <c r="I58" s="344"/>
      <c r="J58" s="344"/>
      <c r="K58" s="344"/>
      <c r="L58" s="344"/>
      <c r="M58" s="344"/>
      <c r="N58" s="354"/>
      <c r="O58" s="214">
        <f t="shared" ref="O58:T58" si="11">O26-SUM(O59:O100)</f>
        <v>0</v>
      </c>
      <c r="P58" s="203">
        <f t="shared" si="11"/>
        <v>0</v>
      </c>
      <c r="Q58" s="203">
        <f t="shared" si="11"/>
        <v>0</v>
      </c>
      <c r="R58" s="203">
        <f t="shared" si="11"/>
        <v>0</v>
      </c>
      <c r="S58" s="203">
        <f t="shared" si="11"/>
        <v>0</v>
      </c>
      <c r="T58" s="204">
        <f t="shared" si="11"/>
        <v>0</v>
      </c>
      <c r="U58" s="5"/>
    </row>
    <row r="59" spans="1:25" x14ac:dyDescent="0.3">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3">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2">SUM(O60:S60)</f>
        <v>0</v>
      </c>
      <c r="U60" s="5"/>
    </row>
    <row r="61" spans="1:25" x14ac:dyDescent="0.3">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2"/>
        <v>0</v>
      </c>
      <c r="U61" s="5"/>
    </row>
    <row r="62" spans="1:25" x14ac:dyDescent="0.3">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2"/>
        <v>0</v>
      </c>
      <c r="U62" s="5"/>
    </row>
    <row r="63" spans="1:25" x14ac:dyDescent="0.3">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2"/>
        <v>0</v>
      </c>
      <c r="U63" s="5"/>
    </row>
    <row r="64" spans="1:25" x14ac:dyDescent="0.3">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2"/>
        <v>0</v>
      </c>
      <c r="U64" s="5"/>
    </row>
    <row r="65" spans="2:21" x14ac:dyDescent="0.3">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2"/>
        <v>0</v>
      </c>
      <c r="U65" s="5"/>
    </row>
    <row r="66" spans="2:21" x14ac:dyDescent="0.3">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2"/>
        <v>0</v>
      </c>
      <c r="U66" s="5"/>
    </row>
    <row r="67" spans="2:21" x14ac:dyDescent="0.3">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2"/>
        <v>0</v>
      </c>
      <c r="U67" s="5"/>
    </row>
    <row r="68" spans="2:21" x14ac:dyDescent="0.3">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2"/>
        <v>0</v>
      </c>
      <c r="U68" s="5"/>
    </row>
    <row r="69" spans="2:21" x14ac:dyDescent="0.3">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2"/>
        <v>0</v>
      </c>
      <c r="U69" s="5"/>
    </row>
    <row r="70" spans="2:21" x14ac:dyDescent="0.3">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2"/>
        <v>0</v>
      </c>
      <c r="U70" s="5"/>
    </row>
    <row r="71" spans="2:21" x14ac:dyDescent="0.3">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2"/>
        <v>0</v>
      </c>
      <c r="U71" s="5"/>
    </row>
    <row r="72" spans="2:21" x14ac:dyDescent="0.3">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2"/>
        <v>0</v>
      </c>
      <c r="U72" s="5"/>
    </row>
    <row r="73" spans="2:21" x14ac:dyDescent="0.3">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2"/>
        <v>0</v>
      </c>
      <c r="U73" s="5"/>
    </row>
    <row r="74" spans="2:21" x14ac:dyDescent="0.3">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2"/>
        <v>0</v>
      </c>
      <c r="U74" s="5"/>
    </row>
    <row r="75" spans="2:21" x14ac:dyDescent="0.3">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2"/>
        <v>0</v>
      </c>
      <c r="U75" s="5"/>
    </row>
    <row r="76" spans="2:21" x14ac:dyDescent="0.3">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2"/>
        <v>0</v>
      </c>
      <c r="U76" s="5"/>
    </row>
    <row r="77" spans="2:21" x14ac:dyDescent="0.3">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2"/>
        <v>0</v>
      </c>
      <c r="U77" s="5"/>
    </row>
    <row r="78" spans="2:21" x14ac:dyDescent="0.3">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2"/>
        <v>0</v>
      </c>
      <c r="U78" s="5"/>
    </row>
    <row r="79" spans="2:21" x14ac:dyDescent="0.3">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2"/>
        <v>0</v>
      </c>
      <c r="U79" s="5"/>
    </row>
    <row r="80" spans="2:21" x14ac:dyDescent="0.3">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2"/>
        <v>0</v>
      </c>
      <c r="U80" s="5"/>
    </row>
    <row r="81" spans="2:21" x14ac:dyDescent="0.3">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2"/>
        <v>0</v>
      </c>
      <c r="U81" s="5"/>
    </row>
    <row r="82" spans="2:21" x14ac:dyDescent="0.3">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2"/>
        <v>0</v>
      </c>
      <c r="U82" s="5"/>
    </row>
    <row r="83" spans="2:21" x14ac:dyDescent="0.3">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2"/>
        <v>0</v>
      </c>
      <c r="U83" s="5"/>
    </row>
    <row r="84" spans="2:21" x14ac:dyDescent="0.3">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2"/>
        <v>0</v>
      </c>
      <c r="U84" s="5"/>
    </row>
    <row r="85" spans="2:21" x14ac:dyDescent="0.3">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2"/>
        <v>0</v>
      </c>
      <c r="U85" s="5"/>
    </row>
    <row r="86" spans="2:21" x14ac:dyDescent="0.3">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2"/>
        <v>0</v>
      </c>
      <c r="U86" s="5"/>
    </row>
    <row r="87" spans="2:21" x14ac:dyDescent="0.3">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2"/>
        <v>0</v>
      </c>
      <c r="U87" s="5"/>
    </row>
    <row r="88" spans="2:21" x14ac:dyDescent="0.3">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2"/>
        <v>0</v>
      </c>
      <c r="U88" s="5"/>
    </row>
    <row r="89" spans="2:21" x14ac:dyDescent="0.3">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2"/>
        <v>0</v>
      </c>
      <c r="U89" s="5"/>
    </row>
    <row r="90" spans="2:21" hidden="1" x14ac:dyDescent="0.3">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2"/>
        <v>0</v>
      </c>
      <c r="U90" s="5"/>
    </row>
    <row r="91" spans="2:21" hidden="1" x14ac:dyDescent="0.3">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2"/>
        <v>0</v>
      </c>
      <c r="U91" s="5"/>
    </row>
    <row r="92" spans="2:21" hidden="1" x14ac:dyDescent="0.3">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2"/>
        <v>0</v>
      </c>
      <c r="U92" s="5"/>
    </row>
    <row r="93" spans="2:21" hidden="1" x14ac:dyDescent="0.3">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2"/>
        <v>0</v>
      </c>
      <c r="U93" s="5"/>
    </row>
    <row r="94" spans="2:21" hidden="1" x14ac:dyDescent="0.3">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2"/>
        <v>0</v>
      </c>
      <c r="U94" s="5"/>
    </row>
    <row r="95" spans="2:21" hidden="1" x14ac:dyDescent="0.3">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2"/>
        <v>0</v>
      </c>
      <c r="U95" s="5"/>
    </row>
    <row r="96" spans="2:21" hidden="1" x14ac:dyDescent="0.3">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2"/>
        <v>0</v>
      </c>
      <c r="U96" s="5"/>
    </row>
    <row r="97" spans="2:21" hidden="1" x14ac:dyDescent="0.3">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2"/>
        <v>0</v>
      </c>
      <c r="U97" s="5"/>
    </row>
    <row r="98" spans="2:21" hidden="1" x14ac:dyDescent="0.3">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2"/>
        <v>0</v>
      </c>
      <c r="U98" s="5"/>
    </row>
    <row r="99" spans="2:21" hidden="1" x14ac:dyDescent="0.3">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2"/>
        <v>0</v>
      </c>
      <c r="U99" s="5"/>
    </row>
    <row r="100" spans="2:21" hidden="1" x14ac:dyDescent="0.3">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2"/>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style="262" hidden="1" customWidth="1"/>
    <col min="2" max="5" width="2.44140625" style="262" customWidth="1"/>
    <col min="6" max="14" width="2.44140625" style="108" customWidth="1"/>
    <col min="15" max="20" width="15.6640625" style="262" customWidth="1"/>
    <col min="21" max="21" width="2.44140625" style="262" customWidth="1"/>
    <col min="22" max="33" width="0" style="262" hidden="1" customWidth="1"/>
    <col min="34" max="16384" width="9.109375" style="262" hidden="1"/>
  </cols>
  <sheetData>
    <row r="1" spans="1:33" ht="15" customHeight="1" x14ac:dyDescent="0.3">
      <c r="A1" s="73" t="str">
        <f t="array" aca="1" ref="A1" ca="1">MID(CELL("filename",B1),FIND("]",CELL("filename",B1))+1,256)</f>
        <v>12</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3">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3">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3">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3">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3">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3">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3">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3">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3">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3">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3">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3">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3">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3">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3">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 thickBot="1" x14ac:dyDescent="0.35">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3">
      <c r="A26" s="4" t="s">
        <v>473</v>
      </c>
      <c r="B26" s="341"/>
      <c r="C26" s="342"/>
      <c r="D26" s="342"/>
      <c r="E26" s="342"/>
      <c r="F26" s="342"/>
      <c r="G26" s="342"/>
      <c r="H26" s="342"/>
      <c r="I26" s="342"/>
      <c r="J26" s="342"/>
      <c r="K26" s="342"/>
      <c r="L26" s="342"/>
      <c r="M26" s="342"/>
      <c r="N26" s="358"/>
      <c r="O26" s="184">
        <f>O28+O33+O38</f>
        <v>0</v>
      </c>
      <c r="P26" s="184">
        <f>P28+P33+P38</f>
        <v>0</v>
      </c>
      <c r="Q26" s="184">
        <f>Q28+Q33+Q38</f>
        <v>0</v>
      </c>
      <c r="R26" s="184">
        <f>R28+R33+R38</f>
        <v>0</v>
      </c>
      <c r="S26" s="184">
        <f>S28+S33+S38</f>
        <v>0</v>
      </c>
      <c r="T26" s="195">
        <f>SUM(O26:S26)</f>
        <v>0</v>
      </c>
      <c r="U26" s="5"/>
    </row>
    <row r="27" spans="1:21" ht="15.6" x14ac:dyDescent="0.3">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T27" si="4">O28-(O9+O13+O17+O21)</f>
        <v>0</v>
      </c>
      <c r="P27" s="198">
        <f t="shared" si="4"/>
        <v>0</v>
      </c>
      <c r="Q27" s="198">
        <f t="shared" si="4"/>
        <v>0</v>
      </c>
      <c r="R27" s="198">
        <f t="shared" si="4"/>
        <v>0</v>
      </c>
      <c r="S27" s="198">
        <f t="shared" si="4"/>
        <v>0</v>
      </c>
      <c r="T27" s="199">
        <f t="shared" si="4"/>
        <v>0</v>
      </c>
      <c r="U27" s="5"/>
    </row>
    <row r="28" spans="1:21" x14ac:dyDescent="0.3">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5">SUM(O29:O31)</f>
        <v>0</v>
      </c>
      <c r="P28" s="184">
        <f t="shared" si="5"/>
        <v>0</v>
      </c>
      <c r="Q28" s="184">
        <f t="shared" si="5"/>
        <v>0</v>
      </c>
      <c r="R28" s="184">
        <f t="shared" si="5"/>
        <v>0</v>
      </c>
      <c r="S28" s="184">
        <f t="shared" si="5"/>
        <v>0</v>
      </c>
      <c r="T28" s="195">
        <f t="shared" si="5"/>
        <v>0</v>
      </c>
      <c r="U28" s="5"/>
    </row>
    <row r="29" spans="1:21" x14ac:dyDescent="0.3">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3">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3">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6" x14ac:dyDescent="0.3">
      <c r="A32" s="4"/>
      <c r="B32" s="343" t="str">
        <f>IF(OR(ABS(O32)&gt;1,ABS(P32)&gt;1,ABS(Q32)&gt;1,ABS(R32)&gt;1,ABS(S32)&gt;1,ABS(T32)&gt;1),"Attention aux différences !","")</f>
        <v/>
      </c>
      <c r="C32" s="344"/>
      <c r="D32" s="344"/>
      <c r="E32" s="344"/>
      <c r="F32" s="344"/>
      <c r="G32" s="344"/>
      <c r="H32" s="344"/>
      <c r="I32" s="344"/>
      <c r="J32" s="344"/>
      <c r="K32" s="344"/>
      <c r="L32" s="344"/>
      <c r="M32" s="344"/>
      <c r="N32" s="354"/>
      <c r="O32" s="198">
        <f t="shared" ref="O32:T32" si="6">O33-(O10+O14+O18+O22)</f>
        <v>0</v>
      </c>
      <c r="P32" s="198">
        <f t="shared" si="6"/>
        <v>0</v>
      </c>
      <c r="Q32" s="198">
        <f t="shared" si="6"/>
        <v>0</v>
      </c>
      <c r="R32" s="198">
        <f t="shared" si="6"/>
        <v>0</v>
      </c>
      <c r="S32" s="198">
        <f t="shared" si="6"/>
        <v>0</v>
      </c>
      <c r="T32" s="199">
        <f t="shared" si="6"/>
        <v>0</v>
      </c>
      <c r="U32" s="5"/>
    </row>
    <row r="33" spans="1:21" x14ac:dyDescent="0.3">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7">SUM(O34:O36)</f>
        <v>0</v>
      </c>
      <c r="P33" s="184">
        <f t="shared" si="7"/>
        <v>0</v>
      </c>
      <c r="Q33" s="184">
        <f t="shared" si="7"/>
        <v>0</v>
      </c>
      <c r="R33" s="184">
        <f t="shared" si="7"/>
        <v>0</v>
      </c>
      <c r="S33" s="184">
        <f t="shared" si="7"/>
        <v>0</v>
      </c>
      <c r="T33" s="195">
        <f t="shared" si="7"/>
        <v>0</v>
      </c>
      <c r="U33" s="5"/>
    </row>
    <row r="34" spans="1:21" x14ac:dyDescent="0.3">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3">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3">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6" x14ac:dyDescent="0.3">
      <c r="A37" s="4"/>
      <c r="B37" s="343" t="str">
        <f>IF(OR(ABS(O37)&gt;1,ABS(P37)&gt;1,ABS(Q37)&gt;1,ABS(R37)&gt;1,ABS(S37)&gt;1,ABS(T37)&gt;1),"Attention aux différences !","")</f>
        <v/>
      </c>
      <c r="C37" s="344"/>
      <c r="D37" s="344"/>
      <c r="E37" s="344"/>
      <c r="F37" s="344"/>
      <c r="G37" s="344"/>
      <c r="H37" s="344"/>
      <c r="I37" s="344"/>
      <c r="J37" s="344"/>
      <c r="K37" s="344"/>
      <c r="L37" s="344"/>
      <c r="M37" s="344"/>
      <c r="N37" s="354"/>
      <c r="O37" s="198">
        <f t="shared" ref="O37:T37" si="8">O38-(O11+O15+O19+O23)</f>
        <v>0</v>
      </c>
      <c r="P37" s="198">
        <f t="shared" si="8"/>
        <v>0</v>
      </c>
      <c r="Q37" s="198">
        <f t="shared" si="8"/>
        <v>0</v>
      </c>
      <c r="R37" s="198">
        <f t="shared" si="8"/>
        <v>0</v>
      </c>
      <c r="S37" s="198">
        <f t="shared" si="8"/>
        <v>0</v>
      </c>
      <c r="T37" s="199">
        <f t="shared" si="8"/>
        <v>0</v>
      </c>
      <c r="U37" s="5"/>
    </row>
    <row r="38" spans="1:21" x14ac:dyDescent="0.3">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9">SUM(O39:O42)</f>
        <v>0</v>
      </c>
      <c r="P38" s="184">
        <f t="shared" si="9"/>
        <v>0</v>
      </c>
      <c r="Q38" s="184">
        <f t="shared" si="9"/>
        <v>0</v>
      </c>
      <c r="R38" s="184">
        <f t="shared" si="9"/>
        <v>0</v>
      </c>
      <c r="S38" s="184">
        <f t="shared" si="9"/>
        <v>0</v>
      </c>
      <c r="T38" s="184">
        <f t="shared" si="9"/>
        <v>0</v>
      </c>
      <c r="U38" s="5"/>
    </row>
    <row r="39" spans="1:21" x14ac:dyDescent="0.3">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3">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3">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 thickBot="1" x14ac:dyDescent="0.35">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3">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
      <c r="A44" s="4"/>
      <c r="B44" s="12"/>
      <c r="C44" s="6"/>
      <c r="D44" s="6"/>
      <c r="E44" s="6"/>
      <c r="F44" s="6"/>
      <c r="G44" s="6"/>
      <c r="H44" s="6"/>
      <c r="I44" s="6"/>
      <c r="J44" s="6"/>
      <c r="K44" s="6"/>
      <c r="L44" s="6"/>
      <c r="M44" s="6"/>
      <c r="N44" s="6"/>
      <c r="O44" s="6"/>
      <c r="P44" s="6"/>
      <c r="Q44" s="6"/>
      <c r="R44" s="6"/>
      <c r="S44" s="6"/>
      <c r="T44" s="6"/>
      <c r="U44" s="21"/>
    </row>
    <row r="45" spans="1:21" hidden="1" x14ac:dyDescent="0.3">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3">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3">
      <c r="A47" s="4"/>
      <c r="B47" s="6"/>
      <c r="C47" s="6"/>
      <c r="D47" s="6"/>
      <c r="E47" s="6"/>
      <c r="F47" s="6"/>
      <c r="G47" s="6"/>
      <c r="H47" s="6"/>
      <c r="I47" s="6"/>
      <c r="J47" s="6"/>
      <c r="K47" s="6"/>
      <c r="L47" s="6"/>
      <c r="M47" s="6"/>
      <c r="N47" s="6"/>
      <c r="O47" s="6"/>
      <c r="P47" s="6"/>
      <c r="Q47" s="6"/>
      <c r="R47" s="6"/>
      <c r="S47" s="6"/>
      <c r="T47" s="6"/>
      <c r="U47" s="21"/>
    </row>
    <row r="48" spans="1:21" hidden="1" x14ac:dyDescent="0.3">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3">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3">
      <c r="A50" s="4"/>
      <c r="B50" s="6"/>
      <c r="C50" s="6"/>
      <c r="D50" s="6"/>
      <c r="E50" s="6"/>
      <c r="F50" s="6"/>
      <c r="G50" s="6"/>
      <c r="H50" s="6"/>
      <c r="I50" s="6"/>
      <c r="J50" s="6"/>
      <c r="K50" s="6"/>
      <c r="L50" s="6"/>
      <c r="M50" s="6"/>
      <c r="N50" s="6"/>
      <c r="O50" s="6"/>
      <c r="P50" s="6"/>
      <c r="Q50" s="6"/>
      <c r="R50" s="6"/>
      <c r="S50" s="6"/>
      <c r="T50" s="6"/>
      <c r="U50" s="21"/>
    </row>
    <row r="51" spans="1:25" hidden="1" x14ac:dyDescent="0.3">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3">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3">
      <c r="F53" s="262"/>
      <c r="G53" s="262"/>
      <c r="H53" s="262"/>
      <c r="I53" s="262"/>
      <c r="J53" s="262"/>
      <c r="K53" s="262"/>
      <c r="L53" s="262"/>
      <c r="M53" s="262"/>
      <c r="N53" s="262"/>
      <c r="U53" s="22"/>
    </row>
    <row r="54" spans="1:25" x14ac:dyDescent="0.3">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 thickBot="1" x14ac:dyDescent="0.35">
      <c r="A55" s="4"/>
      <c r="B55" s="6"/>
      <c r="C55" s="6"/>
      <c r="D55" s="6"/>
      <c r="E55" s="6"/>
      <c r="F55" s="6"/>
      <c r="G55" s="6"/>
      <c r="H55" s="6"/>
      <c r="I55" s="6"/>
      <c r="J55" s="6"/>
      <c r="K55" s="6"/>
      <c r="L55" s="6"/>
      <c r="M55" s="6"/>
      <c r="N55" s="6"/>
      <c r="O55" s="6"/>
      <c r="P55" s="6"/>
      <c r="Q55" s="6"/>
      <c r="R55" s="6"/>
      <c r="S55" s="6"/>
      <c r="T55" s="6"/>
      <c r="U55" s="21"/>
      <c r="Y55" s="262" t="s">
        <v>2681</v>
      </c>
    </row>
    <row r="56" spans="1:25" x14ac:dyDescent="0.3">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3">
      <c r="A57" s="4"/>
      <c r="B57" s="341"/>
      <c r="C57" s="342"/>
      <c r="D57" s="342"/>
      <c r="E57" s="342"/>
      <c r="F57" s="342"/>
      <c r="G57" s="342"/>
      <c r="H57" s="342"/>
      <c r="I57" s="342"/>
      <c r="J57" s="342"/>
      <c r="K57" s="342"/>
      <c r="L57" s="342"/>
      <c r="M57" s="342"/>
      <c r="N57" s="358"/>
      <c r="O57" s="184">
        <f t="shared" ref="O57:T57" si="10">SUM(O59:O89)</f>
        <v>0</v>
      </c>
      <c r="P57" s="184">
        <f t="shared" si="10"/>
        <v>0</v>
      </c>
      <c r="Q57" s="184">
        <f t="shared" si="10"/>
        <v>0</v>
      </c>
      <c r="R57" s="184">
        <f t="shared" si="10"/>
        <v>0</v>
      </c>
      <c r="S57" s="184">
        <f t="shared" si="10"/>
        <v>0</v>
      </c>
      <c r="T57" s="195">
        <f t="shared" si="10"/>
        <v>0</v>
      </c>
      <c r="U57" s="5"/>
    </row>
    <row r="58" spans="1:25" ht="15.6" x14ac:dyDescent="0.3">
      <c r="A58" s="4"/>
      <c r="B58" s="343" t="str">
        <f>IF(OR(ABS(O58)&gt;1,ABS(P58)&gt;1,ABS(Q58)&gt;1,ABS(R58)&gt;1,ABS(S58)&gt;1,ABS(T58)&gt;1),"Attention aux différences !","")</f>
        <v/>
      </c>
      <c r="C58" s="344"/>
      <c r="D58" s="344"/>
      <c r="E58" s="344"/>
      <c r="F58" s="344"/>
      <c r="G58" s="344"/>
      <c r="H58" s="344"/>
      <c r="I58" s="344"/>
      <c r="J58" s="344"/>
      <c r="K58" s="344"/>
      <c r="L58" s="344"/>
      <c r="M58" s="344"/>
      <c r="N58" s="354"/>
      <c r="O58" s="214">
        <f t="shared" ref="O58:T58" si="11">O26-SUM(O59:O100)</f>
        <v>0</v>
      </c>
      <c r="P58" s="203">
        <f t="shared" si="11"/>
        <v>0</v>
      </c>
      <c r="Q58" s="203">
        <f t="shared" si="11"/>
        <v>0</v>
      </c>
      <c r="R58" s="203">
        <f t="shared" si="11"/>
        <v>0</v>
      </c>
      <c r="S58" s="203">
        <f t="shared" si="11"/>
        <v>0</v>
      </c>
      <c r="T58" s="204">
        <f t="shared" si="11"/>
        <v>0</v>
      </c>
      <c r="U58" s="5"/>
    </row>
    <row r="59" spans="1:25" x14ac:dyDescent="0.3">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3">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2">SUM(O60:S60)</f>
        <v>0</v>
      </c>
      <c r="U60" s="5"/>
    </row>
    <row r="61" spans="1:25" x14ac:dyDescent="0.3">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2"/>
        <v>0</v>
      </c>
      <c r="U61" s="5"/>
    </row>
    <row r="62" spans="1:25" x14ac:dyDescent="0.3">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2"/>
        <v>0</v>
      </c>
      <c r="U62" s="5"/>
    </row>
    <row r="63" spans="1:25" x14ac:dyDescent="0.3">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2"/>
        <v>0</v>
      </c>
      <c r="U63" s="5"/>
    </row>
    <row r="64" spans="1:25" x14ac:dyDescent="0.3">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2"/>
        <v>0</v>
      </c>
      <c r="U64" s="5"/>
    </row>
    <row r="65" spans="2:21" x14ac:dyDescent="0.3">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2"/>
        <v>0</v>
      </c>
      <c r="U65" s="5"/>
    </row>
    <row r="66" spans="2:21" x14ac:dyDescent="0.3">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2"/>
        <v>0</v>
      </c>
      <c r="U66" s="5"/>
    </row>
    <row r="67" spans="2:21" x14ac:dyDescent="0.3">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2"/>
        <v>0</v>
      </c>
      <c r="U67" s="5"/>
    </row>
    <row r="68" spans="2:21" x14ac:dyDescent="0.3">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2"/>
        <v>0</v>
      </c>
      <c r="U68" s="5"/>
    </row>
    <row r="69" spans="2:21" x14ac:dyDescent="0.3">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2"/>
        <v>0</v>
      </c>
      <c r="U69" s="5"/>
    </row>
    <row r="70" spans="2:21" x14ac:dyDescent="0.3">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2"/>
        <v>0</v>
      </c>
      <c r="U70" s="5"/>
    </row>
    <row r="71" spans="2:21" x14ac:dyDescent="0.3">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2"/>
        <v>0</v>
      </c>
      <c r="U71" s="5"/>
    </row>
    <row r="72" spans="2:21" x14ac:dyDescent="0.3">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2"/>
        <v>0</v>
      </c>
      <c r="U72" s="5"/>
    </row>
    <row r="73" spans="2:21" x14ac:dyDescent="0.3">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2"/>
        <v>0</v>
      </c>
      <c r="U73" s="5"/>
    </row>
    <row r="74" spans="2:21" x14ac:dyDescent="0.3">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2"/>
        <v>0</v>
      </c>
      <c r="U74" s="5"/>
    </row>
    <row r="75" spans="2:21" x14ac:dyDescent="0.3">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2"/>
        <v>0</v>
      </c>
      <c r="U75" s="5"/>
    </row>
    <row r="76" spans="2:21" x14ac:dyDescent="0.3">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2"/>
        <v>0</v>
      </c>
      <c r="U76" s="5"/>
    </row>
    <row r="77" spans="2:21" x14ac:dyDescent="0.3">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2"/>
        <v>0</v>
      </c>
      <c r="U77" s="5"/>
    </row>
    <row r="78" spans="2:21" x14ac:dyDescent="0.3">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2"/>
        <v>0</v>
      </c>
      <c r="U78" s="5"/>
    </row>
    <row r="79" spans="2:21" x14ac:dyDescent="0.3">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2"/>
        <v>0</v>
      </c>
      <c r="U79" s="5"/>
    </row>
    <row r="80" spans="2:21" x14ac:dyDescent="0.3">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2"/>
        <v>0</v>
      </c>
      <c r="U80" s="5"/>
    </row>
    <row r="81" spans="2:21" x14ac:dyDescent="0.3">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2"/>
        <v>0</v>
      </c>
      <c r="U81" s="5"/>
    </row>
    <row r="82" spans="2:21" x14ac:dyDescent="0.3">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2"/>
        <v>0</v>
      </c>
      <c r="U82" s="5"/>
    </row>
    <row r="83" spans="2:21" x14ac:dyDescent="0.3">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2"/>
        <v>0</v>
      </c>
      <c r="U83" s="5"/>
    </row>
    <row r="84" spans="2:21" x14ac:dyDescent="0.3">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2"/>
        <v>0</v>
      </c>
      <c r="U84" s="5"/>
    </row>
    <row r="85" spans="2:21" x14ac:dyDescent="0.3">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2"/>
        <v>0</v>
      </c>
      <c r="U85" s="5"/>
    </row>
    <row r="86" spans="2:21" x14ac:dyDescent="0.3">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2"/>
        <v>0</v>
      </c>
      <c r="U86" s="5"/>
    </row>
    <row r="87" spans="2:21" x14ac:dyDescent="0.3">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2"/>
        <v>0</v>
      </c>
      <c r="U87" s="5"/>
    </row>
    <row r="88" spans="2:21" x14ac:dyDescent="0.3">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2"/>
        <v>0</v>
      </c>
      <c r="U88" s="5"/>
    </row>
    <row r="89" spans="2:21" x14ac:dyDescent="0.3">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2"/>
        <v>0</v>
      </c>
      <c r="U89" s="5"/>
    </row>
    <row r="90" spans="2:21" hidden="1" x14ac:dyDescent="0.3">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2"/>
        <v>0</v>
      </c>
      <c r="U90" s="5"/>
    </row>
    <row r="91" spans="2:21" hidden="1" x14ac:dyDescent="0.3">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2"/>
        <v>0</v>
      </c>
      <c r="U91" s="5"/>
    </row>
    <row r="92" spans="2:21" hidden="1" x14ac:dyDescent="0.3">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2"/>
        <v>0</v>
      </c>
      <c r="U92" s="5"/>
    </row>
    <row r="93" spans="2:21" hidden="1" x14ac:dyDescent="0.3">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2"/>
        <v>0</v>
      </c>
      <c r="U93" s="5"/>
    </row>
    <row r="94" spans="2:21" hidden="1" x14ac:dyDescent="0.3">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2"/>
        <v>0</v>
      </c>
      <c r="U94" s="5"/>
    </row>
    <row r="95" spans="2:21" hidden="1" x14ac:dyDescent="0.3">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2"/>
        <v>0</v>
      </c>
      <c r="U95" s="5"/>
    </row>
    <row r="96" spans="2:21" hidden="1" x14ac:dyDescent="0.3">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2"/>
        <v>0</v>
      </c>
      <c r="U96" s="5"/>
    </row>
    <row r="97" spans="2:21" hidden="1" x14ac:dyDescent="0.3">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2"/>
        <v>0</v>
      </c>
      <c r="U97" s="5"/>
    </row>
    <row r="98" spans="2:21" hidden="1" x14ac:dyDescent="0.3">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2"/>
        <v>0</v>
      </c>
      <c r="U98" s="5"/>
    </row>
    <row r="99" spans="2:21" hidden="1" x14ac:dyDescent="0.3">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2"/>
        <v>0</v>
      </c>
      <c r="U99" s="5"/>
    </row>
    <row r="100" spans="2:21" hidden="1" x14ac:dyDescent="0.3">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2"/>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style="262" hidden="1" customWidth="1"/>
    <col min="2" max="5" width="2.44140625" style="262" customWidth="1"/>
    <col min="6" max="14" width="2.44140625" style="108" customWidth="1"/>
    <col min="15" max="20" width="15.6640625" style="262" customWidth="1"/>
    <col min="21" max="21" width="2.44140625" style="262" customWidth="1"/>
    <col min="22" max="33" width="0" style="262" hidden="1" customWidth="1"/>
    <col min="34" max="16384" width="9.109375" style="262" hidden="1"/>
  </cols>
  <sheetData>
    <row r="1" spans="1:33" ht="15" customHeight="1" x14ac:dyDescent="0.3">
      <c r="A1" s="73" t="str">
        <f t="array" aca="1" ref="A1" ca="1">MID(CELL("filename",B1),FIND("]",CELL("filename",B1))+1,256)</f>
        <v>13</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3">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3">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3">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3">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3">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3">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3">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3">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3">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3">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3">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3">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3">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3">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3">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 thickBot="1" x14ac:dyDescent="0.35">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3">
      <c r="A26" s="4" t="s">
        <v>473</v>
      </c>
      <c r="B26" s="341"/>
      <c r="C26" s="342"/>
      <c r="D26" s="342"/>
      <c r="E26" s="342"/>
      <c r="F26" s="342"/>
      <c r="G26" s="342"/>
      <c r="H26" s="342"/>
      <c r="I26" s="342"/>
      <c r="J26" s="342"/>
      <c r="K26" s="342"/>
      <c r="L26" s="342"/>
      <c r="M26" s="342"/>
      <c r="N26" s="358"/>
      <c r="O26" s="184">
        <f>O28+O33+O38</f>
        <v>0</v>
      </c>
      <c r="P26" s="184">
        <f>P28+P33+P38</f>
        <v>0</v>
      </c>
      <c r="Q26" s="184">
        <f>Q28+Q33+Q38</f>
        <v>0</v>
      </c>
      <c r="R26" s="184">
        <f>R28+R33+R38</f>
        <v>0</v>
      </c>
      <c r="S26" s="184">
        <f>S28+S33+S38</f>
        <v>0</v>
      </c>
      <c r="T26" s="195">
        <f>SUM(O26:S26)</f>
        <v>0</v>
      </c>
      <c r="U26" s="5"/>
    </row>
    <row r="27" spans="1:21" ht="15.6" x14ac:dyDescent="0.3">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T27" si="4">O28-(O9+O13+O17+O21)</f>
        <v>0</v>
      </c>
      <c r="P27" s="198">
        <f t="shared" si="4"/>
        <v>0</v>
      </c>
      <c r="Q27" s="198">
        <f t="shared" si="4"/>
        <v>0</v>
      </c>
      <c r="R27" s="198">
        <f t="shared" si="4"/>
        <v>0</v>
      </c>
      <c r="S27" s="198">
        <f t="shared" si="4"/>
        <v>0</v>
      </c>
      <c r="T27" s="199">
        <f t="shared" si="4"/>
        <v>0</v>
      </c>
      <c r="U27" s="5"/>
    </row>
    <row r="28" spans="1:21" x14ac:dyDescent="0.3">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5">SUM(O29:O31)</f>
        <v>0</v>
      </c>
      <c r="P28" s="184">
        <f t="shared" si="5"/>
        <v>0</v>
      </c>
      <c r="Q28" s="184">
        <f t="shared" si="5"/>
        <v>0</v>
      </c>
      <c r="R28" s="184">
        <f t="shared" si="5"/>
        <v>0</v>
      </c>
      <c r="S28" s="184">
        <f t="shared" si="5"/>
        <v>0</v>
      </c>
      <c r="T28" s="195">
        <f t="shared" si="5"/>
        <v>0</v>
      </c>
      <c r="U28" s="5"/>
    </row>
    <row r="29" spans="1:21" x14ac:dyDescent="0.3">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3">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3">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6" x14ac:dyDescent="0.3">
      <c r="A32" s="4"/>
      <c r="B32" s="343" t="str">
        <f>IF(OR(ABS(O32)&gt;1,ABS(P32)&gt;1,ABS(Q32)&gt;1,ABS(R32)&gt;1,ABS(S32)&gt;1,ABS(T32)&gt;1),"Attention aux différences !","")</f>
        <v/>
      </c>
      <c r="C32" s="344"/>
      <c r="D32" s="344"/>
      <c r="E32" s="344"/>
      <c r="F32" s="344"/>
      <c r="G32" s="344"/>
      <c r="H32" s="344"/>
      <c r="I32" s="344"/>
      <c r="J32" s="344"/>
      <c r="K32" s="344"/>
      <c r="L32" s="344"/>
      <c r="M32" s="344"/>
      <c r="N32" s="354"/>
      <c r="O32" s="198">
        <f t="shared" ref="O32:T32" si="6">O33-(O10+O14+O18+O22)</f>
        <v>0</v>
      </c>
      <c r="P32" s="198">
        <f t="shared" si="6"/>
        <v>0</v>
      </c>
      <c r="Q32" s="198">
        <f t="shared" si="6"/>
        <v>0</v>
      </c>
      <c r="R32" s="198">
        <f t="shared" si="6"/>
        <v>0</v>
      </c>
      <c r="S32" s="198">
        <f t="shared" si="6"/>
        <v>0</v>
      </c>
      <c r="T32" s="199">
        <f t="shared" si="6"/>
        <v>0</v>
      </c>
      <c r="U32" s="5"/>
    </row>
    <row r="33" spans="1:21" x14ac:dyDescent="0.3">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7">SUM(O34:O36)</f>
        <v>0</v>
      </c>
      <c r="P33" s="184">
        <f t="shared" si="7"/>
        <v>0</v>
      </c>
      <c r="Q33" s="184">
        <f t="shared" si="7"/>
        <v>0</v>
      </c>
      <c r="R33" s="184">
        <f t="shared" si="7"/>
        <v>0</v>
      </c>
      <c r="S33" s="184">
        <f t="shared" si="7"/>
        <v>0</v>
      </c>
      <c r="T33" s="195">
        <f t="shared" si="7"/>
        <v>0</v>
      </c>
      <c r="U33" s="5"/>
    </row>
    <row r="34" spans="1:21" x14ac:dyDescent="0.3">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3">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3">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6" x14ac:dyDescent="0.3">
      <c r="A37" s="4"/>
      <c r="B37" s="343" t="str">
        <f>IF(OR(ABS(O37)&gt;1,ABS(P37)&gt;1,ABS(Q37)&gt;1,ABS(R37)&gt;1,ABS(S37)&gt;1,ABS(T37)&gt;1),"Attention aux différences !","")</f>
        <v/>
      </c>
      <c r="C37" s="344"/>
      <c r="D37" s="344"/>
      <c r="E37" s="344"/>
      <c r="F37" s="344"/>
      <c r="G37" s="344"/>
      <c r="H37" s="344"/>
      <c r="I37" s="344"/>
      <c r="J37" s="344"/>
      <c r="K37" s="344"/>
      <c r="L37" s="344"/>
      <c r="M37" s="344"/>
      <c r="N37" s="354"/>
      <c r="O37" s="198">
        <f t="shared" ref="O37:T37" si="8">O38-(O11+O15+O19+O23)</f>
        <v>0</v>
      </c>
      <c r="P37" s="198">
        <f t="shared" si="8"/>
        <v>0</v>
      </c>
      <c r="Q37" s="198">
        <f t="shared" si="8"/>
        <v>0</v>
      </c>
      <c r="R37" s="198">
        <f t="shared" si="8"/>
        <v>0</v>
      </c>
      <c r="S37" s="198">
        <f t="shared" si="8"/>
        <v>0</v>
      </c>
      <c r="T37" s="199">
        <f t="shared" si="8"/>
        <v>0</v>
      </c>
      <c r="U37" s="5"/>
    </row>
    <row r="38" spans="1:21" x14ac:dyDescent="0.3">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9">SUM(O39:O42)</f>
        <v>0</v>
      </c>
      <c r="P38" s="184">
        <f t="shared" si="9"/>
        <v>0</v>
      </c>
      <c r="Q38" s="184">
        <f t="shared" si="9"/>
        <v>0</v>
      </c>
      <c r="R38" s="184">
        <f t="shared" si="9"/>
        <v>0</v>
      </c>
      <c r="S38" s="184">
        <f t="shared" si="9"/>
        <v>0</v>
      </c>
      <c r="T38" s="184">
        <f t="shared" si="9"/>
        <v>0</v>
      </c>
      <c r="U38" s="5"/>
    </row>
    <row r="39" spans="1:21" x14ac:dyDescent="0.3">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3">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3">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 thickBot="1" x14ac:dyDescent="0.35">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3">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
      <c r="A44" s="4"/>
      <c r="B44" s="12"/>
      <c r="C44" s="6"/>
      <c r="D44" s="6"/>
      <c r="E44" s="6"/>
      <c r="F44" s="6"/>
      <c r="G44" s="6"/>
      <c r="H44" s="6"/>
      <c r="I44" s="6"/>
      <c r="J44" s="6"/>
      <c r="K44" s="6"/>
      <c r="L44" s="6"/>
      <c r="M44" s="6"/>
      <c r="N44" s="6"/>
      <c r="O44" s="6"/>
      <c r="P44" s="6"/>
      <c r="Q44" s="6"/>
      <c r="R44" s="6"/>
      <c r="S44" s="6"/>
      <c r="T44" s="6"/>
      <c r="U44" s="21"/>
    </row>
    <row r="45" spans="1:21" hidden="1" x14ac:dyDescent="0.3">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3">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3">
      <c r="A47" s="4"/>
      <c r="B47" s="6"/>
      <c r="C47" s="6"/>
      <c r="D47" s="6"/>
      <c r="E47" s="6"/>
      <c r="F47" s="6"/>
      <c r="G47" s="6"/>
      <c r="H47" s="6"/>
      <c r="I47" s="6"/>
      <c r="J47" s="6"/>
      <c r="K47" s="6"/>
      <c r="L47" s="6"/>
      <c r="M47" s="6"/>
      <c r="N47" s="6"/>
      <c r="O47" s="6"/>
      <c r="P47" s="6"/>
      <c r="Q47" s="6"/>
      <c r="R47" s="6"/>
      <c r="S47" s="6"/>
      <c r="T47" s="6"/>
      <c r="U47" s="21"/>
    </row>
    <row r="48" spans="1:21" hidden="1" x14ac:dyDescent="0.3">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3">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3">
      <c r="A50" s="4"/>
      <c r="B50" s="6"/>
      <c r="C50" s="6"/>
      <c r="D50" s="6"/>
      <c r="E50" s="6"/>
      <c r="F50" s="6"/>
      <c r="G50" s="6"/>
      <c r="H50" s="6"/>
      <c r="I50" s="6"/>
      <c r="J50" s="6"/>
      <c r="K50" s="6"/>
      <c r="L50" s="6"/>
      <c r="M50" s="6"/>
      <c r="N50" s="6"/>
      <c r="O50" s="6"/>
      <c r="P50" s="6"/>
      <c r="Q50" s="6"/>
      <c r="R50" s="6"/>
      <c r="S50" s="6"/>
      <c r="T50" s="6"/>
      <c r="U50" s="21"/>
    </row>
    <row r="51" spans="1:25" hidden="1" x14ac:dyDescent="0.3">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3">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3">
      <c r="F53" s="262"/>
      <c r="G53" s="262"/>
      <c r="H53" s="262"/>
      <c r="I53" s="262"/>
      <c r="J53" s="262"/>
      <c r="K53" s="262"/>
      <c r="L53" s="262"/>
      <c r="M53" s="262"/>
      <c r="N53" s="262"/>
      <c r="U53" s="22"/>
    </row>
    <row r="54" spans="1:25" x14ac:dyDescent="0.3">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 thickBot="1" x14ac:dyDescent="0.35">
      <c r="A55" s="4"/>
      <c r="B55" s="6"/>
      <c r="C55" s="6"/>
      <c r="D55" s="6"/>
      <c r="E55" s="6"/>
      <c r="F55" s="6"/>
      <c r="G55" s="6"/>
      <c r="H55" s="6"/>
      <c r="I55" s="6"/>
      <c r="J55" s="6"/>
      <c r="K55" s="6"/>
      <c r="L55" s="6"/>
      <c r="M55" s="6"/>
      <c r="N55" s="6"/>
      <c r="O55" s="6"/>
      <c r="P55" s="6"/>
      <c r="Q55" s="6"/>
      <c r="R55" s="6"/>
      <c r="S55" s="6"/>
      <c r="T55" s="6"/>
      <c r="U55" s="21"/>
      <c r="Y55" s="262" t="s">
        <v>2681</v>
      </c>
    </row>
    <row r="56" spans="1:25" x14ac:dyDescent="0.3">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3">
      <c r="A57" s="4"/>
      <c r="B57" s="341"/>
      <c r="C57" s="342"/>
      <c r="D57" s="342"/>
      <c r="E57" s="342"/>
      <c r="F57" s="342"/>
      <c r="G57" s="342"/>
      <c r="H57" s="342"/>
      <c r="I57" s="342"/>
      <c r="J57" s="342"/>
      <c r="K57" s="342"/>
      <c r="L57" s="342"/>
      <c r="M57" s="342"/>
      <c r="N57" s="358"/>
      <c r="O57" s="184">
        <f t="shared" ref="O57:T57" si="10">SUM(O59:O89)</f>
        <v>0</v>
      </c>
      <c r="P57" s="184">
        <f t="shared" si="10"/>
        <v>0</v>
      </c>
      <c r="Q57" s="184">
        <f t="shared" si="10"/>
        <v>0</v>
      </c>
      <c r="R57" s="184">
        <f t="shared" si="10"/>
        <v>0</v>
      </c>
      <c r="S57" s="184">
        <f t="shared" si="10"/>
        <v>0</v>
      </c>
      <c r="T57" s="195">
        <f t="shared" si="10"/>
        <v>0</v>
      </c>
      <c r="U57" s="5"/>
    </row>
    <row r="58" spans="1:25" ht="15.6" x14ac:dyDescent="0.3">
      <c r="A58" s="4"/>
      <c r="B58" s="343" t="str">
        <f>IF(OR(ABS(O58)&gt;1,ABS(P58)&gt;1,ABS(Q58)&gt;1,ABS(R58)&gt;1,ABS(S58)&gt;1,ABS(T58)&gt;1),"Attention aux différences !","")</f>
        <v/>
      </c>
      <c r="C58" s="344"/>
      <c r="D58" s="344"/>
      <c r="E58" s="344"/>
      <c r="F58" s="344"/>
      <c r="G58" s="344"/>
      <c r="H58" s="344"/>
      <c r="I58" s="344"/>
      <c r="J58" s="344"/>
      <c r="K58" s="344"/>
      <c r="L58" s="344"/>
      <c r="M58" s="344"/>
      <c r="N58" s="354"/>
      <c r="O58" s="214">
        <f t="shared" ref="O58:T58" si="11">O26-SUM(O59:O100)</f>
        <v>0</v>
      </c>
      <c r="P58" s="203">
        <f t="shared" si="11"/>
        <v>0</v>
      </c>
      <c r="Q58" s="203">
        <f t="shared" si="11"/>
        <v>0</v>
      </c>
      <c r="R58" s="203">
        <f t="shared" si="11"/>
        <v>0</v>
      </c>
      <c r="S58" s="203">
        <f t="shared" si="11"/>
        <v>0</v>
      </c>
      <c r="T58" s="204">
        <f t="shared" si="11"/>
        <v>0</v>
      </c>
      <c r="U58" s="5"/>
    </row>
    <row r="59" spans="1:25" x14ac:dyDescent="0.3">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3">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2">SUM(O60:S60)</f>
        <v>0</v>
      </c>
      <c r="U60" s="5"/>
    </row>
    <row r="61" spans="1:25" x14ac:dyDescent="0.3">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2"/>
        <v>0</v>
      </c>
      <c r="U61" s="5"/>
    </row>
    <row r="62" spans="1:25" x14ac:dyDescent="0.3">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2"/>
        <v>0</v>
      </c>
      <c r="U62" s="5"/>
    </row>
    <row r="63" spans="1:25" x14ac:dyDescent="0.3">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2"/>
        <v>0</v>
      </c>
      <c r="U63" s="5"/>
    </row>
    <row r="64" spans="1:25" x14ac:dyDescent="0.3">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2"/>
        <v>0</v>
      </c>
      <c r="U64" s="5"/>
    </row>
    <row r="65" spans="2:21" x14ac:dyDescent="0.3">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2"/>
        <v>0</v>
      </c>
      <c r="U65" s="5"/>
    </row>
    <row r="66" spans="2:21" x14ac:dyDescent="0.3">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2"/>
        <v>0</v>
      </c>
      <c r="U66" s="5"/>
    </row>
    <row r="67" spans="2:21" x14ac:dyDescent="0.3">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2"/>
        <v>0</v>
      </c>
      <c r="U67" s="5"/>
    </row>
    <row r="68" spans="2:21" x14ac:dyDescent="0.3">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2"/>
        <v>0</v>
      </c>
      <c r="U68" s="5"/>
    </row>
    <row r="69" spans="2:21" x14ac:dyDescent="0.3">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2"/>
        <v>0</v>
      </c>
      <c r="U69" s="5"/>
    </row>
    <row r="70" spans="2:21" x14ac:dyDescent="0.3">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2"/>
        <v>0</v>
      </c>
      <c r="U70" s="5"/>
    </row>
    <row r="71" spans="2:21" x14ac:dyDescent="0.3">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2"/>
        <v>0</v>
      </c>
      <c r="U71" s="5"/>
    </row>
    <row r="72" spans="2:21" x14ac:dyDescent="0.3">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2"/>
        <v>0</v>
      </c>
      <c r="U72" s="5"/>
    </row>
    <row r="73" spans="2:21" x14ac:dyDescent="0.3">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2"/>
        <v>0</v>
      </c>
      <c r="U73" s="5"/>
    </row>
    <row r="74" spans="2:21" x14ac:dyDescent="0.3">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2"/>
        <v>0</v>
      </c>
      <c r="U74" s="5"/>
    </row>
    <row r="75" spans="2:21" x14ac:dyDescent="0.3">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2"/>
        <v>0</v>
      </c>
      <c r="U75" s="5"/>
    </row>
    <row r="76" spans="2:21" x14ac:dyDescent="0.3">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2"/>
        <v>0</v>
      </c>
      <c r="U76" s="5"/>
    </row>
    <row r="77" spans="2:21" x14ac:dyDescent="0.3">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2"/>
        <v>0</v>
      </c>
      <c r="U77" s="5"/>
    </row>
    <row r="78" spans="2:21" x14ac:dyDescent="0.3">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2"/>
        <v>0</v>
      </c>
      <c r="U78" s="5"/>
    </row>
    <row r="79" spans="2:21" x14ac:dyDescent="0.3">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2"/>
        <v>0</v>
      </c>
      <c r="U79" s="5"/>
    </row>
    <row r="80" spans="2:21" x14ac:dyDescent="0.3">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2"/>
        <v>0</v>
      </c>
      <c r="U80" s="5"/>
    </row>
    <row r="81" spans="2:21" x14ac:dyDescent="0.3">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2"/>
        <v>0</v>
      </c>
      <c r="U81" s="5"/>
    </row>
    <row r="82" spans="2:21" x14ac:dyDescent="0.3">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2"/>
        <v>0</v>
      </c>
      <c r="U82" s="5"/>
    </row>
    <row r="83" spans="2:21" x14ac:dyDescent="0.3">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2"/>
        <v>0</v>
      </c>
      <c r="U83" s="5"/>
    </row>
    <row r="84" spans="2:21" x14ac:dyDescent="0.3">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2"/>
        <v>0</v>
      </c>
      <c r="U84" s="5"/>
    </row>
    <row r="85" spans="2:21" x14ac:dyDescent="0.3">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2"/>
        <v>0</v>
      </c>
      <c r="U85" s="5"/>
    </row>
    <row r="86" spans="2:21" x14ac:dyDescent="0.3">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2"/>
        <v>0</v>
      </c>
      <c r="U86" s="5"/>
    </row>
    <row r="87" spans="2:21" x14ac:dyDescent="0.3">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2"/>
        <v>0</v>
      </c>
      <c r="U87" s="5"/>
    </row>
    <row r="88" spans="2:21" x14ac:dyDescent="0.3">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2"/>
        <v>0</v>
      </c>
      <c r="U88" s="5"/>
    </row>
    <row r="89" spans="2:21" x14ac:dyDescent="0.3">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2"/>
        <v>0</v>
      </c>
      <c r="U89" s="5"/>
    </row>
    <row r="90" spans="2:21" hidden="1" x14ac:dyDescent="0.3">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2"/>
        <v>0</v>
      </c>
      <c r="U90" s="5"/>
    </row>
    <row r="91" spans="2:21" hidden="1" x14ac:dyDescent="0.3">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2"/>
        <v>0</v>
      </c>
      <c r="U91" s="5"/>
    </row>
    <row r="92" spans="2:21" hidden="1" x14ac:dyDescent="0.3">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2"/>
        <v>0</v>
      </c>
      <c r="U92" s="5"/>
    </row>
    <row r="93" spans="2:21" hidden="1" x14ac:dyDescent="0.3">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2"/>
        <v>0</v>
      </c>
      <c r="U93" s="5"/>
    </row>
    <row r="94" spans="2:21" hidden="1" x14ac:dyDescent="0.3">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2"/>
        <v>0</v>
      </c>
      <c r="U94" s="5"/>
    </row>
    <row r="95" spans="2:21" hidden="1" x14ac:dyDescent="0.3">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2"/>
        <v>0</v>
      </c>
      <c r="U95" s="5"/>
    </row>
    <row r="96" spans="2:21" hidden="1" x14ac:dyDescent="0.3">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2"/>
        <v>0</v>
      </c>
      <c r="U96" s="5"/>
    </row>
    <row r="97" spans="2:21" hidden="1" x14ac:dyDescent="0.3">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2"/>
        <v>0</v>
      </c>
      <c r="U97" s="5"/>
    </row>
    <row r="98" spans="2:21" hidden="1" x14ac:dyDescent="0.3">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2"/>
        <v>0</v>
      </c>
      <c r="U98" s="5"/>
    </row>
    <row r="99" spans="2:21" hidden="1" x14ac:dyDescent="0.3">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2"/>
        <v>0</v>
      </c>
      <c r="U99" s="5"/>
    </row>
    <row r="100" spans="2:21" hidden="1" x14ac:dyDescent="0.3">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2"/>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style="262" hidden="1" customWidth="1"/>
    <col min="2" max="5" width="2.44140625" style="262" customWidth="1"/>
    <col min="6" max="14" width="2.44140625" style="108" customWidth="1"/>
    <col min="15" max="20" width="15.6640625" style="262" customWidth="1"/>
    <col min="21" max="21" width="2.44140625" style="262" customWidth="1"/>
    <col min="22" max="33" width="0" style="262" hidden="1" customWidth="1"/>
    <col min="34" max="16384" width="9.109375" style="262" hidden="1"/>
  </cols>
  <sheetData>
    <row r="1" spans="1:33" ht="15" customHeight="1" x14ac:dyDescent="0.3">
      <c r="A1" s="73" t="str">
        <f t="array" aca="1" ref="A1" ca="1">MID(CELL("filename",B1),FIND("]",CELL("filename",B1))+1,256)</f>
        <v>14</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3">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3">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3">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3">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3">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3">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3">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3">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3">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3">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3">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3">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3">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3">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3">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 thickBot="1" x14ac:dyDescent="0.35">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3">
      <c r="A26" s="4" t="s">
        <v>473</v>
      </c>
      <c r="B26" s="341"/>
      <c r="C26" s="342"/>
      <c r="D26" s="342"/>
      <c r="E26" s="342"/>
      <c r="F26" s="342"/>
      <c r="G26" s="342"/>
      <c r="H26" s="342"/>
      <c r="I26" s="342"/>
      <c r="J26" s="342"/>
      <c r="K26" s="342"/>
      <c r="L26" s="342"/>
      <c r="M26" s="342"/>
      <c r="N26" s="358"/>
      <c r="O26" s="184">
        <f>O28+O33+O38</f>
        <v>0</v>
      </c>
      <c r="P26" s="184">
        <f>P28+P33+P38</f>
        <v>0</v>
      </c>
      <c r="Q26" s="184">
        <f>Q28+Q33+Q38</f>
        <v>0</v>
      </c>
      <c r="R26" s="184">
        <f>R28+R33+R38</f>
        <v>0</v>
      </c>
      <c r="S26" s="184">
        <f>S28+S33+S38</f>
        <v>0</v>
      </c>
      <c r="T26" s="195">
        <f>SUM(O26:S26)</f>
        <v>0</v>
      </c>
      <c r="U26" s="5"/>
    </row>
    <row r="27" spans="1:21" ht="15.6" x14ac:dyDescent="0.3">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T27" si="4">O28-(O9+O13+O17+O21)</f>
        <v>0</v>
      </c>
      <c r="P27" s="198">
        <f t="shared" si="4"/>
        <v>0</v>
      </c>
      <c r="Q27" s="198">
        <f t="shared" si="4"/>
        <v>0</v>
      </c>
      <c r="R27" s="198">
        <f t="shared" si="4"/>
        <v>0</v>
      </c>
      <c r="S27" s="198">
        <f t="shared" si="4"/>
        <v>0</v>
      </c>
      <c r="T27" s="199">
        <f t="shared" si="4"/>
        <v>0</v>
      </c>
      <c r="U27" s="5"/>
    </row>
    <row r="28" spans="1:21" x14ac:dyDescent="0.3">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5">SUM(O29:O31)</f>
        <v>0</v>
      </c>
      <c r="P28" s="184">
        <f t="shared" si="5"/>
        <v>0</v>
      </c>
      <c r="Q28" s="184">
        <f t="shared" si="5"/>
        <v>0</v>
      </c>
      <c r="R28" s="184">
        <f t="shared" si="5"/>
        <v>0</v>
      </c>
      <c r="S28" s="184">
        <f t="shared" si="5"/>
        <v>0</v>
      </c>
      <c r="T28" s="195">
        <f t="shared" si="5"/>
        <v>0</v>
      </c>
      <c r="U28" s="5"/>
    </row>
    <row r="29" spans="1:21" x14ac:dyDescent="0.3">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3">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3">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6" x14ac:dyDescent="0.3">
      <c r="A32" s="4"/>
      <c r="B32" s="343" t="str">
        <f>IF(OR(ABS(O32)&gt;1,ABS(P32)&gt;1,ABS(Q32)&gt;1,ABS(R32)&gt;1,ABS(S32)&gt;1,ABS(T32)&gt;1),"Attention aux différences !","")</f>
        <v/>
      </c>
      <c r="C32" s="344"/>
      <c r="D32" s="344"/>
      <c r="E32" s="344"/>
      <c r="F32" s="344"/>
      <c r="G32" s="344"/>
      <c r="H32" s="344"/>
      <c r="I32" s="344"/>
      <c r="J32" s="344"/>
      <c r="K32" s="344"/>
      <c r="L32" s="344"/>
      <c r="M32" s="344"/>
      <c r="N32" s="354"/>
      <c r="O32" s="198">
        <f t="shared" ref="O32:T32" si="6">O33-(O10+O14+O18+O22)</f>
        <v>0</v>
      </c>
      <c r="P32" s="198">
        <f t="shared" si="6"/>
        <v>0</v>
      </c>
      <c r="Q32" s="198">
        <f t="shared" si="6"/>
        <v>0</v>
      </c>
      <c r="R32" s="198">
        <f t="shared" si="6"/>
        <v>0</v>
      </c>
      <c r="S32" s="198">
        <f t="shared" si="6"/>
        <v>0</v>
      </c>
      <c r="T32" s="199">
        <f t="shared" si="6"/>
        <v>0</v>
      </c>
      <c r="U32" s="5"/>
    </row>
    <row r="33" spans="1:21" x14ac:dyDescent="0.3">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7">SUM(O34:O36)</f>
        <v>0</v>
      </c>
      <c r="P33" s="184">
        <f t="shared" si="7"/>
        <v>0</v>
      </c>
      <c r="Q33" s="184">
        <f t="shared" si="7"/>
        <v>0</v>
      </c>
      <c r="R33" s="184">
        <f t="shared" si="7"/>
        <v>0</v>
      </c>
      <c r="S33" s="184">
        <f t="shared" si="7"/>
        <v>0</v>
      </c>
      <c r="T33" s="195">
        <f t="shared" si="7"/>
        <v>0</v>
      </c>
      <c r="U33" s="5"/>
    </row>
    <row r="34" spans="1:21" x14ac:dyDescent="0.3">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3">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3">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6" x14ac:dyDescent="0.3">
      <c r="A37" s="4"/>
      <c r="B37" s="343" t="str">
        <f>IF(OR(ABS(O37)&gt;1,ABS(P37)&gt;1,ABS(Q37)&gt;1,ABS(R37)&gt;1,ABS(S37)&gt;1,ABS(T37)&gt;1),"Attention aux différences !","")</f>
        <v/>
      </c>
      <c r="C37" s="344"/>
      <c r="D37" s="344"/>
      <c r="E37" s="344"/>
      <c r="F37" s="344"/>
      <c r="G37" s="344"/>
      <c r="H37" s="344"/>
      <c r="I37" s="344"/>
      <c r="J37" s="344"/>
      <c r="K37" s="344"/>
      <c r="L37" s="344"/>
      <c r="M37" s="344"/>
      <c r="N37" s="354"/>
      <c r="O37" s="198">
        <f t="shared" ref="O37:T37" si="8">O38-(O11+O15+O19+O23)</f>
        <v>0</v>
      </c>
      <c r="P37" s="198">
        <f t="shared" si="8"/>
        <v>0</v>
      </c>
      <c r="Q37" s="198">
        <f t="shared" si="8"/>
        <v>0</v>
      </c>
      <c r="R37" s="198">
        <f t="shared" si="8"/>
        <v>0</v>
      </c>
      <c r="S37" s="198">
        <f t="shared" si="8"/>
        <v>0</v>
      </c>
      <c r="T37" s="199">
        <f t="shared" si="8"/>
        <v>0</v>
      </c>
      <c r="U37" s="5"/>
    </row>
    <row r="38" spans="1:21" x14ac:dyDescent="0.3">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9">SUM(O39:O42)</f>
        <v>0</v>
      </c>
      <c r="P38" s="184">
        <f t="shared" si="9"/>
        <v>0</v>
      </c>
      <c r="Q38" s="184">
        <f t="shared" si="9"/>
        <v>0</v>
      </c>
      <c r="R38" s="184">
        <f t="shared" si="9"/>
        <v>0</v>
      </c>
      <c r="S38" s="184">
        <f t="shared" si="9"/>
        <v>0</v>
      </c>
      <c r="T38" s="184">
        <f t="shared" si="9"/>
        <v>0</v>
      </c>
      <c r="U38" s="5"/>
    </row>
    <row r="39" spans="1:21" x14ac:dyDescent="0.3">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3">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3">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 thickBot="1" x14ac:dyDescent="0.35">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3">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
      <c r="A44" s="4"/>
      <c r="B44" s="12"/>
      <c r="C44" s="6"/>
      <c r="D44" s="6"/>
      <c r="E44" s="6"/>
      <c r="F44" s="6"/>
      <c r="G44" s="6"/>
      <c r="H44" s="6"/>
      <c r="I44" s="6"/>
      <c r="J44" s="6"/>
      <c r="K44" s="6"/>
      <c r="L44" s="6"/>
      <c r="M44" s="6"/>
      <c r="N44" s="6"/>
      <c r="O44" s="6"/>
      <c r="P44" s="6"/>
      <c r="Q44" s="6"/>
      <c r="R44" s="6"/>
      <c r="S44" s="6"/>
      <c r="T44" s="6"/>
      <c r="U44" s="21"/>
    </row>
    <row r="45" spans="1:21" hidden="1" x14ac:dyDescent="0.3">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3">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3">
      <c r="A47" s="4"/>
      <c r="B47" s="6"/>
      <c r="C47" s="6"/>
      <c r="D47" s="6"/>
      <c r="E47" s="6"/>
      <c r="F47" s="6"/>
      <c r="G47" s="6"/>
      <c r="H47" s="6"/>
      <c r="I47" s="6"/>
      <c r="J47" s="6"/>
      <c r="K47" s="6"/>
      <c r="L47" s="6"/>
      <c r="M47" s="6"/>
      <c r="N47" s="6"/>
      <c r="O47" s="6"/>
      <c r="P47" s="6"/>
      <c r="Q47" s="6"/>
      <c r="R47" s="6"/>
      <c r="S47" s="6"/>
      <c r="T47" s="6"/>
      <c r="U47" s="21"/>
    </row>
    <row r="48" spans="1:21" hidden="1" x14ac:dyDescent="0.3">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3">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3">
      <c r="A50" s="4"/>
      <c r="B50" s="6"/>
      <c r="C50" s="6"/>
      <c r="D50" s="6"/>
      <c r="E50" s="6"/>
      <c r="F50" s="6"/>
      <c r="G50" s="6"/>
      <c r="H50" s="6"/>
      <c r="I50" s="6"/>
      <c r="J50" s="6"/>
      <c r="K50" s="6"/>
      <c r="L50" s="6"/>
      <c r="M50" s="6"/>
      <c r="N50" s="6"/>
      <c r="O50" s="6"/>
      <c r="P50" s="6"/>
      <c r="Q50" s="6"/>
      <c r="R50" s="6"/>
      <c r="S50" s="6"/>
      <c r="T50" s="6"/>
      <c r="U50" s="21"/>
    </row>
    <row r="51" spans="1:25" hidden="1" x14ac:dyDescent="0.3">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3">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3">
      <c r="F53" s="262"/>
      <c r="G53" s="262"/>
      <c r="H53" s="262"/>
      <c r="I53" s="262"/>
      <c r="J53" s="262"/>
      <c r="K53" s="262"/>
      <c r="L53" s="262"/>
      <c r="M53" s="262"/>
      <c r="N53" s="262"/>
      <c r="U53" s="22"/>
    </row>
    <row r="54" spans="1:25" x14ac:dyDescent="0.3">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 thickBot="1" x14ac:dyDescent="0.35">
      <c r="A55" s="4"/>
      <c r="B55" s="6"/>
      <c r="C55" s="6"/>
      <c r="D55" s="6"/>
      <c r="E55" s="6"/>
      <c r="F55" s="6"/>
      <c r="G55" s="6"/>
      <c r="H55" s="6"/>
      <c r="I55" s="6"/>
      <c r="J55" s="6"/>
      <c r="K55" s="6"/>
      <c r="L55" s="6"/>
      <c r="M55" s="6"/>
      <c r="N55" s="6"/>
      <c r="O55" s="6"/>
      <c r="P55" s="6"/>
      <c r="Q55" s="6"/>
      <c r="R55" s="6"/>
      <c r="S55" s="6"/>
      <c r="T55" s="6"/>
      <c r="U55" s="21"/>
      <c r="Y55" s="262" t="s">
        <v>2681</v>
      </c>
    </row>
    <row r="56" spans="1:25" x14ac:dyDescent="0.3">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3">
      <c r="A57" s="4"/>
      <c r="B57" s="341"/>
      <c r="C57" s="342"/>
      <c r="D57" s="342"/>
      <c r="E57" s="342"/>
      <c r="F57" s="342"/>
      <c r="G57" s="342"/>
      <c r="H57" s="342"/>
      <c r="I57" s="342"/>
      <c r="J57" s="342"/>
      <c r="K57" s="342"/>
      <c r="L57" s="342"/>
      <c r="M57" s="342"/>
      <c r="N57" s="358"/>
      <c r="O57" s="184">
        <f t="shared" ref="O57:T57" si="10">SUM(O59:O89)</f>
        <v>0</v>
      </c>
      <c r="P57" s="184">
        <f t="shared" si="10"/>
        <v>0</v>
      </c>
      <c r="Q57" s="184">
        <f t="shared" si="10"/>
        <v>0</v>
      </c>
      <c r="R57" s="184">
        <f t="shared" si="10"/>
        <v>0</v>
      </c>
      <c r="S57" s="184">
        <f t="shared" si="10"/>
        <v>0</v>
      </c>
      <c r="T57" s="195">
        <f t="shared" si="10"/>
        <v>0</v>
      </c>
      <c r="U57" s="5"/>
    </row>
    <row r="58" spans="1:25" ht="15.6" x14ac:dyDescent="0.3">
      <c r="A58" s="4"/>
      <c r="B58" s="343" t="str">
        <f>IF(OR(ABS(O58)&gt;1,ABS(P58)&gt;1,ABS(Q58)&gt;1,ABS(R58)&gt;1,ABS(S58)&gt;1,ABS(T58)&gt;1),"Attention aux différences !","")</f>
        <v/>
      </c>
      <c r="C58" s="344"/>
      <c r="D58" s="344"/>
      <c r="E58" s="344"/>
      <c r="F58" s="344"/>
      <c r="G58" s="344"/>
      <c r="H58" s="344"/>
      <c r="I58" s="344"/>
      <c r="J58" s="344"/>
      <c r="K58" s="344"/>
      <c r="L58" s="344"/>
      <c r="M58" s="344"/>
      <c r="N58" s="354"/>
      <c r="O58" s="214">
        <f t="shared" ref="O58:T58" si="11">O26-SUM(O59:O100)</f>
        <v>0</v>
      </c>
      <c r="P58" s="203">
        <f t="shared" si="11"/>
        <v>0</v>
      </c>
      <c r="Q58" s="203">
        <f t="shared" si="11"/>
        <v>0</v>
      </c>
      <c r="R58" s="203">
        <f t="shared" si="11"/>
        <v>0</v>
      </c>
      <c r="S58" s="203">
        <f t="shared" si="11"/>
        <v>0</v>
      </c>
      <c r="T58" s="204">
        <f t="shared" si="11"/>
        <v>0</v>
      </c>
      <c r="U58" s="5"/>
    </row>
    <row r="59" spans="1:25" x14ac:dyDescent="0.3">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3">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2">SUM(O60:S60)</f>
        <v>0</v>
      </c>
      <c r="U60" s="5"/>
    </row>
    <row r="61" spans="1:25" x14ac:dyDescent="0.3">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2"/>
        <v>0</v>
      </c>
      <c r="U61" s="5"/>
    </row>
    <row r="62" spans="1:25" x14ac:dyDescent="0.3">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2"/>
        <v>0</v>
      </c>
      <c r="U62" s="5"/>
    </row>
    <row r="63" spans="1:25" x14ac:dyDescent="0.3">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2"/>
        <v>0</v>
      </c>
      <c r="U63" s="5"/>
    </row>
    <row r="64" spans="1:25" x14ac:dyDescent="0.3">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2"/>
        <v>0</v>
      </c>
      <c r="U64" s="5"/>
    </row>
    <row r="65" spans="2:21" x14ac:dyDescent="0.3">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2"/>
        <v>0</v>
      </c>
      <c r="U65" s="5"/>
    </row>
    <row r="66" spans="2:21" x14ac:dyDescent="0.3">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2"/>
        <v>0</v>
      </c>
      <c r="U66" s="5"/>
    </row>
    <row r="67" spans="2:21" x14ac:dyDescent="0.3">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2"/>
        <v>0</v>
      </c>
      <c r="U67" s="5"/>
    </row>
    <row r="68" spans="2:21" x14ac:dyDescent="0.3">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2"/>
        <v>0</v>
      </c>
      <c r="U68" s="5"/>
    </row>
    <row r="69" spans="2:21" x14ac:dyDescent="0.3">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2"/>
        <v>0</v>
      </c>
      <c r="U69" s="5"/>
    </row>
    <row r="70" spans="2:21" x14ac:dyDescent="0.3">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2"/>
        <v>0</v>
      </c>
      <c r="U70" s="5"/>
    </row>
    <row r="71" spans="2:21" x14ac:dyDescent="0.3">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2"/>
        <v>0</v>
      </c>
      <c r="U71" s="5"/>
    </row>
    <row r="72" spans="2:21" x14ac:dyDescent="0.3">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2"/>
        <v>0</v>
      </c>
      <c r="U72" s="5"/>
    </row>
    <row r="73" spans="2:21" x14ac:dyDescent="0.3">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2"/>
        <v>0</v>
      </c>
      <c r="U73" s="5"/>
    </row>
    <row r="74" spans="2:21" x14ac:dyDescent="0.3">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2"/>
        <v>0</v>
      </c>
      <c r="U74" s="5"/>
    </row>
    <row r="75" spans="2:21" x14ac:dyDescent="0.3">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2"/>
        <v>0</v>
      </c>
      <c r="U75" s="5"/>
    </row>
    <row r="76" spans="2:21" x14ac:dyDescent="0.3">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2"/>
        <v>0</v>
      </c>
      <c r="U76" s="5"/>
    </row>
    <row r="77" spans="2:21" x14ac:dyDescent="0.3">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2"/>
        <v>0</v>
      </c>
      <c r="U77" s="5"/>
    </row>
    <row r="78" spans="2:21" x14ac:dyDescent="0.3">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2"/>
        <v>0</v>
      </c>
      <c r="U78" s="5"/>
    </row>
    <row r="79" spans="2:21" x14ac:dyDescent="0.3">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2"/>
        <v>0</v>
      </c>
      <c r="U79" s="5"/>
    </row>
    <row r="80" spans="2:21" x14ac:dyDescent="0.3">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2"/>
        <v>0</v>
      </c>
      <c r="U80" s="5"/>
    </row>
    <row r="81" spans="2:21" x14ac:dyDescent="0.3">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2"/>
        <v>0</v>
      </c>
      <c r="U81" s="5"/>
    </row>
    <row r="82" spans="2:21" x14ac:dyDescent="0.3">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2"/>
        <v>0</v>
      </c>
      <c r="U82" s="5"/>
    </row>
    <row r="83" spans="2:21" x14ac:dyDescent="0.3">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2"/>
        <v>0</v>
      </c>
      <c r="U83" s="5"/>
    </row>
    <row r="84" spans="2:21" x14ac:dyDescent="0.3">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2"/>
        <v>0</v>
      </c>
      <c r="U84" s="5"/>
    </row>
    <row r="85" spans="2:21" x14ac:dyDescent="0.3">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2"/>
        <v>0</v>
      </c>
      <c r="U85" s="5"/>
    </row>
    <row r="86" spans="2:21" x14ac:dyDescent="0.3">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2"/>
        <v>0</v>
      </c>
      <c r="U86" s="5"/>
    </row>
    <row r="87" spans="2:21" x14ac:dyDescent="0.3">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2"/>
        <v>0</v>
      </c>
      <c r="U87" s="5"/>
    </row>
    <row r="88" spans="2:21" x14ac:dyDescent="0.3">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2"/>
        <v>0</v>
      </c>
      <c r="U88" s="5"/>
    </row>
    <row r="89" spans="2:21" x14ac:dyDescent="0.3">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2"/>
        <v>0</v>
      </c>
      <c r="U89" s="5"/>
    </row>
    <row r="90" spans="2:21" hidden="1" x14ac:dyDescent="0.3">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2"/>
        <v>0</v>
      </c>
      <c r="U90" s="5"/>
    </row>
    <row r="91" spans="2:21" hidden="1" x14ac:dyDescent="0.3">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2"/>
        <v>0</v>
      </c>
      <c r="U91" s="5"/>
    </row>
    <row r="92" spans="2:21" hidden="1" x14ac:dyDescent="0.3">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2"/>
        <v>0</v>
      </c>
      <c r="U92" s="5"/>
    </row>
    <row r="93" spans="2:21" hidden="1" x14ac:dyDescent="0.3">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2"/>
        <v>0</v>
      </c>
      <c r="U93" s="5"/>
    </row>
    <row r="94" spans="2:21" hidden="1" x14ac:dyDescent="0.3">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2"/>
        <v>0</v>
      </c>
      <c r="U94" s="5"/>
    </row>
    <row r="95" spans="2:21" hidden="1" x14ac:dyDescent="0.3">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2"/>
        <v>0</v>
      </c>
      <c r="U95" s="5"/>
    </row>
    <row r="96" spans="2:21" hidden="1" x14ac:dyDescent="0.3">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2"/>
        <v>0</v>
      </c>
      <c r="U96" s="5"/>
    </row>
    <row r="97" spans="2:21" hidden="1" x14ac:dyDescent="0.3">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2"/>
        <v>0</v>
      </c>
      <c r="U97" s="5"/>
    </row>
    <row r="98" spans="2:21" hidden="1" x14ac:dyDescent="0.3">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2"/>
        <v>0</v>
      </c>
      <c r="U98" s="5"/>
    </row>
    <row r="99" spans="2:21" hidden="1" x14ac:dyDescent="0.3">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2"/>
        <v>0</v>
      </c>
      <c r="U99" s="5"/>
    </row>
    <row r="100" spans="2:21" hidden="1" x14ac:dyDescent="0.3">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2"/>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style="262" hidden="1" customWidth="1"/>
    <col min="2" max="5" width="2.44140625" style="262" customWidth="1"/>
    <col min="6" max="14" width="2.44140625" style="108" customWidth="1"/>
    <col min="15" max="20" width="15.6640625" style="262" customWidth="1"/>
    <col min="21" max="21" width="2.44140625" style="262" customWidth="1"/>
    <col min="22" max="33" width="0" style="262" hidden="1" customWidth="1"/>
    <col min="34" max="16384" width="9.109375" style="262" hidden="1"/>
  </cols>
  <sheetData>
    <row r="1" spans="1:33" ht="15" customHeight="1" x14ac:dyDescent="0.3">
      <c r="A1" s="73" t="str">
        <f t="array" aca="1" ref="A1" ca="1">MID(CELL("filename",B1),FIND("]",CELL("filename",B1))+1,256)</f>
        <v>15</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3">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3">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3">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3">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3">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3">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3">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3">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3">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3">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3">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3">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3">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3">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3">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 thickBot="1" x14ac:dyDescent="0.35">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3">
      <c r="A26" s="4" t="s">
        <v>473</v>
      </c>
      <c r="B26" s="341"/>
      <c r="C26" s="342"/>
      <c r="D26" s="342"/>
      <c r="E26" s="342"/>
      <c r="F26" s="342"/>
      <c r="G26" s="342"/>
      <c r="H26" s="342"/>
      <c r="I26" s="342"/>
      <c r="J26" s="342"/>
      <c r="K26" s="342"/>
      <c r="L26" s="342"/>
      <c r="M26" s="342"/>
      <c r="N26" s="358"/>
      <c r="O26" s="184">
        <f>O28+O33+O38</f>
        <v>0</v>
      </c>
      <c r="P26" s="184">
        <f>P28+P33+P38</f>
        <v>0</v>
      </c>
      <c r="Q26" s="184">
        <f>Q28+Q33+Q38</f>
        <v>0</v>
      </c>
      <c r="R26" s="184">
        <f>R28+R33+R38</f>
        <v>0</v>
      </c>
      <c r="S26" s="184">
        <f>S28+S33+S38</f>
        <v>0</v>
      </c>
      <c r="T26" s="195">
        <f>SUM(O26:S26)</f>
        <v>0</v>
      </c>
      <c r="U26" s="5"/>
    </row>
    <row r="27" spans="1:21" ht="15.6" x14ac:dyDescent="0.3">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T27" si="4">O28-(O9+O13+O17+O21)</f>
        <v>0</v>
      </c>
      <c r="P27" s="198">
        <f t="shared" si="4"/>
        <v>0</v>
      </c>
      <c r="Q27" s="198">
        <f t="shared" si="4"/>
        <v>0</v>
      </c>
      <c r="R27" s="198">
        <f t="shared" si="4"/>
        <v>0</v>
      </c>
      <c r="S27" s="198">
        <f t="shared" si="4"/>
        <v>0</v>
      </c>
      <c r="T27" s="199">
        <f t="shared" si="4"/>
        <v>0</v>
      </c>
      <c r="U27" s="5"/>
    </row>
    <row r="28" spans="1:21" x14ac:dyDescent="0.3">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5">SUM(O29:O31)</f>
        <v>0</v>
      </c>
      <c r="P28" s="184">
        <f t="shared" si="5"/>
        <v>0</v>
      </c>
      <c r="Q28" s="184">
        <f t="shared" si="5"/>
        <v>0</v>
      </c>
      <c r="R28" s="184">
        <f t="shared" si="5"/>
        <v>0</v>
      </c>
      <c r="S28" s="184">
        <f t="shared" si="5"/>
        <v>0</v>
      </c>
      <c r="T28" s="195">
        <f t="shared" si="5"/>
        <v>0</v>
      </c>
      <c r="U28" s="5"/>
    </row>
    <row r="29" spans="1:21" x14ac:dyDescent="0.3">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3">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3">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6" x14ac:dyDescent="0.3">
      <c r="A32" s="4"/>
      <c r="B32" s="343" t="str">
        <f>IF(OR(ABS(O32)&gt;1,ABS(P32)&gt;1,ABS(Q32)&gt;1,ABS(R32)&gt;1,ABS(S32)&gt;1,ABS(T32)&gt;1),"Attention aux différences !","")</f>
        <v/>
      </c>
      <c r="C32" s="344"/>
      <c r="D32" s="344"/>
      <c r="E32" s="344"/>
      <c r="F32" s="344"/>
      <c r="G32" s="344"/>
      <c r="H32" s="344"/>
      <c r="I32" s="344"/>
      <c r="J32" s="344"/>
      <c r="K32" s="344"/>
      <c r="L32" s="344"/>
      <c r="M32" s="344"/>
      <c r="N32" s="354"/>
      <c r="O32" s="198">
        <f t="shared" ref="O32:T32" si="6">O33-(O10+O14+O18+O22)</f>
        <v>0</v>
      </c>
      <c r="P32" s="198">
        <f t="shared" si="6"/>
        <v>0</v>
      </c>
      <c r="Q32" s="198">
        <f t="shared" si="6"/>
        <v>0</v>
      </c>
      <c r="R32" s="198">
        <f t="shared" si="6"/>
        <v>0</v>
      </c>
      <c r="S32" s="198">
        <f t="shared" si="6"/>
        <v>0</v>
      </c>
      <c r="T32" s="199">
        <f t="shared" si="6"/>
        <v>0</v>
      </c>
      <c r="U32" s="5"/>
    </row>
    <row r="33" spans="1:21" x14ac:dyDescent="0.3">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7">SUM(O34:O36)</f>
        <v>0</v>
      </c>
      <c r="P33" s="184">
        <f t="shared" si="7"/>
        <v>0</v>
      </c>
      <c r="Q33" s="184">
        <f t="shared" si="7"/>
        <v>0</v>
      </c>
      <c r="R33" s="184">
        <f t="shared" si="7"/>
        <v>0</v>
      </c>
      <c r="S33" s="184">
        <f t="shared" si="7"/>
        <v>0</v>
      </c>
      <c r="T33" s="195">
        <f t="shared" si="7"/>
        <v>0</v>
      </c>
      <c r="U33" s="5"/>
    </row>
    <row r="34" spans="1:21" x14ac:dyDescent="0.3">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3">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3">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6" x14ac:dyDescent="0.3">
      <c r="A37" s="4"/>
      <c r="B37" s="343" t="str">
        <f>IF(OR(ABS(O37)&gt;1,ABS(P37)&gt;1,ABS(Q37)&gt;1,ABS(R37)&gt;1,ABS(S37)&gt;1,ABS(T37)&gt;1),"Attention aux différences !","")</f>
        <v/>
      </c>
      <c r="C37" s="344"/>
      <c r="D37" s="344"/>
      <c r="E37" s="344"/>
      <c r="F37" s="344"/>
      <c r="G37" s="344"/>
      <c r="H37" s="344"/>
      <c r="I37" s="344"/>
      <c r="J37" s="344"/>
      <c r="K37" s="344"/>
      <c r="L37" s="344"/>
      <c r="M37" s="344"/>
      <c r="N37" s="354"/>
      <c r="O37" s="198">
        <f t="shared" ref="O37:T37" si="8">O38-(O11+O15+O19+O23)</f>
        <v>0</v>
      </c>
      <c r="P37" s="198">
        <f t="shared" si="8"/>
        <v>0</v>
      </c>
      <c r="Q37" s="198">
        <f t="shared" si="8"/>
        <v>0</v>
      </c>
      <c r="R37" s="198">
        <f t="shared" si="8"/>
        <v>0</v>
      </c>
      <c r="S37" s="198">
        <f t="shared" si="8"/>
        <v>0</v>
      </c>
      <c r="T37" s="199">
        <f t="shared" si="8"/>
        <v>0</v>
      </c>
      <c r="U37" s="5"/>
    </row>
    <row r="38" spans="1:21" x14ac:dyDescent="0.3">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9">SUM(O39:O42)</f>
        <v>0</v>
      </c>
      <c r="P38" s="184">
        <f t="shared" si="9"/>
        <v>0</v>
      </c>
      <c r="Q38" s="184">
        <f t="shared" si="9"/>
        <v>0</v>
      </c>
      <c r="R38" s="184">
        <f t="shared" si="9"/>
        <v>0</v>
      </c>
      <c r="S38" s="184">
        <f t="shared" si="9"/>
        <v>0</v>
      </c>
      <c r="T38" s="184">
        <f t="shared" si="9"/>
        <v>0</v>
      </c>
      <c r="U38" s="5"/>
    </row>
    <row r="39" spans="1:21" x14ac:dyDescent="0.3">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3">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3">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 thickBot="1" x14ac:dyDescent="0.35">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3">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
      <c r="A44" s="4"/>
      <c r="B44" s="12"/>
      <c r="C44" s="6"/>
      <c r="D44" s="6"/>
      <c r="E44" s="6"/>
      <c r="F44" s="6"/>
      <c r="G44" s="6"/>
      <c r="H44" s="6"/>
      <c r="I44" s="6"/>
      <c r="J44" s="6"/>
      <c r="K44" s="6"/>
      <c r="L44" s="6"/>
      <c r="M44" s="6"/>
      <c r="N44" s="6"/>
      <c r="O44" s="6"/>
      <c r="P44" s="6"/>
      <c r="Q44" s="6"/>
      <c r="R44" s="6"/>
      <c r="S44" s="6"/>
      <c r="T44" s="6"/>
      <c r="U44" s="21"/>
    </row>
    <row r="45" spans="1:21" hidden="1" x14ac:dyDescent="0.3">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3">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3">
      <c r="A47" s="4"/>
      <c r="B47" s="6"/>
      <c r="C47" s="6"/>
      <c r="D47" s="6"/>
      <c r="E47" s="6"/>
      <c r="F47" s="6"/>
      <c r="G47" s="6"/>
      <c r="H47" s="6"/>
      <c r="I47" s="6"/>
      <c r="J47" s="6"/>
      <c r="K47" s="6"/>
      <c r="L47" s="6"/>
      <c r="M47" s="6"/>
      <c r="N47" s="6"/>
      <c r="O47" s="6"/>
      <c r="P47" s="6"/>
      <c r="Q47" s="6"/>
      <c r="R47" s="6"/>
      <c r="S47" s="6"/>
      <c r="T47" s="6"/>
      <c r="U47" s="21"/>
    </row>
    <row r="48" spans="1:21" hidden="1" x14ac:dyDescent="0.3">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3">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3">
      <c r="A50" s="4"/>
      <c r="B50" s="6"/>
      <c r="C50" s="6"/>
      <c r="D50" s="6"/>
      <c r="E50" s="6"/>
      <c r="F50" s="6"/>
      <c r="G50" s="6"/>
      <c r="H50" s="6"/>
      <c r="I50" s="6"/>
      <c r="J50" s="6"/>
      <c r="K50" s="6"/>
      <c r="L50" s="6"/>
      <c r="M50" s="6"/>
      <c r="N50" s="6"/>
      <c r="O50" s="6"/>
      <c r="P50" s="6"/>
      <c r="Q50" s="6"/>
      <c r="R50" s="6"/>
      <c r="S50" s="6"/>
      <c r="T50" s="6"/>
      <c r="U50" s="21"/>
    </row>
    <row r="51" spans="1:25" hidden="1" x14ac:dyDescent="0.3">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3">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3">
      <c r="F53" s="262"/>
      <c r="G53" s="262"/>
      <c r="H53" s="262"/>
      <c r="I53" s="262"/>
      <c r="J53" s="262"/>
      <c r="K53" s="262"/>
      <c r="L53" s="262"/>
      <c r="M53" s="262"/>
      <c r="N53" s="262"/>
      <c r="U53" s="22"/>
    </row>
    <row r="54" spans="1:25" x14ac:dyDescent="0.3">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 thickBot="1" x14ac:dyDescent="0.35">
      <c r="A55" s="4"/>
      <c r="B55" s="6"/>
      <c r="C55" s="6"/>
      <c r="D55" s="6"/>
      <c r="E55" s="6"/>
      <c r="F55" s="6"/>
      <c r="G55" s="6"/>
      <c r="H55" s="6"/>
      <c r="I55" s="6"/>
      <c r="J55" s="6"/>
      <c r="K55" s="6"/>
      <c r="L55" s="6"/>
      <c r="M55" s="6"/>
      <c r="N55" s="6"/>
      <c r="O55" s="6"/>
      <c r="P55" s="6"/>
      <c r="Q55" s="6"/>
      <c r="R55" s="6"/>
      <c r="S55" s="6"/>
      <c r="T55" s="6"/>
      <c r="U55" s="21"/>
      <c r="Y55" s="262" t="s">
        <v>2681</v>
      </c>
    </row>
    <row r="56" spans="1:25" x14ac:dyDescent="0.3">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3">
      <c r="A57" s="4"/>
      <c r="B57" s="341"/>
      <c r="C57" s="342"/>
      <c r="D57" s="342"/>
      <c r="E57" s="342"/>
      <c r="F57" s="342"/>
      <c r="G57" s="342"/>
      <c r="H57" s="342"/>
      <c r="I57" s="342"/>
      <c r="J57" s="342"/>
      <c r="K57" s="342"/>
      <c r="L57" s="342"/>
      <c r="M57" s="342"/>
      <c r="N57" s="358"/>
      <c r="O57" s="184">
        <f t="shared" ref="O57:T57" si="10">SUM(O59:O89)</f>
        <v>0</v>
      </c>
      <c r="P57" s="184">
        <f t="shared" si="10"/>
        <v>0</v>
      </c>
      <c r="Q57" s="184">
        <f t="shared" si="10"/>
        <v>0</v>
      </c>
      <c r="R57" s="184">
        <f t="shared" si="10"/>
        <v>0</v>
      </c>
      <c r="S57" s="184">
        <f t="shared" si="10"/>
        <v>0</v>
      </c>
      <c r="T57" s="195">
        <f t="shared" si="10"/>
        <v>0</v>
      </c>
      <c r="U57" s="5"/>
    </row>
    <row r="58" spans="1:25" ht="15.6" x14ac:dyDescent="0.3">
      <c r="A58" s="4"/>
      <c r="B58" s="343" t="str">
        <f>IF(OR(ABS(O58)&gt;1,ABS(P58)&gt;1,ABS(Q58)&gt;1,ABS(R58)&gt;1,ABS(S58)&gt;1,ABS(T58)&gt;1),"Attention aux différences !","")</f>
        <v/>
      </c>
      <c r="C58" s="344"/>
      <c r="D58" s="344"/>
      <c r="E58" s="344"/>
      <c r="F58" s="344"/>
      <c r="G58" s="344"/>
      <c r="H58" s="344"/>
      <c r="I58" s="344"/>
      <c r="J58" s="344"/>
      <c r="K58" s="344"/>
      <c r="L58" s="344"/>
      <c r="M58" s="344"/>
      <c r="N58" s="354"/>
      <c r="O58" s="214">
        <f t="shared" ref="O58:T58" si="11">O26-SUM(O59:O100)</f>
        <v>0</v>
      </c>
      <c r="P58" s="203">
        <f t="shared" si="11"/>
        <v>0</v>
      </c>
      <c r="Q58" s="203">
        <f t="shared" si="11"/>
        <v>0</v>
      </c>
      <c r="R58" s="203">
        <f t="shared" si="11"/>
        <v>0</v>
      </c>
      <c r="S58" s="203">
        <f t="shared" si="11"/>
        <v>0</v>
      </c>
      <c r="T58" s="204">
        <f t="shared" si="11"/>
        <v>0</v>
      </c>
      <c r="U58" s="5"/>
    </row>
    <row r="59" spans="1:25" x14ac:dyDescent="0.3">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3">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2">SUM(O60:S60)</f>
        <v>0</v>
      </c>
      <c r="U60" s="5"/>
    </row>
    <row r="61" spans="1:25" x14ac:dyDescent="0.3">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2"/>
        <v>0</v>
      </c>
      <c r="U61" s="5"/>
    </row>
    <row r="62" spans="1:25" x14ac:dyDescent="0.3">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2"/>
        <v>0</v>
      </c>
      <c r="U62" s="5"/>
    </row>
    <row r="63" spans="1:25" x14ac:dyDescent="0.3">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2"/>
        <v>0</v>
      </c>
      <c r="U63" s="5"/>
    </row>
    <row r="64" spans="1:25" x14ac:dyDescent="0.3">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2"/>
        <v>0</v>
      </c>
      <c r="U64" s="5"/>
    </row>
    <row r="65" spans="2:21" x14ac:dyDescent="0.3">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2"/>
        <v>0</v>
      </c>
      <c r="U65" s="5"/>
    </row>
    <row r="66" spans="2:21" x14ac:dyDescent="0.3">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2"/>
        <v>0</v>
      </c>
      <c r="U66" s="5"/>
    </row>
    <row r="67" spans="2:21" x14ac:dyDescent="0.3">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2"/>
        <v>0</v>
      </c>
      <c r="U67" s="5"/>
    </row>
    <row r="68" spans="2:21" x14ac:dyDescent="0.3">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2"/>
        <v>0</v>
      </c>
      <c r="U68" s="5"/>
    </row>
    <row r="69" spans="2:21" x14ac:dyDescent="0.3">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2"/>
        <v>0</v>
      </c>
      <c r="U69" s="5"/>
    </row>
    <row r="70" spans="2:21" x14ac:dyDescent="0.3">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2"/>
        <v>0</v>
      </c>
      <c r="U70" s="5"/>
    </row>
    <row r="71" spans="2:21" x14ac:dyDescent="0.3">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2"/>
        <v>0</v>
      </c>
      <c r="U71" s="5"/>
    </row>
    <row r="72" spans="2:21" x14ac:dyDescent="0.3">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2"/>
        <v>0</v>
      </c>
      <c r="U72" s="5"/>
    </row>
    <row r="73" spans="2:21" x14ac:dyDescent="0.3">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2"/>
        <v>0</v>
      </c>
      <c r="U73" s="5"/>
    </row>
    <row r="74" spans="2:21" x14ac:dyDescent="0.3">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2"/>
        <v>0</v>
      </c>
      <c r="U74" s="5"/>
    </row>
    <row r="75" spans="2:21" x14ac:dyDescent="0.3">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2"/>
        <v>0</v>
      </c>
      <c r="U75" s="5"/>
    </row>
    <row r="76" spans="2:21" x14ac:dyDescent="0.3">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2"/>
        <v>0</v>
      </c>
      <c r="U76" s="5"/>
    </row>
    <row r="77" spans="2:21" x14ac:dyDescent="0.3">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2"/>
        <v>0</v>
      </c>
      <c r="U77" s="5"/>
    </row>
    <row r="78" spans="2:21" x14ac:dyDescent="0.3">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2"/>
        <v>0</v>
      </c>
      <c r="U78" s="5"/>
    </row>
    <row r="79" spans="2:21" x14ac:dyDescent="0.3">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2"/>
        <v>0</v>
      </c>
      <c r="U79" s="5"/>
    </row>
    <row r="80" spans="2:21" x14ac:dyDescent="0.3">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2"/>
        <v>0</v>
      </c>
      <c r="U80" s="5"/>
    </row>
    <row r="81" spans="2:21" x14ac:dyDescent="0.3">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2"/>
        <v>0</v>
      </c>
      <c r="U81" s="5"/>
    </row>
    <row r="82" spans="2:21" x14ac:dyDescent="0.3">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2"/>
        <v>0</v>
      </c>
      <c r="U82" s="5"/>
    </row>
    <row r="83" spans="2:21" x14ac:dyDescent="0.3">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2"/>
        <v>0</v>
      </c>
      <c r="U83" s="5"/>
    </row>
    <row r="84" spans="2:21" x14ac:dyDescent="0.3">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2"/>
        <v>0</v>
      </c>
      <c r="U84" s="5"/>
    </row>
    <row r="85" spans="2:21" x14ac:dyDescent="0.3">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2"/>
        <v>0</v>
      </c>
      <c r="U85" s="5"/>
    </row>
    <row r="86" spans="2:21" x14ac:dyDescent="0.3">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2"/>
        <v>0</v>
      </c>
      <c r="U86" s="5"/>
    </row>
    <row r="87" spans="2:21" x14ac:dyDescent="0.3">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2"/>
        <v>0</v>
      </c>
      <c r="U87" s="5"/>
    </row>
    <row r="88" spans="2:21" x14ac:dyDescent="0.3">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2"/>
        <v>0</v>
      </c>
      <c r="U88" s="5"/>
    </row>
    <row r="89" spans="2:21" x14ac:dyDescent="0.3">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2"/>
        <v>0</v>
      </c>
      <c r="U89" s="5"/>
    </row>
    <row r="90" spans="2:21" hidden="1" x14ac:dyDescent="0.3">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2"/>
        <v>0</v>
      </c>
      <c r="U90" s="5"/>
    </row>
    <row r="91" spans="2:21" hidden="1" x14ac:dyDescent="0.3">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2"/>
        <v>0</v>
      </c>
      <c r="U91" s="5"/>
    </row>
    <row r="92" spans="2:21" hidden="1" x14ac:dyDescent="0.3">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2"/>
        <v>0</v>
      </c>
      <c r="U92" s="5"/>
    </row>
    <row r="93" spans="2:21" hidden="1" x14ac:dyDescent="0.3">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2"/>
        <v>0</v>
      </c>
      <c r="U93" s="5"/>
    </row>
    <row r="94" spans="2:21" hidden="1" x14ac:dyDescent="0.3">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2"/>
        <v>0</v>
      </c>
      <c r="U94" s="5"/>
    </row>
    <row r="95" spans="2:21" hidden="1" x14ac:dyDescent="0.3">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2"/>
        <v>0</v>
      </c>
      <c r="U95" s="5"/>
    </row>
    <row r="96" spans="2:21" hidden="1" x14ac:dyDescent="0.3">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2"/>
        <v>0</v>
      </c>
      <c r="U96" s="5"/>
    </row>
    <row r="97" spans="2:21" hidden="1" x14ac:dyDescent="0.3">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2"/>
        <v>0</v>
      </c>
      <c r="U97" s="5"/>
    </row>
    <row r="98" spans="2:21" hidden="1" x14ac:dyDescent="0.3">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2"/>
        <v>0</v>
      </c>
      <c r="U98" s="5"/>
    </row>
    <row r="99" spans="2:21" hidden="1" x14ac:dyDescent="0.3">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2"/>
        <v>0</v>
      </c>
      <c r="U99" s="5"/>
    </row>
    <row r="100" spans="2:21" hidden="1" x14ac:dyDescent="0.3">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2"/>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style="262" hidden="1" customWidth="1"/>
    <col min="2" max="5" width="2.44140625" style="262" customWidth="1"/>
    <col min="6" max="14" width="2.44140625" style="108" customWidth="1"/>
    <col min="15" max="20" width="15.6640625" style="262" customWidth="1"/>
    <col min="21" max="21" width="2.44140625" style="262" customWidth="1"/>
    <col min="22" max="33" width="0" style="262" hidden="1" customWidth="1"/>
    <col min="34" max="16384" width="9.109375" style="262" hidden="1"/>
  </cols>
  <sheetData>
    <row r="1" spans="1:33" ht="15" customHeight="1" x14ac:dyDescent="0.3">
      <c r="A1" s="73" t="str">
        <f t="array" aca="1" ref="A1" ca="1">MID(CELL("filename",B1),FIND("]",CELL("filename",B1))+1,256)</f>
        <v>16</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3">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3">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3">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3">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3">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3">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3">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3">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3">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3">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3">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3">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3">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3">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3">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 thickBot="1" x14ac:dyDescent="0.35">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3">
      <c r="A26" s="4" t="s">
        <v>473</v>
      </c>
      <c r="B26" s="341"/>
      <c r="C26" s="342"/>
      <c r="D26" s="342"/>
      <c r="E26" s="342"/>
      <c r="F26" s="342"/>
      <c r="G26" s="342"/>
      <c r="H26" s="342"/>
      <c r="I26" s="342"/>
      <c r="J26" s="342"/>
      <c r="K26" s="342"/>
      <c r="L26" s="342"/>
      <c r="M26" s="342"/>
      <c r="N26" s="358"/>
      <c r="O26" s="184">
        <f>O28+O33+O38</f>
        <v>0</v>
      </c>
      <c r="P26" s="184">
        <f>P28+P33+P38</f>
        <v>0</v>
      </c>
      <c r="Q26" s="184">
        <f>Q28+Q33+Q38</f>
        <v>0</v>
      </c>
      <c r="R26" s="184">
        <f>R28+R33+R38</f>
        <v>0</v>
      </c>
      <c r="S26" s="184">
        <f>S28+S33+S38</f>
        <v>0</v>
      </c>
      <c r="T26" s="195">
        <f>SUM(O26:S26)</f>
        <v>0</v>
      </c>
      <c r="U26" s="5"/>
    </row>
    <row r="27" spans="1:21" ht="15.6" x14ac:dyDescent="0.3">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T27" si="4">O28-(O9+O13+O17+O21)</f>
        <v>0</v>
      </c>
      <c r="P27" s="198">
        <f t="shared" si="4"/>
        <v>0</v>
      </c>
      <c r="Q27" s="198">
        <f t="shared" si="4"/>
        <v>0</v>
      </c>
      <c r="R27" s="198">
        <f t="shared" si="4"/>
        <v>0</v>
      </c>
      <c r="S27" s="198">
        <f t="shared" si="4"/>
        <v>0</v>
      </c>
      <c r="T27" s="199">
        <f t="shared" si="4"/>
        <v>0</v>
      </c>
      <c r="U27" s="5"/>
    </row>
    <row r="28" spans="1:21" x14ac:dyDescent="0.3">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5">SUM(O29:O31)</f>
        <v>0</v>
      </c>
      <c r="P28" s="184">
        <f t="shared" si="5"/>
        <v>0</v>
      </c>
      <c r="Q28" s="184">
        <f t="shared" si="5"/>
        <v>0</v>
      </c>
      <c r="R28" s="184">
        <f t="shared" si="5"/>
        <v>0</v>
      </c>
      <c r="S28" s="184">
        <f t="shared" si="5"/>
        <v>0</v>
      </c>
      <c r="T28" s="195">
        <f t="shared" si="5"/>
        <v>0</v>
      </c>
      <c r="U28" s="5"/>
    </row>
    <row r="29" spans="1:21" x14ac:dyDescent="0.3">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3">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3">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6" x14ac:dyDescent="0.3">
      <c r="A32" s="4"/>
      <c r="B32" s="343" t="str">
        <f>IF(OR(ABS(O32)&gt;1,ABS(P32)&gt;1,ABS(Q32)&gt;1,ABS(R32)&gt;1,ABS(S32)&gt;1,ABS(T32)&gt;1),"Attention aux différences !","")</f>
        <v/>
      </c>
      <c r="C32" s="344"/>
      <c r="D32" s="344"/>
      <c r="E32" s="344"/>
      <c r="F32" s="344"/>
      <c r="G32" s="344"/>
      <c r="H32" s="344"/>
      <c r="I32" s="344"/>
      <c r="J32" s="344"/>
      <c r="K32" s="344"/>
      <c r="L32" s="344"/>
      <c r="M32" s="344"/>
      <c r="N32" s="354"/>
      <c r="O32" s="198">
        <f t="shared" ref="O32:T32" si="6">O33-(O10+O14+O18+O22)</f>
        <v>0</v>
      </c>
      <c r="P32" s="198">
        <f t="shared" si="6"/>
        <v>0</v>
      </c>
      <c r="Q32" s="198">
        <f t="shared" si="6"/>
        <v>0</v>
      </c>
      <c r="R32" s="198">
        <f t="shared" si="6"/>
        <v>0</v>
      </c>
      <c r="S32" s="198">
        <f t="shared" si="6"/>
        <v>0</v>
      </c>
      <c r="T32" s="199">
        <f t="shared" si="6"/>
        <v>0</v>
      </c>
      <c r="U32" s="5"/>
    </row>
    <row r="33" spans="1:21" x14ac:dyDescent="0.3">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7">SUM(O34:O36)</f>
        <v>0</v>
      </c>
      <c r="P33" s="184">
        <f t="shared" si="7"/>
        <v>0</v>
      </c>
      <c r="Q33" s="184">
        <f t="shared" si="7"/>
        <v>0</v>
      </c>
      <c r="R33" s="184">
        <f t="shared" si="7"/>
        <v>0</v>
      </c>
      <c r="S33" s="184">
        <f t="shared" si="7"/>
        <v>0</v>
      </c>
      <c r="T33" s="195">
        <f t="shared" si="7"/>
        <v>0</v>
      </c>
      <c r="U33" s="5"/>
    </row>
    <row r="34" spans="1:21" x14ac:dyDescent="0.3">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3">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3">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6" x14ac:dyDescent="0.3">
      <c r="A37" s="4"/>
      <c r="B37" s="343" t="str">
        <f>IF(OR(ABS(O37)&gt;1,ABS(P37)&gt;1,ABS(Q37)&gt;1,ABS(R37)&gt;1,ABS(S37)&gt;1,ABS(T37)&gt;1),"Attention aux différences !","")</f>
        <v/>
      </c>
      <c r="C37" s="344"/>
      <c r="D37" s="344"/>
      <c r="E37" s="344"/>
      <c r="F37" s="344"/>
      <c r="G37" s="344"/>
      <c r="H37" s="344"/>
      <c r="I37" s="344"/>
      <c r="J37" s="344"/>
      <c r="K37" s="344"/>
      <c r="L37" s="344"/>
      <c r="M37" s="344"/>
      <c r="N37" s="354"/>
      <c r="O37" s="198">
        <f t="shared" ref="O37:T37" si="8">O38-(O11+O15+O19+O23)</f>
        <v>0</v>
      </c>
      <c r="P37" s="198">
        <f t="shared" si="8"/>
        <v>0</v>
      </c>
      <c r="Q37" s="198">
        <f t="shared" si="8"/>
        <v>0</v>
      </c>
      <c r="R37" s="198">
        <f t="shared" si="8"/>
        <v>0</v>
      </c>
      <c r="S37" s="198">
        <f t="shared" si="8"/>
        <v>0</v>
      </c>
      <c r="T37" s="199">
        <f t="shared" si="8"/>
        <v>0</v>
      </c>
      <c r="U37" s="5"/>
    </row>
    <row r="38" spans="1:21" x14ac:dyDescent="0.3">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9">SUM(O39:O42)</f>
        <v>0</v>
      </c>
      <c r="P38" s="184">
        <f t="shared" si="9"/>
        <v>0</v>
      </c>
      <c r="Q38" s="184">
        <f t="shared" si="9"/>
        <v>0</v>
      </c>
      <c r="R38" s="184">
        <f t="shared" si="9"/>
        <v>0</v>
      </c>
      <c r="S38" s="184">
        <f t="shared" si="9"/>
        <v>0</v>
      </c>
      <c r="T38" s="184">
        <f t="shared" si="9"/>
        <v>0</v>
      </c>
      <c r="U38" s="5"/>
    </row>
    <row r="39" spans="1:21" x14ac:dyDescent="0.3">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3">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3">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 thickBot="1" x14ac:dyDescent="0.35">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3">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
      <c r="A44" s="4"/>
      <c r="B44" s="12"/>
      <c r="C44" s="6"/>
      <c r="D44" s="6"/>
      <c r="E44" s="6"/>
      <c r="F44" s="6"/>
      <c r="G44" s="6"/>
      <c r="H44" s="6"/>
      <c r="I44" s="6"/>
      <c r="J44" s="6"/>
      <c r="K44" s="6"/>
      <c r="L44" s="6"/>
      <c r="M44" s="6"/>
      <c r="N44" s="6"/>
      <c r="O44" s="6"/>
      <c r="P44" s="6"/>
      <c r="Q44" s="6"/>
      <c r="R44" s="6"/>
      <c r="S44" s="6"/>
      <c r="T44" s="6"/>
      <c r="U44" s="21"/>
    </row>
    <row r="45" spans="1:21" hidden="1" x14ac:dyDescent="0.3">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3">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3">
      <c r="A47" s="4"/>
      <c r="B47" s="6"/>
      <c r="C47" s="6"/>
      <c r="D47" s="6"/>
      <c r="E47" s="6"/>
      <c r="F47" s="6"/>
      <c r="G47" s="6"/>
      <c r="H47" s="6"/>
      <c r="I47" s="6"/>
      <c r="J47" s="6"/>
      <c r="K47" s="6"/>
      <c r="L47" s="6"/>
      <c r="M47" s="6"/>
      <c r="N47" s="6"/>
      <c r="O47" s="6"/>
      <c r="P47" s="6"/>
      <c r="Q47" s="6"/>
      <c r="R47" s="6"/>
      <c r="S47" s="6"/>
      <c r="T47" s="6"/>
      <c r="U47" s="21"/>
    </row>
    <row r="48" spans="1:21" hidden="1" x14ac:dyDescent="0.3">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3">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3">
      <c r="A50" s="4"/>
      <c r="B50" s="6"/>
      <c r="C50" s="6"/>
      <c r="D50" s="6"/>
      <c r="E50" s="6"/>
      <c r="F50" s="6"/>
      <c r="G50" s="6"/>
      <c r="H50" s="6"/>
      <c r="I50" s="6"/>
      <c r="J50" s="6"/>
      <c r="K50" s="6"/>
      <c r="L50" s="6"/>
      <c r="M50" s="6"/>
      <c r="N50" s="6"/>
      <c r="O50" s="6"/>
      <c r="P50" s="6"/>
      <c r="Q50" s="6"/>
      <c r="R50" s="6"/>
      <c r="S50" s="6"/>
      <c r="T50" s="6"/>
      <c r="U50" s="21"/>
    </row>
    <row r="51" spans="1:25" hidden="1" x14ac:dyDescent="0.3">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3">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3">
      <c r="F53" s="262"/>
      <c r="G53" s="262"/>
      <c r="H53" s="262"/>
      <c r="I53" s="262"/>
      <c r="J53" s="262"/>
      <c r="K53" s="262"/>
      <c r="L53" s="262"/>
      <c r="M53" s="262"/>
      <c r="N53" s="262"/>
      <c r="U53" s="22"/>
    </row>
    <row r="54" spans="1:25" x14ac:dyDescent="0.3">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 thickBot="1" x14ac:dyDescent="0.35">
      <c r="A55" s="4"/>
      <c r="B55" s="6"/>
      <c r="C55" s="6"/>
      <c r="D55" s="6"/>
      <c r="E55" s="6"/>
      <c r="F55" s="6"/>
      <c r="G55" s="6"/>
      <c r="H55" s="6"/>
      <c r="I55" s="6"/>
      <c r="J55" s="6"/>
      <c r="K55" s="6"/>
      <c r="L55" s="6"/>
      <c r="M55" s="6"/>
      <c r="N55" s="6"/>
      <c r="O55" s="6"/>
      <c r="P55" s="6"/>
      <c r="Q55" s="6"/>
      <c r="R55" s="6"/>
      <c r="S55" s="6"/>
      <c r="T55" s="6"/>
      <c r="U55" s="21"/>
      <c r="Y55" s="262" t="s">
        <v>2681</v>
      </c>
    </row>
    <row r="56" spans="1:25" x14ac:dyDescent="0.3">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3">
      <c r="A57" s="4"/>
      <c r="B57" s="341"/>
      <c r="C57" s="342"/>
      <c r="D57" s="342"/>
      <c r="E57" s="342"/>
      <c r="F57" s="342"/>
      <c r="G57" s="342"/>
      <c r="H57" s="342"/>
      <c r="I57" s="342"/>
      <c r="J57" s="342"/>
      <c r="K57" s="342"/>
      <c r="L57" s="342"/>
      <c r="M57" s="342"/>
      <c r="N57" s="358"/>
      <c r="O57" s="184">
        <f t="shared" ref="O57:T57" si="10">SUM(O59:O89)</f>
        <v>0</v>
      </c>
      <c r="P57" s="184">
        <f t="shared" si="10"/>
        <v>0</v>
      </c>
      <c r="Q57" s="184">
        <f t="shared" si="10"/>
        <v>0</v>
      </c>
      <c r="R57" s="184">
        <f t="shared" si="10"/>
        <v>0</v>
      </c>
      <c r="S57" s="184">
        <f t="shared" si="10"/>
        <v>0</v>
      </c>
      <c r="T57" s="195">
        <f t="shared" si="10"/>
        <v>0</v>
      </c>
      <c r="U57" s="5"/>
    </row>
    <row r="58" spans="1:25" ht="15.6" x14ac:dyDescent="0.3">
      <c r="A58" s="4"/>
      <c r="B58" s="343" t="str">
        <f>IF(OR(ABS(O58)&gt;1,ABS(P58)&gt;1,ABS(Q58)&gt;1,ABS(R58)&gt;1,ABS(S58)&gt;1,ABS(T58)&gt;1),"Attention aux différences !","")</f>
        <v/>
      </c>
      <c r="C58" s="344"/>
      <c r="D58" s="344"/>
      <c r="E58" s="344"/>
      <c r="F58" s="344"/>
      <c r="G58" s="344"/>
      <c r="H58" s="344"/>
      <c r="I58" s="344"/>
      <c r="J58" s="344"/>
      <c r="K58" s="344"/>
      <c r="L58" s="344"/>
      <c r="M58" s="344"/>
      <c r="N58" s="354"/>
      <c r="O58" s="214">
        <f t="shared" ref="O58:T58" si="11">O26-SUM(O59:O100)</f>
        <v>0</v>
      </c>
      <c r="P58" s="203">
        <f t="shared" si="11"/>
        <v>0</v>
      </c>
      <c r="Q58" s="203">
        <f t="shared" si="11"/>
        <v>0</v>
      </c>
      <c r="R58" s="203">
        <f t="shared" si="11"/>
        <v>0</v>
      </c>
      <c r="S58" s="203">
        <f t="shared" si="11"/>
        <v>0</v>
      </c>
      <c r="T58" s="204">
        <f t="shared" si="11"/>
        <v>0</v>
      </c>
      <c r="U58" s="5"/>
    </row>
    <row r="59" spans="1:25" x14ac:dyDescent="0.3">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3">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2">SUM(O60:S60)</f>
        <v>0</v>
      </c>
      <c r="U60" s="5"/>
    </row>
    <row r="61" spans="1:25" x14ac:dyDescent="0.3">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2"/>
        <v>0</v>
      </c>
      <c r="U61" s="5"/>
    </row>
    <row r="62" spans="1:25" x14ac:dyDescent="0.3">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2"/>
        <v>0</v>
      </c>
      <c r="U62" s="5"/>
    </row>
    <row r="63" spans="1:25" x14ac:dyDescent="0.3">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2"/>
        <v>0</v>
      </c>
      <c r="U63" s="5"/>
    </row>
    <row r="64" spans="1:25" x14ac:dyDescent="0.3">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2"/>
        <v>0</v>
      </c>
      <c r="U64" s="5"/>
    </row>
    <row r="65" spans="2:21" x14ac:dyDescent="0.3">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2"/>
        <v>0</v>
      </c>
      <c r="U65" s="5"/>
    </row>
    <row r="66" spans="2:21" x14ac:dyDescent="0.3">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2"/>
        <v>0</v>
      </c>
      <c r="U66" s="5"/>
    </row>
    <row r="67" spans="2:21" x14ac:dyDescent="0.3">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2"/>
        <v>0</v>
      </c>
      <c r="U67" s="5"/>
    </row>
    <row r="68" spans="2:21" x14ac:dyDescent="0.3">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2"/>
        <v>0</v>
      </c>
      <c r="U68" s="5"/>
    </row>
    <row r="69" spans="2:21" x14ac:dyDescent="0.3">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2"/>
        <v>0</v>
      </c>
      <c r="U69" s="5"/>
    </row>
    <row r="70" spans="2:21" x14ac:dyDescent="0.3">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2"/>
        <v>0</v>
      </c>
      <c r="U70" s="5"/>
    </row>
    <row r="71" spans="2:21" x14ac:dyDescent="0.3">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2"/>
        <v>0</v>
      </c>
      <c r="U71" s="5"/>
    </row>
    <row r="72" spans="2:21" x14ac:dyDescent="0.3">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2"/>
        <v>0</v>
      </c>
      <c r="U72" s="5"/>
    </row>
    <row r="73" spans="2:21" x14ac:dyDescent="0.3">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2"/>
        <v>0</v>
      </c>
      <c r="U73" s="5"/>
    </row>
    <row r="74" spans="2:21" x14ac:dyDescent="0.3">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2"/>
        <v>0</v>
      </c>
      <c r="U74" s="5"/>
    </row>
    <row r="75" spans="2:21" x14ac:dyDescent="0.3">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2"/>
        <v>0</v>
      </c>
      <c r="U75" s="5"/>
    </row>
    <row r="76" spans="2:21" x14ac:dyDescent="0.3">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2"/>
        <v>0</v>
      </c>
      <c r="U76" s="5"/>
    </row>
    <row r="77" spans="2:21" x14ac:dyDescent="0.3">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2"/>
        <v>0</v>
      </c>
      <c r="U77" s="5"/>
    </row>
    <row r="78" spans="2:21" x14ac:dyDescent="0.3">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2"/>
        <v>0</v>
      </c>
      <c r="U78" s="5"/>
    </row>
    <row r="79" spans="2:21" x14ac:dyDescent="0.3">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2"/>
        <v>0</v>
      </c>
      <c r="U79" s="5"/>
    </row>
    <row r="80" spans="2:21" x14ac:dyDescent="0.3">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2"/>
        <v>0</v>
      </c>
      <c r="U80" s="5"/>
    </row>
    <row r="81" spans="2:21" x14ac:dyDescent="0.3">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2"/>
        <v>0</v>
      </c>
      <c r="U81" s="5"/>
    </row>
    <row r="82" spans="2:21" x14ac:dyDescent="0.3">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2"/>
        <v>0</v>
      </c>
      <c r="U82" s="5"/>
    </row>
    <row r="83" spans="2:21" x14ac:dyDescent="0.3">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2"/>
        <v>0</v>
      </c>
      <c r="U83" s="5"/>
    </row>
    <row r="84" spans="2:21" x14ac:dyDescent="0.3">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2"/>
        <v>0</v>
      </c>
      <c r="U84" s="5"/>
    </row>
    <row r="85" spans="2:21" x14ac:dyDescent="0.3">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2"/>
        <v>0</v>
      </c>
      <c r="U85" s="5"/>
    </row>
    <row r="86" spans="2:21" x14ac:dyDescent="0.3">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2"/>
        <v>0</v>
      </c>
      <c r="U86" s="5"/>
    </row>
    <row r="87" spans="2:21" x14ac:dyDescent="0.3">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2"/>
        <v>0</v>
      </c>
      <c r="U87" s="5"/>
    </row>
    <row r="88" spans="2:21" x14ac:dyDescent="0.3">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2"/>
        <v>0</v>
      </c>
      <c r="U88" s="5"/>
    </row>
    <row r="89" spans="2:21" x14ac:dyDescent="0.3">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2"/>
        <v>0</v>
      </c>
      <c r="U89" s="5"/>
    </row>
    <row r="90" spans="2:21" hidden="1" x14ac:dyDescent="0.3">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2"/>
        <v>0</v>
      </c>
      <c r="U90" s="5"/>
    </row>
    <row r="91" spans="2:21" hidden="1" x14ac:dyDescent="0.3">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2"/>
        <v>0</v>
      </c>
      <c r="U91" s="5"/>
    </row>
    <row r="92" spans="2:21" hidden="1" x14ac:dyDescent="0.3">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2"/>
        <v>0</v>
      </c>
      <c r="U92" s="5"/>
    </row>
    <row r="93" spans="2:21" hidden="1" x14ac:dyDescent="0.3">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2"/>
        <v>0</v>
      </c>
      <c r="U93" s="5"/>
    </row>
    <row r="94" spans="2:21" hidden="1" x14ac:dyDescent="0.3">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2"/>
        <v>0</v>
      </c>
      <c r="U94" s="5"/>
    </row>
    <row r="95" spans="2:21" hidden="1" x14ac:dyDescent="0.3">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2"/>
        <v>0</v>
      </c>
      <c r="U95" s="5"/>
    </row>
    <row r="96" spans="2:21" hidden="1" x14ac:dyDescent="0.3">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2"/>
        <v>0</v>
      </c>
      <c r="U96" s="5"/>
    </row>
    <row r="97" spans="2:21" hidden="1" x14ac:dyDescent="0.3">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2"/>
        <v>0</v>
      </c>
      <c r="U97" s="5"/>
    </row>
    <row r="98" spans="2:21" hidden="1" x14ac:dyDescent="0.3">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2"/>
        <v>0</v>
      </c>
      <c r="U98" s="5"/>
    </row>
    <row r="99" spans="2:21" hidden="1" x14ac:dyDescent="0.3">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2"/>
        <v>0</v>
      </c>
      <c r="U99" s="5"/>
    </row>
    <row r="100" spans="2:21" hidden="1" x14ac:dyDescent="0.3">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2"/>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style="262" hidden="1" customWidth="1"/>
    <col min="2" max="5" width="2.44140625" style="262" customWidth="1"/>
    <col min="6" max="14" width="2.44140625" style="108" customWidth="1"/>
    <col min="15" max="20" width="15.6640625" style="262" customWidth="1"/>
    <col min="21" max="21" width="2.44140625" style="262" customWidth="1"/>
    <col min="22" max="33" width="0" style="262" hidden="1" customWidth="1"/>
    <col min="34" max="16384" width="9.109375" style="262" hidden="1"/>
  </cols>
  <sheetData>
    <row r="1" spans="1:33" ht="15" customHeight="1" x14ac:dyDescent="0.3">
      <c r="A1" s="73" t="str">
        <f t="array" aca="1" ref="A1" ca="1">MID(CELL("filename",B1),FIND("]",CELL("filename",B1))+1,256)</f>
        <v>17</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3">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3">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3">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3">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3">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3">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3">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3">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3">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3">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3">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3">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3">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3">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3">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 thickBot="1" x14ac:dyDescent="0.35">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3">
      <c r="A26" s="4" t="s">
        <v>473</v>
      </c>
      <c r="B26" s="341"/>
      <c r="C26" s="342"/>
      <c r="D26" s="342"/>
      <c r="E26" s="342"/>
      <c r="F26" s="342"/>
      <c r="G26" s="342"/>
      <c r="H26" s="342"/>
      <c r="I26" s="342"/>
      <c r="J26" s="342"/>
      <c r="K26" s="342"/>
      <c r="L26" s="342"/>
      <c r="M26" s="342"/>
      <c r="N26" s="358"/>
      <c r="O26" s="184">
        <f>O28+O33+O38</f>
        <v>0</v>
      </c>
      <c r="P26" s="184">
        <f>P28+P33+P38</f>
        <v>0</v>
      </c>
      <c r="Q26" s="184">
        <f>Q28+Q33+Q38</f>
        <v>0</v>
      </c>
      <c r="R26" s="184">
        <f>R28+R33+R38</f>
        <v>0</v>
      </c>
      <c r="S26" s="184">
        <f>S28+S33+S38</f>
        <v>0</v>
      </c>
      <c r="T26" s="195">
        <f>SUM(O26:S26)</f>
        <v>0</v>
      </c>
      <c r="U26" s="5"/>
    </row>
    <row r="27" spans="1:21" ht="15.6" x14ac:dyDescent="0.3">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T27" si="4">O28-(O9+O13+O17+O21)</f>
        <v>0</v>
      </c>
      <c r="P27" s="198">
        <f t="shared" si="4"/>
        <v>0</v>
      </c>
      <c r="Q27" s="198">
        <f t="shared" si="4"/>
        <v>0</v>
      </c>
      <c r="R27" s="198">
        <f t="shared" si="4"/>
        <v>0</v>
      </c>
      <c r="S27" s="198">
        <f t="shared" si="4"/>
        <v>0</v>
      </c>
      <c r="T27" s="199">
        <f t="shared" si="4"/>
        <v>0</v>
      </c>
      <c r="U27" s="5"/>
    </row>
    <row r="28" spans="1:21" x14ac:dyDescent="0.3">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5">SUM(O29:O31)</f>
        <v>0</v>
      </c>
      <c r="P28" s="184">
        <f t="shared" si="5"/>
        <v>0</v>
      </c>
      <c r="Q28" s="184">
        <f t="shared" si="5"/>
        <v>0</v>
      </c>
      <c r="R28" s="184">
        <f t="shared" si="5"/>
        <v>0</v>
      </c>
      <c r="S28" s="184">
        <f t="shared" si="5"/>
        <v>0</v>
      </c>
      <c r="T28" s="195">
        <f t="shared" si="5"/>
        <v>0</v>
      </c>
      <c r="U28" s="5"/>
    </row>
    <row r="29" spans="1:21" x14ac:dyDescent="0.3">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3">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3">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6" x14ac:dyDescent="0.3">
      <c r="A32" s="4"/>
      <c r="B32" s="343" t="str">
        <f>IF(OR(ABS(O32)&gt;1,ABS(P32)&gt;1,ABS(Q32)&gt;1,ABS(R32)&gt;1,ABS(S32)&gt;1,ABS(T32)&gt;1),"Attention aux différences !","")</f>
        <v/>
      </c>
      <c r="C32" s="344"/>
      <c r="D32" s="344"/>
      <c r="E32" s="344"/>
      <c r="F32" s="344"/>
      <c r="G32" s="344"/>
      <c r="H32" s="344"/>
      <c r="I32" s="344"/>
      <c r="J32" s="344"/>
      <c r="K32" s="344"/>
      <c r="L32" s="344"/>
      <c r="M32" s="344"/>
      <c r="N32" s="354"/>
      <c r="O32" s="198">
        <f t="shared" ref="O32:T32" si="6">O33-(O10+O14+O18+O22)</f>
        <v>0</v>
      </c>
      <c r="P32" s="198">
        <f t="shared" si="6"/>
        <v>0</v>
      </c>
      <c r="Q32" s="198">
        <f t="shared" si="6"/>
        <v>0</v>
      </c>
      <c r="R32" s="198">
        <f t="shared" si="6"/>
        <v>0</v>
      </c>
      <c r="S32" s="198">
        <f t="shared" si="6"/>
        <v>0</v>
      </c>
      <c r="T32" s="199">
        <f t="shared" si="6"/>
        <v>0</v>
      </c>
      <c r="U32" s="5"/>
    </row>
    <row r="33" spans="1:21" x14ac:dyDescent="0.3">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7">SUM(O34:O36)</f>
        <v>0</v>
      </c>
      <c r="P33" s="184">
        <f t="shared" si="7"/>
        <v>0</v>
      </c>
      <c r="Q33" s="184">
        <f t="shared" si="7"/>
        <v>0</v>
      </c>
      <c r="R33" s="184">
        <f t="shared" si="7"/>
        <v>0</v>
      </c>
      <c r="S33" s="184">
        <f t="shared" si="7"/>
        <v>0</v>
      </c>
      <c r="T33" s="195">
        <f t="shared" si="7"/>
        <v>0</v>
      </c>
      <c r="U33" s="5"/>
    </row>
    <row r="34" spans="1:21" x14ac:dyDescent="0.3">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3">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3">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6" x14ac:dyDescent="0.3">
      <c r="A37" s="4"/>
      <c r="B37" s="343" t="str">
        <f>IF(OR(ABS(O37)&gt;1,ABS(P37)&gt;1,ABS(Q37)&gt;1,ABS(R37)&gt;1,ABS(S37)&gt;1,ABS(T37)&gt;1),"Attention aux différences !","")</f>
        <v/>
      </c>
      <c r="C37" s="344"/>
      <c r="D37" s="344"/>
      <c r="E37" s="344"/>
      <c r="F37" s="344"/>
      <c r="G37" s="344"/>
      <c r="H37" s="344"/>
      <c r="I37" s="344"/>
      <c r="J37" s="344"/>
      <c r="K37" s="344"/>
      <c r="L37" s="344"/>
      <c r="M37" s="344"/>
      <c r="N37" s="354"/>
      <c r="O37" s="198">
        <f t="shared" ref="O37:T37" si="8">O38-(O11+O15+O19+O23)</f>
        <v>0</v>
      </c>
      <c r="P37" s="198">
        <f t="shared" si="8"/>
        <v>0</v>
      </c>
      <c r="Q37" s="198">
        <f t="shared" si="8"/>
        <v>0</v>
      </c>
      <c r="R37" s="198">
        <f t="shared" si="8"/>
        <v>0</v>
      </c>
      <c r="S37" s="198">
        <f t="shared" si="8"/>
        <v>0</v>
      </c>
      <c r="T37" s="199">
        <f t="shared" si="8"/>
        <v>0</v>
      </c>
      <c r="U37" s="5"/>
    </row>
    <row r="38" spans="1:21" x14ac:dyDescent="0.3">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9">SUM(O39:O42)</f>
        <v>0</v>
      </c>
      <c r="P38" s="184">
        <f t="shared" si="9"/>
        <v>0</v>
      </c>
      <c r="Q38" s="184">
        <f t="shared" si="9"/>
        <v>0</v>
      </c>
      <c r="R38" s="184">
        <f t="shared" si="9"/>
        <v>0</v>
      </c>
      <c r="S38" s="184">
        <f t="shared" si="9"/>
        <v>0</v>
      </c>
      <c r="T38" s="184">
        <f t="shared" si="9"/>
        <v>0</v>
      </c>
      <c r="U38" s="5"/>
    </row>
    <row r="39" spans="1:21" x14ac:dyDescent="0.3">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3">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3">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 thickBot="1" x14ac:dyDescent="0.35">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3">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
      <c r="A44" s="4"/>
      <c r="B44" s="12"/>
      <c r="C44" s="6"/>
      <c r="D44" s="6"/>
      <c r="E44" s="6"/>
      <c r="F44" s="6"/>
      <c r="G44" s="6"/>
      <c r="H44" s="6"/>
      <c r="I44" s="6"/>
      <c r="J44" s="6"/>
      <c r="K44" s="6"/>
      <c r="L44" s="6"/>
      <c r="M44" s="6"/>
      <c r="N44" s="6"/>
      <c r="O44" s="6"/>
      <c r="P44" s="6"/>
      <c r="Q44" s="6"/>
      <c r="R44" s="6"/>
      <c r="S44" s="6"/>
      <c r="T44" s="6"/>
      <c r="U44" s="21"/>
    </row>
    <row r="45" spans="1:21" hidden="1" x14ac:dyDescent="0.3">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3">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3">
      <c r="A47" s="4"/>
      <c r="B47" s="6"/>
      <c r="C47" s="6"/>
      <c r="D47" s="6"/>
      <c r="E47" s="6"/>
      <c r="F47" s="6"/>
      <c r="G47" s="6"/>
      <c r="H47" s="6"/>
      <c r="I47" s="6"/>
      <c r="J47" s="6"/>
      <c r="K47" s="6"/>
      <c r="L47" s="6"/>
      <c r="M47" s="6"/>
      <c r="N47" s="6"/>
      <c r="O47" s="6"/>
      <c r="P47" s="6"/>
      <c r="Q47" s="6"/>
      <c r="R47" s="6"/>
      <c r="S47" s="6"/>
      <c r="T47" s="6"/>
      <c r="U47" s="21"/>
    </row>
    <row r="48" spans="1:21" hidden="1" x14ac:dyDescent="0.3">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3">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3">
      <c r="A50" s="4"/>
      <c r="B50" s="6"/>
      <c r="C50" s="6"/>
      <c r="D50" s="6"/>
      <c r="E50" s="6"/>
      <c r="F50" s="6"/>
      <c r="G50" s="6"/>
      <c r="H50" s="6"/>
      <c r="I50" s="6"/>
      <c r="J50" s="6"/>
      <c r="K50" s="6"/>
      <c r="L50" s="6"/>
      <c r="M50" s="6"/>
      <c r="N50" s="6"/>
      <c r="O50" s="6"/>
      <c r="P50" s="6"/>
      <c r="Q50" s="6"/>
      <c r="R50" s="6"/>
      <c r="S50" s="6"/>
      <c r="T50" s="6"/>
      <c r="U50" s="21"/>
    </row>
    <row r="51" spans="1:25" hidden="1" x14ac:dyDescent="0.3">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3">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3">
      <c r="F53" s="262"/>
      <c r="G53" s="262"/>
      <c r="H53" s="262"/>
      <c r="I53" s="262"/>
      <c r="J53" s="262"/>
      <c r="K53" s="262"/>
      <c r="L53" s="262"/>
      <c r="M53" s="262"/>
      <c r="N53" s="262"/>
      <c r="U53" s="22"/>
    </row>
    <row r="54" spans="1:25" x14ac:dyDescent="0.3">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 thickBot="1" x14ac:dyDescent="0.35">
      <c r="A55" s="4"/>
      <c r="B55" s="6"/>
      <c r="C55" s="6"/>
      <c r="D55" s="6"/>
      <c r="E55" s="6"/>
      <c r="F55" s="6"/>
      <c r="G55" s="6"/>
      <c r="H55" s="6"/>
      <c r="I55" s="6"/>
      <c r="J55" s="6"/>
      <c r="K55" s="6"/>
      <c r="L55" s="6"/>
      <c r="M55" s="6"/>
      <c r="N55" s="6"/>
      <c r="O55" s="6"/>
      <c r="P55" s="6"/>
      <c r="Q55" s="6"/>
      <c r="R55" s="6"/>
      <c r="S55" s="6"/>
      <c r="T55" s="6"/>
      <c r="U55" s="21"/>
      <c r="Y55" s="262" t="s">
        <v>2681</v>
      </c>
    </row>
    <row r="56" spans="1:25" x14ac:dyDescent="0.3">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3">
      <c r="A57" s="4"/>
      <c r="B57" s="341"/>
      <c r="C57" s="342"/>
      <c r="D57" s="342"/>
      <c r="E57" s="342"/>
      <c r="F57" s="342"/>
      <c r="G57" s="342"/>
      <c r="H57" s="342"/>
      <c r="I57" s="342"/>
      <c r="J57" s="342"/>
      <c r="K57" s="342"/>
      <c r="L57" s="342"/>
      <c r="M57" s="342"/>
      <c r="N57" s="358"/>
      <c r="O57" s="184">
        <f t="shared" ref="O57:T57" si="10">SUM(O59:O89)</f>
        <v>0</v>
      </c>
      <c r="P57" s="184">
        <f t="shared" si="10"/>
        <v>0</v>
      </c>
      <c r="Q57" s="184">
        <f t="shared" si="10"/>
        <v>0</v>
      </c>
      <c r="R57" s="184">
        <f t="shared" si="10"/>
        <v>0</v>
      </c>
      <c r="S57" s="184">
        <f t="shared" si="10"/>
        <v>0</v>
      </c>
      <c r="T57" s="195">
        <f t="shared" si="10"/>
        <v>0</v>
      </c>
      <c r="U57" s="5"/>
    </row>
    <row r="58" spans="1:25" ht="15.6" x14ac:dyDescent="0.3">
      <c r="A58" s="4"/>
      <c r="B58" s="343" t="str">
        <f>IF(OR(ABS(O58)&gt;1,ABS(P58)&gt;1,ABS(Q58)&gt;1,ABS(R58)&gt;1,ABS(S58)&gt;1,ABS(T58)&gt;1),"Attention aux différences !","")</f>
        <v/>
      </c>
      <c r="C58" s="344"/>
      <c r="D58" s="344"/>
      <c r="E58" s="344"/>
      <c r="F58" s="344"/>
      <c r="G58" s="344"/>
      <c r="H58" s="344"/>
      <c r="I58" s="344"/>
      <c r="J58" s="344"/>
      <c r="K58" s="344"/>
      <c r="L58" s="344"/>
      <c r="M58" s="344"/>
      <c r="N58" s="354"/>
      <c r="O58" s="214">
        <f t="shared" ref="O58:T58" si="11">O26-SUM(O59:O100)</f>
        <v>0</v>
      </c>
      <c r="P58" s="203">
        <f t="shared" si="11"/>
        <v>0</v>
      </c>
      <c r="Q58" s="203">
        <f t="shared" si="11"/>
        <v>0</v>
      </c>
      <c r="R58" s="203">
        <f t="shared" si="11"/>
        <v>0</v>
      </c>
      <c r="S58" s="203">
        <f t="shared" si="11"/>
        <v>0</v>
      </c>
      <c r="T58" s="204">
        <f t="shared" si="11"/>
        <v>0</v>
      </c>
      <c r="U58" s="5"/>
    </row>
    <row r="59" spans="1:25" x14ac:dyDescent="0.3">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3">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2">SUM(O60:S60)</f>
        <v>0</v>
      </c>
      <c r="U60" s="5"/>
    </row>
    <row r="61" spans="1:25" x14ac:dyDescent="0.3">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2"/>
        <v>0</v>
      </c>
      <c r="U61" s="5"/>
    </row>
    <row r="62" spans="1:25" x14ac:dyDescent="0.3">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2"/>
        <v>0</v>
      </c>
      <c r="U62" s="5"/>
    </row>
    <row r="63" spans="1:25" x14ac:dyDescent="0.3">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2"/>
        <v>0</v>
      </c>
      <c r="U63" s="5"/>
    </row>
    <row r="64" spans="1:25" x14ac:dyDescent="0.3">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2"/>
        <v>0</v>
      </c>
      <c r="U64" s="5"/>
    </row>
    <row r="65" spans="2:21" x14ac:dyDescent="0.3">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2"/>
        <v>0</v>
      </c>
      <c r="U65" s="5"/>
    </row>
    <row r="66" spans="2:21" x14ac:dyDescent="0.3">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2"/>
        <v>0</v>
      </c>
      <c r="U66" s="5"/>
    </row>
    <row r="67" spans="2:21" x14ac:dyDescent="0.3">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2"/>
        <v>0</v>
      </c>
      <c r="U67" s="5"/>
    </row>
    <row r="68" spans="2:21" x14ac:dyDescent="0.3">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2"/>
        <v>0</v>
      </c>
      <c r="U68" s="5"/>
    </row>
    <row r="69" spans="2:21" x14ac:dyDescent="0.3">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2"/>
        <v>0</v>
      </c>
      <c r="U69" s="5"/>
    </row>
    <row r="70" spans="2:21" x14ac:dyDescent="0.3">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2"/>
        <v>0</v>
      </c>
      <c r="U70" s="5"/>
    </row>
    <row r="71" spans="2:21" x14ac:dyDescent="0.3">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2"/>
        <v>0</v>
      </c>
      <c r="U71" s="5"/>
    </row>
    <row r="72" spans="2:21" x14ac:dyDescent="0.3">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2"/>
        <v>0</v>
      </c>
      <c r="U72" s="5"/>
    </row>
    <row r="73" spans="2:21" x14ac:dyDescent="0.3">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2"/>
        <v>0</v>
      </c>
      <c r="U73" s="5"/>
    </row>
    <row r="74" spans="2:21" x14ac:dyDescent="0.3">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2"/>
        <v>0</v>
      </c>
      <c r="U74" s="5"/>
    </row>
    <row r="75" spans="2:21" x14ac:dyDescent="0.3">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2"/>
        <v>0</v>
      </c>
      <c r="U75" s="5"/>
    </row>
    <row r="76" spans="2:21" x14ac:dyDescent="0.3">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2"/>
        <v>0</v>
      </c>
      <c r="U76" s="5"/>
    </row>
    <row r="77" spans="2:21" x14ac:dyDescent="0.3">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2"/>
        <v>0</v>
      </c>
      <c r="U77" s="5"/>
    </row>
    <row r="78" spans="2:21" x14ac:dyDescent="0.3">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2"/>
        <v>0</v>
      </c>
      <c r="U78" s="5"/>
    </row>
    <row r="79" spans="2:21" x14ac:dyDescent="0.3">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2"/>
        <v>0</v>
      </c>
      <c r="U79" s="5"/>
    </row>
    <row r="80" spans="2:21" x14ac:dyDescent="0.3">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2"/>
        <v>0</v>
      </c>
      <c r="U80" s="5"/>
    </row>
    <row r="81" spans="2:21" x14ac:dyDescent="0.3">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2"/>
        <v>0</v>
      </c>
      <c r="U81" s="5"/>
    </row>
    <row r="82" spans="2:21" x14ac:dyDescent="0.3">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2"/>
        <v>0</v>
      </c>
      <c r="U82" s="5"/>
    </row>
    <row r="83" spans="2:21" x14ac:dyDescent="0.3">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2"/>
        <v>0</v>
      </c>
      <c r="U83" s="5"/>
    </row>
    <row r="84" spans="2:21" x14ac:dyDescent="0.3">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2"/>
        <v>0</v>
      </c>
      <c r="U84" s="5"/>
    </row>
    <row r="85" spans="2:21" x14ac:dyDescent="0.3">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2"/>
        <v>0</v>
      </c>
      <c r="U85" s="5"/>
    </row>
    <row r="86" spans="2:21" x14ac:dyDescent="0.3">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2"/>
        <v>0</v>
      </c>
      <c r="U86" s="5"/>
    </row>
    <row r="87" spans="2:21" x14ac:dyDescent="0.3">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2"/>
        <v>0</v>
      </c>
      <c r="U87" s="5"/>
    </row>
    <row r="88" spans="2:21" x14ac:dyDescent="0.3">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2"/>
        <v>0</v>
      </c>
      <c r="U88" s="5"/>
    </row>
    <row r="89" spans="2:21" x14ac:dyDescent="0.3">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2"/>
        <v>0</v>
      </c>
      <c r="U89" s="5"/>
    </row>
    <row r="90" spans="2:21" hidden="1" x14ac:dyDescent="0.3">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2"/>
        <v>0</v>
      </c>
      <c r="U90" s="5"/>
    </row>
    <row r="91" spans="2:21" hidden="1" x14ac:dyDescent="0.3">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2"/>
        <v>0</v>
      </c>
      <c r="U91" s="5"/>
    </row>
    <row r="92" spans="2:21" hidden="1" x14ac:dyDescent="0.3">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2"/>
        <v>0</v>
      </c>
      <c r="U92" s="5"/>
    </row>
    <row r="93" spans="2:21" hidden="1" x14ac:dyDescent="0.3">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2"/>
        <v>0</v>
      </c>
      <c r="U93" s="5"/>
    </row>
    <row r="94" spans="2:21" hidden="1" x14ac:dyDescent="0.3">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2"/>
        <v>0</v>
      </c>
      <c r="U94" s="5"/>
    </row>
    <row r="95" spans="2:21" hidden="1" x14ac:dyDescent="0.3">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2"/>
        <v>0</v>
      </c>
      <c r="U95" s="5"/>
    </row>
    <row r="96" spans="2:21" hidden="1" x14ac:dyDescent="0.3">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2"/>
        <v>0</v>
      </c>
      <c r="U96" s="5"/>
    </row>
    <row r="97" spans="2:21" hidden="1" x14ac:dyDescent="0.3">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2"/>
        <v>0</v>
      </c>
      <c r="U97" s="5"/>
    </row>
    <row r="98" spans="2:21" hidden="1" x14ac:dyDescent="0.3">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2"/>
        <v>0</v>
      </c>
      <c r="U98" s="5"/>
    </row>
    <row r="99" spans="2:21" hidden="1" x14ac:dyDescent="0.3">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2"/>
        <v>0</v>
      </c>
      <c r="U99" s="5"/>
    </row>
    <row r="100" spans="2:21" hidden="1" x14ac:dyDescent="0.3">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2"/>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style="262" hidden="1" customWidth="1"/>
    <col min="2" max="5" width="2.44140625" style="262" customWidth="1"/>
    <col min="6" max="14" width="2.44140625" style="108" customWidth="1"/>
    <col min="15" max="20" width="15.6640625" style="262" customWidth="1"/>
    <col min="21" max="21" width="2.44140625" style="262" customWidth="1"/>
    <col min="22" max="33" width="0" style="262" hidden="1" customWidth="1"/>
    <col min="34" max="16384" width="9.109375" style="262" hidden="1"/>
  </cols>
  <sheetData>
    <row r="1" spans="1:33" ht="15" customHeight="1" x14ac:dyDescent="0.3">
      <c r="A1" s="73" t="str">
        <f t="array" aca="1" ref="A1" ca="1">MID(CELL("filename",B1),FIND("]",CELL("filename",B1))+1,256)</f>
        <v>18</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3">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3">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3">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3">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3">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3">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3">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3">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3">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3">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3">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3">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3">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3">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3">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 thickBot="1" x14ac:dyDescent="0.35">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3">
      <c r="A26" s="4" t="s">
        <v>473</v>
      </c>
      <c r="B26" s="341"/>
      <c r="C26" s="342"/>
      <c r="D26" s="342"/>
      <c r="E26" s="342"/>
      <c r="F26" s="342"/>
      <c r="G26" s="342"/>
      <c r="H26" s="342"/>
      <c r="I26" s="342"/>
      <c r="J26" s="342"/>
      <c r="K26" s="342"/>
      <c r="L26" s="342"/>
      <c r="M26" s="342"/>
      <c r="N26" s="358"/>
      <c r="O26" s="184">
        <f>O28+O33+O38</f>
        <v>0</v>
      </c>
      <c r="P26" s="184">
        <f>P28+P33+P38</f>
        <v>0</v>
      </c>
      <c r="Q26" s="184">
        <f>Q28+Q33+Q38</f>
        <v>0</v>
      </c>
      <c r="R26" s="184">
        <f>R28+R33+R38</f>
        <v>0</v>
      </c>
      <c r="S26" s="184">
        <f>S28+S33+S38</f>
        <v>0</v>
      </c>
      <c r="T26" s="195">
        <f>SUM(O26:S26)</f>
        <v>0</v>
      </c>
      <c r="U26" s="5"/>
    </row>
    <row r="27" spans="1:21" ht="15.6" x14ac:dyDescent="0.3">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T27" si="4">O28-(O9+O13+O17+O21)</f>
        <v>0</v>
      </c>
      <c r="P27" s="198">
        <f t="shared" si="4"/>
        <v>0</v>
      </c>
      <c r="Q27" s="198">
        <f t="shared" si="4"/>
        <v>0</v>
      </c>
      <c r="R27" s="198">
        <f t="shared" si="4"/>
        <v>0</v>
      </c>
      <c r="S27" s="198">
        <f t="shared" si="4"/>
        <v>0</v>
      </c>
      <c r="T27" s="199">
        <f t="shared" si="4"/>
        <v>0</v>
      </c>
      <c r="U27" s="5"/>
    </row>
    <row r="28" spans="1:21" x14ac:dyDescent="0.3">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5">SUM(O29:O31)</f>
        <v>0</v>
      </c>
      <c r="P28" s="184">
        <f t="shared" si="5"/>
        <v>0</v>
      </c>
      <c r="Q28" s="184">
        <f t="shared" si="5"/>
        <v>0</v>
      </c>
      <c r="R28" s="184">
        <f t="shared" si="5"/>
        <v>0</v>
      </c>
      <c r="S28" s="184">
        <f t="shared" si="5"/>
        <v>0</v>
      </c>
      <c r="T28" s="195">
        <f t="shared" si="5"/>
        <v>0</v>
      </c>
      <c r="U28" s="5"/>
    </row>
    <row r="29" spans="1:21" x14ac:dyDescent="0.3">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3">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3">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6" x14ac:dyDescent="0.3">
      <c r="A32" s="4"/>
      <c r="B32" s="343" t="str">
        <f>IF(OR(ABS(O32)&gt;1,ABS(P32)&gt;1,ABS(Q32)&gt;1,ABS(R32)&gt;1,ABS(S32)&gt;1,ABS(T32)&gt;1),"Attention aux différences !","")</f>
        <v/>
      </c>
      <c r="C32" s="344"/>
      <c r="D32" s="344"/>
      <c r="E32" s="344"/>
      <c r="F32" s="344"/>
      <c r="G32" s="344"/>
      <c r="H32" s="344"/>
      <c r="I32" s="344"/>
      <c r="J32" s="344"/>
      <c r="K32" s="344"/>
      <c r="L32" s="344"/>
      <c r="M32" s="344"/>
      <c r="N32" s="354"/>
      <c r="O32" s="198">
        <f t="shared" ref="O32:T32" si="6">O33-(O10+O14+O18+O22)</f>
        <v>0</v>
      </c>
      <c r="P32" s="198">
        <f t="shared" si="6"/>
        <v>0</v>
      </c>
      <c r="Q32" s="198">
        <f t="shared" si="6"/>
        <v>0</v>
      </c>
      <c r="R32" s="198">
        <f t="shared" si="6"/>
        <v>0</v>
      </c>
      <c r="S32" s="198">
        <f t="shared" si="6"/>
        <v>0</v>
      </c>
      <c r="T32" s="199">
        <f t="shared" si="6"/>
        <v>0</v>
      </c>
      <c r="U32" s="5"/>
    </row>
    <row r="33" spans="1:21" x14ac:dyDescent="0.3">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7">SUM(O34:O36)</f>
        <v>0</v>
      </c>
      <c r="P33" s="184">
        <f t="shared" si="7"/>
        <v>0</v>
      </c>
      <c r="Q33" s="184">
        <f t="shared" si="7"/>
        <v>0</v>
      </c>
      <c r="R33" s="184">
        <f t="shared" si="7"/>
        <v>0</v>
      </c>
      <c r="S33" s="184">
        <f t="shared" si="7"/>
        <v>0</v>
      </c>
      <c r="T33" s="195">
        <f t="shared" si="7"/>
        <v>0</v>
      </c>
      <c r="U33" s="5"/>
    </row>
    <row r="34" spans="1:21" x14ac:dyDescent="0.3">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3">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3">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6" x14ac:dyDescent="0.3">
      <c r="A37" s="4"/>
      <c r="B37" s="343" t="str">
        <f>IF(OR(ABS(O37)&gt;1,ABS(P37)&gt;1,ABS(Q37)&gt;1,ABS(R37)&gt;1,ABS(S37)&gt;1,ABS(T37)&gt;1),"Attention aux différences !","")</f>
        <v/>
      </c>
      <c r="C37" s="344"/>
      <c r="D37" s="344"/>
      <c r="E37" s="344"/>
      <c r="F37" s="344"/>
      <c r="G37" s="344"/>
      <c r="H37" s="344"/>
      <c r="I37" s="344"/>
      <c r="J37" s="344"/>
      <c r="K37" s="344"/>
      <c r="L37" s="344"/>
      <c r="M37" s="344"/>
      <c r="N37" s="354"/>
      <c r="O37" s="198">
        <f t="shared" ref="O37:T37" si="8">O38-(O11+O15+O19+O23)</f>
        <v>0</v>
      </c>
      <c r="P37" s="198">
        <f t="shared" si="8"/>
        <v>0</v>
      </c>
      <c r="Q37" s="198">
        <f t="shared" si="8"/>
        <v>0</v>
      </c>
      <c r="R37" s="198">
        <f t="shared" si="8"/>
        <v>0</v>
      </c>
      <c r="S37" s="198">
        <f t="shared" si="8"/>
        <v>0</v>
      </c>
      <c r="T37" s="199">
        <f t="shared" si="8"/>
        <v>0</v>
      </c>
      <c r="U37" s="5"/>
    </row>
    <row r="38" spans="1:21" x14ac:dyDescent="0.3">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9">SUM(O39:O42)</f>
        <v>0</v>
      </c>
      <c r="P38" s="184">
        <f t="shared" si="9"/>
        <v>0</v>
      </c>
      <c r="Q38" s="184">
        <f t="shared" si="9"/>
        <v>0</v>
      </c>
      <c r="R38" s="184">
        <f t="shared" si="9"/>
        <v>0</v>
      </c>
      <c r="S38" s="184">
        <f t="shared" si="9"/>
        <v>0</v>
      </c>
      <c r="T38" s="184">
        <f t="shared" si="9"/>
        <v>0</v>
      </c>
      <c r="U38" s="5"/>
    </row>
    <row r="39" spans="1:21" x14ac:dyDescent="0.3">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3">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3">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 thickBot="1" x14ac:dyDescent="0.35">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3">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
      <c r="A44" s="4"/>
      <c r="B44" s="12"/>
      <c r="C44" s="6"/>
      <c r="D44" s="6"/>
      <c r="E44" s="6"/>
      <c r="F44" s="6"/>
      <c r="G44" s="6"/>
      <c r="H44" s="6"/>
      <c r="I44" s="6"/>
      <c r="J44" s="6"/>
      <c r="K44" s="6"/>
      <c r="L44" s="6"/>
      <c r="M44" s="6"/>
      <c r="N44" s="6"/>
      <c r="O44" s="6"/>
      <c r="P44" s="6"/>
      <c r="Q44" s="6"/>
      <c r="R44" s="6"/>
      <c r="S44" s="6"/>
      <c r="T44" s="6"/>
      <c r="U44" s="21"/>
    </row>
    <row r="45" spans="1:21" hidden="1" x14ac:dyDescent="0.3">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3">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3">
      <c r="A47" s="4"/>
      <c r="B47" s="6"/>
      <c r="C47" s="6"/>
      <c r="D47" s="6"/>
      <c r="E47" s="6"/>
      <c r="F47" s="6"/>
      <c r="G47" s="6"/>
      <c r="H47" s="6"/>
      <c r="I47" s="6"/>
      <c r="J47" s="6"/>
      <c r="K47" s="6"/>
      <c r="L47" s="6"/>
      <c r="M47" s="6"/>
      <c r="N47" s="6"/>
      <c r="O47" s="6"/>
      <c r="P47" s="6"/>
      <c r="Q47" s="6"/>
      <c r="R47" s="6"/>
      <c r="S47" s="6"/>
      <c r="T47" s="6"/>
      <c r="U47" s="21"/>
    </row>
    <row r="48" spans="1:21" hidden="1" x14ac:dyDescent="0.3">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3">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3">
      <c r="A50" s="4"/>
      <c r="B50" s="6"/>
      <c r="C50" s="6"/>
      <c r="D50" s="6"/>
      <c r="E50" s="6"/>
      <c r="F50" s="6"/>
      <c r="G50" s="6"/>
      <c r="H50" s="6"/>
      <c r="I50" s="6"/>
      <c r="J50" s="6"/>
      <c r="K50" s="6"/>
      <c r="L50" s="6"/>
      <c r="M50" s="6"/>
      <c r="N50" s="6"/>
      <c r="O50" s="6"/>
      <c r="P50" s="6"/>
      <c r="Q50" s="6"/>
      <c r="R50" s="6"/>
      <c r="S50" s="6"/>
      <c r="T50" s="6"/>
      <c r="U50" s="21"/>
    </row>
    <row r="51" spans="1:25" hidden="1" x14ac:dyDescent="0.3">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3">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3">
      <c r="F53" s="262"/>
      <c r="G53" s="262"/>
      <c r="H53" s="262"/>
      <c r="I53" s="262"/>
      <c r="J53" s="262"/>
      <c r="K53" s="262"/>
      <c r="L53" s="262"/>
      <c r="M53" s="262"/>
      <c r="N53" s="262"/>
      <c r="U53" s="22"/>
    </row>
    <row r="54" spans="1:25" x14ac:dyDescent="0.3">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 thickBot="1" x14ac:dyDescent="0.35">
      <c r="A55" s="4"/>
      <c r="B55" s="6"/>
      <c r="C55" s="6"/>
      <c r="D55" s="6"/>
      <c r="E55" s="6"/>
      <c r="F55" s="6"/>
      <c r="G55" s="6"/>
      <c r="H55" s="6"/>
      <c r="I55" s="6"/>
      <c r="J55" s="6"/>
      <c r="K55" s="6"/>
      <c r="L55" s="6"/>
      <c r="M55" s="6"/>
      <c r="N55" s="6"/>
      <c r="O55" s="6"/>
      <c r="P55" s="6"/>
      <c r="Q55" s="6"/>
      <c r="R55" s="6"/>
      <c r="S55" s="6"/>
      <c r="T55" s="6"/>
      <c r="U55" s="21"/>
      <c r="Y55" s="262" t="s">
        <v>2681</v>
      </c>
    </row>
    <row r="56" spans="1:25" x14ac:dyDescent="0.3">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3">
      <c r="A57" s="4"/>
      <c r="B57" s="341"/>
      <c r="C57" s="342"/>
      <c r="D57" s="342"/>
      <c r="E57" s="342"/>
      <c r="F57" s="342"/>
      <c r="G57" s="342"/>
      <c r="H57" s="342"/>
      <c r="I57" s="342"/>
      <c r="J57" s="342"/>
      <c r="K57" s="342"/>
      <c r="L57" s="342"/>
      <c r="M57" s="342"/>
      <c r="N57" s="358"/>
      <c r="O57" s="184">
        <f t="shared" ref="O57:T57" si="10">SUM(O59:O89)</f>
        <v>0</v>
      </c>
      <c r="P57" s="184">
        <f t="shared" si="10"/>
        <v>0</v>
      </c>
      <c r="Q57" s="184">
        <f t="shared" si="10"/>
        <v>0</v>
      </c>
      <c r="R57" s="184">
        <f t="shared" si="10"/>
        <v>0</v>
      </c>
      <c r="S57" s="184">
        <f t="shared" si="10"/>
        <v>0</v>
      </c>
      <c r="T57" s="195">
        <f t="shared" si="10"/>
        <v>0</v>
      </c>
      <c r="U57" s="5"/>
    </row>
    <row r="58" spans="1:25" ht="15.6" x14ac:dyDescent="0.3">
      <c r="A58" s="4"/>
      <c r="B58" s="343" t="str">
        <f>IF(OR(ABS(O58)&gt;1,ABS(P58)&gt;1,ABS(Q58)&gt;1,ABS(R58)&gt;1,ABS(S58)&gt;1,ABS(T58)&gt;1),"Attention aux différences !","")</f>
        <v/>
      </c>
      <c r="C58" s="344"/>
      <c r="D58" s="344"/>
      <c r="E58" s="344"/>
      <c r="F58" s="344"/>
      <c r="G58" s="344"/>
      <c r="H58" s="344"/>
      <c r="I58" s="344"/>
      <c r="J58" s="344"/>
      <c r="K58" s="344"/>
      <c r="L58" s="344"/>
      <c r="M58" s="344"/>
      <c r="N58" s="354"/>
      <c r="O58" s="214">
        <f t="shared" ref="O58:T58" si="11">O26-SUM(O59:O100)</f>
        <v>0</v>
      </c>
      <c r="P58" s="203">
        <f t="shared" si="11"/>
        <v>0</v>
      </c>
      <c r="Q58" s="203">
        <f t="shared" si="11"/>
        <v>0</v>
      </c>
      <c r="R58" s="203">
        <f t="shared" si="11"/>
        <v>0</v>
      </c>
      <c r="S58" s="203">
        <f t="shared" si="11"/>
        <v>0</v>
      </c>
      <c r="T58" s="204">
        <f t="shared" si="11"/>
        <v>0</v>
      </c>
      <c r="U58" s="5"/>
    </row>
    <row r="59" spans="1:25" x14ac:dyDescent="0.3">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3">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2">SUM(O60:S60)</f>
        <v>0</v>
      </c>
      <c r="U60" s="5"/>
    </row>
    <row r="61" spans="1:25" x14ac:dyDescent="0.3">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2"/>
        <v>0</v>
      </c>
      <c r="U61" s="5"/>
    </row>
    <row r="62" spans="1:25" x14ac:dyDescent="0.3">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2"/>
        <v>0</v>
      </c>
      <c r="U62" s="5"/>
    </row>
    <row r="63" spans="1:25" x14ac:dyDescent="0.3">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2"/>
        <v>0</v>
      </c>
      <c r="U63" s="5"/>
    </row>
    <row r="64" spans="1:25" x14ac:dyDescent="0.3">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2"/>
        <v>0</v>
      </c>
      <c r="U64" s="5"/>
    </row>
    <row r="65" spans="2:21" x14ac:dyDescent="0.3">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2"/>
        <v>0</v>
      </c>
      <c r="U65" s="5"/>
    </row>
    <row r="66" spans="2:21" x14ac:dyDescent="0.3">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2"/>
        <v>0</v>
      </c>
      <c r="U66" s="5"/>
    </row>
    <row r="67" spans="2:21" x14ac:dyDescent="0.3">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2"/>
        <v>0</v>
      </c>
      <c r="U67" s="5"/>
    </row>
    <row r="68" spans="2:21" x14ac:dyDescent="0.3">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2"/>
        <v>0</v>
      </c>
      <c r="U68" s="5"/>
    </row>
    <row r="69" spans="2:21" x14ac:dyDescent="0.3">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2"/>
        <v>0</v>
      </c>
      <c r="U69" s="5"/>
    </row>
    <row r="70" spans="2:21" x14ac:dyDescent="0.3">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2"/>
        <v>0</v>
      </c>
      <c r="U70" s="5"/>
    </row>
    <row r="71" spans="2:21" x14ac:dyDescent="0.3">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2"/>
        <v>0</v>
      </c>
      <c r="U71" s="5"/>
    </row>
    <row r="72" spans="2:21" x14ac:dyDescent="0.3">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2"/>
        <v>0</v>
      </c>
      <c r="U72" s="5"/>
    </row>
    <row r="73" spans="2:21" x14ac:dyDescent="0.3">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2"/>
        <v>0</v>
      </c>
      <c r="U73" s="5"/>
    </row>
    <row r="74" spans="2:21" x14ac:dyDescent="0.3">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2"/>
        <v>0</v>
      </c>
      <c r="U74" s="5"/>
    </row>
    <row r="75" spans="2:21" x14ac:dyDescent="0.3">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2"/>
        <v>0</v>
      </c>
      <c r="U75" s="5"/>
    </row>
    <row r="76" spans="2:21" x14ac:dyDescent="0.3">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2"/>
        <v>0</v>
      </c>
      <c r="U76" s="5"/>
    </row>
    <row r="77" spans="2:21" x14ac:dyDescent="0.3">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2"/>
        <v>0</v>
      </c>
      <c r="U77" s="5"/>
    </row>
    <row r="78" spans="2:21" x14ac:dyDescent="0.3">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2"/>
        <v>0</v>
      </c>
      <c r="U78" s="5"/>
    </row>
    <row r="79" spans="2:21" x14ac:dyDescent="0.3">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2"/>
        <v>0</v>
      </c>
      <c r="U79" s="5"/>
    </row>
    <row r="80" spans="2:21" x14ac:dyDescent="0.3">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2"/>
        <v>0</v>
      </c>
      <c r="U80" s="5"/>
    </row>
    <row r="81" spans="2:21" x14ac:dyDescent="0.3">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2"/>
        <v>0</v>
      </c>
      <c r="U81" s="5"/>
    </row>
    <row r="82" spans="2:21" x14ac:dyDescent="0.3">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2"/>
        <v>0</v>
      </c>
      <c r="U82" s="5"/>
    </row>
    <row r="83" spans="2:21" x14ac:dyDescent="0.3">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2"/>
        <v>0</v>
      </c>
      <c r="U83" s="5"/>
    </row>
    <row r="84" spans="2:21" x14ac:dyDescent="0.3">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2"/>
        <v>0</v>
      </c>
      <c r="U84" s="5"/>
    </row>
    <row r="85" spans="2:21" x14ac:dyDescent="0.3">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2"/>
        <v>0</v>
      </c>
      <c r="U85" s="5"/>
    </row>
    <row r="86" spans="2:21" x14ac:dyDescent="0.3">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2"/>
        <v>0</v>
      </c>
      <c r="U86" s="5"/>
    </row>
    <row r="87" spans="2:21" x14ac:dyDescent="0.3">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2"/>
        <v>0</v>
      </c>
      <c r="U87" s="5"/>
    </row>
    <row r="88" spans="2:21" x14ac:dyDescent="0.3">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2"/>
        <v>0</v>
      </c>
      <c r="U88" s="5"/>
    </row>
    <row r="89" spans="2:21" x14ac:dyDescent="0.3">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2"/>
        <v>0</v>
      </c>
      <c r="U89" s="5"/>
    </row>
    <row r="90" spans="2:21" hidden="1" x14ac:dyDescent="0.3">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2"/>
        <v>0</v>
      </c>
      <c r="U90" s="5"/>
    </row>
    <row r="91" spans="2:21" hidden="1" x14ac:dyDescent="0.3">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2"/>
        <v>0</v>
      </c>
      <c r="U91" s="5"/>
    </row>
    <row r="92" spans="2:21" hidden="1" x14ac:dyDescent="0.3">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2"/>
        <v>0</v>
      </c>
      <c r="U92" s="5"/>
    </row>
    <row r="93" spans="2:21" hidden="1" x14ac:dyDescent="0.3">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2"/>
        <v>0</v>
      </c>
      <c r="U93" s="5"/>
    </row>
    <row r="94" spans="2:21" hidden="1" x14ac:dyDescent="0.3">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2"/>
        <v>0</v>
      </c>
      <c r="U94" s="5"/>
    </row>
    <row r="95" spans="2:21" hidden="1" x14ac:dyDescent="0.3">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2"/>
        <v>0</v>
      </c>
      <c r="U95" s="5"/>
    </row>
    <row r="96" spans="2:21" hidden="1" x14ac:dyDescent="0.3">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2"/>
        <v>0</v>
      </c>
      <c r="U96" s="5"/>
    </row>
    <row r="97" spans="2:21" hidden="1" x14ac:dyDescent="0.3">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2"/>
        <v>0</v>
      </c>
      <c r="U97" s="5"/>
    </row>
    <row r="98" spans="2:21" hidden="1" x14ac:dyDescent="0.3">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2"/>
        <v>0</v>
      </c>
      <c r="U98" s="5"/>
    </row>
    <row r="99" spans="2:21" hidden="1" x14ac:dyDescent="0.3">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2"/>
        <v>0</v>
      </c>
      <c r="U99" s="5"/>
    </row>
    <row r="100" spans="2:21" hidden="1" x14ac:dyDescent="0.3">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2"/>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sheetPr>
  <dimension ref="A1:J13"/>
  <sheetViews>
    <sheetView showZeros="0" tabSelected="1" zoomScaleNormal="100" workbookViewId="0">
      <selection activeCell="I12" sqref="I12"/>
    </sheetView>
  </sheetViews>
  <sheetFormatPr baseColWidth="10" defaultColWidth="0" defaultRowHeight="15" customHeight="1" zeroHeight="1" x14ac:dyDescent="0.3"/>
  <cols>
    <col min="1" max="1" width="1.6640625" style="92" customWidth="1"/>
    <col min="2" max="2" width="37.5546875" style="92" bestFit="1" customWidth="1"/>
    <col min="3" max="3" width="5.33203125" style="92" customWidth="1"/>
    <col min="4" max="9" width="16.6640625" style="92" customWidth="1"/>
    <col min="10" max="10" width="1.6640625" style="92" customWidth="1"/>
    <col min="11" max="16384" width="11.44140625" style="92" hidden="1"/>
  </cols>
  <sheetData>
    <row r="1" spans="2:9" ht="5.0999999999999996" customHeight="1" thickBot="1" x14ac:dyDescent="0.35"/>
    <row r="2" spans="2:9" thickBot="1" x14ac:dyDescent="0.35">
      <c r="B2" s="267" t="str">
        <f>Prg!C1&amp;" - "&amp;Prg!C2&amp;" - "&amp;IF(lang=1,labels!E119,IF(lang=2,labels!F119,""))</f>
        <v>LHAC - Laïcité et Humanisme en Afrique Centrale - PROGRAMME 2022-2026 - CALCUL DU SUBSIDE</v>
      </c>
      <c r="C2" s="268"/>
      <c r="D2" s="268"/>
      <c r="E2" s="268"/>
      <c r="F2" s="268"/>
      <c r="G2" s="268"/>
      <c r="H2" s="268"/>
      <c r="I2" s="269"/>
    </row>
    <row r="3" spans="2:9" ht="30" customHeight="1" thickBot="1" x14ac:dyDescent="0.35">
      <c r="B3" s="270" t="str">
        <f>IF(lang=1,labels!E120,IF(lang=2,labels!F120,""))</f>
        <v>Le calcul du subside est effectué automatiquement en considérant 1) le type d'acteur (OSC ou AI) pour déterminer le pourcentage de cofinancement, et 2) le choix de prétendre à des coûts de structure ou des coûts d'administration.</v>
      </c>
      <c r="C3" s="271"/>
      <c r="D3" s="271"/>
      <c r="E3" s="271"/>
      <c r="F3" s="271"/>
      <c r="G3" s="271"/>
      <c r="H3" s="271"/>
      <c r="I3" s="272"/>
    </row>
    <row r="4" spans="2:9" ht="5.0999999999999996" customHeight="1" x14ac:dyDescent="0.3">
      <c r="C4" s="93"/>
    </row>
    <row r="5" spans="2:9" ht="14.4" x14ac:dyDescent="0.3">
      <c r="B5" s="273"/>
      <c r="C5" s="273"/>
      <c r="D5" s="94">
        <v>2022</v>
      </c>
      <c r="E5" s="94">
        <v>2023</v>
      </c>
      <c r="F5" s="94">
        <v>2024</v>
      </c>
      <c r="G5" s="94">
        <v>2025</v>
      </c>
      <c r="H5" s="94">
        <v>2026</v>
      </c>
      <c r="I5" s="94" t="str">
        <f>IF(lang=1,labels!E132,IF(lang=2,labels!F132,""))</f>
        <v>GRAND TOTAL</v>
      </c>
    </row>
    <row r="6" spans="2:9" ht="14.4" x14ac:dyDescent="0.3">
      <c r="B6" s="274" t="str">
        <f>IF(lang=1,labels!E121,IF(lang=2,labels!F121,""))</f>
        <v>C.D. - TOTAL COÛTS DIRECTS</v>
      </c>
      <c r="C6" s="274"/>
      <c r="D6" s="117">
        <f ca="1">'T2 - CG-BK'!C4+'T4 - CO-OK'!O26</f>
        <v>76766</v>
      </c>
      <c r="E6" s="117">
        <f ca="1">'T2 - CG-BK'!D4+'T4 - CO-OK'!P26</f>
        <v>78271.7</v>
      </c>
      <c r="F6" s="117">
        <f ca="1">'T2 - CG-BK'!E4+'T4 - CO-OK'!Q26</f>
        <v>79776</v>
      </c>
      <c r="G6" s="117">
        <f ca="1">'T2 - CG-BK'!F4+'T4 - CO-OK'!R26</f>
        <v>81281.73000000001</v>
      </c>
      <c r="H6" s="117">
        <f ca="1">'T2 - CG-BK'!G4+'T4 - CO-OK'!S26</f>
        <v>82787.600000000006</v>
      </c>
      <c r="I6" s="238">
        <f t="shared" ref="I6:I11" ca="1" si="0">SUM(D6:H6)</f>
        <v>398883.03</v>
      </c>
    </row>
    <row r="7" spans="2:9" ht="14.4" x14ac:dyDescent="0.3">
      <c r="B7" s="95" t="str">
        <f>IF(lang=1,labels!E122,IF(lang=2,labels!F122,""))</f>
        <v>C.D. - CONTRIBUTION OSC / AI (20% - 0%)</v>
      </c>
      <c r="C7" s="96" t="str">
        <f>IF(Prg!D1="AIIA","0%","20%")</f>
        <v>20%</v>
      </c>
      <c r="D7" s="117">
        <f ca="1">D6*$C$7</f>
        <v>15353.2</v>
      </c>
      <c r="E7" s="117">
        <f ca="1">E6*$C$7</f>
        <v>15654.34</v>
      </c>
      <c r="F7" s="117">
        <f ca="1">F6*$C$7</f>
        <v>15955.2</v>
      </c>
      <c r="G7" s="117">
        <f ca="1">G6*$C$7</f>
        <v>16256.346000000003</v>
      </c>
      <c r="H7" s="117">
        <f ca="1">H6*$C$7</f>
        <v>16557.52</v>
      </c>
      <c r="I7" s="118">
        <f t="shared" ca="1" si="0"/>
        <v>79776.606000000014</v>
      </c>
    </row>
    <row r="8" spans="2:9" ht="14.4" x14ac:dyDescent="0.3">
      <c r="B8" s="97" t="str">
        <f>IF(lang=1,labels!E123,IF(lang=2,labels!F123,""))</f>
        <v>C.D. - CONTRIBUTION DGD (80% - 100%)</v>
      </c>
      <c r="C8" s="98" t="str">
        <f>IF(Prg!D1="AIIA","100%","80%")</f>
        <v>80%</v>
      </c>
      <c r="D8" s="117">
        <f ca="1">D6*$C$8</f>
        <v>61412.800000000003</v>
      </c>
      <c r="E8" s="117">
        <f ca="1">E6*$C$8</f>
        <v>62617.36</v>
      </c>
      <c r="F8" s="117">
        <f ca="1">F6*$C$8</f>
        <v>63820.800000000003</v>
      </c>
      <c r="G8" s="117">
        <f ca="1">G6*$C$8</f>
        <v>65025.384000000013</v>
      </c>
      <c r="H8" s="117">
        <f ca="1">H6*$C$8</f>
        <v>66230.080000000002</v>
      </c>
      <c r="I8" s="119">
        <f t="shared" ca="1" si="0"/>
        <v>319106.42400000006</v>
      </c>
    </row>
    <row r="9" spans="2:9" ht="14.4" x14ac:dyDescent="0.3">
      <c r="B9" s="99" t="str">
        <f>IF(lang=1,labels!E124,IF(lang=2,labels!F124,""))</f>
        <v>F.S. - FRAIS DE STRUCTURE (7% des C.D.)</v>
      </c>
      <c r="C9" s="100">
        <v>7.0000000000000007E-2</v>
      </c>
      <c r="D9" s="117">
        <f ca="1">IF(AND(Prg!$D1&lt;&gt;"OSCCMO",Prg!$H1&lt;&gt;"struct"),"-",D6*$C$9)</f>
        <v>5373.6200000000008</v>
      </c>
      <c r="E9" s="117">
        <f ca="1">IF(AND(Prg!$D1&lt;&gt;"OSCCMO",Prg!$H1&lt;&gt;"struct"),"-",E6*$C$9)</f>
        <v>5479.0190000000002</v>
      </c>
      <c r="F9" s="117">
        <f ca="1">IF(AND(Prg!$D1&lt;&gt;"OSCCMO",Prg!$H1&lt;&gt;"struct"),"-",F6*$C$9)</f>
        <v>5584.3200000000006</v>
      </c>
      <c r="G9" s="117">
        <f ca="1">IF(AND(Prg!$D1&lt;&gt;"OSCCMO",Prg!$H1&lt;&gt;"struct"),"-",G6*$C$9)</f>
        <v>5689.7211000000016</v>
      </c>
      <c r="H9" s="117">
        <f ca="1">IF(AND(Prg!$D1&lt;&gt;"OSCCMO",Prg!$H1&lt;&gt;"struct"),"-",H6*$C$9)</f>
        <v>5795.1320000000005</v>
      </c>
      <c r="I9" s="120">
        <f ca="1">IF(AND(Prg!D1&lt;&gt;"OSCCMO",Prg!H1&lt;&gt;"struct"),"-",SUM(D9:H9))</f>
        <v>27921.812100000006</v>
      </c>
    </row>
    <row r="10" spans="2:9" ht="14.4" x14ac:dyDescent="0.3">
      <c r="B10" s="275" t="str">
        <f>IF(lang=1,labels!E125,IF(lang=2,labels!F125,""))</f>
        <v>C.A. - COÛTS D'ADMINISTRATION</v>
      </c>
      <c r="C10" s="275"/>
      <c r="D10" s="117" t="str">
        <f>IF(Prg!D1="OSCCMO", "-",IF(Prg!H1="struct","-",'T3 - CA-AK'!D6))</f>
        <v>-</v>
      </c>
      <c r="E10" s="117" t="str">
        <f>IF(Prg!$D1="OSCCMO","-",IF(Prg!$H1="struct","-",'T3 - CA-AK'!E6))</f>
        <v>-</v>
      </c>
      <c r="F10" s="117" t="str">
        <f>IF(Prg!$D1="OSCCMO","-",IF(Prg!$H1="struct","-",'T3 - CA-AK'!F6))</f>
        <v>-</v>
      </c>
      <c r="G10" s="117" t="str">
        <f>IF(Prg!$D1="OSCCMO","-",IF(Prg!$H1="struct","-",'T3 - CA-AK'!G6))</f>
        <v>-</v>
      </c>
      <c r="H10" s="117" t="str">
        <f>IF(Prg!$D1="OSCCMO","-",IF(Prg!$H1="struct","-",'T3 - CA-AK'!H6))</f>
        <v>-</v>
      </c>
      <c r="I10" s="121" t="str">
        <f>IF(Prg!$D1="OSCCMO","-",IF(Prg!$H1="struct","-",SUM(D10:H10)))</f>
        <v>-</v>
      </c>
    </row>
    <row r="11" spans="2:9" ht="14.4" x14ac:dyDescent="0.3">
      <c r="B11" s="266" t="str">
        <f>IF(lang=1,labels!E126,IF(lang=2,labels!F126,""))</f>
        <v>SUBSIDE OCTROYÉ</v>
      </c>
      <c r="C11" s="266"/>
      <c r="D11" s="122">
        <f ca="1">IF($D10="-",D8+D9,D8+D10)</f>
        <v>66786.42</v>
      </c>
      <c r="E11" s="123">
        <f ca="1">IF($D10="-",E8+E9,E8+E10)</f>
        <v>68096.379000000001</v>
      </c>
      <c r="F11" s="124">
        <f ca="1">IF($D10="-",F8+F9,F8+F10)</f>
        <v>69405.12000000001</v>
      </c>
      <c r="G11" s="125">
        <f ca="1">IF($D10="-",G8+G9,G8+G10)</f>
        <v>70715.105100000015</v>
      </c>
      <c r="H11" s="126">
        <f ca="1">IF($D10="-",H8+H9,H8+H10)</f>
        <v>72025.212</v>
      </c>
      <c r="I11" s="237">
        <f t="shared" ca="1" si="0"/>
        <v>347028.23610000004</v>
      </c>
    </row>
    <row r="12" spans="2:9" ht="14.4" x14ac:dyDescent="0.3">
      <c r="C12" s="93"/>
      <c r="D12" s="101" t="str">
        <f>IF(lang=1,labels!E127,IF(lang=2,labels!F127,""))</f>
        <v>TRANCHE 1</v>
      </c>
      <c r="E12" s="102" t="str">
        <f>IF(lang=1,labels!E128,IF(lang=2,labels!F128,""))</f>
        <v>TRANCHE 2</v>
      </c>
      <c r="F12" s="103" t="str">
        <f>IF(lang=1,labels!E129,IF(lang=2,labels!F129,""))</f>
        <v>TRANCHE 3</v>
      </c>
      <c r="G12" s="104" t="str">
        <f>IF(lang=1,labels!E130,IF(lang=2,labels!F130,""))</f>
        <v>TRANCHE 4</v>
      </c>
      <c r="H12" s="105" t="str">
        <f>IF(lang=1,labels!E131,IF(lang=2,labels!F131,""))</f>
        <v>TRANCHE 5</v>
      </c>
    </row>
    <row r="13" spans="2:9" ht="5.0999999999999996" customHeight="1" x14ac:dyDescent="0.3"/>
  </sheetData>
  <sheetProtection algorithmName="SHA-512" hashValue="jZdld9D+nmNwHoGFaDEc9P5dYc2prJ1CWPIcXZSEdu3OgWAOfQHgl22SI7/btBo698jbPanSQiFLVxKWqczQ5A==" saltValue="RcvU/FPTUVGhpqFmzuqbtQ==" spinCount="100000" sheet="1" selectLockedCells="1"/>
  <mergeCells count="6">
    <mergeCell ref="B11:C11"/>
    <mergeCell ref="B2:I2"/>
    <mergeCell ref="B3:I3"/>
    <mergeCell ref="B5:C5"/>
    <mergeCell ref="B6:C6"/>
    <mergeCell ref="B10:C10"/>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style="262" hidden="1" customWidth="1"/>
    <col min="2" max="5" width="2.44140625" style="262" customWidth="1"/>
    <col min="6" max="14" width="2.44140625" style="108" customWidth="1"/>
    <col min="15" max="20" width="15.6640625" style="262" customWidth="1"/>
    <col min="21" max="21" width="2.44140625" style="262" customWidth="1"/>
    <col min="22" max="33" width="0" style="262" hidden="1" customWidth="1"/>
    <col min="34" max="16384" width="9.109375" style="262" hidden="1"/>
  </cols>
  <sheetData>
    <row r="1" spans="1:33" ht="15" customHeight="1" x14ac:dyDescent="0.3">
      <c r="A1" s="73" t="str">
        <f t="array" aca="1" ref="A1" ca="1">MID(CELL("filename",B1),FIND("]",CELL("filename",B1))+1,256)</f>
        <v>19</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3">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3">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3">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3">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3">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3">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3">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3">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3">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3">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3">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3">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3">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3">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3">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 thickBot="1" x14ac:dyDescent="0.35">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3">
      <c r="A26" s="4" t="s">
        <v>473</v>
      </c>
      <c r="B26" s="341"/>
      <c r="C26" s="342"/>
      <c r="D26" s="342"/>
      <c r="E26" s="342"/>
      <c r="F26" s="342"/>
      <c r="G26" s="342"/>
      <c r="H26" s="342"/>
      <c r="I26" s="342"/>
      <c r="J26" s="342"/>
      <c r="K26" s="342"/>
      <c r="L26" s="342"/>
      <c r="M26" s="342"/>
      <c r="N26" s="358"/>
      <c r="O26" s="184">
        <f>O28+O33+O38</f>
        <v>0</v>
      </c>
      <c r="P26" s="184">
        <f>P28+P33+P38</f>
        <v>0</v>
      </c>
      <c r="Q26" s="184">
        <f>Q28+Q33+Q38</f>
        <v>0</v>
      </c>
      <c r="R26" s="184">
        <f>R28+R33+R38</f>
        <v>0</v>
      </c>
      <c r="S26" s="184">
        <f>S28+S33+S38</f>
        <v>0</v>
      </c>
      <c r="T26" s="195">
        <f>SUM(O26:S26)</f>
        <v>0</v>
      </c>
      <c r="U26" s="5"/>
    </row>
    <row r="27" spans="1:21" ht="15.6" x14ac:dyDescent="0.3">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T27" si="4">O28-(O9+O13+O17+O21)</f>
        <v>0</v>
      </c>
      <c r="P27" s="198">
        <f t="shared" si="4"/>
        <v>0</v>
      </c>
      <c r="Q27" s="198">
        <f t="shared" si="4"/>
        <v>0</v>
      </c>
      <c r="R27" s="198">
        <f t="shared" si="4"/>
        <v>0</v>
      </c>
      <c r="S27" s="198">
        <f t="shared" si="4"/>
        <v>0</v>
      </c>
      <c r="T27" s="199">
        <f t="shared" si="4"/>
        <v>0</v>
      </c>
      <c r="U27" s="5"/>
    </row>
    <row r="28" spans="1:21" x14ac:dyDescent="0.3">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5">SUM(O29:O31)</f>
        <v>0</v>
      </c>
      <c r="P28" s="184">
        <f t="shared" si="5"/>
        <v>0</v>
      </c>
      <c r="Q28" s="184">
        <f t="shared" si="5"/>
        <v>0</v>
      </c>
      <c r="R28" s="184">
        <f t="shared" si="5"/>
        <v>0</v>
      </c>
      <c r="S28" s="184">
        <f t="shared" si="5"/>
        <v>0</v>
      </c>
      <c r="T28" s="195">
        <f t="shared" si="5"/>
        <v>0</v>
      </c>
      <c r="U28" s="5"/>
    </row>
    <row r="29" spans="1:21" x14ac:dyDescent="0.3">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3">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3">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6" x14ac:dyDescent="0.3">
      <c r="A32" s="4"/>
      <c r="B32" s="343" t="str">
        <f>IF(OR(ABS(O32)&gt;1,ABS(P32)&gt;1,ABS(Q32)&gt;1,ABS(R32)&gt;1,ABS(S32)&gt;1,ABS(T32)&gt;1),"Attention aux différences !","")</f>
        <v/>
      </c>
      <c r="C32" s="344"/>
      <c r="D32" s="344"/>
      <c r="E32" s="344"/>
      <c r="F32" s="344"/>
      <c r="G32" s="344"/>
      <c r="H32" s="344"/>
      <c r="I32" s="344"/>
      <c r="J32" s="344"/>
      <c r="K32" s="344"/>
      <c r="L32" s="344"/>
      <c r="M32" s="344"/>
      <c r="N32" s="354"/>
      <c r="O32" s="198">
        <f t="shared" ref="O32:T32" si="6">O33-(O10+O14+O18+O22)</f>
        <v>0</v>
      </c>
      <c r="P32" s="198">
        <f t="shared" si="6"/>
        <v>0</v>
      </c>
      <c r="Q32" s="198">
        <f t="shared" si="6"/>
        <v>0</v>
      </c>
      <c r="R32" s="198">
        <f t="shared" si="6"/>
        <v>0</v>
      </c>
      <c r="S32" s="198">
        <f t="shared" si="6"/>
        <v>0</v>
      </c>
      <c r="T32" s="199">
        <f t="shared" si="6"/>
        <v>0</v>
      </c>
      <c r="U32" s="5"/>
    </row>
    <row r="33" spans="1:21" x14ac:dyDescent="0.3">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7">SUM(O34:O36)</f>
        <v>0</v>
      </c>
      <c r="P33" s="184">
        <f t="shared" si="7"/>
        <v>0</v>
      </c>
      <c r="Q33" s="184">
        <f t="shared" si="7"/>
        <v>0</v>
      </c>
      <c r="R33" s="184">
        <f t="shared" si="7"/>
        <v>0</v>
      </c>
      <c r="S33" s="184">
        <f t="shared" si="7"/>
        <v>0</v>
      </c>
      <c r="T33" s="195">
        <f t="shared" si="7"/>
        <v>0</v>
      </c>
      <c r="U33" s="5"/>
    </row>
    <row r="34" spans="1:21" x14ac:dyDescent="0.3">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3">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3">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6" x14ac:dyDescent="0.3">
      <c r="A37" s="4"/>
      <c r="B37" s="343" t="str">
        <f>IF(OR(ABS(O37)&gt;1,ABS(P37)&gt;1,ABS(Q37)&gt;1,ABS(R37)&gt;1,ABS(S37)&gt;1,ABS(T37)&gt;1),"Attention aux différences !","")</f>
        <v/>
      </c>
      <c r="C37" s="344"/>
      <c r="D37" s="344"/>
      <c r="E37" s="344"/>
      <c r="F37" s="344"/>
      <c r="G37" s="344"/>
      <c r="H37" s="344"/>
      <c r="I37" s="344"/>
      <c r="J37" s="344"/>
      <c r="K37" s="344"/>
      <c r="L37" s="344"/>
      <c r="M37" s="344"/>
      <c r="N37" s="354"/>
      <c r="O37" s="198">
        <f t="shared" ref="O37:T37" si="8">O38-(O11+O15+O19+O23)</f>
        <v>0</v>
      </c>
      <c r="P37" s="198">
        <f t="shared" si="8"/>
        <v>0</v>
      </c>
      <c r="Q37" s="198">
        <f t="shared" si="8"/>
        <v>0</v>
      </c>
      <c r="R37" s="198">
        <f t="shared" si="8"/>
        <v>0</v>
      </c>
      <c r="S37" s="198">
        <f t="shared" si="8"/>
        <v>0</v>
      </c>
      <c r="T37" s="199">
        <f t="shared" si="8"/>
        <v>0</v>
      </c>
      <c r="U37" s="5"/>
    </row>
    <row r="38" spans="1:21" x14ac:dyDescent="0.3">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9">SUM(O39:O42)</f>
        <v>0</v>
      </c>
      <c r="P38" s="184">
        <f t="shared" si="9"/>
        <v>0</v>
      </c>
      <c r="Q38" s="184">
        <f t="shared" si="9"/>
        <v>0</v>
      </c>
      <c r="R38" s="184">
        <f t="shared" si="9"/>
        <v>0</v>
      </c>
      <c r="S38" s="184">
        <f t="shared" si="9"/>
        <v>0</v>
      </c>
      <c r="T38" s="184">
        <f t="shared" si="9"/>
        <v>0</v>
      </c>
      <c r="U38" s="5"/>
    </row>
    <row r="39" spans="1:21" x14ac:dyDescent="0.3">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3">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3">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 thickBot="1" x14ac:dyDescent="0.35">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3">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
      <c r="A44" s="4"/>
      <c r="B44" s="12"/>
      <c r="C44" s="6"/>
      <c r="D44" s="6"/>
      <c r="E44" s="6"/>
      <c r="F44" s="6"/>
      <c r="G44" s="6"/>
      <c r="H44" s="6"/>
      <c r="I44" s="6"/>
      <c r="J44" s="6"/>
      <c r="K44" s="6"/>
      <c r="L44" s="6"/>
      <c r="M44" s="6"/>
      <c r="N44" s="6"/>
      <c r="O44" s="6"/>
      <c r="P44" s="6"/>
      <c r="Q44" s="6"/>
      <c r="R44" s="6"/>
      <c r="S44" s="6"/>
      <c r="T44" s="6"/>
      <c r="U44" s="21"/>
    </row>
    <row r="45" spans="1:21" hidden="1" x14ac:dyDescent="0.3">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3">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3">
      <c r="A47" s="4"/>
      <c r="B47" s="6"/>
      <c r="C47" s="6"/>
      <c r="D47" s="6"/>
      <c r="E47" s="6"/>
      <c r="F47" s="6"/>
      <c r="G47" s="6"/>
      <c r="H47" s="6"/>
      <c r="I47" s="6"/>
      <c r="J47" s="6"/>
      <c r="K47" s="6"/>
      <c r="L47" s="6"/>
      <c r="M47" s="6"/>
      <c r="N47" s="6"/>
      <c r="O47" s="6"/>
      <c r="P47" s="6"/>
      <c r="Q47" s="6"/>
      <c r="R47" s="6"/>
      <c r="S47" s="6"/>
      <c r="T47" s="6"/>
      <c r="U47" s="21"/>
    </row>
    <row r="48" spans="1:21" hidden="1" x14ac:dyDescent="0.3">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3">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3">
      <c r="A50" s="4"/>
      <c r="B50" s="6"/>
      <c r="C50" s="6"/>
      <c r="D50" s="6"/>
      <c r="E50" s="6"/>
      <c r="F50" s="6"/>
      <c r="G50" s="6"/>
      <c r="H50" s="6"/>
      <c r="I50" s="6"/>
      <c r="J50" s="6"/>
      <c r="K50" s="6"/>
      <c r="L50" s="6"/>
      <c r="M50" s="6"/>
      <c r="N50" s="6"/>
      <c r="O50" s="6"/>
      <c r="P50" s="6"/>
      <c r="Q50" s="6"/>
      <c r="R50" s="6"/>
      <c r="S50" s="6"/>
      <c r="T50" s="6"/>
      <c r="U50" s="21"/>
    </row>
    <row r="51" spans="1:25" hidden="1" x14ac:dyDescent="0.3">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3">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3">
      <c r="F53" s="262"/>
      <c r="G53" s="262"/>
      <c r="H53" s="262"/>
      <c r="I53" s="262"/>
      <c r="J53" s="262"/>
      <c r="K53" s="262"/>
      <c r="L53" s="262"/>
      <c r="M53" s="262"/>
      <c r="N53" s="262"/>
      <c r="U53" s="22"/>
    </row>
    <row r="54" spans="1:25" x14ac:dyDescent="0.3">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 thickBot="1" x14ac:dyDescent="0.35">
      <c r="A55" s="4"/>
      <c r="B55" s="6"/>
      <c r="C55" s="6"/>
      <c r="D55" s="6"/>
      <c r="E55" s="6"/>
      <c r="F55" s="6"/>
      <c r="G55" s="6"/>
      <c r="H55" s="6"/>
      <c r="I55" s="6"/>
      <c r="J55" s="6"/>
      <c r="K55" s="6"/>
      <c r="L55" s="6"/>
      <c r="M55" s="6"/>
      <c r="N55" s="6"/>
      <c r="O55" s="6"/>
      <c r="P55" s="6"/>
      <c r="Q55" s="6"/>
      <c r="R55" s="6"/>
      <c r="S55" s="6"/>
      <c r="T55" s="6"/>
      <c r="U55" s="21"/>
      <c r="Y55" s="262" t="s">
        <v>2681</v>
      </c>
    </row>
    <row r="56" spans="1:25" x14ac:dyDescent="0.3">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3">
      <c r="A57" s="4"/>
      <c r="B57" s="341"/>
      <c r="C57" s="342"/>
      <c r="D57" s="342"/>
      <c r="E57" s="342"/>
      <c r="F57" s="342"/>
      <c r="G57" s="342"/>
      <c r="H57" s="342"/>
      <c r="I57" s="342"/>
      <c r="J57" s="342"/>
      <c r="K57" s="342"/>
      <c r="L57" s="342"/>
      <c r="M57" s="342"/>
      <c r="N57" s="358"/>
      <c r="O57" s="184">
        <f t="shared" ref="O57:T57" si="10">SUM(O59:O89)</f>
        <v>0</v>
      </c>
      <c r="P57" s="184">
        <f t="shared" si="10"/>
        <v>0</v>
      </c>
      <c r="Q57" s="184">
        <f t="shared" si="10"/>
        <v>0</v>
      </c>
      <c r="R57" s="184">
        <f t="shared" si="10"/>
        <v>0</v>
      </c>
      <c r="S57" s="184">
        <f t="shared" si="10"/>
        <v>0</v>
      </c>
      <c r="T57" s="195">
        <f t="shared" si="10"/>
        <v>0</v>
      </c>
      <c r="U57" s="5"/>
    </row>
    <row r="58" spans="1:25" ht="15.6" x14ac:dyDescent="0.3">
      <c r="A58" s="4"/>
      <c r="B58" s="343" t="str">
        <f>IF(OR(ABS(O58)&gt;1,ABS(P58)&gt;1,ABS(Q58)&gt;1,ABS(R58)&gt;1,ABS(S58)&gt;1,ABS(T58)&gt;1),"Attention aux différences !","")</f>
        <v/>
      </c>
      <c r="C58" s="344"/>
      <c r="D58" s="344"/>
      <c r="E58" s="344"/>
      <c r="F58" s="344"/>
      <c r="G58" s="344"/>
      <c r="H58" s="344"/>
      <c r="I58" s="344"/>
      <c r="J58" s="344"/>
      <c r="K58" s="344"/>
      <c r="L58" s="344"/>
      <c r="M58" s="344"/>
      <c r="N58" s="354"/>
      <c r="O58" s="214">
        <f t="shared" ref="O58:T58" si="11">O26-SUM(O59:O100)</f>
        <v>0</v>
      </c>
      <c r="P58" s="203">
        <f t="shared" si="11"/>
        <v>0</v>
      </c>
      <c r="Q58" s="203">
        <f t="shared" si="11"/>
        <v>0</v>
      </c>
      <c r="R58" s="203">
        <f t="shared" si="11"/>
        <v>0</v>
      </c>
      <c r="S58" s="203">
        <f t="shared" si="11"/>
        <v>0</v>
      </c>
      <c r="T58" s="204">
        <f t="shared" si="11"/>
        <v>0</v>
      </c>
      <c r="U58" s="5"/>
    </row>
    <row r="59" spans="1:25" x14ac:dyDescent="0.3">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3">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2">SUM(O60:S60)</f>
        <v>0</v>
      </c>
      <c r="U60" s="5"/>
    </row>
    <row r="61" spans="1:25" x14ac:dyDescent="0.3">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2"/>
        <v>0</v>
      </c>
      <c r="U61" s="5"/>
    </row>
    <row r="62" spans="1:25" x14ac:dyDescent="0.3">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2"/>
        <v>0</v>
      </c>
      <c r="U62" s="5"/>
    </row>
    <row r="63" spans="1:25" x14ac:dyDescent="0.3">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2"/>
        <v>0</v>
      </c>
      <c r="U63" s="5"/>
    </row>
    <row r="64" spans="1:25" x14ac:dyDescent="0.3">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2"/>
        <v>0</v>
      </c>
      <c r="U64" s="5"/>
    </row>
    <row r="65" spans="2:21" x14ac:dyDescent="0.3">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2"/>
        <v>0</v>
      </c>
      <c r="U65" s="5"/>
    </row>
    <row r="66" spans="2:21" x14ac:dyDescent="0.3">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2"/>
        <v>0</v>
      </c>
      <c r="U66" s="5"/>
    </row>
    <row r="67" spans="2:21" x14ac:dyDescent="0.3">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2"/>
        <v>0</v>
      </c>
      <c r="U67" s="5"/>
    </row>
    <row r="68" spans="2:21" x14ac:dyDescent="0.3">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2"/>
        <v>0</v>
      </c>
      <c r="U68" s="5"/>
    </row>
    <row r="69" spans="2:21" x14ac:dyDescent="0.3">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2"/>
        <v>0</v>
      </c>
      <c r="U69" s="5"/>
    </row>
    <row r="70" spans="2:21" x14ac:dyDescent="0.3">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2"/>
        <v>0</v>
      </c>
      <c r="U70" s="5"/>
    </row>
    <row r="71" spans="2:21" x14ac:dyDescent="0.3">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2"/>
        <v>0</v>
      </c>
      <c r="U71" s="5"/>
    </row>
    <row r="72" spans="2:21" x14ac:dyDescent="0.3">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2"/>
        <v>0</v>
      </c>
      <c r="U72" s="5"/>
    </row>
    <row r="73" spans="2:21" x14ac:dyDescent="0.3">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2"/>
        <v>0</v>
      </c>
      <c r="U73" s="5"/>
    </row>
    <row r="74" spans="2:21" x14ac:dyDescent="0.3">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2"/>
        <v>0</v>
      </c>
      <c r="U74" s="5"/>
    </row>
    <row r="75" spans="2:21" x14ac:dyDescent="0.3">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2"/>
        <v>0</v>
      </c>
      <c r="U75" s="5"/>
    </row>
    <row r="76" spans="2:21" x14ac:dyDescent="0.3">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2"/>
        <v>0</v>
      </c>
      <c r="U76" s="5"/>
    </row>
    <row r="77" spans="2:21" x14ac:dyDescent="0.3">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2"/>
        <v>0</v>
      </c>
      <c r="U77" s="5"/>
    </row>
    <row r="78" spans="2:21" x14ac:dyDescent="0.3">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2"/>
        <v>0</v>
      </c>
      <c r="U78" s="5"/>
    </row>
    <row r="79" spans="2:21" x14ac:dyDescent="0.3">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2"/>
        <v>0</v>
      </c>
      <c r="U79" s="5"/>
    </row>
    <row r="80" spans="2:21" x14ac:dyDescent="0.3">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2"/>
        <v>0</v>
      </c>
      <c r="U80" s="5"/>
    </row>
    <row r="81" spans="2:21" x14ac:dyDescent="0.3">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2"/>
        <v>0</v>
      </c>
      <c r="U81" s="5"/>
    </row>
    <row r="82" spans="2:21" x14ac:dyDescent="0.3">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2"/>
        <v>0</v>
      </c>
      <c r="U82" s="5"/>
    </row>
    <row r="83" spans="2:21" x14ac:dyDescent="0.3">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2"/>
        <v>0</v>
      </c>
      <c r="U83" s="5"/>
    </row>
    <row r="84" spans="2:21" x14ac:dyDescent="0.3">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2"/>
        <v>0</v>
      </c>
      <c r="U84" s="5"/>
    </row>
    <row r="85" spans="2:21" x14ac:dyDescent="0.3">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2"/>
        <v>0</v>
      </c>
      <c r="U85" s="5"/>
    </row>
    <row r="86" spans="2:21" x14ac:dyDescent="0.3">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2"/>
        <v>0</v>
      </c>
      <c r="U86" s="5"/>
    </row>
    <row r="87" spans="2:21" x14ac:dyDescent="0.3">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2"/>
        <v>0</v>
      </c>
      <c r="U87" s="5"/>
    </row>
    <row r="88" spans="2:21" x14ac:dyDescent="0.3">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2"/>
        <v>0</v>
      </c>
      <c r="U88" s="5"/>
    </row>
    <row r="89" spans="2:21" x14ac:dyDescent="0.3">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2"/>
        <v>0</v>
      </c>
      <c r="U89" s="5"/>
    </row>
    <row r="90" spans="2:21" hidden="1" x14ac:dyDescent="0.3">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2"/>
        <v>0</v>
      </c>
      <c r="U90" s="5"/>
    </row>
    <row r="91" spans="2:21" hidden="1" x14ac:dyDescent="0.3">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2"/>
        <v>0</v>
      </c>
      <c r="U91" s="5"/>
    </row>
    <row r="92" spans="2:21" hidden="1" x14ac:dyDescent="0.3">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2"/>
        <v>0</v>
      </c>
      <c r="U92" s="5"/>
    </row>
    <row r="93" spans="2:21" hidden="1" x14ac:dyDescent="0.3">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2"/>
        <v>0</v>
      </c>
      <c r="U93" s="5"/>
    </row>
    <row r="94" spans="2:21" hidden="1" x14ac:dyDescent="0.3">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2"/>
        <v>0</v>
      </c>
      <c r="U94" s="5"/>
    </row>
    <row r="95" spans="2:21" hidden="1" x14ac:dyDescent="0.3">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2"/>
        <v>0</v>
      </c>
      <c r="U95" s="5"/>
    </row>
    <row r="96" spans="2:21" hidden="1" x14ac:dyDescent="0.3">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2"/>
        <v>0</v>
      </c>
      <c r="U96" s="5"/>
    </row>
    <row r="97" spans="2:21" hidden="1" x14ac:dyDescent="0.3">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2"/>
        <v>0</v>
      </c>
      <c r="U97" s="5"/>
    </row>
    <row r="98" spans="2:21" hidden="1" x14ac:dyDescent="0.3">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2"/>
        <v>0</v>
      </c>
      <c r="U98" s="5"/>
    </row>
    <row r="99" spans="2:21" hidden="1" x14ac:dyDescent="0.3">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2"/>
        <v>0</v>
      </c>
      <c r="U99" s="5"/>
    </row>
    <row r="100" spans="2:21" hidden="1" x14ac:dyDescent="0.3">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2"/>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style="262" hidden="1" customWidth="1"/>
    <col min="2" max="5" width="2.44140625" style="262" customWidth="1"/>
    <col min="6" max="14" width="2.44140625" style="108" customWidth="1"/>
    <col min="15" max="20" width="15.6640625" style="262" customWidth="1"/>
    <col min="21" max="21" width="2.44140625" style="262" customWidth="1"/>
    <col min="22" max="33" width="0" style="262" hidden="1" customWidth="1"/>
    <col min="34" max="16384" width="9.109375" style="262" hidden="1"/>
  </cols>
  <sheetData>
    <row r="1" spans="1:33" ht="15" customHeight="1" x14ac:dyDescent="0.3">
      <c r="A1" s="73" t="str">
        <f t="array" aca="1" ref="A1" ca="1">MID(CELL("filename",B1),FIND("]",CELL("filename",B1))+1,256)</f>
        <v>20</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3">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3">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3">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3">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3">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3">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3">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3">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3">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3">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3">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3">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3">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3">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3">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 thickBot="1" x14ac:dyDescent="0.35">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3">
      <c r="A26" s="4" t="s">
        <v>473</v>
      </c>
      <c r="B26" s="341"/>
      <c r="C26" s="342"/>
      <c r="D26" s="342"/>
      <c r="E26" s="342"/>
      <c r="F26" s="342"/>
      <c r="G26" s="342"/>
      <c r="H26" s="342"/>
      <c r="I26" s="342"/>
      <c r="J26" s="342"/>
      <c r="K26" s="342"/>
      <c r="L26" s="342"/>
      <c r="M26" s="342"/>
      <c r="N26" s="358"/>
      <c r="O26" s="184">
        <f>O28+O33+O38</f>
        <v>0</v>
      </c>
      <c r="P26" s="184">
        <f>P28+P33+P38</f>
        <v>0</v>
      </c>
      <c r="Q26" s="184">
        <f>Q28+Q33+Q38</f>
        <v>0</v>
      </c>
      <c r="R26" s="184">
        <f>R28+R33+R38</f>
        <v>0</v>
      </c>
      <c r="S26" s="184">
        <f>S28+S33+S38</f>
        <v>0</v>
      </c>
      <c r="T26" s="195">
        <f>SUM(O26:S26)</f>
        <v>0</v>
      </c>
      <c r="U26" s="5"/>
    </row>
    <row r="27" spans="1:21" ht="15.6" x14ac:dyDescent="0.3">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T27" si="4">O28-(O9+O13+O17+O21)</f>
        <v>0</v>
      </c>
      <c r="P27" s="198">
        <f t="shared" si="4"/>
        <v>0</v>
      </c>
      <c r="Q27" s="198">
        <f t="shared" si="4"/>
        <v>0</v>
      </c>
      <c r="R27" s="198">
        <f t="shared" si="4"/>
        <v>0</v>
      </c>
      <c r="S27" s="198">
        <f t="shared" si="4"/>
        <v>0</v>
      </c>
      <c r="T27" s="199">
        <f t="shared" si="4"/>
        <v>0</v>
      </c>
      <c r="U27" s="5"/>
    </row>
    <row r="28" spans="1:21" x14ac:dyDescent="0.3">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5">SUM(O29:O31)</f>
        <v>0</v>
      </c>
      <c r="P28" s="184">
        <f t="shared" si="5"/>
        <v>0</v>
      </c>
      <c r="Q28" s="184">
        <f t="shared" si="5"/>
        <v>0</v>
      </c>
      <c r="R28" s="184">
        <f t="shared" si="5"/>
        <v>0</v>
      </c>
      <c r="S28" s="184">
        <f t="shared" si="5"/>
        <v>0</v>
      </c>
      <c r="T28" s="195">
        <f t="shared" si="5"/>
        <v>0</v>
      </c>
      <c r="U28" s="5"/>
    </row>
    <row r="29" spans="1:21" x14ac:dyDescent="0.3">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3">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3">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6" x14ac:dyDescent="0.3">
      <c r="A32" s="4"/>
      <c r="B32" s="343" t="str">
        <f>IF(OR(ABS(O32)&gt;1,ABS(P32)&gt;1,ABS(Q32)&gt;1,ABS(R32)&gt;1,ABS(S32)&gt;1,ABS(T32)&gt;1),"Attention aux différences !","")</f>
        <v/>
      </c>
      <c r="C32" s="344"/>
      <c r="D32" s="344"/>
      <c r="E32" s="344"/>
      <c r="F32" s="344"/>
      <c r="G32" s="344"/>
      <c r="H32" s="344"/>
      <c r="I32" s="344"/>
      <c r="J32" s="344"/>
      <c r="K32" s="344"/>
      <c r="L32" s="344"/>
      <c r="M32" s="344"/>
      <c r="N32" s="354"/>
      <c r="O32" s="198">
        <f t="shared" ref="O32:T32" si="6">O33-(O10+O14+O18+O22)</f>
        <v>0</v>
      </c>
      <c r="P32" s="198">
        <f t="shared" si="6"/>
        <v>0</v>
      </c>
      <c r="Q32" s="198">
        <f t="shared" si="6"/>
        <v>0</v>
      </c>
      <c r="R32" s="198">
        <f t="shared" si="6"/>
        <v>0</v>
      </c>
      <c r="S32" s="198">
        <f t="shared" si="6"/>
        <v>0</v>
      </c>
      <c r="T32" s="199">
        <f t="shared" si="6"/>
        <v>0</v>
      </c>
      <c r="U32" s="5"/>
    </row>
    <row r="33" spans="1:21" x14ac:dyDescent="0.3">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7">SUM(O34:O36)</f>
        <v>0</v>
      </c>
      <c r="P33" s="184">
        <f t="shared" si="7"/>
        <v>0</v>
      </c>
      <c r="Q33" s="184">
        <f t="shared" si="7"/>
        <v>0</v>
      </c>
      <c r="R33" s="184">
        <f t="shared" si="7"/>
        <v>0</v>
      </c>
      <c r="S33" s="184">
        <f t="shared" si="7"/>
        <v>0</v>
      </c>
      <c r="T33" s="195">
        <f t="shared" si="7"/>
        <v>0</v>
      </c>
      <c r="U33" s="5"/>
    </row>
    <row r="34" spans="1:21" x14ac:dyDescent="0.3">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3">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3">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6" x14ac:dyDescent="0.3">
      <c r="A37" s="4"/>
      <c r="B37" s="343" t="str">
        <f>IF(OR(ABS(O37)&gt;1,ABS(P37)&gt;1,ABS(Q37)&gt;1,ABS(R37)&gt;1,ABS(S37)&gt;1,ABS(T37)&gt;1),"Attention aux différences !","")</f>
        <v/>
      </c>
      <c r="C37" s="344"/>
      <c r="D37" s="344"/>
      <c r="E37" s="344"/>
      <c r="F37" s="344"/>
      <c r="G37" s="344"/>
      <c r="H37" s="344"/>
      <c r="I37" s="344"/>
      <c r="J37" s="344"/>
      <c r="K37" s="344"/>
      <c r="L37" s="344"/>
      <c r="M37" s="344"/>
      <c r="N37" s="354"/>
      <c r="O37" s="198">
        <f t="shared" ref="O37:T37" si="8">O38-(O11+O15+O19+O23)</f>
        <v>0</v>
      </c>
      <c r="P37" s="198">
        <f t="shared" si="8"/>
        <v>0</v>
      </c>
      <c r="Q37" s="198">
        <f t="shared" si="8"/>
        <v>0</v>
      </c>
      <c r="R37" s="198">
        <f t="shared" si="8"/>
        <v>0</v>
      </c>
      <c r="S37" s="198">
        <f t="shared" si="8"/>
        <v>0</v>
      </c>
      <c r="T37" s="199">
        <f t="shared" si="8"/>
        <v>0</v>
      </c>
      <c r="U37" s="5"/>
    </row>
    <row r="38" spans="1:21" x14ac:dyDescent="0.3">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9">SUM(O39:O42)</f>
        <v>0</v>
      </c>
      <c r="P38" s="184">
        <f t="shared" si="9"/>
        <v>0</v>
      </c>
      <c r="Q38" s="184">
        <f t="shared" si="9"/>
        <v>0</v>
      </c>
      <c r="R38" s="184">
        <f t="shared" si="9"/>
        <v>0</v>
      </c>
      <c r="S38" s="184">
        <f t="shared" si="9"/>
        <v>0</v>
      </c>
      <c r="T38" s="184">
        <f t="shared" si="9"/>
        <v>0</v>
      </c>
      <c r="U38" s="5"/>
    </row>
    <row r="39" spans="1:21" x14ac:dyDescent="0.3">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3">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3">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 thickBot="1" x14ac:dyDescent="0.35">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3">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
      <c r="A44" s="4"/>
      <c r="B44" s="12"/>
      <c r="C44" s="6"/>
      <c r="D44" s="6"/>
      <c r="E44" s="6"/>
      <c r="F44" s="6"/>
      <c r="G44" s="6"/>
      <c r="H44" s="6"/>
      <c r="I44" s="6"/>
      <c r="J44" s="6"/>
      <c r="K44" s="6"/>
      <c r="L44" s="6"/>
      <c r="M44" s="6"/>
      <c r="N44" s="6"/>
      <c r="O44" s="6"/>
      <c r="P44" s="6"/>
      <c r="Q44" s="6"/>
      <c r="R44" s="6"/>
      <c r="S44" s="6"/>
      <c r="T44" s="6"/>
      <c r="U44" s="21"/>
    </row>
    <row r="45" spans="1:21" hidden="1" x14ac:dyDescent="0.3">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3">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3">
      <c r="A47" s="4"/>
      <c r="B47" s="6"/>
      <c r="C47" s="6"/>
      <c r="D47" s="6"/>
      <c r="E47" s="6"/>
      <c r="F47" s="6"/>
      <c r="G47" s="6"/>
      <c r="H47" s="6"/>
      <c r="I47" s="6"/>
      <c r="J47" s="6"/>
      <c r="K47" s="6"/>
      <c r="L47" s="6"/>
      <c r="M47" s="6"/>
      <c r="N47" s="6"/>
      <c r="O47" s="6"/>
      <c r="P47" s="6"/>
      <c r="Q47" s="6"/>
      <c r="R47" s="6"/>
      <c r="S47" s="6"/>
      <c r="T47" s="6"/>
      <c r="U47" s="21"/>
    </row>
    <row r="48" spans="1:21" hidden="1" x14ac:dyDescent="0.3">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3">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3">
      <c r="A50" s="4"/>
      <c r="B50" s="6"/>
      <c r="C50" s="6"/>
      <c r="D50" s="6"/>
      <c r="E50" s="6"/>
      <c r="F50" s="6"/>
      <c r="G50" s="6"/>
      <c r="H50" s="6"/>
      <c r="I50" s="6"/>
      <c r="J50" s="6"/>
      <c r="K50" s="6"/>
      <c r="L50" s="6"/>
      <c r="M50" s="6"/>
      <c r="N50" s="6"/>
      <c r="O50" s="6"/>
      <c r="P50" s="6"/>
      <c r="Q50" s="6"/>
      <c r="R50" s="6"/>
      <c r="S50" s="6"/>
      <c r="T50" s="6"/>
      <c r="U50" s="21"/>
    </row>
    <row r="51" spans="1:25" hidden="1" x14ac:dyDescent="0.3">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3">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3">
      <c r="F53" s="262"/>
      <c r="G53" s="262"/>
      <c r="H53" s="262"/>
      <c r="I53" s="262"/>
      <c r="J53" s="262"/>
      <c r="K53" s="262"/>
      <c r="L53" s="262"/>
      <c r="M53" s="262"/>
      <c r="N53" s="262"/>
      <c r="U53" s="22"/>
    </row>
    <row r="54" spans="1:25" x14ac:dyDescent="0.3">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 thickBot="1" x14ac:dyDescent="0.35">
      <c r="A55" s="4"/>
      <c r="B55" s="6"/>
      <c r="C55" s="6"/>
      <c r="D55" s="6"/>
      <c r="E55" s="6"/>
      <c r="F55" s="6"/>
      <c r="G55" s="6"/>
      <c r="H55" s="6"/>
      <c r="I55" s="6"/>
      <c r="J55" s="6"/>
      <c r="K55" s="6"/>
      <c r="L55" s="6"/>
      <c r="M55" s="6"/>
      <c r="N55" s="6"/>
      <c r="O55" s="6"/>
      <c r="P55" s="6"/>
      <c r="Q55" s="6"/>
      <c r="R55" s="6"/>
      <c r="S55" s="6"/>
      <c r="T55" s="6"/>
      <c r="U55" s="21"/>
      <c r="Y55" s="262" t="s">
        <v>2681</v>
      </c>
    </row>
    <row r="56" spans="1:25" x14ac:dyDescent="0.3">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3">
      <c r="A57" s="4"/>
      <c r="B57" s="341"/>
      <c r="C57" s="342"/>
      <c r="D57" s="342"/>
      <c r="E57" s="342"/>
      <c r="F57" s="342"/>
      <c r="G57" s="342"/>
      <c r="H57" s="342"/>
      <c r="I57" s="342"/>
      <c r="J57" s="342"/>
      <c r="K57" s="342"/>
      <c r="L57" s="342"/>
      <c r="M57" s="342"/>
      <c r="N57" s="358"/>
      <c r="O57" s="184">
        <f t="shared" ref="O57:T57" si="10">SUM(O59:O89)</f>
        <v>0</v>
      </c>
      <c r="P57" s="184">
        <f t="shared" si="10"/>
        <v>0</v>
      </c>
      <c r="Q57" s="184">
        <f t="shared" si="10"/>
        <v>0</v>
      </c>
      <c r="R57" s="184">
        <f t="shared" si="10"/>
        <v>0</v>
      </c>
      <c r="S57" s="184">
        <f t="shared" si="10"/>
        <v>0</v>
      </c>
      <c r="T57" s="195">
        <f t="shared" si="10"/>
        <v>0</v>
      </c>
      <c r="U57" s="5"/>
    </row>
    <row r="58" spans="1:25" ht="15.6" x14ac:dyDescent="0.3">
      <c r="A58" s="4"/>
      <c r="B58" s="343" t="str">
        <f>IF(OR(ABS(O58)&gt;1,ABS(P58)&gt;1,ABS(Q58)&gt;1,ABS(R58)&gt;1,ABS(S58)&gt;1,ABS(T58)&gt;1),"Attention aux différences !","")</f>
        <v/>
      </c>
      <c r="C58" s="344"/>
      <c r="D58" s="344"/>
      <c r="E58" s="344"/>
      <c r="F58" s="344"/>
      <c r="G58" s="344"/>
      <c r="H58" s="344"/>
      <c r="I58" s="344"/>
      <c r="J58" s="344"/>
      <c r="K58" s="344"/>
      <c r="L58" s="344"/>
      <c r="M58" s="344"/>
      <c r="N58" s="354"/>
      <c r="O58" s="214">
        <f t="shared" ref="O58:T58" si="11">O26-SUM(O59:O100)</f>
        <v>0</v>
      </c>
      <c r="P58" s="203">
        <f t="shared" si="11"/>
        <v>0</v>
      </c>
      <c r="Q58" s="203">
        <f t="shared" si="11"/>
        <v>0</v>
      </c>
      <c r="R58" s="203">
        <f t="shared" si="11"/>
        <v>0</v>
      </c>
      <c r="S58" s="203">
        <f t="shared" si="11"/>
        <v>0</v>
      </c>
      <c r="T58" s="204">
        <f t="shared" si="11"/>
        <v>0</v>
      </c>
      <c r="U58" s="5"/>
    </row>
    <row r="59" spans="1:25" x14ac:dyDescent="0.3">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3">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2">SUM(O60:S60)</f>
        <v>0</v>
      </c>
      <c r="U60" s="5"/>
    </row>
    <row r="61" spans="1:25" x14ac:dyDescent="0.3">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2"/>
        <v>0</v>
      </c>
      <c r="U61" s="5"/>
    </row>
    <row r="62" spans="1:25" x14ac:dyDescent="0.3">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2"/>
        <v>0</v>
      </c>
      <c r="U62" s="5"/>
    </row>
    <row r="63" spans="1:25" x14ac:dyDescent="0.3">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2"/>
        <v>0</v>
      </c>
      <c r="U63" s="5"/>
    </row>
    <row r="64" spans="1:25" x14ac:dyDescent="0.3">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2"/>
        <v>0</v>
      </c>
      <c r="U64" s="5"/>
    </row>
    <row r="65" spans="2:21" x14ac:dyDescent="0.3">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2"/>
        <v>0</v>
      </c>
      <c r="U65" s="5"/>
    </row>
    <row r="66" spans="2:21" x14ac:dyDescent="0.3">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2"/>
        <v>0</v>
      </c>
      <c r="U66" s="5"/>
    </row>
    <row r="67" spans="2:21" x14ac:dyDescent="0.3">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2"/>
        <v>0</v>
      </c>
      <c r="U67" s="5"/>
    </row>
    <row r="68" spans="2:21" x14ac:dyDescent="0.3">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2"/>
        <v>0</v>
      </c>
      <c r="U68" s="5"/>
    </row>
    <row r="69" spans="2:21" x14ac:dyDescent="0.3">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2"/>
        <v>0</v>
      </c>
      <c r="U69" s="5"/>
    </row>
    <row r="70" spans="2:21" x14ac:dyDescent="0.3">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2"/>
        <v>0</v>
      </c>
      <c r="U70" s="5"/>
    </row>
    <row r="71" spans="2:21" x14ac:dyDescent="0.3">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2"/>
        <v>0</v>
      </c>
      <c r="U71" s="5"/>
    </row>
    <row r="72" spans="2:21" x14ac:dyDescent="0.3">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2"/>
        <v>0</v>
      </c>
      <c r="U72" s="5"/>
    </row>
    <row r="73" spans="2:21" x14ac:dyDescent="0.3">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2"/>
        <v>0</v>
      </c>
      <c r="U73" s="5"/>
    </row>
    <row r="74" spans="2:21" x14ac:dyDescent="0.3">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2"/>
        <v>0</v>
      </c>
      <c r="U74" s="5"/>
    </row>
    <row r="75" spans="2:21" x14ac:dyDescent="0.3">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2"/>
        <v>0</v>
      </c>
      <c r="U75" s="5"/>
    </row>
    <row r="76" spans="2:21" x14ac:dyDescent="0.3">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2"/>
        <v>0</v>
      </c>
      <c r="U76" s="5"/>
    </row>
    <row r="77" spans="2:21" x14ac:dyDescent="0.3">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2"/>
        <v>0</v>
      </c>
      <c r="U77" s="5"/>
    </row>
    <row r="78" spans="2:21" x14ac:dyDescent="0.3">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2"/>
        <v>0</v>
      </c>
      <c r="U78" s="5"/>
    </row>
    <row r="79" spans="2:21" x14ac:dyDescent="0.3">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2"/>
        <v>0</v>
      </c>
      <c r="U79" s="5"/>
    </row>
    <row r="80" spans="2:21" x14ac:dyDescent="0.3">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2"/>
        <v>0</v>
      </c>
      <c r="U80" s="5"/>
    </row>
    <row r="81" spans="2:21" x14ac:dyDescent="0.3">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2"/>
        <v>0</v>
      </c>
      <c r="U81" s="5"/>
    </row>
    <row r="82" spans="2:21" x14ac:dyDescent="0.3">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2"/>
        <v>0</v>
      </c>
      <c r="U82" s="5"/>
    </row>
    <row r="83" spans="2:21" x14ac:dyDescent="0.3">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2"/>
        <v>0</v>
      </c>
      <c r="U83" s="5"/>
    </row>
    <row r="84" spans="2:21" x14ac:dyDescent="0.3">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2"/>
        <v>0</v>
      </c>
      <c r="U84" s="5"/>
    </row>
    <row r="85" spans="2:21" x14ac:dyDescent="0.3">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2"/>
        <v>0</v>
      </c>
      <c r="U85" s="5"/>
    </row>
    <row r="86" spans="2:21" x14ac:dyDescent="0.3">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2"/>
        <v>0</v>
      </c>
      <c r="U86" s="5"/>
    </row>
    <row r="87" spans="2:21" x14ac:dyDescent="0.3">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2"/>
        <v>0</v>
      </c>
      <c r="U87" s="5"/>
    </row>
    <row r="88" spans="2:21" x14ac:dyDescent="0.3">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2"/>
        <v>0</v>
      </c>
      <c r="U88" s="5"/>
    </row>
    <row r="89" spans="2:21" x14ac:dyDescent="0.3">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2"/>
        <v>0</v>
      </c>
      <c r="U89" s="5"/>
    </row>
    <row r="90" spans="2:21" hidden="1" x14ac:dyDescent="0.3">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2"/>
        <v>0</v>
      </c>
      <c r="U90" s="5"/>
    </row>
    <row r="91" spans="2:21" hidden="1" x14ac:dyDescent="0.3">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2"/>
        <v>0</v>
      </c>
      <c r="U91" s="5"/>
    </row>
    <row r="92" spans="2:21" hidden="1" x14ac:dyDescent="0.3">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2"/>
        <v>0</v>
      </c>
      <c r="U92" s="5"/>
    </row>
    <row r="93" spans="2:21" hidden="1" x14ac:dyDescent="0.3">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2"/>
        <v>0</v>
      </c>
      <c r="U93" s="5"/>
    </row>
    <row r="94" spans="2:21" hidden="1" x14ac:dyDescent="0.3">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2"/>
        <v>0</v>
      </c>
      <c r="U94" s="5"/>
    </row>
    <row r="95" spans="2:21" hidden="1" x14ac:dyDescent="0.3">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2"/>
        <v>0</v>
      </c>
      <c r="U95" s="5"/>
    </row>
    <row r="96" spans="2:21" hidden="1" x14ac:dyDescent="0.3">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2"/>
        <v>0</v>
      </c>
      <c r="U96" s="5"/>
    </row>
    <row r="97" spans="2:21" hidden="1" x14ac:dyDescent="0.3">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2"/>
        <v>0</v>
      </c>
      <c r="U97" s="5"/>
    </row>
    <row r="98" spans="2:21" hidden="1" x14ac:dyDescent="0.3">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2"/>
        <v>0</v>
      </c>
      <c r="U98" s="5"/>
    </row>
    <row r="99" spans="2:21" hidden="1" x14ac:dyDescent="0.3">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2"/>
        <v>0</v>
      </c>
      <c r="U99" s="5"/>
    </row>
    <row r="100" spans="2:21" hidden="1" x14ac:dyDescent="0.3">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2"/>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style="262" hidden="1" customWidth="1"/>
    <col min="2" max="5" width="2.44140625" style="262" customWidth="1"/>
    <col min="6" max="14" width="2.44140625" style="108" customWidth="1"/>
    <col min="15" max="20" width="15.6640625" style="262" customWidth="1"/>
    <col min="21" max="21" width="2.44140625" style="262" customWidth="1"/>
    <col min="22" max="33" width="0" style="262" hidden="1" customWidth="1"/>
    <col min="34" max="16384" width="9.109375" style="262" hidden="1"/>
  </cols>
  <sheetData>
    <row r="1" spans="1:33" ht="15" customHeight="1" x14ac:dyDescent="0.3">
      <c r="A1" s="73" t="str">
        <f t="array" aca="1" ref="A1" ca="1">MID(CELL("filename",B1),FIND("]",CELL("filename",B1))+1,256)</f>
        <v>21</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3">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3">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3">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3">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3">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3">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3">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3">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3">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3">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3">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3">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3">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3">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3">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 thickBot="1" x14ac:dyDescent="0.35">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3">
      <c r="A26" s="4" t="s">
        <v>473</v>
      </c>
      <c r="B26" s="341"/>
      <c r="C26" s="342"/>
      <c r="D26" s="342"/>
      <c r="E26" s="342"/>
      <c r="F26" s="342"/>
      <c r="G26" s="342"/>
      <c r="H26" s="342"/>
      <c r="I26" s="342"/>
      <c r="J26" s="342"/>
      <c r="K26" s="342"/>
      <c r="L26" s="342"/>
      <c r="M26" s="342"/>
      <c r="N26" s="358"/>
      <c r="O26" s="184">
        <f>O28+O33+O38</f>
        <v>0</v>
      </c>
      <c r="P26" s="184">
        <f>P28+P33+P38</f>
        <v>0</v>
      </c>
      <c r="Q26" s="184">
        <f>Q28+Q33+Q38</f>
        <v>0</v>
      </c>
      <c r="R26" s="184">
        <f>R28+R33+R38</f>
        <v>0</v>
      </c>
      <c r="S26" s="184">
        <f>S28+S33+S38</f>
        <v>0</v>
      </c>
      <c r="T26" s="195">
        <f>SUM(O26:S26)</f>
        <v>0</v>
      </c>
      <c r="U26" s="5"/>
    </row>
    <row r="27" spans="1:21" ht="15.6" x14ac:dyDescent="0.3">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T27" si="4">O28-(O9+O13+O17+O21)</f>
        <v>0</v>
      </c>
      <c r="P27" s="198">
        <f t="shared" si="4"/>
        <v>0</v>
      </c>
      <c r="Q27" s="198">
        <f t="shared" si="4"/>
        <v>0</v>
      </c>
      <c r="R27" s="198">
        <f t="shared" si="4"/>
        <v>0</v>
      </c>
      <c r="S27" s="198">
        <f t="shared" si="4"/>
        <v>0</v>
      </c>
      <c r="T27" s="199">
        <f t="shared" si="4"/>
        <v>0</v>
      </c>
      <c r="U27" s="5"/>
    </row>
    <row r="28" spans="1:21" x14ac:dyDescent="0.3">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5">SUM(O29:O31)</f>
        <v>0</v>
      </c>
      <c r="P28" s="184">
        <f t="shared" si="5"/>
        <v>0</v>
      </c>
      <c r="Q28" s="184">
        <f t="shared" si="5"/>
        <v>0</v>
      </c>
      <c r="R28" s="184">
        <f t="shared" si="5"/>
        <v>0</v>
      </c>
      <c r="S28" s="184">
        <f t="shared" si="5"/>
        <v>0</v>
      </c>
      <c r="T28" s="195">
        <f t="shared" si="5"/>
        <v>0</v>
      </c>
      <c r="U28" s="5"/>
    </row>
    <row r="29" spans="1:21" x14ac:dyDescent="0.3">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3">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3">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6" x14ac:dyDescent="0.3">
      <c r="A32" s="4"/>
      <c r="B32" s="343" t="str">
        <f>IF(OR(ABS(O32)&gt;1,ABS(P32)&gt;1,ABS(Q32)&gt;1,ABS(R32)&gt;1,ABS(S32)&gt;1,ABS(T32)&gt;1),"Attention aux différences !","")</f>
        <v/>
      </c>
      <c r="C32" s="344"/>
      <c r="D32" s="344"/>
      <c r="E32" s="344"/>
      <c r="F32" s="344"/>
      <c r="G32" s="344"/>
      <c r="H32" s="344"/>
      <c r="I32" s="344"/>
      <c r="J32" s="344"/>
      <c r="K32" s="344"/>
      <c r="L32" s="344"/>
      <c r="M32" s="344"/>
      <c r="N32" s="354"/>
      <c r="O32" s="198">
        <f t="shared" ref="O32:T32" si="6">O33-(O10+O14+O18+O22)</f>
        <v>0</v>
      </c>
      <c r="P32" s="198">
        <f t="shared" si="6"/>
        <v>0</v>
      </c>
      <c r="Q32" s="198">
        <f t="shared" si="6"/>
        <v>0</v>
      </c>
      <c r="R32" s="198">
        <f t="shared" si="6"/>
        <v>0</v>
      </c>
      <c r="S32" s="198">
        <f t="shared" si="6"/>
        <v>0</v>
      </c>
      <c r="T32" s="199">
        <f t="shared" si="6"/>
        <v>0</v>
      </c>
      <c r="U32" s="5"/>
    </row>
    <row r="33" spans="1:21" x14ac:dyDescent="0.3">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7">SUM(O34:O36)</f>
        <v>0</v>
      </c>
      <c r="P33" s="184">
        <f t="shared" si="7"/>
        <v>0</v>
      </c>
      <c r="Q33" s="184">
        <f t="shared" si="7"/>
        <v>0</v>
      </c>
      <c r="R33" s="184">
        <f t="shared" si="7"/>
        <v>0</v>
      </c>
      <c r="S33" s="184">
        <f t="shared" si="7"/>
        <v>0</v>
      </c>
      <c r="T33" s="195">
        <f t="shared" si="7"/>
        <v>0</v>
      </c>
      <c r="U33" s="5"/>
    </row>
    <row r="34" spans="1:21" x14ac:dyDescent="0.3">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3">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3">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6" x14ac:dyDescent="0.3">
      <c r="A37" s="4"/>
      <c r="B37" s="343" t="str">
        <f>IF(OR(ABS(O37)&gt;1,ABS(P37)&gt;1,ABS(Q37)&gt;1,ABS(R37)&gt;1,ABS(S37)&gt;1,ABS(T37)&gt;1),"Attention aux différences !","")</f>
        <v/>
      </c>
      <c r="C37" s="344"/>
      <c r="D37" s="344"/>
      <c r="E37" s="344"/>
      <c r="F37" s="344"/>
      <c r="G37" s="344"/>
      <c r="H37" s="344"/>
      <c r="I37" s="344"/>
      <c r="J37" s="344"/>
      <c r="K37" s="344"/>
      <c r="L37" s="344"/>
      <c r="M37" s="344"/>
      <c r="N37" s="354"/>
      <c r="O37" s="198">
        <f t="shared" ref="O37:T37" si="8">O38-(O11+O15+O19+O23)</f>
        <v>0</v>
      </c>
      <c r="P37" s="198">
        <f t="shared" si="8"/>
        <v>0</v>
      </c>
      <c r="Q37" s="198">
        <f t="shared" si="8"/>
        <v>0</v>
      </c>
      <c r="R37" s="198">
        <f t="shared" si="8"/>
        <v>0</v>
      </c>
      <c r="S37" s="198">
        <f t="shared" si="8"/>
        <v>0</v>
      </c>
      <c r="T37" s="199">
        <f t="shared" si="8"/>
        <v>0</v>
      </c>
      <c r="U37" s="5"/>
    </row>
    <row r="38" spans="1:21" x14ac:dyDescent="0.3">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9">SUM(O39:O42)</f>
        <v>0</v>
      </c>
      <c r="P38" s="184">
        <f t="shared" si="9"/>
        <v>0</v>
      </c>
      <c r="Q38" s="184">
        <f t="shared" si="9"/>
        <v>0</v>
      </c>
      <c r="R38" s="184">
        <f t="shared" si="9"/>
        <v>0</v>
      </c>
      <c r="S38" s="184">
        <f t="shared" si="9"/>
        <v>0</v>
      </c>
      <c r="T38" s="184">
        <f t="shared" si="9"/>
        <v>0</v>
      </c>
      <c r="U38" s="5"/>
    </row>
    <row r="39" spans="1:21" x14ac:dyDescent="0.3">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3">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3">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 thickBot="1" x14ac:dyDescent="0.35">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3">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
      <c r="A44" s="4"/>
      <c r="B44" s="12"/>
      <c r="C44" s="6"/>
      <c r="D44" s="6"/>
      <c r="E44" s="6"/>
      <c r="F44" s="6"/>
      <c r="G44" s="6"/>
      <c r="H44" s="6"/>
      <c r="I44" s="6"/>
      <c r="J44" s="6"/>
      <c r="K44" s="6"/>
      <c r="L44" s="6"/>
      <c r="M44" s="6"/>
      <c r="N44" s="6"/>
      <c r="O44" s="6"/>
      <c r="P44" s="6"/>
      <c r="Q44" s="6"/>
      <c r="R44" s="6"/>
      <c r="S44" s="6"/>
      <c r="T44" s="6"/>
      <c r="U44" s="21"/>
    </row>
    <row r="45" spans="1:21" hidden="1" x14ac:dyDescent="0.3">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3">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3">
      <c r="A47" s="4"/>
      <c r="B47" s="6"/>
      <c r="C47" s="6"/>
      <c r="D47" s="6"/>
      <c r="E47" s="6"/>
      <c r="F47" s="6"/>
      <c r="G47" s="6"/>
      <c r="H47" s="6"/>
      <c r="I47" s="6"/>
      <c r="J47" s="6"/>
      <c r="K47" s="6"/>
      <c r="L47" s="6"/>
      <c r="M47" s="6"/>
      <c r="N47" s="6"/>
      <c r="O47" s="6"/>
      <c r="P47" s="6"/>
      <c r="Q47" s="6"/>
      <c r="R47" s="6"/>
      <c r="S47" s="6"/>
      <c r="T47" s="6"/>
      <c r="U47" s="21"/>
    </row>
    <row r="48" spans="1:21" hidden="1" x14ac:dyDescent="0.3">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3">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3">
      <c r="A50" s="4"/>
      <c r="B50" s="6"/>
      <c r="C50" s="6"/>
      <c r="D50" s="6"/>
      <c r="E50" s="6"/>
      <c r="F50" s="6"/>
      <c r="G50" s="6"/>
      <c r="H50" s="6"/>
      <c r="I50" s="6"/>
      <c r="J50" s="6"/>
      <c r="K50" s="6"/>
      <c r="L50" s="6"/>
      <c r="M50" s="6"/>
      <c r="N50" s="6"/>
      <c r="O50" s="6"/>
      <c r="P50" s="6"/>
      <c r="Q50" s="6"/>
      <c r="R50" s="6"/>
      <c r="S50" s="6"/>
      <c r="T50" s="6"/>
      <c r="U50" s="21"/>
    </row>
    <row r="51" spans="1:25" hidden="1" x14ac:dyDescent="0.3">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3">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3">
      <c r="F53" s="262"/>
      <c r="G53" s="262"/>
      <c r="H53" s="262"/>
      <c r="I53" s="262"/>
      <c r="J53" s="262"/>
      <c r="K53" s="262"/>
      <c r="L53" s="262"/>
      <c r="M53" s="262"/>
      <c r="N53" s="262"/>
      <c r="U53" s="22"/>
    </row>
    <row r="54" spans="1:25" x14ac:dyDescent="0.3">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 thickBot="1" x14ac:dyDescent="0.35">
      <c r="A55" s="4"/>
      <c r="B55" s="6"/>
      <c r="C55" s="6"/>
      <c r="D55" s="6"/>
      <c r="E55" s="6"/>
      <c r="F55" s="6"/>
      <c r="G55" s="6"/>
      <c r="H55" s="6"/>
      <c r="I55" s="6"/>
      <c r="J55" s="6"/>
      <c r="K55" s="6"/>
      <c r="L55" s="6"/>
      <c r="M55" s="6"/>
      <c r="N55" s="6"/>
      <c r="O55" s="6"/>
      <c r="P55" s="6"/>
      <c r="Q55" s="6"/>
      <c r="R55" s="6"/>
      <c r="S55" s="6"/>
      <c r="T55" s="6"/>
      <c r="U55" s="21"/>
      <c r="Y55" s="262" t="s">
        <v>2681</v>
      </c>
    </row>
    <row r="56" spans="1:25" x14ac:dyDescent="0.3">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3">
      <c r="A57" s="4"/>
      <c r="B57" s="341"/>
      <c r="C57" s="342"/>
      <c r="D57" s="342"/>
      <c r="E57" s="342"/>
      <c r="F57" s="342"/>
      <c r="G57" s="342"/>
      <c r="H57" s="342"/>
      <c r="I57" s="342"/>
      <c r="J57" s="342"/>
      <c r="K57" s="342"/>
      <c r="L57" s="342"/>
      <c r="M57" s="342"/>
      <c r="N57" s="358"/>
      <c r="O57" s="184">
        <f t="shared" ref="O57:T57" si="10">SUM(O59:O89)</f>
        <v>0</v>
      </c>
      <c r="P57" s="184">
        <f t="shared" si="10"/>
        <v>0</v>
      </c>
      <c r="Q57" s="184">
        <f t="shared" si="10"/>
        <v>0</v>
      </c>
      <c r="R57" s="184">
        <f t="shared" si="10"/>
        <v>0</v>
      </c>
      <c r="S57" s="184">
        <f t="shared" si="10"/>
        <v>0</v>
      </c>
      <c r="T57" s="195">
        <f t="shared" si="10"/>
        <v>0</v>
      </c>
      <c r="U57" s="5"/>
    </row>
    <row r="58" spans="1:25" ht="15.6" x14ac:dyDescent="0.3">
      <c r="A58" s="4"/>
      <c r="B58" s="343" t="str">
        <f>IF(OR(ABS(O58)&gt;1,ABS(P58)&gt;1,ABS(Q58)&gt;1,ABS(R58)&gt;1,ABS(S58)&gt;1,ABS(T58)&gt;1),"Attention aux différences !","")</f>
        <v/>
      </c>
      <c r="C58" s="344"/>
      <c r="D58" s="344"/>
      <c r="E58" s="344"/>
      <c r="F58" s="344"/>
      <c r="G58" s="344"/>
      <c r="H58" s="344"/>
      <c r="I58" s="344"/>
      <c r="J58" s="344"/>
      <c r="K58" s="344"/>
      <c r="L58" s="344"/>
      <c r="M58" s="344"/>
      <c r="N58" s="354"/>
      <c r="O58" s="214">
        <f t="shared" ref="O58:T58" si="11">O26-SUM(O59:O100)</f>
        <v>0</v>
      </c>
      <c r="P58" s="203">
        <f t="shared" si="11"/>
        <v>0</v>
      </c>
      <c r="Q58" s="203">
        <f t="shared" si="11"/>
        <v>0</v>
      </c>
      <c r="R58" s="203">
        <f t="shared" si="11"/>
        <v>0</v>
      </c>
      <c r="S58" s="203">
        <f t="shared" si="11"/>
        <v>0</v>
      </c>
      <c r="T58" s="204">
        <f t="shared" si="11"/>
        <v>0</v>
      </c>
      <c r="U58" s="5"/>
    </row>
    <row r="59" spans="1:25" x14ac:dyDescent="0.3">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3">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2">SUM(O60:S60)</f>
        <v>0</v>
      </c>
      <c r="U60" s="5"/>
    </row>
    <row r="61" spans="1:25" x14ac:dyDescent="0.3">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2"/>
        <v>0</v>
      </c>
      <c r="U61" s="5"/>
    </row>
    <row r="62" spans="1:25" x14ac:dyDescent="0.3">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2"/>
        <v>0</v>
      </c>
      <c r="U62" s="5"/>
    </row>
    <row r="63" spans="1:25" x14ac:dyDescent="0.3">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2"/>
        <v>0</v>
      </c>
      <c r="U63" s="5"/>
    </row>
    <row r="64" spans="1:25" x14ac:dyDescent="0.3">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2"/>
        <v>0</v>
      </c>
      <c r="U64" s="5"/>
    </row>
    <row r="65" spans="2:21" x14ac:dyDescent="0.3">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2"/>
        <v>0</v>
      </c>
      <c r="U65" s="5"/>
    </row>
    <row r="66" spans="2:21" x14ac:dyDescent="0.3">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2"/>
        <v>0</v>
      </c>
      <c r="U66" s="5"/>
    </row>
    <row r="67" spans="2:21" x14ac:dyDescent="0.3">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2"/>
        <v>0</v>
      </c>
      <c r="U67" s="5"/>
    </row>
    <row r="68" spans="2:21" x14ac:dyDescent="0.3">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2"/>
        <v>0</v>
      </c>
      <c r="U68" s="5"/>
    </row>
    <row r="69" spans="2:21" x14ac:dyDescent="0.3">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2"/>
        <v>0</v>
      </c>
      <c r="U69" s="5"/>
    </row>
    <row r="70" spans="2:21" x14ac:dyDescent="0.3">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2"/>
        <v>0</v>
      </c>
      <c r="U70" s="5"/>
    </row>
    <row r="71" spans="2:21" x14ac:dyDescent="0.3">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2"/>
        <v>0</v>
      </c>
      <c r="U71" s="5"/>
    </row>
    <row r="72" spans="2:21" x14ac:dyDescent="0.3">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2"/>
        <v>0</v>
      </c>
      <c r="U72" s="5"/>
    </row>
    <row r="73" spans="2:21" x14ac:dyDescent="0.3">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2"/>
        <v>0</v>
      </c>
      <c r="U73" s="5"/>
    </row>
    <row r="74" spans="2:21" x14ac:dyDescent="0.3">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2"/>
        <v>0</v>
      </c>
      <c r="U74" s="5"/>
    </row>
    <row r="75" spans="2:21" x14ac:dyDescent="0.3">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2"/>
        <v>0</v>
      </c>
      <c r="U75" s="5"/>
    </row>
    <row r="76" spans="2:21" x14ac:dyDescent="0.3">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2"/>
        <v>0</v>
      </c>
      <c r="U76" s="5"/>
    </row>
    <row r="77" spans="2:21" x14ac:dyDescent="0.3">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2"/>
        <v>0</v>
      </c>
      <c r="U77" s="5"/>
    </row>
    <row r="78" spans="2:21" x14ac:dyDescent="0.3">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2"/>
        <v>0</v>
      </c>
      <c r="U78" s="5"/>
    </row>
    <row r="79" spans="2:21" x14ac:dyDescent="0.3">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2"/>
        <v>0</v>
      </c>
      <c r="U79" s="5"/>
    </row>
    <row r="80" spans="2:21" x14ac:dyDescent="0.3">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2"/>
        <v>0</v>
      </c>
      <c r="U80" s="5"/>
    </row>
    <row r="81" spans="2:21" x14ac:dyDescent="0.3">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2"/>
        <v>0</v>
      </c>
      <c r="U81" s="5"/>
    </row>
    <row r="82" spans="2:21" x14ac:dyDescent="0.3">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2"/>
        <v>0</v>
      </c>
      <c r="U82" s="5"/>
    </row>
    <row r="83" spans="2:21" x14ac:dyDescent="0.3">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2"/>
        <v>0</v>
      </c>
      <c r="U83" s="5"/>
    </row>
    <row r="84" spans="2:21" x14ac:dyDescent="0.3">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2"/>
        <v>0</v>
      </c>
      <c r="U84" s="5"/>
    </row>
    <row r="85" spans="2:21" x14ac:dyDescent="0.3">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2"/>
        <v>0</v>
      </c>
      <c r="U85" s="5"/>
    </row>
    <row r="86" spans="2:21" x14ac:dyDescent="0.3">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2"/>
        <v>0</v>
      </c>
      <c r="U86" s="5"/>
    </row>
    <row r="87" spans="2:21" x14ac:dyDescent="0.3">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2"/>
        <v>0</v>
      </c>
      <c r="U87" s="5"/>
    </row>
    <row r="88" spans="2:21" x14ac:dyDescent="0.3">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2"/>
        <v>0</v>
      </c>
      <c r="U88" s="5"/>
    </row>
    <row r="89" spans="2:21" x14ac:dyDescent="0.3">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2"/>
        <v>0</v>
      </c>
      <c r="U89" s="5"/>
    </row>
    <row r="90" spans="2:21" hidden="1" x14ac:dyDescent="0.3">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2"/>
        <v>0</v>
      </c>
      <c r="U90" s="5"/>
    </row>
    <row r="91" spans="2:21" hidden="1" x14ac:dyDescent="0.3">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2"/>
        <v>0</v>
      </c>
      <c r="U91" s="5"/>
    </row>
    <row r="92" spans="2:21" hidden="1" x14ac:dyDescent="0.3">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2"/>
        <v>0</v>
      </c>
      <c r="U92" s="5"/>
    </row>
    <row r="93" spans="2:21" hidden="1" x14ac:dyDescent="0.3">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2"/>
        <v>0</v>
      </c>
      <c r="U93" s="5"/>
    </row>
    <row r="94" spans="2:21" hidden="1" x14ac:dyDescent="0.3">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2"/>
        <v>0</v>
      </c>
      <c r="U94" s="5"/>
    </row>
    <row r="95" spans="2:21" hidden="1" x14ac:dyDescent="0.3">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2"/>
        <v>0</v>
      </c>
      <c r="U95" s="5"/>
    </row>
    <row r="96" spans="2:21" hidden="1" x14ac:dyDescent="0.3">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2"/>
        <v>0</v>
      </c>
      <c r="U96" s="5"/>
    </row>
    <row r="97" spans="2:21" hidden="1" x14ac:dyDescent="0.3">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2"/>
        <v>0</v>
      </c>
      <c r="U97" s="5"/>
    </row>
    <row r="98" spans="2:21" hidden="1" x14ac:dyDescent="0.3">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2"/>
        <v>0</v>
      </c>
      <c r="U98" s="5"/>
    </row>
    <row r="99" spans="2:21" hidden="1" x14ac:dyDescent="0.3">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2"/>
        <v>0</v>
      </c>
      <c r="U99" s="5"/>
    </row>
    <row r="100" spans="2:21" hidden="1" x14ac:dyDescent="0.3">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2"/>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style="262" hidden="1" customWidth="1"/>
    <col min="2" max="5" width="2.44140625" style="262" customWidth="1"/>
    <col min="6" max="14" width="2.44140625" style="108" customWidth="1"/>
    <col min="15" max="20" width="15.6640625" style="262" customWidth="1"/>
    <col min="21" max="21" width="2.44140625" style="262" customWidth="1"/>
    <col min="22" max="33" width="0" style="262" hidden="1" customWidth="1"/>
    <col min="34" max="16384" width="9.109375" style="262" hidden="1"/>
  </cols>
  <sheetData>
    <row r="1" spans="1:33" ht="15" customHeight="1" x14ac:dyDescent="0.3">
      <c r="A1" s="73" t="str">
        <f t="array" aca="1" ref="A1" ca="1">MID(CELL("filename",B1),FIND("]",CELL("filename",B1))+1,256)</f>
        <v>22</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3">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3">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3">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3">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3">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3">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3">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3">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3">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3">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3">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3">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3">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3">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3">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 thickBot="1" x14ac:dyDescent="0.35">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3">
      <c r="A26" s="4" t="s">
        <v>473</v>
      </c>
      <c r="B26" s="341"/>
      <c r="C26" s="342"/>
      <c r="D26" s="342"/>
      <c r="E26" s="342"/>
      <c r="F26" s="342"/>
      <c r="G26" s="342"/>
      <c r="H26" s="342"/>
      <c r="I26" s="342"/>
      <c r="J26" s="342"/>
      <c r="K26" s="342"/>
      <c r="L26" s="342"/>
      <c r="M26" s="342"/>
      <c r="N26" s="358"/>
      <c r="O26" s="184">
        <f>O28+O33+O38</f>
        <v>0</v>
      </c>
      <c r="P26" s="184">
        <f>P28+P33+P38</f>
        <v>0</v>
      </c>
      <c r="Q26" s="184">
        <f>Q28+Q33+Q38</f>
        <v>0</v>
      </c>
      <c r="R26" s="184">
        <f>R28+R33+R38</f>
        <v>0</v>
      </c>
      <c r="S26" s="184">
        <f>S28+S33+S38</f>
        <v>0</v>
      </c>
      <c r="T26" s="195">
        <f>SUM(O26:S26)</f>
        <v>0</v>
      </c>
      <c r="U26" s="5"/>
    </row>
    <row r="27" spans="1:21" ht="15.6" x14ac:dyDescent="0.3">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T27" si="4">O28-(O9+O13+O17+O21)</f>
        <v>0</v>
      </c>
      <c r="P27" s="198">
        <f t="shared" si="4"/>
        <v>0</v>
      </c>
      <c r="Q27" s="198">
        <f t="shared" si="4"/>
        <v>0</v>
      </c>
      <c r="R27" s="198">
        <f t="shared" si="4"/>
        <v>0</v>
      </c>
      <c r="S27" s="198">
        <f t="shared" si="4"/>
        <v>0</v>
      </c>
      <c r="T27" s="199">
        <f t="shared" si="4"/>
        <v>0</v>
      </c>
      <c r="U27" s="5"/>
    </row>
    <row r="28" spans="1:21" x14ac:dyDescent="0.3">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5">SUM(O29:O31)</f>
        <v>0</v>
      </c>
      <c r="P28" s="184">
        <f t="shared" si="5"/>
        <v>0</v>
      </c>
      <c r="Q28" s="184">
        <f t="shared" si="5"/>
        <v>0</v>
      </c>
      <c r="R28" s="184">
        <f t="shared" si="5"/>
        <v>0</v>
      </c>
      <c r="S28" s="184">
        <f t="shared" si="5"/>
        <v>0</v>
      </c>
      <c r="T28" s="195">
        <f t="shared" si="5"/>
        <v>0</v>
      </c>
      <c r="U28" s="5"/>
    </row>
    <row r="29" spans="1:21" x14ac:dyDescent="0.3">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3">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3">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6" x14ac:dyDescent="0.3">
      <c r="A32" s="4"/>
      <c r="B32" s="343" t="str">
        <f>IF(OR(ABS(O32)&gt;1,ABS(P32)&gt;1,ABS(Q32)&gt;1,ABS(R32)&gt;1,ABS(S32)&gt;1,ABS(T32)&gt;1),"Attention aux différences !","")</f>
        <v/>
      </c>
      <c r="C32" s="344"/>
      <c r="D32" s="344"/>
      <c r="E32" s="344"/>
      <c r="F32" s="344"/>
      <c r="G32" s="344"/>
      <c r="H32" s="344"/>
      <c r="I32" s="344"/>
      <c r="J32" s="344"/>
      <c r="K32" s="344"/>
      <c r="L32" s="344"/>
      <c r="M32" s="344"/>
      <c r="N32" s="354"/>
      <c r="O32" s="198">
        <f t="shared" ref="O32:T32" si="6">O33-(O10+O14+O18+O22)</f>
        <v>0</v>
      </c>
      <c r="P32" s="198">
        <f t="shared" si="6"/>
        <v>0</v>
      </c>
      <c r="Q32" s="198">
        <f t="shared" si="6"/>
        <v>0</v>
      </c>
      <c r="R32" s="198">
        <f t="shared" si="6"/>
        <v>0</v>
      </c>
      <c r="S32" s="198">
        <f t="shared" si="6"/>
        <v>0</v>
      </c>
      <c r="T32" s="199">
        <f t="shared" si="6"/>
        <v>0</v>
      </c>
      <c r="U32" s="5"/>
    </row>
    <row r="33" spans="1:21" x14ac:dyDescent="0.3">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7">SUM(O34:O36)</f>
        <v>0</v>
      </c>
      <c r="P33" s="184">
        <f t="shared" si="7"/>
        <v>0</v>
      </c>
      <c r="Q33" s="184">
        <f t="shared" si="7"/>
        <v>0</v>
      </c>
      <c r="R33" s="184">
        <f t="shared" si="7"/>
        <v>0</v>
      </c>
      <c r="S33" s="184">
        <f t="shared" si="7"/>
        <v>0</v>
      </c>
      <c r="T33" s="195">
        <f t="shared" si="7"/>
        <v>0</v>
      </c>
      <c r="U33" s="5"/>
    </row>
    <row r="34" spans="1:21" x14ac:dyDescent="0.3">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3">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3">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6" x14ac:dyDescent="0.3">
      <c r="A37" s="4"/>
      <c r="B37" s="343" t="str">
        <f>IF(OR(ABS(O37)&gt;1,ABS(P37)&gt;1,ABS(Q37)&gt;1,ABS(R37)&gt;1,ABS(S37)&gt;1,ABS(T37)&gt;1),"Attention aux différences !","")</f>
        <v/>
      </c>
      <c r="C37" s="344"/>
      <c r="D37" s="344"/>
      <c r="E37" s="344"/>
      <c r="F37" s="344"/>
      <c r="G37" s="344"/>
      <c r="H37" s="344"/>
      <c r="I37" s="344"/>
      <c r="J37" s="344"/>
      <c r="K37" s="344"/>
      <c r="L37" s="344"/>
      <c r="M37" s="344"/>
      <c r="N37" s="354"/>
      <c r="O37" s="198">
        <f t="shared" ref="O37:T37" si="8">O38-(O11+O15+O19+O23)</f>
        <v>0</v>
      </c>
      <c r="P37" s="198">
        <f t="shared" si="8"/>
        <v>0</v>
      </c>
      <c r="Q37" s="198">
        <f t="shared" si="8"/>
        <v>0</v>
      </c>
      <c r="R37" s="198">
        <f t="shared" si="8"/>
        <v>0</v>
      </c>
      <c r="S37" s="198">
        <f t="shared" si="8"/>
        <v>0</v>
      </c>
      <c r="T37" s="199">
        <f t="shared" si="8"/>
        <v>0</v>
      </c>
      <c r="U37" s="5"/>
    </row>
    <row r="38" spans="1:21" x14ac:dyDescent="0.3">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9">SUM(O39:O42)</f>
        <v>0</v>
      </c>
      <c r="P38" s="184">
        <f t="shared" si="9"/>
        <v>0</v>
      </c>
      <c r="Q38" s="184">
        <f t="shared" si="9"/>
        <v>0</v>
      </c>
      <c r="R38" s="184">
        <f t="shared" si="9"/>
        <v>0</v>
      </c>
      <c r="S38" s="184">
        <f t="shared" si="9"/>
        <v>0</v>
      </c>
      <c r="T38" s="184">
        <f t="shared" si="9"/>
        <v>0</v>
      </c>
      <c r="U38" s="5"/>
    </row>
    <row r="39" spans="1:21" x14ac:dyDescent="0.3">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3">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3">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 thickBot="1" x14ac:dyDescent="0.35">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3">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
      <c r="A44" s="4"/>
      <c r="B44" s="12"/>
      <c r="C44" s="6"/>
      <c r="D44" s="6"/>
      <c r="E44" s="6"/>
      <c r="F44" s="6"/>
      <c r="G44" s="6"/>
      <c r="H44" s="6"/>
      <c r="I44" s="6"/>
      <c r="J44" s="6"/>
      <c r="K44" s="6"/>
      <c r="L44" s="6"/>
      <c r="M44" s="6"/>
      <c r="N44" s="6"/>
      <c r="O44" s="6"/>
      <c r="P44" s="6"/>
      <c r="Q44" s="6"/>
      <c r="R44" s="6"/>
      <c r="S44" s="6"/>
      <c r="T44" s="6"/>
      <c r="U44" s="21"/>
    </row>
    <row r="45" spans="1:21" hidden="1" x14ac:dyDescent="0.3">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3">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3">
      <c r="A47" s="4"/>
      <c r="B47" s="6"/>
      <c r="C47" s="6"/>
      <c r="D47" s="6"/>
      <c r="E47" s="6"/>
      <c r="F47" s="6"/>
      <c r="G47" s="6"/>
      <c r="H47" s="6"/>
      <c r="I47" s="6"/>
      <c r="J47" s="6"/>
      <c r="K47" s="6"/>
      <c r="L47" s="6"/>
      <c r="M47" s="6"/>
      <c r="N47" s="6"/>
      <c r="O47" s="6"/>
      <c r="P47" s="6"/>
      <c r="Q47" s="6"/>
      <c r="R47" s="6"/>
      <c r="S47" s="6"/>
      <c r="T47" s="6"/>
      <c r="U47" s="21"/>
    </row>
    <row r="48" spans="1:21" hidden="1" x14ac:dyDescent="0.3">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3">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3">
      <c r="A50" s="4"/>
      <c r="B50" s="6"/>
      <c r="C50" s="6"/>
      <c r="D50" s="6"/>
      <c r="E50" s="6"/>
      <c r="F50" s="6"/>
      <c r="G50" s="6"/>
      <c r="H50" s="6"/>
      <c r="I50" s="6"/>
      <c r="J50" s="6"/>
      <c r="K50" s="6"/>
      <c r="L50" s="6"/>
      <c r="M50" s="6"/>
      <c r="N50" s="6"/>
      <c r="O50" s="6"/>
      <c r="P50" s="6"/>
      <c r="Q50" s="6"/>
      <c r="R50" s="6"/>
      <c r="S50" s="6"/>
      <c r="T50" s="6"/>
      <c r="U50" s="21"/>
    </row>
    <row r="51" spans="1:25" hidden="1" x14ac:dyDescent="0.3">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3">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3">
      <c r="F53" s="262"/>
      <c r="G53" s="262"/>
      <c r="H53" s="262"/>
      <c r="I53" s="262"/>
      <c r="J53" s="262"/>
      <c r="K53" s="262"/>
      <c r="L53" s="262"/>
      <c r="M53" s="262"/>
      <c r="N53" s="262"/>
      <c r="U53" s="22"/>
    </row>
    <row r="54" spans="1:25" x14ac:dyDescent="0.3">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 thickBot="1" x14ac:dyDescent="0.35">
      <c r="A55" s="4"/>
      <c r="B55" s="6"/>
      <c r="C55" s="6"/>
      <c r="D55" s="6"/>
      <c r="E55" s="6"/>
      <c r="F55" s="6"/>
      <c r="G55" s="6"/>
      <c r="H55" s="6"/>
      <c r="I55" s="6"/>
      <c r="J55" s="6"/>
      <c r="K55" s="6"/>
      <c r="L55" s="6"/>
      <c r="M55" s="6"/>
      <c r="N55" s="6"/>
      <c r="O55" s="6"/>
      <c r="P55" s="6"/>
      <c r="Q55" s="6"/>
      <c r="R55" s="6"/>
      <c r="S55" s="6"/>
      <c r="T55" s="6"/>
      <c r="U55" s="21"/>
      <c r="Y55" s="262" t="s">
        <v>2681</v>
      </c>
    </row>
    <row r="56" spans="1:25" x14ac:dyDescent="0.3">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3">
      <c r="A57" s="4"/>
      <c r="B57" s="341"/>
      <c r="C57" s="342"/>
      <c r="D57" s="342"/>
      <c r="E57" s="342"/>
      <c r="F57" s="342"/>
      <c r="G57" s="342"/>
      <c r="H57" s="342"/>
      <c r="I57" s="342"/>
      <c r="J57" s="342"/>
      <c r="K57" s="342"/>
      <c r="L57" s="342"/>
      <c r="M57" s="342"/>
      <c r="N57" s="358"/>
      <c r="O57" s="184">
        <f t="shared" ref="O57:T57" si="10">SUM(O59:O89)</f>
        <v>0</v>
      </c>
      <c r="P57" s="184">
        <f t="shared" si="10"/>
        <v>0</v>
      </c>
      <c r="Q57" s="184">
        <f t="shared" si="10"/>
        <v>0</v>
      </c>
      <c r="R57" s="184">
        <f t="shared" si="10"/>
        <v>0</v>
      </c>
      <c r="S57" s="184">
        <f t="shared" si="10"/>
        <v>0</v>
      </c>
      <c r="T57" s="195">
        <f t="shared" si="10"/>
        <v>0</v>
      </c>
      <c r="U57" s="5"/>
    </row>
    <row r="58" spans="1:25" ht="15.6" x14ac:dyDescent="0.3">
      <c r="A58" s="4"/>
      <c r="B58" s="343" t="str">
        <f>IF(OR(ABS(O58)&gt;1,ABS(P58)&gt;1,ABS(Q58)&gt;1,ABS(R58)&gt;1,ABS(S58)&gt;1,ABS(T58)&gt;1),"Attention aux différences !","")</f>
        <v/>
      </c>
      <c r="C58" s="344"/>
      <c r="D58" s="344"/>
      <c r="E58" s="344"/>
      <c r="F58" s="344"/>
      <c r="G58" s="344"/>
      <c r="H58" s="344"/>
      <c r="I58" s="344"/>
      <c r="J58" s="344"/>
      <c r="K58" s="344"/>
      <c r="L58" s="344"/>
      <c r="M58" s="344"/>
      <c r="N58" s="354"/>
      <c r="O58" s="214">
        <f t="shared" ref="O58:T58" si="11">O26-SUM(O59:O100)</f>
        <v>0</v>
      </c>
      <c r="P58" s="203">
        <f t="shared" si="11"/>
        <v>0</v>
      </c>
      <c r="Q58" s="203">
        <f t="shared" si="11"/>
        <v>0</v>
      </c>
      <c r="R58" s="203">
        <f t="shared" si="11"/>
        <v>0</v>
      </c>
      <c r="S58" s="203">
        <f t="shared" si="11"/>
        <v>0</v>
      </c>
      <c r="T58" s="204">
        <f t="shared" si="11"/>
        <v>0</v>
      </c>
      <c r="U58" s="5"/>
    </row>
    <row r="59" spans="1:25" x14ac:dyDescent="0.3">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3">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2">SUM(O60:S60)</f>
        <v>0</v>
      </c>
      <c r="U60" s="5"/>
    </row>
    <row r="61" spans="1:25" x14ac:dyDescent="0.3">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2"/>
        <v>0</v>
      </c>
      <c r="U61" s="5"/>
    </row>
    <row r="62" spans="1:25" x14ac:dyDescent="0.3">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2"/>
        <v>0</v>
      </c>
      <c r="U62" s="5"/>
    </row>
    <row r="63" spans="1:25" x14ac:dyDescent="0.3">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2"/>
        <v>0</v>
      </c>
      <c r="U63" s="5"/>
    </row>
    <row r="64" spans="1:25" x14ac:dyDescent="0.3">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2"/>
        <v>0</v>
      </c>
      <c r="U64" s="5"/>
    </row>
    <row r="65" spans="2:21" x14ac:dyDescent="0.3">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2"/>
        <v>0</v>
      </c>
      <c r="U65" s="5"/>
    </row>
    <row r="66" spans="2:21" x14ac:dyDescent="0.3">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2"/>
        <v>0</v>
      </c>
      <c r="U66" s="5"/>
    </row>
    <row r="67" spans="2:21" x14ac:dyDescent="0.3">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2"/>
        <v>0</v>
      </c>
      <c r="U67" s="5"/>
    </row>
    <row r="68" spans="2:21" x14ac:dyDescent="0.3">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2"/>
        <v>0</v>
      </c>
      <c r="U68" s="5"/>
    </row>
    <row r="69" spans="2:21" x14ac:dyDescent="0.3">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2"/>
        <v>0</v>
      </c>
      <c r="U69" s="5"/>
    </row>
    <row r="70" spans="2:21" x14ac:dyDescent="0.3">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2"/>
        <v>0</v>
      </c>
      <c r="U70" s="5"/>
    </row>
    <row r="71" spans="2:21" x14ac:dyDescent="0.3">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2"/>
        <v>0</v>
      </c>
      <c r="U71" s="5"/>
    </row>
    <row r="72" spans="2:21" x14ac:dyDescent="0.3">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2"/>
        <v>0</v>
      </c>
      <c r="U72" s="5"/>
    </row>
    <row r="73" spans="2:21" x14ac:dyDescent="0.3">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2"/>
        <v>0</v>
      </c>
      <c r="U73" s="5"/>
    </row>
    <row r="74" spans="2:21" x14ac:dyDescent="0.3">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2"/>
        <v>0</v>
      </c>
      <c r="U74" s="5"/>
    </row>
    <row r="75" spans="2:21" x14ac:dyDescent="0.3">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2"/>
        <v>0</v>
      </c>
      <c r="U75" s="5"/>
    </row>
    <row r="76" spans="2:21" x14ac:dyDescent="0.3">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2"/>
        <v>0</v>
      </c>
      <c r="U76" s="5"/>
    </row>
    <row r="77" spans="2:21" x14ac:dyDescent="0.3">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2"/>
        <v>0</v>
      </c>
      <c r="U77" s="5"/>
    </row>
    <row r="78" spans="2:21" x14ac:dyDescent="0.3">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2"/>
        <v>0</v>
      </c>
      <c r="U78" s="5"/>
    </row>
    <row r="79" spans="2:21" x14ac:dyDescent="0.3">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2"/>
        <v>0</v>
      </c>
      <c r="U79" s="5"/>
    </row>
    <row r="80" spans="2:21" x14ac:dyDescent="0.3">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2"/>
        <v>0</v>
      </c>
      <c r="U80" s="5"/>
    </row>
    <row r="81" spans="2:21" x14ac:dyDescent="0.3">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2"/>
        <v>0</v>
      </c>
      <c r="U81" s="5"/>
    </row>
    <row r="82" spans="2:21" x14ac:dyDescent="0.3">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2"/>
        <v>0</v>
      </c>
      <c r="U82" s="5"/>
    </row>
    <row r="83" spans="2:21" x14ac:dyDescent="0.3">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2"/>
        <v>0</v>
      </c>
      <c r="U83" s="5"/>
    </row>
    <row r="84" spans="2:21" x14ac:dyDescent="0.3">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2"/>
        <v>0</v>
      </c>
      <c r="U84" s="5"/>
    </row>
    <row r="85" spans="2:21" x14ac:dyDescent="0.3">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2"/>
        <v>0</v>
      </c>
      <c r="U85" s="5"/>
    </row>
    <row r="86" spans="2:21" x14ac:dyDescent="0.3">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2"/>
        <v>0</v>
      </c>
      <c r="U86" s="5"/>
    </row>
    <row r="87" spans="2:21" x14ac:dyDescent="0.3">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2"/>
        <v>0</v>
      </c>
      <c r="U87" s="5"/>
    </row>
    <row r="88" spans="2:21" x14ac:dyDescent="0.3">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2"/>
        <v>0</v>
      </c>
      <c r="U88" s="5"/>
    </row>
    <row r="89" spans="2:21" x14ac:dyDescent="0.3">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2"/>
        <v>0</v>
      </c>
      <c r="U89" s="5"/>
    </row>
    <row r="90" spans="2:21" hidden="1" x14ac:dyDescent="0.3">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2"/>
        <v>0</v>
      </c>
      <c r="U90" s="5"/>
    </row>
    <row r="91" spans="2:21" hidden="1" x14ac:dyDescent="0.3">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2"/>
        <v>0</v>
      </c>
      <c r="U91" s="5"/>
    </row>
    <row r="92" spans="2:21" hidden="1" x14ac:dyDescent="0.3">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2"/>
        <v>0</v>
      </c>
      <c r="U92" s="5"/>
    </row>
    <row r="93" spans="2:21" hidden="1" x14ac:dyDescent="0.3">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2"/>
        <v>0</v>
      </c>
      <c r="U93" s="5"/>
    </row>
    <row r="94" spans="2:21" hidden="1" x14ac:dyDescent="0.3">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2"/>
        <v>0</v>
      </c>
      <c r="U94" s="5"/>
    </row>
    <row r="95" spans="2:21" hidden="1" x14ac:dyDescent="0.3">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2"/>
        <v>0</v>
      </c>
      <c r="U95" s="5"/>
    </row>
    <row r="96" spans="2:21" hidden="1" x14ac:dyDescent="0.3">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2"/>
        <v>0</v>
      </c>
      <c r="U96" s="5"/>
    </row>
    <row r="97" spans="2:21" hidden="1" x14ac:dyDescent="0.3">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2"/>
        <v>0</v>
      </c>
      <c r="U97" s="5"/>
    </row>
    <row r="98" spans="2:21" hidden="1" x14ac:dyDescent="0.3">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2"/>
        <v>0</v>
      </c>
      <c r="U98" s="5"/>
    </row>
    <row r="99" spans="2:21" hidden="1" x14ac:dyDescent="0.3">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2"/>
        <v>0</v>
      </c>
      <c r="U99" s="5"/>
    </row>
    <row r="100" spans="2:21" hidden="1" x14ac:dyDescent="0.3">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2"/>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style="262" hidden="1" customWidth="1"/>
    <col min="2" max="5" width="2.44140625" style="262" customWidth="1"/>
    <col min="6" max="14" width="2.44140625" style="108" customWidth="1"/>
    <col min="15" max="20" width="15.6640625" style="262" customWidth="1"/>
    <col min="21" max="21" width="2.44140625" style="262" customWidth="1"/>
    <col min="22" max="33" width="0" style="262" hidden="1" customWidth="1"/>
    <col min="34" max="16384" width="9.109375" style="262" hidden="1"/>
  </cols>
  <sheetData>
    <row r="1" spans="1:33" ht="15" customHeight="1" x14ac:dyDescent="0.3">
      <c r="A1" s="73" t="str">
        <f t="array" aca="1" ref="A1" ca="1">MID(CELL("filename",B1),FIND("]",CELL("filename",B1))+1,256)</f>
        <v>23</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3">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3">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3">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3">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3">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3">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3">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3">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3">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3">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3">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3">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3">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3">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3">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 thickBot="1" x14ac:dyDescent="0.35">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3">
      <c r="A26" s="4" t="s">
        <v>473</v>
      </c>
      <c r="B26" s="341"/>
      <c r="C26" s="342"/>
      <c r="D26" s="342"/>
      <c r="E26" s="342"/>
      <c r="F26" s="342"/>
      <c r="G26" s="342"/>
      <c r="H26" s="342"/>
      <c r="I26" s="342"/>
      <c r="J26" s="342"/>
      <c r="K26" s="342"/>
      <c r="L26" s="342"/>
      <c r="M26" s="342"/>
      <c r="N26" s="358"/>
      <c r="O26" s="184">
        <f>O28+O33+O38</f>
        <v>0</v>
      </c>
      <c r="P26" s="184">
        <f>P28+P33+P38</f>
        <v>0</v>
      </c>
      <c r="Q26" s="184">
        <f>Q28+Q33+Q38</f>
        <v>0</v>
      </c>
      <c r="R26" s="184">
        <f>R28+R33+R38</f>
        <v>0</v>
      </c>
      <c r="S26" s="184">
        <f>S28+S33+S38</f>
        <v>0</v>
      </c>
      <c r="T26" s="195">
        <f>SUM(O26:S26)</f>
        <v>0</v>
      </c>
      <c r="U26" s="5"/>
    </row>
    <row r="27" spans="1:21" ht="15.6" x14ac:dyDescent="0.3">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T27" si="4">O28-(O9+O13+O17+O21)</f>
        <v>0</v>
      </c>
      <c r="P27" s="198">
        <f t="shared" si="4"/>
        <v>0</v>
      </c>
      <c r="Q27" s="198">
        <f t="shared" si="4"/>
        <v>0</v>
      </c>
      <c r="R27" s="198">
        <f t="shared" si="4"/>
        <v>0</v>
      </c>
      <c r="S27" s="198">
        <f t="shared" si="4"/>
        <v>0</v>
      </c>
      <c r="T27" s="199">
        <f t="shared" si="4"/>
        <v>0</v>
      </c>
      <c r="U27" s="5"/>
    </row>
    <row r="28" spans="1:21" x14ac:dyDescent="0.3">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5">SUM(O29:O31)</f>
        <v>0</v>
      </c>
      <c r="P28" s="184">
        <f t="shared" si="5"/>
        <v>0</v>
      </c>
      <c r="Q28" s="184">
        <f t="shared" si="5"/>
        <v>0</v>
      </c>
      <c r="R28" s="184">
        <f t="shared" si="5"/>
        <v>0</v>
      </c>
      <c r="S28" s="184">
        <f t="shared" si="5"/>
        <v>0</v>
      </c>
      <c r="T28" s="195">
        <f t="shared" si="5"/>
        <v>0</v>
      </c>
      <c r="U28" s="5"/>
    </row>
    <row r="29" spans="1:21" x14ac:dyDescent="0.3">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3">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3">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6" x14ac:dyDescent="0.3">
      <c r="A32" s="4"/>
      <c r="B32" s="343" t="str">
        <f>IF(OR(ABS(O32)&gt;1,ABS(P32)&gt;1,ABS(Q32)&gt;1,ABS(R32)&gt;1,ABS(S32)&gt;1,ABS(T32)&gt;1),"Attention aux différences !","")</f>
        <v/>
      </c>
      <c r="C32" s="344"/>
      <c r="D32" s="344"/>
      <c r="E32" s="344"/>
      <c r="F32" s="344"/>
      <c r="G32" s="344"/>
      <c r="H32" s="344"/>
      <c r="I32" s="344"/>
      <c r="J32" s="344"/>
      <c r="K32" s="344"/>
      <c r="L32" s="344"/>
      <c r="M32" s="344"/>
      <c r="N32" s="354"/>
      <c r="O32" s="198">
        <f t="shared" ref="O32:T32" si="6">O33-(O10+O14+O18+O22)</f>
        <v>0</v>
      </c>
      <c r="P32" s="198">
        <f t="shared" si="6"/>
        <v>0</v>
      </c>
      <c r="Q32" s="198">
        <f t="shared" si="6"/>
        <v>0</v>
      </c>
      <c r="R32" s="198">
        <f t="shared" si="6"/>
        <v>0</v>
      </c>
      <c r="S32" s="198">
        <f t="shared" si="6"/>
        <v>0</v>
      </c>
      <c r="T32" s="199">
        <f t="shared" si="6"/>
        <v>0</v>
      </c>
      <c r="U32" s="5"/>
    </row>
    <row r="33" spans="1:21" x14ac:dyDescent="0.3">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7">SUM(O34:O36)</f>
        <v>0</v>
      </c>
      <c r="P33" s="184">
        <f t="shared" si="7"/>
        <v>0</v>
      </c>
      <c r="Q33" s="184">
        <f t="shared" si="7"/>
        <v>0</v>
      </c>
      <c r="R33" s="184">
        <f t="shared" si="7"/>
        <v>0</v>
      </c>
      <c r="S33" s="184">
        <f t="shared" si="7"/>
        <v>0</v>
      </c>
      <c r="T33" s="195">
        <f t="shared" si="7"/>
        <v>0</v>
      </c>
      <c r="U33" s="5"/>
    </row>
    <row r="34" spans="1:21" x14ac:dyDescent="0.3">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3">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3">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6" x14ac:dyDescent="0.3">
      <c r="A37" s="4"/>
      <c r="B37" s="343" t="str">
        <f>IF(OR(ABS(O37)&gt;1,ABS(P37)&gt;1,ABS(Q37)&gt;1,ABS(R37)&gt;1,ABS(S37)&gt;1,ABS(T37)&gt;1),"Attention aux différences !","")</f>
        <v/>
      </c>
      <c r="C37" s="344"/>
      <c r="D37" s="344"/>
      <c r="E37" s="344"/>
      <c r="F37" s="344"/>
      <c r="G37" s="344"/>
      <c r="H37" s="344"/>
      <c r="I37" s="344"/>
      <c r="J37" s="344"/>
      <c r="K37" s="344"/>
      <c r="L37" s="344"/>
      <c r="M37" s="344"/>
      <c r="N37" s="354"/>
      <c r="O37" s="198">
        <f t="shared" ref="O37:T37" si="8">O38-(O11+O15+O19+O23)</f>
        <v>0</v>
      </c>
      <c r="P37" s="198">
        <f t="shared" si="8"/>
        <v>0</v>
      </c>
      <c r="Q37" s="198">
        <f t="shared" si="8"/>
        <v>0</v>
      </c>
      <c r="R37" s="198">
        <f t="shared" si="8"/>
        <v>0</v>
      </c>
      <c r="S37" s="198">
        <f t="shared" si="8"/>
        <v>0</v>
      </c>
      <c r="T37" s="199">
        <f t="shared" si="8"/>
        <v>0</v>
      </c>
      <c r="U37" s="5"/>
    </row>
    <row r="38" spans="1:21" x14ac:dyDescent="0.3">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9">SUM(O39:O42)</f>
        <v>0</v>
      </c>
      <c r="P38" s="184">
        <f t="shared" si="9"/>
        <v>0</v>
      </c>
      <c r="Q38" s="184">
        <f t="shared" si="9"/>
        <v>0</v>
      </c>
      <c r="R38" s="184">
        <f t="shared" si="9"/>
        <v>0</v>
      </c>
      <c r="S38" s="184">
        <f t="shared" si="9"/>
        <v>0</v>
      </c>
      <c r="T38" s="184">
        <f t="shared" si="9"/>
        <v>0</v>
      </c>
      <c r="U38" s="5"/>
    </row>
    <row r="39" spans="1:21" x14ac:dyDescent="0.3">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3">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3">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 thickBot="1" x14ac:dyDescent="0.35">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3">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
      <c r="A44" s="4"/>
      <c r="B44" s="12"/>
      <c r="C44" s="6"/>
      <c r="D44" s="6"/>
      <c r="E44" s="6"/>
      <c r="F44" s="6"/>
      <c r="G44" s="6"/>
      <c r="H44" s="6"/>
      <c r="I44" s="6"/>
      <c r="J44" s="6"/>
      <c r="K44" s="6"/>
      <c r="L44" s="6"/>
      <c r="M44" s="6"/>
      <c r="N44" s="6"/>
      <c r="O44" s="6"/>
      <c r="P44" s="6"/>
      <c r="Q44" s="6"/>
      <c r="R44" s="6"/>
      <c r="S44" s="6"/>
      <c r="T44" s="6"/>
      <c r="U44" s="21"/>
    </row>
    <row r="45" spans="1:21" hidden="1" x14ac:dyDescent="0.3">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3">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3">
      <c r="A47" s="4"/>
      <c r="B47" s="6"/>
      <c r="C47" s="6"/>
      <c r="D47" s="6"/>
      <c r="E47" s="6"/>
      <c r="F47" s="6"/>
      <c r="G47" s="6"/>
      <c r="H47" s="6"/>
      <c r="I47" s="6"/>
      <c r="J47" s="6"/>
      <c r="K47" s="6"/>
      <c r="L47" s="6"/>
      <c r="M47" s="6"/>
      <c r="N47" s="6"/>
      <c r="O47" s="6"/>
      <c r="P47" s="6"/>
      <c r="Q47" s="6"/>
      <c r="R47" s="6"/>
      <c r="S47" s="6"/>
      <c r="T47" s="6"/>
      <c r="U47" s="21"/>
    </row>
    <row r="48" spans="1:21" hidden="1" x14ac:dyDescent="0.3">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3">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3">
      <c r="A50" s="4"/>
      <c r="B50" s="6"/>
      <c r="C50" s="6"/>
      <c r="D50" s="6"/>
      <c r="E50" s="6"/>
      <c r="F50" s="6"/>
      <c r="G50" s="6"/>
      <c r="H50" s="6"/>
      <c r="I50" s="6"/>
      <c r="J50" s="6"/>
      <c r="K50" s="6"/>
      <c r="L50" s="6"/>
      <c r="M50" s="6"/>
      <c r="N50" s="6"/>
      <c r="O50" s="6"/>
      <c r="P50" s="6"/>
      <c r="Q50" s="6"/>
      <c r="R50" s="6"/>
      <c r="S50" s="6"/>
      <c r="T50" s="6"/>
      <c r="U50" s="21"/>
    </row>
    <row r="51" spans="1:25" hidden="1" x14ac:dyDescent="0.3">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3">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3">
      <c r="F53" s="262"/>
      <c r="G53" s="262"/>
      <c r="H53" s="262"/>
      <c r="I53" s="262"/>
      <c r="J53" s="262"/>
      <c r="K53" s="262"/>
      <c r="L53" s="262"/>
      <c r="M53" s="262"/>
      <c r="N53" s="262"/>
      <c r="U53" s="22"/>
    </row>
    <row r="54" spans="1:25" x14ac:dyDescent="0.3">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 thickBot="1" x14ac:dyDescent="0.35">
      <c r="A55" s="4"/>
      <c r="B55" s="6"/>
      <c r="C55" s="6"/>
      <c r="D55" s="6"/>
      <c r="E55" s="6"/>
      <c r="F55" s="6"/>
      <c r="G55" s="6"/>
      <c r="H55" s="6"/>
      <c r="I55" s="6"/>
      <c r="J55" s="6"/>
      <c r="K55" s="6"/>
      <c r="L55" s="6"/>
      <c r="M55" s="6"/>
      <c r="N55" s="6"/>
      <c r="O55" s="6"/>
      <c r="P55" s="6"/>
      <c r="Q55" s="6"/>
      <c r="R55" s="6"/>
      <c r="S55" s="6"/>
      <c r="T55" s="6"/>
      <c r="U55" s="21"/>
      <c r="Y55" s="262" t="s">
        <v>2681</v>
      </c>
    </row>
    <row r="56" spans="1:25" x14ac:dyDescent="0.3">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3">
      <c r="A57" s="4"/>
      <c r="B57" s="341"/>
      <c r="C57" s="342"/>
      <c r="D57" s="342"/>
      <c r="E57" s="342"/>
      <c r="F57" s="342"/>
      <c r="G57" s="342"/>
      <c r="H57" s="342"/>
      <c r="I57" s="342"/>
      <c r="J57" s="342"/>
      <c r="K57" s="342"/>
      <c r="L57" s="342"/>
      <c r="M57" s="342"/>
      <c r="N57" s="358"/>
      <c r="O57" s="184">
        <f t="shared" ref="O57:T57" si="10">SUM(O59:O89)</f>
        <v>0</v>
      </c>
      <c r="P57" s="184">
        <f t="shared" si="10"/>
        <v>0</v>
      </c>
      <c r="Q57" s="184">
        <f t="shared" si="10"/>
        <v>0</v>
      </c>
      <c r="R57" s="184">
        <f t="shared" si="10"/>
        <v>0</v>
      </c>
      <c r="S57" s="184">
        <f t="shared" si="10"/>
        <v>0</v>
      </c>
      <c r="T57" s="195">
        <f t="shared" si="10"/>
        <v>0</v>
      </c>
      <c r="U57" s="5"/>
    </row>
    <row r="58" spans="1:25" ht="15.6" x14ac:dyDescent="0.3">
      <c r="A58" s="4"/>
      <c r="B58" s="343" t="str">
        <f>IF(OR(ABS(O58)&gt;1,ABS(P58)&gt;1,ABS(Q58)&gt;1,ABS(R58)&gt;1,ABS(S58)&gt;1,ABS(T58)&gt;1),"Attention aux différences !","")</f>
        <v/>
      </c>
      <c r="C58" s="344"/>
      <c r="D58" s="344"/>
      <c r="E58" s="344"/>
      <c r="F58" s="344"/>
      <c r="G58" s="344"/>
      <c r="H58" s="344"/>
      <c r="I58" s="344"/>
      <c r="J58" s="344"/>
      <c r="K58" s="344"/>
      <c r="L58" s="344"/>
      <c r="M58" s="344"/>
      <c r="N58" s="354"/>
      <c r="O58" s="214">
        <f t="shared" ref="O58:T58" si="11">O26-SUM(O59:O100)</f>
        <v>0</v>
      </c>
      <c r="P58" s="203">
        <f t="shared" si="11"/>
        <v>0</v>
      </c>
      <c r="Q58" s="203">
        <f t="shared" si="11"/>
        <v>0</v>
      </c>
      <c r="R58" s="203">
        <f t="shared" si="11"/>
        <v>0</v>
      </c>
      <c r="S58" s="203">
        <f t="shared" si="11"/>
        <v>0</v>
      </c>
      <c r="T58" s="204">
        <f t="shared" si="11"/>
        <v>0</v>
      </c>
      <c r="U58" s="5"/>
    </row>
    <row r="59" spans="1:25" x14ac:dyDescent="0.3">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3">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2">SUM(O60:S60)</f>
        <v>0</v>
      </c>
      <c r="U60" s="5"/>
    </row>
    <row r="61" spans="1:25" x14ac:dyDescent="0.3">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2"/>
        <v>0</v>
      </c>
      <c r="U61" s="5"/>
    </row>
    <row r="62" spans="1:25" x14ac:dyDescent="0.3">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2"/>
        <v>0</v>
      </c>
      <c r="U62" s="5"/>
    </row>
    <row r="63" spans="1:25" x14ac:dyDescent="0.3">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2"/>
        <v>0</v>
      </c>
      <c r="U63" s="5"/>
    </row>
    <row r="64" spans="1:25" x14ac:dyDescent="0.3">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2"/>
        <v>0</v>
      </c>
      <c r="U64" s="5"/>
    </row>
    <row r="65" spans="2:21" x14ac:dyDescent="0.3">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2"/>
        <v>0</v>
      </c>
      <c r="U65" s="5"/>
    </row>
    <row r="66" spans="2:21" x14ac:dyDescent="0.3">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2"/>
        <v>0</v>
      </c>
      <c r="U66" s="5"/>
    </row>
    <row r="67" spans="2:21" x14ac:dyDescent="0.3">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2"/>
        <v>0</v>
      </c>
      <c r="U67" s="5"/>
    </row>
    <row r="68" spans="2:21" x14ac:dyDescent="0.3">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2"/>
        <v>0</v>
      </c>
      <c r="U68" s="5"/>
    </row>
    <row r="69" spans="2:21" x14ac:dyDescent="0.3">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2"/>
        <v>0</v>
      </c>
      <c r="U69" s="5"/>
    </row>
    <row r="70" spans="2:21" x14ac:dyDescent="0.3">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2"/>
        <v>0</v>
      </c>
      <c r="U70" s="5"/>
    </row>
    <row r="71" spans="2:21" x14ac:dyDescent="0.3">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2"/>
        <v>0</v>
      </c>
      <c r="U71" s="5"/>
    </row>
    <row r="72" spans="2:21" x14ac:dyDescent="0.3">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2"/>
        <v>0</v>
      </c>
      <c r="U72" s="5"/>
    </row>
    <row r="73" spans="2:21" x14ac:dyDescent="0.3">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2"/>
        <v>0</v>
      </c>
      <c r="U73" s="5"/>
    </row>
    <row r="74" spans="2:21" x14ac:dyDescent="0.3">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2"/>
        <v>0</v>
      </c>
      <c r="U74" s="5"/>
    </row>
    <row r="75" spans="2:21" x14ac:dyDescent="0.3">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2"/>
        <v>0</v>
      </c>
      <c r="U75" s="5"/>
    </row>
    <row r="76" spans="2:21" x14ac:dyDescent="0.3">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2"/>
        <v>0</v>
      </c>
      <c r="U76" s="5"/>
    </row>
    <row r="77" spans="2:21" x14ac:dyDescent="0.3">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2"/>
        <v>0</v>
      </c>
      <c r="U77" s="5"/>
    </row>
    <row r="78" spans="2:21" x14ac:dyDescent="0.3">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2"/>
        <v>0</v>
      </c>
      <c r="U78" s="5"/>
    </row>
    <row r="79" spans="2:21" x14ac:dyDescent="0.3">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2"/>
        <v>0</v>
      </c>
      <c r="U79" s="5"/>
    </row>
    <row r="80" spans="2:21" x14ac:dyDescent="0.3">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2"/>
        <v>0</v>
      </c>
      <c r="U80" s="5"/>
    </row>
    <row r="81" spans="2:21" x14ac:dyDescent="0.3">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2"/>
        <v>0</v>
      </c>
      <c r="U81" s="5"/>
    </row>
    <row r="82" spans="2:21" x14ac:dyDescent="0.3">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2"/>
        <v>0</v>
      </c>
      <c r="U82" s="5"/>
    </row>
    <row r="83" spans="2:21" x14ac:dyDescent="0.3">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2"/>
        <v>0</v>
      </c>
      <c r="U83" s="5"/>
    </row>
    <row r="84" spans="2:21" x14ac:dyDescent="0.3">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2"/>
        <v>0</v>
      </c>
      <c r="U84" s="5"/>
    </row>
    <row r="85" spans="2:21" x14ac:dyDescent="0.3">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2"/>
        <v>0</v>
      </c>
      <c r="U85" s="5"/>
    </row>
    <row r="86" spans="2:21" x14ac:dyDescent="0.3">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2"/>
        <v>0</v>
      </c>
      <c r="U86" s="5"/>
    </row>
    <row r="87" spans="2:21" x14ac:dyDescent="0.3">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2"/>
        <v>0</v>
      </c>
      <c r="U87" s="5"/>
    </row>
    <row r="88" spans="2:21" x14ac:dyDescent="0.3">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2"/>
        <v>0</v>
      </c>
      <c r="U88" s="5"/>
    </row>
    <row r="89" spans="2:21" x14ac:dyDescent="0.3">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2"/>
        <v>0</v>
      </c>
      <c r="U89" s="5"/>
    </row>
    <row r="90" spans="2:21" hidden="1" x14ac:dyDescent="0.3">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2"/>
        <v>0</v>
      </c>
      <c r="U90" s="5"/>
    </row>
    <row r="91" spans="2:21" hidden="1" x14ac:dyDescent="0.3">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2"/>
        <v>0</v>
      </c>
      <c r="U91" s="5"/>
    </row>
    <row r="92" spans="2:21" hidden="1" x14ac:dyDescent="0.3">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2"/>
        <v>0</v>
      </c>
      <c r="U92" s="5"/>
    </row>
    <row r="93" spans="2:21" hidden="1" x14ac:dyDescent="0.3">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2"/>
        <v>0</v>
      </c>
      <c r="U93" s="5"/>
    </row>
    <row r="94" spans="2:21" hidden="1" x14ac:dyDescent="0.3">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2"/>
        <v>0</v>
      </c>
      <c r="U94" s="5"/>
    </row>
    <row r="95" spans="2:21" hidden="1" x14ac:dyDescent="0.3">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2"/>
        <v>0</v>
      </c>
      <c r="U95" s="5"/>
    </row>
    <row r="96" spans="2:21" hidden="1" x14ac:dyDescent="0.3">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2"/>
        <v>0</v>
      </c>
      <c r="U96" s="5"/>
    </row>
    <row r="97" spans="2:21" hidden="1" x14ac:dyDescent="0.3">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2"/>
        <v>0</v>
      </c>
      <c r="U97" s="5"/>
    </row>
    <row r="98" spans="2:21" hidden="1" x14ac:dyDescent="0.3">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2"/>
        <v>0</v>
      </c>
      <c r="U98" s="5"/>
    </row>
    <row r="99" spans="2:21" hidden="1" x14ac:dyDescent="0.3">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2"/>
        <v>0</v>
      </c>
      <c r="U99" s="5"/>
    </row>
    <row r="100" spans="2:21" hidden="1" x14ac:dyDescent="0.3">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2"/>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AG100"/>
  <sheetViews>
    <sheetView showZeros="0" workbookViewId="0">
      <pane xSplit="14" ySplit="5" topLeftCell="O6" activePane="bottomRight" state="frozen"/>
      <selection activeCell="O59" sqref="O59"/>
      <selection pane="topRight" activeCell="O59" sqref="O59"/>
      <selection pane="bottomLeft" activeCell="O59" sqref="O59"/>
      <selection pane="bottomRight" activeCell="O9" sqref="O9"/>
    </sheetView>
  </sheetViews>
  <sheetFormatPr baseColWidth="10" defaultColWidth="0" defaultRowHeight="14.4" zeroHeight="1" x14ac:dyDescent="0.3"/>
  <cols>
    <col min="1" max="1" width="5" style="262" hidden="1" customWidth="1"/>
    <col min="2" max="5" width="2.44140625" style="262" customWidth="1"/>
    <col min="6" max="14" width="2.44140625" style="108" customWidth="1"/>
    <col min="15" max="20" width="15.6640625" style="262" customWidth="1"/>
    <col min="21" max="21" width="2.44140625" style="262" customWidth="1"/>
    <col min="22" max="33" width="0" style="262" hidden="1" customWidth="1"/>
    <col min="34" max="16384" width="9.109375" style="262" hidden="1"/>
  </cols>
  <sheetData>
    <row r="1" spans="1:33" ht="15" customHeight="1" x14ac:dyDescent="0.3">
      <c r="A1" s="73" t="str">
        <f t="array" aca="1" ref="A1" ca="1">MID(CELL("filename",B1),FIND("]",CELL("filename",B1))+1,256)</f>
        <v>24</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3">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3">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3">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3">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3">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3">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3">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3">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3">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3">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3">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3">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3">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3">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3">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 thickBot="1" x14ac:dyDescent="0.35">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3">
      <c r="A26" s="4" t="s">
        <v>473</v>
      </c>
      <c r="B26" s="341"/>
      <c r="C26" s="342"/>
      <c r="D26" s="342"/>
      <c r="E26" s="342"/>
      <c r="F26" s="342"/>
      <c r="G26" s="342"/>
      <c r="H26" s="342"/>
      <c r="I26" s="342"/>
      <c r="J26" s="342"/>
      <c r="K26" s="342"/>
      <c r="L26" s="342"/>
      <c r="M26" s="342"/>
      <c r="N26" s="358"/>
      <c r="O26" s="184">
        <f>O28+O33+O38</f>
        <v>0</v>
      </c>
      <c r="P26" s="184">
        <f>P28+P33+P38</f>
        <v>0</v>
      </c>
      <c r="Q26" s="184">
        <f>Q28+Q33+Q38</f>
        <v>0</v>
      </c>
      <c r="R26" s="184">
        <f>R28+R33+R38</f>
        <v>0</v>
      </c>
      <c r="S26" s="184">
        <f>S28+S33+S38</f>
        <v>0</v>
      </c>
      <c r="T26" s="195">
        <f>SUM(O26:S26)</f>
        <v>0</v>
      </c>
      <c r="U26" s="5"/>
    </row>
    <row r="27" spans="1:21" ht="15.6" x14ac:dyDescent="0.3">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T27" si="4">O28-(O9+O13+O17+O21)</f>
        <v>0</v>
      </c>
      <c r="P27" s="198">
        <f t="shared" si="4"/>
        <v>0</v>
      </c>
      <c r="Q27" s="198">
        <f t="shared" si="4"/>
        <v>0</v>
      </c>
      <c r="R27" s="198">
        <f t="shared" si="4"/>
        <v>0</v>
      </c>
      <c r="S27" s="198">
        <f t="shared" si="4"/>
        <v>0</v>
      </c>
      <c r="T27" s="199">
        <f t="shared" si="4"/>
        <v>0</v>
      </c>
      <c r="U27" s="5"/>
    </row>
    <row r="28" spans="1:21" x14ac:dyDescent="0.3">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5">SUM(O29:O31)</f>
        <v>0</v>
      </c>
      <c r="P28" s="184">
        <f t="shared" si="5"/>
        <v>0</v>
      </c>
      <c r="Q28" s="184">
        <f t="shared" si="5"/>
        <v>0</v>
      </c>
      <c r="R28" s="184">
        <f t="shared" si="5"/>
        <v>0</v>
      </c>
      <c r="S28" s="184">
        <f t="shared" si="5"/>
        <v>0</v>
      </c>
      <c r="T28" s="195">
        <f t="shared" si="5"/>
        <v>0</v>
      </c>
      <c r="U28" s="5"/>
    </row>
    <row r="29" spans="1:21" x14ac:dyDescent="0.3">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3">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3">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6" x14ac:dyDescent="0.3">
      <c r="A32" s="4"/>
      <c r="B32" s="343" t="str">
        <f>IF(OR(ABS(O32)&gt;1,ABS(P32)&gt;1,ABS(Q32)&gt;1,ABS(R32)&gt;1,ABS(S32)&gt;1,ABS(T32)&gt;1),"Attention aux différences !","")</f>
        <v/>
      </c>
      <c r="C32" s="344"/>
      <c r="D32" s="344"/>
      <c r="E32" s="344"/>
      <c r="F32" s="344"/>
      <c r="G32" s="344"/>
      <c r="H32" s="344"/>
      <c r="I32" s="344"/>
      <c r="J32" s="344"/>
      <c r="K32" s="344"/>
      <c r="L32" s="344"/>
      <c r="M32" s="344"/>
      <c r="N32" s="354"/>
      <c r="O32" s="198">
        <f t="shared" ref="O32:T32" si="6">O33-(O10+O14+O18+O22)</f>
        <v>0</v>
      </c>
      <c r="P32" s="198">
        <f t="shared" si="6"/>
        <v>0</v>
      </c>
      <c r="Q32" s="198">
        <f t="shared" si="6"/>
        <v>0</v>
      </c>
      <c r="R32" s="198">
        <f t="shared" si="6"/>
        <v>0</v>
      </c>
      <c r="S32" s="198">
        <f t="shared" si="6"/>
        <v>0</v>
      </c>
      <c r="T32" s="199">
        <f t="shared" si="6"/>
        <v>0</v>
      </c>
      <c r="U32" s="5"/>
    </row>
    <row r="33" spans="1:21" x14ac:dyDescent="0.3">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7">SUM(O34:O36)</f>
        <v>0</v>
      </c>
      <c r="P33" s="184">
        <f t="shared" si="7"/>
        <v>0</v>
      </c>
      <c r="Q33" s="184">
        <f t="shared" si="7"/>
        <v>0</v>
      </c>
      <c r="R33" s="184">
        <f t="shared" si="7"/>
        <v>0</v>
      </c>
      <c r="S33" s="184">
        <f t="shared" si="7"/>
        <v>0</v>
      </c>
      <c r="T33" s="195">
        <f t="shared" si="7"/>
        <v>0</v>
      </c>
      <c r="U33" s="5"/>
    </row>
    <row r="34" spans="1:21" x14ac:dyDescent="0.3">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3">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3">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6" x14ac:dyDescent="0.3">
      <c r="A37" s="4"/>
      <c r="B37" s="343" t="str">
        <f>IF(OR(ABS(O37)&gt;1,ABS(P37)&gt;1,ABS(Q37)&gt;1,ABS(R37)&gt;1,ABS(S37)&gt;1,ABS(T37)&gt;1),"Attention aux différences !","")</f>
        <v/>
      </c>
      <c r="C37" s="344"/>
      <c r="D37" s="344"/>
      <c r="E37" s="344"/>
      <c r="F37" s="344"/>
      <c r="G37" s="344"/>
      <c r="H37" s="344"/>
      <c r="I37" s="344"/>
      <c r="J37" s="344"/>
      <c r="K37" s="344"/>
      <c r="L37" s="344"/>
      <c r="M37" s="344"/>
      <c r="N37" s="354"/>
      <c r="O37" s="198">
        <f t="shared" ref="O37:T37" si="8">O38-(O11+O15+O19+O23)</f>
        <v>0</v>
      </c>
      <c r="P37" s="198">
        <f t="shared" si="8"/>
        <v>0</v>
      </c>
      <c r="Q37" s="198">
        <f t="shared" si="8"/>
        <v>0</v>
      </c>
      <c r="R37" s="198">
        <f t="shared" si="8"/>
        <v>0</v>
      </c>
      <c r="S37" s="198">
        <f t="shared" si="8"/>
        <v>0</v>
      </c>
      <c r="T37" s="199">
        <f t="shared" si="8"/>
        <v>0</v>
      </c>
      <c r="U37" s="5"/>
    </row>
    <row r="38" spans="1:21" x14ac:dyDescent="0.3">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9">SUM(O39:O42)</f>
        <v>0</v>
      </c>
      <c r="P38" s="184">
        <f t="shared" si="9"/>
        <v>0</v>
      </c>
      <c r="Q38" s="184">
        <f t="shared" si="9"/>
        <v>0</v>
      </c>
      <c r="R38" s="184">
        <f t="shared" si="9"/>
        <v>0</v>
      </c>
      <c r="S38" s="184">
        <f t="shared" si="9"/>
        <v>0</v>
      </c>
      <c r="T38" s="184">
        <f t="shared" si="9"/>
        <v>0</v>
      </c>
      <c r="U38" s="5"/>
    </row>
    <row r="39" spans="1:21" x14ac:dyDescent="0.3">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3">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3">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 thickBot="1" x14ac:dyDescent="0.35">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3">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
      <c r="A44" s="4"/>
      <c r="B44" s="12"/>
      <c r="C44" s="6"/>
      <c r="D44" s="6"/>
      <c r="E44" s="6"/>
      <c r="F44" s="6"/>
      <c r="G44" s="6"/>
      <c r="H44" s="6"/>
      <c r="I44" s="6"/>
      <c r="J44" s="6"/>
      <c r="K44" s="6"/>
      <c r="L44" s="6"/>
      <c r="M44" s="6"/>
      <c r="N44" s="6"/>
      <c r="O44" s="6"/>
      <c r="P44" s="6"/>
      <c r="Q44" s="6"/>
      <c r="R44" s="6"/>
      <c r="S44" s="6"/>
      <c r="T44" s="6"/>
      <c r="U44" s="21"/>
    </row>
    <row r="45" spans="1:21" hidden="1" x14ac:dyDescent="0.3">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3">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3">
      <c r="A47" s="4"/>
      <c r="B47" s="6"/>
      <c r="C47" s="6"/>
      <c r="D47" s="6"/>
      <c r="E47" s="6"/>
      <c r="F47" s="6"/>
      <c r="G47" s="6"/>
      <c r="H47" s="6"/>
      <c r="I47" s="6"/>
      <c r="J47" s="6"/>
      <c r="K47" s="6"/>
      <c r="L47" s="6"/>
      <c r="M47" s="6"/>
      <c r="N47" s="6"/>
      <c r="O47" s="6"/>
      <c r="P47" s="6"/>
      <c r="Q47" s="6"/>
      <c r="R47" s="6"/>
      <c r="S47" s="6"/>
      <c r="T47" s="6"/>
      <c r="U47" s="21"/>
    </row>
    <row r="48" spans="1:21" hidden="1" x14ac:dyDescent="0.3">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3">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3">
      <c r="A50" s="4"/>
      <c r="B50" s="6"/>
      <c r="C50" s="6"/>
      <c r="D50" s="6"/>
      <c r="E50" s="6"/>
      <c r="F50" s="6"/>
      <c r="G50" s="6"/>
      <c r="H50" s="6"/>
      <c r="I50" s="6"/>
      <c r="J50" s="6"/>
      <c r="K50" s="6"/>
      <c r="L50" s="6"/>
      <c r="M50" s="6"/>
      <c r="N50" s="6"/>
      <c r="O50" s="6"/>
      <c r="P50" s="6"/>
      <c r="Q50" s="6"/>
      <c r="R50" s="6"/>
      <c r="S50" s="6"/>
      <c r="T50" s="6"/>
      <c r="U50" s="21"/>
    </row>
    <row r="51" spans="1:25" hidden="1" x14ac:dyDescent="0.3">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3">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3">
      <c r="F53" s="262"/>
      <c r="G53" s="262"/>
      <c r="H53" s="262"/>
      <c r="I53" s="262"/>
      <c r="J53" s="262"/>
      <c r="K53" s="262"/>
      <c r="L53" s="262"/>
      <c r="M53" s="262"/>
      <c r="N53" s="262"/>
      <c r="U53" s="22"/>
    </row>
    <row r="54" spans="1:25" x14ac:dyDescent="0.3">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 thickBot="1" x14ac:dyDescent="0.35">
      <c r="A55" s="4"/>
      <c r="B55" s="6"/>
      <c r="C55" s="6"/>
      <c r="D55" s="6"/>
      <c r="E55" s="6"/>
      <c r="F55" s="6"/>
      <c r="G55" s="6"/>
      <c r="H55" s="6"/>
      <c r="I55" s="6"/>
      <c r="J55" s="6"/>
      <c r="K55" s="6"/>
      <c r="L55" s="6"/>
      <c r="M55" s="6"/>
      <c r="N55" s="6"/>
      <c r="O55" s="6"/>
      <c r="P55" s="6"/>
      <c r="Q55" s="6"/>
      <c r="R55" s="6"/>
      <c r="S55" s="6"/>
      <c r="T55" s="6"/>
      <c r="U55" s="21"/>
      <c r="Y55" s="262" t="s">
        <v>2681</v>
      </c>
    </row>
    <row r="56" spans="1:25" x14ac:dyDescent="0.3">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3">
      <c r="A57" s="4"/>
      <c r="B57" s="341"/>
      <c r="C57" s="342"/>
      <c r="D57" s="342"/>
      <c r="E57" s="342"/>
      <c r="F57" s="342"/>
      <c r="G57" s="342"/>
      <c r="H57" s="342"/>
      <c r="I57" s="342"/>
      <c r="J57" s="342"/>
      <c r="K57" s="342"/>
      <c r="L57" s="342"/>
      <c r="M57" s="342"/>
      <c r="N57" s="358"/>
      <c r="O57" s="184">
        <f t="shared" ref="O57:T57" si="10">SUM(O59:O89)</f>
        <v>0</v>
      </c>
      <c r="P57" s="184">
        <f t="shared" si="10"/>
        <v>0</v>
      </c>
      <c r="Q57" s="184">
        <f t="shared" si="10"/>
        <v>0</v>
      </c>
      <c r="R57" s="184">
        <f t="shared" si="10"/>
        <v>0</v>
      </c>
      <c r="S57" s="184">
        <f t="shared" si="10"/>
        <v>0</v>
      </c>
      <c r="T57" s="195">
        <f t="shared" si="10"/>
        <v>0</v>
      </c>
      <c r="U57" s="5"/>
    </row>
    <row r="58" spans="1:25" ht="15.6" x14ac:dyDescent="0.3">
      <c r="A58" s="4"/>
      <c r="B58" s="343" t="str">
        <f>IF(OR(ABS(O58)&gt;1,ABS(P58)&gt;1,ABS(Q58)&gt;1,ABS(R58)&gt;1,ABS(S58)&gt;1,ABS(T58)&gt;1),"Attention aux différences !","")</f>
        <v/>
      </c>
      <c r="C58" s="344"/>
      <c r="D58" s="344"/>
      <c r="E58" s="344"/>
      <c r="F58" s="344"/>
      <c r="G58" s="344"/>
      <c r="H58" s="344"/>
      <c r="I58" s="344"/>
      <c r="J58" s="344"/>
      <c r="K58" s="344"/>
      <c r="L58" s="344"/>
      <c r="M58" s="344"/>
      <c r="N58" s="354"/>
      <c r="O58" s="214">
        <f t="shared" ref="O58:T58" si="11">O26-SUM(O59:O100)</f>
        <v>0</v>
      </c>
      <c r="P58" s="203">
        <f t="shared" si="11"/>
        <v>0</v>
      </c>
      <c r="Q58" s="203">
        <f t="shared" si="11"/>
        <v>0</v>
      </c>
      <c r="R58" s="203">
        <f t="shared" si="11"/>
        <v>0</v>
      </c>
      <c r="S58" s="203">
        <f t="shared" si="11"/>
        <v>0</v>
      </c>
      <c r="T58" s="204">
        <f t="shared" si="11"/>
        <v>0</v>
      </c>
      <c r="U58" s="5"/>
    </row>
    <row r="59" spans="1:25" x14ac:dyDescent="0.3">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3">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2">SUM(O60:S60)</f>
        <v>0</v>
      </c>
      <c r="U60" s="5"/>
    </row>
    <row r="61" spans="1:25" x14ac:dyDescent="0.3">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2"/>
        <v>0</v>
      </c>
      <c r="U61" s="5"/>
    </row>
    <row r="62" spans="1:25" x14ac:dyDescent="0.3">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2"/>
        <v>0</v>
      </c>
      <c r="U62" s="5"/>
    </row>
    <row r="63" spans="1:25" x14ac:dyDescent="0.3">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2"/>
        <v>0</v>
      </c>
      <c r="U63" s="5"/>
    </row>
    <row r="64" spans="1:25" x14ac:dyDescent="0.3">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2"/>
        <v>0</v>
      </c>
      <c r="U64" s="5"/>
    </row>
    <row r="65" spans="2:21" x14ac:dyDescent="0.3">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2"/>
        <v>0</v>
      </c>
      <c r="U65" s="5"/>
    </row>
    <row r="66" spans="2:21" x14ac:dyDescent="0.3">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2"/>
        <v>0</v>
      </c>
      <c r="U66" s="5"/>
    </row>
    <row r="67" spans="2:21" x14ac:dyDescent="0.3">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2"/>
        <v>0</v>
      </c>
      <c r="U67" s="5"/>
    </row>
    <row r="68" spans="2:21" x14ac:dyDescent="0.3">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2"/>
        <v>0</v>
      </c>
      <c r="U68" s="5"/>
    </row>
    <row r="69" spans="2:21" x14ac:dyDescent="0.3">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2"/>
        <v>0</v>
      </c>
      <c r="U69" s="5"/>
    </row>
    <row r="70" spans="2:21" x14ac:dyDescent="0.3">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2"/>
        <v>0</v>
      </c>
      <c r="U70" s="5"/>
    </row>
    <row r="71" spans="2:21" x14ac:dyDescent="0.3">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2"/>
        <v>0</v>
      </c>
      <c r="U71" s="5"/>
    </row>
    <row r="72" spans="2:21" x14ac:dyDescent="0.3">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2"/>
        <v>0</v>
      </c>
      <c r="U72" s="5"/>
    </row>
    <row r="73" spans="2:21" x14ac:dyDescent="0.3">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2"/>
        <v>0</v>
      </c>
      <c r="U73" s="5"/>
    </row>
    <row r="74" spans="2:21" x14ac:dyDescent="0.3">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2"/>
        <v>0</v>
      </c>
      <c r="U74" s="5"/>
    </row>
    <row r="75" spans="2:21" x14ac:dyDescent="0.3">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2"/>
        <v>0</v>
      </c>
      <c r="U75" s="5"/>
    </row>
    <row r="76" spans="2:21" x14ac:dyDescent="0.3">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2"/>
        <v>0</v>
      </c>
      <c r="U76" s="5"/>
    </row>
    <row r="77" spans="2:21" x14ac:dyDescent="0.3">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2"/>
        <v>0</v>
      </c>
      <c r="U77" s="5"/>
    </row>
    <row r="78" spans="2:21" x14ac:dyDescent="0.3">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2"/>
        <v>0</v>
      </c>
      <c r="U78" s="5"/>
    </row>
    <row r="79" spans="2:21" x14ac:dyDescent="0.3">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2"/>
        <v>0</v>
      </c>
      <c r="U79" s="5"/>
    </row>
    <row r="80" spans="2:21" x14ac:dyDescent="0.3">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2"/>
        <v>0</v>
      </c>
      <c r="U80" s="5"/>
    </row>
    <row r="81" spans="2:21" x14ac:dyDescent="0.3">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2"/>
        <v>0</v>
      </c>
      <c r="U81" s="5"/>
    </row>
    <row r="82" spans="2:21" x14ac:dyDescent="0.3">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2"/>
        <v>0</v>
      </c>
      <c r="U82" s="5"/>
    </row>
    <row r="83" spans="2:21" x14ac:dyDescent="0.3">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2"/>
        <v>0</v>
      </c>
      <c r="U83" s="5"/>
    </row>
    <row r="84" spans="2:21" x14ac:dyDescent="0.3">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2"/>
        <v>0</v>
      </c>
      <c r="U84" s="5"/>
    </row>
    <row r="85" spans="2:21" x14ac:dyDescent="0.3">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2"/>
        <v>0</v>
      </c>
      <c r="U85" s="5"/>
    </row>
    <row r="86" spans="2:21" x14ac:dyDescent="0.3">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2"/>
        <v>0</v>
      </c>
      <c r="U86" s="5"/>
    </row>
    <row r="87" spans="2:21" x14ac:dyDescent="0.3">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2"/>
        <v>0</v>
      </c>
      <c r="U87" s="5"/>
    </row>
    <row r="88" spans="2:21" x14ac:dyDescent="0.3">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2"/>
        <v>0</v>
      </c>
      <c r="U88" s="5"/>
    </row>
    <row r="89" spans="2:21" x14ac:dyDescent="0.3">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2"/>
        <v>0</v>
      </c>
      <c r="U89" s="5"/>
    </row>
    <row r="90" spans="2:21" hidden="1" x14ac:dyDescent="0.3">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2"/>
        <v>0</v>
      </c>
      <c r="U90" s="5"/>
    </row>
    <row r="91" spans="2:21" hidden="1" x14ac:dyDescent="0.3">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2"/>
        <v>0</v>
      </c>
      <c r="U91" s="5"/>
    </row>
    <row r="92" spans="2:21" hidden="1" x14ac:dyDescent="0.3">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2"/>
        <v>0</v>
      </c>
      <c r="U92" s="5"/>
    </row>
    <row r="93" spans="2:21" hidden="1" x14ac:dyDescent="0.3">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2"/>
        <v>0</v>
      </c>
      <c r="U93" s="5"/>
    </row>
    <row r="94" spans="2:21" hidden="1" x14ac:dyDescent="0.3">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2"/>
        <v>0</v>
      </c>
      <c r="U94" s="5"/>
    </row>
    <row r="95" spans="2:21" hidden="1" x14ac:dyDescent="0.3">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2"/>
        <v>0</v>
      </c>
      <c r="U95" s="5"/>
    </row>
    <row r="96" spans="2:21" hidden="1" x14ac:dyDescent="0.3">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2"/>
        <v>0</v>
      </c>
      <c r="U96" s="5"/>
    </row>
    <row r="97" spans="2:21" hidden="1" x14ac:dyDescent="0.3">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2"/>
        <v>0</v>
      </c>
      <c r="U97" s="5"/>
    </row>
    <row r="98" spans="2:21" hidden="1" x14ac:dyDescent="0.3">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2"/>
        <v>0</v>
      </c>
      <c r="U98" s="5"/>
    </row>
    <row r="99" spans="2:21" hidden="1" x14ac:dyDescent="0.3">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2"/>
        <v>0</v>
      </c>
      <c r="U99" s="5"/>
    </row>
    <row r="100" spans="2:21" hidden="1" x14ac:dyDescent="0.3">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2"/>
        <v>0</v>
      </c>
      <c r="U100" s="5"/>
    </row>
  </sheetData>
  <sheetProtection algorithmName="SHA-512" hashValue="vmn9uEg1HWVqSb9ZDTdXxZSor7JjKb6bKOGdgR8+emw0L/uJ4KFWthlMFUfR4hN1LAEuCHz/UVdycYgW59nnkA==" saltValue="cw3Ya2HH+dmpD3NiJ1+Tl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G100"/>
  <sheetViews>
    <sheetView showZeros="0" workbookViewId="0">
      <pane xSplit="14" ySplit="5" topLeftCell="O18"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4" zeroHeight="1" x14ac:dyDescent="0.3"/>
  <cols>
    <col min="1" max="1" width="5" style="262" hidden="1" customWidth="1"/>
    <col min="2" max="5" width="2.44140625" style="262" customWidth="1"/>
    <col min="6" max="14" width="2.44140625" style="108" customWidth="1"/>
    <col min="15" max="20" width="15.6640625" style="262" customWidth="1"/>
    <col min="21" max="21" width="2.44140625" style="262" customWidth="1"/>
    <col min="22" max="33" width="0" style="262" hidden="1" customWidth="1"/>
    <col min="34" max="16384" width="9.109375" style="262" hidden="1"/>
  </cols>
  <sheetData>
    <row r="1" spans="1:33" ht="15" customHeight="1" x14ac:dyDescent="0.3">
      <c r="A1" s="73" t="str">
        <f t="array" aca="1" ref="A1" ca="1">MID(CELL("filename",B1),FIND("]",CELL("filename",B1))+1,256)</f>
        <v>25</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3">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3">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3">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3">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3">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3">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3">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3">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3">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3">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3">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3">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3">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3">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3">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 thickBot="1" x14ac:dyDescent="0.35">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3">
      <c r="A26" s="4" t="s">
        <v>473</v>
      </c>
      <c r="B26" s="341"/>
      <c r="C26" s="342"/>
      <c r="D26" s="342"/>
      <c r="E26" s="342"/>
      <c r="F26" s="342"/>
      <c r="G26" s="342"/>
      <c r="H26" s="342"/>
      <c r="I26" s="342"/>
      <c r="J26" s="342"/>
      <c r="K26" s="342"/>
      <c r="L26" s="342"/>
      <c r="M26" s="342"/>
      <c r="N26" s="358"/>
      <c r="O26" s="184">
        <f>O28+O33+O38</f>
        <v>0</v>
      </c>
      <c r="P26" s="184">
        <f>P28+P33+P38</f>
        <v>0</v>
      </c>
      <c r="Q26" s="184">
        <f>Q28+Q33+Q38</f>
        <v>0</v>
      </c>
      <c r="R26" s="184">
        <f>R28+R33+R38</f>
        <v>0</v>
      </c>
      <c r="S26" s="184">
        <f>S28+S33+S38</f>
        <v>0</v>
      </c>
      <c r="T26" s="195">
        <f>SUM(O26:S26)</f>
        <v>0</v>
      </c>
      <c r="U26" s="5"/>
    </row>
    <row r="27" spans="1:21" ht="15.6" x14ac:dyDescent="0.3">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T27" si="4">O28-(O9+O13+O17+O21)</f>
        <v>0</v>
      </c>
      <c r="P27" s="198">
        <f t="shared" si="4"/>
        <v>0</v>
      </c>
      <c r="Q27" s="198">
        <f t="shared" si="4"/>
        <v>0</v>
      </c>
      <c r="R27" s="198">
        <f t="shared" si="4"/>
        <v>0</v>
      </c>
      <c r="S27" s="198">
        <f t="shared" si="4"/>
        <v>0</v>
      </c>
      <c r="T27" s="199">
        <f t="shared" si="4"/>
        <v>0</v>
      </c>
      <c r="U27" s="5"/>
    </row>
    <row r="28" spans="1:21" x14ac:dyDescent="0.3">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5">SUM(O29:O31)</f>
        <v>0</v>
      </c>
      <c r="P28" s="184">
        <f t="shared" si="5"/>
        <v>0</v>
      </c>
      <c r="Q28" s="184">
        <f t="shared" si="5"/>
        <v>0</v>
      </c>
      <c r="R28" s="184">
        <f t="shared" si="5"/>
        <v>0</v>
      </c>
      <c r="S28" s="184">
        <f t="shared" si="5"/>
        <v>0</v>
      </c>
      <c r="T28" s="195">
        <f t="shared" si="5"/>
        <v>0</v>
      </c>
      <c r="U28" s="5"/>
    </row>
    <row r="29" spans="1:21" x14ac:dyDescent="0.3">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3">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3">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6" x14ac:dyDescent="0.3">
      <c r="A32" s="4"/>
      <c r="B32" s="343" t="str">
        <f>IF(OR(ABS(O32)&gt;1,ABS(P32)&gt;1,ABS(Q32)&gt;1,ABS(R32)&gt;1,ABS(S32)&gt;1,ABS(T32)&gt;1),"Attention aux différences !","")</f>
        <v/>
      </c>
      <c r="C32" s="344"/>
      <c r="D32" s="344"/>
      <c r="E32" s="344"/>
      <c r="F32" s="344"/>
      <c r="G32" s="344"/>
      <c r="H32" s="344"/>
      <c r="I32" s="344"/>
      <c r="J32" s="344"/>
      <c r="K32" s="344"/>
      <c r="L32" s="344"/>
      <c r="M32" s="344"/>
      <c r="N32" s="354"/>
      <c r="O32" s="198">
        <f t="shared" ref="O32:T32" si="6">O33-(O10+O14+O18+O22)</f>
        <v>0</v>
      </c>
      <c r="P32" s="198">
        <f t="shared" si="6"/>
        <v>0</v>
      </c>
      <c r="Q32" s="198">
        <f t="shared" si="6"/>
        <v>0</v>
      </c>
      <c r="R32" s="198">
        <f t="shared" si="6"/>
        <v>0</v>
      </c>
      <c r="S32" s="198">
        <f t="shared" si="6"/>
        <v>0</v>
      </c>
      <c r="T32" s="199">
        <f t="shared" si="6"/>
        <v>0</v>
      </c>
      <c r="U32" s="5"/>
    </row>
    <row r="33" spans="1:21" x14ac:dyDescent="0.3">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7">SUM(O34:O36)</f>
        <v>0</v>
      </c>
      <c r="P33" s="184">
        <f t="shared" si="7"/>
        <v>0</v>
      </c>
      <c r="Q33" s="184">
        <f t="shared" si="7"/>
        <v>0</v>
      </c>
      <c r="R33" s="184">
        <f t="shared" si="7"/>
        <v>0</v>
      </c>
      <c r="S33" s="184">
        <f t="shared" si="7"/>
        <v>0</v>
      </c>
      <c r="T33" s="195">
        <f t="shared" si="7"/>
        <v>0</v>
      </c>
      <c r="U33" s="5"/>
    </row>
    <row r="34" spans="1:21" x14ac:dyDescent="0.3">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3">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3">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6" x14ac:dyDescent="0.3">
      <c r="A37" s="4"/>
      <c r="B37" s="343" t="str">
        <f>IF(OR(ABS(O37)&gt;1,ABS(P37)&gt;1,ABS(Q37)&gt;1,ABS(R37)&gt;1,ABS(S37)&gt;1,ABS(T37)&gt;1),"Attention aux différences !","")</f>
        <v/>
      </c>
      <c r="C37" s="344"/>
      <c r="D37" s="344"/>
      <c r="E37" s="344"/>
      <c r="F37" s="344"/>
      <c r="G37" s="344"/>
      <c r="H37" s="344"/>
      <c r="I37" s="344"/>
      <c r="J37" s="344"/>
      <c r="K37" s="344"/>
      <c r="L37" s="344"/>
      <c r="M37" s="344"/>
      <c r="N37" s="354"/>
      <c r="O37" s="198">
        <f t="shared" ref="O37:T37" si="8">O38-(O11+O15+O19+O23)</f>
        <v>0</v>
      </c>
      <c r="P37" s="198">
        <f t="shared" si="8"/>
        <v>0</v>
      </c>
      <c r="Q37" s="198">
        <f t="shared" si="8"/>
        <v>0</v>
      </c>
      <c r="R37" s="198">
        <f t="shared" si="8"/>
        <v>0</v>
      </c>
      <c r="S37" s="198">
        <f t="shared" si="8"/>
        <v>0</v>
      </c>
      <c r="T37" s="199">
        <f t="shared" si="8"/>
        <v>0</v>
      </c>
      <c r="U37" s="5"/>
    </row>
    <row r="38" spans="1:21" x14ac:dyDescent="0.3">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9">SUM(O39:O42)</f>
        <v>0</v>
      </c>
      <c r="P38" s="184">
        <f t="shared" si="9"/>
        <v>0</v>
      </c>
      <c r="Q38" s="184">
        <f t="shared" si="9"/>
        <v>0</v>
      </c>
      <c r="R38" s="184">
        <f t="shared" si="9"/>
        <v>0</v>
      </c>
      <c r="S38" s="184">
        <f t="shared" si="9"/>
        <v>0</v>
      </c>
      <c r="T38" s="184">
        <f t="shared" si="9"/>
        <v>0</v>
      </c>
      <c r="U38" s="5"/>
    </row>
    <row r="39" spans="1:21" x14ac:dyDescent="0.3">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3">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3">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 thickBot="1" x14ac:dyDescent="0.35">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3">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
      <c r="A44" s="4"/>
      <c r="B44" s="12"/>
      <c r="C44" s="6"/>
      <c r="D44" s="6"/>
      <c r="E44" s="6"/>
      <c r="F44" s="6"/>
      <c r="G44" s="6"/>
      <c r="H44" s="6"/>
      <c r="I44" s="6"/>
      <c r="J44" s="6"/>
      <c r="K44" s="6"/>
      <c r="L44" s="6"/>
      <c r="M44" s="6"/>
      <c r="N44" s="6"/>
      <c r="O44" s="6"/>
      <c r="P44" s="6"/>
      <c r="Q44" s="6"/>
      <c r="R44" s="6"/>
      <c r="S44" s="6"/>
      <c r="T44" s="6"/>
      <c r="U44" s="21"/>
    </row>
    <row r="45" spans="1:21" hidden="1" x14ac:dyDescent="0.3">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3">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3">
      <c r="A47" s="4"/>
      <c r="B47" s="6"/>
      <c r="C47" s="6"/>
      <c r="D47" s="6"/>
      <c r="E47" s="6"/>
      <c r="F47" s="6"/>
      <c r="G47" s="6"/>
      <c r="H47" s="6"/>
      <c r="I47" s="6"/>
      <c r="J47" s="6"/>
      <c r="K47" s="6"/>
      <c r="L47" s="6"/>
      <c r="M47" s="6"/>
      <c r="N47" s="6"/>
      <c r="O47" s="6"/>
      <c r="P47" s="6"/>
      <c r="Q47" s="6"/>
      <c r="R47" s="6"/>
      <c r="S47" s="6"/>
      <c r="T47" s="6"/>
      <c r="U47" s="21"/>
    </row>
    <row r="48" spans="1:21" hidden="1" x14ac:dyDescent="0.3">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3">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3">
      <c r="A50" s="4"/>
      <c r="B50" s="6"/>
      <c r="C50" s="6"/>
      <c r="D50" s="6"/>
      <c r="E50" s="6"/>
      <c r="F50" s="6"/>
      <c r="G50" s="6"/>
      <c r="H50" s="6"/>
      <c r="I50" s="6"/>
      <c r="J50" s="6"/>
      <c r="K50" s="6"/>
      <c r="L50" s="6"/>
      <c r="M50" s="6"/>
      <c r="N50" s="6"/>
      <c r="O50" s="6"/>
      <c r="P50" s="6"/>
      <c r="Q50" s="6"/>
      <c r="R50" s="6"/>
      <c r="S50" s="6"/>
      <c r="T50" s="6"/>
      <c r="U50" s="21"/>
    </row>
    <row r="51" spans="1:25" hidden="1" x14ac:dyDescent="0.3">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3">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3">
      <c r="F53" s="262"/>
      <c r="G53" s="262"/>
      <c r="H53" s="262"/>
      <c r="I53" s="262"/>
      <c r="J53" s="262"/>
      <c r="K53" s="262"/>
      <c r="L53" s="262"/>
      <c r="M53" s="262"/>
      <c r="N53" s="262"/>
      <c r="U53" s="22"/>
    </row>
    <row r="54" spans="1:25" x14ac:dyDescent="0.3">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 thickBot="1" x14ac:dyDescent="0.35">
      <c r="A55" s="4"/>
      <c r="B55" s="6"/>
      <c r="C55" s="6"/>
      <c r="D55" s="6"/>
      <c r="E55" s="6"/>
      <c r="F55" s="6"/>
      <c r="G55" s="6"/>
      <c r="H55" s="6"/>
      <c r="I55" s="6"/>
      <c r="J55" s="6"/>
      <c r="K55" s="6"/>
      <c r="L55" s="6"/>
      <c r="M55" s="6"/>
      <c r="N55" s="6"/>
      <c r="O55" s="6"/>
      <c r="P55" s="6"/>
      <c r="Q55" s="6"/>
      <c r="R55" s="6"/>
      <c r="S55" s="6"/>
      <c r="T55" s="6"/>
      <c r="U55" s="21"/>
      <c r="Y55" s="262" t="s">
        <v>2681</v>
      </c>
    </row>
    <row r="56" spans="1:25" x14ac:dyDescent="0.3">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3">
      <c r="A57" s="4"/>
      <c r="B57" s="341"/>
      <c r="C57" s="342"/>
      <c r="D57" s="342"/>
      <c r="E57" s="342"/>
      <c r="F57" s="342"/>
      <c r="G57" s="342"/>
      <c r="H57" s="342"/>
      <c r="I57" s="342"/>
      <c r="J57" s="342"/>
      <c r="K57" s="342"/>
      <c r="L57" s="342"/>
      <c r="M57" s="342"/>
      <c r="N57" s="358"/>
      <c r="O57" s="184">
        <f t="shared" ref="O57:T57" si="10">SUM(O59:O89)</f>
        <v>0</v>
      </c>
      <c r="P57" s="184">
        <f t="shared" si="10"/>
        <v>0</v>
      </c>
      <c r="Q57" s="184">
        <f t="shared" si="10"/>
        <v>0</v>
      </c>
      <c r="R57" s="184">
        <f t="shared" si="10"/>
        <v>0</v>
      </c>
      <c r="S57" s="184">
        <f t="shared" si="10"/>
        <v>0</v>
      </c>
      <c r="T57" s="195">
        <f t="shared" si="10"/>
        <v>0</v>
      </c>
      <c r="U57" s="5"/>
    </row>
    <row r="58" spans="1:25" ht="15.6" x14ac:dyDescent="0.3">
      <c r="A58" s="4"/>
      <c r="B58" s="343" t="str">
        <f>IF(OR(ABS(O58)&gt;1,ABS(P58)&gt;1,ABS(Q58)&gt;1,ABS(R58)&gt;1,ABS(S58)&gt;1,ABS(T58)&gt;1),"Attention aux différences !","")</f>
        <v/>
      </c>
      <c r="C58" s="344"/>
      <c r="D58" s="344"/>
      <c r="E58" s="344"/>
      <c r="F58" s="344"/>
      <c r="G58" s="344"/>
      <c r="H58" s="344"/>
      <c r="I58" s="344"/>
      <c r="J58" s="344"/>
      <c r="K58" s="344"/>
      <c r="L58" s="344"/>
      <c r="M58" s="344"/>
      <c r="N58" s="354"/>
      <c r="O58" s="214">
        <f t="shared" ref="O58:T58" si="11">O26-SUM(O59:O100)</f>
        <v>0</v>
      </c>
      <c r="P58" s="203">
        <f t="shared" si="11"/>
        <v>0</v>
      </c>
      <c r="Q58" s="203">
        <f t="shared" si="11"/>
        <v>0</v>
      </c>
      <c r="R58" s="203">
        <f t="shared" si="11"/>
        <v>0</v>
      </c>
      <c r="S58" s="203">
        <f t="shared" si="11"/>
        <v>0</v>
      </c>
      <c r="T58" s="204">
        <f t="shared" si="11"/>
        <v>0</v>
      </c>
      <c r="U58" s="5"/>
    </row>
    <row r="59" spans="1:25" x14ac:dyDescent="0.3">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3">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2">SUM(O60:S60)</f>
        <v>0</v>
      </c>
      <c r="U60" s="5"/>
    </row>
    <row r="61" spans="1:25" x14ac:dyDescent="0.3">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2"/>
        <v>0</v>
      </c>
      <c r="U61" s="5"/>
    </row>
    <row r="62" spans="1:25" x14ac:dyDescent="0.3">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2"/>
        <v>0</v>
      </c>
      <c r="U62" s="5"/>
    </row>
    <row r="63" spans="1:25" x14ac:dyDescent="0.3">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2"/>
        <v>0</v>
      </c>
      <c r="U63" s="5"/>
    </row>
    <row r="64" spans="1:25" x14ac:dyDescent="0.3">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2"/>
        <v>0</v>
      </c>
      <c r="U64" s="5"/>
    </row>
    <row r="65" spans="2:21" x14ac:dyDescent="0.3">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2"/>
        <v>0</v>
      </c>
      <c r="U65" s="5"/>
    </row>
    <row r="66" spans="2:21" x14ac:dyDescent="0.3">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2"/>
        <v>0</v>
      </c>
      <c r="U66" s="5"/>
    </row>
    <row r="67" spans="2:21" x14ac:dyDescent="0.3">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2"/>
        <v>0</v>
      </c>
      <c r="U67" s="5"/>
    </row>
    <row r="68" spans="2:21" x14ac:dyDescent="0.3">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2"/>
        <v>0</v>
      </c>
      <c r="U68" s="5"/>
    </row>
    <row r="69" spans="2:21" x14ac:dyDescent="0.3">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2"/>
        <v>0</v>
      </c>
      <c r="U69" s="5"/>
    </row>
    <row r="70" spans="2:21" x14ac:dyDescent="0.3">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2"/>
        <v>0</v>
      </c>
      <c r="U70" s="5"/>
    </row>
    <row r="71" spans="2:21" x14ac:dyDescent="0.3">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2"/>
        <v>0</v>
      </c>
      <c r="U71" s="5"/>
    </row>
    <row r="72" spans="2:21" x14ac:dyDescent="0.3">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2"/>
        <v>0</v>
      </c>
      <c r="U72" s="5"/>
    </row>
    <row r="73" spans="2:21" x14ac:dyDescent="0.3">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2"/>
        <v>0</v>
      </c>
      <c r="U73" s="5"/>
    </row>
    <row r="74" spans="2:21" x14ac:dyDescent="0.3">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2"/>
        <v>0</v>
      </c>
      <c r="U74" s="5"/>
    </row>
    <row r="75" spans="2:21" x14ac:dyDescent="0.3">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2"/>
        <v>0</v>
      </c>
      <c r="U75" s="5"/>
    </row>
    <row r="76" spans="2:21" x14ac:dyDescent="0.3">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2"/>
        <v>0</v>
      </c>
      <c r="U76" s="5"/>
    </row>
    <row r="77" spans="2:21" x14ac:dyDescent="0.3">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2"/>
        <v>0</v>
      </c>
      <c r="U77" s="5"/>
    </row>
    <row r="78" spans="2:21" x14ac:dyDescent="0.3">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2"/>
        <v>0</v>
      </c>
      <c r="U78" s="5"/>
    </row>
    <row r="79" spans="2:21" x14ac:dyDescent="0.3">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2"/>
        <v>0</v>
      </c>
      <c r="U79" s="5"/>
    </row>
    <row r="80" spans="2:21" x14ac:dyDescent="0.3">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2"/>
        <v>0</v>
      </c>
      <c r="U80" s="5"/>
    </row>
    <row r="81" spans="2:21" x14ac:dyDescent="0.3">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2"/>
        <v>0</v>
      </c>
      <c r="U81" s="5"/>
    </row>
    <row r="82" spans="2:21" x14ac:dyDescent="0.3">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2"/>
        <v>0</v>
      </c>
      <c r="U82" s="5"/>
    </row>
    <row r="83" spans="2:21" x14ac:dyDescent="0.3">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2"/>
        <v>0</v>
      </c>
      <c r="U83" s="5"/>
    </row>
    <row r="84" spans="2:21" x14ac:dyDescent="0.3">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2"/>
        <v>0</v>
      </c>
      <c r="U84" s="5"/>
    </row>
    <row r="85" spans="2:21" x14ac:dyDescent="0.3">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2"/>
        <v>0</v>
      </c>
      <c r="U85" s="5"/>
    </row>
    <row r="86" spans="2:21" x14ac:dyDescent="0.3">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2"/>
        <v>0</v>
      </c>
      <c r="U86" s="5"/>
    </row>
    <row r="87" spans="2:21" x14ac:dyDescent="0.3">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2"/>
        <v>0</v>
      </c>
      <c r="U87" s="5"/>
    </row>
    <row r="88" spans="2:21" x14ac:dyDescent="0.3">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2"/>
        <v>0</v>
      </c>
      <c r="U88" s="5"/>
    </row>
    <row r="89" spans="2:21" x14ac:dyDescent="0.3">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2"/>
        <v>0</v>
      </c>
      <c r="U89" s="5"/>
    </row>
    <row r="90" spans="2:21" hidden="1" x14ac:dyDescent="0.3">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2"/>
        <v>0</v>
      </c>
      <c r="U90" s="5"/>
    </row>
    <row r="91" spans="2:21" hidden="1" x14ac:dyDescent="0.3">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2"/>
        <v>0</v>
      </c>
      <c r="U91" s="5"/>
    </row>
    <row r="92" spans="2:21" hidden="1" x14ac:dyDescent="0.3">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2"/>
        <v>0</v>
      </c>
      <c r="U92" s="5"/>
    </row>
    <row r="93" spans="2:21" hidden="1" x14ac:dyDescent="0.3">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2"/>
        <v>0</v>
      </c>
      <c r="U93" s="5"/>
    </row>
    <row r="94" spans="2:21" hidden="1" x14ac:dyDescent="0.3">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2"/>
        <v>0</v>
      </c>
      <c r="U94" s="5"/>
    </row>
    <row r="95" spans="2:21" hidden="1" x14ac:dyDescent="0.3">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2"/>
        <v>0</v>
      </c>
      <c r="U95" s="5"/>
    </row>
    <row r="96" spans="2:21" hidden="1" x14ac:dyDescent="0.3">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2"/>
        <v>0</v>
      </c>
      <c r="U96" s="5"/>
    </row>
    <row r="97" spans="2:21" hidden="1" x14ac:dyDescent="0.3">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2"/>
        <v>0</v>
      </c>
      <c r="U97" s="5"/>
    </row>
    <row r="98" spans="2:21" hidden="1" x14ac:dyDescent="0.3">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2"/>
        <v>0</v>
      </c>
      <c r="U98" s="5"/>
    </row>
    <row r="99" spans="2:21" hidden="1" x14ac:dyDescent="0.3">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2"/>
        <v>0</v>
      </c>
      <c r="U99" s="5"/>
    </row>
    <row r="100" spans="2:21" hidden="1" x14ac:dyDescent="0.3">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2"/>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C000"/>
  </sheetPr>
  <dimension ref="B1:N102"/>
  <sheetViews>
    <sheetView workbookViewId="0"/>
  </sheetViews>
  <sheetFormatPr baseColWidth="10" defaultColWidth="13.109375" defaultRowHeight="14.4" zeroHeight="1" x14ac:dyDescent="0.3"/>
  <cols>
    <col min="1" max="1" width="1.6640625" style="24" customWidth="1"/>
    <col min="2" max="2" width="5.109375" style="23" customWidth="1"/>
    <col min="3" max="3" width="50.6640625" style="24" customWidth="1"/>
    <col min="4" max="4" width="17.6640625" style="23" customWidth="1"/>
    <col min="5" max="5" width="13.5546875" style="23" customWidth="1"/>
    <col min="6" max="6" width="39.88671875" style="24" hidden="1" customWidth="1"/>
    <col min="7" max="7" width="38.109375" style="24" hidden="1" customWidth="1"/>
    <col min="8" max="8" width="22.6640625" style="24" customWidth="1"/>
    <col min="9" max="9" width="28.88671875" style="24" customWidth="1"/>
    <col min="10" max="10" width="14" style="23" customWidth="1"/>
    <col min="11" max="11" width="35" style="24" customWidth="1"/>
    <col min="12" max="16384" width="13.109375" style="24"/>
  </cols>
  <sheetData>
    <row r="1" spans="2:11" ht="4.95" customHeight="1" x14ac:dyDescent="0.3"/>
    <row r="2" spans="2:11" ht="57.6" x14ac:dyDescent="0.3">
      <c r="B2" s="25" t="s">
        <v>81</v>
      </c>
      <c r="C2" s="25" t="s">
        <v>82</v>
      </c>
      <c r="D2" s="26" t="s">
        <v>83</v>
      </c>
      <c r="E2" s="26" t="s">
        <v>84</v>
      </c>
      <c r="F2" s="25" t="s">
        <v>85</v>
      </c>
      <c r="G2" s="25" t="s">
        <v>86</v>
      </c>
      <c r="H2" s="25" t="s">
        <v>87</v>
      </c>
      <c r="I2" s="25" t="s">
        <v>88</v>
      </c>
      <c r="J2" s="27" t="s">
        <v>89</v>
      </c>
    </row>
    <row r="3" spans="2:11" x14ac:dyDescent="0.3">
      <c r="B3" s="43" t="s">
        <v>392</v>
      </c>
      <c r="C3" s="43" t="s">
        <v>393</v>
      </c>
      <c r="D3" s="44" t="s">
        <v>394</v>
      </c>
      <c r="E3" s="44" t="s">
        <v>395</v>
      </c>
      <c r="F3" s="43" t="s">
        <v>399</v>
      </c>
      <c r="G3" s="43" t="s">
        <v>400</v>
      </c>
      <c r="H3" s="43" t="s">
        <v>396</v>
      </c>
      <c r="I3" s="43" t="s">
        <v>397</v>
      </c>
      <c r="J3" s="44" t="s">
        <v>398</v>
      </c>
      <c r="K3" s="45" t="s">
        <v>411</v>
      </c>
    </row>
    <row r="4" spans="2:11" ht="28.8" hidden="1" x14ac:dyDescent="0.3">
      <c r="B4" s="28">
        <v>1</v>
      </c>
      <c r="C4" s="29" t="s">
        <v>90</v>
      </c>
      <c r="D4" s="30" t="s">
        <v>91</v>
      </c>
      <c r="E4" s="30" t="s">
        <v>92</v>
      </c>
      <c r="F4" s="29" t="s">
        <v>93</v>
      </c>
      <c r="G4" s="29" t="s">
        <v>94</v>
      </c>
      <c r="H4" s="31">
        <v>42510</v>
      </c>
      <c r="I4" s="32" t="s">
        <v>95</v>
      </c>
      <c r="J4" s="33">
        <v>11</v>
      </c>
      <c r="K4" s="24" t="str">
        <f>Table2[[#This Row],[name]]</f>
        <v>Koepel van de Vlaamse Noord-Zuidbeweging</v>
      </c>
    </row>
    <row r="5" spans="2:11" ht="43.2" hidden="1" x14ac:dyDescent="0.3">
      <c r="B5" s="34">
        <v>2</v>
      </c>
      <c r="C5" s="35" t="s">
        <v>96</v>
      </c>
      <c r="D5" s="36" t="s">
        <v>97</v>
      </c>
      <c r="E5" s="36" t="s">
        <v>98</v>
      </c>
      <c r="F5" s="35" t="s">
        <v>99</v>
      </c>
      <c r="G5" s="35" t="s">
        <v>100</v>
      </c>
      <c r="H5" s="37">
        <v>42650</v>
      </c>
      <c r="I5" s="38" t="s">
        <v>101</v>
      </c>
      <c r="J5" s="39" t="s">
        <v>97</v>
      </c>
      <c r="K5" s="24" t="str">
        <f>Table2[[#This Row],[name]]</f>
        <v>Fédération francophone et germanophone des associations de coopération au développement</v>
      </c>
    </row>
    <row r="6" spans="2:11" ht="28.8" hidden="1" x14ac:dyDescent="0.3">
      <c r="B6" s="34">
        <v>3</v>
      </c>
      <c r="C6" s="35" t="s">
        <v>102</v>
      </c>
      <c r="D6" s="36" t="s">
        <v>103</v>
      </c>
      <c r="E6" s="36" t="s">
        <v>104</v>
      </c>
      <c r="F6" s="35" t="s">
        <v>105</v>
      </c>
      <c r="G6" s="35" t="s">
        <v>106</v>
      </c>
      <c r="H6" s="37">
        <v>42510</v>
      </c>
      <c r="I6" s="38" t="s">
        <v>107</v>
      </c>
      <c r="J6" s="39" t="s">
        <v>103</v>
      </c>
      <c r="K6" s="24" t="str">
        <f>Table2[[#This Row],[name]]</f>
        <v xml:space="preserve">Association for Cultural, Technical and Educational Cooperation </v>
      </c>
    </row>
    <row r="7" spans="2:11" hidden="1" x14ac:dyDescent="0.3">
      <c r="B7" s="34">
        <v>4</v>
      </c>
      <c r="C7" s="35" t="s">
        <v>108</v>
      </c>
      <c r="D7" s="36" t="s">
        <v>109</v>
      </c>
      <c r="E7" s="36" t="s">
        <v>104</v>
      </c>
      <c r="F7" s="35" t="s">
        <v>105</v>
      </c>
      <c r="G7" s="35" t="s">
        <v>106</v>
      </c>
      <c r="H7" s="37">
        <v>42510</v>
      </c>
      <c r="I7" s="38" t="s">
        <v>110</v>
      </c>
      <c r="J7" s="39" t="s">
        <v>109</v>
      </c>
      <c r="K7" s="24" t="str">
        <f>Table2[[#This Row],[name]]</f>
        <v>ACV-CSC International</v>
      </c>
    </row>
    <row r="8" spans="2:11" ht="28.8" hidden="1" x14ac:dyDescent="0.3">
      <c r="B8" s="34">
        <v>5</v>
      </c>
      <c r="C8" s="35" t="s">
        <v>111</v>
      </c>
      <c r="D8" s="36" t="s">
        <v>112</v>
      </c>
      <c r="E8" s="36" t="s">
        <v>104</v>
      </c>
      <c r="F8" s="35" t="s">
        <v>105</v>
      </c>
      <c r="G8" s="35" t="s">
        <v>106</v>
      </c>
      <c r="H8" s="37">
        <v>42510</v>
      </c>
      <c r="I8" s="38" t="s">
        <v>113</v>
      </c>
      <c r="J8" s="39" t="s">
        <v>112</v>
      </c>
      <c r="K8" s="24" t="str">
        <f>Table2[[#This Row],[name]]</f>
        <v>Damiaanactie  
Action Damien</v>
      </c>
    </row>
    <row r="9" spans="2:11" ht="28.8" hidden="1" x14ac:dyDescent="0.3">
      <c r="B9" s="34">
        <v>6</v>
      </c>
      <c r="C9" s="35" t="s">
        <v>114</v>
      </c>
      <c r="D9" s="36" t="s">
        <v>401</v>
      </c>
      <c r="E9" s="36" t="s">
        <v>104</v>
      </c>
      <c r="F9" s="35" t="s">
        <v>105</v>
      </c>
      <c r="G9" s="35" t="s">
        <v>106</v>
      </c>
      <c r="H9" s="37">
        <v>42510</v>
      </c>
      <c r="I9" s="38" t="s">
        <v>115</v>
      </c>
      <c r="J9" s="40" t="s">
        <v>116</v>
      </c>
      <c r="K9" s="24" t="str">
        <f>Table2[[#This Row],[name]]</f>
        <v>Auto-Développement Afrique
Zelf-Ontwikkeling Afrika</v>
      </c>
    </row>
    <row r="10" spans="2:11" x14ac:dyDescent="0.3">
      <c r="B10" s="34">
        <v>7</v>
      </c>
      <c r="C10" s="35" t="s">
        <v>117</v>
      </c>
      <c r="D10" s="36" t="s">
        <v>117</v>
      </c>
      <c r="E10" s="36" t="s">
        <v>118</v>
      </c>
      <c r="F10" s="35" t="s">
        <v>119</v>
      </c>
      <c r="G10" s="35" t="s">
        <v>120</v>
      </c>
      <c r="H10" s="37">
        <v>42510</v>
      </c>
      <c r="I10" s="38" t="s">
        <v>121</v>
      </c>
      <c r="J10" s="39" t="s">
        <v>117</v>
      </c>
      <c r="K10" s="24" t="str">
        <f>Table2[[#This Row],[name]]</f>
        <v>AFRICALIA</v>
      </c>
    </row>
    <row r="11" spans="2:11" ht="43.2" x14ac:dyDescent="0.3">
      <c r="B11" s="34">
        <v>8</v>
      </c>
      <c r="C11" s="35" t="s">
        <v>122</v>
      </c>
      <c r="D11" s="36" t="s">
        <v>123</v>
      </c>
      <c r="E11" s="36" t="s">
        <v>118</v>
      </c>
      <c r="F11" s="35" t="s">
        <v>119</v>
      </c>
      <c r="G11" s="35" t="s">
        <v>120</v>
      </c>
      <c r="H11" s="37">
        <v>42510</v>
      </c>
      <c r="I11" s="38" t="s">
        <v>124</v>
      </c>
      <c r="J11" s="39" t="s">
        <v>123</v>
      </c>
      <c r="K11" s="24" t="str">
        <f>Table2[[#This Row],[name]]</f>
        <v>Association pour la Promotion de l'Education et de la Formation à l'Etranger</v>
      </c>
    </row>
    <row r="12" spans="2:11" ht="28.8" hidden="1" x14ac:dyDescent="0.3">
      <c r="B12" s="34">
        <v>9</v>
      </c>
      <c r="C12" s="35" t="s">
        <v>125</v>
      </c>
      <c r="D12" s="36" t="s">
        <v>126</v>
      </c>
      <c r="E12" s="36" t="s">
        <v>104</v>
      </c>
      <c r="F12" s="35" t="s">
        <v>105</v>
      </c>
      <c r="G12" s="35" t="s">
        <v>106</v>
      </c>
      <c r="H12" s="37" t="s">
        <v>127</v>
      </c>
      <c r="I12" s="41" t="s">
        <v>128</v>
      </c>
      <c r="J12" s="39" t="s">
        <v>126</v>
      </c>
      <c r="K12" s="24" t="str">
        <f>Table2[[#This Row],[name]]</f>
        <v xml:space="preserve">Anti-Persoonsmijnen Ontmijnende ProductOntwikkeling </v>
      </c>
    </row>
    <row r="13" spans="2:11" ht="28.8" x14ac:dyDescent="0.3">
      <c r="B13" s="34">
        <v>10</v>
      </c>
      <c r="C13" s="35" t="s">
        <v>129</v>
      </c>
      <c r="D13" s="36" t="s">
        <v>130</v>
      </c>
      <c r="E13" s="36" t="s">
        <v>118</v>
      </c>
      <c r="F13" s="35" t="s">
        <v>119</v>
      </c>
      <c r="G13" s="35" t="s">
        <v>120</v>
      </c>
      <c r="H13" s="37">
        <v>42510</v>
      </c>
      <c r="I13" s="38" t="s">
        <v>131</v>
      </c>
      <c r="J13" s="39" t="s">
        <v>130</v>
      </c>
      <c r="K13" s="24" t="str">
        <f>Table2[[#This Row],[name]]</f>
        <v>Académie de Recherche et d'Enseignement supérieur</v>
      </c>
    </row>
    <row r="14" spans="2:11" hidden="1" x14ac:dyDescent="0.3">
      <c r="B14" s="34">
        <v>11</v>
      </c>
      <c r="C14" s="35" t="s">
        <v>132</v>
      </c>
      <c r="D14" s="36" t="s">
        <v>133</v>
      </c>
      <c r="E14" s="36" t="s">
        <v>104</v>
      </c>
      <c r="F14" s="35" t="s">
        <v>105</v>
      </c>
      <c r="G14" s="35" t="s">
        <v>106</v>
      </c>
      <c r="H14" s="37">
        <v>42510</v>
      </c>
      <c r="I14" s="38" t="s">
        <v>134</v>
      </c>
      <c r="J14" s="39" t="s">
        <v>133</v>
      </c>
      <c r="K14" s="24" t="str">
        <f>Table2[[#This Row],[name]]</f>
        <v>Avocats Sans Frontières</v>
      </c>
    </row>
    <row r="15" spans="2:11" hidden="1" x14ac:dyDescent="0.3">
      <c r="B15" s="34">
        <v>12</v>
      </c>
      <c r="C15" s="35" t="s">
        <v>135</v>
      </c>
      <c r="D15" s="36" t="s">
        <v>136</v>
      </c>
      <c r="E15" s="36" t="s">
        <v>104</v>
      </c>
      <c r="F15" s="35" t="s">
        <v>105</v>
      </c>
      <c r="G15" s="35" t="s">
        <v>106</v>
      </c>
      <c r="H15" s="37">
        <v>42510</v>
      </c>
      <c r="I15" s="38" t="s">
        <v>137</v>
      </c>
      <c r="J15" s="39" t="s">
        <v>136</v>
      </c>
      <c r="K15" s="24" t="str">
        <f>Table2[[#This Row],[name]]</f>
        <v>Autre Terre</v>
      </c>
    </row>
    <row r="16" spans="2:11" ht="28.8" hidden="1" x14ac:dyDescent="0.3">
      <c r="B16" s="34">
        <v>13</v>
      </c>
      <c r="C16" s="35" t="s">
        <v>138</v>
      </c>
      <c r="D16" s="36" t="s">
        <v>402</v>
      </c>
      <c r="E16" s="36" t="s">
        <v>104</v>
      </c>
      <c r="F16" s="35" t="s">
        <v>105</v>
      </c>
      <c r="G16" s="35" t="s">
        <v>106</v>
      </c>
      <c r="H16" s="37">
        <v>42510</v>
      </c>
      <c r="I16" s="38" t="s">
        <v>139</v>
      </c>
      <c r="J16" s="39" t="s">
        <v>140</v>
      </c>
      <c r="K16" s="24" t="str">
        <f>Table2[[#This Row],[name]]</f>
        <v>Artsen Zonder Vakantie
Médecins Sans Vacances</v>
      </c>
    </row>
    <row r="17" spans="2:14" hidden="1" x14ac:dyDescent="0.3">
      <c r="B17" s="34">
        <v>14</v>
      </c>
      <c r="C17" s="35" t="s">
        <v>141</v>
      </c>
      <c r="D17" s="36" t="s">
        <v>142</v>
      </c>
      <c r="E17" s="36" t="s">
        <v>104</v>
      </c>
      <c r="F17" s="35" t="s">
        <v>105</v>
      </c>
      <c r="G17" s="35" t="s">
        <v>106</v>
      </c>
      <c r="H17" s="37">
        <v>42510</v>
      </c>
      <c r="I17" s="38" t="s">
        <v>143</v>
      </c>
      <c r="J17" s="39" t="s">
        <v>142</v>
      </c>
      <c r="K17" s="24" t="str">
        <f>Table2[[#This Row],[name]]</f>
        <v>Benelux Afro Center</v>
      </c>
    </row>
    <row r="18" spans="2:14" hidden="1" x14ac:dyDescent="0.3">
      <c r="B18" s="34">
        <v>15</v>
      </c>
      <c r="C18" s="35" t="s">
        <v>144</v>
      </c>
      <c r="D18" s="36" t="s">
        <v>145</v>
      </c>
      <c r="E18" s="36" t="s">
        <v>104</v>
      </c>
      <c r="F18" s="35" t="s">
        <v>105</v>
      </c>
      <c r="G18" s="35" t="s">
        <v>106</v>
      </c>
      <c r="H18" s="37">
        <v>42510</v>
      </c>
      <c r="I18" s="38" t="s">
        <v>146</v>
      </c>
      <c r="J18" s="39" t="s">
        <v>145</v>
      </c>
      <c r="K18" s="24" t="str">
        <f>Table2[[#This Row],[name]]</f>
        <v>Broederlijk Delen</v>
      </c>
    </row>
    <row r="19" spans="2:14" hidden="1" x14ac:dyDescent="0.3">
      <c r="B19" s="34">
        <v>16</v>
      </c>
      <c r="C19" s="35" t="s">
        <v>147</v>
      </c>
      <c r="D19" s="36" t="s">
        <v>148</v>
      </c>
      <c r="E19" s="36" t="s">
        <v>104</v>
      </c>
      <c r="F19" s="35" t="s">
        <v>105</v>
      </c>
      <c r="G19" s="35" t="s">
        <v>106</v>
      </c>
      <c r="H19" s="37">
        <v>42510</v>
      </c>
      <c r="I19" s="35" t="s">
        <v>149</v>
      </c>
      <c r="J19" s="39" t="s">
        <v>150</v>
      </c>
      <c r="K19" s="24" t="str">
        <f>Table2[[#This Row],[name]]</f>
        <v>BOS+tropen</v>
      </c>
    </row>
    <row r="20" spans="2:14" ht="72" x14ac:dyDescent="0.3">
      <c r="B20" s="34">
        <v>17</v>
      </c>
      <c r="C20" s="35" t="s">
        <v>151</v>
      </c>
      <c r="D20" s="36" t="s">
        <v>152</v>
      </c>
      <c r="E20" s="36" t="s">
        <v>118</v>
      </c>
      <c r="F20" s="35" t="s">
        <v>119</v>
      </c>
      <c r="G20" s="35" t="s">
        <v>120</v>
      </c>
      <c r="H20" s="37">
        <v>42510</v>
      </c>
      <c r="I20" s="38" t="s">
        <v>153</v>
      </c>
      <c r="J20" s="39" t="s">
        <v>152</v>
      </c>
      <c r="K20" s="24" t="str">
        <f>Table2[[#This Row],[name]]</f>
        <v>Association de la Ville et des Communes de la Région de Bruxelles-Capitale/Vereniging van de Stad en de Gemeenten van het Brusselse Hoofdstedelijk Gewest</v>
      </c>
    </row>
    <row r="21" spans="2:14" ht="28.8" hidden="1" x14ac:dyDescent="0.3">
      <c r="B21" s="34">
        <v>18</v>
      </c>
      <c r="C21" s="35" t="s">
        <v>154</v>
      </c>
      <c r="D21" s="36" t="s">
        <v>155</v>
      </c>
      <c r="E21" s="36" t="s">
        <v>104</v>
      </c>
      <c r="F21" s="35" t="s">
        <v>105</v>
      </c>
      <c r="G21" s="35" t="s">
        <v>106</v>
      </c>
      <c r="H21" s="37">
        <v>42510</v>
      </c>
      <c r="I21" s="38" t="s">
        <v>156</v>
      </c>
      <c r="J21" s="39" t="s">
        <v>155</v>
      </c>
      <c r="K21" s="24" t="str">
        <f>Table2[[#This Row],[name]]</f>
        <v>Comité pour l'abolition des Dettes illégitimes</v>
      </c>
    </row>
    <row r="22" spans="2:14" hidden="1" x14ac:dyDescent="0.3">
      <c r="B22" s="34">
        <v>19</v>
      </c>
      <c r="C22" s="35" t="s">
        <v>157</v>
      </c>
      <c r="D22" s="36" t="s">
        <v>158</v>
      </c>
      <c r="E22" s="36" t="s">
        <v>104</v>
      </c>
      <c r="F22" s="35" t="s">
        <v>105</v>
      </c>
      <c r="G22" s="35" t="s">
        <v>106</v>
      </c>
      <c r="H22" s="37">
        <v>42510</v>
      </c>
      <c r="I22" s="38" t="s">
        <v>159</v>
      </c>
      <c r="J22" s="39" t="s">
        <v>158</v>
      </c>
      <c r="K22" s="24" t="str">
        <f>Table2[[#This Row],[name]]</f>
        <v>Caritas International Belgique</v>
      </c>
    </row>
    <row r="23" spans="2:14" ht="28.8" hidden="1" x14ac:dyDescent="0.3">
      <c r="B23" s="34">
        <v>20</v>
      </c>
      <c r="C23" s="35" t="s">
        <v>160</v>
      </c>
      <c r="D23" s="36" t="s">
        <v>403</v>
      </c>
      <c r="E23" s="36" t="s">
        <v>104</v>
      </c>
      <c r="F23" s="35" t="s">
        <v>105</v>
      </c>
      <c r="G23" s="35" t="s">
        <v>106</v>
      </c>
      <c r="H23" s="37">
        <v>42510</v>
      </c>
      <c r="I23" s="38" t="s">
        <v>161</v>
      </c>
      <c r="J23" s="39" t="s">
        <v>162</v>
      </c>
      <c r="K23" s="24" t="str">
        <f>Table2[[#This Row],[name]]</f>
        <v>Chaîne de l'Espoir Belgique
Keten Van hoop Belgïe</v>
      </c>
      <c r="N23" s="24" t="str">
        <f>"a"&amp;CHAR(10)&amp;"b"</f>
        <v>a
b</v>
      </c>
    </row>
    <row r="24" spans="2:14" hidden="1" x14ac:dyDescent="0.3">
      <c r="B24" s="34">
        <v>21</v>
      </c>
      <c r="C24" s="35" t="s">
        <v>163</v>
      </c>
      <c r="D24" s="36" t="s">
        <v>164</v>
      </c>
      <c r="E24" s="36" t="s">
        <v>104</v>
      </c>
      <c r="F24" s="35" t="s">
        <v>105</v>
      </c>
      <c r="G24" s="35" t="s">
        <v>106</v>
      </c>
      <c r="H24" s="37">
        <v>42510</v>
      </c>
      <c r="I24" s="38" t="s">
        <v>165</v>
      </c>
      <c r="J24" s="39" t="s">
        <v>164</v>
      </c>
      <c r="K24" s="24" t="str">
        <f>Table2[[#This Row],[name]]</f>
        <v>Coopération par l'Education et la Culture</v>
      </c>
    </row>
    <row r="25" spans="2:14" hidden="1" x14ac:dyDescent="0.3">
      <c r="B25" s="34">
        <v>22</v>
      </c>
      <c r="C25" s="35" t="s">
        <v>166</v>
      </c>
      <c r="D25" s="36" t="s">
        <v>167</v>
      </c>
      <c r="E25" s="36" t="s">
        <v>104</v>
      </c>
      <c r="F25" s="35" t="s">
        <v>105</v>
      </c>
      <c r="G25" s="35" t="s">
        <v>106</v>
      </c>
      <c r="H25" s="37">
        <v>42510</v>
      </c>
      <c r="I25" s="38" t="s">
        <v>168</v>
      </c>
      <c r="J25" s="39" t="s">
        <v>167</v>
      </c>
      <c r="K25" s="24" t="str">
        <f>Table2[[#This Row],[name]]</f>
        <v>Centre Tricontinental</v>
      </c>
    </row>
    <row r="26" spans="2:14" hidden="1" x14ac:dyDescent="0.3">
      <c r="B26" s="34">
        <v>23</v>
      </c>
      <c r="C26" s="35" t="s">
        <v>169</v>
      </c>
      <c r="D26" s="36" t="s">
        <v>170</v>
      </c>
      <c r="E26" s="36" t="s">
        <v>104</v>
      </c>
      <c r="F26" s="35" t="s">
        <v>105</v>
      </c>
      <c r="G26" s="35" t="s">
        <v>106</v>
      </c>
      <c r="H26" s="37">
        <v>42510</v>
      </c>
      <c r="I26" s="38" t="s">
        <v>171</v>
      </c>
      <c r="J26" s="39" t="s">
        <v>170</v>
      </c>
      <c r="K26" s="24" t="str">
        <f>Table2[[#This Row],[name]]</f>
        <v>Commission Justice et Paix</v>
      </c>
    </row>
    <row r="27" spans="2:14" ht="28.8" hidden="1" x14ac:dyDescent="0.3">
      <c r="B27" s="34">
        <v>24</v>
      </c>
      <c r="C27" s="35" t="s">
        <v>172</v>
      </c>
      <c r="D27" s="36" t="s">
        <v>173</v>
      </c>
      <c r="E27" s="36" t="s">
        <v>92</v>
      </c>
      <c r="F27" s="35" t="s">
        <v>93</v>
      </c>
      <c r="G27" s="35" t="s">
        <v>94</v>
      </c>
      <c r="H27" s="37">
        <v>42510</v>
      </c>
      <c r="I27" s="38" t="s">
        <v>174</v>
      </c>
      <c r="J27" s="39" t="s">
        <v>173</v>
      </c>
      <c r="K27" s="24" t="str">
        <f>Table2[[#This Row],[name]]</f>
        <v>Centre National de Coopération au Développement</v>
      </c>
    </row>
    <row r="28" spans="2:14" ht="28.8" hidden="1" x14ac:dyDescent="0.3">
      <c r="B28" s="34">
        <v>25</v>
      </c>
      <c r="C28" s="35" t="s">
        <v>175</v>
      </c>
      <c r="D28" s="36" t="s">
        <v>176</v>
      </c>
      <c r="E28" s="36" t="s">
        <v>104</v>
      </c>
      <c r="F28" s="35" t="s">
        <v>105</v>
      </c>
      <c r="G28" s="35" t="s">
        <v>106</v>
      </c>
      <c r="H28" s="37">
        <v>43668</v>
      </c>
      <c r="I28" s="35" t="s">
        <v>177</v>
      </c>
      <c r="J28" s="39" t="s">
        <v>176</v>
      </c>
      <c r="K28" s="24" t="str">
        <f>Table2[[#This Row],[name]]</f>
        <v>Coopération au Développement de l'Artisanat</v>
      </c>
    </row>
    <row r="29" spans="2:14" ht="28.8" hidden="1" x14ac:dyDescent="0.3">
      <c r="B29" s="34">
        <v>26</v>
      </c>
      <c r="C29" s="35" t="s">
        <v>178</v>
      </c>
      <c r="D29" s="36" t="s">
        <v>179</v>
      </c>
      <c r="E29" s="36" t="s">
        <v>104</v>
      </c>
      <c r="F29" s="35" t="s">
        <v>105</v>
      </c>
      <c r="G29" s="35" t="s">
        <v>106</v>
      </c>
      <c r="H29" s="37">
        <v>42510</v>
      </c>
      <c r="I29" s="38" t="s">
        <v>180</v>
      </c>
      <c r="J29" s="39" t="s">
        <v>179</v>
      </c>
      <c r="K29" s="24" t="str">
        <f>Table2[[#This Row],[name]]</f>
        <v>Congodorpen</v>
      </c>
    </row>
    <row r="30" spans="2:14" ht="28.8" hidden="1" x14ac:dyDescent="0.3">
      <c r="B30" s="34">
        <v>27</v>
      </c>
      <c r="C30" s="35" t="s">
        <v>181</v>
      </c>
      <c r="D30" s="36" t="s">
        <v>182</v>
      </c>
      <c r="E30" s="36" t="s">
        <v>104</v>
      </c>
      <c r="F30" s="35" t="s">
        <v>105</v>
      </c>
      <c r="G30" s="35" t="s">
        <v>106</v>
      </c>
      <c r="H30" s="37" t="s">
        <v>127</v>
      </c>
      <c r="I30" s="41" t="s">
        <v>183</v>
      </c>
      <c r="J30" s="39" t="s">
        <v>182</v>
      </c>
      <c r="K30" s="24" t="str">
        <f>Table2[[#This Row],[name]]</f>
        <v>Collectif d'Echanges pour la Technologie appropriée</v>
      </c>
    </row>
    <row r="31" spans="2:14" ht="28.8" hidden="1" x14ac:dyDescent="0.3">
      <c r="B31" s="34">
        <v>28</v>
      </c>
      <c r="C31" s="35" t="s">
        <v>184</v>
      </c>
      <c r="D31" s="36" t="s">
        <v>185</v>
      </c>
      <c r="E31" s="36" t="s">
        <v>104</v>
      </c>
      <c r="F31" s="35" t="s">
        <v>105</v>
      </c>
      <c r="G31" s="35" t="s">
        <v>106</v>
      </c>
      <c r="H31" s="37">
        <v>42510</v>
      </c>
      <c r="I31" s="38" t="s">
        <v>186</v>
      </c>
      <c r="J31" s="39" t="s">
        <v>185</v>
      </c>
      <c r="K31" s="24" t="str">
        <f>Table2[[#This Row],[name]]</f>
        <v>Croix-Rouge de Belgique Communauté francophone - Activités internationales</v>
      </c>
    </row>
    <row r="32" spans="2:14" hidden="1" x14ac:dyDescent="0.3">
      <c r="B32" s="34">
        <v>29</v>
      </c>
      <c r="C32" s="35" t="s">
        <v>187</v>
      </c>
      <c r="D32" s="36" t="s">
        <v>188</v>
      </c>
      <c r="E32" s="36" t="s">
        <v>104</v>
      </c>
      <c r="F32" s="35" t="s">
        <v>105</v>
      </c>
      <c r="G32" s="35" t="s">
        <v>106</v>
      </c>
      <c r="H32" s="37">
        <v>42510</v>
      </c>
      <c r="I32" s="38" t="s">
        <v>189</v>
      </c>
      <c r="J32" s="39" t="s">
        <v>188</v>
      </c>
      <c r="K32" s="24" t="str">
        <f>Table2[[#This Row],[name]]</f>
        <v>Collectif Stratégies Alimentaires</v>
      </c>
    </row>
    <row r="33" spans="2:11" hidden="1" x14ac:dyDescent="0.3">
      <c r="B33" s="34">
        <v>30</v>
      </c>
      <c r="C33" s="35" t="s">
        <v>190</v>
      </c>
      <c r="D33" s="36" t="s">
        <v>191</v>
      </c>
      <c r="E33" s="36" t="s">
        <v>104</v>
      </c>
      <c r="F33" s="35" t="s">
        <v>105</v>
      </c>
      <c r="G33" s="35" t="s">
        <v>106</v>
      </c>
      <c r="H33" s="37">
        <v>42510</v>
      </c>
      <c r="I33" s="38" t="s">
        <v>192</v>
      </c>
      <c r="J33" s="39" t="s">
        <v>191</v>
      </c>
      <c r="K33" s="24" t="str">
        <f>Table2[[#This Row],[name]]</f>
        <v>Défi Belgique Afrique</v>
      </c>
    </row>
    <row r="34" spans="2:11" hidden="1" x14ac:dyDescent="0.3">
      <c r="B34" s="34">
        <v>31</v>
      </c>
      <c r="C34" s="35" t="s">
        <v>193</v>
      </c>
      <c r="D34" s="36" t="s">
        <v>194</v>
      </c>
      <c r="E34" s="36" t="s">
        <v>104</v>
      </c>
      <c r="F34" s="35" t="s">
        <v>105</v>
      </c>
      <c r="G34" s="35" t="s">
        <v>106</v>
      </c>
      <c r="H34" s="37">
        <v>42510</v>
      </c>
      <c r="I34" s="38" t="s">
        <v>195</v>
      </c>
      <c r="J34" s="39" t="s">
        <v>194</v>
      </c>
      <c r="K34" s="24" t="str">
        <f>Table2[[#This Row],[name]]</f>
        <v xml:space="preserve">Djapo </v>
      </c>
    </row>
    <row r="35" spans="2:11" hidden="1" x14ac:dyDescent="0.3">
      <c r="B35" s="34">
        <v>32</v>
      </c>
      <c r="C35" s="35" t="s">
        <v>196</v>
      </c>
      <c r="D35" s="36" t="s">
        <v>197</v>
      </c>
      <c r="E35" s="36" t="s">
        <v>104</v>
      </c>
      <c r="F35" s="35" t="s">
        <v>105</v>
      </c>
      <c r="G35" s="35" t="s">
        <v>106</v>
      </c>
      <c r="H35" s="37">
        <v>42510</v>
      </c>
      <c r="I35" s="38" t="s">
        <v>198</v>
      </c>
      <c r="J35" s="39" t="s">
        <v>197</v>
      </c>
      <c r="K35" s="24" t="str">
        <f>Table2[[#This Row],[name]]</f>
        <v>Dynamo International</v>
      </c>
    </row>
    <row r="36" spans="2:11" hidden="1" x14ac:dyDescent="0.3">
      <c r="B36" s="34">
        <v>33</v>
      </c>
      <c r="C36" s="35" t="s">
        <v>199</v>
      </c>
      <c r="D36" s="36" t="s">
        <v>200</v>
      </c>
      <c r="E36" s="36" t="s">
        <v>104</v>
      </c>
      <c r="F36" s="35" t="s">
        <v>105</v>
      </c>
      <c r="G36" s="35" t="s">
        <v>106</v>
      </c>
      <c r="H36" s="37">
        <v>42510</v>
      </c>
      <c r="I36" s="38" t="s">
        <v>201</v>
      </c>
      <c r="J36" s="39" t="s">
        <v>202</v>
      </c>
      <c r="K36" s="24" t="str">
        <f>Table2[[#This Row],[name]]</f>
        <v>Echo Communication</v>
      </c>
    </row>
    <row r="37" spans="2:11" hidden="1" x14ac:dyDescent="0.3">
      <c r="B37" s="34">
        <v>34</v>
      </c>
      <c r="C37" s="35" t="s">
        <v>203</v>
      </c>
      <c r="D37" s="36" t="s">
        <v>204</v>
      </c>
      <c r="E37" s="36" t="s">
        <v>104</v>
      </c>
      <c r="F37" s="35" t="s">
        <v>105</v>
      </c>
      <c r="G37" s="35" t="s">
        <v>106</v>
      </c>
      <c r="H37" s="37">
        <v>42510</v>
      </c>
      <c r="I37" s="38" t="s">
        <v>205</v>
      </c>
      <c r="J37" s="39" t="s">
        <v>204</v>
      </c>
      <c r="K37" s="24" t="str">
        <f>Table2[[#This Row],[name]]</f>
        <v>Eclosio</v>
      </c>
    </row>
    <row r="38" spans="2:11" hidden="1" x14ac:dyDescent="0.3">
      <c r="B38" s="34">
        <v>35</v>
      </c>
      <c r="C38" s="35" t="s">
        <v>206</v>
      </c>
      <c r="D38" s="36" t="s">
        <v>207</v>
      </c>
      <c r="E38" s="36" t="s">
        <v>104</v>
      </c>
      <c r="F38" s="35" t="s">
        <v>105</v>
      </c>
      <c r="G38" s="35" t="s">
        <v>106</v>
      </c>
      <c r="H38" s="37">
        <v>42510</v>
      </c>
      <c r="I38" s="38" t="s">
        <v>208</v>
      </c>
      <c r="J38" s="39" t="s">
        <v>207</v>
      </c>
      <c r="K38" s="24" t="str">
        <f>Table2[[#This Row],[name]]</f>
        <v>Entraide et Fraternité</v>
      </c>
    </row>
    <row r="39" spans="2:11" ht="28.8" hidden="1" x14ac:dyDescent="0.3">
      <c r="B39" s="34">
        <v>36</v>
      </c>
      <c r="C39" s="35" t="s">
        <v>209</v>
      </c>
      <c r="D39" s="36" t="s">
        <v>404</v>
      </c>
      <c r="E39" s="36" t="s">
        <v>104</v>
      </c>
      <c r="F39" s="35" t="s">
        <v>105</v>
      </c>
      <c r="G39" s="35" t="s">
        <v>106</v>
      </c>
      <c r="H39" s="37">
        <v>42510</v>
      </c>
      <c r="I39" s="38" t="s">
        <v>210</v>
      </c>
      <c r="J39" s="39" t="s">
        <v>211</v>
      </c>
      <c r="K39" s="24" t="str">
        <f>Table2[[#This Row],[name]]</f>
        <v>Enfance Tiers Monde
Kinderen Derde-Wereld</v>
      </c>
    </row>
    <row r="40" spans="2:11" hidden="1" x14ac:dyDescent="0.3">
      <c r="B40" s="34">
        <v>37</v>
      </c>
      <c r="C40" s="35" t="s">
        <v>212</v>
      </c>
      <c r="D40" s="36" t="s">
        <v>212</v>
      </c>
      <c r="E40" s="36" t="s">
        <v>104</v>
      </c>
      <c r="F40" s="35" t="s">
        <v>105</v>
      </c>
      <c r="G40" s="35" t="s">
        <v>106</v>
      </c>
      <c r="H40" s="37">
        <v>42510</v>
      </c>
      <c r="I40" s="38" t="s">
        <v>213</v>
      </c>
      <c r="J40" s="39" t="s">
        <v>214</v>
      </c>
      <c r="K40" s="24" t="str">
        <f>Table2[[#This Row],[name]]</f>
        <v>Fairtrade Belgium</v>
      </c>
    </row>
    <row r="41" spans="2:11" hidden="1" x14ac:dyDescent="0.3">
      <c r="B41" s="34">
        <v>42</v>
      </c>
      <c r="C41" s="35" t="s">
        <v>227</v>
      </c>
      <c r="D41" s="36" t="s">
        <v>228</v>
      </c>
      <c r="E41" s="36" t="s">
        <v>104</v>
      </c>
      <c r="F41" s="35" t="s">
        <v>105</v>
      </c>
      <c r="G41" s="35" t="s">
        <v>106</v>
      </c>
      <c r="H41" s="37" t="s">
        <v>127</v>
      </c>
      <c r="I41" s="41" t="s">
        <v>229</v>
      </c>
      <c r="J41" s="39" t="s">
        <v>228</v>
      </c>
      <c r="K41" s="24" t="str">
        <f>Table2[[#This Row],[name]]</f>
        <v>Frères des Hommes</v>
      </c>
    </row>
    <row r="42" spans="2:11" ht="43.2" hidden="1" x14ac:dyDescent="0.3">
      <c r="B42" s="34">
        <v>38</v>
      </c>
      <c r="C42" s="35" t="s">
        <v>215</v>
      </c>
      <c r="D42" s="36" t="s">
        <v>216</v>
      </c>
      <c r="E42" s="36" t="s">
        <v>98</v>
      </c>
      <c r="F42" s="35" t="s">
        <v>99</v>
      </c>
      <c r="G42" s="35" t="s">
        <v>100</v>
      </c>
      <c r="H42" s="37">
        <v>42616</v>
      </c>
      <c r="I42" s="38" t="s">
        <v>217</v>
      </c>
      <c r="J42" s="39" t="s">
        <v>216</v>
      </c>
      <c r="K42" s="24" t="str">
        <f>Table2[[#This Row],[name]]</f>
        <v>Federatie van Institutionele Actoren Belgïe / Fédération des Acteurs Institutionnels Belgique</v>
      </c>
    </row>
    <row r="43" spans="2:11" hidden="1" x14ac:dyDescent="0.3">
      <c r="B43" s="34">
        <v>39</v>
      </c>
      <c r="C43" s="35" t="s">
        <v>218</v>
      </c>
      <c r="D43" s="36" t="s">
        <v>219</v>
      </c>
      <c r="E43" s="36" t="s">
        <v>104</v>
      </c>
      <c r="F43" s="35" t="s">
        <v>105</v>
      </c>
      <c r="G43" s="35" t="s">
        <v>106</v>
      </c>
      <c r="H43" s="37">
        <v>42510</v>
      </c>
      <c r="I43" s="35" t="s">
        <v>220</v>
      </c>
      <c r="J43" s="39" t="s">
        <v>219</v>
      </c>
      <c r="K43" s="24" t="str">
        <f>Table2[[#This Row],[name]]</f>
        <v>FIAN-Belgium</v>
      </c>
    </row>
    <row r="44" spans="2:11" ht="28.8" hidden="1" x14ac:dyDescent="0.3">
      <c r="B44" s="34">
        <v>40</v>
      </c>
      <c r="C44" s="35" t="s">
        <v>221</v>
      </c>
      <c r="D44" s="36" t="s">
        <v>405</v>
      </c>
      <c r="E44" s="36" t="s">
        <v>104</v>
      </c>
      <c r="F44" s="35" t="s">
        <v>105</v>
      </c>
      <c r="G44" s="35" t="s">
        <v>106</v>
      </c>
      <c r="H44" s="37">
        <v>42510</v>
      </c>
      <c r="I44" s="38" t="s">
        <v>222</v>
      </c>
      <c r="J44" s="39" t="s">
        <v>223</v>
      </c>
      <c r="K44" s="24" t="str">
        <f>Table2[[#This Row],[name]]</f>
        <v>Formation de cadres africains
Kadervorming voor Afrikanen</v>
      </c>
    </row>
    <row r="45" spans="2:11" ht="28.8" hidden="1" x14ac:dyDescent="0.3">
      <c r="B45" s="34">
        <v>41</v>
      </c>
      <c r="C45" s="35" t="s">
        <v>224</v>
      </c>
      <c r="D45" s="36" t="s">
        <v>225</v>
      </c>
      <c r="E45" s="36" t="s">
        <v>104</v>
      </c>
      <c r="F45" s="35" t="s">
        <v>105</v>
      </c>
      <c r="G45" s="35" t="s">
        <v>106</v>
      </c>
      <c r="H45" s="37">
        <v>42510</v>
      </c>
      <c r="I45" s="38" t="s">
        <v>226</v>
      </c>
      <c r="J45" s="39" t="s">
        <v>225</v>
      </c>
      <c r="K45" s="24" t="str">
        <f>Table2[[#This Row],[name]]</f>
        <v>Fonds voor Ontwikkelingssamenwerking - Socialistische Solidariteit</v>
      </c>
    </row>
    <row r="46" spans="2:11" ht="28.8" hidden="1" x14ac:dyDescent="0.3">
      <c r="B46" s="34">
        <v>43</v>
      </c>
      <c r="C46" s="35" t="s">
        <v>230</v>
      </c>
      <c r="D46" s="36" t="s">
        <v>231</v>
      </c>
      <c r="E46" s="36" t="s">
        <v>104</v>
      </c>
      <c r="F46" s="35" t="s">
        <v>105</v>
      </c>
      <c r="G46" s="35" t="s">
        <v>106</v>
      </c>
      <c r="H46" s="37">
        <v>42510</v>
      </c>
      <c r="I46" s="38" t="s">
        <v>232</v>
      </c>
      <c r="J46" s="39" t="s">
        <v>231</v>
      </c>
      <c r="K46" s="24" t="str">
        <f>Table2[[#This Row],[name]]</f>
        <v>Forum Universitaire pour la Coopération Internationale au Développement</v>
      </c>
    </row>
    <row r="47" spans="2:11" hidden="1" x14ac:dyDescent="0.3">
      <c r="B47" s="34">
        <v>44</v>
      </c>
      <c r="C47" s="35" t="s">
        <v>233</v>
      </c>
      <c r="D47" s="36" t="s">
        <v>233</v>
      </c>
      <c r="E47" s="36" t="s">
        <v>104</v>
      </c>
      <c r="F47" s="35" t="s">
        <v>105</v>
      </c>
      <c r="G47" s="35" t="s">
        <v>106</v>
      </c>
      <c r="H47" s="37">
        <v>42510</v>
      </c>
      <c r="I47" s="38" t="s">
        <v>234</v>
      </c>
      <c r="J47" s="39" t="s">
        <v>233</v>
      </c>
      <c r="K47" s="24" t="str">
        <f>Table2[[#This Row],[name]]</f>
        <v>GEOMOUN</v>
      </c>
    </row>
    <row r="48" spans="2:11" hidden="1" x14ac:dyDescent="0.3">
      <c r="B48" s="34">
        <v>45</v>
      </c>
      <c r="C48" s="35" t="s">
        <v>235</v>
      </c>
      <c r="D48" s="36" t="s">
        <v>236</v>
      </c>
      <c r="E48" s="36" t="s">
        <v>104</v>
      </c>
      <c r="F48" s="35" t="s">
        <v>105</v>
      </c>
      <c r="G48" s="35" t="s">
        <v>106</v>
      </c>
      <c r="H48" s="37">
        <v>42510</v>
      </c>
      <c r="I48" s="38" t="s">
        <v>237</v>
      </c>
      <c r="J48" s="39" t="s">
        <v>236</v>
      </c>
      <c r="K48" s="24" t="str">
        <f>Table2[[#This Row],[name]]</f>
        <v>Humanity &amp; Inclusion</v>
      </c>
    </row>
    <row r="49" spans="2:11" ht="43.2" hidden="1" x14ac:dyDescent="0.3">
      <c r="B49" s="34">
        <v>46</v>
      </c>
      <c r="C49" s="35" t="s">
        <v>238</v>
      </c>
      <c r="D49" s="36" t="s">
        <v>239</v>
      </c>
      <c r="E49" s="36" t="s">
        <v>104</v>
      </c>
      <c r="F49" s="35" t="s">
        <v>105</v>
      </c>
      <c r="G49" s="35" t="s">
        <v>106</v>
      </c>
      <c r="H49" s="37">
        <v>42510</v>
      </c>
      <c r="I49" s="38" t="s">
        <v>240</v>
      </c>
      <c r="J49" s="39" t="s">
        <v>241</v>
      </c>
      <c r="K49" s="24" t="str">
        <f>Table2[[#This Row],[name]]</f>
        <v>Institut de Formation Syndicale Internationale - Internationaal Syndicaal Vormingsinstituut</v>
      </c>
    </row>
    <row r="50" spans="2:11" hidden="1" x14ac:dyDescent="0.3">
      <c r="B50" s="34">
        <v>47</v>
      </c>
      <c r="C50" s="35" t="s">
        <v>242</v>
      </c>
      <c r="D50" s="36" t="s">
        <v>243</v>
      </c>
      <c r="E50" s="36" t="s">
        <v>104</v>
      </c>
      <c r="F50" s="35" t="s">
        <v>105</v>
      </c>
      <c r="G50" s="35" t="s">
        <v>106</v>
      </c>
      <c r="H50" s="37">
        <v>42510</v>
      </c>
      <c r="I50" s="38" t="s">
        <v>244</v>
      </c>
      <c r="J50" s="39" t="s">
        <v>245</v>
      </c>
      <c r="K50" s="24" t="str">
        <f>Table2[[#This Row],[name]]</f>
        <v>Les Amis des Iles de Paix</v>
      </c>
    </row>
    <row r="51" spans="2:11" ht="28.8" hidden="1" x14ac:dyDescent="0.3">
      <c r="B51" s="34">
        <v>48</v>
      </c>
      <c r="C51" s="35" t="s">
        <v>246</v>
      </c>
      <c r="D51" s="36" t="s">
        <v>247</v>
      </c>
      <c r="E51" s="36" t="s">
        <v>104</v>
      </c>
      <c r="F51" s="35" t="s">
        <v>105</v>
      </c>
      <c r="G51" s="35" t="s">
        <v>106</v>
      </c>
      <c r="H51" s="37" t="s">
        <v>127</v>
      </c>
      <c r="I51" s="41" t="s">
        <v>248</v>
      </c>
      <c r="J51" s="39" t="s">
        <v>247</v>
      </c>
      <c r="K51" s="24" t="str">
        <f>Table2[[#This Row],[name]]</f>
        <v xml:space="preserve">	Internationale Vredesinformatie Dienst - International Peace Information Service</v>
      </c>
    </row>
    <row r="52" spans="2:11" ht="28.8" hidden="1" x14ac:dyDescent="0.3">
      <c r="B52" s="34">
        <v>49</v>
      </c>
      <c r="C52" s="35" t="s">
        <v>249</v>
      </c>
      <c r="D52" s="36" t="s">
        <v>250</v>
      </c>
      <c r="E52" s="36" t="s">
        <v>104</v>
      </c>
      <c r="F52" s="35" t="s">
        <v>105</v>
      </c>
      <c r="G52" s="35" t="s">
        <v>106</v>
      </c>
      <c r="H52" s="37">
        <v>42510</v>
      </c>
      <c r="I52" s="35" t="s">
        <v>251</v>
      </c>
      <c r="J52" s="39" t="s">
        <v>250</v>
      </c>
      <c r="K52" s="24" t="str">
        <f>Table2[[#This Row],[name]]</f>
        <v>ITECO, Centre de formation pour le développement</v>
      </c>
    </row>
    <row r="53" spans="2:11" ht="28.8" x14ac:dyDescent="0.3">
      <c r="B53" s="34">
        <v>50</v>
      </c>
      <c r="C53" s="35" t="s">
        <v>252</v>
      </c>
      <c r="D53" s="36" t="s">
        <v>406</v>
      </c>
      <c r="E53" s="36" t="s">
        <v>118</v>
      </c>
      <c r="F53" s="35" t="s">
        <v>119</v>
      </c>
      <c r="G53" s="35" t="s">
        <v>120</v>
      </c>
      <c r="H53" s="37">
        <v>42510</v>
      </c>
      <c r="I53" s="38" t="s">
        <v>253</v>
      </c>
      <c r="J53" s="39" t="s">
        <v>254</v>
      </c>
      <c r="K53" s="24" t="str">
        <f>Table2[[#This Row],[name]]</f>
        <v>Instituut voor Tropische Geneeskunde - 
Institut de Médecine Tropicale</v>
      </c>
    </row>
    <row r="54" spans="2:11" hidden="1" x14ac:dyDescent="0.3">
      <c r="B54" s="34">
        <v>51</v>
      </c>
      <c r="C54" s="42" t="s">
        <v>255</v>
      </c>
      <c r="D54" s="36" t="s">
        <v>256</v>
      </c>
      <c r="E54" s="36" t="s">
        <v>104</v>
      </c>
      <c r="F54" s="35" t="s">
        <v>105</v>
      </c>
      <c r="G54" s="35" t="s">
        <v>106</v>
      </c>
      <c r="H54" s="37">
        <v>42510</v>
      </c>
      <c r="I54" s="38" t="s">
        <v>257</v>
      </c>
      <c r="J54" s="39" t="s">
        <v>256</v>
      </c>
      <c r="K54" s="24" t="str">
        <f>Table2[[#This Row],[name]]</f>
        <v>Join for water</v>
      </c>
    </row>
    <row r="55" spans="2:11" hidden="1" x14ac:dyDescent="0.3">
      <c r="B55" s="34">
        <v>52</v>
      </c>
      <c r="C55" s="35" t="s">
        <v>258</v>
      </c>
      <c r="D55" s="36" t="s">
        <v>259</v>
      </c>
      <c r="E55" s="36" t="s">
        <v>104</v>
      </c>
      <c r="F55" s="35" t="s">
        <v>105</v>
      </c>
      <c r="G55" s="35" t="s">
        <v>106</v>
      </c>
      <c r="H55" s="37">
        <v>42510</v>
      </c>
      <c r="I55" s="38" t="s">
        <v>260</v>
      </c>
      <c r="J55" s="39" t="s">
        <v>259</v>
      </c>
      <c r="K55" s="24" t="str">
        <f>Table2[[#This Row],[name]]</f>
        <v>KIYO</v>
      </c>
    </row>
    <row r="56" spans="2:11" hidden="1" x14ac:dyDescent="0.3">
      <c r="B56" s="34">
        <v>53</v>
      </c>
      <c r="C56" s="42" t="s">
        <v>261</v>
      </c>
      <c r="D56" s="36" t="s">
        <v>262</v>
      </c>
      <c r="E56" s="36" t="s">
        <v>104</v>
      </c>
      <c r="F56" s="35" t="s">
        <v>105</v>
      </c>
      <c r="G56" s="35" t="s">
        <v>106</v>
      </c>
      <c r="H56" s="37">
        <v>42510</v>
      </c>
      <c r="I56" s="38" t="s">
        <v>263</v>
      </c>
      <c r="J56" s="39" t="s">
        <v>262</v>
      </c>
      <c r="K56" s="24" t="str">
        <f>Table2[[#This Row],[name]]</f>
        <v>Louvain Coopération au Développement</v>
      </c>
    </row>
    <row r="57" spans="2:11" ht="43.2" hidden="1" x14ac:dyDescent="0.3">
      <c r="B57" s="34">
        <v>54</v>
      </c>
      <c r="C57" s="35" t="s">
        <v>264</v>
      </c>
      <c r="D57" s="36" t="s">
        <v>265</v>
      </c>
      <c r="E57" s="36" t="s">
        <v>104</v>
      </c>
      <c r="F57" s="35" t="s">
        <v>105</v>
      </c>
      <c r="G57" s="35" t="s">
        <v>106</v>
      </c>
      <c r="H57" s="37">
        <v>42510</v>
      </c>
      <c r="I57" s="38" t="s">
        <v>266</v>
      </c>
      <c r="J57" s="39" t="s">
        <v>265</v>
      </c>
      <c r="K57" s="24" t="str">
        <f>Table2[[#This Row],[name]]</f>
        <v>Light for the World - Licht voor de Wereld - Lumière pour le Monde - Licht fur die Welt</v>
      </c>
    </row>
    <row r="58" spans="2:11" hidden="1" x14ac:dyDescent="0.3">
      <c r="B58" s="34">
        <v>55</v>
      </c>
      <c r="C58" s="35" t="s">
        <v>267</v>
      </c>
      <c r="D58" s="36" t="s">
        <v>268</v>
      </c>
      <c r="E58" s="36" t="s">
        <v>104</v>
      </c>
      <c r="F58" s="35" t="s">
        <v>105</v>
      </c>
      <c r="G58" s="35" t="s">
        <v>106</v>
      </c>
      <c r="H58" s="37">
        <v>43892</v>
      </c>
      <c r="I58" s="38" t="s">
        <v>269</v>
      </c>
      <c r="J58" s="39" t="s">
        <v>268</v>
      </c>
      <c r="K58" s="24" t="str">
        <f>Table2[[#This Row],[name]]</f>
        <v>Laïcité et Humanisme en Afrique Centrale</v>
      </c>
    </row>
    <row r="59" spans="2:11" hidden="1" x14ac:dyDescent="0.3">
      <c r="B59" s="34">
        <v>56</v>
      </c>
      <c r="C59" s="35" t="s">
        <v>270</v>
      </c>
      <c r="D59" s="36" t="s">
        <v>271</v>
      </c>
      <c r="E59" s="36" t="s">
        <v>104</v>
      </c>
      <c r="F59" s="35" t="s">
        <v>105</v>
      </c>
      <c r="G59" s="35" t="s">
        <v>106</v>
      </c>
      <c r="H59" s="37">
        <v>42510</v>
      </c>
      <c r="I59" s="38" t="s">
        <v>272</v>
      </c>
      <c r="J59" s="39" t="s">
        <v>271</v>
      </c>
      <c r="K59" s="24" t="str">
        <f>Table2[[#This Row],[name]]</f>
        <v>Le Monde selon les femmes</v>
      </c>
    </row>
    <row r="60" spans="2:11" ht="28.8" hidden="1" x14ac:dyDescent="0.3">
      <c r="B60" s="34">
        <v>57</v>
      </c>
      <c r="C60" s="35" t="s">
        <v>273</v>
      </c>
      <c r="D60" s="36" t="s">
        <v>407</v>
      </c>
      <c r="E60" s="36" t="s">
        <v>104</v>
      </c>
      <c r="F60" s="35" t="s">
        <v>105</v>
      </c>
      <c r="G60" s="35" t="s">
        <v>106</v>
      </c>
      <c r="H60" s="37">
        <v>42510</v>
      </c>
      <c r="I60" s="38" t="s">
        <v>274</v>
      </c>
      <c r="J60" s="39" t="s">
        <v>275</v>
      </c>
      <c r="K60" s="24" t="str">
        <f>Table2[[#This Row],[name]]</f>
        <v>Médecins du Monde 
Dokters van de Wereld</v>
      </c>
    </row>
    <row r="61" spans="2:11" hidden="1" x14ac:dyDescent="0.3">
      <c r="B61" s="34">
        <v>58</v>
      </c>
      <c r="C61" s="35" t="s">
        <v>276</v>
      </c>
      <c r="D61" s="36" t="s">
        <v>277</v>
      </c>
      <c r="E61" s="36" t="s">
        <v>104</v>
      </c>
      <c r="F61" s="35" t="s">
        <v>105</v>
      </c>
      <c r="G61" s="35" t="s">
        <v>106</v>
      </c>
      <c r="H61" s="37">
        <v>42510</v>
      </c>
      <c r="I61" s="35" t="s">
        <v>278</v>
      </c>
      <c r="J61" s="39" t="s">
        <v>277</v>
      </c>
      <c r="K61" s="24" t="str">
        <f>Table2[[#This Row],[name]]</f>
        <v>Memisa België</v>
      </c>
    </row>
    <row r="62" spans="2:11" hidden="1" x14ac:dyDescent="0.3">
      <c r="B62" s="34">
        <v>59</v>
      </c>
      <c r="C62" s="35" t="s">
        <v>279</v>
      </c>
      <c r="D62" s="36" t="s">
        <v>280</v>
      </c>
      <c r="E62" s="36" t="s">
        <v>104</v>
      </c>
      <c r="F62" s="35" t="s">
        <v>105</v>
      </c>
      <c r="G62" s="35" t="s">
        <v>106</v>
      </c>
      <c r="H62" s="37">
        <v>42510</v>
      </c>
      <c r="I62" s="38" t="s">
        <v>281</v>
      </c>
      <c r="J62" s="39" t="s">
        <v>280</v>
      </c>
      <c r="K62" s="24" t="str">
        <f>Table2[[#This Row],[name]]</f>
        <v xml:space="preserve">Miel Maya Honing </v>
      </c>
    </row>
    <row r="63" spans="2:11" ht="28.8" hidden="1" x14ac:dyDescent="0.3">
      <c r="B63" s="34">
        <v>60</v>
      </c>
      <c r="C63" s="35" t="s">
        <v>282</v>
      </c>
      <c r="D63" s="36" t="s">
        <v>408</v>
      </c>
      <c r="E63" s="36" t="s">
        <v>104</v>
      </c>
      <c r="F63" s="35" t="s">
        <v>105</v>
      </c>
      <c r="G63" s="35" t="s">
        <v>106</v>
      </c>
      <c r="H63" s="37">
        <v>42510</v>
      </c>
      <c r="I63" s="35" t="s">
        <v>283</v>
      </c>
      <c r="J63" s="39" t="s">
        <v>284</v>
      </c>
      <c r="K63" s="24" t="str">
        <f>Table2[[#This Row],[name]]</f>
        <v>Médecins Sans Frontières 
Artsen Zonder Grenzen</v>
      </c>
    </row>
    <row r="64" spans="2:11" ht="43.2" hidden="1" x14ac:dyDescent="0.3">
      <c r="B64" s="34">
        <v>61</v>
      </c>
      <c r="C64" s="35" t="s">
        <v>285</v>
      </c>
      <c r="D64" s="36" t="s">
        <v>286</v>
      </c>
      <c r="E64" s="36" t="s">
        <v>104</v>
      </c>
      <c r="F64" s="35" t="s">
        <v>105</v>
      </c>
      <c r="G64" s="35" t="s">
        <v>106</v>
      </c>
      <c r="H64" s="37">
        <v>42510</v>
      </c>
      <c r="I64" s="38" t="s">
        <v>287</v>
      </c>
      <c r="J64" s="39" t="s">
        <v>288</v>
      </c>
      <c r="K64" s="24" t="str">
        <f>Table2[[#This Row],[name]]</f>
        <v>Beweging voor Internationale Solidariteit - Mouvement pour la Solidarité Internationale</v>
      </c>
    </row>
    <row r="65" spans="2:11" ht="28.8" hidden="1" x14ac:dyDescent="0.3">
      <c r="B65" s="34">
        <v>62</v>
      </c>
      <c r="C65" s="35" t="s">
        <v>289</v>
      </c>
      <c r="D65" s="36" t="s">
        <v>290</v>
      </c>
      <c r="E65" s="36" t="s">
        <v>98</v>
      </c>
      <c r="F65" s="35" t="s">
        <v>99</v>
      </c>
      <c r="G65" s="35" t="s">
        <v>100</v>
      </c>
      <c r="H65" s="37">
        <v>42674</v>
      </c>
      <c r="I65" s="38" t="s">
        <v>291</v>
      </c>
      <c r="J65" s="39" t="s">
        <v>290</v>
      </c>
      <c r="K65" s="24" t="str">
        <f>Table2[[#This Row],[name]]</f>
        <v>ngo-federatie, Vlaamse federatie van NGO's voor ontwikkelingssamenwerking</v>
      </c>
    </row>
    <row r="66" spans="2:11" hidden="1" x14ac:dyDescent="0.3">
      <c r="B66" s="34">
        <v>63</v>
      </c>
      <c r="C66" s="35" t="s">
        <v>292</v>
      </c>
      <c r="D66" s="36" t="s">
        <v>293</v>
      </c>
      <c r="E66" s="36" t="s">
        <v>104</v>
      </c>
      <c r="F66" s="35" t="s">
        <v>105</v>
      </c>
      <c r="G66" s="35" t="s">
        <v>106</v>
      </c>
      <c r="H66" s="37">
        <v>42510</v>
      </c>
      <c r="I66" s="38" t="s">
        <v>294</v>
      </c>
      <c r="J66" s="39" t="s">
        <v>295</v>
      </c>
      <c r="K66" s="24" t="str">
        <f>Table2[[#This Row],[name]]</f>
        <v>Oxfam - Magasins du monde</v>
      </c>
    </row>
    <row r="67" spans="2:11" ht="28.8" hidden="1" x14ac:dyDescent="0.3">
      <c r="B67" s="34">
        <v>64</v>
      </c>
      <c r="C67" s="35" t="s">
        <v>296</v>
      </c>
      <c r="D67" s="36" t="s">
        <v>297</v>
      </c>
      <c r="E67" s="36" t="s">
        <v>104</v>
      </c>
      <c r="F67" s="35" t="s">
        <v>105</v>
      </c>
      <c r="G67" s="35" t="s">
        <v>106</v>
      </c>
      <c r="H67" s="37">
        <v>42510</v>
      </c>
      <c r="I67" s="38" t="s">
        <v>298</v>
      </c>
      <c r="J67" s="39" t="s">
        <v>299</v>
      </c>
      <c r="K67" s="24" t="str">
        <f>Table2[[#This Row],[name]]</f>
        <v>Oxfam Solidariteit 
Oxfam Solidarité</v>
      </c>
    </row>
    <row r="68" spans="2:11" hidden="1" x14ac:dyDescent="0.3">
      <c r="B68" s="34">
        <v>65</v>
      </c>
      <c r="C68" s="35" t="s">
        <v>300</v>
      </c>
      <c r="D68" s="36" t="s">
        <v>301</v>
      </c>
      <c r="E68" s="36" t="s">
        <v>104</v>
      </c>
      <c r="F68" s="35" t="s">
        <v>105</v>
      </c>
      <c r="G68" s="35" t="s">
        <v>106</v>
      </c>
      <c r="H68" s="37">
        <v>42510</v>
      </c>
      <c r="I68" s="38" t="s">
        <v>302</v>
      </c>
      <c r="J68" s="39" t="s">
        <v>303</v>
      </c>
      <c r="K68" s="24" t="str">
        <f>Table2[[#This Row],[name]]</f>
        <v>Oxfam - WereldWinkels</v>
      </c>
    </row>
    <row r="69" spans="2:11" ht="28.8" hidden="1" x14ac:dyDescent="0.3">
      <c r="B69" s="34">
        <v>66</v>
      </c>
      <c r="C69" s="35" t="s">
        <v>304</v>
      </c>
      <c r="D69" s="36" t="s">
        <v>305</v>
      </c>
      <c r="E69" s="36" t="s">
        <v>104</v>
      </c>
      <c r="F69" s="35" t="s">
        <v>105</v>
      </c>
      <c r="G69" s="35" t="s">
        <v>106</v>
      </c>
      <c r="H69" s="37">
        <v>42510</v>
      </c>
      <c r="I69" s="38" t="s">
        <v>306</v>
      </c>
      <c r="J69" s="39" t="s">
        <v>305</v>
      </c>
      <c r="K69" s="24" t="str">
        <f>Table2[[#This Row],[name]]</f>
        <v>Plan International Belgique
Plan International België</v>
      </c>
    </row>
    <row r="70" spans="2:11" hidden="1" x14ac:dyDescent="0.3">
      <c r="B70" s="34">
        <v>67</v>
      </c>
      <c r="C70" s="35" t="s">
        <v>307</v>
      </c>
      <c r="D70" s="36" t="s">
        <v>307</v>
      </c>
      <c r="E70" s="36" t="s">
        <v>104</v>
      </c>
      <c r="F70" s="35" t="s">
        <v>105</v>
      </c>
      <c r="G70" s="35" t="s">
        <v>106</v>
      </c>
      <c r="H70" s="37">
        <v>42510</v>
      </c>
      <c r="I70" s="38" t="s">
        <v>308</v>
      </c>
      <c r="J70" s="39" t="s">
        <v>307</v>
      </c>
      <c r="K70" s="24" t="str">
        <f>Table2[[#This Row],[name]]</f>
        <v>Quinoa</v>
      </c>
    </row>
    <row r="71" spans="2:11" hidden="1" x14ac:dyDescent="0.3">
      <c r="B71" s="34">
        <v>68</v>
      </c>
      <c r="C71" s="35" t="s">
        <v>309</v>
      </c>
      <c r="D71" s="36" t="s">
        <v>310</v>
      </c>
      <c r="E71" s="36" t="s">
        <v>104</v>
      </c>
      <c r="F71" s="35" t="s">
        <v>105</v>
      </c>
      <c r="G71" s="35" t="s">
        <v>106</v>
      </c>
      <c r="H71" s="37">
        <v>42510</v>
      </c>
      <c r="I71" s="38" t="s">
        <v>311</v>
      </c>
      <c r="J71" s="39" t="s">
        <v>310</v>
      </c>
      <c r="K71" s="24" t="str">
        <f>Table2[[#This Row],[name]]</f>
        <v>RCN Justice &amp; Démocratie</v>
      </c>
    </row>
    <row r="72" spans="2:11" hidden="1" x14ac:dyDescent="0.3">
      <c r="B72" s="34">
        <v>69</v>
      </c>
      <c r="C72" s="35" t="s">
        <v>312</v>
      </c>
      <c r="D72" s="36" t="s">
        <v>312</v>
      </c>
      <c r="E72" s="36" t="s">
        <v>104</v>
      </c>
      <c r="F72" s="35" t="s">
        <v>105</v>
      </c>
      <c r="G72" s="35" t="s">
        <v>106</v>
      </c>
      <c r="H72" s="37">
        <v>42510</v>
      </c>
      <c r="I72" s="38" t="s">
        <v>313</v>
      </c>
      <c r="J72" s="39" t="s">
        <v>312</v>
      </c>
      <c r="K72" s="24" t="str">
        <f>Table2[[#This Row],[name]]</f>
        <v>RIKOLTO</v>
      </c>
    </row>
    <row r="73" spans="2:11" hidden="1" x14ac:dyDescent="0.3">
      <c r="B73" s="34">
        <v>70</v>
      </c>
      <c r="C73" s="35" t="s">
        <v>314</v>
      </c>
      <c r="D73" s="36" t="s">
        <v>315</v>
      </c>
      <c r="E73" s="36" t="s">
        <v>104</v>
      </c>
      <c r="F73" s="35" t="s">
        <v>105</v>
      </c>
      <c r="G73" s="35" t="s">
        <v>106</v>
      </c>
      <c r="H73" s="37">
        <v>42510</v>
      </c>
      <c r="I73" s="38" t="s">
        <v>316</v>
      </c>
      <c r="J73" s="39" t="s">
        <v>315</v>
      </c>
      <c r="K73" s="24" t="str">
        <f>Table2[[#This Row],[name]]</f>
        <v>Rode Kruis - Vlaanderen Internationaal</v>
      </c>
    </row>
    <row r="74" spans="2:11" ht="28.8" hidden="1" x14ac:dyDescent="0.3">
      <c r="B74" s="34">
        <v>71</v>
      </c>
      <c r="C74" s="35" t="s">
        <v>317</v>
      </c>
      <c r="D74" s="36" t="s">
        <v>318</v>
      </c>
      <c r="E74" s="36" t="s">
        <v>104</v>
      </c>
      <c r="F74" s="35" t="s">
        <v>105</v>
      </c>
      <c r="G74" s="35" t="s">
        <v>106</v>
      </c>
      <c r="H74" s="37">
        <v>42510</v>
      </c>
      <c r="I74" s="38" t="s">
        <v>319</v>
      </c>
      <c r="J74" s="39" t="s">
        <v>318</v>
      </c>
      <c r="K74" s="24" t="str">
        <f>Table2[[#This Row],[name]]</f>
        <v>Association des Rotary Clubs Belges pour la coopération au développement</v>
      </c>
    </row>
    <row r="75" spans="2:11" hidden="1" x14ac:dyDescent="0.3">
      <c r="B75" s="34">
        <v>72</v>
      </c>
      <c r="C75" s="35" t="s">
        <v>320</v>
      </c>
      <c r="D75" s="36" t="s">
        <v>321</v>
      </c>
      <c r="E75" s="36" t="s">
        <v>104</v>
      </c>
      <c r="F75" s="35" t="s">
        <v>105</v>
      </c>
      <c r="G75" s="35" t="s">
        <v>106</v>
      </c>
      <c r="H75" s="37" t="s">
        <v>127</v>
      </c>
      <c r="I75" s="41" t="s">
        <v>322</v>
      </c>
      <c r="J75" s="39" t="s">
        <v>321</v>
      </c>
      <c r="K75" s="24" t="str">
        <f>Table2[[#This Row],[name]]</f>
        <v>Search for Common Ground</v>
      </c>
    </row>
    <row r="76" spans="2:11" hidden="1" x14ac:dyDescent="0.3">
      <c r="B76" s="34">
        <v>73</v>
      </c>
      <c r="C76" s="35" t="s">
        <v>323</v>
      </c>
      <c r="D76" s="36" t="s">
        <v>324</v>
      </c>
      <c r="E76" s="36" t="s">
        <v>104</v>
      </c>
      <c r="F76" s="35" t="s">
        <v>105</v>
      </c>
      <c r="G76" s="35" t="s">
        <v>106</v>
      </c>
      <c r="H76" s="37">
        <v>42510</v>
      </c>
      <c r="I76" s="38" t="s">
        <v>325</v>
      </c>
      <c r="J76" s="39" t="s">
        <v>324</v>
      </c>
      <c r="K76" s="24" t="str">
        <f>Table2[[#This Row],[name]]</f>
        <v>Service Civil International</v>
      </c>
    </row>
    <row r="77" spans="2:11" hidden="1" x14ac:dyDescent="0.3">
      <c r="B77" s="34">
        <v>74</v>
      </c>
      <c r="C77" s="35" t="s">
        <v>326</v>
      </c>
      <c r="D77" s="36" t="s">
        <v>327</v>
      </c>
      <c r="E77" s="36" t="s">
        <v>104</v>
      </c>
      <c r="F77" s="35" t="s">
        <v>105</v>
      </c>
      <c r="G77" s="35" t="s">
        <v>106</v>
      </c>
      <c r="H77" s="37">
        <v>42510</v>
      </c>
      <c r="I77" s="38" t="s">
        <v>328</v>
      </c>
      <c r="J77" s="39" t="s">
        <v>327</v>
      </c>
      <c r="K77" s="24" t="str">
        <f>Table2[[#This Row],[name]]</f>
        <v>Sensorial Handicap Cooperation</v>
      </c>
    </row>
    <row r="78" spans="2:11" hidden="1" x14ac:dyDescent="0.3">
      <c r="B78" s="34">
        <v>75</v>
      </c>
      <c r="C78" s="35" t="s">
        <v>329</v>
      </c>
      <c r="D78" s="36" t="s">
        <v>330</v>
      </c>
      <c r="E78" s="36" t="s">
        <v>104</v>
      </c>
      <c r="F78" s="35" t="s">
        <v>105</v>
      </c>
      <c r="G78" s="35" t="s">
        <v>106</v>
      </c>
      <c r="H78" s="37">
        <v>42510</v>
      </c>
      <c r="I78" s="38" t="s">
        <v>331</v>
      </c>
      <c r="J78" s="39" t="s">
        <v>330</v>
      </c>
      <c r="K78" s="24" t="str">
        <f>Table2[[#This Row],[name]]</f>
        <v>Solidagro</v>
      </c>
    </row>
    <row r="79" spans="2:11" ht="28.8" hidden="1" x14ac:dyDescent="0.3">
      <c r="B79" s="34">
        <v>76</v>
      </c>
      <c r="C79" s="35" t="s">
        <v>332</v>
      </c>
      <c r="D79" s="36" t="s">
        <v>333</v>
      </c>
      <c r="E79" s="36" t="s">
        <v>104</v>
      </c>
      <c r="F79" s="35" t="s">
        <v>105</v>
      </c>
      <c r="G79" s="35" t="s">
        <v>106</v>
      </c>
      <c r="H79" s="37">
        <v>42510</v>
      </c>
      <c r="I79" s="38" t="s">
        <v>334</v>
      </c>
      <c r="J79" s="39" t="s">
        <v>335</v>
      </c>
      <c r="K79" s="24" t="str">
        <f>Table2[[#This Row],[name]]</f>
        <v>Solidarité Socialiste - Formation, Coopération et Développement</v>
      </c>
    </row>
    <row r="80" spans="2:11" ht="28.8" hidden="1" x14ac:dyDescent="0.3">
      <c r="B80" s="34">
        <v>77</v>
      </c>
      <c r="C80" s="35" t="s">
        <v>336</v>
      </c>
      <c r="D80" s="36" t="s">
        <v>337</v>
      </c>
      <c r="E80" s="36" t="s">
        <v>104</v>
      </c>
      <c r="F80" s="35" t="s">
        <v>105</v>
      </c>
      <c r="G80" s="35" t="s">
        <v>106</v>
      </c>
      <c r="H80" s="37">
        <v>42510</v>
      </c>
      <c r="I80" s="38" t="s">
        <v>338</v>
      </c>
      <c r="J80" s="39" t="s">
        <v>339</v>
      </c>
      <c r="K80" s="24" t="str">
        <f>Table2[[#This Row],[name]]</f>
        <v>Fondation SOS FAIM - 
SOS HUNGER Foundation</v>
      </c>
    </row>
    <row r="81" spans="2:11" ht="28.8" hidden="1" x14ac:dyDescent="0.3">
      <c r="B81" s="34">
        <v>78</v>
      </c>
      <c r="C81" s="35" t="s">
        <v>340</v>
      </c>
      <c r="D81" s="36" t="s">
        <v>409</v>
      </c>
      <c r="E81" s="36" t="s">
        <v>104</v>
      </c>
      <c r="F81" s="35" t="s">
        <v>105</v>
      </c>
      <c r="G81" s="35" t="s">
        <v>106</v>
      </c>
      <c r="H81" s="37">
        <v>42510</v>
      </c>
      <c r="I81" s="38" t="s">
        <v>341</v>
      </c>
      <c r="J81" s="39" t="s">
        <v>342</v>
      </c>
      <c r="K81" s="24" t="str">
        <f>Table2[[#This Row],[name]]</f>
        <v xml:space="preserve">SOS Villages d'Enfants Belgique -
SOS Kinderdorpen België </v>
      </c>
    </row>
    <row r="82" spans="2:11" hidden="1" x14ac:dyDescent="0.3">
      <c r="B82" s="34">
        <v>79</v>
      </c>
      <c r="C82" s="35" t="s">
        <v>343</v>
      </c>
      <c r="D82" s="36" t="s">
        <v>343</v>
      </c>
      <c r="E82" s="36" t="s">
        <v>104</v>
      </c>
      <c r="F82" s="35" t="s">
        <v>105</v>
      </c>
      <c r="G82" s="35" t="s">
        <v>106</v>
      </c>
      <c r="H82" s="37">
        <v>42510</v>
      </c>
      <c r="I82" s="38" t="s">
        <v>344</v>
      </c>
      <c r="J82" s="39" t="s">
        <v>345</v>
      </c>
      <c r="K82" s="24" t="str">
        <f>Table2[[#This Row],[name]]</f>
        <v>Studio Globo</v>
      </c>
    </row>
    <row r="83" spans="2:11" hidden="1" x14ac:dyDescent="0.3">
      <c r="B83" s="34">
        <v>80</v>
      </c>
      <c r="C83" s="35" t="s">
        <v>346</v>
      </c>
      <c r="D83" s="36" t="s">
        <v>346</v>
      </c>
      <c r="E83" s="36" t="s">
        <v>104</v>
      </c>
      <c r="F83" s="35" t="s">
        <v>105</v>
      </c>
      <c r="G83" s="35" t="s">
        <v>106</v>
      </c>
      <c r="H83" s="37">
        <v>42510</v>
      </c>
      <c r="I83" s="38" t="s">
        <v>347</v>
      </c>
      <c r="J83" s="39" t="s">
        <v>346</v>
      </c>
      <c r="K83" s="24" t="str">
        <f>Table2[[#This Row],[name]]</f>
        <v>Tearfund</v>
      </c>
    </row>
    <row r="84" spans="2:11" hidden="1" x14ac:dyDescent="0.3">
      <c r="B84" s="34">
        <v>81</v>
      </c>
      <c r="C84" s="35" t="s">
        <v>348</v>
      </c>
      <c r="D84" s="36" t="s">
        <v>348</v>
      </c>
      <c r="E84" s="36" t="s">
        <v>104</v>
      </c>
      <c r="F84" s="35" t="s">
        <v>105</v>
      </c>
      <c r="G84" s="35" t="s">
        <v>106</v>
      </c>
      <c r="H84" s="37">
        <v>42510</v>
      </c>
      <c r="I84" s="38" t="s">
        <v>349</v>
      </c>
      <c r="J84" s="39" t="s">
        <v>348</v>
      </c>
      <c r="K84" s="24" t="str">
        <f>Table2[[#This Row],[name]]</f>
        <v>TRIAS</v>
      </c>
    </row>
    <row r="85" spans="2:11" ht="28.8" hidden="1" x14ac:dyDescent="0.3">
      <c r="B85" s="34">
        <v>82</v>
      </c>
      <c r="C85" s="35" t="s">
        <v>350</v>
      </c>
      <c r="D85" s="36" t="s">
        <v>351</v>
      </c>
      <c r="E85" s="36" t="s">
        <v>104</v>
      </c>
      <c r="F85" s="35" t="s">
        <v>105</v>
      </c>
      <c r="G85" s="35" t="s">
        <v>106</v>
      </c>
      <c r="H85" s="37">
        <v>42510</v>
      </c>
      <c r="I85" s="38" t="s">
        <v>352</v>
      </c>
      <c r="J85" s="39" t="s">
        <v>351</v>
      </c>
      <c r="K85" s="24" t="str">
        <f>Table2[[#This Row],[name]]</f>
        <v>Universitair Centrum voor Ontwikkelingssamenwerking</v>
      </c>
    </row>
    <row r="86" spans="2:11" ht="28.8" hidden="1" x14ac:dyDescent="0.3">
      <c r="B86" s="34">
        <v>83</v>
      </c>
      <c r="C86" s="42" t="s">
        <v>353</v>
      </c>
      <c r="D86" s="36" t="s">
        <v>353</v>
      </c>
      <c r="E86" s="36" t="s">
        <v>104</v>
      </c>
      <c r="F86" s="35" t="s">
        <v>105</v>
      </c>
      <c r="G86" s="35" t="s">
        <v>106</v>
      </c>
      <c r="H86" s="37">
        <v>42510</v>
      </c>
      <c r="I86" s="38" t="s">
        <v>354</v>
      </c>
      <c r="J86" s="39" t="s">
        <v>355</v>
      </c>
      <c r="K86" s="24" t="str">
        <f>Table2[[#This Row],[name]]</f>
        <v>ULB-Coopération</v>
      </c>
    </row>
    <row r="87" spans="2:11" ht="28.8" hidden="1" x14ac:dyDescent="0.3">
      <c r="B87" s="34">
        <v>84</v>
      </c>
      <c r="C87" s="35" t="s">
        <v>356</v>
      </c>
      <c r="D87" s="36" t="s">
        <v>357</v>
      </c>
      <c r="E87" s="36" t="s">
        <v>104</v>
      </c>
      <c r="F87" s="35" t="s">
        <v>105</v>
      </c>
      <c r="G87" s="35" t="s">
        <v>106</v>
      </c>
      <c r="H87" s="37">
        <v>42510</v>
      </c>
      <c r="I87" s="38" t="s">
        <v>358</v>
      </c>
      <c r="J87" s="39" t="s">
        <v>359</v>
      </c>
      <c r="K87" s="24" t="str">
        <f>Table2[[#This Row],[name]]</f>
        <v>Comité belge pour l'UNICEF
Belgisch Comite voor UNICEF</v>
      </c>
    </row>
    <row r="88" spans="2:11" ht="28.8" x14ac:dyDescent="0.3">
      <c r="B88" s="34">
        <v>85</v>
      </c>
      <c r="C88" s="35" t="s">
        <v>360</v>
      </c>
      <c r="D88" s="36" t="s">
        <v>361</v>
      </c>
      <c r="E88" s="36" t="s">
        <v>118</v>
      </c>
      <c r="F88" s="35" t="s">
        <v>119</v>
      </c>
      <c r="G88" s="35" t="s">
        <v>120</v>
      </c>
      <c r="H88" s="37">
        <v>42510</v>
      </c>
      <c r="I88" s="38" t="s">
        <v>362</v>
      </c>
      <c r="J88" s="39" t="s">
        <v>361</v>
      </c>
      <c r="K88" s="24" t="str">
        <f>Table2[[#This Row],[name]]</f>
        <v>Union des Villes et Communes de Wallonie</v>
      </c>
    </row>
    <row r="89" spans="2:11" hidden="1" x14ac:dyDescent="0.3">
      <c r="B89" s="34">
        <v>86</v>
      </c>
      <c r="C89" s="35" t="s">
        <v>363</v>
      </c>
      <c r="D89" s="36" t="s">
        <v>364</v>
      </c>
      <c r="E89" s="36" t="s">
        <v>104</v>
      </c>
      <c r="F89" s="35" t="s">
        <v>105</v>
      </c>
      <c r="G89" s="35" t="s">
        <v>106</v>
      </c>
      <c r="H89" s="37">
        <v>42510</v>
      </c>
      <c r="I89" s="38" t="s">
        <v>365</v>
      </c>
      <c r="J89" s="39" t="s">
        <v>366</v>
      </c>
      <c r="K89" s="24" t="str">
        <f>Table2[[#This Row],[name]]</f>
        <v>VIA Don Bosco</v>
      </c>
    </row>
    <row r="90" spans="2:11" hidden="1" x14ac:dyDescent="0.3">
      <c r="B90" s="34">
        <v>87</v>
      </c>
      <c r="C90" s="35" t="s">
        <v>367</v>
      </c>
      <c r="D90" s="36" t="s">
        <v>367</v>
      </c>
      <c r="E90" s="36" t="s">
        <v>104</v>
      </c>
      <c r="F90" s="35" t="s">
        <v>105</v>
      </c>
      <c r="G90" s="35" t="s">
        <v>106</v>
      </c>
      <c r="H90" s="37">
        <v>42510</v>
      </c>
      <c r="I90" s="38" t="s">
        <v>368</v>
      </c>
      <c r="J90" s="39" t="s">
        <v>369</v>
      </c>
      <c r="K90" s="24" t="str">
        <f>Table2[[#This Row],[name]]</f>
        <v>Viva Salud</v>
      </c>
    </row>
    <row r="91" spans="2:11" x14ac:dyDescent="0.3">
      <c r="B91" s="34">
        <v>88</v>
      </c>
      <c r="C91" s="35" t="s">
        <v>370</v>
      </c>
      <c r="D91" s="36" t="s">
        <v>371</v>
      </c>
      <c r="E91" s="36" t="s">
        <v>118</v>
      </c>
      <c r="F91" s="35" t="s">
        <v>119</v>
      </c>
      <c r="G91" s="35" t="s">
        <v>120</v>
      </c>
      <c r="H91" s="37">
        <v>42510</v>
      </c>
      <c r="I91" s="38" t="s">
        <v>372</v>
      </c>
      <c r="J91" s="39" t="s">
        <v>371</v>
      </c>
      <c r="K91" s="24" t="str">
        <f>Table2[[#This Row],[name]]</f>
        <v>Vlaamse Interuniversitaire Raad</v>
      </c>
    </row>
    <row r="92" spans="2:11" ht="28.8" hidden="1" x14ac:dyDescent="0.3">
      <c r="B92" s="34">
        <v>89</v>
      </c>
      <c r="C92" s="35" t="s">
        <v>373</v>
      </c>
      <c r="D92" s="36" t="s">
        <v>410</v>
      </c>
      <c r="E92" s="36" t="s">
        <v>104</v>
      </c>
      <c r="F92" s="35" t="s">
        <v>105</v>
      </c>
      <c r="G92" s="35" t="s">
        <v>106</v>
      </c>
      <c r="H92" s="37">
        <v>42510</v>
      </c>
      <c r="I92" s="38" t="s">
        <v>374</v>
      </c>
      <c r="J92" s="39" t="s">
        <v>375</v>
      </c>
      <c r="K92" s="24" t="str">
        <f>Table2[[#This Row],[name]]</f>
        <v xml:space="preserve">Vétérinaires Sans Frontières
Dierenartsen Zonder Grenzen </v>
      </c>
    </row>
    <row r="93" spans="2:11" ht="43.2" x14ac:dyDescent="0.3">
      <c r="B93" s="34">
        <v>90</v>
      </c>
      <c r="C93" s="35" t="s">
        <v>376</v>
      </c>
      <c r="D93" s="36" t="s">
        <v>377</v>
      </c>
      <c r="E93" s="36" t="s">
        <v>118</v>
      </c>
      <c r="F93" s="35" t="s">
        <v>119</v>
      </c>
      <c r="G93" s="35" t="s">
        <v>120</v>
      </c>
      <c r="H93" s="37">
        <v>42510</v>
      </c>
      <c r="I93" s="38" t="s">
        <v>378</v>
      </c>
      <c r="J93" s="39" t="s">
        <v>377</v>
      </c>
      <c r="K93" s="24" t="str">
        <f>Table2[[#This Row],[name]]</f>
        <v>Vlaamse Vereniging voor Ontwikkelingssamenwerking en Technische Bijstand</v>
      </c>
    </row>
    <row r="94" spans="2:11" ht="28.8" x14ac:dyDescent="0.3">
      <c r="B94" s="34">
        <v>91</v>
      </c>
      <c r="C94" s="35" t="s">
        <v>379</v>
      </c>
      <c r="D94" s="36" t="s">
        <v>380</v>
      </c>
      <c r="E94" s="36" t="s">
        <v>118</v>
      </c>
      <c r="F94" s="35" t="s">
        <v>119</v>
      </c>
      <c r="G94" s="35" t="s">
        <v>120</v>
      </c>
      <c r="H94" s="37">
        <v>42510</v>
      </c>
      <c r="I94" s="38" t="s">
        <v>381</v>
      </c>
      <c r="J94" s="39" t="s">
        <v>380</v>
      </c>
      <c r="K94" s="24" t="str">
        <f>Table2[[#This Row],[name]]</f>
        <v>Vereniging van Vlaamse Steden en Gemeenten</v>
      </c>
    </row>
    <row r="95" spans="2:11" ht="28.8" hidden="1" x14ac:dyDescent="0.3">
      <c r="B95" s="34">
        <v>92</v>
      </c>
      <c r="C95" s="35" t="s">
        <v>382</v>
      </c>
      <c r="D95" s="36" t="s">
        <v>383</v>
      </c>
      <c r="E95" s="36" t="s">
        <v>104</v>
      </c>
      <c r="F95" s="35" t="s">
        <v>105</v>
      </c>
      <c r="G95" s="35" t="s">
        <v>106</v>
      </c>
      <c r="H95" s="37" t="s">
        <v>127</v>
      </c>
      <c r="I95" s="41" t="s">
        <v>384</v>
      </c>
      <c r="J95" s="39" t="s">
        <v>385</v>
      </c>
      <c r="K95" s="24" t="str">
        <f>Table2[[#This Row],[name]]</f>
        <v>War-Affected people's Association International</v>
      </c>
    </row>
    <row r="96" spans="2:11" hidden="1" x14ac:dyDescent="0.3">
      <c r="B96" s="34">
        <v>93</v>
      </c>
      <c r="C96" s="35" t="s">
        <v>386</v>
      </c>
      <c r="D96" s="36" t="s">
        <v>387</v>
      </c>
      <c r="E96" s="36" t="s">
        <v>104</v>
      </c>
      <c r="F96" s="35" t="s">
        <v>105</v>
      </c>
      <c r="G96" s="35" t="s">
        <v>106</v>
      </c>
      <c r="H96" s="37">
        <v>42510</v>
      </c>
      <c r="I96" s="38" t="s">
        <v>388</v>
      </c>
      <c r="J96" s="39" t="s">
        <v>387</v>
      </c>
      <c r="K96" s="24" t="str">
        <f>Table2[[#This Row],[name]]</f>
        <v>WSM We Social Movement</v>
      </c>
    </row>
    <row r="97" spans="2:11" hidden="1" x14ac:dyDescent="0.3">
      <c r="B97" s="34">
        <v>94</v>
      </c>
      <c r="C97" s="35" t="s">
        <v>389</v>
      </c>
      <c r="D97" s="36" t="s">
        <v>390</v>
      </c>
      <c r="E97" s="36" t="s">
        <v>104</v>
      </c>
      <c r="F97" s="35" t="s">
        <v>105</v>
      </c>
      <c r="G97" s="35" t="s">
        <v>106</v>
      </c>
      <c r="H97" s="37">
        <v>42510</v>
      </c>
      <c r="I97" s="38" t="s">
        <v>391</v>
      </c>
      <c r="J97" s="39" t="s">
        <v>390</v>
      </c>
      <c r="K97" s="24" t="str">
        <f>Table2[[#This Row],[name]]</f>
        <v>World Wildlife Fund</v>
      </c>
    </row>
    <row r="98" spans="2:11" x14ac:dyDescent="0.3"/>
    <row r="99" spans="2:11" x14ac:dyDescent="0.3"/>
    <row r="100" spans="2:11" x14ac:dyDescent="0.3"/>
    <row r="101" spans="2:11" x14ac:dyDescent="0.3"/>
    <row r="102" spans="2:11" x14ac:dyDescent="0.3"/>
  </sheetData>
  <phoneticPr fontId="19" type="noConversion"/>
  <pageMargins left="0.7" right="0.7" top="0.75" bottom="0.75" header="0.3" footer="0.3"/>
  <pageSetup orientation="portrait"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U175"/>
  <sheetViews>
    <sheetView workbookViewId="0">
      <selection activeCell="J168" sqref="J168"/>
    </sheetView>
  </sheetViews>
  <sheetFormatPr baseColWidth="10" defaultColWidth="8.88671875" defaultRowHeight="14.4" x14ac:dyDescent="0.3"/>
  <cols>
    <col min="2" max="2" width="58.5546875" style="47" customWidth="1"/>
    <col min="3" max="3" width="14.88671875" style="47" customWidth="1"/>
    <col min="4" max="4" width="17.88671875" customWidth="1"/>
    <col min="5" max="5" width="17.33203125" customWidth="1"/>
    <col min="6" max="6" width="19" customWidth="1"/>
    <col min="7" max="7" width="12.5546875" customWidth="1"/>
    <col min="8" max="8" width="11.88671875" customWidth="1"/>
    <col min="10" max="10" width="12" customWidth="1"/>
    <col min="19" max="19" width="13.88671875" customWidth="1"/>
  </cols>
  <sheetData>
    <row r="1" spans="1:21" x14ac:dyDescent="0.3">
      <c r="A1" t="s">
        <v>392</v>
      </c>
      <c r="B1" s="47" t="s">
        <v>1188</v>
      </c>
      <c r="C1" s="47" t="s">
        <v>73</v>
      </c>
      <c r="D1" t="s">
        <v>510</v>
      </c>
      <c r="E1" t="s">
        <v>511</v>
      </c>
      <c r="F1" t="s">
        <v>512</v>
      </c>
      <c r="G1" t="s">
        <v>513</v>
      </c>
      <c r="H1" t="s">
        <v>514</v>
      </c>
      <c r="I1" t="s">
        <v>515</v>
      </c>
      <c r="J1" t="s">
        <v>516</v>
      </c>
      <c r="K1" t="s">
        <v>2639</v>
      </c>
    </row>
    <row r="2" spans="1:21" hidden="1" x14ac:dyDescent="0.3">
      <c r="A2">
        <v>901</v>
      </c>
      <c r="B2" s="47" t="s">
        <v>2642</v>
      </c>
      <c r="C2" s="47" t="s">
        <v>1221</v>
      </c>
      <c r="D2" t="s">
        <v>1621</v>
      </c>
      <c r="E2" t="s">
        <v>1621</v>
      </c>
      <c r="F2" t="s">
        <v>1621</v>
      </c>
      <c r="G2" t="s">
        <v>1621</v>
      </c>
      <c r="H2">
        <v>998</v>
      </c>
      <c r="I2" t="str">
        <f>VLOOKUP(Table4[[#This Row],[ID]],List129[[ID]:[IATI]],7,FALSE)</f>
        <v>BE</v>
      </c>
      <c r="J2" t="s">
        <v>522</v>
      </c>
      <c r="K2">
        <v>1</v>
      </c>
      <c r="R2" t="s">
        <v>1194</v>
      </c>
      <c r="S2" t="s">
        <v>576</v>
      </c>
      <c r="T2" t="str">
        <f>VLOOKUP(S2,Table4[[EN]:[CSC]],2,FALSE)</f>
        <v>Y</v>
      </c>
      <c r="U2" t="s">
        <v>576</v>
      </c>
    </row>
    <row r="3" spans="1:21" s="139" customFormat="1" hidden="1" x14ac:dyDescent="0.3">
      <c r="B3" s="72" t="s">
        <v>2641</v>
      </c>
      <c r="C3" s="72" t="s">
        <v>1223</v>
      </c>
      <c r="D3" s="139" t="s">
        <v>517</v>
      </c>
      <c r="E3" s="139" t="s">
        <v>518</v>
      </c>
      <c r="F3" s="139" t="s">
        <v>519</v>
      </c>
      <c r="G3" s="139" t="s">
        <v>520</v>
      </c>
      <c r="H3" s="139">
        <v>998</v>
      </c>
      <c r="I3" s="72" t="s">
        <v>2643</v>
      </c>
      <c r="J3" s="139" t="s">
        <v>522</v>
      </c>
      <c r="K3" s="72">
        <v>1</v>
      </c>
    </row>
    <row r="4" spans="1:21" x14ac:dyDescent="0.3">
      <c r="A4">
        <v>251</v>
      </c>
      <c r="B4" s="47" t="s">
        <v>523</v>
      </c>
      <c r="C4" s="47" t="s">
        <v>1223</v>
      </c>
      <c r="D4" t="s">
        <v>523</v>
      </c>
      <c r="E4" t="s">
        <v>523</v>
      </c>
      <c r="F4" t="s">
        <v>523</v>
      </c>
      <c r="G4" t="s">
        <v>524</v>
      </c>
      <c r="H4">
        <v>625</v>
      </c>
      <c r="I4" t="str">
        <f>VLOOKUP(Table4[[#This Row],[ID]],List129[[ID]:[IATI]],7,FALSE)</f>
        <v>AF</v>
      </c>
      <c r="J4" t="s">
        <v>525</v>
      </c>
      <c r="K4">
        <v>1</v>
      </c>
      <c r="R4" t="s">
        <v>1195</v>
      </c>
      <c r="S4" s="47" t="s">
        <v>583</v>
      </c>
      <c r="T4" s="47" t="str">
        <f>VLOOKUP(S4,Table4[[EN]:[CSC]],2,FALSE)</f>
        <v>Y</v>
      </c>
      <c r="U4" t="s">
        <v>583</v>
      </c>
    </row>
    <row r="5" spans="1:21" hidden="1" x14ac:dyDescent="0.3">
      <c r="A5">
        <v>101</v>
      </c>
      <c r="B5" s="47" t="s">
        <v>527</v>
      </c>
      <c r="C5" s="47" t="s">
        <v>1223</v>
      </c>
      <c r="D5" t="s">
        <v>526</v>
      </c>
      <c r="E5" t="s">
        <v>526</v>
      </c>
      <c r="F5" t="s">
        <v>527</v>
      </c>
      <c r="G5" t="s">
        <v>528</v>
      </c>
      <c r="H5">
        <v>71</v>
      </c>
      <c r="I5" t="str">
        <f>VLOOKUP(Table4[[#This Row],[ID]],List129[[ID]:[IATI]],7,FALSE)</f>
        <v>AL</v>
      </c>
      <c r="J5" t="s">
        <v>529</v>
      </c>
      <c r="K5">
        <v>1</v>
      </c>
      <c r="R5" t="s">
        <v>1196</v>
      </c>
      <c r="S5" s="47" t="s">
        <v>598</v>
      </c>
      <c r="T5" s="47" t="str">
        <f>VLOOKUP(S5,Table4[[EN]:[CSC]],2,FALSE)</f>
        <v>Y</v>
      </c>
      <c r="U5" t="s">
        <v>598</v>
      </c>
    </row>
    <row r="6" spans="1:21" hidden="1" x14ac:dyDescent="0.3">
      <c r="A6">
        <v>351</v>
      </c>
      <c r="B6" s="47" t="s">
        <v>532</v>
      </c>
      <c r="C6" s="47" t="s">
        <v>1223</v>
      </c>
      <c r="D6" t="s">
        <v>530</v>
      </c>
      <c r="E6" t="s">
        <v>531</v>
      </c>
      <c r="F6" t="s">
        <v>532</v>
      </c>
      <c r="G6" t="s">
        <v>533</v>
      </c>
      <c r="H6">
        <v>130</v>
      </c>
      <c r="I6" t="str">
        <f>VLOOKUP(Table4[[#This Row],[ID]],List129[[ID]:[IATI]],7,FALSE)</f>
        <v>DZ</v>
      </c>
      <c r="J6" t="s">
        <v>535</v>
      </c>
      <c r="K6">
        <v>1</v>
      </c>
      <c r="R6" t="s">
        <v>1197</v>
      </c>
      <c r="S6" s="47" t="s">
        <v>601</v>
      </c>
      <c r="T6" s="47" t="str">
        <f>VLOOKUP(S6,Table4[[EN]:[CSC]],2,FALSE)</f>
        <v>Y</v>
      </c>
      <c r="U6" t="s">
        <v>601</v>
      </c>
    </row>
    <row r="7" spans="1:21" hidden="1" x14ac:dyDescent="0.3">
      <c r="A7">
        <v>341</v>
      </c>
      <c r="B7" s="47" t="s">
        <v>536</v>
      </c>
      <c r="C7" s="47" t="s">
        <v>1223</v>
      </c>
      <c r="D7" t="s">
        <v>536</v>
      </c>
      <c r="E7" t="s">
        <v>536</v>
      </c>
      <c r="F7" t="s">
        <v>536</v>
      </c>
      <c r="G7" t="s">
        <v>537</v>
      </c>
      <c r="H7">
        <v>225</v>
      </c>
      <c r="I7" t="str">
        <f>VLOOKUP(Table4[[#This Row],[ID]],List129[[ID]:[IATI]],7,FALSE)</f>
        <v>AO</v>
      </c>
      <c r="J7" t="s">
        <v>539</v>
      </c>
      <c r="K7">
        <v>1</v>
      </c>
      <c r="R7" t="s">
        <v>1198</v>
      </c>
      <c r="S7" s="47" t="s">
        <v>605</v>
      </c>
      <c r="T7" s="47" t="str">
        <f>VLOOKUP(S7,Table4[[EN]:[CSC]],2,FALSE)</f>
        <v>Y</v>
      </c>
      <c r="U7" t="s">
        <v>605</v>
      </c>
    </row>
    <row r="8" spans="1:21" hidden="1" x14ac:dyDescent="0.3">
      <c r="A8">
        <v>490</v>
      </c>
      <c r="B8" s="47" t="s">
        <v>542</v>
      </c>
      <c r="C8" s="47" t="s">
        <v>1223</v>
      </c>
      <c r="D8" t="s">
        <v>540</v>
      </c>
      <c r="E8" t="s">
        <v>541</v>
      </c>
      <c r="F8" t="s">
        <v>542</v>
      </c>
      <c r="G8" t="s">
        <v>543</v>
      </c>
      <c r="H8">
        <v>376</v>
      </c>
      <c r="I8" t="str">
        <f>VLOOKUP(Table4[[#This Row],[ID]],List129[[ID]:[IATI]],7,FALSE)</f>
        <v>AI</v>
      </c>
      <c r="J8" t="s">
        <v>545</v>
      </c>
      <c r="K8">
        <v>1</v>
      </c>
      <c r="R8" t="s">
        <v>1199</v>
      </c>
      <c r="S8" s="47" t="s">
        <v>682</v>
      </c>
      <c r="T8" s="47" t="str">
        <f>VLOOKUP(S8,Table4[[EN]:[CSC]],2,FALSE)</f>
        <v>Y</v>
      </c>
      <c r="U8" t="s">
        <v>682</v>
      </c>
    </row>
    <row r="9" spans="1:21" hidden="1" x14ac:dyDescent="0.3">
      <c r="A9">
        <v>491</v>
      </c>
      <c r="B9" s="47" t="s">
        <v>547</v>
      </c>
      <c r="C9" s="47" t="s">
        <v>1223</v>
      </c>
      <c r="D9" t="s">
        <v>546</v>
      </c>
      <c r="E9" t="s">
        <v>546</v>
      </c>
      <c r="F9" t="s">
        <v>547</v>
      </c>
      <c r="G9" t="s">
        <v>548</v>
      </c>
      <c r="H9">
        <v>377</v>
      </c>
      <c r="I9" t="str">
        <f>VLOOKUP(Table4[[#This Row],[ID]],List129[[ID]:[IATI]],7,FALSE)</f>
        <v>AG</v>
      </c>
      <c r="J9" t="s">
        <v>545</v>
      </c>
      <c r="K9">
        <v>1</v>
      </c>
      <c r="R9" t="s">
        <v>1200</v>
      </c>
      <c r="S9" s="47" t="s">
        <v>727</v>
      </c>
      <c r="T9" s="47" t="str">
        <f>VLOOKUP(S9,Table4[[EN]:[CSC]],2,FALSE)</f>
        <v>Y</v>
      </c>
      <c r="U9" t="s">
        <v>727</v>
      </c>
    </row>
    <row r="10" spans="1:21" hidden="1" x14ac:dyDescent="0.3">
      <c r="A10">
        <v>511</v>
      </c>
      <c r="B10" s="47" t="s">
        <v>552</v>
      </c>
      <c r="C10" s="47" t="s">
        <v>1223</v>
      </c>
      <c r="D10" t="s">
        <v>550</v>
      </c>
      <c r="E10" t="s">
        <v>551</v>
      </c>
      <c r="F10" t="s">
        <v>552</v>
      </c>
      <c r="G10" t="s">
        <v>553</v>
      </c>
      <c r="H10">
        <v>425</v>
      </c>
      <c r="I10" t="str">
        <f>VLOOKUP(Table4[[#This Row],[ID]],List129[[ID]:[IATI]],7,FALSE)</f>
        <v>AR</v>
      </c>
      <c r="J10" t="s">
        <v>545</v>
      </c>
      <c r="K10">
        <v>1</v>
      </c>
      <c r="R10" t="s">
        <v>1201</v>
      </c>
      <c r="S10" s="47" t="s">
        <v>1219</v>
      </c>
      <c r="T10" s="47" t="e">
        <f>VLOOKUP(S10,Table4[[EN]:[CSC]],2,FALSE)</f>
        <v>#N/A</v>
      </c>
      <c r="U10" t="s">
        <v>732</v>
      </c>
    </row>
    <row r="11" spans="1:21" x14ac:dyDescent="0.3">
      <c r="A11">
        <v>271</v>
      </c>
      <c r="B11" s="47" t="s">
        <v>556</v>
      </c>
      <c r="C11" s="47" t="s">
        <v>1223</v>
      </c>
      <c r="D11" t="s">
        <v>554</v>
      </c>
      <c r="E11" t="s">
        <v>555</v>
      </c>
      <c r="F11" t="s">
        <v>556</v>
      </c>
      <c r="G11" t="s">
        <v>557</v>
      </c>
      <c r="H11">
        <v>610</v>
      </c>
      <c r="I11" t="str">
        <f>VLOOKUP(Table4[[#This Row],[ID]],List129[[ID]:[IATI]],7,FALSE)</f>
        <v>AM</v>
      </c>
      <c r="J11" t="s">
        <v>525</v>
      </c>
      <c r="K11">
        <v>1</v>
      </c>
      <c r="R11" t="s">
        <v>1202</v>
      </c>
      <c r="S11" s="47" t="s">
        <v>742</v>
      </c>
      <c r="T11" s="47" t="str">
        <f>VLOOKUP(S11,Table4[[EN]:[CSC]],2,FALSE)</f>
        <v>Y</v>
      </c>
      <c r="U11" t="s">
        <v>742</v>
      </c>
    </row>
    <row r="12" spans="1:21" x14ac:dyDescent="0.3">
      <c r="A12">
        <v>272</v>
      </c>
      <c r="B12" s="47" t="s">
        <v>560</v>
      </c>
      <c r="C12" s="47" t="s">
        <v>1223</v>
      </c>
      <c r="D12" t="s">
        <v>558</v>
      </c>
      <c r="E12" t="s">
        <v>559</v>
      </c>
      <c r="F12" t="s">
        <v>560</v>
      </c>
      <c r="G12" t="s">
        <v>561</v>
      </c>
      <c r="H12">
        <v>611</v>
      </c>
      <c r="I12" t="str">
        <f>VLOOKUP(Table4[[#This Row],[ID]],List129[[ID]:[IATI]],7,FALSE)</f>
        <v>AZ</v>
      </c>
      <c r="J12" t="s">
        <v>525</v>
      </c>
      <c r="K12">
        <v>1</v>
      </c>
      <c r="R12" t="s">
        <v>1203</v>
      </c>
      <c r="S12" s="47" t="s">
        <v>753</v>
      </c>
      <c r="T12" s="47" t="str">
        <f>VLOOKUP(S12,Table4[[EN]:[CSC]],2,FALSE)</f>
        <v>Y</v>
      </c>
      <c r="U12" t="s">
        <v>753</v>
      </c>
    </row>
    <row r="13" spans="1:21" x14ac:dyDescent="0.3">
      <c r="A13">
        <v>237</v>
      </c>
      <c r="B13" s="47" t="s">
        <v>562</v>
      </c>
      <c r="C13" s="47" t="s">
        <v>1223</v>
      </c>
      <c r="D13" t="s">
        <v>562</v>
      </c>
      <c r="E13" t="s">
        <v>562</v>
      </c>
      <c r="F13" t="s">
        <v>562</v>
      </c>
      <c r="G13" t="s">
        <v>563</v>
      </c>
      <c r="H13">
        <v>666</v>
      </c>
      <c r="I13" t="str">
        <f>VLOOKUP(Table4[[#This Row],[ID]],List129[[ID]:[IATI]],7,FALSE)</f>
        <v>BD</v>
      </c>
      <c r="J13" t="s">
        <v>525</v>
      </c>
      <c r="K13">
        <v>1</v>
      </c>
      <c r="R13" t="s">
        <v>1204</v>
      </c>
      <c r="S13" s="47" t="s">
        <v>792</v>
      </c>
      <c r="T13" s="47" t="str">
        <f>VLOOKUP(S13,Table4[[EN]:[CSC]],2,FALSE)</f>
        <v>Y</v>
      </c>
      <c r="U13" t="s">
        <v>792</v>
      </c>
    </row>
    <row r="14" spans="1:21" hidden="1" x14ac:dyDescent="0.3">
      <c r="A14">
        <v>423</v>
      </c>
      <c r="B14" s="47" t="s">
        <v>565</v>
      </c>
      <c r="C14" s="47" t="s">
        <v>1223</v>
      </c>
      <c r="D14" t="s">
        <v>565</v>
      </c>
      <c r="E14" t="s">
        <v>566</v>
      </c>
      <c r="F14" t="s">
        <v>565</v>
      </c>
      <c r="G14" t="s">
        <v>567</v>
      </c>
      <c r="H14">
        <v>329</v>
      </c>
      <c r="I14" t="str">
        <f>VLOOKUP(Table4[[#This Row],[ID]],List129[[ID]:[IATI]],7,FALSE)</f>
        <v>BB</v>
      </c>
      <c r="J14" t="s">
        <v>545</v>
      </c>
      <c r="K14">
        <v>1</v>
      </c>
      <c r="R14" t="s">
        <v>1205</v>
      </c>
      <c r="S14" s="47" t="s">
        <v>836</v>
      </c>
      <c r="T14" s="47" t="e">
        <f>VLOOKUP(S14,Table4[[EN]:[CSC]],2,FALSE)</f>
        <v>#N/A</v>
      </c>
      <c r="U14" t="s">
        <v>837</v>
      </c>
    </row>
    <row r="15" spans="1:21" hidden="1" x14ac:dyDescent="0.3">
      <c r="A15">
        <v>142</v>
      </c>
      <c r="B15" s="47" t="s">
        <v>569</v>
      </c>
      <c r="C15" s="47" t="s">
        <v>1223</v>
      </c>
      <c r="D15" t="s">
        <v>569</v>
      </c>
      <c r="E15" t="s">
        <v>569</v>
      </c>
      <c r="F15" t="s">
        <v>569</v>
      </c>
      <c r="G15" t="s">
        <v>570</v>
      </c>
      <c r="H15">
        <v>86</v>
      </c>
      <c r="I15" t="str">
        <f>VLOOKUP(Table4[[#This Row],[ID]],List129[[ID]:[IATI]],7,FALSE)</f>
        <v>BY</v>
      </c>
      <c r="J15" t="s">
        <v>529</v>
      </c>
      <c r="K15">
        <v>1</v>
      </c>
      <c r="R15" t="s">
        <v>1206</v>
      </c>
      <c r="S15" s="47" t="s">
        <v>852</v>
      </c>
      <c r="T15" s="47" t="e">
        <f>VLOOKUP(S15,Table4[[EN]:[CSC]],2,FALSE)</f>
        <v>#N/A</v>
      </c>
      <c r="U15" t="s">
        <v>853</v>
      </c>
    </row>
    <row r="16" spans="1:21" hidden="1" x14ac:dyDescent="0.3">
      <c r="A16">
        <v>430</v>
      </c>
      <c r="B16" s="47" t="s">
        <v>572</v>
      </c>
      <c r="C16" s="47" t="s">
        <v>1223</v>
      </c>
      <c r="D16" t="s">
        <v>572</v>
      </c>
      <c r="E16" t="s">
        <v>573</v>
      </c>
      <c r="F16" t="s">
        <v>572</v>
      </c>
      <c r="G16" t="s">
        <v>574</v>
      </c>
      <c r="H16">
        <v>352</v>
      </c>
      <c r="I16" t="str">
        <f>VLOOKUP(Table4[[#This Row],[ID]],List129[[ID]:[IATI]],7,FALSE)</f>
        <v>BZ</v>
      </c>
      <c r="J16" t="s">
        <v>545</v>
      </c>
      <c r="K16">
        <v>1</v>
      </c>
      <c r="R16" t="s">
        <v>1207</v>
      </c>
      <c r="S16" s="47" t="s">
        <v>856</v>
      </c>
      <c r="T16" s="47" t="e">
        <f>VLOOKUP(S16,Table4[[EN]:[CSC]],2,FALSE)</f>
        <v>#N/A</v>
      </c>
      <c r="U16" t="s">
        <v>857</v>
      </c>
    </row>
    <row r="17" spans="1:21" hidden="1" x14ac:dyDescent="0.3">
      <c r="A17">
        <v>310</v>
      </c>
      <c r="B17" s="47" t="s">
        <v>576</v>
      </c>
      <c r="C17" s="47" t="s">
        <v>1221</v>
      </c>
      <c r="D17" t="s">
        <v>576</v>
      </c>
      <c r="E17" t="s">
        <v>577</v>
      </c>
      <c r="F17" t="s">
        <v>576</v>
      </c>
      <c r="G17" t="s">
        <v>578</v>
      </c>
      <c r="H17">
        <v>236</v>
      </c>
      <c r="I17" t="str">
        <f>VLOOKUP(Table4[[#This Row],[ID]],List129[[ID]:[IATI]],7,FALSE)</f>
        <v>BJ</v>
      </c>
      <c r="J17" t="s">
        <v>539</v>
      </c>
      <c r="K17">
        <v>1</v>
      </c>
      <c r="R17" t="s">
        <v>1208</v>
      </c>
      <c r="S17" s="47" t="s">
        <v>899</v>
      </c>
      <c r="T17" s="47" t="str">
        <f>VLOOKUP(S17,Table4[[EN]:[CSC]],2,FALSE)</f>
        <v>Y</v>
      </c>
      <c r="U17" t="s">
        <v>899</v>
      </c>
    </row>
    <row r="18" spans="1:21" x14ac:dyDescent="0.3">
      <c r="A18">
        <v>223</v>
      </c>
      <c r="B18" s="47" t="s">
        <v>580</v>
      </c>
      <c r="C18" s="47" t="s">
        <v>1223</v>
      </c>
      <c r="D18" t="s">
        <v>579</v>
      </c>
      <c r="E18" t="s">
        <v>579</v>
      </c>
      <c r="F18" t="s">
        <v>580</v>
      </c>
      <c r="G18" t="s">
        <v>581</v>
      </c>
      <c r="H18">
        <v>630</v>
      </c>
      <c r="I18" t="str">
        <f>VLOOKUP(Table4[[#This Row],[ID]],List129[[ID]:[IATI]],7,FALSE)</f>
        <v>BT</v>
      </c>
      <c r="J18" t="s">
        <v>525</v>
      </c>
      <c r="K18">
        <v>1</v>
      </c>
      <c r="R18" t="s">
        <v>1209</v>
      </c>
      <c r="S18" s="47" t="s">
        <v>919</v>
      </c>
      <c r="T18" s="47" t="e">
        <f>VLOOKUP(S18,Table4[[EN]:[CSC]],2,FALSE)</f>
        <v>#N/A</v>
      </c>
      <c r="U18" t="s">
        <v>920</v>
      </c>
    </row>
    <row r="19" spans="1:21" hidden="1" x14ac:dyDescent="0.3">
      <c r="A19">
        <v>512</v>
      </c>
      <c r="B19" s="47" t="s">
        <v>583</v>
      </c>
      <c r="C19" s="47" t="s">
        <v>1221</v>
      </c>
      <c r="D19" t="s">
        <v>583</v>
      </c>
      <c r="E19" t="s">
        <v>584</v>
      </c>
      <c r="F19" t="s">
        <v>583</v>
      </c>
      <c r="G19" t="s">
        <v>585</v>
      </c>
      <c r="H19">
        <v>428</v>
      </c>
      <c r="I19" t="str">
        <f>VLOOKUP(Table4[[#This Row],[ID]],List129[[ID]:[IATI]],7,FALSE)</f>
        <v>BO</v>
      </c>
      <c r="J19" t="s">
        <v>545</v>
      </c>
      <c r="K19">
        <v>1</v>
      </c>
      <c r="R19" t="s">
        <v>1210</v>
      </c>
      <c r="S19" s="47" t="s">
        <v>1152</v>
      </c>
      <c r="T19" s="47" t="str">
        <f>VLOOKUP(S19,Table4[[EN]:[CSC]],2,FALSE)</f>
        <v>Y</v>
      </c>
      <c r="U19" t="s">
        <v>1152</v>
      </c>
    </row>
    <row r="20" spans="1:21" hidden="1" x14ac:dyDescent="0.3">
      <c r="A20">
        <v>135</v>
      </c>
      <c r="B20" s="47" t="s">
        <v>588</v>
      </c>
      <c r="C20" s="47" t="s">
        <v>1223</v>
      </c>
      <c r="D20" t="s">
        <v>586</v>
      </c>
      <c r="E20" t="s">
        <v>587</v>
      </c>
      <c r="F20" t="s">
        <v>588</v>
      </c>
      <c r="G20" t="s">
        <v>589</v>
      </c>
      <c r="H20">
        <v>64</v>
      </c>
      <c r="I20" t="str">
        <f>VLOOKUP(Table4[[#This Row],[ID]],List129[[ID]:[IATI]],7,FALSE)</f>
        <v>BA</v>
      </c>
      <c r="J20" t="s">
        <v>529</v>
      </c>
      <c r="K20">
        <v>1</v>
      </c>
      <c r="R20" t="s">
        <v>1211</v>
      </c>
      <c r="S20" s="47" t="s">
        <v>946</v>
      </c>
      <c r="T20" s="47" t="str">
        <f>VLOOKUP(S20,Table4[[EN]:[CSC]],2,FALSE)</f>
        <v>Y</v>
      </c>
      <c r="U20" t="s">
        <v>946</v>
      </c>
    </row>
    <row r="21" spans="1:21" hidden="1" x14ac:dyDescent="0.3">
      <c r="A21">
        <v>302</v>
      </c>
      <c r="B21" s="47" t="s">
        <v>591</v>
      </c>
      <c r="C21" s="47" t="s">
        <v>1223</v>
      </c>
      <c r="D21" t="s">
        <v>591</v>
      </c>
      <c r="E21" t="s">
        <v>591</v>
      </c>
      <c r="F21" t="s">
        <v>591</v>
      </c>
      <c r="G21" t="s">
        <v>592</v>
      </c>
      <c r="H21">
        <v>227</v>
      </c>
      <c r="I21" t="str">
        <f>VLOOKUP(Table4[[#This Row],[ID]],List129[[ID]:[IATI]],7,FALSE)</f>
        <v>BW</v>
      </c>
      <c r="J21" t="s">
        <v>539</v>
      </c>
      <c r="K21">
        <v>1</v>
      </c>
      <c r="R21" t="s">
        <v>1212</v>
      </c>
      <c r="S21" s="47" t="s">
        <v>959</v>
      </c>
      <c r="T21" s="47" t="str">
        <f>VLOOKUP(S21,Table4[[EN]:[CSC]],2,FALSE)</f>
        <v>Y</v>
      </c>
      <c r="U21" t="s">
        <v>959</v>
      </c>
    </row>
    <row r="22" spans="1:21" hidden="1" x14ac:dyDescent="0.3">
      <c r="A22">
        <v>513</v>
      </c>
      <c r="B22" s="47" t="s">
        <v>596</v>
      </c>
      <c r="C22" s="47" t="s">
        <v>1223</v>
      </c>
      <c r="D22" t="s">
        <v>594</v>
      </c>
      <c r="E22" t="s">
        <v>595</v>
      </c>
      <c r="F22" t="s">
        <v>596</v>
      </c>
      <c r="G22" t="s">
        <v>597</v>
      </c>
      <c r="H22">
        <v>431</v>
      </c>
      <c r="I22" t="str">
        <f>VLOOKUP(Table4[[#This Row],[ID]],List129[[ID]:[IATI]],7,FALSE)</f>
        <v>BR</v>
      </c>
      <c r="J22" t="s">
        <v>545</v>
      </c>
      <c r="K22">
        <v>1</v>
      </c>
      <c r="R22" t="s">
        <v>1213</v>
      </c>
      <c r="S22" s="47" t="s">
        <v>708</v>
      </c>
      <c r="T22" s="47" t="str">
        <f>VLOOKUP(S22,Table4[[EN]:[CSC]],2,FALSE)</f>
        <v>Y</v>
      </c>
      <c r="U22" t="s">
        <v>708</v>
      </c>
    </row>
    <row r="23" spans="1:21" hidden="1" x14ac:dyDescent="0.3">
      <c r="A23">
        <v>316</v>
      </c>
      <c r="B23" s="47" t="s">
        <v>598</v>
      </c>
      <c r="C23" s="47" t="s">
        <v>1221</v>
      </c>
      <c r="D23" t="s">
        <v>598</v>
      </c>
      <c r="E23" t="s">
        <v>598</v>
      </c>
      <c r="F23" t="s">
        <v>598</v>
      </c>
      <c r="G23" t="s">
        <v>599</v>
      </c>
      <c r="H23">
        <v>287</v>
      </c>
      <c r="I23" t="str">
        <f>VLOOKUP(Table4[[#This Row],[ID]],List129[[ID]:[IATI]],7,FALSE)</f>
        <v>BF</v>
      </c>
      <c r="J23" t="s">
        <v>539</v>
      </c>
      <c r="K23">
        <v>1</v>
      </c>
      <c r="R23" t="s">
        <v>1214</v>
      </c>
      <c r="S23" s="47" t="s">
        <v>1220</v>
      </c>
      <c r="T23" s="47" t="e">
        <f>VLOOKUP(S23,Table4[[EN]:[CSC]],2,FALSE)</f>
        <v>#N/A</v>
      </c>
      <c r="U23" t="s">
        <v>631</v>
      </c>
    </row>
    <row r="24" spans="1:21" hidden="1" x14ac:dyDescent="0.3">
      <c r="A24">
        <v>303</v>
      </c>
      <c r="B24" s="47" t="s">
        <v>601</v>
      </c>
      <c r="C24" s="47" t="s">
        <v>1221</v>
      </c>
      <c r="D24" t="s">
        <v>601</v>
      </c>
      <c r="E24" t="s">
        <v>601</v>
      </c>
      <c r="F24" t="s">
        <v>601</v>
      </c>
      <c r="G24" t="s">
        <v>602</v>
      </c>
      <c r="H24">
        <v>228</v>
      </c>
      <c r="I24" t="str">
        <f>VLOOKUP(Table4[[#This Row],[ID]],List129[[ID]:[IATI]],7,FALSE)</f>
        <v>BI</v>
      </c>
      <c r="J24" t="s">
        <v>539</v>
      </c>
      <c r="K24">
        <v>1</v>
      </c>
      <c r="R24" t="s">
        <v>1215</v>
      </c>
      <c r="S24" s="47" t="s">
        <v>1028</v>
      </c>
      <c r="T24" s="47" t="str">
        <f>VLOOKUP(S24,Table4[[EN]:[CSC]],2,FALSE)</f>
        <v>Y</v>
      </c>
      <c r="U24" t="s">
        <v>1028</v>
      </c>
    </row>
    <row r="25" spans="1:21" x14ac:dyDescent="0.3">
      <c r="A25">
        <v>202</v>
      </c>
      <c r="B25" s="47" t="s">
        <v>605</v>
      </c>
      <c r="C25" s="47" t="s">
        <v>1221</v>
      </c>
      <c r="D25" t="s">
        <v>603</v>
      </c>
      <c r="E25" t="s">
        <v>604</v>
      </c>
      <c r="F25" t="s">
        <v>605</v>
      </c>
      <c r="G25" t="s">
        <v>606</v>
      </c>
      <c r="H25">
        <v>728</v>
      </c>
      <c r="I25" t="str">
        <f>VLOOKUP(Table4[[#This Row],[ID]],List129[[ID]:[IATI]],7,FALSE)</f>
        <v>KH</v>
      </c>
      <c r="J25" t="s">
        <v>525</v>
      </c>
      <c r="K25">
        <v>1</v>
      </c>
      <c r="R25" t="s">
        <v>1216</v>
      </c>
      <c r="S25" s="47" t="s">
        <v>1049</v>
      </c>
      <c r="T25" s="47" t="str">
        <f>VLOOKUP(S25,Table4[[EN]:[CSC]],2,FALSE)</f>
        <v>Y</v>
      </c>
      <c r="U25" t="s">
        <v>1049</v>
      </c>
    </row>
    <row r="26" spans="1:21" hidden="1" x14ac:dyDescent="0.3">
      <c r="A26">
        <v>305</v>
      </c>
      <c r="B26" s="47" t="s">
        <v>610</v>
      </c>
      <c r="C26" s="47" t="s">
        <v>1223</v>
      </c>
      <c r="D26" t="s">
        <v>608</v>
      </c>
      <c r="E26" t="s">
        <v>609</v>
      </c>
      <c r="F26" t="s">
        <v>610</v>
      </c>
      <c r="G26" t="s">
        <v>611</v>
      </c>
      <c r="H26">
        <v>231</v>
      </c>
      <c r="I26" t="str">
        <f>VLOOKUP(Table4[[#This Row],[ID]],List129[[ID]:[IATI]],7,FALSE)</f>
        <v>CF</v>
      </c>
      <c r="J26" t="s">
        <v>539</v>
      </c>
      <c r="K26">
        <v>1</v>
      </c>
      <c r="R26" t="s">
        <v>1217</v>
      </c>
      <c r="S26" s="47" t="s">
        <v>1099</v>
      </c>
      <c r="T26" s="47" t="str">
        <f>VLOOKUP(S26,Table4[[EN]:[CSC]],2,FALSE)</f>
        <v>Y</v>
      </c>
      <c r="U26" t="s">
        <v>1099</v>
      </c>
    </row>
    <row r="27" spans="1:21" hidden="1" x14ac:dyDescent="0.3">
      <c r="A27">
        <v>514</v>
      </c>
      <c r="B27" s="47" t="s">
        <v>614</v>
      </c>
      <c r="C27" s="47" t="s">
        <v>1223</v>
      </c>
      <c r="D27" t="s">
        <v>613</v>
      </c>
      <c r="E27" t="s">
        <v>613</v>
      </c>
      <c r="F27" t="s">
        <v>614</v>
      </c>
      <c r="G27" t="s">
        <v>615</v>
      </c>
      <c r="H27">
        <v>434</v>
      </c>
      <c r="I27" t="str">
        <f>VLOOKUP(Table4[[#This Row],[ID]],List129[[ID]:[IATI]],7,FALSE)</f>
        <v>CL</v>
      </c>
      <c r="J27" t="s">
        <v>545</v>
      </c>
      <c r="K27">
        <v>1</v>
      </c>
      <c r="R27" t="s">
        <v>1218</v>
      </c>
      <c r="S27" s="47" t="s">
        <v>1162</v>
      </c>
      <c r="T27" s="47" t="str">
        <f>VLOOKUP(S27,Table4[[EN]:[CSC]],2,FALSE)</f>
        <v>Y</v>
      </c>
      <c r="U27" t="s">
        <v>1162</v>
      </c>
    </row>
    <row r="28" spans="1:21" x14ac:dyDescent="0.3">
      <c r="A28">
        <v>218</v>
      </c>
      <c r="B28" s="47" t="s">
        <v>619</v>
      </c>
      <c r="C28" s="47" t="s">
        <v>1223</v>
      </c>
      <c r="D28" t="s">
        <v>617</v>
      </c>
      <c r="E28" t="s">
        <v>618</v>
      </c>
      <c r="F28" t="s">
        <v>619</v>
      </c>
      <c r="G28" t="s">
        <v>620</v>
      </c>
      <c r="H28">
        <v>730</v>
      </c>
      <c r="I28" t="str">
        <f>VLOOKUP(Table4[[#This Row],[ID]],List129[[ID]:[IATI]],7,FALSE)</f>
        <v>CN</v>
      </c>
      <c r="J28" t="s">
        <v>525</v>
      </c>
      <c r="K28">
        <v>1</v>
      </c>
    </row>
    <row r="29" spans="1:21" hidden="1" x14ac:dyDescent="0.3">
      <c r="A29">
        <v>515</v>
      </c>
      <c r="B29" s="47" t="s">
        <v>622</v>
      </c>
      <c r="C29" s="47" t="s">
        <v>1223</v>
      </c>
      <c r="D29" t="s">
        <v>622</v>
      </c>
      <c r="E29" t="s">
        <v>623</v>
      </c>
      <c r="F29" t="s">
        <v>622</v>
      </c>
      <c r="G29" t="s">
        <v>624</v>
      </c>
      <c r="H29">
        <v>437</v>
      </c>
      <c r="I29" t="str">
        <f>VLOOKUP(Table4[[#This Row],[ID]],List129[[ID]:[IATI]],7,FALSE)</f>
        <v>CO</v>
      </c>
      <c r="J29" t="s">
        <v>545</v>
      </c>
      <c r="K29">
        <v>1</v>
      </c>
    </row>
    <row r="30" spans="1:21" hidden="1" x14ac:dyDescent="0.3">
      <c r="A30">
        <v>343</v>
      </c>
      <c r="B30" s="47" t="s">
        <v>627</v>
      </c>
      <c r="C30" s="47" t="s">
        <v>1223</v>
      </c>
      <c r="D30" t="s">
        <v>625</v>
      </c>
      <c r="E30" t="s">
        <v>626</v>
      </c>
      <c r="F30" t="s">
        <v>627</v>
      </c>
      <c r="G30" t="s">
        <v>628</v>
      </c>
      <c r="H30">
        <v>233</v>
      </c>
      <c r="I30" t="str">
        <f>VLOOKUP(Table4[[#This Row],[ID]],List129[[ID]:[IATI]],7,FALSE)</f>
        <v>KM</v>
      </c>
      <c r="J30" t="s">
        <v>539</v>
      </c>
      <c r="K30">
        <v>1</v>
      </c>
    </row>
    <row r="31" spans="1:21" hidden="1" x14ac:dyDescent="0.3">
      <c r="A31">
        <v>306</v>
      </c>
      <c r="B31" s="47" t="s">
        <v>631</v>
      </c>
      <c r="C31" s="47" t="s">
        <v>1221</v>
      </c>
      <c r="D31" t="s">
        <v>629</v>
      </c>
      <c r="E31" t="s">
        <v>630</v>
      </c>
      <c r="F31" t="s">
        <v>631</v>
      </c>
      <c r="G31" t="s">
        <v>632</v>
      </c>
      <c r="H31">
        <v>235</v>
      </c>
      <c r="I31" t="str">
        <f>VLOOKUP(Table4[[#This Row],[ID]],List129[[ID]:[IATI]],7,FALSE)</f>
        <v>CD</v>
      </c>
      <c r="J31" t="s">
        <v>539</v>
      </c>
      <c r="K31">
        <v>1</v>
      </c>
    </row>
    <row r="32" spans="1:21" hidden="1" x14ac:dyDescent="0.3">
      <c r="A32">
        <v>307</v>
      </c>
      <c r="B32" s="47" t="s">
        <v>636</v>
      </c>
      <c r="C32" s="47" t="s">
        <v>1223</v>
      </c>
      <c r="D32" t="s">
        <v>634</v>
      </c>
      <c r="E32" t="s">
        <v>635</v>
      </c>
      <c r="F32" t="s">
        <v>636</v>
      </c>
      <c r="G32" t="s">
        <v>637</v>
      </c>
      <c r="H32">
        <v>234</v>
      </c>
      <c r="I32" t="str">
        <f>VLOOKUP(Table4[[#This Row],[ID]],List129[[ID]:[IATI]],7,FALSE)</f>
        <v>CG</v>
      </c>
      <c r="J32" t="s">
        <v>539</v>
      </c>
      <c r="K32">
        <v>1</v>
      </c>
    </row>
    <row r="33" spans="1:11" hidden="1" x14ac:dyDescent="0.3">
      <c r="A33">
        <v>687</v>
      </c>
      <c r="B33" s="47" t="s">
        <v>663</v>
      </c>
      <c r="C33" s="47" t="s">
        <v>1223</v>
      </c>
      <c r="D33" t="s">
        <v>661</v>
      </c>
      <c r="E33" t="s">
        <v>662</v>
      </c>
      <c r="F33" t="s">
        <v>663</v>
      </c>
      <c r="G33" t="s">
        <v>664</v>
      </c>
      <c r="H33">
        <v>831</v>
      </c>
      <c r="I33" t="str">
        <f>VLOOKUP(Table4[[#This Row],[ID]],List129[[ID]:[IATI]],7,FALSE)</f>
        <v>CK</v>
      </c>
      <c r="J33" t="s">
        <v>660</v>
      </c>
      <c r="K33">
        <v>1</v>
      </c>
    </row>
    <row r="34" spans="1:11" hidden="1" x14ac:dyDescent="0.3">
      <c r="A34">
        <v>411</v>
      </c>
      <c r="B34" s="47" t="s">
        <v>666</v>
      </c>
      <c r="C34" s="47" t="s">
        <v>1223</v>
      </c>
      <c r="D34" t="s">
        <v>666</v>
      </c>
      <c r="E34" t="s">
        <v>667</v>
      </c>
      <c r="F34" t="s">
        <v>666</v>
      </c>
      <c r="G34" t="s">
        <v>668</v>
      </c>
      <c r="H34">
        <v>336</v>
      </c>
      <c r="I34" t="str">
        <f>VLOOKUP(Table4[[#This Row],[ID]],List129[[ID]:[IATI]],7,FALSE)</f>
        <v>CR</v>
      </c>
      <c r="J34" t="s">
        <v>545</v>
      </c>
      <c r="K34">
        <v>1</v>
      </c>
    </row>
    <row r="35" spans="1:11" hidden="1" x14ac:dyDescent="0.3">
      <c r="A35">
        <v>412</v>
      </c>
      <c r="B35" s="47" t="s">
        <v>670</v>
      </c>
      <c r="C35" s="47" t="s">
        <v>1223</v>
      </c>
      <c r="D35" t="s">
        <v>670</v>
      </c>
      <c r="E35" t="s">
        <v>670</v>
      </c>
      <c r="F35" t="s">
        <v>670</v>
      </c>
      <c r="G35" t="s">
        <v>671</v>
      </c>
      <c r="H35">
        <v>338</v>
      </c>
      <c r="I35" t="str">
        <f>VLOOKUP(Table4[[#This Row],[ID]],List129[[ID]:[IATI]],7,FALSE)</f>
        <v>CU</v>
      </c>
      <c r="J35" t="s">
        <v>545</v>
      </c>
      <c r="K35">
        <v>1</v>
      </c>
    </row>
    <row r="36" spans="1:11" hidden="1" x14ac:dyDescent="0.3">
      <c r="A36">
        <v>345</v>
      </c>
      <c r="B36" s="47" t="s">
        <v>672</v>
      </c>
      <c r="C36" s="47" t="s">
        <v>1223</v>
      </c>
      <c r="D36" t="s">
        <v>672</v>
      </c>
      <c r="E36" t="s">
        <v>672</v>
      </c>
      <c r="F36" t="s">
        <v>672</v>
      </c>
      <c r="G36" t="s">
        <v>673</v>
      </c>
      <c r="H36">
        <v>274</v>
      </c>
      <c r="I36" t="str">
        <f>VLOOKUP(Table4[[#This Row],[ID]],List129[[ID]:[IATI]],7,FALSE)</f>
        <v>DJ</v>
      </c>
      <c r="J36" t="s">
        <v>539</v>
      </c>
      <c r="K36">
        <v>1</v>
      </c>
    </row>
    <row r="37" spans="1:11" hidden="1" x14ac:dyDescent="0.3">
      <c r="A37">
        <v>420</v>
      </c>
      <c r="B37" s="47" t="s">
        <v>674</v>
      </c>
      <c r="C37" s="47" t="s">
        <v>1223</v>
      </c>
      <c r="D37" t="s">
        <v>674</v>
      </c>
      <c r="E37" t="s">
        <v>675</v>
      </c>
      <c r="F37" t="s">
        <v>674</v>
      </c>
      <c r="G37" t="s">
        <v>676</v>
      </c>
      <c r="H37">
        <v>378</v>
      </c>
      <c r="I37" t="str">
        <f>VLOOKUP(Table4[[#This Row],[ID]],List129[[ID]:[IATI]],7,FALSE)</f>
        <v>DM</v>
      </c>
      <c r="J37" t="s">
        <v>545</v>
      </c>
      <c r="K37">
        <v>1</v>
      </c>
    </row>
    <row r="38" spans="1:11" hidden="1" x14ac:dyDescent="0.3">
      <c r="A38">
        <v>427</v>
      </c>
      <c r="B38" s="47" t="s">
        <v>680</v>
      </c>
      <c r="C38" s="47" t="s">
        <v>1223</v>
      </c>
      <c r="D38" t="s">
        <v>678</v>
      </c>
      <c r="E38" t="s">
        <v>679</v>
      </c>
      <c r="F38" t="s">
        <v>680</v>
      </c>
      <c r="G38" t="s">
        <v>681</v>
      </c>
      <c r="H38">
        <v>340</v>
      </c>
      <c r="I38" t="str">
        <f>VLOOKUP(Table4[[#This Row],[ID]],List129[[ID]:[IATI]],7,FALSE)</f>
        <v>DO</v>
      </c>
      <c r="J38" t="s">
        <v>545</v>
      </c>
      <c r="K38">
        <v>1</v>
      </c>
    </row>
    <row r="39" spans="1:11" hidden="1" x14ac:dyDescent="0.3">
      <c r="A39">
        <v>516</v>
      </c>
      <c r="B39" s="47" t="s">
        <v>682</v>
      </c>
      <c r="C39" s="47" t="s">
        <v>1221</v>
      </c>
      <c r="D39" t="s">
        <v>682</v>
      </c>
      <c r="E39" t="s">
        <v>683</v>
      </c>
      <c r="F39" t="s">
        <v>682</v>
      </c>
      <c r="G39" t="s">
        <v>684</v>
      </c>
      <c r="H39">
        <v>440</v>
      </c>
      <c r="I39" t="str">
        <f>VLOOKUP(Table4[[#This Row],[ID]],List129[[ID]:[IATI]],7,FALSE)</f>
        <v>EC</v>
      </c>
      <c r="J39" t="s">
        <v>545</v>
      </c>
      <c r="K39">
        <v>1</v>
      </c>
    </row>
    <row r="40" spans="1:11" hidden="1" x14ac:dyDescent="0.3">
      <c r="A40">
        <v>352</v>
      </c>
      <c r="B40" s="47" t="s">
        <v>686</v>
      </c>
      <c r="C40" s="47" t="s">
        <v>1223</v>
      </c>
      <c r="D40" t="s">
        <v>685</v>
      </c>
      <c r="E40" t="s">
        <v>685</v>
      </c>
      <c r="F40" t="s">
        <v>686</v>
      </c>
      <c r="G40" t="s">
        <v>687</v>
      </c>
      <c r="H40">
        <v>142</v>
      </c>
      <c r="I40" t="str">
        <f>VLOOKUP(Table4[[#This Row],[ID]],List129[[ID]:[IATI]],7,FALSE)</f>
        <v>EG</v>
      </c>
      <c r="J40" t="s">
        <v>535</v>
      </c>
      <c r="K40">
        <v>1</v>
      </c>
    </row>
    <row r="41" spans="1:11" hidden="1" x14ac:dyDescent="0.3">
      <c r="A41">
        <v>421</v>
      </c>
      <c r="B41" s="47" t="s">
        <v>688</v>
      </c>
      <c r="C41" s="47" t="s">
        <v>1223</v>
      </c>
      <c r="D41" t="s">
        <v>688</v>
      </c>
      <c r="E41" t="s">
        <v>688</v>
      </c>
      <c r="F41" t="s">
        <v>688</v>
      </c>
      <c r="G41" t="s">
        <v>689</v>
      </c>
      <c r="H41">
        <v>342</v>
      </c>
      <c r="I41" t="str">
        <f>VLOOKUP(Table4[[#This Row],[ID]],List129[[ID]:[IATI]],7,FALSE)</f>
        <v>SV</v>
      </c>
      <c r="J41" t="s">
        <v>545</v>
      </c>
      <c r="K41">
        <v>1</v>
      </c>
    </row>
    <row r="42" spans="1:11" hidden="1" x14ac:dyDescent="0.3">
      <c r="A42">
        <v>337</v>
      </c>
      <c r="B42" s="47" t="s">
        <v>693</v>
      </c>
      <c r="C42" s="47" t="s">
        <v>1223</v>
      </c>
      <c r="D42" t="s">
        <v>691</v>
      </c>
      <c r="E42" t="s">
        <v>692</v>
      </c>
      <c r="F42" t="s">
        <v>693</v>
      </c>
      <c r="G42" t="s">
        <v>694</v>
      </c>
      <c r="H42">
        <v>245</v>
      </c>
      <c r="I42" t="str">
        <f>VLOOKUP(Table4[[#This Row],[ID]],List129[[ID]:[IATI]],7,FALSE)</f>
        <v>GQ</v>
      </c>
      <c r="J42" t="s">
        <v>539</v>
      </c>
      <c r="K42">
        <v>1</v>
      </c>
    </row>
    <row r="43" spans="1:11" hidden="1" x14ac:dyDescent="0.3">
      <c r="A43">
        <v>330</v>
      </c>
      <c r="B43" s="47" t="s">
        <v>696</v>
      </c>
      <c r="C43" s="47" t="s">
        <v>1223</v>
      </c>
      <c r="D43" t="s">
        <v>696</v>
      </c>
      <c r="E43" t="s">
        <v>697</v>
      </c>
      <c r="F43" t="s">
        <v>696</v>
      </c>
      <c r="G43" t="s">
        <v>698</v>
      </c>
      <c r="H43">
        <v>271</v>
      </c>
      <c r="I43" t="str">
        <f>VLOOKUP(Table4[[#This Row],[ID]],List129[[ID]:[IATI]],7,FALSE)</f>
        <v>ER</v>
      </c>
      <c r="J43" t="s">
        <v>539</v>
      </c>
      <c r="K43">
        <v>1</v>
      </c>
    </row>
    <row r="44" spans="1:11" hidden="1" x14ac:dyDescent="0.3">
      <c r="A44">
        <v>311</v>
      </c>
      <c r="B44" s="47" t="s">
        <v>701</v>
      </c>
      <c r="C44" s="47" t="s">
        <v>1223</v>
      </c>
      <c r="D44" t="s">
        <v>700</v>
      </c>
      <c r="E44" t="s">
        <v>700</v>
      </c>
      <c r="F44" t="s">
        <v>701</v>
      </c>
      <c r="G44" t="s">
        <v>702</v>
      </c>
      <c r="H44">
        <v>238</v>
      </c>
      <c r="I44" t="str">
        <f>VLOOKUP(Table4[[#This Row],[ID]],List129[[ID]:[IATI]],7,FALSE)</f>
        <v>ET</v>
      </c>
      <c r="J44" t="s">
        <v>539</v>
      </c>
      <c r="K44">
        <v>1</v>
      </c>
    </row>
    <row r="45" spans="1:11" hidden="1" x14ac:dyDescent="0.3">
      <c r="A45">
        <v>617</v>
      </c>
      <c r="B45" s="47" t="s">
        <v>704</v>
      </c>
      <c r="C45" s="47" t="s">
        <v>1223</v>
      </c>
      <c r="D45" t="s">
        <v>703</v>
      </c>
      <c r="E45" t="s">
        <v>704</v>
      </c>
      <c r="F45" t="s">
        <v>704</v>
      </c>
      <c r="G45" t="s">
        <v>705</v>
      </c>
      <c r="H45">
        <v>832</v>
      </c>
      <c r="I45" t="str">
        <f>VLOOKUP(Table4[[#This Row],[ID]],List129[[ID]:[IATI]],7,FALSE)</f>
        <v>FJ</v>
      </c>
      <c r="J45" t="s">
        <v>660</v>
      </c>
      <c r="K45">
        <v>1</v>
      </c>
    </row>
    <row r="46" spans="1:11" x14ac:dyDescent="0.3">
      <c r="A46">
        <v>214</v>
      </c>
      <c r="B46" s="47" t="s">
        <v>708</v>
      </c>
      <c r="C46" s="47" t="s">
        <v>1221</v>
      </c>
      <c r="D46" t="s">
        <v>707</v>
      </c>
      <c r="E46" t="s">
        <v>708</v>
      </c>
      <c r="F46" t="s">
        <v>708</v>
      </c>
      <c r="G46" t="s">
        <v>709</v>
      </c>
      <c r="H46">
        <v>755</v>
      </c>
      <c r="I46" t="str">
        <f>VLOOKUP(Table4[[#This Row],[ID]],List129[[ID]:[IATI]],7,FALSE)</f>
        <v>PH</v>
      </c>
      <c r="J46" t="s">
        <v>525</v>
      </c>
      <c r="K46">
        <v>1</v>
      </c>
    </row>
    <row r="47" spans="1:11" hidden="1" x14ac:dyDescent="0.3">
      <c r="A47">
        <v>312</v>
      </c>
      <c r="B47" s="47" t="s">
        <v>711</v>
      </c>
      <c r="C47" s="47" t="s">
        <v>1223</v>
      </c>
      <c r="D47" t="s">
        <v>711</v>
      </c>
      <c r="E47" t="s">
        <v>711</v>
      </c>
      <c r="F47" t="s">
        <v>711</v>
      </c>
      <c r="G47" t="s">
        <v>712</v>
      </c>
      <c r="H47">
        <v>239</v>
      </c>
      <c r="I47" t="str">
        <f>VLOOKUP(Table4[[#This Row],[ID]],List129[[ID]:[IATI]],7,FALSE)</f>
        <v>GA</v>
      </c>
      <c r="J47" t="s">
        <v>539</v>
      </c>
      <c r="K47">
        <v>1</v>
      </c>
    </row>
    <row r="48" spans="1:11" hidden="1" x14ac:dyDescent="0.3">
      <c r="A48">
        <v>313</v>
      </c>
      <c r="B48" s="47" t="s">
        <v>713</v>
      </c>
      <c r="C48" s="47" t="s">
        <v>1223</v>
      </c>
      <c r="D48" t="s">
        <v>713</v>
      </c>
      <c r="E48" t="s">
        <v>714</v>
      </c>
      <c r="F48" t="s">
        <v>713</v>
      </c>
      <c r="G48" t="s">
        <v>715</v>
      </c>
      <c r="H48">
        <v>240</v>
      </c>
      <c r="I48" t="str">
        <f>VLOOKUP(Table4[[#This Row],[ID]],List129[[ID]:[IATI]],7,FALSE)</f>
        <v>GM</v>
      </c>
      <c r="J48" t="s">
        <v>539</v>
      </c>
      <c r="K48">
        <v>1</v>
      </c>
    </row>
    <row r="49" spans="1:18" x14ac:dyDescent="0.3">
      <c r="A49">
        <v>279</v>
      </c>
      <c r="B49" s="47" t="s">
        <v>719</v>
      </c>
      <c r="C49" s="47" t="s">
        <v>1223</v>
      </c>
      <c r="D49" t="s">
        <v>717</v>
      </c>
      <c r="E49" t="s">
        <v>718</v>
      </c>
      <c r="F49" t="s">
        <v>719</v>
      </c>
      <c r="G49" t="s">
        <v>720</v>
      </c>
      <c r="H49">
        <v>612</v>
      </c>
      <c r="I49" t="str">
        <f>VLOOKUP(Table4[[#This Row],[ID]],List129[[ID]:[IATI]],7,FALSE)</f>
        <v>GE</v>
      </c>
      <c r="J49" t="s">
        <v>525</v>
      </c>
      <c r="K49">
        <v>1</v>
      </c>
    </row>
    <row r="50" spans="1:18" hidden="1" x14ac:dyDescent="0.3">
      <c r="A50">
        <v>314</v>
      </c>
      <c r="B50" s="47" t="s">
        <v>721</v>
      </c>
      <c r="C50" s="47" t="s">
        <v>1223</v>
      </c>
      <c r="D50" t="s">
        <v>721</v>
      </c>
      <c r="E50" t="s">
        <v>721</v>
      </c>
      <c r="F50" t="s">
        <v>721</v>
      </c>
      <c r="G50" t="s">
        <v>722</v>
      </c>
      <c r="H50">
        <v>241</v>
      </c>
      <c r="I50" t="str">
        <f>VLOOKUP(Table4[[#This Row],[ID]],List129[[ID]:[IATI]],7,FALSE)</f>
        <v>GH</v>
      </c>
      <c r="J50" t="s">
        <v>539</v>
      </c>
      <c r="K50">
        <v>1</v>
      </c>
    </row>
    <row r="51" spans="1:18" hidden="1" x14ac:dyDescent="0.3">
      <c r="A51">
        <v>426</v>
      </c>
      <c r="B51" s="47" t="s">
        <v>723</v>
      </c>
      <c r="C51" s="47" t="s">
        <v>1223</v>
      </c>
      <c r="D51" t="s">
        <v>723</v>
      </c>
      <c r="E51" t="s">
        <v>724</v>
      </c>
      <c r="F51" t="s">
        <v>723</v>
      </c>
      <c r="G51" t="s">
        <v>725</v>
      </c>
      <c r="H51">
        <v>381</v>
      </c>
      <c r="I51" t="str">
        <f>VLOOKUP(Table4[[#This Row],[ID]],List129[[ID]:[IATI]],7,FALSE)</f>
        <v>GD</v>
      </c>
      <c r="J51" t="s">
        <v>545</v>
      </c>
      <c r="K51">
        <v>1</v>
      </c>
    </row>
    <row r="52" spans="1:18" hidden="1" x14ac:dyDescent="0.3">
      <c r="A52">
        <v>413</v>
      </c>
      <c r="B52" s="47" t="s">
        <v>727</v>
      </c>
      <c r="C52" s="47" t="s">
        <v>1221</v>
      </c>
      <c r="D52" t="s">
        <v>727</v>
      </c>
      <c r="E52" t="s">
        <v>727</v>
      </c>
      <c r="F52" t="s">
        <v>727</v>
      </c>
      <c r="G52" t="s">
        <v>728</v>
      </c>
      <c r="H52">
        <v>347</v>
      </c>
      <c r="I52" t="str">
        <f>VLOOKUP(Table4[[#This Row],[ID]],List129[[ID]:[IATI]],7,FALSE)</f>
        <v>GT</v>
      </c>
      <c r="J52" t="s">
        <v>545</v>
      </c>
      <c r="K52">
        <v>1</v>
      </c>
      <c r="R52" t="s">
        <v>576</v>
      </c>
    </row>
    <row r="53" spans="1:18" hidden="1" x14ac:dyDescent="0.3">
      <c r="A53">
        <v>315</v>
      </c>
      <c r="B53" s="47" t="s">
        <v>732</v>
      </c>
      <c r="C53" s="47" t="s">
        <v>1221</v>
      </c>
      <c r="D53" t="s">
        <v>730</v>
      </c>
      <c r="E53" t="s">
        <v>731</v>
      </c>
      <c r="F53" t="s">
        <v>732</v>
      </c>
      <c r="G53" t="s">
        <v>733</v>
      </c>
      <c r="H53">
        <v>243</v>
      </c>
      <c r="I53" t="str">
        <f>VLOOKUP(Table4[[#This Row],[ID]],List129[[ID]:[IATI]],7,FALSE)</f>
        <v>GN</v>
      </c>
      <c r="J53" t="s">
        <v>539</v>
      </c>
      <c r="K53">
        <v>1</v>
      </c>
      <c r="R53" t="s">
        <v>583</v>
      </c>
    </row>
    <row r="54" spans="1:18" hidden="1" x14ac:dyDescent="0.3">
      <c r="A54">
        <v>338</v>
      </c>
      <c r="B54" s="47" t="s">
        <v>737</v>
      </c>
      <c r="C54" s="47" t="s">
        <v>1223</v>
      </c>
      <c r="D54" t="s">
        <v>735</v>
      </c>
      <c r="E54" t="s">
        <v>736</v>
      </c>
      <c r="F54" t="s">
        <v>737</v>
      </c>
      <c r="G54" t="s">
        <v>738</v>
      </c>
      <c r="H54">
        <v>244</v>
      </c>
      <c r="I54" t="str">
        <f>VLOOKUP(Table4[[#This Row],[ID]],List129[[ID]:[IATI]],7,FALSE)</f>
        <v>GW</v>
      </c>
      <c r="J54" t="s">
        <v>539</v>
      </c>
      <c r="K54">
        <v>1</v>
      </c>
      <c r="R54" t="s">
        <v>598</v>
      </c>
    </row>
    <row r="55" spans="1:18" hidden="1" x14ac:dyDescent="0.3">
      <c r="A55">
        <v>521</v>
      </c>
      <c r="B55" s="47" t="s">
        <v>740</v>
      </c>
      <c r="C55" s="47" t="s">
        <v>1223</v>
      </c>
      <c r="D55" t="s">
        <v>740</v>
      </c>
      <c r="E55" t="s">
        <v>740</v>
      </c>
      <c r="F55" t="s">
        <v>740</v>
      </c>
      <c r="G55" t="s">
        <v>741</v>
      </c>
      <c r="H55">
        <v>446</v>
      </c>
      <c r="I55" t="str">
        <f>VLOOKUP(Table4[[#This Row],[ID]],List129[[ID]:[IATI]],7,FALSE)</f>
        <v>GY</v>
      </c>
      <c r="J55" t="s">
        <v>545</v>
      </c>
      <c r="K55">
        <v>1</v>
      </c>
      <c r="R55" t="s">
        <v>601</v>
      </c>
    </row>
    <row r="56" spans="1:18" hidden="1" x14ac:dyDescent="0.3">
      <c r="A56">
        <v>419</v>
      </c>
      <c r="B56" s="47" t="s">
        <v>742</v>
      </c>
      <c r="C56" s="47" t="s">
        <v>1221</v>
      </c>
      <c r="D56" t="s">
        <v>742</v>
      </c>
      <c r="E56" t="s">
        <v>742</v>
      </c>
      <c r="F56" t="s">
        <v>742</v>
      </c>
      <c r="G56" t="s">
        <v>743</v>
      </c>
      <c r="H56">
        <v>349</v>
      </c>
      <c r="I56" t="str">
        <f>VLOOKUP(Table4[[#This Row],[ID]],List129[[ID]:[IATI]],7,FALSE)</f>
        <v>HT</v>
      </c>
      <c r="J56" t="s">
        <v>545</v>
      </c>
      <c r="K56">
        <v>1</v>
      </c>
      <c r="R56" t="s">
        <v>605</v>
      </c>
    </row>
    <row r="57" spans="1:18" hidden="1" x14ac:dyDescent="0.3">
      <c r="A57">
        <v>414</v>
      </c>
      <c r="B57" s="47" t="s">
        <v>746</v>
      </c>
      <c r="C57" s="47" t="s">
        <v>1223</v>
      </c>
      <c r="D57" t="s">
        <v>745</v>
      </c>
      <c r="E57" t="s">
        <v>745</v>
      </c>
      <c r="F57" t="s">
        <v>746</v>
      </c>
      <c r="G57" t="s">
        <v>747</v>
      </c>
      <c r="H57">
        <v>351</v>
      </c>
      <c r="I57" t="str">
        <f>VLOOKUP(Table4[[#This Row],[ID]],List129[[ID]:[IATI]],7,FALSE)</f>
        <v>HN</v>
      </c>
      <c r="J57" t="s">
        <v>545</v>
      </c>
      <c r="K57">
        <v>1</v>
      </c>
      <c r="R57" t="s">
        <v>631</v>
      </c>
    </row>
    <row r="58" spans="1:18" x14ac:dyDescent="0.3">
      <c r="A58">
        <v>207</v>
      </c>
      <c r="B58" s="47" t="s">
        <v>749</v>
      </c>
      <c r="C58" s="47" t="s">
        <v>1223</v>
      </c>
      <c r="D58" t="s">
        <v>749</v>
      </c>
      <c r="E58" t="s">
        <v>750</v>
      </c>
      <c r="F58" t="s">
        <v>749</v>
      </c>
      <c r="G58" t="s">
        <v>751</v>
      </c>
      <c r="H58">
        <v>645</v>
      </c>
      <c r="I58" t="str">
        <f>VLOOKUP(Table4[[#This Row],[ID]],List129[[ID]:[IATI]],7,FALSE)</f>
        <v>IN</v>
      </c>
      <c r="J58" t="s">
        <v>525</v>
      </c>
      <c r="K58">
        <v>1</v>
      </c>
      <c r="R58" t="s">
        <v>682</v>
      </c>
    </row>
    <row r="59" spans="1:18" x14ac:dyDescent="0.3">
      <c r="A59">
        <v>208</v>
      </c>
      <c r="B59" s="47" t="s">
        <v>753</v>
      </c>
      <c r="C59" s="47" t="s">
        <v>1221</v>
      </c>
      <c r="D59" t="s">
        <v>752</v>
      </c>
      <c r="E59" t="s">
        <v>752</v>
      </c>
      <c r="F59" t="s">
        <v>753</v>
      </c>
      <c r="G59" t="s">
        <v>754</v>
      </c>
      <c r="H59">
        <v>738</v>
      </c>
      <c r="I59" t="str">
        <f>VLOOKUP(Table4[[#This Row],[ID]],List129[[ID]:[IATI]],7,FALSE)</f>
        <v>ID</v>
      </c>
      <c r="J59" t="s">
        <v>525</v>
      </c>
      <c r="K59">
        <v>1</v>
      </c>
      <c r="R59" t="s">
        <v>708</v>
      </c>
    </row>
    <row r="60" spans="1:18" x14ac:dyDescent="0.3">
      <c r="A60">
        <v>254</v>
      </c>
      <c r="B60" s="47" t="s">
        <v>757</v>
      </c>
      <c r="C60" s="47" t="s">
        <v>1223</v>
      </c>
      <c r="D60" t="s">
        <v>756</v>
      </c>
      <c r="E60" t="s">
        <v>756</v>
      </c>
      <c r="F60" t="s">
        <v>757</v>
      </c>
      <c r="G60" t="s">
        <v>758</v>
      </c>
      <c r="H60">
        <v>543</v>
      </c>
      <c r="I60" t="str">
        <f>VLOOKUP(Table4[[#This Row],[ID]],List129[[ID]:[IATI]],7,FALSE)</f>
        <v>IQ</v>
      </c>
      <c r="J60" t="s">
        <v>525</v>
      </c>
      <c r="K60">
        <v>1</v>
      </c>
      <c r="R60" t="s">
        <v>727</v>
      </c>
    </row>
    <row r="61" spans="1:18" x14ac:dyDescent="0.3">
      <c r="A61">
        <v>255</v>
      </c>
      <c r="B61" s="47" t="s">
        <v>759</v>
      </c>
      <c r="C61" s="47" t="s">
        <v>1223</v>
      </c>
      <c r="D61" t="s">
        <v>759</v>
      </c>
      <c r="E61" t="s">
        <v>759</v>
      </c>
      <c r="F61" t="s">
        <v>759</v>
      </c>
      <c r="G61" t="s">
        <v>760</v>
      </c>
      <c r="H61">
        <v>540</v>
      </c>
      <c r="I61" t="str">
        <f>VLOOKUP(Table4[[#This Row],[ID]],List129[[ID]:[IATI]],7,FALSE)</f>
        <v>IR</v>
      </c>
      <c r="J61" t="s">
        <v>525</v>
      </c>
      <c r="K61">
        <v>1</v>
      </c>
      <c r="R61" t="s">
        <v>732</v>
      </c>
    </row>
    <row r="62" spans="1:18" hidden="1" x14ac:dyDescent="0.3">
      <c r="A62">
        <v>309</v>
      </c>
      <c r="B62" s="47" t="s">
        <v>764</v>
      </c>
      <c r="C62" s="47" t="s">
        <v>1223</v>
      </c>
      <c r="D62" t="s">
        <v>762</v>
      </c>
      <c r="E62" t="s">
        <v>763</v>
      </c>
      <c r="F62" t="s">
        <v>764</v>
      </c>
      <c r="G62" t="s">
        <v>765</v>
      </c>
      <c r="H62">
        <v>247</v>
      </c>
      <c r="I62" t="str">
        <f>VLOOKUP(Table4[[#This Row],[ID]],List129[[ID]:[IATI]],7,FALSE)</f>
        <v>CI</v>
      </c>
      <c r="J62" t="s">
        <v>539</v>
      </c>
      <c r="K62">
        <v>1</v>
      </c>
      <c r="R62" t="s">
        <v>742</v>
      </c>
    </row>
    <row r="63" spans="1:18" hidden="1" x14ac:dyDescent="0.3">
      <c r="A63">
        <v>415</v>
      </c>
      <c r="B63" s="47" t="s">
        <v>767</v>
      </c>
      <c r="C63" s="47" t="s">
        <v>1223</v>
      </c>
      <c r="D63" t="s">
        <v>767</v>
      </c>
      <c r="E63" t="s">
        <v>768</v>
      </c>
      <c r="F63" t="s">
        <v>767</v>
      </c>
      <c r="G63" t="s">
        <v>769</v>
      </c>
      <c r="H63">
        <v>354</v>
      </c>
      <c r="I63" t="str">
        <f>VLOOKUP(Table4[[#This Row],[ID]],List129[[ID]:[IATI]],7,FALSE)</f>
        <v>JM</v>
      </c>
      <c r="J63" t="s">
        <v>545</v>
      </c>
      <c r="K63">
        <v>1</v>
      </c>
      <c r="R63" t="s">
        <v>753</v>
      </c>
    </row>
    <row r="64" spans="1:18" x14ac:dyDescent="0.3">
      <c r="A64">
        <v>263</v>
      </c>
      <c r="B64" s="47" t="s">
        <v>772</v>
      </c>
      <c r="C64" s="47" t="s">
        <v>1223</v>
      </c>
      <c r="D64" t="s">
        <v>770</v>
      </c>
      <c r="E64" t="s">
        <v>771</v>
      </c>
      <c r="F64" t="s">
        <v>772</v>
      </c>
      <c r="G64" t="s">
        <v>773</v>
      </c>
      <c r="H64">
        <v>580</v>
      </c>
      <c r="I64" t="str">
        <f>VLOOKUP(Table4[[#This Row],[ID]],List129[[ID]:[IATI]],7,FALSE)</f>
        <v>YE</v>
      </c>
      <c r="J64" t="s">
        <v>525</v>
      </c>
      <c r="K64">
        <v>1</v>
      </c>
      <c r="R64" t="s">
        <v>792</v>
      </c>
    </row>
    <row r="65" spans="1:18" x14ac:dyDescent="0.3">
      <c r="A65">
        <v>257</v>
      </c>
      <c r="B65" s="47" t="s">
        <v>775</v>
      </c>
      <c r="C65" s="47" t="s">
        <v>1223</v>
      </c>
      <c r="D65" t="s">
        <v>774</v>
      </c>
      <c r="E65" t="s">
        <v>774</v>
      </c>
      <c r="F65" t="s">
        <v>775</v>
      </c>
      <c r="G65" t="s">
        <v>776</v>
      </c>
      <c r="H65">
        <v>549</v>
      </c>
      <c r="I65" t="str">
        <f>VLOOKUP(Table4[[#This Row],[ID]],List129[[ID]:[IATI]],7,FALSE)</f>
        <v>JO</v>
      </c>
      <c r="J65" t="s">
        <v>525</v>
      </c>
      <c r="K65">
        <v>1</v>
      </c>
      <c r="R65" t="s">
        <v>837</v>
      </c>
    </row>
    <row r="66" spans="1:18" hidden="1" x14ac:dyDescent="0.3">
      <c r="A66">
        <v>339</v>
      </c>
      <c r="B66" s="47" t="s">
        <v>779</v>
      </c>
      <c r="C66" s="47" t="s">
        <v>1223</v>
      </c>
      <c r="D66" t="s">
        <v>777</v>
      </c>
      <c r="E66" t="s">
        <v>778</v>
      </c>
      <c r="F66" t="s">
        <v>779</v>
      </c>
      <c r="G66" t="s">
        <v>780</v>
      </c>
      <c r="H66">
        <v>230</v>
      </c>
      <c r="I66" t="str">
        <f>VLOOKUP(Table4[[#This Row],[ID]],List129[[ID]:[IATI]],7,FALSE)</f>
        <v>CV</v>
      </c>
      <c r="J66" t="s">
        <v>539</v>
      </c>
      <c r="K66">
        <v>1</v>
      </c>
      <c r="R66" t="s">
        <v>853</v>
      </c>
    </row>
    <row r="67" spans="1:18" hidden="1" x14ac:dyDescent="0.3">
      <c r="A67">
        <v>304</v>
      </c>
      <c r="B67" s="47" t="s">
        <v>784</v>
      </c>
      <c r="C67" s="47" t="s">
        <v>1223</v>
      </c>
      <c r="D67" t="s">
        <v>782</v>
      </c>
      <c r="E67" t="s">
        <v>783</v>
      </c>
      <c r="F67" t="s">
        <v>784</v>
      </c>
      <c r="G67" t="s">
        <v>785</v>
      </c>
      <c r="H67">
        <v>229</v>
      </c>
      <c r="I67" t="str">
        <f>VLOOKUP(Table4[[#This Row],[ID]],List129[[ID]:[IATI]],7,FALSE)</f>
        <v>CM</v>
      </c>
      <c r="J67" t="s">
        <v>539</v>
      </c>
      <c r="K67">
        <v>1</v>
      </c>
      <c r="R67" t="s">
        <v>857</v>
      </c>
    </row>
    <row r="68" spans="1:18" x14ac:dyDescent="0.3">
      <c r="A68">
        <v>273</v>
      </c>
      <c r="B68" s="47" t="s">
        <v>789</v>
      </c>
      <c r="C68" s="47" t="s">
        <v>1223</v>
      </c>
      <c r="D68" t="s">
        <v>787</v>
      </c>
      <c r="E68" t="s">
        <v>788</v>
      </c>
      <c r="F68" t="s">
        <v>789</v>
      </c>
      <c r="G68" t="s">
        <v>790</v>
      </c>
      <c r="H68">
        <v>613</v>
      </c>
      <c r="I68" t="str">
        <f>VLOOKUP(Table4[[#This Row],[ID]],List129[[ID]:[IATI]],7,FALSE)</f>
        <v>KZ</v>
      </c>
      <c r="J68" t="s">
        <v>525</v>
      </c>
      <c r="K68">
        <v>1</v>
      </c>
      <c r="R68" t="s">
        <v>899</v>
      </c>
    </row>
    <row r="69" spans="1:18" hidden="1" x14ac:dyDescent="0.3">
      <c r="A69">
        <v>336</v>
      </c>
      <c r="B69" s="47" t="s">
        <v>792</v>
      </c>
      <c r="C69" s="47" t="s">
        <v>1221</v>
      </c>
      <c r="D69" t="s">
        <v>791</v>
      </c>
      <c r="E69" t="s">
        <v>792</v>
      </c>
      <c r="F69" t="s">
        <v>792</v>
      </c>
      <c r="G69" t="s">
        <v>793</v>
      </c>
      <c r="H69">
        <v>248</v>
      </c>
      <c r="I69" t="str">
        <f>VLOOKUP(Table4[[#This Row],[ID]],List129[[ID]:[IATI]],7,FALSE)</f>
        <v>KE</v>
      </c>
      <c r="J69" t="s">
        <v>539</v>
      </c>
      <c r="K69">
        <v>1</v>
      </c>
      <c r="R69" t="s">
        <v>920</v>
      </c>
    </row>
    <row r="70" spans="1:18" x14ac:dyDescent="0.3">
      <c r="A70">
        <v>274</v>
      </c>
      <c r="B70" s="47" t="s">
        <v>796</v>
      </c>
      <c r="C70" s="47" t="s">
        <v>1223</v>
      </c>
      <c r="D70" t="s">
        <v>794</v>
      </c>
      <c r="E70" t="s">
        <v>795</v>
      </c>
      <c r="F70" t="s">
        <v>796</v>
      </c>
      <c r="G70" t="s">
        <v>797</v>
      </c>
      <c r="H70">
        <v>614</v>
      </c>
      <c r="I70" t="str">
        <f>VLOOKUP(Table4[[#This Row],[ID]],List129[[ID]:[IATI]],7,FALSE)</f>
        <v>KG</v>
      </c>
      <c r="J70" t="s">
        <v>525</v>
      </c>
      <c r="K70">
        <v>1</v>
      </c>
      <c r="R70" t="s">
        <v>946</v>
      </c>
    </row>
    <row r="71" spans="1:18" hidden="1" x14ac:dyDescent="0.3">
      <c r="A71">
        <v>622</v>
      </c>
      <c r="B71" s="47" t="s">
        <v>799</v>
      </c>
      <c r="C71" s="47" t="s">
        <v>1223</v>
      </c>
      <c r="D71" t="s">
        <v>799</v>
      </c>
      <c r="E71" t="s">
        <v>799</v>
      </c>
      <c r="F71" t="s">
        <v>799</v>
      </c>
      <c r="G71" t="s">
        <v>800</v>
      </c>
      <c r="H71">
        <v>836</v>
      </c>
      <c r="I71" t="str">
        <f>VLOOKUP(Table4[[#This Row],[ID]],List129[[ID]:[IATI]],7,FALSE)</f>
        <v>KI</v>
      </c>
      <c r="J71" t="s">
        <v>660</v>
      </c>
      <c r="K71">
        <v>1</v>
      </c>
      <c r="R71" t="s">
        <v>959</v>
      </c>
    </row>
    <row r="72" spans="1:18" x14ac:dyDescent="0.3">
      <c r="A72">
        <v>219</v>
      </c>
      <c r="B72" s="47" t="s">
        <v>803</v>
      </c>
      <c r="C72" s="47" t="s">
        <v>1223</v>
      </c>
      <c r="D72" t="s">
        <v>801</v>
      </c>
      <c r="E72" t="s">
        <v>802</v>
      </c>
      <c r="F72" t="s">
        <v>803</v>
      </c>
      <c r="G72" t="s">
        <v>804</v>
      </c>
      <c r="H72">
        <v>740</v>
      </c>
      <c r="I72" t="str">
        <f>VLOOKUP(Table4[[#This Row],[ID]],List129[[ID]:[IATI]],7,FALSE)</f>
        <v>KP</v>
      </c>
      <c r="J72" t="s">
        <v>525</v>
      </c>
      <c r="K72">
        <v>1</v>
      </c>
      <c r="R72" t="s">
        <v>1028</v>
      </c>
    </row>
    <row r="73" spans="1:18" hidden="1" x14ac:dyDescent="0.3">
      <c r="A73">
        <v>699</v>
      </c>
      <c r="B73" s="47" t="s">
        <v>806</v>
      </c>
      <c r="C73" s="47" t="s">
        <v>1223</v>
      </c>
      <c r="D73" t="s">
        <v>806</v>
      </c>
      <c r="E73" t="s">
        <v>806</v>
      </c>
      <c r="F73" t="s">
        <v>806</v>
      </c>
      <c r="H73">
        <v>57</v>
      </c>
      <c r="I73" t="str">
        <f>VLOOKUP(Table4[[#This Row],[ID]],List129[[ID]:[IATI]],7,FALSE)</f>
        <v>XK</v>
      </c>
      <c r="J73" t="s">
        <v>529</v>
      </c>
      <c r="K73">
        <v>1</v>
      </c>
      <c r="R73" t="s">
        <v>1049</v>
      </c>
    </row>
    <row r="74" spans="1:18" hidden="1" x14ac:dyDescent="0.3">
      <c r="A74">
        <v>136</v>
      </c>
      <c r="B74" s="47" t="s">
        <v>810</v>
      </c>
      <c r="C74" s="47" t="s">
        <v>1223</v>
      </c>
      <c r="D74" t="s">
        <v>808</v>
      </c>
      <c r="E74" t="s">
        <v>809</v>
      </c>
      <c r="F74" t="s">
        <v>810</v>
      </c>
      <c r="G74" t="s">
        <v>811</v>
      </c>
      <c r="H74">
        <v>62</v>
      </c>
      <c r="I74" t="str">
        <f>VLOOKUP(Table4[[#This Row],[ID]],List129[[ID]:[IATI]],7,FALSE)</f>
        <v>HR</v>
      </c>
      <c r="J74" t="s">
        <v>529</v>
      </c>
      <c r="K74">
        <v>1</v>
      </c>
      <c r="R74" t="s">
        <v>1099</v>
      </c>
    </row>
    <row r="75" spans="1:18" x14ac:dyDescent="0.3">
      <c r="A75">
        <v>210</v>
      </c>
      <c r="B75" s="47" t="s">
        <v>813</v>
      </c>
      <c r="C75" s="47" t="s">
        <v>1223</v>
      </c>
      <c r="D75" t="s">
        <v>813</v>
      </c>
      <c r="E75" t="s">
        <v>813</v>
      </c>
      <c r="F75" t="s">
        <v>813</v>
      </c>
      <c r="G75" t="s">
        <v>814</v>
      </c>
      <c r="H75">
        <v>745</v>
      </c>
      <c r="I75" t="str">
        <f>VLOOKUP(Table4[[#This Row],[ID]],List129[[ID]:[IATI]],7,FALSE)</f>
        <v>LA</v>
      </c>
      <c r="J75" t="s">
        <v>525</v>
      </c>
      <c r="K75">
        <v>1</v>
      </c>
      <c r="R75" t="s">
        <v>1152</v>
      </c>
    </row>
    <row r="76" spans="1:18" hidden="1" x14ac:dyDescent="0.3">
      <c r="A76">
        <v>301</v>
      </c>
      <c r="B76" s="47" t="s">
        <v>815</v>
      </c>
      <c r="C76" s="47" t="s">
        <v>1223</v>
      </c>
      <c r="D76" t="s">
        <v>815</v>
      </c>
      <c r="E76" t="s">
        <v>815</v>
      </c>
      <c r="F76" t="s">
        <v>815</v>
      </c>
      <c r="G76" t="s">
        <v>816</v>
      </c>
      <c r="H76">
        <v>249</v>
      </c>
      <c r="I76" t="str">
        <f>VLOOKUP(Table4[[#This Row],[ID]],List129[[ID]:[IATI]],7,FALSE)</f>
        <v>LS</v>
      </c>
      <c r="J76" t="s">
        <v>539</v>
      </c>
      <c r="K76">
        <v>1</v>
      </c>
      <c r="R76" t="s">
        <v>1162</v>
      </c>
    </row>
    <row r="77" spans="1:18" x14ac:dyDescent="0.3">
      <c r="A77">
        <v>258</v>
      </c>
      <c r="B77" s="47" t="s">
        <v>820</v>
      </c>
      <c r="C77" s="47" t="s">
        <v>1223</v>
      </c>
      <c r="D77" t="s">
        <v>818</v>
      </c>
      <c r="E77" t="s">
        <v>819</v>
      </c>
      <c r="F77" t="s">
        <v>820</v>
      </c>
      <c r="G77" t="s">
        <v>821</v>
      </c>
      <c r="H77">
        <v>555</v>
      </c>
      <c r="I77" t="str">
        <f>VLOOKUP(Table4[[#This Row],[ID]],List129[[ID]:[IATI]],7,FALSE)</f>
        <v>LB</v>
      </c>
      <c r="J77" t="s">
        <v>525</v>
      </c>
      <c r="K77">
        <v>1</v>
      </c>
    </row>
    <row r="78" spans="1:18" hidden="1" x14ac:dyDescent="0.3">
      <c r="A78">
        <v>318</v>
      </c>
      <c r="B78" s="47" t="s">
        <v>823</v>
      </c>
      <c r="C78" s="47" t="s">
        <v>1223</v>
      </c>
      <c r="D78" t="s">
        <v>823</v>
      </c>
      <c r="E78" t="s">
        <v>823</v>
      </c>
      <c r="F78" t="s">
        <v>823</v>
      </c>
      <c r="G78" t="s">
        <v>824</v>
      </c>
      <c r="H78">
        <v>251</v>
      </c>
      <c r="I78" t="str">
        <f>VLOOKUP(Table4[[#This Row],[ID]],List129[[ID]:[IATI]],7,FALSE)</f>
        <v>LR</v>
      </c>
      <c r="J78" t="s">
        <v>539</v>
      </c>
      <c r="K78">
        <v>1</v>
      </c>
    </row>
    <row r="79" spans="1:18" hidden="1" x14ac:dyDescent="0.3">
      <c r="A79">
        <v>353</v>
      </c>
      <c r="B79" s="47" t="s">
        <v>828</v>
      </c>
      <c r="C79" s="47" t="s">
        <v>1223</v>
      </c>
      <c r="D79" t="s">
        <v>826</v>
      </c>
      <c r="E79" t="s">
        <v>827</v>
      </c>
      <c r="F79" t="s">
        <v>828</v>
      </c>
      <c r="G79" t="s">
        <v>829</v>
      </c>
      <c r="H79">
        <v>133</v>
      </c>
      <c r="I79" t="str">
        <f>VLOOKUP(Table4[[#This Row],[ID]],List129[[ID]:[IATI]],7,FALSE)</f>
        <v>LY</v>
      </c>
      <c r="J79" t="s">
        <v>535</v>
      </c>
      <c r="K79">
        <v>1</v>
      </c>
    </row>
    <row r="80" spans="1:18" hidden="1" x14ac:dyDescent="0.3">
      <c r="A80">
        <v>137</v>
      </c>
      <c r="B80" s="47" t="s">
        <v>833</v>
      </c>
      <c r="C80" s="47" t="s">
        <v>1223</v>
      </c>
      <c r="D80" t="s">
        <v>831</v>
      </c>
      <c r="E80" t="s">
        <v>832</v>
      </c>
      <c r="F80" t="s">
        <v>833</v>
      </c>
      <c r="G80" t="s">
        <v>834</v>
      </c>
      <c r="H80">
        <v>66</v>
      </c>
      <c r="I80" t="str">
        <f>VLOOKUP(Table4[[#This Row],[ID]],List129[[ID]:[IATI]],7,FALSE)</f>
        <v>MK</v>
      </c>
      <c r="J80" t="s">
        <v>529</v>
      </c>
      <c r="K80">
        <v>1</v>
      </c>
    </row>
    <row r="81" spans="1:11" hidden="1" x14ac:dyDescent="0.3">
      <c r="A81">
        <v>324</v>
      </c>
      <c r="B81" s="47" t="s">
        <v>837</v>
      </c>
      <c r="C81" s="47" t="s">
        <v>1221</v>
      </c>
      <c r="D81" t="s">
        <v>836</v>
      </c>
      <c r="E81" t="s">
        <v>836</v>
      </c>
      <c r="F81" t="s">
        <v>837</v>
      </c>
      <c r="G81" t="s">
        <v>838</v>
      </c>
      <c r="H81">
        <v>252</v>
      </c>
      <c r="I81" t="str">
        <f>VLOOKUP(Table4[[#This Row],[ID]],List129[[ID]:[IATI]],7,FALSE)</f>
        <v>MG</v>
      </c>
      <c r="J81" t="s">
        <v>539</v>
      </c>
      <c r="K81">
        <v>1</v>
      </c>
    </row>
    <row r="82" spans="1:11" hidden="1" x14ac:dyDescent="0.3">
      <c r="A82">
        <v>358</v>
      </c>
      <c r="B82" s="47" t="s">
        <v>840</v>
      </c>
      <c r="C82" s="47" t="s">
        <v>1223</v>
      </c>
      <c r="D82" t="s">
        <v>840</v>
      </c>
      <c r="E82" t="s">
        <v>840</v>
      </c>
      <c r="F82" t="s">
        <v>840</v>
      </c>
      <c r="G82" t="s">
        <v>841</v>
      </c>
      <c r="H82">
        <v>253</v>
      </c>
      <c r="I82" t="str">
        <f>VLOOKUP(Table4[[#This Row],[ID]],List129[[ID]:[IATI]],7,FALSE)</f>
        <v>MW</v>
      </c>
      <c r="J82" t="s">
        <v>539</v>
      </c>
      <c r="K82">
        <v>1</v>
      </c>
    </row>
    <row r="83" spans="1:11" x14ac:dyDescent="0.3">
      <c r="A83">
        <v>222</v>
      </c>
      <c r="B83" s="47" t="s">
        <v>844</v>
      </c>
      <c r="C83" s="47" t="s">
        <v>1223</v>
      </c>
      <c r="D83" t="s">
        <v>842</v>
      </c>
      <c r="E83" t="s">
        <v>843</v>
      </c>
      <c r="F83" t="s">
        <v>844</v>
      </c>
      <c r="G83" t="s">
        <v>845</v>
      </c>
      <c r="H83">
        <v>655</v>
      </c>
      <c r="I83" t="str">
        <f>VLOOKUP(Table4[[#This Row],[ID]],List129[[ID]:[IATI]],7,FALSE)</f>
        <v>MV</v>
      </c>
      <c r="J83" t="s">
        <v>525</v>
      </c>
      <c r="K83">
        <v>1</v>
      </c>
    </row>
    <row r="84" spans="1:11" x14ac:dyDescent="0.3">
      <c r="A84">
        <v>212</v>
      </c>
      <c r="B84" s="47" t="s">
        <v>849</v>
      </c>
      <c r="C84" s="47" t="s">
        <v>1223</v>
      </c>
      <c r="D84" t="s">
        <v>847</v>
      </c>
      <c r="E84" t="s">
        <v>848</v>
      </c>
      <c r="F84" t="s">
        <v>849</v>
      </c>
      <c r="G84" t="s">
        <v>850</v>
      </c>
      <c r="H84">
        <v>751</v>
      </c>
      <c r="I84" t="str">
        <f>VLOOKUP(Table4[[#This Row],[ID]],List129[[ID]:[IATI]],7,FALSE)</f>
        <v>MY</v>
      </c>
      <c r="J84" t="s">
        <v>525</v>
      </c>
      <c r="K84">
        <v>1</v>
      </c>
    </row>
    <row r="85" spans="1:11" hidden="1" x14ac:dyDescent="0.3">
      <c r="A85">
        <v>319</v>
      </c>
      <c r="B85" s="47" t="s">
        <v>853</v>
      </c>
      <c r="C85" s="47" t="s">
        <v>1221</v>
      </c>
      <c r="D85" t="s">
        <v>852</v>
      </c>
      <c r="E85" t="s">
        <v>852</v>
      </c>
      <c r="F85" t="s">
        <v>853</v>
      </c>
      <c r="G85" t="s">
        <v>854</v>
      </c>
      <c r="H85">
        <v>255</v>
      </c>
      <c r="I85" t="str">
        <f>VLOOKUP(Table4[[#This Row],[ID]],List129[[ID]:[IATI]],7,FALSE)</f>
        <v>ML</v>
      </c>
      <c r="J85" t="s">
        <v>539</v>
      </c>
      <c r="K85">
        <v>1</v>
      </c>
    </row>
    <row r="86" spans="1:11" hidden="1" x14ac:dyDescent="0.3">
      <c r="A86">
        <v>354</v>
      </c>
      <c r="B86" s="47" t="s">
        <v>857</v>
      </c>
      <c r="C86" s="47" t="s">
        <v>1221</v>
      </c>
      <c r="D86" t="s">
        <v>855</v>
      </c>
      <c r="E86" t="s">
        <v>856</v>
      </c>
      <c r="F86" t="s">
        <v>857</v>
      </c>
      <c r="G86" t="s">
        <v>858</v>
      </c>
      <c r="H86">
        <v>136</v>
      </c>
      <c r="I86" t="str">
        <f>VLOOKUP(Table4[[#This Row],[ID]],List129[[ID]:[IATI]],7,FALSE)</f>
        <v>MA</v>
      </c>
      <c r="J86" t="s">
        <v>535</v>
      </c>
      <c r="K86">
        <v>1</v>
      </c>
    </row>
    <row r="87" spans="1:11" hidden="1" x14ac:dyDescent="0.3">
      <c r="A87">
        <v>626</v>
      </c>
      <c r="B87" s="47" t="s">
        <v>862</v>
      </c>
      <c r="C87" s="47" t="s">
        <v>1223</v>
      </c>
      <c r="D87" t="s">
        <v>860</v>
      </c>
      <c r="E87" t="s">
        <v>861</v>
      </c>
      <c r="F87" t="s">
        <v>862</v>
      </c>
      <c r="G87" t="s">
        <v>863</v>
      </c>
      <c r="H87">
        <v>859</v>
      </c>
      <c r="I87" t="str">
        <f>VLOOKUP(Table4[[#This Row],[ID]],List129[[ID]:[IATI]],7,FALSE)</f>
        <v>MH</v>
      </c>
      <c r="J87" t="s">
        <v>660</v>
      </c>
      <c r="K87">
        <v>1</v>
      </c>
    </row>
    <row r="88" spans="1:11" hidden="1" x14ac:dyDescent="0.3">
      <c r="A88">
        <v>355</v>
      </c>
      <c r="B88" s="47" t="s">
        <v>865</v>
      </c>
      <c r="C88" s="47" t="s">
        <v>1223</v>
      </c>
      <c r="D88" t="s">
        <v>864</v>
      </c>
      <c r="E88" t="s">
        <v>864</v>
      </c>
      <c r="F88" t="s">
        <v>865</v>
      </c>
      <c r="G88" t="s">
        <v>866</v>
      </c>
      <c r="H88">
        <v>256</v>
      </c>
      <c r="I88" t="str">
        <f>VLOOKUP(Table4[[#This Row],[ID]],List129[[ID]:[IATI]],7,FALSE)</f>
        <v>MR</v>
      </c>
      <c r="J88" t="s">
        <v>539</v>
      </c>
      <c r="K88">
        <v>1</v>
      </c>
    </row>
    <row r="89" spans="1:11" hidden="1" x14ac:dyDescent="0.3">
      <c r="A89">
        <v>317</v>
      </c>
      <c r="B89" s="47" t="s">
        <v>868</v>
      </c>
      <c r="C89" s="47" t="s">
        <v>1223</v>
      </c>
      <c r="D89" t="s">
        <v>868</v>
      </c>
      <c r="E89" t="s">
        <v>869</v>
      </c>
      <c r="F89" t="s">
        <v>868</v>
      </c>
      <c r="G89" t="s">
        <v>870</v>
      </c>
      <c r="H89">
        <v>257</v>
      </c>
      <c r="I89" t="str">
        <f>VLOOKUP(Table4[[#This Row],[ID]],List129[[ID]:[IATI]],7,FALSE)</f>
        <v>MU</v>
      </c>
      <c r="J89" t="s">
        <v>539</v>
      </c>
      <c r="K89">
        <v>1</v>
      </c>
    </row>
    <row r="90" spans="1:11" hidden="1" x14ac:dyDescent="0.3">
      <c r="A90">
        <v>386</v>
      </c>
      <c r="B90" s="47" t="s">
        <v>1222</v>
      </c>
      <c r="C90" s="47" t="s">
        <v>1223</v>
      </c>
      <c r="D90" t="s">
        <v>872</v>
      </c>
      <c r="E90" t="s">
        <v>872</v>
      </c>
      <c r="G90" t="s">
        <v>873</v>
      </c>
      <c r="H90">
        <v>258</v>
      </c>
      <c r="I90" t="str">
        <f>VLOOKUP(Table4[[#This Row],[ID]],List129[[ID]:[IATI]],7,FALSE)</f>
        <v>YT</v>
      </c>
      <c r="J90" t="s">
        <v>539</v>
      </c>
      <c r="K90">
        <v>1</v>
      </c>
    </row>
    <row r="91" spans="1:11" hidden="1" x14ac:dyDescent="0.3">
      <c r="A91">
        <v>416</v>
      </c>
      <c r="B91" s="47" t="s">
        <v>875</v>
      </c>
      <c r="C91" s="47" t="s">
        <v>1223</v>
      </c>
      <c r="D91" t="s">
        <v>875</v>
      </c>
      <c r="E91" t="s">
        <v>876</v>
      </c>
      <c r="F91" t="s">
        <v>875</v>
      </c>
      <c r="G91" t="s">
        <v>877</v>
      </c>
      <c r="H91">
        <v>358</v>
      </c>
      <c r="I91" t="str">
        <f>VLOOKUP(Table4[[#This Row],[ID]],List129[[ID]:[IATI]],7,FALSE)</f>
        <v>MX</v>
      </c>
      <c r="J91" t="s">
        <v>545</v>
      </c>
      <c r="K91">
        <v>1</v>
      </c>
    </row>
    <row r="92" spans="1:11" hidden="1" x14ac:dyDescent="0.3">
      <c r="A92">
        <v>625</v>
      </c>
      <c r="B92" s="47" t="s">
        <v>880</v>
      </c>
      <c r="C92" s="47" t="s">
        <v>1223</v>
      </c>
      <c r="D92" t="s">
        <v>878</v>
      </c>
      <c r="E92" t="s">
        <v>879</v>
      </c>
      <c r="F92" t="s">
        <v>880</v>
      </c>
      <c r="G92" t="s">
        <v>881</v>
      </c>
      <c r="H92">
        <v>860</v>
      </c>
      <c r="I92" t="str">
        <f>VLOOKUP(Table4[[#This Row],[ID]],List129[[ID]:[IATI]],7,FALSE)</f>
        <v>FM</v>
      </c>
      <c r="J92" t="s">
        <v>660</v>
      </c>
      <c r="K92">
        <v>1</v>
      </c>
    </row>
    <row r="93" spans="1:11" hidden="1" x14ac:dyDescent="0.3">
      <c r="A93">
        <v>144</v>
      </c>
      <c r="B93" s="47" t="s">
        <v>884</v>
      </c>
      <c r="C93" s="47" t="s">
        <v>1223</v>
      </c>
      <c r="D93" t="s">
        <v>882</v>
      </c>
      <c r="E93" t="s">
        <v>883</v>
      </c>
      <c r="F93" t="s">
        <v>884</v>
      </c>
      <c r="G93" t="s">
        <v>885</v>
      </c>
      <c r="H93">
        <v>93</v>
      </c>
      <c r="I93" t="str">
        <f>VLOOKUP(Table4[[#This Row],[ID]],List129[[ID]:[IATI]],7,FALSE)</f>
        <v>MD</v>
      </c>
      <c r="J93" t="s">
        <v>529</v>
      </c>
      <c r="K93">
        <v>1</v>
      </c>
    </row>
    <row r="94" spans="1:11" x14ac:dyDescent="0.3">
      <c r="A94">
        <v>221</v>
      </c>
      <c r="B94" s="47" t="s">
        <v>888</v>
      </c>
      <c r="C94" s="47" t="s">
        <v>1223</v>
      </c>
      <c r="D94" t="s">
        <v>887</v>
      </c>
      <c r="E94" t="s">
        <v>887</v>
      </c>
      <c r="F94" t="s">
        <v>888</v>
      </c>
      <c r="G94" t="s">
        <v>889</v>
      </c>
      <c r="H94">
        <v>753</v>
      </c>
      <c r="I94" t="str">
        <f>VLOOKUP(Table4[[#This Row],[ID]],List129[[ID]:[IATI]],7,FALSE)</f>
        <v>MN</v>
      </c>
      <c r="J94" t="s">
        <v>525</v>
      </c>
      <c r="K94">
        <v>1</v>
      </c>
    </row>
    <row r="95" spans="1:11" hidden="1" x14ac:dyDescent="0.3">
      <c r="A95">
        <v>151</v>
      </c>
      <c r="B95" s="47" t="s">
        <v>891</v>
      </c>
      <c r="C95" s="47" t="s">
        <v>1223</v>
      </c>
      <c r="D95" t="s">
        <v>891</v>
      </c>
      <c r="E95" t="s">
        <v>892</v>
      </c>
      <c r="F95" t="s">
        <v>891</v>
      </c>
      <c r="G95" t="s">
        <v>893</v>
      </c>
      <c r="H95">
        <v>65</v>
      </c>
      <c r="I95" t="str">
        <f>VLOOKUP(Table4[[#This Row],[ID]],List129[[ID]:[IATI]],7,FALSE)</f>
        <v>ME</v>
      </c>
      <c r="J95" t="s">
        <v>529</v>
      </c>
      <c r="K95">
        <v>1</v>
      </c>
    </row>
    <row r="96" spans="1:11" hidden="1" x14ac:dyDescent="0.3">
      <c r="A96">
        <v>493</v>
      </c>
      <c r="B96" s="47" t="s">
        <v>896</v>
      </c>
      <c r="C96" s="47" t="s">
        <v>1223</v>
      </c>
      <c r="D96" t="s">
        <v>894</v>
      </c>
      <c r="E96" t="s">
        <v>895</v>
      </c>
      <c r="F96" t="s">
        <v>896</v>
      </c>
      <c r="G96" t="s">
        <v>897</v>
      </c>
      <c r="H96">
        <v>385</v>
      </c>
      <c r="I96" t="str">
        <f>VLOOKUP(Table4[[#This Row],[ID]],List129[[ID]:[IATI]],7,FALSE)</f>
        <v>MS</v>
      </c>
      <c r="J96" t="s">
        <v>545</v>
      </c>
      <c r="K96">
        <v>1</v>
      </c>
    </row>
    <row r="97" spans="1:11" hidden="1" x14ac:dyDescent="0.3">
      <c r="A97">
        <v>340</v>
      </c>
      <c r="B97" s="47" t="s">
        <v>899</v>
      </c>
      <c r="C97" s="47" t="s">
        <v>1221</v>
      </c>
      <c r="D97" t="s">
        <v>899</v>
      </c>
      <c r="E97" t="s">
        <v>899</v>
      </c>
      <c r="F97" t="s">
        <v>899</v>
      </c>
      <c r="G97" t="s">
        <v>900</v>
      </c>
      <c r="H97">
        <v>259</v>
      </c>
      <c r="I97" t="str">
        <f>VLOOKUP(Table4[[#This Row],[ID]],List129[[ID]:[IATI]],7,FALSE)</f>
        <v>MZ</v>
      </c>
      <c r="J97" t="s">
        <v>539</v>
      </c>
      <c r="K97">
        <v>1</v>
      </c>
    </row>
    <row r="98" spans="1:11" x14ac:dyDescent="0.3">
      <c r="A98">
        <v>201</v>
      </c>
      <c r="B98" s="47" t="s">
        <v>903</v>
      </c>
      <c r="C98" s="47" t="s">
        <v>1223</v>
      </c>
      <c r="D98" t="s">
        <v>901</v>
      </c>
      <c r="E98" t="s">
        <v>902</v>
      </c>
      <c r="F98" t="s">
        <v>903</v>
      </c>
      <c r="G98" t="s">
        <v>904</v>
      </c>
      <c r="H98">
        <v>635</v>
      </c>
      <c r="I98" t="str">
        <f>VLOOKUP(Table4[[#This Row],[ID]],List129[[ID]:[IATI]],7,FALSE)</f>
        <v>MM</v>
      </c>
      <c r="J98" t="s">
        <v>525</v>
      </c>
      <c r="K98">
        <v>1</v>
      </c>
    </row>
    <row r="99" spans="1:11" hidden="1" x14ac:dyDescent="0.3">
      <c r="A99">
        <v>384</v>
      </c>
      <c r="B99" s="47" t="s">
        <v>907</v>
      </c>
      <c r="C99" s="47" t="s">
        <v>1223</v>
      </c>
      <c r="D99" t="s">
        <v>906</v>
      </c>
      <c r="E99" t="s">
        <v>906</v>
      </c>
      <c r="F99" t="s">
        <v>907</v>
      </c>
      <c r="G99" t="s">
        <v>908</v>
      </c>
      <c r="H99">
        <v>275</v>
      </c>
      <c r="I99" t="str">
        <f>VLOOKUP(Table4[[#This Row],[ID]],List129[[ID]:[IATI]],7,FALSE)</f>
        <v>NA</v>
      </c>
      <c r="J99" t="s">
        <v>539</v>
      </c>
      <c r="K99">
        <v>1</v>
      </c>
    </row>
    <row r="100" spans="1:11" hidden="1" x14ac:dyDescent="0.3">
      <c r="A100">
        <v>615</v>
      </c>
      <c r="B100" s="47" t="s">
        <v>910</v>
      </c>
      <c r="C100" s="47" t="s">
        <v>1223</v>
      </c>
      <c r="D100" t="s">
        <v>909</v>
      </c>
      <c r="E100" t="s">
        <v>909</v>
      </c>
      <c r="F100" t="s">
        <v>910</v>
      </c>
      <c r="G100" t="s">
        <v>911</v>
      </c>
      <c r="H100">
        <v>845</v>
      </c>
      <c r="I100" t="str">
        <f>VLOOKUP(Table4[[#This Row],[ID]],List129[[ID]:[IATI]],7,FALSE)</f>
        <v>NR</v>
      </c>
      <c r="J100" t="s">
        <v>660</v>
      </c>
      <c r="K100">
        <v>1</v>
      </c>
    </row>
    <row r="101" spans="1:11" x14ac:dyDescent="0.3">
      <c r="A101">
        <v>213</v>
      </c>
      <c r="B101" s="47" t="s">
        <v>913</v>
      </c>
      <c r="C101" s="47" t="s">
        <v>1223</v>
      </c>
      <c r="D101" t="s">
        <v>913</v>
      </c>
      <c r="E101" t="s">
        <v>914</v>
      </c>
      <c r="F101" t="s">
        <v>913</v>
      </c>
      <c r="G101" t="s">
        <v>915</v>
      </c>
      <c r="H101">
        <v>660</v>
      </c>
      <c r="I101" t="str">
        <f>VLOOKUP(Table4[[#This Row],[ID]],List129[[ID]:[IATI]],7,FALSE)</f>
        <v>NP</v>
      </c>
      <c r="J101" t="s">
        <v>525</v>
      </c>
      <c r="K101">
        <v>1</v>
      </c>
    </row>
    <row r="102" spans="1:11" hidden="1" x14ac:dyDescent="0.3">
      <c r="A102">
        <v>417</v>
      </c>
      <c r="B102" s="47" t="s">
        <v>917</v>
      </c>
      <c r="C102" s="47" t="s">
        <v>1223</v>
      </c>
      <c r="D102" t="s">
        <v>917</v>
      </c>
      <c r="E102" t="s">
        <v>917</v>
      </c>
      <c r="F102" t="s">
        <v>917</v>
      </c>
      <c r="G102" t="s">
        <v>918</v>
      </c>
      <c r="H102">
        <v>364</v>
      </c>
      <c r="I102" t="str">
        <f>VLOOKUP(Table4[[#This Row],[ID]],List129[[ID]:[IATI]],7,FALSE)</f>
        <v>NI</v>
      </c>
      <c r="J102" t="s">
        <v>545</v>
      </c>
      <c r="K102">
        <v>1</v>
      </c>
    </row>
    <row r="103" spans="1:11" hidden="1" x14ac:dyDescent="0.3">
      <c r="A103">
        <v>321</v>
      </c>
      <c r="B103" s="47" t="s">
        <v>920</v>
      </c>
      <c r="C103" s="47" t="s">
        <v>1221</v>
      </c>
      <c r="D103" t="s">
        <v>919</v>
      </c>
      <c r="E103" t="s">
        <v>919</v>
      </c>
      <c r="F103" t="s">
        <v>920</v>
      </c>
      <c r="G103" t="s">
        <v>921</v>
      </c>
      <c r="H103">
        <v>260</v>
      </c>
      <c r="I103" t="str">
        <f>VLOOKUP(Table4[[#This Row],[ID]],List129[[ID]:[IATI]],7,FALSE)</f>
        <v>NE</v>
      </c>
      <c r="J103" t="s">
        <v>539</v>
      </c>
      <c r="K103">
        <v>1</v>
      </c>
    </row>
    <row r="104" spans="1:11" hidden="1" x14ac:dyDescent="0.3">
      <c r="A104">
        <v>322</v>
      </c>
      <c r="B104" s="47" t="s">
        <v>922</v>
      </c>
      <c r="C104" s="47" t="s">
        <v>1223</v>
      </c>
      <c r="D104" t="s">
        <v>922</v>
      </c>
      <c r="E104" t="s">
        <v>923</v>
      </c>
      <c r="F104" t="s">
        <v>922</v>
      </c>
      <c r="G104" t="s">
        <v>924</v>
      </c>
      <c r="H104">
        <v>261</v>
      </c>
      <c r="I104" t="str">
        <f>VLOOKUP(Table4[[#This Row],[ID]],List129[[ID]:[IATI]],7,FALSE)</f>
        <v>NG</v>
      </c>
      <c r="J104" t="s">
        <v>539</v>
      </c>
      <c r="K104">
        <v>1</v>
      </c>
    </row>
    <row r="105" spans="1:11" hidden="1" x14ac:dyDescent="0.3">
      <c r="A105">
        <v>685</v>
      </c>
      <c r="B105" s="47" t="s">
        <v>926</v>
      </c>
      <c r="C105" s="47" t="s">
        <v>1223</v>
      </c>
      <c r="D105" t="s">
        <v>926</v>
      </c>
      <c r="E105" t="s">
        <v>926</v>
      </c>
      <c r="F105" t="s">
        <v>926</v>
      </c>
      <c r="G105" t="s">
        <v>927</v>
      </c>
      <c r="H105">
        <v>856</v>
      </c>
      <c r="I105" t="str">
        <f>VLOOKUP(Table4[[#This Row],[ID]],List129[[ID]:[IATI]],7,FALSE)</f>
        <v>NU</v>
      </c>
      <c r="J105" t="s">
        <v>660</v>
      </c>
      <c r="K105">
        <v>1</v>
      </c>
    </row>
    <row r="106" spans="1:11" hidden="1" x14ac:dyDescent="0.3">
      <c r="A106">
        <v>146</v>
      </c>
      <c r="B106" s="47" t="s">
        <v>929</v>
      </c>
      <c r="C106" s="47" t="s">
        <v>1223</v>
      </c>
      <c r="D106" t="s">
        <v>928</v>
      </c>
      <c r="E106" t="s">
        <v>929</v>
      </c>
      <c r="F106" t="s">
        <v>929</v>
      </c>
      <c r="G106" t="s">
        <v>930</v>
      </c>
      <c r="H106">
        <v>85</v>
      </c>
      <c r="I106" t="str">
        <f>VLOOKUP(Table4[[#This Row],[ID]],List129[[ID]:[IATI]],7,FALSE)</f>
        <v>UA</v>
      </c>
      <c r="J106" t="s">
        <v>529</v>
      </c>
      <c r="K106">
        <v>1</v>
      </c>
    </row>
    <row r="107" spans="1:11" x14ac:dyDescent="0.3">
      <c r="A107">
        <v>277</v>
      </c>
      <c r="B107" s="47" t="s">
        <v>933</v>
      </c>
      <c r="C107" s="47" t="s">
        <v>1223</v>
      </c>
      <c r="D107" t="s">
        <v>931</v>
      </c>
      <c r="E107" t="s">
        <v>932</v>
      </c>
      <c r="F107" t="s">
        <v>933</v>
      </c>
      <c r="G107" t="s">
        <v>934</v>
      </c>
      <c r="H107">
        <v>617</v>
      </c>
      <c r="I107" t="str">
        <f>VLOOKUP(Table4[[#This Row],[ID]],List129[[ID]:[IATI]],7,FALSE)</f>
        <v>UZ</v>
      </c>
      <c r="J107" t="s">
        <v>525</v>
      </c>
      <c r="K107">
        <v>1</v>
      </c>
    </row>
    <row r="108" spans="1:11" x14ac:dyDescent="0.3">
      <c r="A108">
        <v>266</v>
      </c>
      <c r="B108" s="47" t="s">
        <v>937</v>
      </c>
      <c r="C108" s="47" t="s">
        <v>1223</v>
      </c>
      <c r="D108" t="s">
        <v>936</v>
      </c>
      <c r="E108" t="s">
        <v>936</v>
      </c>
      <c r="F108" t="s">
        <v>937</v>
      </c>
      <c r="G108" t="s">
        <v>938</v>
      </c>
      <c r="H108">
        <v>558</v>
      </c>
      <c r="I108" t="str">
        <f>VLOOKUP(Table4[[#This Row],[ID]],List129[[ID]:[IATI]],7,FALSE)</f>
        <v>OM</v>
      </c>
      <c r="J108" t="s">
        <v>525</v>
      </c>
      <c r="K108">
        <v>1</v>
      </c>
    </row>
    <row r="109" spans="1:11" x14ac:dyDescent="0.3">
      <c r="A109">
        <v>259</v>
      </c>
      <c r="B109" s="47" t="s">
        <v>940</v>
      </c>
      <c r="C109" s="47" t="s">
        <v>1223</v>
      </c>
      <c r="D109" t="s">
        <v>940</v>
      </c>
      <c r="E109" t="s">
        <v>940</v>
      </c>
      <c r="F109" t="s">
        <v>940</v>
      </c>
      <c r="G109" t="s">
        <v>941</v>
      </c>
      <c r="H109">
        <v>665</v>
      </c>
      <c r="I109" t="str">
        <f>VLOOKUP(Table4[[#This Row],[ID]],List129[[ID]:[IATI]],7,FALSE)</f>
        <v>PK</v>
      </c>
      <c r="J109" t="s">
        <v>525</v>
      </c>
      <c r="K109">
        <v>1</v>
      </c>
    </row>
    <row r="110" spans="1:11" hidden="1" x14ac:dyDescent="0.3">
      <c r="A110">
        <v>679</v>
      </c>
      <c r="B110" s="47" t="s">
        <v>942</v>
      </c>
      <c r="C110" s="47" t="s">
        <v>1223</v>
      </c>
      <c r="D110" t="s">
        <v>942</v>
      </c>
      <c r="E110" t="s">
        <v>942</v>
      </c>
      <c r="F110" t="s">
        <v>942</v>
      </c>
      <c r="G110" t="s">
        <v>943</v>
      </c>
      <c r="H110">
        <v>861</v>
      </c>
      <c r="I110" t="str">
        <f>VLOOKUP(Table4[[#This Row],[ID]],List129[[ID]:[IATI]],7,FALSE)</f>
        <v>PW</v>
      </c>
      <c r="J110" t="s">
        <v>660</v>
      </c>
      <c r="K110">
        <v>1</v>
      </c>
    </row>
    <row r="111" spans="1:11" x14ac:dyDescent="0.3">
      <c r="A111">
        <v>278</v>
      </c>
      <c r="B111" s="47" t="s">
        <v>946</v>
      </c>
      <c r="C111" s="47" t="s">
        <v>1221</v>
      </c>
      <c r="D111" t="s">
        <v>944</v>
      </c>
      <c r="E111" t="s">
        <v>945</v>
      </c>
      <c r="F111" t="s">
        <v>946</v>
      </c>
      <c r="G111" t="s">
        <v>947</v>
      </c>
      <c r="H111">
        <v>550</v>
      </c>
      <c r="I111" t="str">
        <f>VLOOKUP(Table4[[#This Row],[ID]],List129[[ID]:[IATI]],7,FALSE)</f>
        <v>PS</v>
      </c>
      <c r="J111" t="s">
        <v>525</v>
      </c>
      <c r="K111">
        <v>1</v>
      </c>
    </row>
    <row r="112" spans="1:11" hidden="1" x14ac:dyDescent="0.3">
      <c r="A112">
        <v>418</v>
      </c>
      <c r="B112" s="47" t="s">
        <v>949</v>
      </c>
      <c r="C112" s="47" t="s">
        <v>1223</v>
      </c>
      <c r="D112" t="s">
        <v>949</v>
      </c>
      <c r="E112" t="s">
        <v>949</v>
      </c>
      <c r="F112" t="s">
        <v>949</v>
      </c>
      <c r="G112" t="s">
        <v>950</v>
      </c>
      <c r="H112">
        <v>366</v>
      </c>
      <c r="I112" t="str">
        <f>VLOOKUP(Table4[[#This Row],[ID]],List129[[ID]:[IATI]],7,FALSE)</f>
        <v>PA</v>
      </c>
      <c r="J112" t="s">
        <v>545</v>
      </c>
      <c r="K112">
        <v>1</v>
      </c>
    </row>
    <row r="113" spans="1:11" hidden="1" x14ac:dyDescent="0.3">
      <c r="A113">
        <v>619</v>
      </c>
      <c r="B113" s="47" t="s">
        <v>953</v>
      </c>
      <c r="C113" s="47" t="s">
        <v>1223</v>
      </c>
      <c r="D113" t="s">
        <v>951</v>
      </c>
      <c r="E113" t="s">
        <v>952</v>
      </c>
      <c r="F113" t="s">
        <v>953</v>
      </c>
      <c r="G113" t="s">
        <v>954</v>
      </c>
      <c r="H113">
        <v>862</v>
      </c>
      <c r="I113" t="str">
        <f>VLOOKUP(Table4[[#This Row],[ID]],List129[[ID]:[IATI]],7,FALSE)</f>
        <v>PG</v>
      </c>
      <c r="J113" t="s">
        <v>660</v>
      </c>
      <c r="K113">
        <v>1</v>
      </c>
    </row>
    <row r="114" spans="1:11" hidden="1" x14ac:dyDescent="0.3">
      <c r="A114">
        <v>517</v>
      </c>
      <c r="B114" s="47" t="s">
        <v>956</v>
      </c>
      <c r="C114" s="47" t="s">
        <v>1223</v>
      </c>
      <c r="D114" t="s">
        <v>956</v>
      </c>
      <c r="E114" t="s">
        <v>956</v>
      </c>
      <c r="F114" t="s">
        <v>956</v>
      </c>
      <c r="G114" t="s">
        <v>957</v>
      </c>
      <c r="H114">
        <v>451</v>
      </c>
      <c r="I114" t="str">
        <f>VLOOKUP(Table4[[#This Row],[ID]],List129[[ID]:[IATI]],7,FALSE)</f>
        <v>PY</v>
      </c>
      <c r="J114" t="s">
        <v>545</v>
      </c>
      <c r="K114">
        <v>1</v>
      </c>
    </row>
    <row r="115" spans="1:11" hidden="1" x14ac:dyDescent="0.3">
      <c r="A115">
        <v>518</v>
      </c>
      <c r="B115" s="47" t="s">
        <v>959</v>
      </c>
      <c r="C115" s="47" t="s">
        <v>1221</v>
      </c>
      <c r="D115" t="s">
        <v>959</v>
      </c>
      <c r="E115" t="s">
        <v>960</v>
      </c>
      <c r="F115" t="s">
        <v>959</v>
      </c>
      <c r="G115" t="s">
        <v>961</v>
      </c>
      <c r="H115">
        <v>454</v>
      </c>
      <c r="I115" t="str">
        <f>VLOOKUP(Table4[[#This Row],[ID]],List129[[ID]:[IATI]],7,FALSE)</f>
        <v>PE</v>
      </c>
      <c r="J115" t="s">
        <v>545</v>
      </c>
      <c r="K115">
        <v>1</v>
      </c>
    </row>
    <row r="116" spans="1:11" hidden="1" x14ac:dyDescent="0.3">
      <c r="A116">
        <v>327</v>
      </c>
      <c r="B116" s="47" t="s">
        <v>1028</v>
      </c>
      <c r="C116" s="47" t="s">
        <v>1221</v>
      </c>
      <c r="D116" t="s">
        <v>1028</v>
      </c>
      <c r="E116" t="s">
        <v>1028</v>
      </c>
      <c r="F116" t="s">
        <v>1028</v>
      </c>
      <c r="G116" t="s">
        <v>1029</v>
      </c>
      <c r="H116">
        <v>266</v>
      </c>
      <c r="I116" t="str">
        <f>VLOOKUP(Table4[[#This Row],[ID]],List129[[ID]:[IATI]],7,FALSE)</f>
        <v>RW</v>
      </c>
      <c r="J116" t="s">
        <v>539</v>
      </c>
      <c r="K116">
        <v>1</v>
      </c>
    </row>
    <row r="117" spans="1:11" hidden="1" x14ac:dyDescent="0.3">
      <c r="A117">
        <v>431</v>
      </c>
      <c r="B117" s="47" t="s">
        <v>1032</v>
      </c>
      <c r="C117" s="47" t="s">
        <v>1223</v>
      </c>
      <c r="D117" t="s">
        <v>1030</v>
      </c>
      <c r="E117" t="s">
        <v>1031</v>
      </c>
      <c r="F117" t="s">
        <v>1032</v>
      </c>
      <c r="G117" t="s">
        <v>1033</v>
      </c>
      <c r="H117">
        <v>382</v>
      </c>
      <c r="I117" t="str">
        <f>VLOOKUP(Table4[[#This Row],[ID]],List129[[ID]:[IATI]],7,FALSE)</f>
        <v>KN</v>
      </c>
      <c r="J117" t="s">
        <v>545</v>
      </c>
      <c r="K117">
        <v>1</v>
      </c>
    </row>
    <row r="118" spans="1:11" hidden="1" x14ac:dyDescent="0.3">
      <c r="A118">
        <v>429</v>
      </c>
      <c r="B118" s="47" t="s">
        <v>1036</v>
      </c>
      <c r="C118" s="47" t="s">
        <v>1223</v>
      </c>
      <c r="D118" t="s">
        <v>1035</v>
      </c>
      <c r="E118" t="s">
        <v>1035</v>
      </c>
      <c r="F118" t="s">
        <v>1036</v>
      </c>
      <c r="G118" t="s">
        <v>1037</v>
      </c>
      <c r="H118">
        <v>384</v>
      </c>
      <c r="I118" t="str">
        <f>VLOOKUP(Table4[[#This Row],[ID]],List129[[ID]:[IATI]],7,FALSE)</f>
        <v>VC</v>
      </c>
      <c r="J118" t="s">
        <v>545</v>
      </c>
      <c r="K118">
        <v>1</v>
      </c>
    </row>
    <row r="119" spans="1:11" hidden="1" x14ac:dyDescent="0.3">
      <c r="A119">
        <v>623</v>
      </c>
      <c r="B119" s="47" t="s">
        <v>1041</v>
      </c>
      <c r="C119" s="47" t="s">
        <v>1223</v>
      </c>
      <c r="D119" t="s">
        <v>1039</v>
      </c>
      <c r="E119" t="s">
        <v>1040</v>
      </c>
      <c r="F119" t="s">
        <v>1041</v>
      </c>
      <c r="G119" t="s">
        <v>1042</v>
      </c>
      <c r="H119">
        <v>866</v>
      </c>
      <c r="I119" t="str">
        <f>VLOOKUP(Table4[[#This Row],[ID]],List129[[ID]:[IATI]],7,FALSE)</f>
        <v>SB</v>
      </c>
      <c r="J119" t="s">
        <v>660</v>
      </c>
      <c r="K119">
        <v>1</v>
      </c>
    </row>
    <row r="120" spans="1:11" hidden="1" x14ac:dyDescent="0.3">
      <c r="A120">
        <v>346</v>
      </c>
      <c r="B120" s="47" t="s">
        <v>1046</v>
      </c>
      <c r="C120" s="47" t="s">
        <v>1223</v>
      </c>
      <c r="D120" t="s">
        <v>1044</v>
      </c>
      <c r="E120" t="s">
        <v>1045</v>
      </c>
      <c r="F120" t="s">
        <v>1046</v>
      </c>
      <c r="G120" t="s">
        <v>1047</v>
      </c>
      <c r="H120">
        <v>268</v>
      </c>
      <c r="I120" t="str">
        <f>VLOOKUP(Table4[[#This Row],[ID]],List129[[ID]:[IATI]],7,FALSE)</f>
        <v>ST</v>
      </c>
      <c r="J120" t="s">
        <v>539</v>
      </c>
      <c r="K120">
        <v>1</v>
      </c>
    </row>
    <row r="121" spans="1:11" hidden="1" x14ac:dyDescent="0.3">
      <c r="A121">
        <v>320</v>
      </c>
      <c r="B121" s="47" t="s">
        <v>1049</v>
      </c>
      <c r="C121" s="47" t="s">
        <v>1221</v>
      </c>
      <c r="D121" t="s">
        <v>1049</v>
      </c>
      <c r="E121" t="s">
        <v>1050</v>
      </c>
      <c r="F121" t="s">
        <v>1049</v>
      </c>
      <c r="G121" t="s">
        <v>1051</v>
      </c>
      <c r="H121">
        <v>269</v>
      </c>
      <c r="I121" t="str">
        <f>VLOOKUP(Table4[[#This Row],[ID]],List129[[ID]:[IATI]],7,FALSE)</f>
        <v>SN</v>
      </c>
      <c r="J121" t="s">
        <v>539</v>
      </c>
      <c r="K121">
        <v>1</v>
      </c>
    </row>
    <row r="122" spans="1:11" hidden="1" x14ac:dyDescent="0.3">
      <c r="A122">
        <v>152</v>
      </c>
      <c r="B122" s="47" t="s">
        <v>1054</v>
      </c>
      <c r="C122" s="47" t="s">
        <v>1223</v>
      </c>
      <c r="D122" t="s">
        <v>1052</v>
      </c>
      <c r="E122" t="s">
        <v>1053</v>
      </c>
      <c r="F122" t="s">
        <v>1054</v>
      </c>
      <c r="G122" t="s">
        <v>1055</v>
      </c>
      <c r="H122">
        <v>63</v>
      </c>
      <c r="I122" t="str">
        <f>VLOOKUP(Table4[[#This Row],[ID]],List129[[ID]:[IATI]],7,FALSE)</f>
        <v>RS</v>
      </c>
      <c r="J122" t="s">
        <v>529</v>
      </c>
      <c r="K122">
        <v>1</v>
      </c>
    </row>
    <row r="123" spans="1:11" hidden="1" x14ac:dyDescent="0.3">
      <c r="A123">
        <v>342</v>
      </c>
      <c r="B123" s="47" t="s">
        <v>1057</v>
      </c>
      <c r="C123" s="47" t="s">
        <v>1223</v>
      </c>
      <c r="D123" t="s">
        <v>1056</v>
      </c>
      <c r="E123" t="s">
        <v>1057</v>
      </c>
      <c r="F123" t="s">
        <v>1057</v>
      </c>
      <c r="G123" t="s">
        <v>1058</v>
      </c>
      <c r="H123">
        <v>270</v>
      </c>
      <c r="I123" t="str">
        <f>VLOOKUP(Table4[[#This Row],[ID]],List129[[ID]:[IATI]],7,FALSE)</f>
        <v>SC</v>
      </c>
      <c r="J123" t="s">
        <v>539</v>
      </c>
      <c r="K123">
        <v>1</v>
      </c>
    </row>
    <row r="124" spans="1:11" hidden="1" x14ac:dyDescent="0.3">
      <c r="A124">
        <v>328</v>
      </c>
      <c r="B124" s="47" t="s">
        <v>1060</v>
      </c>
      <c r="C124" s="47" t="s">
        <v>1223</v>
      </c>
      <c r="D124" t="s">
        <v>1060</v>
      </c>
      <c r="E124" t="s">
        <v>1061</v>
      </c>
      <c r="F124" t="s">
        <v>1060</v>
      </c>
      <c r="G124" t="s">
        <v>1062</v>
      </c>
      <c r="H124">
        <v>272</v>
      </c>
      <c r="I124" t="str">
        <f>VLOOKUP(Table4[[#This Row],[ID]],List129[[ID]:[IATI]],7,FALSE)</f>
        <v>SL</v>
      </c>
      <c r="J124" t="s">
        <v>539</v>
      </c>
      <c r="K124">
        <v>1</v>
      </c>
    </row>
    <row r="125" spans="1:11" hidden="1" x14ac:dyDescent="0.3">
      <c r="A125">
        <v>329</v>
      </c>
      <c r="B125" s="47" t="s">
        <v>1065</v>
      </c>
      <c r="C125" s="47" t="s">
        <v>1223</v>
      </c>
      <c r="D125" t="s">
        <v>1064</v>
      </c>
      <c r="E125" t="s">
        <v>1064</v>
      </c>
      <c r="F125" t="s">
        <v>1065</v>
      </c>
      <c r="G125" t="s">
        <v>1066</v>
      </c>
      <c r="H125">
        <v>273</v>
      </c>
      <c r="I125" t="str">
        <f>VLOOKUP(Table4[[#This Row],[ID]],List129[[ID]:[IATI]],7,FALSE)</f>
        <v>SO</v>
      </c>
      <c r="J125" t="s">
        <v>539</v>
      </c>
      <c r="K125">
        <v>1</v>
      </c>
    </row>
    <row r="126" spans="1:11" x14ac:dyDescent="0.3">
      <c r="A126">
        <v>203</v>
      </c>
      <c r="B126" s="47" t="s">
        <v>1067</v>
      </c>
      <c r="C126" s="47" t="s">
        <v>1223</v>
      </c>
      <c r="D126" t="s">
        <v>1067</v>
      </c>
      <c r="E126" t="s">
        <v>1067</v>
      </c>
      <c r="F126" t="s">
        <v>1067</v>
      </c>
      <c r="G126" t="s">
        <v>1068</v>
      </c>
      <c r="H126">
        <v>640</v>
      </c>
      <c r="I126" t="str">
        <f>VLOOKUP(Table4[[#This Row],[ID]],List129[[ID]:[IATI]],7,FALSE)</f>
        <v>LK</v>
      </c>
      <c r="J126" t="s">
        <v>525</v>
      </c>
      <c r="K126">
        <v>1</v>
      </c>
    </row>
    <row r="127" spans="1:11" hidden="1" x14ac:dyDescent="0.3">
      <c r="A127">
        <v>389</v>
      </c>
      <c r="B127" s="47" t="s">
        <v>1072</v>
      </c>
      <c r="C127" s="47" t="s">
        <v>1223</v>
      </c>
      <c r="D127" t="s">
        <v>1070</v>
      </c>
      <c r="E127" t="s">
        <v>1071</v>
      </c>
      <c r="F127" t="s">
        <v>1072</v>
      </c>
      <c r="G127" t="s">
        <v>1073</v>
      </c>
      <c r="H127">
        <v>276</v>
      </c>
      <c r="I127" t="str">
        <f>VLOOKUP(Table4[[#This Row],[ID]],List129[[ID]:[IATI]],7,FALSE)</f>
        <v>SH</v>
      </c>
      <c r="J127" t="s">
        <v>539</v>
      </c>
      <c r="K127">
        <v>1</v>
      </c>
    </row>
    <row r="128" spans="1:11" hidden="1" x14ac:dyDescent="0.3">
      <c r="A128">
        <v>428</v>
      </c>
      <c r="B128" s="47" t="s">
        <v>1192</v>
      </c>
      <c r="C128" s="47" t="s">
        <v>1223</v>
      </c>
      <c r="D128" t="s">
        <v>1075</v>
      </c>
      <c r="E128" t="s">
        <v>1076</v>
      </c>
      <c r="F128" t="s">
        <v>1077</v>
      </c>
      <c r="G128" t="s">
        <v>1078</v>
      </c>
      <c r="H128">
        <v>383</v>
      </c>
      <c r="I128" t="str">
        <f>VLOOKUP(Table4[[#This Row],[ID]],List129[[ID]:[IATI]],7,FALSE)</f>
        <v>LC</v>
      </c>
      <c r="J128" t="s">
        <v>545</v>
      </c>
      <c r="K128">
        <v>1</v>
      </c>
    </row>
    <row r="129" spans="1:11" hidden="1" x14ac:dyDescent="0.3">
      <c r="A129">
        <v>356</v>
      </c>
      <c r="B129" s="47" t="s">
        <v>1082</v>
      </c>
      <c r="C129" s="47" t="s">
        <v>1223</v>
      </c>
      <c r="D129" t="s">
        <v>1080</v>
      </c>
      <c r="E129" t="s">
        <v>1081</v>
      </c>
      <c r="F129" t="s">
        <v>1082</v>
      </c>
      <c r="G129" t="s">
        <v>1083</v>
      </c>
      <c r="H129">
        <v>278</v>
      </c>
      <c r="I129" t="str">
        <f>VLOOKUP(Table4[[#This Row],[ID]],List129[[ID]:[IATI]],7,FALSE)</f>
        <v>SD</v>
      </c>
      <c r="J129" t="s">
        <v>539</v>
      </c>
      <c r="K129">
        <v>1</v>
      </c>
    </row>
    <row r="130" spans="1:11" hidden="1" x14ac:dyDescent="0.3">
      <c r="A130">
        <v>522</v>
      </c>
      <c r="B130" s="47" t="s">
        <v>1086</v>
      </c>
      <c r="C130" s="47" t="s">
        <v>1223</v>
      </c>
      <c r="D130" t="s">
        <v>1085</v>
      </c>
      <c r="E130" t="s">
        <v>1086</v>
      </c>
      <c r="F130" t="s">
        <v>1086</v>
      </c>
      <c r="G130" t="s">
        <v>1087</v>
      </c>
      <c r="H130">
        <v>457</v>
      </c>
      <c r="I130" t="str">
        <f>VLOOKUP(Table4[[#This Row],[ID]],List129[[ID]:[IATI]],7,FALSE)</f>
        <v>SR</v>
      </c>
      <c r="J130" t="s">
        <v>545</v>
      </c>
      <c r="K130">
        <v>1</v>
      </c>
    </row>
    <row r="131" spans="1:11" hidden="1" x14ac:dyDescent="0.3">
      <c r="A131">
        <v>331</v>
      </c>
      <c r="B131" s="47" t="s">
        <v>1088</v>
      </c>
      <c r="C131" s="47" t="s">
        <v>1223</v>
      </c>
      <c r="D131" t="s">
        <v>1088</v>
      </c>
      <c r="E131" t="s">
        <v>1088</v>
      </c>
      <c r="F131" t="s">
        <v>1088</v>
      </c>
      <c r="G131" t="s">
        <v>1089</v>
      </c>
      <c r="H131">
        <v>280</v>
      </c>
      <c r="I131" t="str">
        <f>VLOOKUP(Table4[[#This Row],[ID]],List129[[ID]:[IATI]],7,FALSE)</f>
        <v>SZ</v>
      </c>
      <c r="J131" t="s">
        <v>539</v>
      </c>
      <c r="K131">
        <v>1</v>
      </c>
    </row>
    <row r="132" spans="1:11" x14ac:dyDescent="0.3">
      <c r="A132">
        <v>261</v>
      </c>
      <c r="B132" s="47" t="s">
        <v>1092</v>
      </c>
      <c r="C132" s="47" t="s">
        <v>1223</v>
      </c>
      <c r="D132" t="s">
        <v>1091</v>
      </c>
      <c r="E132" t="s">
        <v>1091</v>
      </c>
      <c r="F132" t="s">
        <v>1092</v>
      </c>
      <c r="G132" t="s">
        <v>1093</v>
      </c>
      <c r="H132">
        <v>573</v>
      </c>
      <c r="I132" t="str">
        <f>VLOOKUP(Table4[[#This Row],[ID]],List129[[ID]:[IATI]],7,FALSE)</f>
        <v>SY</v>
      </c>
      <c r="J132" t="s">
        <v>525</v>
      </c>
      <c r="K132">
        <v>1</v>
      </c>
    </row>
    <row r="133" spans="1:11" x14ac:dyDescent="0.3">
      <c r="A133">
        <v>275</v>
      </c>
      <c r="B133" s="47" t="s">
        <v>1096</v>
      </c>
      <c r="C133" s="47" t="s">
        <v>1223</v>
      </c>
      <c r="D133" t="s">
        <v>1094</v>
      </c>
      <c r="E133" t="s">
        <v>1095</v>
      </c>
      <c r="F133" t="s">
        <v>1096</v>
      </c>
      <c r="G133" t="s">
        <v>1097</v>
      </c>
      <c r="H133">
        <v>615</v>
      </c>
      <c r="I133" t="str">
        <f>VLOOKUP(Table4[[#This Row],[ID]],List129[[ID]:[IATI]],7,FALSE)</f>
        <v>TJ</v>
      </c>
      <c r="J133" t="s">
        <v>525</v>
      </c>
      <c r="K133">
        <v>1</v>
      </c>
    </row>
    <row r="134" spans="1:11" hidden="1" x14ac:dyDescent="0.3">
      <c r="A134">
        <v>332</v>
      </c>
      <c r="B134" s="47" t="s">
        <v>1099</v>
      </c>
      <c r="C134" s="47" t="s">
        <v>1221</v>
      </c>
      <c r="D134" t="s">
        <v>1099</v>
      </c>
      <c r="E134" t="s">
        <v>1100</v>
      </c>
      <c r="F134" t="s">
        <v>1099</v>
      </c>
      <c r="G134" t="s">
        <v>1101</v>
      </c>
      <c r="H134">
        <v>282</v>
      </c>
      <c r="I134" t="str">
        <f>VLOOKUP(Table4[[#This Row],[ID]],List129[[ID]:[IATI]],7,FALSE)</f>
        <v>TZ</v>
      </c>
      <c r="J134" t="s">
        <v>539</v>
      </c>
      <c r="K134">
        <v>1</v>
      </c>
    </row>
    <row r="135" spans="1:11" x14ac:dyDescent="0.3">
      <c r="A135">
        <v>235</v>
      </c>
      <c r="B135" s="47" t="s">
        <v>1103</v>
      </c>
      <c r="C135" s="47" t="s">
        <v>1223</v>
      </c>
      <c r="D135" t="s">
        <v>1103</v>
      </c>
      <c r="E135" t="s">
        <v>1104</v>
      </c>
      <c r="F135" t="s">
        <v>1103</v>
      </c>
      <c r="G135" t="s">
        <v>1105</v>
      </c>
      <c r="H135">
        <v>764</v>
      </c>
      <c r="I135" t="str">
        <f>VLOOKUP(Table4[[#This Row],[ID]],List129[[ID]:[IATI]],7,FALSE)</f>
        <v>TH</v>
      </c>
      <c r="J135" t="s">
        <v>525</v>
      </c>
      <c r="K135">
        <v>1</v>
      </c>
    </row>
    <row r="136" spans="1:11" x14ac:dyDescent="0.3">
      <c r="A136">
        <v>282</v>
      </c>
      <c r="B136" s="47" t="s">
        <v>1107</v>
      </c>
      <c r="C136" s="47" t="s">
        <v>1223</v>
      </c>
      <c r="D136" t="s">
        <v>1106</v>
      </c>
      <c r="E136" t="s">
        <v>1106</v>
      </c>
      <c r="F136" t="s">
        <v>1107</v>
      </c>
      <c r="G136" t="s">
        <v>1108</v>
      </c>
      <c r="H136">
        <v>765</v>
      </c>
      <c r="I136" t="str">
        <f>VLOOKUP(Table4[[#This Row],[ID]],List129[[ID]:[IATI]],7,FALSE)</f>
        <v>TL</v>
      </c>
      <c r="J136" t="s">
        <v>525</v>
      </c>
      <c r="K136">
        <v>1</v>
      </c>
    </row>
    <row r="137" spans="1:11" hidden="1" x14ac:dyDescent="0.3">
      <c r="A137">
        <v>334</v>
      </c>
      <c r="B137" s="47" t="s">
        <v>1111</v>
      </c>
      <c r="C137" s="47" t="s">
        <v>1223</v>
      </c>
      <c r="D137" t="s">
        <v>1110</v>
      </c>
      <c r="E137" t="s">
        <v>1110</v>
      </c>
      <c r="F137" t="s">
        <v>1111</v>
      </c>
      <c r="G137" t="s">
        <v>1112</v>
      </c>
      <c r="H137">
        <v>283</v>
      </c>
      <c r="I137" t="str">
        <f>VLOOKUP(Table4[[#This Row],[ID]],List129[[ID]:[IATI]],7,FALSE)</f>
        <v>TG</v>
      </c>
      <c r="J137" t="s">
        <v>539</v>
      </c>
      <c r="K137">
        <v>1</v>
      </c>
    </row>
    <row r="138" spans="1:11" hidden="1" x14ac:dyDescent="0.3">
      <c r="A138">
        <v>686</v>
      </c>
      <c r="B138" s="47" t="s">
        <v>1116</v>
      </c>
      <c r="C138" s="47" t="s">
        <v>1223</v>
      </c>
      <c r="D138" t="s">
        <v>1114</v>
      </c>
      <c r="E138" t="s">
        <v>1115</v>
      </c>
      <c r="F138" t="s">
        <v>1116</v>
      </c>
      <c r="G138" t="s">
        <v>1117</v>
      </c>
      <c r="H138">
        <v>868</v>
      </c>
      <c r="I138" t="str">
        <f>VLOOKUP(Table4[[#This Row],[ID]],List129[[ID]:[IATI]],7,FALSE)</f>
        <v>TK</v>
      </c>
      <c r="J138" t="s">
        <v>660</v>
      </c>
      <c r="K138">
        <v>1</v>
      </c>
    </row>
    <row r="139" spans="1:11" hidden="1" x14ac:dyDescent="0.3">
      <c r="A139">
        <v>616</v>
      </c>
      <c r="B139" s="47" t="s">
        <v>1120</v>
      </c>
      <c r="C139" s="47" t="s">
        <v>1223</v>
      </c>
      <c r="D139" t="s">
        <v>1119</v>
      </c>
      <c r="E139" t="s">
        <v>1119</v>
      </c>
      <c r="F139" t="s">
        <v>1120</v>
      </c>
      <c r="G139" t="s">
        <v>1121</v>
      </c>
      <c r="H139">
        <v>870</v>
      </c>
      <c r="I139" t="str">
        <f>VLOOKUP(Table4[[#This Row],[ID]],List129[[ID]:[IATI]],7,FALSE)</f>
        <v>TO</v>
      </c>
      <c r="J139" t="s">
        <v>660</v>
      </c>
      <c r="K139">
        <v>1</v>
      </c>
    </row>
    <row r="140" spans="1:11" hidden="1" x14ac:dyDescent="0.3">
      <c r="A140">
        <v>422</v>
      </c>
      <c r="B140" s="47" t="s">
        <v>1124</v>
      </c>
      <c r="C140" s="47" t="s">
        <v>1223</v>
      </c>
      <c r="D140" t="s">
        <v>1122</v>
      </c>
      <c r="E140" t="s">
        <v>1123</v>
      </c>
      <c r="F140" t="s">
        <v>1124</v>
      </c>
      <c r="G140" t="s">
        <v>1125</v>
      </c>
      <c r="H140">
        <v>375</v>
      </c>
      <c r="I140" t="str">
        <f>VLOOKUP(Table4[[#This Row],[ID]],List129[[ID]:[IATI]],7,FALSE)</f>
        <v>TT</v>
      </c>
      <c r="J140" t="s">
        <v>545</v>
      </c>
      <c r="K140">
        <v>1</v>
      </c>
    </row>
    <row r="141" spans="1:11" hidden="1" x14ac:dyDescent="0.3">
      <c r="A141">
        <v>333</v>
      </c>
      <c r="B141" s="47" t="s">
        <v>1129</v>
      </c>
      <c r="C141" s="47" t="s">
        <v>1223</v>
      </c>
      <c r="D141" t="s">
        <v>1127</v>
      </c>
      <c r="E141" t="s">
        <v>1128</v>
      </c>
      <c r="F141" t="s">
        <v>1129</v>
      </c>
      <c r="G141" t="s">
        <v>1130</v>
      </c>
      <c r="H141">
        <v>232</v>
      </c>
      <c r="I141" t="str">
        <f>VLOOKUP(Table4[[#This Row],[ID]],List129[[ID]:[IATI]],7,FALSE)</f>
        <v>TD</v>
      </c>
      <c r="J141" t="s">
        <v>539</v>
      </c>
      <c r="K141">
        <v>1</v>
      </c>
    </row>
    <row r="142" spans="1:11" hidden="1" x14ac:dyDescent="0.3">
      <c r="A142">
        <v>357</v>
      </c>
      <c r="B142" s="47" t="s">
        <v>1134</v>
      </c>
      <c r="C142" s="47" t="s">
        <v>1223</v>
      </c>
      <c r="D142" t="s">
        <v>1132</v>
      </c>
      <c r="E142" t="s">
        <v>1133</v>
      </c>
      <c r="F142" t="s">
        <v>1134</v>
      </c>
      <c r="G142" t="s">
        <v>1135</v>
      </c>
      <c r="H142">
        <v>139</v>
      </c>
      <c r="I142" t="str">
        <f>VLOOKUP(Table4[[#This Row],[ID]],List129[[ID]:[IATI]],7,FALSE)</f>
        <v>TN</v>
      </c>
      <c r="J142" t="s">
        <v>535</v>
      </c>
      <c r="K142">
        <v>1</v>
      </c>
    </row>
    <row r="143" spans="1:11" hidden="1" x14ac:dyDescent="0.3">
      <c r="A143">
        <v>134</v>
      </c>
      <c r="B143" s="47" t="s">
        <v>1138</v>
      </c>
      <c r="C143" s="47" t="s">
        <v>1223</v>
      </c>
      <c r="D143" t="s">
        <v>1136</v>
      </c>
      <c r="E143" t="s">
        <v>1137</v>
      </c>
      <c r="F143" t="s">
        <v>1138</v>
      </c>
      <c r="G143" t="s">
        <v>1139</v>
      </c>
      <c r="H143">
        <v>55</v>
      </c>
      <c r="I143" t="str">
        <f>VLOOKUP(Table4[[#This Row],[ID]],List129[[ID]:[IATI]],7,FALSE)</f>
        <v>TR</v>
      </c>
      <c r="J143" t="s">
        <v>529</v>
      </c>
      <c r="K143">
        <v>1</v>
      </c>
    </row>
    <row r="144" spans="1:11" x14ac:dyDescent="0.3">
      <c r="A144">
        <v>276</v>
      </c>
      <c r="B144" s="47" t="s">
        <v>1140</v>
      </c>
      <c r="C144" s="47" t="s">
        <v>1223</v>
      </c>
      <c r="D144" t="s">
        <v>1140</v>
      </c>
      <c r="E144" t="s">
        <v>1140</v>
      </c>
      <c r="F144" t="s">
        <v>1140</v>
      </c>
      <c r="G144" t="s">
        <v>1141</v>
      </c>
      <c r="H144">
        <v>616</v>
      </c>
      <c r="I144" t="str">
        <f>VLOOKUP(Table4[[#This Row],[ID]],List129[[ID]:[IATI]],7,FALSE)</f>
        <v>TM</v>
      </c>
      <c r="J144" t="s">
        <v>525</v>
      </c>
      <c r="K144">
        <v>1</v>
      </c>
    </row>
    <row r="145" spans="1:13" hidden="1" x14ac:dyDescent="0.3">
      <c r="A145">
        <v>488</v>
      </c>
      <c r="B145" s="47" t="s">
        <v>1145</v>
      </c>
      <c r="C145" s="47" t="s">
        <v>1223</v>
      </c>
      <c r="D145" t="s">
        <v>1143</v>
      </c>
      <c r="E145" t="s">
        <v>1144</v>
      </c>
      <c r="F145" t="s">
        <v>1145</v>
      </c>
      <c r="G145" t="s">
        <v>1146</v>
      </c>
      <c r="H145">
        <v>387</v>
      </c>
      <c r="I145" t="str">
        <f>VLOOKUP(Table4[[#This Row],[ID]],List129[[ID]:[IATI]],7,FALSE)</f>
        <v>TC</v>
      </c>
      <c r="J145" t="s">
        <v>545</v>
      </c>
      <c r="K145">
        <v>1</v>
      </c>
    </row>
    <row r="146" spans="1:13" hidden="1" x14ac:dyDescent="0.3">
      <c r="A146">
        <v>621</v>
      </c>
      <c r="B146" s="47" t="s">
        <v>1148</v>
      </c>
      <c r="C146" s="47" t="s">
        <v>1223</v>
      </c>
      <c r="D146" t="s">
        <v>1148</v>
      </c>
      <c r="E146" t="s">
        <v>1148</v>
      </c>
      <c r="F146" t="s">
        <v>1148</v>
      </c>
      <c r="G146" t="s">
        <v>1149</v>
      </c>
      <c r="H146">
        <v>872</v>
      </c>
      <c r="I146" t="str">
        <f>VLOOKUP(Table4[[#This Row],[ID]],List129[[ID]:[IATI]],7,FALSE)</f>
        <v>TV</v>
      </c>
      <c r="J146" t="s">
        <v>660</v>
      </c>
      <c r="K146">
        <v>1</v>
      </c>
    </row>
    <row r="147" spans="1:13" hidden="1" x14ac:dyDescent="0.3">
      <c r="A147">
        <v>323</v>
      </c>
      <c r="B147" s="47" t="s">
        <v>1152</v>
      </c>
      <c r="C147" s="47" t="s">
        <v>1221</v>
      </c>
      <c r="D147" t="s">
        <v>1150</v>
      </c>
      <c r="E147" t="s">
        <v>1151</v>
      </c>
      <c r="F147" t="s">
        <v>1152</v>
      </c>
      <c r="G147" t="s">
        <v>1153</v>
      </c>
      <c r="H147">
        <v>285</v>
      </c>
      <c r="I147" t="str">
        <f>VLOOKUP(Table4[[#This Row],[ID]],List129[[ID]:[IATI]],7,FALSE)</f>
        <v>UG</v>
      </c>
      <c r="J147" t="s">
        <v>539</v>
      </c>
      <c r="K147">
        <v>1</v>
      </c>
    </row>
    <row r="148" spans="1:13" hidden="1" x14ac:dyDescent="0.3">
      <c r="A148">
        <v>519</v>
      </c>
      <c r="B148" s="47" t="s">
        <v>1154</v>
      </c>
      <c r="C148" s="47" t="s">
        <v>1223</v>
      </c>
      <c r="D148" t="s">
        <v>1154</v>
      </c>
      <c r="E148" t="s">
        <v>1154</v>
      </c>
      <c r="F148" t="s">
        <v>1154</v>
      </c>
      <c r="G148" t="s">
        <v>1155</v>
      </c>
      <c r="H148">
        <v>460</v>
      </c>
      <c r="I148" t="str">
        <f>VLOOKUP(Table4[[#This Row],[ID]],List129[[ID]:[IATI]],7,FALSE)</f>
        <v>UY</v>
      </c>
      <c r="J148" t="s">
        <v>545</v>
      </c>
      <c r="K148">
        <v>1</v>
      </c>
    </row>
    <row r="149" spans="1:13" hidden="1" x14ac:dyDescent="0.3">
      <c r="A149">
        <v>618</v>
      </c>
      <c r="B149" s="47" t="s">
        <v>1157</v>
      </c>
      <c r="C149" s="47" t="s">
        <v>1223</v>
      </c>
      <c r="D149" t="s">
        <v>1157</v>
      </c>
      <c r="E149" t="s">
        <v>1157</v>
      </c>
      <c r="F149" t="s">
        <v>1157</v>
      </c>
      <c r="G149" t="s">
        <v>1158</v>
      </c>
      <c r="H149">
        <v>854</v>
      </c>
      <c r="I149" t="str">
        <f>VLOOKUP(Table4[[#This Row],[ID]],List129[[ID]:[IATI]],7,FALSE)</f>
        <v>VU</v>
      </c>
      <c r="J149" t="s">
        <v>660</v>
      </c>
      <c r="K149">
        <v>1</v>
      </c>
    </row>
    <row r="150" spans="1:13" hidden="1" x14ac:dyDescent="0.3">
      <c r="A150">
        <v>520</v>
      </c>
      <c r="B150" s="47" t="s">
        <v>1160</v>
      </c>
      <c r="C150" s="47" t="s">
        <v>1223</v>
      </c>
      <c r="D150" t="s">
        <v>1160</v>
      </c>
      <c r="E150" t="s">
        <v>1160</v>
      </c>
      <c r="F150" t="s">
        <v>1160</v>
      </c>
      <c r="G150" t="s">
        <v>1161</v>
      </c>
      <c r="H150">
        <v>463</v>
      </c>
      <c r="I150" t="str">
        <f>VLOOKUP(Table4[[#This Row],[ID]],List129[[ID]:[IATI]],7,FALSE)</f>
        <v>VE</v>
      </c>
      <c r="J150" t="s">
        <v>545</v>
      </c>
      <c r="K150">
        <v>1</v>
      </c>
    </row>
    <row r="151" spans="1:13" x14ac:dyDescent="0.3">
      <c r="A151">
        <v>220</v>
      </c>
      <c r="B151" s="47" t="s">
        <v>1162</v>
      </c>
      <c r="C151" s="47" t="s">
        <v>1221</v>
      </c>
      <c r="D151" t="s">
        <v>1162</v>
      </c>
      <c r="E151" t="s">
        <v>1162</v>
      </c>
      <c r="F151" t="s">
        <v>1162</v>
      </c>
      <c r="G151" t="s">
        <v>1163</v>
      </c>
      <c r="H151">
        <v>769</v>
      </c>
      <c r="I151" t="str">
        <f>VLOOKUP(Table4[[#This Row],[ID]],List129[[ID]:[IATI]],7,FALSE)</f>
        <v>VN</v>
      </c>
      <c r="J151" t="s">
        <v>525</v>
      </c>
      <c r="K151">
        <v>1</v>
      </c>
    </row>
    <row r="152" spans="1:13" hidden="1" x14ac:dyDescent="0.3">
      <c r="A152">
        <v>689</v>
      </c>
      <c r="B152" s="47" t="s">
        <v>1167</v>
      </c>
      <c r="C152" s="47" t="s">
        <v>1223</v>
      </c>
      <c r="D152" t="s">
        <v>1165</v>
      </c>
      <c r="E152" t="s">
        <v>1166</v>
      </c>
      <c r="F152" t="s">
        <v>1167</v>
      </c>
      <c r="G152" t="s">
        <v>1168</v>
      </c>
      <c r="H152">
        <v>876</v>
      </c>
      <c r="I152" t="str">
        <f>VLOOKUP(Table4[[#This Row],[ID]],List129[[ID]:[IATI]],7,FALSE)</f>
        <v>WF</v>
      </c>
      <c r="J152" t="s">
        <v>660</v>
      </c>
      <c r="K152">
        <v>1</v>
      </c>
    </row>
    <row r="153" spans="1:13" hidden="1" x14ac:dyDescent="0.3">
      <c r="A153">
        <v>614</v>
      </c>
      <c r="B153" s="47" t="s">
        <v>1193</v>
      </c>
      <c r="C153" s="47" t="s">
        <v>1223</v>
      </c>
      <c r="D153" t="s">
        <v>1170</v>
      </c>
      <c r="E153" t="s">
        <v>1171</v>
      </c>
      <c r="F153" t="s">
        <v>1172</v>
      </c>
      <c r="G153" t="s">
        <v>1173</v>
      </c>
      <c r="H153">
        <v>880</v>
      </c>
      <c r="I153" t="str">
        <f>VLOOKUP(Table4[[#This Row],[ID]],List129[[ID]:[IATI]],7,FALSE)</f>
        <v>WS</v>
      </c>
      <c r="J153" t="s">
        <v>660</v>
      </c>
      <c r="K153">
        <v>1</v>
      </c>
    </row>
    <row r="154" spans="1:13" hidden="1" x14ac:dyDescent="0.3">
      <c r="A154">
        <v>335</v>
      </c>
      <c r="B154" s="47" t="s">
        <v>1174</v>
      </c>
      <c r="C154" s="47" t="s">
        <v>1223</v>
      </c>
      <c r="D154" t="s">
        <v>1174</v>
      </c>
      <c r="E154" t="s">
        <v>1175</v>
      </c>
      <c r="F154" t="s">
        <v>1174</v>
      </c>
      <c r="G154" t="s">
        <v>1176</v>
      </c>
      <c r="H154">
        <v>288</v>
      </c>
      <c r="I154" t="str">
        <f>VLOOKUP(Table4[[#This Row],[ID]],List129[[ID]:[IATI]],7,FALSE)</f>
        <v>ZM</v>
      </c>
      <c r="J154" t="s">
        <v>539</v>
      </c>
      <c r="K154">
        <v>1</v>
      </c>
    </row>
    <row r="155" spans="1:13" hidden="1" x14ac:dyDescent="0.3">
      <c r="A155">
        <v>344</v>
      </c>
      <c r="B155" s="47" t="s">
        <v>1178</v>
      </c>
      <c r="C155" s="47" t="s">
        <v>1223</v>
      </c>
      <c r="D155" t="s">
        <v>1178</v>
      </c>
      <c r="E155" t="s">
        <v>1179</v>
      </c>
      <c r="F155" t="s">
        <v>1178</v>
      </c>
      <c r="G155" t="s">
        <v>1180</v>
      </c>
      <c r="H155">
        <v>265</v>
      </c>
      <c r="I155" t="str">
        <f>VLOOKUP(Table4[[#This Row],[ID]],List129[[ID]:[IATI]],7,FALSE)</f>
        <v>ZW</v>
      </c>
      <c r="J155" t="s">
        <v>539</v>
      </c>
      <c r="K155">
        <v>1</v>
      </c>
    </row>
    <row r="156" spans="1:13" hidden="1" x14ac:dyDescent="0.3">
      <c r="A156">
        <v>325</v>
      </c>
      <c r="B156" s="47" t="s">
        <v>1184</v>
      </c>
      <c r="C156" s="47" t="s">
        <v>1223</v>
      </c>
      <c r="D156" t="s">
        <v>1182</v>
      </c>
      <c r="E156" t="s">
        <v>1183</v>
      </c>
      <c r="F156" t="s">
        <v>1184</v>
      </c>
      <c r="G156" t="s">
        <v>1185</v>
      </c>
      <c r="H156">
        <v>218</v>
      </c>
      <c r="I156" t="str">
        <f>VLOOKUP(Table4[[#This Row],[ID]],List129[[ID]:[IATI]],7,FALSE)</f>
        <v>ZA</v>
      </c>
      <c r="J156" t="s">
        <v>539</v>
      </c>
      <c r="K156">
        <v>1</v>
      </c>
    </row>
    <row r="157" spans="1:13" hidden="1" x14ac:dyDescent="0.3">
      <c r="B157" s="47" t="s">
        <v>1190</v>
      </c>
      <c r="C157" s="47" t="s">
        <v>1223</v>
      </c>
      <c r="D157" t="s">
        <v>1187</v>
      </c>
      <c r="E157" t="s">
        <v>1191</v>
      </c>
      <c r="F157" t="s">
        <v>1190</v>
      </c>
      <c r="H157">
        <v>279</v>
      </c>
      <c r="I157" t="s">
        <v>1419</v>
      </c>
      <c r="J157" t="s">
        <v>539</v>
      </c>
      <c r="K157">
        <v>1</v>
      </c>
    </row>
    <row r="158" spans="1:13" hidden="1" x14ac:dyDescent="0.3">
      <c r="A158" s="85">
        <v>939</v>
      </c>
      <c r="B158" s="109" t="s">
        <v>2721</v>
      </c>
      <c r="C158" s="109" t="s">
        <v>1223</v>
      </c>
      <c r="D158" s="86" t="s">
        <v>639</v>
      </c>
      <c r="E158" s="86" t="s">
        <v>640</v>
      </c>
      <c r="F158" s="86" t="s">
        <v>641</v>
      </c>
      <c r="G158" s="86" t="s">
        <v>642</v>
      </c>
      <c r="H158" s="86">
        <v>298</v>
      </c>
      <c r="I158" s="109" t="s">
        <v>612</v>
      </c>
      <c r="J158" s="87" t="s">
        <v>644</v>
      </c>
      <c r="K158">
        <v>2</v>
      </c>
      <c r="M158" t="str">
        <f>"Regional - "&amp;B158</f>
        <v>Regional - R - AFRICA  CONTINENT</v>
      </c>
    </row>
    <row r="159" spans="1:13" hidden="1" x14ac:dyDescent="0.3">
      <c r="A159" s="85">
        <v>931</v>
      </c>
      <c r="B159" s="109" t="s">
        <v>2725</v>
      </c>
      <c r="C159" s="109" t="s">
        <v>1223</v>
      </c>
      <c r="D159" s="86" t="s">
        <v>962</v>
      </c>
      <c r="E159" s="86" t="s">
        <v>963</v>
      </c>
      <c r="F159" s="86" t="s">
        <v>964</v>
      </c>
      <c r="G159" s="86" t="s">
        <v>642</v>
      </c>
      <c r="H159" s="86">
        <v>189</v>
      </c>
      <c r="I159" s="109" t="s">
        <v>2323</v>
      </c>
      <c r="J159" s="87" t="s">
        <v>535</v>
      </c>
      <c r="K159" s="139">
        <v>2</v>
      </c>
      <c r="M159" s="66" t="str">
        <f t="shared" ref="M159:M175" si="0">"Regional - "&amp;B159</f>
        <v>Regional - R - AFRICA - NORTH OF SAHARA AREA</v>
      </c>
    </row>
    <row r="160" spans="1:13" hidden="1" x14ac:dyDescent="0.3">
      <c r="A160" s="88">
        <v>938</v>
      </c>
      <c r="B160" s="110" t="s">
        <v>2726</v>
      </c>
      <c r="C160" s="110" t="s">
        <v>1223</v>
      </c>
      <c r="D160" s="89" t="s">
        <v>966</v>
      </c>
      <c r="E160" s="89" t="s">
        <v>967</v>
      </c>
      <c r="F160" s="89" t="s">
        <v>968</v>
      </c>
      <c r="G160" s="89" t="s">
        <v>642</v>
      </c>
      <c r="H160" s="89">
        <v>289</v>
      </c>
      <c r="I160" s="110" t="s">
        <v>2326</v>
      </c>
      <c r="J160" s="90" t="s">
        <v>539</v>
      </c>
      <c r="K160" s="139">
        <v>2</v>
      </c>
      <c r="M160" s="66" t="str">
        <f t="shared" si="0"/>
        <v>Regional - R - AFRICA - SOUTH OF SAHARA AREA</v>
      </c>
    </row>
    <row r="161" spans="1:13" hidden="1" x14ac:dyDescent="0.3">
      <c r="A161" s="85">
        <v>935</v>
      </c>
      <c r="B161" s="109" t="s">
        <v>2728</v>
      </c>
      <c r="C161" s="109" t="s">
        <v>1223</v>
      </c>
      <c r="D161" s="86" t="s">
        <v>978</v>
      </c>
      <c r="E161" s="86" t="s">
        <v>979</v>
      </c>
      <c r="F161" s="86" t="s">
        <v>980</v>
      </c>
      <c r="G161" s="86" t="s">
        <v>642</v>
      </c>
      <c r="H161" s="86">
        <v>289</v>
      </c>
      <c r="I161" s="109" t="s">
        <v>2318</v>
      </c>
      <c r="J161" s="87" t="s">
        <v>539</v>
      </c>
      <c r="K161" s="139">
        <v>2</v>
      </c>
      <c r="M161" s="66" t="str">
        <f t="shared" si="0"/>
        <v>Regional - R - AFRICA - CENTRAL AREA</v>
      </c>
    </row>
    <row r="162" spans="1:13" hidden="1" x14ac:dyDescent="0.3">
      <c r="A162" s="88">
        <v>936</v>
      </c>
      <c r="B162" s="110" t="s">
        <v>2733</v>
      </c>
      <c r="C162" s="110" t="s">
        <v>1223</v>
      </c>
      <c r="D162" s="89" t="s">
        <v>998</v>
      </c>
      <c r="E162" s="89" t="s">
        <v>999</v>
      </c>
      <c r="F162" s="89" t="s">
        <v>1000</v>
      </c>
      <c r="G162" s="89" t="s">
        <v>642</v>
      </c>
      <c r="H162" s="89">
        <v>289</v>
      </c>
      <c r="I162" s="110" t="s">
        <v>2319</v>
      </c>
      <c r="J162" s="90" t="s">
        <v>539</v>
      </c>
      <c r="K162" s="139">
        <v>2</v>
      </c>
      <c r="M162" s="66" t="str">
        <f t="shared" si="0"/>
        <v>Regional - R - AFRICA - EAST AREA</v>
      </c>
    </row>
    <row r="163" spans="1:13" hidden="1" x14ac:dyDescent="0.3">
      <c r="A163" s="85">
        <v>934</v>
      </c>
      <c r="B163" s="109" t="s">
        <v>2734</v>
      </c>
      <c r="C163" s="109" t="s">
        <v>1223</v>
      </c>
      <c r="D163" s="86" t="s">
        <v>1010</v>
      </c>
      <c r="E163" s="86" t="s">
        <v>1011</v>
      </c>
      <c r="F163" s="86" t="s">
        <v>1012</v>
      </c>
      <c r="G163" s="86" t="s">
        <v>642</v>
      </c>
      <c r="H163" s="86">
        <v>289</v>
      </c>
      <c r="I163" s="109" t="s">
        <v>2324</v>
      </c>
      <c r="J163" s="87" t="s">
        <v>539</v>
      </c>
      <c r="K163" s="139">
        <v>2</v>
      </c>
      <c r="M163" s="66" t="str">
        <f t="shared" si="0"/>
        <v>Regional - R - AFRICA - WEST AREA</v>
      </c>
    </row>
    <row r="164" spans="1:13" hidden="1" x14ac:dyDescent="0.3">
      <c r="A164" s="85">
        <v>937</v>
      </c>
      <c r="B164" s="109" t="s">
        <v>2736</v>
      </c>
      <c r="C164" s="109" t="s">
        <v>1223</v>
      </c>
      <c r="D164" s="86" t="s">
        <v>1017</v>
      </c>
      <c r="E164" s="86" t="s">
        <v>1018</v>
      </c>
      <c r="F164" s="86" t="s">
        <v>1019</v>
      </c>
      <c r="G164" s="86" t="s">
        <v>642</v>
      </c>
      <c r="H164" s="86">
        <v>289</v>
      </c>
      <c r="I164" s="109" t="s">
        <v>2322</v>
      </c>
      <c r="J164" s="87" t="s">
        <v>539</v>
      </c>
      <c r="K164" s="139">
        <v>2</v>
      </c>
      <c r="M164" s="66" t="str">
        <f t="shared" si="0"/>
        <v>Regional - R - AFRICA - SOUTH AREA</v>
      </c>
    </row>
    <row r="165" spans="1:13" hidden="1" x14ac:dyDescent="0.3">
      <c r="A165" s="88">
        <v>959</v>
      </c>
      <c r="B165" s="110" t="s">
        <v>2722</v>
      </c>
      <c r="C165" s="110" t="s">
        <v>1223</v>
      </c>
      <c r="D165" s="89" t="s">
        <v>645</v>
      </c>
      <c r="E165" s="89" t="s">
        <v>646</v>
      </c>
      <c r="F165" s="89" t="s">
        <v>647</v>
      </c>
      <c r="G165" s="89" t="s">
        <v>648</v>
      </c>
      <c r="H165" s="89">
        <v>498</v>
      </c>
      <c r="I165" s="110" t="s">
        <v>785</v>
      </c>
      <c r="J165" s="90" t="s">
        <v>545</v>
      </c>
      <c r="K165" s="139">
        <v>2</v>
      </c>
      <c r="M165" s="66" t="str">
        <f t="shared" si="0"/>
        <v>Regional - R - AMERICA  CONTINENT</v>
      </c>
    </row>
    <row r="166" spans="1:13" hidden="1" x14ac:dyDescent="0.3">
      <c r="A166" s="85">
        <v>948</v>
      </c>
      <c r="B166" s="109" t="s">
        <v>2732</v>
      </c>
      <c r="C166" s="109" t="s">
        <v>1223</v>
      </c>
      <c r="D166" s="86" t="s">
        <v>994</v>
      </c>
      <c r="E166" s="86" t="s">
        <v>995</v>
      </c>
      <c r="F166" s="86" t="s">
        <v>996</v>
      </c>
      <c r="G166" s="86" t="s">
        <v>648</v>
      </c>
      <c r="H166" s="86">
        <v>389</v>
      </c>
      <c r="I166" s="109" t="s">
        <v>2317</v>
      </c>
      <c r="J166" s="87" t="s">
        <v>545</v>
      </c>
      <c r="K166" s="139">
        <v>2</v>
      </c>
      <c r="M166" s="66" t="str">
        <f t="shared" si="0"/>
        <v>Regional - R - AMERICA - NORTH &amp; CENTRAL AREA</v>
      </c>
    </row>
    <row r="167" spans="1:13" hidden="1" x14ac:dyDescent="0.3">
      <c r="A167" s="88">
        <v>958</v>
      </c>
      <c r="B167" s="110" t="s">
        <v>2737</v>
      </c>
      <c r="C167" s="110" t="s">
        <v>1223</v>
      </c>
      <c r="D167" s="89" t="s">
        <v>1020</v>
      </c>
      <c r="E167" s="89" t="s">
        <v>1021</v>
      </c>
      <c r="F167" s="89" t="s">
        <v>1022</v>
      </c>
      <c r="G167" s="89" t="s">
        <v>648</v>
      </c>
      <c r="H167" s="89">
        <v>489</v>
      </c>
      <c r="I167" s="110" t="s">
        <v>2325</v>
      </c>
      <c r="J167" s="90" t="s">
        <v>545</v>
      </c>
      <c r="K167" s="139">
        <v>2</v>
      </c>
      <c r="M167" s="66" t="str">
        <f t="shared" si="0"/>
        <v>Regional - R - AMERICA - SOUTH AREA</v>
      </c>
    </row>
    <row r="168" spans="1:13" x14ac:dyDescent="0.3">
      <c r="A168" s="88">
        <v>925</v>
      </c>
      <c r="B168" s="110" t="s">
        <v>2729</v>
      </c>
      <c r="C168" s="110" t="s">
        <v>1223</v>
      </c>
      <c r="D168" s="89" t="s">
        <v>981</v>
      </c>
      <c r="E168" s="89" t="s">
        <v>982</v>
      </c>
      <c r="F168" s="89" t="s">
        <v>983</v>
      </c>
      <c r="G168" s="89" t="s">
        <v>653</v>
      </c>
      <c r="H168" s="89">
        <v>619</v>
      </c>
      <c r="I168" s="110" t="s">
        <v>2314</v>
      </c>
      <c r="J168" s="90" t="s">
        <v>525</v>
      </c>
      <c r="K168" s="139">
        <v>2</v>
      </c>
      <c r="M168" s="66" t="str">
        <f t="shared" si="0"/>
        <v>Regional - R - ASIA - CENTRAL AREA</v>
      </c>
    </row>
    <row r="169" spans="1:13" x14ac:dyDescent="0.3">
      <c r="A169" s="85">
        <v>929</v>
      </c>
      <c r="B169" s="109" t="s">
        <v>2723</v>
      </c>
      <c r="C169" s="109" t="s">
        <v>1223</v>
      </c>
      <c r="D169" s="86" t="s">
        <v>650</v>
      </c>
      <c r="E169" s="86" t="s">
        <v>651</v>
      </c>
      <c r="F169" s="86" t="s">
        <v>652</v>
      </c>
      <c r="G169" s="86" t="s">
        <v>653</v>
      </c>
      <c r="H169" s="86">
        <v>798</v>
      </c>
      <c r="I169" s="109" t="s">
        <v>2312</v>
      </c>
      <c r="J169" s="87" t="s">
        <v>525</v>
      </c>
      <c r="K169" s="139">
        <v>2</v>
      </c>
      <c r="M169" s="66" t="str">
        <f t="shared" si="0"/>
        <v>Regional - R - ASIA  CONTINENT</v>
      </c>
    </row>
    <row r="170" spans="1:13" x14ac:dyDescent="0.3">
      <c r="A170" s="88">
        <v>928</v>
      </c>
      <c r="B170" s="110" t="s">
        <v>2727</v>
      </c>
      <c r="C170" s="110" t="s">
        <v>1223</v>
      </c>
      <c r="D170" s="89" t="s">
        <v>974</v>
      </c>
      <c r="E170" s="89" t="s">
        <v>975</v>
      </c>
      <c r="F170" s="89" t="s">
        <v>976</v>
      </c>
      <c r="G170" s="89" t="s">
        <v>653</v>
      </c>
      <c r="H170" s="89">
        <v>789</v>
      </c>
      <c r="I170" s="110" t="s">
        <v>2320</v>
      </c>
      <c r="J170" s="90" t="s">
        <v>525</v>
      </c>
      <c r="K170" s="139">
        <v>2</v>
      </c>
      <c r="M170" s="66" t="str">
        <f t="shared" si="0"/>
        <v>Regional - R - ASIA - FAR EAST AREA</v>
      </c>
    </row>
    <row r="171" spans="1:13" x14ac:dyDescent="0.3">
      <c r="A171" s="88">
        <v>927</v>
      </c>
      <c r="B171" s="110" t="s">
        <v>2735</v>
      </c>
      <c r="C171" s="110" t="s">
        <v>1223</v>
      </c>
      <c r="D171" s="89" t="s">
        <v>1013</v>
      </c>
      <c r="E171" s="89" t="s">
        <v>1014</v>
      </c>
      <c r="F171" s="89" t="s">
        <v>1015</v>
      </c>
      <c r="G171" s="89" t="s">
        <v>653</v>
      </c>
      <c r="H171" s="89">
        <v>689</v>
      </c>
      <c r="I171" s="110" t="s">
        <v>2321</v>
      </c>
      <c r="J171" s="90" t="s">
        <v>525</v>
      </c>
      <c r="K171" s="139">
        <v>2</v>
      </c>
      <c r="M171" s="66" t="str">
        <f t="shared" si="0"/>
        <v>Regional - R - ASIA - SOUTH &amp; CENTRAL AREA</v>
      </c>
    </row>
    <row r="172" spans="1:13" x14ac:dyDescent="0.3">
      <c r="A172" s="85">
        <v>924</v>
      </c>
      <c r="B172" s="109" t="s">
        <v>2738</v>
      </c>
      <c r="C172" s="109" t="s">
        <v>1223</v>
      </c>
      <c r="D172" s="86" t="s">
        <v>1024</v>
      </c>
      <c r="E172" s="86" t="s">
        <v>1025</v>
      </c>
      <c r="F172" s="86" t="s">
        <v>1026</v>
      </c>
      <c r="G172" s="86" t="s">
        <v>653</v>
      </c>
      <c r="H172" s="86">
        <v>679</v>
      </c>
      <c r="I172" s="109" t="s">
        <v>2321</v>
      </c>
      <c r="J172" s="87" t="s">
        <v>525</v>
      </c>
      <c r="K172" s="139">
        <v>2</v>
      </c>
      <c r="M172" s="66" t="str">
        <f t="shared" si="0"/>
        <v>Regional - R - ASIA - SOUTH AREA</v>
      </c>
    </row>
    <row r="173" spans="1:13" x14ac:dyDescent="0.3">
      <c r="A173" s="88">
        <v>926</v>
      </c>
      <c r="B173" s="110" t="s">
        <v>2731</v>
      </c>
      <c r="C173" s="110" t="s">
        <v>1223</v>
      </c>
      <c r="D173" s="89" t="s">
        <v>990</v>
      </c>
      <c r="E173" s="89" t="s">
        <v>991</v>
      </c>
      <c r="F173" s="89" t="s">
        <v>992</v>
      </c>
      <c r="G173" s="89" t="s">
        <v>653</v>
      </c>
      <c r="H173" s="89">
        <v>589</v>
      </c>
      <c r="I173" s="110" t="s">
        <v>2316</v>
      </c>
      <c r="J173" s="90" t="s">
        <v>525</v>
      </c>
      <c r="K173" s="139">
        <v>2</v>
      </c>
      <c r="M173" s="66" t="str">
        <f t="shared" si="0"/>
        <v>Regional - R - MIDDLE EAST AREA</v>
      </c>
    </row>
    <row r="174" spans="1:13" hidden="1" x14ac:dyDescent="0.3">
      <c r="A174" s="85">
        <v>910</v>
      </c>
      <c r="B174" s="109" t="s">
        <v>2730</v>
      </c>
      <c r="C174" s="109" t="s">
        <v>1223</v>
      </c>
      <c r="D174" s="86" t="s">
        <v>985</v>
      </c>
      <c r="E174" s="86" t="s">
        <v>986</v>
      </c>
      <c r="F174" s="86" t="s">
        <v>987</v>
      </c>
      <c r="G174" s="86" t="s">
        <v>988</v>
      </c>
      <c r="H174" s="86">
        <v>89</v>
      </c>
      <c r="I174" s="109" t="s">
        <v>2315</v>
      </c>
      <c r="J174" s="87" t="s">
        <v>529</v>
      </c>
      <c r="K174" s="139">
        <v>2</v>
      </c>
      <c r="M174" s="66" t="str">
        <f t="shared" si="0"/>
        <v>Regional - R - EUROPE (ODA) AREA</v>
      </c>
    </row>
    <row r="175" spans="1:13" hidden="1" x14ac:dyDescent="0.3">
      <c r="A175" s="254">
        <v>969</v>
      </c>
      <c r="B175" s="255" t="s">
        <v>2724</v>
      </c>
      <c r="C175" s="255" t="s">
        <v>1223</v>
      </c>
      <c r="D175" s="38" t="s">
        <v>655</v>
      </c>
      <c r="E175" s="38" t="s">
        <v>656</v>
      </c>
      <c r="F175" s="38" t="s">
        <v>657</v>
      </c>
      <c r="G175" s="38" t="s">
        <v>658</v>
      </c>
      <c r="H175" s="38">
        <v>889</v>
      </c>
      <c r="I175" s="255" t="s">
        <v>2313</v>
      </c>
      <c r="J175" s="256" t="s">
        <v>660</v>
      </c>
      <c r="K175" s="139">
        <v>2</v>
      </c>
      <c r="M175" s="66" t="str">
        <f t="shared" si="0"/>
        <v>Regional - R - OCEANIA  CONTINENT</v>
      </c>
    </row>
  </sheetData>
  <pageMargins left="0.7" right="0.7" top="0.75" bottom="0.75" header="0.3" footer="0.3"/>
  <pageSetup orientation="portrait"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BL307"/>
  <sheetViews>
    <sheetView workbookViewId="0"/>
  </sheetViews>
  <sheetFormatPr baseColWidth="10" defaultColWidth="9.109375" defaultRowHeight="13.2" x14ac:dyDescent="0.25"/>
  <cols>
    <col min="1" max="1" width="6.6640625" style="77" customWidth="1"/>
    <col min="2" max="2" width="12.6640625" style="77" customWidth="1"/>
    <col min="3" max="3" width="19" style="77" customWidth="1"/>
    <col min="4" max="4" width="24.44140625" style="77" customWidth="1"/>
    <col min="5" max="5" width="18.88671875" style="77" customWidth="1"/>
    <col min="6" max="10" width="11.44140625" style="77" customWidth="1"/>
    <col min="11" max="11" width="7" style="77" customWidth="1"/>
    <col min="12" max="12" width="11.33203125" style="77" customWidth="1"/>
    <col min="13" max="16" width="13.33203125" style="77" customWidth="1"/>
    <col min="17" max="17" width="26.33203125" style="77" customWidth="1"/>
    <col min="18" max="18" width="11.33203125" style="77" customWidth="1"/>
    <col min="19" max="19" width="14.88671875" style="77" customWidth="1"/>
    <col min="20" max="20" width="5.44140625" style="77" customWidth="1"/>
    <col min="21" max="21" width="9.88671875" style="77" customWidth="1"/>
    <col min="22" max="22" width="9" style="77" customWidth="1"/>
    <col min="23" max="26" width="6.44140625" style="77" customWidth="1"/>
    <col min="27" max="27" width="6.5546875" style="77" customWidth="1"/>
    <col min="28" max="29" width="7.6640625" style="77" customWidth="1"/>
    <col min="30" max="30" width="11.33203125" style="77" customWidth="1"/>
    <col min="31" max="31" width="7.88671875" style="77" customWidth="1"/>
    <col min="32" max="32" width="13.88671875" style="77" customWidth="1"/>
    <col min="33" max="33" width="18.109375" style="77" customWidth="1"/>
    <col min="34" max="34" width="10.109375" style="77" customWidth="1"/>
    <col min="35" max="35" width="6.5546875" style="77" customWidth="1"/>
    <col min="36" max="36" width="10.109375" style="77" customWidth="1"/>
    <col min="37" max="37" width="13.5546875" style="77" customWidth="1"/>
    <col min="38" max="38" width="14.88671875" style="77" customWidth="1"/>
    <col min="39" max="16384" width="9.109375" style="77"/>
  </cols>
  <sheetData>
    <row r="1" spans="1:64" x14ac:dyDescent="0.25">
      <c r="A1" s="74" t="s">
        <v>392</v>
      </c>
      <c r="B1" s="74" t="s">
        <v>514</v>
      </c>
      <c r="C1" s="74" t="s">
        <v>510</v>
      </c>
      <c r="D1" s="74" t="s">
        <v>511</v>
      </c>
      <c r="E1" s="74" t="s">
        <v>512</v>
      </c>
      <c r="F1" s="74" t="s">
        <v>513</v>
      </c>
      <c r="G1" s="74" t="s">
        <v>1226</v>
      </c>
      <c r="H1" s="74" t="s">
        <v>1227</v>
      </c>
      <c r="I1" s="74" t="s">
        <v>1228</v>
      </c>
      <c r="J1" s="74" t="s">
        <v>1229</v>
      </c>
      <c r="K1" s="74" t="s">
        <v>515</v>
      </c>
      <c r="L1" s="74" t="s">
        <v>516</v>
      </c>
      <c r="M1" s="74" t="s">
        <v>1230</v>
      </c>
      <c r="N1" s="74" t="s">
        <v>1231</v>
      </c>
      <c r="O1" s="74" t="s">
        <v>1232</v>
      </c>
      <c r="P1" s="74" t="s">
        <v>503</v>
      </c>
      <c r="Q1" s="74" t="s">
        <v>1233</v>
      </c>
      <c r="R1" s="74" t="s">
        <v>1234</v>
      </c>
      <c r="S1" s="74" t="s">
        <v>1235</v>
      </c>
      <c r="T1" s="74" t="s">
        <v>1236</v>
      </c>
      <c r="U1" s="74" t="s">
        <v>1237</v>
      </c>
      <c r="V1" s="74" t="s">
        <v>1238</v>
      </c>
      <c r="W1" s="75" t="s">
        <v>1239</v>
      </c>
      <c r="X1" s="75" t="s">
        <v>1240</v>
      </c>
      <c r="Y1" s="75" t="s">
        <v>1241</v>
      </c>
      <c r="Z1" s="76" t="s">
        <v>1242</v>
      </c>
      <c r="AA1" s="74" t="s">
        <v>1243</v>
      </c>
      <c r="AB1" s="74" t="s">
        <v>1244</v>
      </c>
      <c r="AC1" s="74" t="s">
        <v>1245</v>
      </c>
      <c r="AD1" s="74" t="s">
        <v>1246</v>
      </c>
      <c r="AE1" s="74" t="s">
        <v>1247</v>
      </c>
      <c r="AF1" s="74" t="s">
        <v>1248</v>
      </c>
      <c r="AG1" s="74" t="s">
        <v>1249</v>
      </c>
      <c r="AH1" s="74" t="s">
        <v>1250</v>
      </c>
      <c r="AI1" s="74" t="s">
        <v>1251</v>
      </c>
      <c r="AJ1" s="74" t="s">
        <v>1252</v>
      </c>
      <c r="AK1" s="74" t="s">
        <v>1253</v>
      </c>
      <c r="AL1" s="74" t="s">
        <v>1254</v>
      </c>
      <c r="AM1" s="74" t="s">
        <v>1255</v>
      </c>
      <c r="AN1" s="74" t="s">
        <v>1256</v>
      </c>
      <c r="AO1" s="74"/>
      <c r="AP1" s="74"/>
      <c r="AQ1" s="74"/>
      <c r="AR1" s="74"/>
      <c r="AS1" s="74"/>
      <c r="AT1" s="74"/>
      <c r="AU1" s="74"/>
      <c r="AV1" s="74"/>
      <c r="AW1" s="74"/>
      <c r="AX1" s="74"/>
      <c r="AY1" s="74"/>
      <c r="AZ1" s="74"/>
      <c r="BA1" s="74"/>
      <c r="BB1" s="74"/>
      <c r="BC1" s="74"/>
      <c r="BD1" s="74"/>
      <c r="BE1" s="74"/>
      <c r="BF1" s="74"/>
      <c r="BG1" s="74"/>
      <c r="BH1" s="74"/>
      <c r="BI1" s="74"/>
      <c r="BJ1" s="74"/>
      <c r="BK1" s="74"/>
      <c r="BL1" s="74"/>
    </row>
    <row r="2" spans="1:64" x14ac:dyDescent="0.25">
      <c r="A2" s="77">
        <v>901</v>
      </c>
      <c r="B2" s="77">
        <v>998</v>
      </c>
      <c r="C2" s="77" t="s">
        <v>517</v>
      </c>
      <c r="D2" s="77" t="s">
        <v>518</v>
      </c>
      <c r="E2" s="77" t="s">
        <v>519</v>
      </c>
      <c r="F2" s="77" t="s">
        <v>520</v>
      </c>
      <c r="G2" s="77" t="s">
        <v>1621</v>
      </c>
      <c r="I2" s="77">
        <v>998</v>
      </c>
      <c r="J2" s="77">
        <v>998</v>
      </c>
      <c r="K2" s="77" t="s">
        <v>521</v>
      </c>
      <c r="M2" s="77" t="s">
        <v>522</v>
      </c>
      <c r="O2" s="77" t="s">
        <v>1257</v>
      </c>
      <c r="P2" s="77" t="b">
        <f>List129[[#This Row],[Income2018]]=List129[[#This Row],[Income]]</f>
        <v>0</v>
      </c>
      <c r="Q2" s="77" t="s">
        <v>1983</v>
      </c>
      <c r="R2" s="77" t="s">
        <v>1223</v>
      </c>
      <c r="T2" s="77" t="s">
        <v>1223</v>
      </c>
      <c r="U2" s="77" t="s">
        <v>1223</v>
      </c>
      <c r="V2" s="77" t="s">
        <v>1223</v>
      </c>
      <c r="W2" s="78" t="s">
        <v>1223</v>
      </c>
      <c r="X2" s="78" t="s">
        <v>1223</v>
      </c>
      <c r="Y2" s="78" t="s">
        <v>1223</v>
      </c>
      <c r="Z2" s="79" t="str">
        <f>IF(OR(List129[[#This Row],[Fragile 2018]]=1,List129[[#This Row],[Income]]="LDC"),1,"")</f>
        <v/>
      </c>
      <c r="AA2" s="77" t="s">
        <v>1223</v>
      </c>
      <c r="AB2" s="77" t="s">
        <v>1258</v>
      </c>
      <c r="AC2" s="77" t="s">
        <v>1223</v>
      </c>
      <c r="AD2" s="77" t="s">
        <v>1223</v>
      </c>
      <c r="AE2" s="77" t="s">
        <v>1223</v>
      </c>
      <c r="AF2" s="77" t="s">
        <v>1223</v>
      </c>
      <c r="AG2" s="77" t="s">
        <v>1223</v>
      </c>
      <c r="AH2" s="77" t="s">
        <v>1223</v>
      </c>
      <c r="AI2" s="77" t="s">
        <v>1223</v>
      </c>
      <c r="AJ2" s="77" t="s">
        <v>1223</v>
      </c>
      <c r="AK2" s="77" t="s">
        <v>1223</v>
      </c>
      <c r="AL2" s="77" t="s">
        <v>1223</v>
      </c>
      <c r="AM2" s="77">
        <v>297</v>
      </c>
      <c r="AN2" s="77" t="s">
        <v>517</v>
      </c>
    </row>
    <row r="3" spans="1:64" x14ac:dyDescent="0.25">
      <c r="A3" s="77">
        <v>251</v>
      </c>
      <c r="B3" s="77">
        <v>625</v>
      </c>
      <c r="C3" s="77" t="s">
        <v>523</v>
      </c>
      <c r="D3" s="77" t="s">
        <v>523</v>
      </c>
      <c r="E3" s="77" t="s">
        <v>523</v>
      </c>
      <c r="F3" s="77" t="s">
        <v>524</v>
      </c>
      <c r="G3" s="77" t="s">
        <v>1259</v>
      </c>
      <c r="H3" s="77" t="s">
        <v>523</v>
      </c>
      <c r="I3" s="77">
        <v>798</v>
      </c>
      <c r="J3" s="77">
        <v>625</v>
      </c>
      <c r="K3" s="77" t="s">
        <v>524</v>
      </c>
      <c r="L3" s="77" t="s">
        <v>525</v>
      </c>
      <c r="M3" s="77" t="s">
        <v>1260</v>
      </c>
      <c r="N3" s="77" t="s">
        <v>1260</v>
      </c>
      <c r="O3" s="77" t="s">
        <v>1260</v>
      </c>
      <c r="P3" s="77" t="b">
        <f>List129[[#This Row],[Income2018]]=List129[[#This Row],[Income]]</f>
        <v>1</v>
      </c>
      <c r="Q3" s="77" t="s">
        <v>1984</v>
      </c>
      <c r="R3" s="77" t="s">
        <v>1223</v>
      </c>
      <c r="T3" s="77" t="s">
        <v>1258</v>
      </c>
      <c r="U3" s="77" t="s">
        <v>1223</v>
      </c>
      <c r="V3" s="77" t="s">
        <v>1258</v>
      </c>
      <c r="W3" s="78" t="s">
        <v>1258</v>
      </c>
      <c r="X3" s="78" t="s">
        <v>1258</v>
      </c>
      <c r="Y3" s="78">
        <v>1</v>
      </c>
      <c r="Z3" s="79">
        <f>IF(OR(List129[[#This Row],[Fragile 2018]]=1,List129[[#This Row],[Income]]="LDC"),1,"")</f>
        <v>1</v>
      </c>
      <c r="AA3" s="77" t="s">
        <v>1223</v>
      </c>
      <c r="AB3" s="77" t="s">
        <v>1258</v>
      </c>
      <c r="AC3" s="77" t="s">
        <v>1258</v>
      </c>
      <c r="AD3" s="77" t="s">
        <v>1223</v>
      </c>
      <c r="AE3" s="77" t="s">
        <v>1223</v>
      </c>
      <c r="AF3" s="77" t="s">
        <v>1223</v>
      </c>
      <c r="AG3" s="77" t="s">
        <v>1223</v>
      </c>
      <c r="AH3" s="77" t="s">
        <v>1223</v>
      </c>
      <c r="AI3" s="77" t="s">
        <v>1223</v>
      </c>
      <c r="AJ3" s="77" t="s">
        <v>1258</v>
      </c>
      <c r="AK3" s="77" t="s">
        <v>1223</v>
      </c>
      <c r="AL3" s="77" t="s">
        <v>1223</v>
      </c>
      <c r="AM3" s="77">
        <v>240</v>
      </c>
      <c r="AN3" s="77" t="s">
        <v>523</v>
      </c>
    </row>
    <row r="4" spans="1:64" x14ac:dyDescent="0.25">
      <c r="A4" s="77">
        <v>101</v>
      </c>
      <c r="B4" s="77">
        <v>71</v>
      </c>
      <c r="C4" s="77" t="s">
        <v>526</v>
      </c>
      <c r="D4" s="77" t="s">
        <v>526</v>
      </c>
      <c r="E4" s="77" t="s">
        <v>527</v>
      </c>
      <c r="F4" s="77" t="s">
        <v>528</v>
      </c>
      <c r="G4" s="77" t="s">
        <v>1261</v>
      </c>
      <c r="I4" s="77">
        <v>89</v>
      </c>
      <c r="J4" s="77">
        <v>71</v>
      </c>
      <c r="K4" s="77" t="s">
        <v>528</v>
      </c>
      <c r="L4" s="77" t="s">
        <v>529</v>
      </c>
      <c r="M4" s="77" t="s">
        <v>1262</v>
      </c>
      <c r="N4" s="77" t="s">
        <v>1263</v>
      </c>
      <c r="O4" s="77" t="s">
        <v>1263</v>
      </c>
      <c r="P4" s="77" t="b">
        <f>List129[[#This Row],[Income2018]]=List129[[#This Row],[Income]]</f>
        <v>0</v>
      </c>
      <c r="Q4" s="77" t="s">
        <v>1985</v>
      </c>
      <c r="R4" s="77" t="s">
        <v>1223</v>
      </c>
      <c r="T4" s="77" t="s">
        <v>1223</v>
      </c>
      <c r="U4" s="77" t="s">
        <v>1223</v>
      </c>
      <c r="V4" s="77" t="s">
        <v>1223</v>
      </c>
      <c r="W4" s="78" t="s">
        <v>1223</v>
      </c>
      <c r="X4" s="78" t="s">
        <v>1223</v>
      </c>
      <c r="Y4" s="78" t="s">
        <v>1223</v>
      </c>
      <c r="Z4" s="79" t="str">
        <f>IF(OR(List129[[#This Row],[Fragile 2018]]=1,List129[[#This Row],[Income]]="LDC"),1,"")</f>
        <v/>
      </c>
      <c r="AA4" s="77" t="s">
        <v>1223</v>
      </c>
      <c r="AB4" s="77" t="s">
        <v>1258</v>
      </c>
      <c r="AC4" s="77" t="s">
        <v>1223</v>
      </c>
      <c r="AD4" s="77" t="s">
        <v>1223</v>
      </c>
      <c r="AE4" s="77" t="s">
        <v>1223</v>
      </c>
      <c r="AF4" s="77" t="s">
        <v>1223</v>
      </c>
      <c r="AG4" s="77" t="s">
        <v>1223</v>
      </c>
      <c r="AH4" s="77" t="s">
        <v>1223</v>
      </c>
      <c r="AI4" s="77" t="s">
        <v>1223</v>
      </c>
      <c r="AJ4" s="77" t="s">
        <v>1223</v>
      </c>
      <c r="AK4" s="77" t="s">
        <v>1223</v>
      </c>
      <c r="AL4" s="77" t="s">
        <v>1258</v>
      </c>
      <c r="AM4" s="77">
        <v>101</v>
      </c>
      <c r="AN4" s="77" t="s">
        <v>526</v>
      </c>
    </row>
    <row r="5" spans="1:64" x14ac:dyDescent="0.25">
      <c r="A5" s="77">
        <v>303</v>
      </c>
      <c r="B5" s="77">
        <v>228</v>
      </c>
      <c r="C5" s="77" t="s">
        <v>601</v>
      </c>
      <c r="D5" s="77" t="s">
        <v>601</v>
      </c>
      <c r="E5" s="77" t="s">
        <v>601</v>
      </c>
      <c r="F5" s="77" t="s">
        <v>602</v>
      </c>
      <c r="G5" s="77" t="s">
        <v>1264</v>
      </c>
      <c r="H5" s="77" t="s">
        <v>601</v>
      </c>
      <c r="I5" s="77">
        <v>289</v>
      </c>
      <c r="J5" s="77">
        <v>228</v>
      </c>
      <c r="K5" s="77" t="s">
        <v>602</v>
      </c>
      <c r="L5" s="77" t="s">
        <v>539</v>
      </c>
      <c r="M5" s="77" t="s">
        <v>1260</v>
      </c>
      <c r="N5" s="77" t="s">
        <v>1260</v>
      </c>
      <c r="O5" s="77" t="s">
        <v>1260</v>
      </c>
      <c r="P5" s="77" t="b">
        <f>List129[[#This Row],[Income2018]]=List129[[#This Row],[Income]]</f>
        <v>1</v>
      </c>
      <c r="Q5" s="77" t="s">
        <v>1839</v>
      </c>
      <c r="R5" s="77" t="s">
        <v>1258</v>
      </c>
      <c r="S5" s="77" t="s">
        <v>602</v>
      </c>
      <c r="T5" s="77" t="s">
        <v>1258</v>
      </c>
      <c r="U5" s="77" t="s">
        <v>1223</v>
      </c>
      <c r="V5" s="77" t="s">
        <v>1258</v>
      </c>
      <c r="W5" s="78" t="s">
        <v>1258</v>
      </c>
      <c r="X5" s="78" t="s">
        <v>1258</v>
      </c>
      <c r="Y5" s="78">
        <v>1</v>
      </c>
      <c r="Z5" s="79">
        <f>IF(OR(List129[[#This Row],[Fragile 2018]]=1,List129[[#This Row],[Income]]="LDC"),1,"")</f>
        <v>1</v>
      </c>
      <c r="AA5" s="77" t="s">
        <v>1258</v>
      </c>
      <c r="AB5" s="77" t="s">
        <v>1258</v>
      </c>
      <c r="AC5" s="77" t="s">
        <v>1258</v>
      </c>
      <c r="AD5" s="77" t="s">
        <v>1223</v>
      </c>
      <c r="AE5" s="77" t="s">
        <v>1223</v>
      </c>
      <c r="AF5" s="77" t="s">
        <v>1258</v>
      </c>
      <c r="AG5" s="77" t="s">
        <v>1223</v>
      </c>
      <c r="AH5" s="77" t="s">
        <v>1258</v>
      </c>
      <c r="AI5" s="77" t="s">
        <v>1223</v>
      </c>
      <c r="AJ5" s="77" t="s">
        <v>1223</v>
      </c>
      <c r="AK5" s="77" t="s">
        <v>1223</v>
      </c>
      <c r="AL5" s="77" t="s">
        <v>1223</v>
      </c>
      <c r="AM5" s="77">
        <v>129</v>
      </c>
      <c r="AN5" s="77" t="s">
        <v>601</v>
      </c>
    </row>
    <row r="6" spans="1:64" x14ac:dyDescent="0.25">
      <c r="A6" s="77">
        <v>341</v>
      </c>
      <c r="B6" s="77">
        <v>225</v>
      </c>
      <c r="C6" s="77" t="s">
        <v>536</v>
      </c>
      <c r="D6" s="77" t="s">
        <v>536</v>
      </c>
      <c r="E6" s="77" t="s">
        <v>536</v>
      </c>
      <c r="F6" s="77" t="s">
        <v>537</v>
      </c>
      <c r="G6" s="77" t="s">
        <v>1265</v>
      </c>
      <c r="H6" s="77" t="s">
        <v>536</v>
      </c>
      <c r="I6" s="77">
        <v>289</v>
      </c>
      <c r="J6" s="77">
        <v>225</v>
      </c>
      <c r="K6" s="77" t="s">
        <v>538</v>
      </c>
      <c r="L6" s="77" t="s">
        <v>539</v>
      </c>
      <c r="M6" s="77" t="s">
        <v>1260</v>
      </c>
      <c r="N6" s="77" t="s">
        <v>1260</v>
      </c>
      <c r="O6" s="77" t="s">
        <v>1260</v>
      </c>
      <c r="P6" s="77" t="b">
        <f>List129[[#This Row],[Income2018]]=List129[[#This Row],[Income]]</f>
        <v>1</v>
      </c>
      <c r="Q6" s="77" t="s">
        <v>1986</v>
      </c>
      <c r="R6" s="77" t="s">
        <v>1223</v>
      </c>
      <c r="T6" s="77" t="s">
        <v>1258</v>
      </c>
      <c r="U6" s="77" t="s">
        <v>1223</v>
      </c>
      <c r="V6" s="77" t="s">
        <v>1223</v>
      </c>
      <c r="W6" s="78" t="s">
        <v>1258</v>
      </c>
      <c r="X6" s="78" t="s">
        <v>1223</v>
      </c>
      <c r="Y6" s="78">
        <v>1</v>
      </c>
      <c r="Z6" s="79">
        <f>IF(OR(List129[[#This Row],[Fragile 2018]]=1,List129[[#This Row],[Income]]="LDC"),1,"")</f>
        <v>1</v>
      </c>
      <c r="AA6" s="77" t="s">
        <v>1258</v>
      </c>
      <c r="AB6" s="77" t="s">
        <v>1258</v>
      </c>
      <c r="AC6" s="77" t="s">
        <v>1223</v>
      </c>
      <c r="AD6" s="77" t="s">
        <v>1223</v>
      </c>
      <c r="AE6" s="77" t="s">
        <v>1223</v>
      </c>
      <c r="AF6" s="77" t="s">
        <v>1258</v>
      </c>
      <c r="AG6" s="77" t="s">
        <v>1223</v>
      </c>
      <c r="AH6" s="77" t="s">
        <v>1258</v>
      </c>
      <c r="AI6" s="77" t="s">
        <v>1223</v>
      </c>
      <c r="AJ6" s="77" t="s">
        <v>1223</v>
      </c>
      <c r="AK6" s="77" t="s">
        <v>1223</v>
      </c>
      <c r="AL6" s="77" t="s">
        <v>1223</v>
      </c>
      <c r="AM6" s="77">
        <v>125</v>
      </c>
      <c r="AN6" s="77" t="s">
        <v>536</v>
      </c>
    </row>
    <row r="7" spans="1:64" x14ac:dyDescent="0.25">
      <c r="A7" s="77">
        <v>490</v>
      </c>
      <c r="B7" s="77">
        <v>376</v>
      </c>
      <c r="C7" s="77" t="s">
        <v>540</v>
      </c>
      <c r="D7" s="77" t="s">
        <v>541</v>
      </c>
      <c r="F7" s="77" t="s">
        <v>543</v>
      </c>
      <c r="G7" s="77" t="s">
        <v>1266</v>
      </c>
      <c r="I7" s="77">
        <v>498</v>
      </c>
      <c r="J7" s="77">
        <v>376</v>
      </c>
      <c r="K7" s="77" t="s">
        <v>544</v>
      </c>
      <c r="L7" s="77" t="s">
        <v>545</v>
      </c>
      <c r="M7" s="77" t="s">
        <v>1263</v>
      </c>
      <c r="O7" s="77" t="s">
        <v>1267</v>
      </c>
      <c r="P7" s="77" t="b">
        <f>List129[[#This Row],[Income2018]]=List129[[#This Row],[Income]]</f>
        <v>0</v>
      </c>
      <c r="Q7" s="77" t="s">
        <v>1987</v>
      </c>
      <c r="R7" s="77" t="s">
        <v>1223</v>
      </c>
      <c r="T7" s="77" t="s">
        <v>1223</v>
      </c>
      <c r="U7" s="77" t="s">
        <v>1258</v>
      </c>
      <c r="V7" s="77" t="s">
        <v>1223</v>
      </c>
      <c r="W7" s="78" t="s">
        <v>1223</v>
      </c>
      <c r="X7" s="78" t="s">
        <v>1223</v>
      </c>
      <c r="Y7" s="78" t="s">
        <v>1223</v>
      </c>
      <c r="Z7" s="79" t="str">
        <f>IF(OR(List129[[#This Row],[Fragile 2018]]=1,List129[[#This Row],[Income]]="LDC"),1,"")</f>
        <v/>
      </c>
      <c r="AA7" s="77" t="s">
        <v>1223</v>
      </c>
      <c r="AB7" s="77" t="s">
        <v>1258</v>
      </c>
      <c r="AC7" s="77" t="s">
        <v>1223</v>
      </c>
      <c r="AD7" s="77" t="s">
        <v>1223</v>
      </c>
      <c r="AE7" s="77" t="s">
        <v>1223</v>
      </c>
      <c r="AF7" s="77" t="s">
        <v>1223</v>
      </c>
      <c r="AG7" s="77" t="s">
        <v>1223</v>
      </c>
      <c r="AH7" s="77" t="s">
        <v>1223</v>
      </c>
      <c r="AI7" s="77" t="s">
        <v>1258</v>
      </c>
      <c r="AJ7" s="77" t="s">
        <v>1223</v>
      </c>
      <c r="AK7" s="77" t="s">
        <v>1223</v>
      </c>
      <c r="AL7" s="77" t="s">
        <v>1223</v>
      </c>
      <c r="AM7" s="77">
        <v>182</v>
      </c>
      <c r="AN7" s="77" t="s">
        <v>540</v>
      </c>
    </row>
    <row r="8" spans="1:64" x14ac:dyDescent="0.25">
      <c r="A8" s="77">
        <v>491</v>
      </c>
      <c r="B8" s="77">
        <v>377</v>
      </c>
      <c r="C8" s="77" t="s">
        <v>546</v>
      </c>
      <c r="D8" s="77" t="s">
        <v>546</v>
      </c>
      <c r="E8" s="77" t="s">
        <v>547</v>
      </c>
      <c r="F8" s="77" t="s">
        <v>548</v>
      </c>
      <c r="G8" s="77" t="s">
        <v>1268</v>
      </c>
      <c r="I8" s="77">
        <v>498</v>
      </c>
      <c r="J8" s="77">
        <v>377</v>
      </c>
      <c r="K8" s="77" t="s">
        <v>549</v>
      </c>
      <c r="L8" s="77" t="s">
        <v>545</v>
      </c>
      <c r="M8" s="77" t="s">
        <v>1263</v>
      </c>
      <c r="N8" s="77" t="s">
        <v>1263</v>
      </c>
      <c r="O8" s="77" t="s">
        <v>1263</v>
      </c>
      <c r="P8" s="77" t="b">
        <f>List129[[#This Row],[Income2018]]=List129[[#This Row],[Income]]</f>
        <v>1</v>
      </c>
      <c r="Q8" s="77" t="s">
        <v>1988</v>
      </c>
      <c r="R8" s="77" t="s">
        <v>1223</v>
      </c>
      <c r="T8" s="77" t="s">
        <v>1223</v>
      </c>
      <c r="U8" s="77" t="s">
        <v>1258</v>
      </c>
      <c r="V8" s="77" t="s">
        <v>1223</v>
      </c>
      <c r="W8" s="78" t="s">
        <v>1223</v>
      </c>
      <c r="X8" s="78" t="s">
        <v>1223</v>
      </c>
      <c r="Y8" s="78" t="s">
        <v>1223</v>
      </c>
      <c r="Z8" s="79" t="str">
        <f>IF(OR(List129[[#This Row],[Fragile 2018]]=1,List129[[#This Row],[Income]]="LDC"),1,"")</f>
        <v/>
      </c>
      <c r="AA8" s="77" t="s">
        <v>1258</v>
      </c>
      <c r="AB8" s="77" t="s">
        <v>1258</v>
      </c>
      <c r="AC8" s="77" t="s">
        <v>1223</v>
      </c>
      <c r="AD8" s="77" t="s">
        <v>1223</v>
      </c>
      <c r="AE8" s="77" t="s">
        <v>1223</v>
      </c>
      <c r="AF8" s="77" t="s">
        <v>1223</v>
      </c>
      <c r="AG8" s="77" t="s">
        <v>1223</v>
      </c>
      <c r="AH8" s="77" t="s">
        <v>1223</v>
      </c>
      <c r="AI8" s="77" t="s">
        <v>1258</v>
      </c>
      <c r="AJ8" s="77" t="s">
        <v>1223</v>
      </c>
      <c r="AK8" s="77" t="s">
        <v>1223</v>
      </c>
      <c r="AL8" s="77" t="s">
        <v>1223</v>
      </c>
      <c r="AM8" s="77">
        <v>183</v>
      </c>
      <c r="AN8" s="77" t="s">
        <v>546</v>
      </c>
    </row>
    <row r="9" spans="1:64" x14ac:dyDescent="0.25">
      <c r="A9" s="77">
        <v>511</v>
      </c>
      <c r="B9" s="77">
        <v>425</v>
      </c>
      <c r="C9" s="77" t="s">
        <v>550</v>
      </c>
      <c r="D9" s="77" t="s">
        <v>551</v>
      </c>
      <c r="E9" s="77" t="s">
        <v>552</v>
      </c>
      <c r="F9" s="77" t="s">
        <v>553</v>
      </c>
      <c r="G9" s="77" t="s">
        <v>1269</v>
      </c>
      <c r="I9" s="77">
        <v>498</v>
      </c>
      <c r="J9" s="77">
        <v>425</v>
      </c>
      <c r="K9" s="77" t="s">
        <v>553</v>
      </c>
      <c r="L9" s="77" t="s">
        <v>545</v>
      </c>
      <c r="M9" s="77" t="s">
        <v>1263</v>
      </c>
      <c r="N9" s="77" t="s">
        <v>1263</v>
      </c>
      <c r="O9" s="77" t="s">
        <v>1263</v>
      </c>
      <c r="P9" s="77" t="b">
        <f>List129[[#This Row],[Income2018]]=List129[[#This Row],[Income]]</f>
        <v>1</v>
      </c>
      <c r="Q9" s="77" t="s">
        <v>1989</v>
      </c>
      <c r="R9" s="77" t="s">
        <v>1223</v>
      </c>
      <c r="T9" s="77" t="s">
        <v>1223</v>
      </c>
      <c r="U9" s="77" t="s">
        <v>1223</v>
      </c>
      <c r="V9" s="77" t="s">
        <v>1223</v>
      </c>
      <c r="W9" s="78" t="s">
        <v>1223</v>
      </c>
      <c r="X9" s="78" t="s">
        <v>1223</v>
      </c>
      <c r="Y9" s="78" t="s">
        <v>1223</v>
      </c>
      <c r="Z9" s="79" t="str">
        <f>IF(OR(List129[[#This Row],[Fragile 2018]]=1,List129[[#This Row],[Income]]="LDC"),1,"")</f>
        <v/>
      </c>
      <c r="AA9" s="77" t="s">
        <v>1223</v>
      </c>
      <c r="AB9" s="77" t="s">
        <v>1258</v>
      </c>
      <c r="AC9" s="77" t="s">
        <v>1223</v>
      </c>
      <c r="AD9" s="77" t="s">
        <v>1223</v>
      </c>
      <c r="AE9" s="77" t="s">
        <v>1223</v>
      </c>
      <c r="AF9" s="77" t="s">
        <v>1223</v>
      </c>
      <c r="AG9" s="77" t="s">
        <v>1223</v>
      </c>
      <c r="AH9" s="77" t="s">
        <v>1223</v>
      </c>
      <c r="AI9" s="77" t="s">
        <v>1258</v>
      </c>
      <c r="AJ9" s="77" t="s">
        <v>1223</v>
      </c>
      <c r="AK9" s="77" t="s">
        <v>1223</v>
      </c>
      <c r="AL9" s="77" t="s">
        <v>1223</v>
      </c>
      <c r="AM9" s="77">
        <v>209</v>
      </c>
      <c r="AN9" s="77" t="s">
        <v>550</v>
      </c>
    </row>
    <row r="10" spans="1:64" x14ac:dyDescent="0.25">
      <c r="A10" s="77">
        <v>271</v>
      </c>
      <c r="B10" s="77">
        <v>610</v>
      </c>
      <c r="C10" s="77" t="s">
        <v>554</v>
      </c>
      <c r="D10" s="77" t="s">
        <v>555</v>
      </c>
      <c r="E10" s="77" t="s">
        <v>556</v>
      </c>
      <c r="F10" s="77" t="s">
        <v>557</v>
      </c>
      <c r="G10" s="77" t="s">
        <v>1270</v>
      </c>
      <c r="I10" s="77">
        <v>798</v>
      </c>
      <c r="J10" s="77">
        <v>610</v>
      </c>
      <c r="K10" s="77" t="s">
        <v>557</v>
      </c>
      <c r="L10" s="77" t="s">
        <v>525</v>
      </c>
      <c r="M10" s="77" t="s">
        <v>1262</v>
      </c>
      <c r="N10" s="77" t="s">
        <v>1262</v>
      </c>
      <c r="O10" s="77" t="s">
        <v>1262</v>
      </c>
      <c r="P10" s="77" t="b">
        <f>List129[[#This Row],[Income2018]]=List129[[#This Row],[Income]]</f>
        <v>1</v>
      </c>
      <c r="Q10" s="77" t="s">
        <v>1990</v>
      </c>
      <c r="R10" s="77" t="s">
        <v>1223</v>
      </c>
      <c r="T10" s="77" t="s">
        <v>1223</v>
      </c>
      <c r="U10" s="77" t="s">
        <v>1223</v>
      </c>
      <c r="V10" s="77" t="s">
        <v>1258</v>
      </c>
      <c r="W10" s="78" t="s">
        <v>1223</v>
      </c>
      <c r="X10" s="78" t="s">
        <v>1223</v>
      </c>
      <c r="Y10" s="78" t="s">
        <v>1223</v>
      </c>
      <c r="Z10" s="79" t="str">
        <f>IF(OR(List129[[#This Row],[Fragile 2018]]=1,List129[[#This Row],[Income]]="LDC"),1,"")</f>
        <v/>
      </c>
      <c r="AA10" s="77" t="s">
        <v>1223</v>
      </c>
      <c r="AB10" s="77" t="s">
        <v>1258</v>
      </c>
      <c r="AC10" s="77" t="s">
        <v>1223</v>
      </c>
      <c r="AD10" s="77" t="s">
        <v>1223</v>
      </c>
      <c r="AE10" s="77" t="s">
        <v>1223</v>
      </c>
      <c r="AF10" s="77" t="s">
        <v>1223</v>
      </c>
      <c r="AG10" s="77" t="s">
        <v>1223</v>
      </c>
      <c r="AH10" s="77" t="s">
        <v>1223</v>
      </c>
      <c r="AI10" s="77" t="s">
        <v>1223</v>
      </c>
      <c r="AJ10" s="77" t="s">
        <v>1258</v>
      </c>
      <c r="AK10" s="77" t="s">
        <v>1223</v>
      </c>
      <c r="AL10" s="77" t="s">
        <v>1223</v>
      </c>
      <c r="AM10" s="77">
        <v>241</v>
      </c>
      <c r="AN10" s="77" t="s">
        <v>554</v>
      </c>
    </row>
    <row r="11" spans="1:64" x14ac:dyDescent="0.25">
      <c r="A11" s="77">
        <v>272</v>
      </c>
      <c r="B11" s="77">
        <v>611</v>
      </c>
      <c r="C11" s="77" t="s">
        <v>558</v>
      </c>
      <c r="D11" s="77" t="s">
        <v>559</v>
      </c>
      <c r="E11" s="77" t="s">
        <v>560</v>
      </c>
      <c r="F11" s="77" t="s">
        <v>561</v>
      </c>
      <c r="G11" s="77" t="s">
        <v>1271</v>
      </c>
      <c r="I11" s="77">
        <v>798</v>
      </c>
      <c r="J11" s="77">
        <v>611</v>
      </c>
      <c r="K11" s="77" t="s">
        <v>561</v>
      </c>
      <c r="L11" s="77" t="s">
        <v>525</v>
      </c>
      <c r="M11" s="77" t="s">
        <v>1262</v>
      </c>
      <c r="N11" s="77" t="s">
        <v>1263</v>
      </c>
      <c r="O11" s="77" t="s">
        <v>1263</v>
      </c>
      <c r="P11" s="77" t="b">
        <f>List129[[#This Row],[Income2018]]=List129[[#This Row],[Income]]</f>
        <v>0</v>
      </c>
      <c r="Q11" s="77" t="s">
        <v>1991</v>
      </c>
      <c r="R11" s="77" t="s">
        <v>1223</v>
      </c>
      <c r="T11" s="77" t="s">
        <v>1223</v>
      </c>
      <c r="U11" s="77" t="s">
        <v>1223</v>
      </c>
      <c r="V11" s="77" t="s">
        <v>1258</v>
      </c>
      <c r="W11" s="78" t="s">
        <v>1223</v>
      </c>
      <c r="X11" s="78" t="s">
        <v>1223</v>
      </c>
      <c r="Y11" s="78" t="s">
        <v>1223</v>
      </c>
      <c r="Z11" s="79" t="str">
        <f>IF(OR(List129[[#This Row],[Fragile 2018]]=1,List129[[#This Row],[Income]]="LDC"),1,"")</f>
        <v/>
      </c>
      <c r="AA11" s="77" t="s">
        <v>1223</v>
      </c>
      <c r="AB11" s="77" t="s">
        <v>1258</v>
      </c>
      <c r="AC11" s="77" t="s">
        <v>1223</v>
      </c>
      <c r="AD11" s="77" t="s">
        <v>1223</v>
      </c>
      <c r="AE11" s="77" t="s">
        <v>1223</v>
      </c>
      <c r="AF11" s="77" t="s">
        <v>1223</v>
      </c>
      <c r="AG11" s="77" t="s">
        <v>1223</v>
      </c>
      <c r="AH11" s="77" t="s">
        <v>1223</v>
      </c>
      <c r="AI11" s="77" t="s">
        <v>1223</v>
      </c>
      <c r="AJ11" s="77" t="s">
        <v>1258</v>
      </c>
      <c r="AK11" s="77" t="s">
        <v>1223</v>
      </c>
      <c r="AL11" s="77" t="s">
        <v>1223</v>
      </c>
      <c r="AM11" s="77">
        <v>242</v>
      </c>
      <c r="AN11" s="77" t="s">
        <v>558</v>
      </c>
    </row>
    <row r="12" spans="1:64" x14ac:dyDescent="0.25">
      <c r="A12" s="77">
        <v>237</v>
      </c>
      <c r="B12" s="77">
        <v>666</v>
      </c>
      <c r="C12" s="77" t="s">
        <v>562</v>
      </c>
      <c r="D12" s="77" t="s">
        <v>562</v>
      </c>
      <c r="E12" s="77" t="s">
        <v>562</v>
      </c>
      <c r="F12" s="77" t="s">
        <v>563</v>
      </c>
      <c r="G12" s="77" t="s">
        <v>145</v>
      </c>
      <c r="H12" s="77" t="s">
        <v>562</v>
      </c>
      <c r="I12" s="77">
        <v>798</v>
      </c>
      <c r="J12" s="77">
        <v>666</v>
      </c>
      <c r="K12" s="77" t="s">
        <v>564</v>
      </c>
      <c r="L12" s="77" t="s">
        <v>525</v>
      </c>
      <c r="M12" s="77" t="s">
        <v>1260</v>
      </c>
      <c r="N12" s="77" t="s">
        <v>1260</v>
      </c>
      <c r="O12" s="77" t="s">
        <v>1260</v>
      </c>
      <c r="P12" s="77" t="b">
        <f>List129[[#This Row],[Income2018]]=List129[[#This Row],[Income]]</f>
        <v>1</v>
      </c>
      <c r="Q12" s="77" t="s">
        <v>1992</v>
      </c>
      <c r="R12" s="77" t="s">
        <v>1223</v>
      </c>
      <c r="T12" s="77" t="s">
        <v>1258</v>
      </c>
      <c r="U12" s="77" t="s">
        <v>1223</v>
      </c>
      <c r="V12" s="77" t="s">
        <v>1223</v>
      </c>
      <c r="W12" s="78" t="s">
        <v>1258</v>
      </c>
      <c r="X12" s="78" t="s">
        <v>1258</v>
      </c>
      <c r="Y12" s="78">
        <v>1</v>
      </c>
      <c r="Z12" s="79">
        <f>IF(OR(List129[[#This Row],[Fragile 2018]]=1,List129[[#This Row],[Income]]="LDC"),1,"")</f>
        <v>1</v>
      </c>
      <c r="AA12" s="77" t="s">
        <v>1223</v>
      </c>
      <c r="AB12" s="77" t="s">
        <v>1258</v>
      </c>
      <c r="AC12" s="77" t="s">
        <v>1223</v>
      </c>
      <c r="AD12" s="77" t="s">
        <v>1223</v>
      </c>
      <c r="AE12" s="77" t="s">
        <v>1223</v>
      </c>
      <c r="AF12" s="77" t="s">
        <v>1223</v>
      </c>
      <c r="AG12" s="77" t="s">
        <v>1223</v>
      </c>
      <c r="AH12" s="77" t="s">
        <v>1223</v>
      </c>
      <c r="AI12" s="77" t="s">
        <v>1223</v>
      </c>
      <c r="AJ12" s="77" t="s">
        <v>1258</v>
      </c>
      <c r="AK12" s="77" t="s">
        <v>1223</v>
      </c>
      <c r="AL12" s="77" t="s">
        <v>1223</v>
      </c>
      <c r="AM12" s="77">
        <v>243</v>
      </c>
      <c r="AN12" s="77" t="s">
        <v>562</v>
      </c>
    </row>
    <row r="13" spans="1:64" x14ac:dyDescent="0.25">
      <c r="A13" s="77">
        <v>423</v>
      </c>
      <c r="B13" s="77">
        <v>329</v>
      </c>
      <c r="C13" s="77" t="s">
        <v>565</v>
      </c>
      <c r="D13" s="77" t="s">
        <v>566</v>
      </c>
      <c r="E13" s="77" t="s">
        <v>565</v>
      </c>
      <c r="F13" s="77" t="s">
        <v>567</v>
      </c>
      <c r="G13" s="77" t="s">
        <v>1272</v>
      </c>
      <c r="I13" s="77">
        <v>498</v>
      </c>
      <c r="J13" s="77">
        <v>329</v>
      </c>
      <c r="K13" s="77" t="s">
        <v>568</v>
      </c>
      <c r="L13" s="77" t="s">
        <v>545</v>
      </c>
      <c r="M13" s="77" t="s">
        <v>1263</v>
      </c>
      <c r="O13" s="77" t="s">
        <v>1267</v>
      </c>
      <c r="P13" s="77" t="b">
        <f>List129[[#This Row],[Income2018]]=List129[[#This Row],[Income]]</f>
        <v>0</v>
      </c>
      <c r="Q13" s="77" t="s">
        <v>1993</v>
      </c>
      <c r="R13" s="77" t="s">
        <v>1223</v>
      </c>
      <c r="T13" s="77" t="s">
        <v>1223</v>
      </c>
      <c r="U13" s="77" t="s">
        <v>1258</v>
      </c>
      <c r="V13" s="77" t="s">
        <v>1223</v>
      </c>
      <c r="W13" s="78" t="s">
        <v>1223</v>
      </c>
      <c r="X13" s="78" t="s">
        <v>1223</v>
      </c>
      <c r="Y13" s="78" t="s">
        <v>1223</v>
      </c>
      <c r="Z13" s="79" t="str">
        <f>IF(OR(List129[[#This Row],[Fragile 2018]]=1,List129[[#This Row],[Income]]="LDC"),1,"")</f>
        <v/>
      </c>
      <c r="AA13" s="77" t="s">
        <v>1258</v>
      </c>
      <c r="AB13" s="77" t="s">
        <v>1258</v>
      </c>
      <c r="AC13" s="77" t="s">
        <v>1223</v>
      </c>
      <c r="AD13" s="77" t="s">
        <v>1223</v>
      </c>
      <c r="AE13" s="77" t="s">
        <v>1223</v>
      </c>
      <c r="AF13" s="77" t="s">
        <v>1223</v>
      </c>
      <c r="AG13" s="77" t="s">
        <v>1223</v>
      </c>
      <c r="AH13" s="77" t="s">
        <v>1223</v>
      </c>
      <c r="AI13" s="77" t="s">
        <v>1258</v>
      </c>
      <c r="AJ13" s="77" t="s">
        <v>1223</v>
      </c>
      <c r="AK13" s="77" t="s">
        <v>1223</v>
      </c>
      <c r="AL13" s="77" t="s">
        <v>1223</v>
      </c>
      <c r="AM13" s="77">
        <v>184</v>
      </c>
      <c r="AN13" s="77" t="s">
        <v>565</v>
      </c>
    </row>
    <row r="14" spans="1:64" x14ac:dyDescent="0.25">
      <c r="A14" s="77">
        <v>142</v>
      </c>
      <c r="B14" s="77">
        <v>86</v>
      </c>
      <c r="C14" s="77" t="s">
        <v>569</v>
      </c>
      <c r="D14" s="77" t="s">
        <v>569</v>
      </c>
      <c r="E14" s="77" t="s">
        <v>569</v>
      </c>
      <c r="F14" s="77" t="s">
        <v>570</v>
      </c>
      <c r="G14" s="77" t="s">
        <v>1273</v>
      </c>
      <c r="I14" s="77">
        <v>89</v>
      </c>
      <c r="J14" s="77">
        <v>86</v>
      </c>
      <c r="K14" s="77" t="s">
        <v>571</v>
      </c>
      <c r="L14" s="77" t="s">
        <v>529</v>
      </c>
      <c r="M14" s="77" t="s">
        <v>1263</v>
      </c>
      <c r="N14" s="77" t="s">
        <v>1263</v>
      </c>
      <c r="O14" s="77" t="s">
        <v>1263</v>
      </c>
      <c r="P14" s="77" t="b">
        <f>List129[[#This Row],[Income2018]]=List129[[#This Row],[Income]]</f>
        <v>1</v>
      </c>
      <c r="Q14" s="77" t="s">
        <v>1994</v>
      </c>
      <c r="R14" s="77" t="s">
        <v>1223</v>
      </c>
      <c r="T14" s="77" t="s">
        <v>1223</v>
      </c>
      <c r="U14" s="77" t="s">
        <v>1223</v>
      </c>
      <c r="V14" s="77" t="s">
        <v>1223</v>
      </c>
      <c r="W14" s="78" t="s">
        <v>1223</v>
      </c>
      <c r="X14" s="78" t="s">
        <v>1223</v>
      </c>
      <c r="Y14" s="78" t="s">
        <v>1223</v>
      </c>
      <c r="Z14" s="79" t="str">
        <f>IF(OR(List129[[#This Row],[Fragile 2018]]=1,List129[[#This Row],[Income]]="LDC"),1,"")</f>
        <v/>
      </c>
      <c r="AA14" s="77" t="s">
        <v>1223</v>
      </c>
      <c r="AB14" s="77" t="s">
        <v>1258</v>
      </c>
      <c r="AC14" s="77" t="s">
        <v>1223</v>
      </c>
      <c r="AD14" s="77" t="s">
        <v>1223</v>
      </c>
      <c r="AE14" s="77" t="s">
        <v>1223</v>
      </c>
      <c r="AF14" s="77" t="s">
        <v>1223</v>
      </c>
      <c r="AG14" s="77" t="s">
        <v>1223</v>
      </c>
      <c r="AH14" s="77" t="s">
        <v>1223</v>
      </c>
      <c r="AI14" s="77" t="s">
        <v>1223</v>
      </c>
      <c r="AJ14" s="77" t="s">
        <v>1223</v>
      </c>
      <c r="AK14" s="77" t="s">
        <v>1223</v>
      </c>
      <c r="AL14" s="77" t="s">
        <v>1258</v>
      </c>
      <c r="AM14" s="77">
        <v>102</v>
      </c>
      <c r="AN14" s="77" t="s">
        <v>569</v>
      </c>
    </row>
    <row r="15" spans="1:64" x14ac:dyDescent="0.25">
      <c r="A15" s="77">
        <v>430</v>
      </c>
      <c r="B15" s="77">
        <v>352</v>
      </c>
      <c r="C15" s="77" t="s">
        <v>572</v>
      </c>
      <c r="D15" s="77" t="s">
        <v>573</v>
      </c>
      <c r="E15" s="77" t="s">
        <v>572</v>
      </c>
      <c r="F15" s="77" t="s">
        <v>574</v>
      </c>
      <c r="G15" s="77" t="s">
        <v>1274</v>
      </c>
      <c r="I15" s="77">
        <v>498</v>
      </c>
      <c r="J15" s="77">
        <v>352</v>
      </c>
      <c r="K15" s="77" t="s">
        <v>575</v>
      </c>
      <c r="L15" s="77" t="s">
        <v>545</v>
      </c>
      <c r="M15" s="77" t="s">
        <v>1263</v>
      </c>
      <c r="N15" s="77" t="s">
        <v>1263</v>
      </c>
      <c r="O15" s="77" t="s">
        <v>1263</v>
      </c>
      <c r="P15" s="77" t="b">
        <f>List129[[#This Row],[Income2018]]=List129[[#This Row],[Income]]</f>
        <v>1</v>
      </c>
      <c r="Q15" s="77" t="s">
        <v>1995</v>
      </c>
      <c r="R15" s="77" t="s">
        <v>1223</v>
      </c>
      <c r="T15" s="77" t="s">
        <v>1223</v>
      </c>
      <c r="U15" s="77" t="s">
        <v>1258</v>
      </c>
      <c r="V15" s="77" t="s">
        <v>1223</v>
      </c>
      <c r="W15" s="78" t="s">
        <v>1223</v>
      </c>
      <c r="X15" s="78" t="s">
        <v>1223</v>
      </c>
      <c r="Y15" s="78" t="s">
        <v>1223</v>
      </c>
      <c r="Z15" s="79" t="str">
        <f>IF(OR(List129[[#This Row],[Fragile 2018]]=1,List129[[#This Row],[Income]]="LDC"),1,"")</f>
        <v/>
      </c>
      <c r="AA15" s="77" t="s">
        <v>1258</v>
      </c>
      <c r="AB15" s="77" t="s">
        <v>1258</v>
      </c>
      <c r="AC15" s="77" t="s">
        <v>1223</v>
      </c>
      <c r="AD15" s="77" t="s">
        <v>1223</v>
      </c>
      <c r="AE15" s="77" t="s">
        <v>1223</v>
      </c>
      <c r="AF15" s="77" t="s">
        <v>1223</v>
      </c>
      <c r="AG15" s="77" t="s">
        <v>1223</v>
      </c>
      <c r="AH15" s="77" t="s">
        <v>1223</v>
      </c>
      <c r="AI15" s="77" t="s">
        <v>1258</v>
      </c>
      <c r="AJ15" s="77" t="s">
        <v>1223</v>
      </c>
      <c r="AK15" s="77" t="s">
        <v>1223</v>
      </c>
      <c r="AL15" s="77" t="s">
        <v>1223</v>
      </c>
      <c r="AM15" s="77">
        <v>185</v>
      </c>
      <c r="AN15" s="77" t="s">
        <v>572</v>
      </c>
    </row>
    <row r="16" spans="1:64" x14ac:dyDescent="0.25">
      <c r="A16" s="77">
        <v>310</v>
      </c>
      <c r="B16" s="77">
        <v>236</v>
      </c>
      <c r="C16" s="77" t="s">
        <v>576</v>
      </c>
      <c r="D16" s="77" t="s">
        <v>577</v>
      </c>
      <c r="E16" s="77" t="s">
        <v>576</v>
      </c>
      <c r="F16" s="77" t="s">
        <v>578</v>
      </c>
      <c r="G16" s="77" t="s">
        <v>1275</v>
      </c>
      <c r="H16" s="77" t="s">
        <v>576</v>
      </c>
      <c r="I16" s="77">
        <v>289</v>
      </c>
      <c r="J16" s="77">
        <v>236</v>
      </c>
      <c r="K16" s="77" t="s">
        <v>578</v>
      </c>
      <c r="L16" s="77" t="s">
        <v>539</v>
      </c>
      <c r="M16" s="77" t="s">
        <v>1260</v>
      </c>
      <c r="N16" s="77" t="s">
        <v>1260</v>
      </c>
      <c r="O16" s="77" t="s">
        <v>1260</v>
      </c>
      <c r="P16" s="77" t="b">
        <f>List129[[#This Row],[Income2018]]=List129[[#This Row],[Income]]</f>
        <v>1</v>
      </c>
      <c r="Q16" s="77" t="s">
        <v>1837</v>
      </c>
      <c r="R16" s="77" t="s">
        <v>1258</v>
      </c>
      <c r="S16" s="77" t="s">
        <v>578</v>
      </c>
      <c r="T16" s="77" t="s">
        <v>1258</v>
      </c>
      <c r="U16" s="77" t="s">
        <v>1223</v>
      </c>
      <c r="V16" s="77" t="s">
        <v>1223</v>
      </c>
      <c r="W16" s="78" t="s">
        <v>1223</v>
      </c>
      <c r="X16" s="78" t="s">
        <v>1223</v>
      </c>
      <c r="Y16" s="78" t="s">
        <v>1223</v>
      </c>
      <c r="Z16" s="79">
        <f>IF(OR(List129[[#This Row],[Fragile 2018]]=1,List129[[#This Row],[Income]]="LDC"),1,"")</f>
        <v>1</v>
      </c>
      <c r="AA16" s="77" t="s">
        <v>1258</v>
      </c>
      <c r="AB16" s="77" t="s">
        <v>1258</v>
      </c>
      <c r="AC16" s="77" t="s">
        <v>1258</v>
      </c>
      <c r="AD16" s="77" t="s">
        <v>1276</v>
      </c>
      <c r="AE16" s="77" t="s">
        <v>1223</v>
      </c>
      <c r="AF16" s="77" t="s">
        <v>1258</v>
      </c>
      <c r="AG16" s="77" t="s">
        <v>1223</v>
      </c>
      <c r="AH16" s="77" t="s">
        <v>1258</v>
      </c>
      <c r="AI16" s="77" t="s">
        <v>1223</v>
      </c>
      <c r="AJ16" s="77" t="s">
        <v>1223</v>
      </c>
      <c r="AK16" s="77" t="s">
        <v>1223</v>
      </c>
      <c r="AL16" s="77" t="s">
        <v>1223</v>
      </c>
      <c r="AM16" s="77">
        <v>126</v>
      </c>
      <c r="AN16" s="77" t="s">
        <v>576</v>
      </c>
    </row>
    <row r="17" spans="1:40" x14ac:dyDescent="0.25">
      <c r="A17" s="77">
        <v>223</v>
      </c>
      <c r="B17" s="77">
        <v>630</v>
      </c>
      <c r="C17" s="77" t="s">
        <v>579</v>
      </c>
      <c r="D17" s="77" t="s">
        <v>579</v>
      </c>
      <c r="E17" s="77" t="s">
        <v>580</v>
      </c>
      <c r="F17" s="77" t="s">
        <v>581</v>
      </c>
      <c r="G17" s="77" t="s">
        <v>1277</v>
      </c>
      <c r="I17" s="77">
        <v>798</v>
      </c>
      <c r="J17" s="77">
        <v>630</v>
      </c>
      <c r="K17" s="77" t="s">
        <v>582</v>
      </c>
      <c r="L17" s="77" t="s">
        <v>525</v>
      </c>
      <c r="M17" s="77" t="s">
        <v>1260</v>
      </c>
      <c r="N17" s="77" t="s">
        <v>1260</v>
      </c>
      <c r="O17" s="77" t="s">
        <v>1260</v>
      </c>
      <c r="P17" s="77" t="b">
        <f>List129[[#This Row],[Income2018]]=List129[[#This Row],[Income]]</f>
        <v>1</v>
      </c>
      <c r="Q17" s="77" t="s">
        <v>1996</v>
      </c>
      <c r="R17" s="77" t="s">
        <v>1223</v>
      </c>
      <c r="T17" s="77" t="s">
        <v>1258</v>
      </c>
      <c r="U17" s="77" t="s">
        <v>1223</v>
      </c>
      <c r="V17" s="77" t="s">
        <v>1258</v>
      </c>
      <c r="W17" s="78" t="s">
        <v>1223</v>
      </c>
      <c r="X17" s="78" t="s">
        <v>1223</v>
      </c>
      <c r="Y17" s="78" t="s">
        <v>1223</v>
      </c>
      <c r="Z17" s="79">
        <f>IF(OR(List129[[#This Row],[Fragile 2018]]=1,List129[[#This Row],[Income]]="LDC"),1,"")</f>
        <v>1</v>
      </c>
      <c r="AA17" s="77" t="s">
        <v>1223</v>
      </c>
      <c r="AB17" s="77" t="s">
        <v>1258</v>
      </c>
      <c r="AC17" s="77" t="s">
        <v>1223</v>
      </c>
      <c r="AD17" s="77" t="s">
        <v>1223</v>
      </c>
      <c r="AE17" s="77" t="s">
        <v>1223</v>
      </c>
      <c r="AF17" s="77" t="s">
        <v>1223</v>
      </c>
      <c r="AG17" s="77" t="s">
        <v>1223</v>
      </c>
      <c r="AH17" s="77" t="s">
        <v>1223</v>
      </c>
      <c r="AI17" s="77" t="s">
        <v>1223</v>
      </c>
      <c r="AJ17" s="77" t="s">
        <v>1258</v>
      </c>
      <c r="AK17" s="77" t="s">
        <v>1223</v>
      </c>
      <c r="AL17" s="77" t="s">
        <v>1223</v>
      </c>
      <c r="AM17" s="77">
        <v>244</v>
      </c>
      <c r="AN17" s="77" t="s">
        <v>579</v>
      </c>
    </row>
    <row r="18" spans="1:40" x14ac:dyDescent="0.25">
      <c r="A18" s="77">
        <v>316</v>
      </c>
      <c r="B18" s="77">
        <v>287</v>
      </c>
      <c r="C18" s="77" t="s">
        <v>598</v>
      </c>
      <c r="D18" s="77" t="s">
        <v>598</v>
      </c>
      <c r="E18" s="77" t="s">
        <v>598</v>
      </c>
      <c r="F18" s="77" t="s">
        <v>599</v>
      </c>
      <c r="G18" s="77" t="s">
        <v>1278</v>
      </c>
      <c r="H18" s="77" t="s">
        <v>598</v>
      </c>
      <c r="I18" s="77">
        <v>289</v>
      </c>
      <c r="J18" s="77">
        <v>287</v>
      </c>
      <c r="K18" s="77" t="s">
        <v>600</v>
      </c>
      <c r="L18" s="77" t="s">
        <v>539</v>
      </c>
      <c r="M18" s="77" t="s">
        <v>1260</v>
      </c>
      <c r="N18" s="77" t="s">
        <v>1260</v>
      </c>
      <c r="O18" s="77" t="s">
        <v>1260</v>
      </c>
      <c r="P18" s="77" t="b">
        <f>List129[[#This Row],[Income2018]]=List129[[#This Row],[Income]]</f>
        <v>1</v>
      </c>
      <c r="Q18" s="77" t="s">
        <v>1838</v>
      </c>
      <c r="R18" s="77" t="s">
        <v>1223</v>
      </c>
      <c r="S18" s="77" t="s">
        <v>599</v>
      </c>
      <c r="T18" s="77" t="s">
        <v>1258</v>
      </c>
      <c r="U18" s="77" t="s">
        <v>1223</v>
      </c>
      <c r="V18" s="77" t="s">
        <v>1258</v>
      </c>
      <c r="W18" s="78" t="s">
        <v>1258</v>
      </c>
      <c r="X18" s="78" t="s">
        <v>1223</v>
      </c>
      <c r="Y18" s="78">
        <v>1</v>
      </c>
      <c r="Z18" s="79">
        <f>IF(OR(List129[[#This Row],[Fragile 2018]]=1,List129[[#This Row],[Income]]="LDC"),1,"")</f>
        <v>1</v>
      </c>
      <c r="AA18" s="77" t="s">
        <v>1258</v>
      </c>
      <c r="AB18" s="77" t="s">
        <v>1258</v>
      </c>
      <c r="AC18" s="77" t="s">
        <v>1258</v>
      </c>
      <c r="AD18" s="77" t="s">
        <v>1276</v>
      </c>
      <c r="AE18" s="77" t="s">
        <v>1223</v>
      </c>
      <c r="AF18" s="77" t="s">
        <v>1258</v>
      </c>
      <c r="AG18" s="77" t="s">
        <v>1223</v>
      </c>
      <c r="AH18" s="77" t="s">
        <v>1258</v>
      </c>
      <c r="AI18" s="77" t="s">
        <v>1223</v>
      </c>
      <c r="AJ18" s="77" t="s">
        <v>1223</v>
      </c>
      <c r="AK18" s="77" t="s">
        <v>1223</v>
      </c>
      <c r="AL18" s="77" t="s">
        <v>1223</v>
      </c>
      <c r="AM18" s="77">
        <v>128</v>
      </c>
      <c r="AN18" s="77" t="s">
        <v>598</v>
      </c>
    </row>
    <row r="19" spans="1:40" x14ac:dyDescent="0.25">
      <c r="A19" s="77">
        <v>135</v>
      </c>
      <c r="B19" s="77">
        <v>64</v>
      </c>
      <c r="C19" s="77" t="s">
        <v>586</v>
      </c>
      <c r="D19" s="77" t="s">
        <v>587</v>
      </c>
      <c r="E19" s="77" t="s">
        <v>588</v>
      </c>
      <c r="F19" s="77" t="s">
        <v>589</v>
      </c>
      <c r="G19" s="77" t="s">
        <v>1279</v>
      </c>
      <c r="I19" s="77">
        <v>89</v>
      </c>
      <c r="J19" s="77">
        <v>64</v>
      </c>
      <c r="K19" s="77" t="s">
        <v>590</v>
      </c>
      <c r="L19" s="77" t="s">
        <v>529</v>
      </c>
      <c r="M19" s="77" t="s">
        <v>1262</v>
      </c>
      <c r="N19" s="77" t="s">
        <v>1263</v>
      </c>
      <c r="O19" s="77" t="s">
        <v>1263</v>
      </c>
      <c r="P19" s="77" t="b">
        <f>List129[[#This Row],[Income2018]]=List129[[#This Row],[Income]]</f>
        <v>0</v>
      </c>
      <c r="Q19" s="77" t="s">
        <v>1997</v>
      </c>
      <c r="R19" s="77" t="s">
        <v>1223</v>
      </c>
      <c r="T19" s="77" t="s">
        <v>1223</v>
      </c>
      <c r="U19" s="77" t="s">
        <v>1223</v>
      </c>
      <c r="V19" s="77" t="s">
        <v>1223</v>
      </c>
      <c r="W19" s="78" t="s">
        <v>1258</v>
      </c>
      <c r="X19" s="78" t="s">
        <v>1258</v>
      </c>
      <c r="Y19" s="78" t="s">
        <v>1223</v>
      </c>
      <c r="Z19" s="79" t="str">
        <f>IF(OR(List129[[#This Row],[Fragile 2018]]=1,List129[[#This Row],[Income]]="LDC"),1,"")</f>
        <v/>
      </c>
      <c r="AA19" s="77" t="s">
        <v>1223</v>
      </c>
      <c r="AB19" s="77" t="s">
        <v>1258</v>
      </c>
      <c r="AC19" s="77" t="s">
        <v>1223</v>
      </c>
      <c r="AD19" s="77" t="s">
        <v>1223</v>
      </c>
      <c r="AE19" s="77" t="s">
        <v>1223</v>
      </c>
      <c r="AF19" s="77" t="s">
        <v>1223</v>
      </c>
      <c r="AG19" s="77" t="s">
        <v>1223</v>
      </c>
      <c r="AH19" s="77" t="s">
        <v>1223</v>
      </c>
      <c r="AI19" s="77" t="s">
        <v>1223</v>
      </c>
      <c r="AJ19" s="77" t="s">
        <v>1223</v>
      </c>
      <c r="AK19" s="77" t="s">
        <v>1223</v>
      </c>
      <c r="AL19" s="77" t="s">
        <v>1258</v>
      </c>
      <c r="AM19" s="77">
        <v>103</v>
      </c>
      <c r="AN19" s="77" t="s">
        <v>586</v>
      </c>
    </row>
    <row r="20" spans="1:40" x14ac:dyDescent="0.25">
      <c r="A20" s="77">
        <v>302</v>
      </c>
      <c r="B20" s="77">
        <v>227</v>
      </c>
      <c r="C20" s="77" t="s">
        <v>591</v>
      </c>
      <c r="D20" s="77" t="s">
        <v>591</v>
      </c>
      <c r="E20" s="77" t="s">
        <v>591</v>
      </c>
      <c r="F20" s="77" t="s">
        <v>592</v>
      </c>
      <c r="G20" s="77" t="s">
        <v>1280</v>
      </c>
      <c r="I20" s="77">
        <v>289</v>
      </c>
      <c r="J20" s="77">
        <v>227</v>
      </c>
      <c r="K20" s="77" t="s">
        <v>593</v>
      </c>
      <c r="L20" s="77" t="s">
        <v>539</v>
      </c>
      <c r="M20" s="77" t="s">
        <v>1263</v>
      </c>
      <c r="N20" s="77" t="s">
        <v>1263</v>
      </c>
      <c r="O20" s="77" t="s">
        <v>1263</v>
      </c>
      <c r="P20" s="77" t="b">
        <f>List129[[#This Row],[Income2018]]=List129[[#This Row],[Income]]</f>
        <v>1</v>
      </c>
      <c r="Q20" s="77" t="s">
        <v>1998</v>
      </c>
      <c r="R20" s="77" t="s">
        <v>1223</v>
      </c>
      <c r="T20" s="77" t="s">
        <v>1223</v>
      </c>
      <c r="U20" s="77" t="s">
        <v>1223</v>
      </c>
      <c r="V20" s="77" t="s">
        <v>1258</v>
      </c>
      <c r="W20" s="78" t="s">
        <v>1223</v>
      </c>
      <c r="X20" s="78" t="s">
        <v>1223</v>
      </c>
      <c r="Y20" s="78" t="s">
        <v>1223</v>
      </c>
      <c r="Z20" s="79" t="str">
        <f>IF(OR(List129[[#This Row],[Fragile 2018]]=1,List129[[#This Row],[Income]]="LDC"),1,"")</f>
        <v/>
      </c>
      <c r="AA20" s="77" t="s">
        <v>1258</v>
      </c>
      <c r="AB20" s="77" t="s">
        <v>1258</v>
      </c>
      <c r="AC20" s="77" t="s">
        <v>1223</v>
      </c>
      <c r="AD20" s="77" t="s">
        <v>1223</v>
      </c>
      <c r="AE20" s="77" t="s">
        <v>1223</v>
      </c>
      <c r="AF20" s="77" t="s">
        <v>1258</v>
      </c>
      <c r="AG20" s="77" t="s">
        <v>1223</v>
      </c>
      <c r="AH20" s="77" t="s">
        <v>1258</v>
      </c>
      <c r="AI20" s="77" t="s">
        <v>1223</v>
      </c>
      <c r="AJ20" s="77" t="s">
        <v>1223</v>
      </c>
      <c r="AK20" s="77" t="s">
        <v>1223</v>
      </c>
      <c r="AL20" s="77" t="s">
        <v>1223</v>
      </c>
      <c r="AM20" s="77">
        <v>127</v>
      </c>
      <c r="AN20" s="77" t="s">
        <v>591</v>
      </c>
    </row>
    <row r="21" spans="1:40" x14ac:dyDescent="0.25">
      <c r="A21" s="77">
        <v>513</v>
      </c>
      <c r="B21" s="77">
        <v>431</v>
      </c>
      <c r="C21" s="77" t="s">
        <v>594</v>
      </c>
      <c r="D21" s="77" t="s">
        <v>595</v>
      </c>
      <c r="E21" s="77" t="s">
        <v>596</v>
      </c>
      <c r="F21" s="77" t="s">
        <v>597</v>
      </c>
      <c r="G21" s="77" t="s">
        <v>1281</v>
      </c>
      <c r="H21" s="77" t="s">
        <v>594</v>
      </c>
      <c r="I21" s="77">
        <v>498</v>
      </c>
      <c r="J21" s="77">
        <v>431</v>
      </c>
      <c r="K21" s="77" t="s">
        <v>597</v>
      </c>
      <c r="L21" s="77" t="s">
        <v>545</v>
      </c>
      <c r="M21" s="77" t="s">
        <v>1263</v>
      </c>
      <c r="N21" s="77" t="s">
        <v>1263</v>
      </c>
      <c r="O21" s="77" t="s">
        <v>1263</v>
      </c>
      <c r="P21" s="77" t="b">
        <f>List129[[#This Row],[Income2018]]=List129[[#This Row],[Income]]</f>
        <v>1</v>
      </c>
      <c r="Q21" s="77" t="s">
        <v>1999</v>
      </c>
      <c r="R21" s="77" t="s">
        <v>1223</v>
      </c>
      <c r="T21" s="77" t="s">
        <v>1223</v>
      </c>
      <c r="U21" s="77" t="s">
        <v>1223</v>
      </c>
      <c r="V21" s="77" t="s">
        <v>1223</v>
      </c>
      <c r="W21" s="78" t="s">
        <v>1223</v>
      </c>
      <c r="X21" s="78" t="s">
        <v>1223</v>
      </c>
      <c r="Y21" s="78" t="s">
        <v>1223</v>
      </c>
      <c r="Z21" s="79" t="str">
        <f>IF(OR(List129[[#This Row],[Fragile 2018]]=1,List129[[#This Row],[Income]]="LDC"),1,"")</f>
        <v/>
      </c>
      <c r="AA21" s="77" t="s">
        <v>1223</v>
      </c>
      <c r="AB21" s="77" t="s">
        <v>1258</v>
      </c>
      <c r="AC21" s="77" t="s">
        <v>1223</v>
      </c>
      <c r="AD21" s="77" t="s">
        <v>1223</v>
      </c>
      <c r="AE21" s="77" t="s">
        <v>1223</v>
      </c>
      <c r="AF21" s="77" t="s">
        <v>1223</v>
      </c>
      <c r="AG21" s="77" t="s">
        <v>1223</v>
      </c>
      <c r="AH21" s="77" t="s">
        <v>1223</v>
      </c>
      <c r="AI21" s="77" t="s">
        <v>1258</v>
      </c>
      <c r="AJ21" s="77" t="s">
        <v>1223</v>
      </c>
      <c r="AK21" s="77" t="s">
        <v>1223</v>
      </c>
      <c r="AL21" s="77" t="s">
        <v>1223</v>
      </c>
      <c r="AM21" s="77">
        <v>211</v>
      </c>
      <c r="AN21" s="77" t="s">
        <v>594</v>
      </c>
    </row>
    <row r="22" spans="1:40" x14ac:dyDescent="0.25">
      <c r="A22" s="77">
        <v>315</v>
      </c>
      <c r="B22" s="77">
        <v>243</v>
      </c>
      <c r="C22" s="77" t="s">
        <v>730</v>
      </c>
      <c r="D22" s="77" t="s">
        <v>731</v>
      </c>
      <c r="E22" s="77" t="s">
        <v>732</v>
      </c>
      <c r="F22" s="77" t="s">
        <v>733</v>
      </c>
      <c r="G22" s="77" t="s">
        <v>1282</v>
      </c>
      <c r="H22" s="77" t="s">
        <v>730</v>
      </c>
      <c r="I22" s="77">
        <v>289</v>
      </c>
      <c r="J22" s="77">
        <v>243</v>
      </c>
      <c r="K22" s="77" t="s">
        <v>734</v>
      </c>
      <c r="L22" s="77" t="s">
        <v>539</v>
      </c>
      <c r="M22" s="77" t="s">
        <v>1260</v>
      </c>
      <c r="N22" s="77" t="s">
        <v>1260</v>
      </c>
      <c r="O22" s="77" t="s">
        <v>1260</v>
      </c>
      <c r="P22" s="77" t="b">
        <f>List129[[#This Row],[Income2018]]=List129[[#This Row],[Income]]</f>
        <v>1</v>
      </c>
      <c r="Q22" s="77" t="s">
        <v>2000</v>
      </c>
      <c r="R22" s="77" t="s">
        <v>1223</v>
      </c>
      <c r="S22" s="77" t="s">
        <v>733</v>
      </c>
      <c r="T22" s="77" t="s">
        <v>1258</v>
      </c>
      <c r="U22" s="77" t="s">
        <v>1223</v>
      </c>
      <c r="V22" s="77" t="s">
        <v>1223</v>
      </c>
      <c r="W22" s="78" t="s">
        <v>1258</v>
      </c>
      <c r="X22" s="78" t="s">
        <v>1258</v>
      </c>
      <c r="Y22" s="78">
        <v>1</v>
      </c>
      <c r="Z22" s="79">
        <f>IF(OR(List129[[#This Row],[Fragile 2018]]=1,List129[[#This Row],[Income]]="LDC"),1,"")</f>
        <v>1</v>
      </c>
      <c r="AA22" s="77" t="s">
        <v>1258</v>
      </c>
      <c r="AB22" s="77" t="s">
        <v>1258</v>
      </c>
      <c r="AC22" s="77" t="s">
        <v>1258</v>
      </c>
      <c r="AD22" s="77" t="s">
        <v>1276</v>
      </c>
      <c r="AE22" s="77" t="s">
        <v>1223</v>
      </c>
      <c r="AF22" s="77" t="s">
        <v>1258</v>
      </c>
      <c r="AG22" s="77" t="s">
        <v>1223</v>
      </c>
      <c r="AH22" s="77" t="s">
        <v>1258</v>
      </c>
      <c r="AI22" s="77" t="s">
        <v>1223</v>
      </c>
      <c r="AJ22" s="77" t="s">
        <v>1223</v>
      </c>
      <c r="AK22" s="77" t="s">
        <v>1223</v>
      </c>
      <c r="AL22" s="77" t="s">
        <v>1223</v>
      </c>
      <c r="AM22" s="77">
        <v>145</v>
      </c>
      <c r="AN22" s="77" t="s">
        <v>730</v>
      </c>
    </row>
    <row r="23" spans="1:40" x14ac:dyDescent="0.25">
      <c r="A23" s="77">
        <v>319</v>
      </c>
      <c r="B23" s="77">
        <v>255</v>
      </c>
      <c r="C23" s="77" t="s">
        <v>852</v>
      </c>
      <c r="D23" s="77" t="s">
        <v>852</v>
      </c>
      <c r="E23" s="77" t="s">
        <v>853</v>
      </c>
      <c r="F23" s="77" t="s">
        <v>854</v>
      </c>
      <c r="G23" s="77" t="s">
        <v>1283</v>
      </c>
      <c r="H23" s="77" t="s">
        <v>852</v>
      </c>
      <c r="I23" s="77">
        <v>289</v>
      </c>
      <c r="J23" s="77">
        <v>255</v>
      </c>
      <c r="K23" s="77" t="s">
        <v>854</v>
      </c>
      <c r="L23" s="77" t="s">
        <v>539</v>
      </c>
      <c r="M23" s="77" t="s">
        <v>1260</v>
      </c>
      <c r="N23" s="77" t="s">
        <v>1260</v>
      </c>
      <c r="O23" s="77" t="s">
        <v>1260</v>
      </c>
      <c r="P23" s="77" t="b">
        <f>List129[[#This Row],[Income2018]]=List129[[#This Row],[Income]]</f>
        <v>1</v>
      </c>
      <c r="Q23" s="77" t="s">
        <v>1842</v>
      </c>
      <c r="R23" s="77" t="s">
        <v>1258</v>
      </c>
      <c r="S23" s="77" t="s">
        <v>854</v>
      </c>
      <c r="T23" s="77" t="s">
        <v>1258</v>
      </c>
      <c r="U23" s="77" t="s">
        <v>1223</v>
      </c>
      <c r="V23" s="77" t="s">
        <v>1258</v>
      </c>
      <c r="W23" s="78" t="s">
        <v>1258</v>
      </c>
      <c r="X23" s="78" t="s">
        <v>1258</v>
      </c>
      <c r="Y23" s="78">
        <v>1</v>
      </c>
      <c r="Z23" s="79">
        <f>IF(OR(List129[[#This Row],[Fragile 2018]]=1,List129[[#This Row],[Income]]="LDC"),1,"")</f>
        <v>1</v>
      </c>
      <c r="AA23" s="77" t="s">
        <v>1258</v>
      </c>
      <c r="AB23" s="77" t="s">
        <v>1258</v>
      </c>
      <c r="AC23" s="77" t="s">
        <v>1258</v>
      </c>
      <c r="AD23" s="77" t="s">
        <v>1276</v>
      </c>
      <c r="AE23" s="77" t="s">
        <v>1223</v>
      </c>
      <c r="AF23" s="77" t="s">
        <v>1258</v>
      </c>
      <c r="AG23" s="77" t="s">
        <v>1223</v>
      </c>
      <c r="AH23" s="77" t="s">
        <v>1258</v>
      </c>
      <c r="AI23" s="77" t="s">
        <v>1223</v>
      </c>
      <c r="AJ23" s="77" t="s">
        <v>1223</v>
      </c>
      <c r="AK23" s="77" t="s">
        <v>1223</v>
      </c>
      <c r="AL23" s="77" t="s">
        <v>1223</v>
      </c>
      <c r="AM23" s="77">
        <v>152</v>
      </c>
      <c r="AN23" s="77" t="s">
        <v>852</v>
      </c>
    </row>
    <row r="24" spans="1:40" x14ac:dyDescent="0.25">
      <c r="A24" s="77">
        <v>202</v>
      </c>
      <c r="B24" s="77">
        <v>728</v>
      </c>
      <c r="C24" s="77" t="s">
        <v>603</v>
      </c>
      <c r="D24" s="77" t="s">
        <v>604</v>
      </c>
      <c r="E24" s="77" t="s">
        <v>605</v>
      </c>
      <c r="F24" s="77" t="s">
        <v>606</v>
      </c>
      <c r="G24" s="77" t="s">
        <v>1284</v>
      </c>
      <c r="H24" s="77" t="s">
        <v>603</v>
      </c>
      <c r="I24" s="77">
        <v>798</v>
      </c>
      <c r="J24" s="77">
        <v>728</v>
      </c>
      <c r="K24" s="77" t="s">
        <v>607</v>
      </c>
      <c r="L24" s="77" t="s">
        <v>525</v>
      </c>
      <c r="M24" s="77" t="s">
        <v>1260</v>
      </c>
      <c r="N24" s="77" t="s">
        <v>1260</v>
      </c>
      <c r="O24" s="77" t="s">
        <v>1260</v>
      </c>
      <c r="P24" s="77" t="b">
        <f>List129[[#This Row],[Income2018]]=List129[[#This Row],[Income]]</f>
        <v>1</v>
      </c>
      <c r="Q24" s="77" t="s">
        <v>2001</v>
      </c>
      <c r="R24" s="77" t="s">
        <v>1223</v>
      </c>
      <c r="T24" s="77" t="s">
        <v>1258</v>
      </c>
      <c r="U24" s="77" t="s">
        <v>1223</v>
      </c>
      <c r="V24" s="77" t="s">
        <v>1223</v>
      </c>
      <c r="W24" s="77" t="s">
        <v>1223</v>
      </c>
      <c r="X24" s="77" t="s">
        <v>1223</v>
      </c>
      <c r="Y24" s="77" t="s">
        <v>1223</v>
      </c>
      <c r="Z24" s="79">
        <f>IF(OR(List129[[#This Row],[Fragile 2018]]=1,List129[[#This Row],[Income]]="LDC"),1,"")</f>
        <v>1</v>
      </c>
      <c r="AA24" s="77" t="s">
        <v>1223</v>
      </c>
      <c r="AB24" s="77" t="s">
        <v>1258</v>
      </c>
      <c r="AC24" s="77" t="s">
        <v>1223</v>
      </c>
      <c r="AD24" s="77" t="s">
        <v>1223</v>
      </c>
      <c r="AE24" s="77" t="s">
        <v>1223</v>
      </c>
      <c r="AF24" s="77" t="s">
        <v>1223</v>
      </c>
      <c r="AG24" s="77" t="s">
        <v>1223</v>
      </c>
      <c r="AH24" s="77" t="s">
        <v>1223</v>
      </c>
      <c r="AI24" s="77" t="s">
        <v>1223</v>
      </c>
      <c r="AJ24" s="77" t="s">
        <v>1258</v>
      </c>
      <c r="AK24" s="77" t="s">
        <v>1223</v>
      </c>
      <c r="AL24" s="77" t="s">
        <v>1223</v>
      </c>
      <c r="AM24" s="77">
        <v>262</v>
      </c>
      <c r="AN24" s="77" t="s">
        <v>603</v>
      </c>
    </row>
    <row r="25" spans="1:40" x14ac:dyDescent="0.25">
      <c r="A25" s="77">
        <v>305</v>
      </c>
      <c r="B25" s="77">
        <v>231</v>
      </c>
      <c r="C25" s="77" t="s">
        <v>608</v>
      </c>
      <c r="D25" s="77" t="s">
        <v>609</v>
      </c>
      <c r="E25" s="77" t="s">
        <v>610</v>
      </c>
      <c r="F25" s="77" t="s">
        <v>611</v>
      </c>
      <c r="G25" s="77" t="s">
        <v>1285</v>
      </c>
      <c r="I25" s="77">
        <v>289</v>
      </c>
      <c r="J25" s="77">
        <v>231</v>
      </c>
      <c r="K25" s="77" t="s">
        <v>612</v>
      </c>
      <c r="L25" s="77" t="s">
        <v>539</v>
      </c>
      <c r="M25" s="77" t="s">
        <v>1260</v>
      </c>
      <c r="N25" s="77" t="s">
        <v>1260</v>
      </c>
      <c r="O25" s="77" t="s">
        <v>1260</v>
      </c>
      <c r="P25" s="77" t="b">
        <f>List129[[#This Row],[Income2018]]=List129[[#This Row],[Income]]</f>
        <v>1</v>
      </c>
      <c r="Q25" s="77" t="s">
        <v>2002</v>
      </c>
      <c r="R25" s="77" t="s">
        <v>1223</v>
      </c>
      <c r="T25" s="77" t="s">
        <v>1258</v>
      </c>
      <c r="U25" s="77" t="s">
        <v>1223</v>
      </c>
      <c r="V25" s="77" t="s">
        <v>1258</v>
      </c>
      <c r="W25" s="78" t="s">
        <v>1258</v>
      </c>
      <c r="X25" s="78" t="s">
        <v>1258</v>
      </c>
      <c r="Y25" s="78">
        <v>1</v>
      </c>
      <c r="Z25" s="79">
        <f>IF(OR(List129[[#This Row],[Fragile 2018]]=1,List129[[#This Row],[Income]]="LDC"),1,"")</f>
        <v>1</v>
      </c>
      <c r="AA25" s="77" t="s">
        <v>1258</v>
      </c>
      <c r="AB25" s="77" t="s">
        <v>1258</v>
      </c>
      <c r="AC25" s="77" t="s">
        <v>1258</v>
      </c>
      <c r="AD25" s="77" t="s">
        <v>1223</v>
      </c>
      <c r="AE25" s="77" t="s">
        <v>1223</v>
      </c>
      <c r="AF25" s="77" t="s">
        <v>1258</v>
      </c>
      <c r="AG25" s="77" t="s">
        <v>1223</v>
      </c>
      <c r="AH25" s="77" t="s">
        <v>1258</v>
      </c>
      <c r="AI25" s="77" t="s">
        <v>1223</v>
      </c>
      <c r="AJ25" s="77" t="s">
        <v>1223</v>
      </c>
      <c r="AK25" s="77" t="s">
        <v>1223</v>
      </c>
      <c r="AL25" s="77" t="s">
        <v>1223</v>
      </c>
      <c r="AM25" s="77">
        <v>132</v>
      </c>
      <c r="AN25" s="77" t="s">
        <v>608</v>
      </c>
    </row>
    <row r="26" spans="1:40" x14ac:dyDescent="0.25">
      <c r="A26" s="77">
        <v>514</v>
      </c>
      <c r="B26" s="77">
        <v>434</v>
      </c>
      <c r="C26" s="77" t="s">
        <v>613</v>
      </c>
      <c r="D26" s="77" t="s">
        <v>613</v>
      </c>
      <c r="E26" s="77" t="s">
        <v>614</v>
      </c>
      <c r="F26" s="77" t="s">
        <v>615</v>
      </c>
      <c r="G26" s="77" t="s">
        <v>1286</v>
      </c>
      <c r="I26" s="77">
        <v>498</v>
      </c>
      <c r="J26" s="77">
        <v>434</v>
      </c>
      <c r="K26" s="77" t="s">
        <v>616</v>
      </c>
      <c r="L26" s="77" t="s">
        <v>545</v>
      </c>
      <c r="M26" s="77" t="s">
        <v>1263</v>
      </c>
      <c r="O26" s="77" t="s">
        <v>1267</v>
      </c>
      <c r="P26" s="77" t="b">
        <f>List129[[#This Row],[Income2018]]=List129[[#This Row],[Income]]</f>
        <v>0</v>
      </c>
      <c r="Q26" s="77" t="s">
        <v>2003</v>
      </c>
      <c r="R26" s="77" t="s">
        <v>1223</v>
      </c>
      <c r="T26" s="77" t="s">
        <v>1223</v>
      </c>
      <c r="U26" s="77" t="s">
        <v>1223</v>
      </c>
      <c r="V26" s="77" t="s">
        <v>1223</v>
      </c>
      <c r="W26" s="78" t="s">
        <v>1223</v>
      </c>
      <c r="X26" s="78" t="s">
        <v>1223</v>
      </c>
      <c r="Y26" s="78" t="s">
        <v>1223</v>
      </c>
      <c r="Z26" s="79" t="str">
        <f>IF(OR(List129[[#This Row],[Fragile 2018]]=1,List129[[#This Row],[Income]]="LDC"),1,"")</f>
        <v/>
      </c>
      <c r="AA26" s="77" t="s">
        <v>1223</v>
      </c>
      <c r="AB26" s="77" t="s">
        <v>1258</v>
      </c>
      <c r="AC26" s="77" t="s">
        <v>1223</v>
      </c>
      <c r="AD26" s="77" t="s">
        <v>1223</v>
      </c>
      <c r="AE26" s="77" t="s">
        <v>1223</v>
      </c>
      <c r="AF26" s="77" t="s">
        <v>1223</v>
      </c>
      <c r="AG26" s="77" t="s">
        <v>1223</v>
      </c>
      <c r="AH26" s="77" t="s">
        <v>1223</v>
      </c>
      <c r="AI26" s="77" t="s">
        <v>1258</v>
      </c>
      <c r="AJ26" s="77" t="s">
        <v>1223</v>
      </c>
      <c r="AK26" s="77" t="s">
        <v>1223</v>
      </c>
      <c r="AL26" s="77" t="s">
        <v>1223</v>
      </c>
      <c r="AM26" s="77">
        <v>212</v>
      </c>
      <c r="AN26" s="77" t="s">
        <v>613</v>
      </c>
    </row>
    <row r="27" spans="1:40" x14ac:dyDescent="0.25">
      <c r="A27" s="77">
        <v>218</v>
      </c>
      <c r="B27" s="77">
        <v>730</v>
      </c>
      <c r="C27" s="77" t="s">
        <v>617</v>
      </c>
      <c r="D27" s="77" t="s">
        <v>618</v>
      </c>
      <c r="E27" s="77" t="s">
        <v>619</v>
      </c>
      <c r="F27" s="77" t="s">
        <v>620</v>
      </c>
      <c r="G27" s="77" t="s">
        <v>1287</v>
      </c>
      <c r="H27" s="77" t="s">
        <v>617</v>
      </c>
      <c r="I27" s="77">
        <v>798</v>
      </c>
      <c r="J27" s="77">
        <v>730</v>
      </c>
      <c r="K27" s="77" t="s">
        <v>621</v>
      </c>
      <c r="L27" s="77" t="s">
        <v>525</v>
      </c>
      <c r="M27" s="77" t="s">
        <v>1262</v>
      </c>
      <c r="N27" s="77" t="s">
        <v>1263</v>
      </c>
      <c r="O27" s="77" t="s">
        <v>1263</v>
      </c>
      <c r="P27" s="77" t="b">
        <f>List129[[#This Row],[Income2018]]=List129[[#This Row],[Income]]</f>
        <v>0</v>
      </c>
      <c r="Q27" s="77" t="s">
        <v>2004</v>
      </c>
      <c r="R27" s="77" t="s">
        <v>1223</v>
      </c>
      <c r="T27" s="77" t="s">
        <v>1223</v>
      </c>
      <c r="U27" s="77" t="s">
        <v>1223</v>
      </c>
      <c r="V27" s="77" t="s">
        <v>1223</v>
      </c>
      <c r="W27" s="78" t="s">
        <v>1223</v>
      </c>
      <c r="X27" s="78" t="s">
        <v>1223</v>
      </c>
      <c r="Y27" s="78" t="s">
        <v>1223</v>
      </c>
      <c r="Z27" s="79" t="str">
        <f>IF(OR(List129[[#This Row],[Fragile 2018]]=1,List129[[#This Row],[Income]]="LDC"),1,"")</f>
        <v/>
      </c>
      <c r="AA27" s="77" t="s">
        <v>1223</v>
      </c>
      <c r="AB27" s="77" t="s">
        <v>1258</v>
      </c>
      <c r="AC27" s="77" t="s">
        <v>1223</v>
      </c>
      <c r="AD27" s="77" t="s">
        <v>1223</v>
      </c>
      <c r="AE27" s="77" t="s">
        <v>1223</v>
      </c>
      <c r="AF27" s="77" t="s">
        <v>1223</v>
      </c>
      <c r="AG27" s="77" t="s">
        <v>1223</v>
      </c>
      <c r="AH27" s="77" t="s">
        <v>1223</v>
      </c>
      <c r="AI27" s="77" t="s">
        <v>1223</v>
      </c>
      <c r="AJ27" s="77" t="s">
        <v>1258</v>
      </c>
      <c r="AK27" s="77" t="s">
        <v>1223</v>
      </c>
      <c r="AL27" s="77" t="s">
        <v>1223</v>
      </c>
      <c r="AM27" s="77">
        <v>263</v>
      </c>
      <c r="AN27" s="77" t="s">
        <v>617</v>
      </c>
    </row>
    <row r="28" spans="1:40" x14ac:dyDescent="0.25">
      <c r="A28" s="77">
        <v>515</v>
      </c>
      <c r="B28" s="77">
        <v>437</v>
      </c>
      <c r="C28" s="77" t="s">
        <v>622</v>
      </c>
      <c r="D28" s="77" t="s">
        <v>623</v>
      </c>
      <c r="E28" s="77" t="s">
        <v>622</v>
      </c>
      <c r="F28" s="77" t="s">
        <v>624</v>
      </c>
      <c r="G28" s="77" t="s">
        <v>1288</v>
      </c>
      <c r="H28" s="77" t="s">
        <v>622</v>
      </c>
      <c r="I28" s="77">
        <v>498</v>
      </c>
      <c r="J28" s="77">
        <v>437</v>
      </c>
      <c r="K28" s="77" t="s">
        <v>624</v>
      </c>
      <c r="L28" s="77" t="s">
        <v>545</v>
      </c>
      <c r="M28" s="77" t="s">
        <v>1262</v>
      </c>
      <c r="N28" s="77" t="s">
        <v>1263</v>
      </c>
      <c r="O28" s="77" t="s">
        <v>1263</v>
      </c>
      <c r="P28" s="77" t="b">
        <f>List129[[#This Row],[Income2018]]=List129[[#This Row],[Income]]</f>
        <v>0</v>
      </c>
      <c r="Q28" s="77" t="s">
        <v>2005</v>
      </c>
      <c r="R28" s="77" t="s">
        <v>1223</v>
      </c>
      <c r="T28" s="77" t="s">
        <v>1223</v>
      </c>
      <c r="U28" s="77" t="s">
        <v>1223</v>
      </c>
      <c r="V28" s="77" t="s">
        <v>1223</v>
      </c>
      <c r="W28" s="78" t="s">
        <v>1223</v>
      </c>
      <c r="X28" s="78" t="s">
        <v>1223</v>
      </c>
      <c r="Y28" s="78" t="s">
        <v>1223</v>
      </c>
      <c r="Z28" s="79" t="str">
        <f>IF(OR(List129[[#This Row],[Fragile 2018]]=1,List129[[#This Row],[Income]]="LDC"),1,"")</f>
        <v/>
      </c>
      <c r="AA28" s="77" t="s">
        <v>1223</v>
      </c>
      <c r="AB28" s="77" t="s">
        <v>1258</v>
      </c>
      <c r="AC28" s="77" t="s">
        <v>1223</v>
      </c>
      <c r="AD28" s="77" t="s">
        <v>1223</v>
      </c>
      <c r="AE28" s="77" t="s">
        <v>1223</v>
      </c>
      <c r="AF28" s="77" t="s">
        <v>1223</v>
      </c>
      <c r="AG28" s="77" t="s">
        <v>1223</v>
      </c>
      <c r="AH28" s="77" t="s">
        <v>1223</v>
      </c>
      <c r="AI28" s="77" t="s">
        <v>1258</v>
      </c>
      <c r="AJ28" s="77" t="s">
        <v>1223</v>
      </c>
      <c r="AK28" s="77" t="s">
        <v>1223</v>
      </c>
      <c r="AL28" s="77" t="s">
        <v>1223</v>
      </c>
      <c r="AM28" s="77">
        <v>213</v>
      </c>
      <c r="AN28" s="77" t="s">
        <v>622</v>
      </c>
    </row>
    <row r="29" spans="1:40" x14ac:dyDescent="0.25">
      <c r="A29" s="77">
        <v>343</v>
      </c>
      <c r="B29" s="77">
        <v>233</v>
      </c>
      <c r="C29" s="77" t="s">
        <v>625</v>
      </c>
      <c r="D29" s="77" t="s">
        <v>626</v>
      </c>
      <c r="E29" s="77" t="s">
        <v>627</v>
      </c>
      <c r="F29" s="77" t="s">
        <v>628</v>
      </c>
      <c r="G29" s="77" t="s">
        <v>1289</v>
      </c>
      <c r="I29" s="77">
        <v>289</v>
      </c>
      <c r="J29" s="77">
        <v>233</v>
      </c>
      <c r="K29" s="77" t="s">
        <v>628</v>
      </c>
      <c r="L29" s="77" t="s">
        <v>539</v>
      </c>
      <c r="M29" s="77" t="s">
        <v>1260</v>
      </c>
      <c r="N29" s="77" t="s">
        <v>1260</v>
      </c>
      <c r="O29" s="77" t="s">
        <v>1260</v>
      </c>
      <c r="P29" s="77" t="b">
        <f>List129[[#This Row],[Income2018]]=List129[[#This Row],[Income]]</f>
        <v>1</v>
      </c>
      <c r="Q29" s="77" t="s">
        <v>2006</v>
      </c>
      <c r="R29" s="77" t="s">
        <v>1223</v>
      </c>
      <c r="T29" s="77" t="s">
        <v>1258</v>
      </c>
      <c r="U29" s="77" t="s">
        <v>1258</v>
      </c>
      <c r="V29" s="77" t="s">
        <v>1223</v>
      </c>
      <c r="W29" s="78" t="s">
        <v>1258</v>
      </c>
      <c r="X29" s="78" t="s">
        <v>1258</v>
      </c>
      <c r="Y29" s="78">
        <v>1</v>
      </c>
      <c r="Z29" s="79">
        <f>IF(OR(List129[[#This Row],[Fragile 2018]]=1,List129[[#This Row],[Income]]="LDC"),1,"")</f>
        <v>1</v>
      </c>
      <c r="AA29" s="77" t="s">
        <v>1258</v>
      </c>
      <c r="AB29" s="77" t="s">
        <v>1258</v>
      </c>
      <c r="AC29" s="77" t="s">
        <v>1258</v>
      </c>
      <c r="AD29" s="77" t="s">
        <v>1223</v>
      </c>
      <c r="AE29" s="77" t="s">
        <v>1223</v>
      </c>
      <c r="AF29" s="77" t="s">
        <v>1258</v>
      </c>
      <c r="AG29" s="77" t="s">
        <v>1223</v>
      </c>
      <c r="AH29" s="77" t="s">
        <v>1258</v>
      </c>
      <c r="AI29" s="77" t="s">
        <v>1223</v>
      </c>
      <c r="AJ29" s="77" t="s">
        <v>1223</v>
      </c>
      <c r="AK29" s="77" t="s">
        <v>1223</v>
      </c>
      <c r="AL29" s="77" t="s">
        <v>1223</v>
      </c>
      <c r="AM29" s="77">
        <v>134</v>
      </c>
      <c r="AN29" s="77" t="s">
        <v>625</v>
      </c>
    </row>
    <row r="30" spans="1:40" x14ac:dyDescent="0.25">
      <c r="A30" s="77">
        <v>354</v>
      </c>
      <c r="B30" s="77">
        <v>136</v>
      </c>
      <c r="C30" s="77" t="s">
        <v>855</v>
      </c>
      <c r="D30" s="77" t="s">
        <v>856</v>
      </c>
      <c r="E30" s="77" t="s">
        <v>857</v>
      </c>
      <c r="F30" s="77" t="s">
        <v>858</v>
      </c>
      <c r="G30" s="77" t="s">
        <v>1290</v>
      </c>
      <c r="H30" s="77" t="s">
        <v>855</v>
      </c>
      <c r="I30" s="77">
        <v>189</v>
      </c>
      <c r="J30" s="77">
        <v>136</v>
      </c>
      <c r="K30" s="77" t="s">
        <v>859</v>
      </c>
      <c r="L30" s="77" t="s">
        <v>535</v>
      </c>
      <c r="M30" s="77" t="s">
        <v>1262</v>
      </c>
      <c r="N30" s="77" t="s">
        <v>1262</v>
      </c>
      <c r="O30" s="77" t="s">
        <v>1262</v>
      </c>
      <c r="P30" s="77" t="b">
        <f>List129[[#This Row],[Income2018]]=List129[[#This Row],[Income]]</f>
        <v>1</v>
      </c>
      <c r="Q30" s="77" t="s">
        <v>2007</v>
      </c>
      <c r="R30" s="77" t="s">
        <v>1258</v>
      </c>
      <c r="S30" s="77" t="s">
        <v>858</v>
      </c>
      <c r="T30" s="77" t="s">
        <v>1223</v>
      </c>
      <c r="U30" s="77" t="s">
        <v>1223</v>
      </c>
      <c r="V30" s="77" t="s">
        <v>1223</v>
      </c>
      <c r="W30" s="78" t="s">
        <v>1223</v>
      </c>
      <c r="X30" s="78" t="s">
        <v>1223</v>
      </c>
      <c r="Y30" s="78" t="s">
        <v>1223</v>
      </c>
      <c r="Z30" s="79" t="str">
        <f>IF(OR(List129[[#This Row],[Fragile 2018]]=1,List129[[#This Row],[Income]]="LDC"),1,"")</f>
        <v/>
      </c>
      <c r="AA30" s="77" t="s">
        <v>1223</v>
      </c>
      <c r="AB30" s="77" t="s">
        <v>1258</v>
      </c>
      <c r="AC30" s="77" t="s">
        <v>1223</v>
      </c>
      <c r="AD30" s="77" t="s">
        <v>1223</v>
      </c>
      <c r="AE30" s="77" t="s">
        <v>1223</v>
      </c>
      <c r="AF30" s="77" t="s">
        <v>1258</v>
      </c>
      <c r="AG30" s="77" t="s">
        <v>1258</v>
      </c>
      <c r="AH30" s="77" t="s">
        <v>1223</v>
      </c>
      <c r="AI30" s="77" t="s">
        <v>1223</v>
      </c>
      <c r="AJ30" s="77" t="s">
        <v>1223</v>
      </c>
      <c r="AK30" s="77" t="s">
        <v>1223</v>
      </c>
      <c r="AL30" s="77" t="s">
        <v>1223</v>
      </c>
      <c r="AM30" s="77">
        <v>120</v>
      </c>
      <c r="AN30" s="77" t="s">
        <v>855</v>
      </c>
    </row>
    <row r="31" spans="1:40" x14ac:dyDescent="0.25">
      <c r="A31" s="77">
        <v>307</v>
      </c>
      <c r="B31" s="77">
        <v>234</v>
      </c>
      <c r="C31" s="77" t="s">
        <v>634</v>
      </c>
      <c r="D31" s="77" t="s">
        <v>635</v>
      </c>
      <c r="E31" s="77" t="s">
        <v>636</v>
      </c>
      <c r="F31" s="77" t="s">
        <v>637</v>
      </c>
      <c r="G31" s="77" t="s">
        <v>1291</v>
      </c>
      <c r="I31" s="77">
        <v>289</v>
      </c>
      <c r="J31" s="77">
        <v>234</v>
      </c>
      <c r="K31" s="77" t="s">
        <v>638</v>
      </c>
      <c r="L31" s="77" t="s">
        <v>539</v>
      </c>
      <c r="M31" s="77" t="s">
        <v>1262</v>
      </c>
      <c r="N31" s="77" t="s">
        <v>1262</v>
      </c>
      <c r="O31" s="77" t="s">
        <v>1262</v>
      </c>
      <c r="P31" s="77" t="b">
        <f>List129[[#This Row],[Income2018]]=List129[[#This Row],[Income]]</f>
        <v>1</v>
      </c>
      <c r="Q31" s="77" t="s">
        <v>2008</v>
      </c>
      <c r="R31" s="77" t="s">
        <v>1223</v>
      </c>
      <c r="T31" s="77" t="s">
        <v>1223</v>
      </c>
      <c r="U31" s="77" t="s">
        <v>1223</v>
      </c>
      <c r="V31" s="77" t="s">
        <v>1223</v>
      </c>
      <c r="W31" s="78" t="s">
        <v>1258</v>
      </c>
      <c r="X31" s="78" t="s">
        <v>1258</v>
      </c>
      <c r="Y31" s="78">
        <v>1</v>
      </c>
      <c r="Z31" s="79">
        <f>IF(OR(List129[[#This Row],[Fragile 2018]]=1,List129[[#This Row],[Income]]="LDC"),1,"")</f>
        <v>1</v>
      </c>
      <c r="AA31" s="77" t="s">
        <v>1258</v>
      </c>
      <c r="AB31" s="77" t="s">
        <v>1258</v>
      </c>
      <c r="AC31" s="77" t="s">
        <v>1258</v>
      </c>
      <c r="AD31" s="77" t="s">
        <v>1223</v>
      </c>
      <c r="AE31" s="77" t="s">
        <v>1223</v>
      </c>
      <c r="AF31" s="77" t="s">
        <v>1258</v>
      </c>
      <c r="AG31" s="77" t="s">
        <v>1223</v>
      </c>
      <c r="AH31" s="77" t="s">
        <v>1258</v>
      </c>
      <c r="AI31" s="77" t="s">
        <v>1223</v>
      </c>
      <c r="AJ31" s="77" t="s">
        <v>1223</v>
      </c>
      <c r="AK31" s="77" t="s">
        <v>1223</v>
      </c>
      <c r="AL31" s="77" t="s">
        <v>1223</v>
      </c>
      <c r="AM31" s="77">
        <v>136</v>
      </c>
      <c r="AN31" s="77" t="s">
        <v>634</v>
      </c>
    </row>
    <row r="32" spans="1:40" x14ac:dyDescent="0.25">
      <c r="A32" s="77">
        <v>939</v>
      </c>
      <c r="B32" s="77">
        <v>298</v>
      </c>
      <c r="C32" s="77" t="s">
        <v>639</v>
      </c>
      <c r="D32" s="77" t="s">
        <v>640</v>
      </c>
      <c r="E32" s="77" t="s">
        <v>641</v>
      </c>
      <c r="F32" s="77" t="s">
        <v>642</v>
      </c>
      <c r="I32" s="77">
        <v>298</v>
      </c>
      <c r="J32" s="77">
        <v>298</v>
      </c>
      <c r="K32" s="77" t="s">
        <v>643</v>
      </c>
      <c r="L32" s="77" t="s">
        <v>644</v>
      </c>
      <c r="M32" s="77" t="s">
        <v>1292</v>
      </c>
      <c r="O32" s="77" t="s">
        <v>1257</v>
      </c>
      <c r="P32" s="77" t="b">
        <f>List129[[#This Row],[Income2018]]=List129[[#This Row],[Income]]</f>
        <v>0</v>
      </c>
      <c r="Q32" s="77" t="s">
        <v>2009</v>
      </c>
      <c r="R32" s="77" t="s">
        <v>1223</v>
      </c>
      <c r="T32" s="77" t="s">
        <v>1223</v>
      </c>
      <c r="U32" s="77" t="s">
        <v>1223</v>
      </c>
      <c r="V32" s="77" t="s">
        <v>1223</v>
      </c>
      <c r="W32" s="78" t="s">
        <v>1223</v>
      </c>
      <c r="X32" s="78" t="s">
        <v>1223</v>
      </c>
      <c r="Y32" s="78" t="s">
        <v>1223</v>
      </c>
      <c r="Z32" s="79" t="str">
        <f>IF(OR(List129[[#This Row],[Fragile 2018]]=1,List129[[#This Row],[Income]]="LDC"),1,"")</f>
        <v/>
      </c>
      <c r="AA32" s="77" t="s">
        <v>1223</v>
      </c>
      <c r="AB32" s="77" t="s">
        <v>1258</v>
      </c>
      <c r="AC32" s="77" t="s">
        <v>1223</v>
      </c>
      <c r="AD32" s="77" t="s">
        <v>1223</v>
      </c>
      <c r="AE32" s="77" t="s">
        <v>1223</v>
      </c>
      <c r="AF32" s="77" t="s">
        <v>1258</v>
      </c>
      <c r="AG32" s="77" t="s">
        <v>1223</v>
      </c>
      <c r="AH32" s="77" t="s">
        <v>1223</v>
      </c>
      <c r="AI32" s="77" t="s">
        <v>1223</v>
      </c>
      <c r="AJ32" s="77" t="s">
        <v>1223</v>
      </c>
      <c r="AK32" s="77" t="s">
        <v>1223</v>
      </c>
      <c r="AL32" s="77" t="s">
        <v>1223</v>
      </c>
      <c r="AM32" s="77">
        <v>177</v>
      </c>
      <c r="AN32" s="77" t="s">
        <v>639</v>
      </c>
    </row>
    <row r="33" spans="1:40" x14ac:dyDescent="0.25">
      <c r="A33" s="77">
        <v>959</v>
      </c>
      <c r="B33" s="77">
        <v>498</v>
      </c>
      <c r="C33" s="77" t="s">
        <v>645</v>
      </c>
      <c r="D33" s="77" t="s">
        <v>646</v>
      </c>
      <c r="E33" s="77" t="s">
        <v>647</v>
      </c>
      <c r="F33" s="77" t="s">
        <v>648</v>
      </c>
      <c r="I33" s="77">
        <v>498</v>
      </c>
      <c r="J33" s="77">
        <v>498</v>
      </c>
      <c r="K33" s="77" t="s">
        <v>649</v>
      </c>
      <c r="L33" s="77" t="s">
        <v>545</v>
      </c>
      <c r="M33" s="77" t="s">
        <v>1262</v>
      </c>
      <c r="O33" s="77" t="s">
        <v>1257</v>
      </c>
      <c r="P33" s="77" t="b">
        <f>List129[[#This Row],[Income2018]]=List129[[#This Row],[Income]]</f>
        <v>0</v>
      </c>
      <c r="Q33" s="77" t="s">
        <v>2010</v>
      </c>
      <c r="R33" s="77" t="s">
        <v>1223</v>
      </c>
      <c r="T33" s="77" t="s">
        <v>1223</v>
      </c>
      <c r="U33" s="77" t="s">
        <v>1223</v>
      </c>
      <c r="V33" s="77" t="s">
        <v>1223</v>
      </c>
      <c r="W33" s="78" t="s">
        <v>1223</v>
      </c>
      <c r="X33" s="78" t="s">
        <v>1223</v>
      </c>
      <c r="Y33" s="78" t="s">
        <v>1223</v>
      </c>
      <c r="Z33" s="79" t="str">
        <f>IF(OR(List129[[#This Row],[Fragile 2018]]=1,List129[[#This Row],[Income]]="LDC"),1,"")</f>
        <v/>
      </c>
      <c r="AA33" s="77" t="s">
        <v>1223</v>
      </c>
      <c r="AB33" s="77" t="s">
        <v>1258</v>
      </c>
      <c r="AC33" s="77" t="s">
        <v>1223</v>
      </c>
      <c r="AD33" s="77" t="s">
        <v>1223</v>
      </c>
      <c r="AE33" s="77" t="s">
        <v>1223</v>
      </c>
      <c r="AF33" s="77" t="s">
        <v>1223</v>
      </c>
      <c r="AG33" s="77" t="s">
        <v>1223</v>
      </c>
      <c r="AH33" s="77" t="s">
        <v>1223</v>
      </c>
      <c r="AI33" s="77" t="s">
        <v>1258</v>
      </c>
      <c r="AJ33" s="77" t="s">
        <v>1223</v>
      </c>
      <c r="AK33" s="77" t="s">
        <v>1223</v>
      </c>
      <c r="AL33" s="77" t="s">
        <v>1223</v>
      </c>
      <c r="AM33" s="77">
        <v>223</v>
      </c>
      <c r="AN33" s="77" t="s">
        <v>645</v>
      </c>
    </row>
    <row r="34" spans="1:40" x14ac:dyDescent="0.25">
      <c r="A34" s="77">
        <v>929</v>
      </c>
      <c r="B34" s="77">
        <v>798</v>
      </c>
      <c r="C34" s="77" t="s">
        <v>650</v>
      </c>
      <c r="D34" s="77" t="s">
        <v>651</v>
      </c>
      <c r="E34" s="77" t="s">
        <v>652</v>
      </c>
      <c r="F34" s="77" t="s">
        <v>653</v>
      </c>
      <c r="I34" s="77">
        <v>798</v>
      </c>
      <c r="J34" s="77">
        <v>798</v>
      </c>
      <c r="K34" s="77" t="s">
        <v>654</v>
      </c>
      <c r="L34" s="77" t="s">
        <v>525</v>
      </c>
      <c r="M34" s="77" t="s">
        <v>1262</v>
      </c>
      <c r="O34" s="77" t="s">
        <v>1257</v>
      </c>
      <c r="P34" s="77" t="b">
        <f>List129[[#This Row],[Income2018]]=List129[[#This Row],[Income]]</f>
        <v>0</v>
      </c>
      <c r="Q34" s="77" t="s">
        <v>2011</v>
      </c>
      <c r="R34" s="77" t="s">
        <v>1223</v>
      </c>
      <c r="T34" s="77" t="s">
        <v>1223</v>
      </c>
      <c r="U34" s="77" t="s">
        <v>1223</v>
      </c>
      <c r="V34" s="77" t="s">
        <v>1223</v>
      </c>
      <c r="W34" s="78" t="s">
        <v>1223</v>
      </c>
      <c r="X34" s="78" t="s">
        <v>1223</v>
      </c>
      <c r="Y34" s="78" t="s">
        <v>1223</v>
      </c>
      <c r="Z34" s="79" t="str">
        <f>IF(OR(List129[[#This Row],[Fragile 2018]]=1,List129[[#This Row],[Income]]="LDC"),1,"")</f>
        <v/>
      </c>
      <c r="AA34" s="77" t="s">
        <v>1223</v>
      </c>
      <c r="AB34" s="77" t="s">
        <v>1258</v>
      </c>
      <c r="AC34" s="77" t="s">
        <v>1223</v>
      </c>
      <c r="AD34" s="77" t="s">
        <v>1223</v>
      </c>
      <c r="AE34" s="77" t="s">
        <v>1223</v>
      </c>
      <c r="AF34" s="77" t="s">
        <v>1223</v>
      </c>
      <c r="AG34" s="77" t="s">
        <v>1223</v>
      </c>
      <c r="AH34" s="77" t="s">
        <v>1223</v>
      </c>
      <c r="AI34" s="77" t="s">
        <v>1223</v>
      </c>
      <c r="AJ34" s="77" t="s">
        <v>1258</v>
      </c>
      <c r="AK34" s="77" t="s">
        <v>1223</v>
      </c>
      <c r="AL34" s="77" t="s">
        <v>1223</v>
      </c>
      <c r="AM34" s="77">
        <v>275</v>
      </c>
      <c r="AN34" s="77" t="s">
        <v>650</v>
      </c>
    </row>
    <row r="35" spans="1:40" x14ac:dyDescent="0.25">
      <c r="A35" s="77">
        <v>969</v>
      </c>
      <c r="B35" s="77">
        <v>889</v>
      </c>
      <c r="C35" s="77" t="s">
        <v>655</v>
      </c>
      <c r="D35" s="77" t="s">
        <v>656</v>
      </c>
      <c r="E35" s="77" t="s">
        <v>657</v>
      </c>
      <c r="F35" s="77" t="s">
        <v>658</v>
      </c>
      <c r="I35" s="77">
        <v>889</v>
      </c>
      <c r="J35" s="77">
        <v>889</v>
      </c>
      <c r="K35" s="77" t="s">
        <v>659</v>
      </c>
      <c r="L35" s="77" t="s">
        <v>660</v>
      </c>
      <c r="M35" s="77" t="s">
        <v>1262</v>
      </c>
      <c r="O35" s="77" t="s">
        <v>1257</v>
      </c>
      <c r="P35" s="77" t="b">
        <f>List129[[#This Row],[Income2018]]=List129[[#This Row],[Income]]</f>
        <v>0</v>
      </c>
      <c r="Q35" s="77" t="s">
        <v>2012</v>
      </c>
      <c r="R35" s="77" t="s">
        <v>1223</v>
      </c>
      <c r="T35" s="77" t="s">
        <v>1223</v>
      </c>
      <c r="U35" s="77" t="s">
        <v>1223</v>
      </c>
      <c r="V35" s="77" t="s">
        <v>1223</v>
      </c>
      <c r="W35" s="78" t="s">
        <v>1223</v>
      </c>
      <c r="X35" s="78" t="s">
        <v>1223</v>
      </c>
      <c r="Y35" s="78" t="s">
        <v>1223</v>
      </c>
      <c r="Z35" s="79" t="str">
        <f>IF(OR(List129[[#This Row],[Fragile 2018]]=1,List129[[#This Row],[Income]]="LDC"),1,"")</f>
        <v/>
      </c>
      <c r="AA35" s="77" t="s">
        <v>1223</v>
      </c>
      <c r="AB35" s="77" t="s">
        <v>1258</v>
      </c>
      <c r="AC35" s="77" t="s">
        <v>1223</v>
      </c>
      <c r="AD35" s="77" t="s">
        <v>1223</v>
      </c>
      <c r="AE35" s="77" t="s">
        <v>1223</v>
      </c>
      <c r="AF35" s="77" t="s">
        <v>1223</v>
      </c>
      <c r="AG35" s="77" t="s">
        <v>1223</v>
      </c>
      <c r="AH35" s="77" t="s">
        <v>1223</v>
      </c>
      <c r="AI35" s="77" t="s">
        <v>1223</v>
      </c>
      <c r="AJ35" s="77" t="s">
        <v>1223</v>
      </c>
      <c r="AK35" s="77" t="s">
        <v>1258</v>
      </c>
      <c r="AL35" s="77" t="s">
        <v>1223</v>
      </c>
      <c r="AM35" s="77">
        <v>295</v>
      </c>
      <c r="AN35" s="77" t="s">
        <v>655</v>
      </c>
    </row>
    <row r="36" spans="1:40" s="80" customFormat="1" x14ac:dyDescent="0.25">
      <c r="A36" s="77">
        <v>687</v>
      </c>
      <c r="B36" s="77">
        <v>831</v>
      </c>
      <c r="C36" s="77" t="s">
        <v>661</v>
      </c>
      <c r="D36" s="77" t="s">
        <v>662</v>
      </c>
      <c r="E36" s="77" t="s">
        <v>663</v>
      </c>
      <c r="F36" s="77" t="s">
        <v>664</v>
      </c>
      <c r="G36" s="77" t="s">
        <v>1293</v>
      </c>
      <c r="H36" s="77"/>
      <c r="I36" s="77">
        <v>889</v>
      </c>
      <c r="J36" s="77">
        <v>831</v>
      </c>
      <c r="K36" s="77" t="s">
        <v>665</v>
      </c>
      <c r="L36" s="77" t="s">
        <v>660</v>
      </c>
      <c r="M36" s="77" t="s">
        <v>1263</v>
      </c>
      <c r="N36" s="77" t="s">
        <v>1263</v>
      </c>
      <c r="O36" s="77" t="s">
        <v>1263</v>
      </c>
      <c r="P36" s="77" t="b">
        <f>List129[[#This Row],[Income2018]]=List129[[#This Row],[Income]]</f>
        <v>1</v>
      </c>
      <c r="Q36" s="77" t="s">
        <v>2013</v>
      </c>
      <c r="R36" s="77" t="s">
        <v>1223</v>
      </c>
      <c r="S36" s="77"/>
      <c r="T36" s="77" t="s">
        <v>1223</v>
      </c>
      <c r="U36" s="77" t="s">
        <v>1258</v>
      </c>
      <c r="V36" s="77" t="s">
        <v>1223</v>
      </c>
      <c r="W36" s="78" t="s">
        <v>1223</v>
      </c>
      <c r="X36" s="78" t="s">
        <v>1223</v>
      </c>
      <c r="Y36" s="78" t="s">
        <v>1223</v>
      </c>
      <c r="Z36" s="79" t="str">
        <f>IF(OR(List129[[#This Row],[Fragile 2018]]=1,List129[[#This Row],[Income]]="LDC"),1,"")</f>
        <v/>
      </c>
      <c r="AA36" s="77" t="s">
        <v>1258</v>
      </c>
      <c r="AB36" s="77" t="s">
        <v>1258</v>
      </c>
      <c r="AC36" s="77" t="s">
        <v>1223</v>
      </c>
      <c r="AD36" s="77" t="s">
        <v>1223</v>
      </c>
      <c r="AE36" s="77" t="s">
        <v>1223</v>
      </c>
      <c r="AF36" s="77" t="s">
        <v>1223</v>
      </c>
      <c r="AG36" s="77" t="s">
        <v>1223</v>
      </c>
      <c r="AH36" s="77" t="s">
        <v>1223</v>
      </c>
      <c r="AI36" s="77" t="s">
        <v>1223</v>
      </c>
      <c r="AJ36" s="77" t="s">
        <v>1223</v>
      </c>
      <c r="AK36" s="77" t="s">
        <v>1258</v>
      </c>
      <c r="AL36" s="77" t="s">
        <v>1223</v>
      </c>
      <c r="AM36" s="77">
        <v>279</v>
      </c>
      <c r="AN36" s="77" t="s">
        <v>661</v>
      </c>
    </row>
    <row r="37" spans="1:40" s="80" customFormat="1" x14ac:dyDescent="0.25">
      <c r="A37" s="77">
        <v>411</v>
      </c>
      <c r="B37" s="77">
        <v>336</v>
      </c>
      <c r="C37" s="77" t="s">
        <v>666</v>
      </c>
      <c r="D37" s="77" t="s">
        <v>667</v>
      </c>
      <c r="E37" s="77" t="s">
        <v>666</v>
      </c>
      <c r="F37" s="77" t="s">
        <v>668</v>
      </c>
      <c r="G37" s="77" t="s">
        <v>1294</v>
      </c>
      <c r="H37" s="77"/>
      <c r="I37" s="77">
        <v>498</v>
      </c>
      <c r="J37" s="77">
        <v>336</v>
      </c>
      <c r="K37" s="77" t="s">
        <v>669</v>
      </c>
      <c r="L37" s="77" t="s">
        <v>545</v>
      </c>
      <c r="M37" s="77" t="s">
        <v>1263</v>
      </c>
      <c r="N37" s="77" t="s">
        <v>1263</v>
      </c>
      <c r="O37" s="77" t="s">
        <v>1263</v>
      </c>
      <c r="P37" s="77" t="b">
        <f>List129[[#This Row],[Income2018]]=List129[[#This Row],[Income]]</f>
        <v>1</v>
      </c>
      <c r="Q37" s="77" t="s">
        <v>2014</v>
      </c>
      <c r="R37" s="77" t="s">
        <v>1223</v>
      </c>
      <c r="S37" s="77"/>
      <c r="T37" s="77" t="s">
        <v>1223</v>
      </c>
      <c r="U37" s="77" t="s">
        <v>1223</v>
      </c>
      <c r="V37" s="77" t="s">
        <v>1223</v>
      </c>
      <c r="W37" s="78" t="s">
        <v>1223</v>
      </c>
      <c r="X37" s="78" t="s">
        <v>1223</v>
      </c>
      <c r="Y37" s="78" t="s">
        <v>1223</v>
      </c>
      <c r="Z37" s="79" t="str">
        <f>IF(OR(List129[[#This Row],[Fragile 2018]]=1,List129[[#This Row],[Income]]="LDC"),1,"")</f>
        <v/>
      </c>
      <c r="AA37" s="77" t="s">
        <v>1223</v>
      </c>
      <c r="AB37" s="77" t="s">
        <v>1258</v>
      </c>
      <c r="AC37" s="77" t="s">
        <v>1223</v>
      </c>
      <c r="AD37" s="77" t="s">
        <v>1223</v>
      </c>
      <c r="AE37" s="77" t="s">
        <v>1223</v>
      </c>
      <c r="AF37" s="77" t="s">
        <v>1223</v>
      </c>
      <c r="AG37" s="77" t="s">
        <v>1223</v>
      </c>
      <c r="AH37" s="77" t="s">
        <v>1223</v>
      </c>
      <c r="AI37" s="77" t="s">
        <v>1258</v>
      </c>
      <c r="AJ37" s="77" t="s">
        <v>1223</v>
      </c>
      <c r="AK37" s="77" t="s">
        <v>1223</v>
      </c>
      <c r="AL37" s="77" t="s">
        <v>1223</v>
      </c>
      <c r="AM37" s="77">
        <v>186</v>
      </c>
      <c r="AN37" s="77" t="s">
        <v>666</v>
      </c>
    </row>
    <row r="38" spans="1:40" s="80" customFormat="1" x14ac:dyDescent="0.25">
      <c r="A38" s="77">
        <v>412</v>
      </c>
      <c r="B38" s="77">
        <v>338</v>
      </c>
      <c r="C38" s="77" t="s">
        <v>670</v>
      </c>
      <c r="D38" s="77" t="s">
        <v>670</v>
      </c>
      <c r="E38" s="77" t="s">
        <v>670</v>
      </c>
      <c r="F38" s="77" t="s">
        <v>671</v>
      </c>
      <c r="G38" s="77" t="s">
        <v>1295</v>
      </c>
      <c r="H38" s="77" t="s">
        <v>670</v>
      </c>
      <c r="I38" s="77">
        <v>498</v>
      </c>
      <c r="J38" s="77">
        <v>338</v>
      </c>
      <c r="K38" s="77" t="s">
        <v>671</v>
      </c>
      <c r="L38" s="77" t="s">
        <v>545</v>
      </c>
      <c r="M38" s="77" t="s">
        <v>1263</v>
      </c>
      <c r="N38" s="77" t="s">
        <v>1263</v>
      </c>
      <c r="O38" s="77" t="s">
        <v>1263</v>
      </c>
      <c r="P38" s="77" t="b">
        <f>List129[[#This Row],[Income2018]]=List129[[#This Row],[Income]]</f>
        <v>1</v>
      </c>
      <c r="Q38" s="77" t="s">
        <v>2015</v>
      </c>
      <c r="R38" s="77" t="s">
        <v>1223</v>
      </c>
      <c r="S38" s="77"/>
      <c r="T38" s="77" t="s">
        <v>1223</v>
      </c>
      <c r="U38" s="77" t="s">
        <v>1258</v>
      </c>
      <c r="V38" s="77" t="s">
        <v>1223</v>
      </c>
      <c r="W38" s="78" t="s">
        <v>1223</v>
      </c>
      <c r="X38" s="78" t="s">
        <v>1223</v>
      </c>
      <c r="Y38" s="78" t="s">
        <v>1223</v>
      </c>
      <c r="Z38" s="79" t="str">
        <f>IF(OR(List129[[#This Row],[Fragile 2018]]=1,List129[[#This Row],[Income]]="LDC"),1,"")</f>
        <v/>
      </c>
      <c r="AA38" s="77" t="s">
        <v>1258</v>
      </c>
      <c r="AB38" s="77" t="s">
        <v>1258</v>
      </c>
      <c r="AC38" s="77" t="s">
        <v>1223</v>
      </c>
      <c r="AD38" s="77" t="s">
        <v>1223</v>
      </c>
      <c r="AE38" s="77" t="s">
        <v>1223</v>
      </c>
      <c r="AF38" s="77" t="s">
        <v>1223</v>
      </c>
      <c r="AG38" s="77" t="s">
        <v>1223</v>
      </c>
      <c r="AH38" s="77" t="s">
        <v>1223</v>
      </c>
      <c r="AI38" s="77" t="s">
        <v>1258</v>
      </c>
      <c r="AJ38" s="77" t="s">
        <v>1223</v>
      </c>
      <c r="AK38" s="77" t="s">
        <v>1223</v>
      </c>
      <c r="AL38" s="77" t="s">
        <v>1223</v>
      </c>
      <c r="AM38" s="77">
        <v>187</v>
      </c>
      <c r="AN38" s="77" t="s">
        <v>670</v>
      </c>
    </row>
    <row r="39" spans="1:40" s="80" customFormat="1" x14ac:dyDescent="0.25">
      <c r="A39" s="77">
        <v>345</v>
      </c>
      <c r="B39" s="77">
        <v>274</v>
      </c>
      <c r="C39" s="77" t="s">
        <v>672</v>
      </c>
      <c r="D39" s="77" t="s">
        <v>672</v>
      </c>
      <c r="E39" s="77" t="s">
        <v>672</v>
      </c>
      <c r="F39" s="77" t="s">
        <v>673</v>
      </c>
      <c r="G39" s="77" t="s">
        <v>1296</v>
      </c>
      <c r="H39" s="77"/>
      <c r="I39" s="77">
        <v>289</v>
      </c>
      <c r="J39" s="77">
        <v>274</v>
      </c>
      <c r="K39" s="77" t="s">
        <v>673</v>
      </c>
      <c r="L39" s="77" t="s">
        <v>539</v>
      </c>
      <c r="M39" s="77" t="s">
        <v>1260</v>
      </c>
      <c r="N39" s="77" t="s">
        <v>1260</v>
      </c>
      <c r="O39" s="77" t="s">
        <v>1260</v>
      </c>
      <c r="P39" s="77" t="b">
        <f>List129[[#This Row],[Income2018]]=List129[[#This Row],[Income]]</f>
        <v>1</v>
      </c>
      <c r="Q39" s="77" t="s">
        <v>2016</v>
      </c>
      <c r="R39" s="77" t="s">
        <v>1223</v>
      </c>
      <c r="S39" s="77"/>
      <c r="T39" s="77" t="s">
        <v>1258</v>
      </c>
      <c r="U39" s="77" t="s">
        <v>1223</v>
      </c>
      <c r="V39" s="77" t="s">
        <v>1223</v>
      </c>
      <c r="W39" s="78" t="s">
        <v>1223</v>
      </c>
      <c r="X39" s="78" t="s">
        <v>1223</v>
      </c>
      <c r="Y39" s="78">
        <v>1</v>
      </c>
      <c r="Z39" s="79">
        <f>IF(OR(List129[[#This Row],[Fragile 2018]]=1,List129[[#This Row],[Income]]="LDC"),1,"")</f>
        <v>1</v>
      </c>
      <c r="AA39" s="77" t="s">
        <v>1258</v>
      </c>
      <c r="AB39" s="77" t="s">
        <v>1258</v>
      </c>
      <c r="AC39" s="77" t="s">
        <v>1223</v>
      </c>
      <c r="AD39" s="77" t="s">
        <v>1223</v>
      </c>
      <c r="AE39" s="77" t="s">
        <v>1223</v>
      </c>
      <c r="AF39" s="77" t="s">
        <v>1258</v>
      </c>
      <c r="AG39" s="77" t="s">
        <v>1223</v>
      </c>
      <c r="AH39" s="77" t="s">
        <v>1258</v>
      </c>
      <c r="AI39" s="77" t="s">
        <v>1223</v>
      </c>
      <c r="AJ39" s="77" t="s">
        <v>1223</v>
      </c>
      <c r="AK39" s="77" t="s">
        <v>1223</v>
      </c>
      <c r="AL39" s="77" t="s">
        <v>1223</v>
      </c>
      <c r="AM39" s="77">
        <v>138</v>
      </c>
      <c r="AN39" s="77" t="s">
        <v>672</v>
      </c>
    </row>
    <row r="40" spans="1:40" s="80" customFormat="1" x14ac:dyDescent="0.25">
      <c r="A40" s="77">
        <v>420</v>
      </c>
      <c r="B40" s="77">
        <v>378</v>
      </c>
      <c r="C40" s="77" t="s">
        <v>674</v>
      </c>
      <c r="D40" s="77" t="s">
        <v>675</v>
      </c>
      <c r="E40" s="77" t="s">
        <v>674</v>
      </c>
      <c r="F40" s="77" t="s">
        <v>676</v>
      </c>
      <c r="G40" s="77" t="s">
        <v>1297</v>
      </c>
      <c r="H40" s="77"/>
      <c r="I40" s="77">
        <v>498</v>
      </c>
      <c r="J40" s="77">
        <v>378</v>
      </c>
      <c r="K40" s="77" t="s">
        <v>677</v>
      </c>
      <c r="L40" s="77" t="s">
        <v>545</v>
      </c>
      <c r="M40" s="77" t="s">
        <v>1263</v>
      </c>
      <c r="N40" s="77" t="s">
        <v>1263</v>
      </c>
      <c r="O40" s="77" t="s">
        <v>1263</v>
      </c>
      <c r="P40" s="77" t="b">
        <f>List129[[#This Row],[Income2018]]=List129[[#This Row],[Income]]</f>
        <v>1</v>
      </c>
      <c r="Q40" s="77" t="s">
        <v>2017</v>
      </c>
      <c r="R40" s="77" t="s">
        <v>1223</v>
      </c>
      <c r="S40" s="77"/>
      <c r="T40" s="77" t="s">
        <v>1223</v>
      </c>
      <c r="U40" s="77" t="s">
        <v>1258</v>
      </c>
      <c r="V40" s="77" t="s">
        <v>1223</v>
      </c>
      <c r="W40" s="78" t="s">
        <v>1223</v>
      </c>
      <c r="X40" s="78" t="s">
        <v>1223</v>
      </c>
      <c r="Y40" s="78" t="s">
        <v>1223</v>
      </c>
      <c r="Z40" s="79" t="str">
        <f>IF(OR(List129[[#This Row],[Fragile 2018]]=1,List129[[#This Row],[Income]]="LDC"),1,"")</f>
        <v/>
      </c>
      <c r="AA40" s="77" t="s">
        <v>1258</v>
      </c>
      <c r="AB40" s="77" t="s">
        <v>1258</v>
      </c>
      <c r="AC40" s="77" t="s">
        <v>1223</v>
      </c>
      <c r="AD40" s="77" t="s">
        <v>1223</v>
      </c>
      <c r="AE40" s="77" t="s">
        <v>1223</v>
      </c>
      <c r="AF40" s="77" t="s">
        <v>1223</v>
      </c>
      <c r="AG40" s="77" t="s">
        <v>1223</v>
      </c>
      <c r="AH40" s="77" t="s">
        <v>1223</v>
      </c>
      <c r="AI40" s="77" t="s">
        <v>1258</v>
      </c>
      <c r="AJ40" s="77" t="s">
        <v>1223</v>
      </c>
      <c r="AK40" s="77" t="s">
        <v>1223</v>
      </c>
      <c r="AL40" s="77" t="s">
        <v>1223</v>
      </c>
      <c r="AM40" s="77">
        <v>188</v>
      </c>
      <c r="AN40" s="77" t="s">
        <v>674</v>
      </c>
    </row>
    <row r="41" spans="1:40" s="80" customFormat="1" x14ac:dyDescent="0.25">
      <c r="A41" s="77">
        <v>427</v>
      </c>
      <c r="B41" s="77">
        <v>340</v>
      </c>
      <c r="C41" s="77" t="s">
        <v>678</v>
      </c>
      <c r="D41" s="77" t="s">
        <v>679</v>
      </c>
      <c r="E41" s="77" t="s">
        <v>680</v>
      </c>
      <c r="F41" s="77" t="s">
        <v>681</v>
      </c>
      <c r="G41" s="77" t="s">
        <v>1298</v>
      </c>
      <c r="H41" s="77" t="s">
        <v>678</v>
      </c>
      <c r="I41" s="77">
        <v>498</v>
      </c>
      <c r="J41" s="77">
        <v>340</v>
      </c>
      <c r="K41" s="77" t="s">
        <v>676</v>
      </c>
      <c r="L41" s="77" t="s">
        <v>545</v>
      </c>
      <c r="M41" s="77" t="s">
        <v>1262</v>
      </c>
      <c r="N41" s="77" t="s">
        <v>1263</v>
      </c>
      <c r="O41" s="77" t="s">
        <v>1263</v>
      </c>
      <c r="P41" s="77" t="b">
        <f>List129[[#This Row],[Income2018]]=List129[[#This Row],[Income]]</f>
        <v>0</v>
      </c>
      <c r="Q41" s="77" t="s">
        <v>2018</v>
      </c>
      <c r="R41" s="77" t="s">
        <v>1223</v>
      </c>
      <c r="S41" s="77"/>
      <c r="T41" s="77" t="s">
        <v>1223</v>
      </c>
      <c r="U41" s="77" t="s">
        <v>1258</v>
      </c>
      <c r="V41" s="77" t="s">
        <v>1223</v>
      </c>
      <c r="W41" s="78" t="s">
        <v>1223</v>
      </c>
      <c r="X41" s="78" t="s">
        <v>1223</v>
      </c>
      <c r="Y41" s="78" t="s">
        <v>1223</v>
      </c>
      <c r="Z41" s="79" t="str">
        <f>IF(OR(List129[[#This Row],[Fragile 2018]]=1,List129[[#This Row],[Income]]="LDC"),1,"")</f>
        <v/>
      </c>
      <c r="AA41" s="77" t="s">
        <v>1258</v>
      </c>
      <c r="AB41" s="77" t="s">
        <v>1258</v>
      </c>
      <c r="AC41" s="77" t="s">
        <v>1223</v>
      </c>
      <c r="AD41" s="77" t="s">
        <v>1223</v>
      </c>
      <c r="AE41" s="77" t="s">
        <v>1223</v>
      </c>
      <c r="AF41" s="77" t="s">
        <v>1223</v>
      </c>
      <c r="AG41" s="77" t="s">
        <v>1223</v>
      </c>
      <c r="AH41" s="77" t="s">
        <v>1223</v>
      </c>
      <c r="AI41" s="77" t="s">
        <v>1258</v>
      </c>
      <c r="AJ41" s="77" t="s">
        <v>1223</v>
      </c>
      <c r="AK41" s="77" t="s">
        <v>1223</v>
      </c>
      <c r="AL41" s="77" t="s">
        <v>1223</v>
      </c>
      <c r="AM41" s="77">
        <v>189</v>
      </c>
      <c r="AN41" s="77" t="s">
        <v>678</v>
      </c>
    </row>
    <row r="42" spans="1:40" x14ac:dyDescent="0.25">
      <c r="A42" s="77">
        <v>340</v>
      </c>
      <c r="B42" s="77">
        <v>259</v>
      </c>
      <c r="C42" s="77" t="s">
        <v>899</v>
      </c>
      <c r="D42" s="77" t="s">
        <v>899</v>
      </c>
      <c r="E42" s="77" t="s">
        <v>899</v>
      </c>
      <c r="F42" s="77" t="s">
        <v>900</v>
      </c>
      <c r="G42" s="77" t="s">
        <v>1299</v>
      </c>
      <c r="H42" s="77" t="s">
        <v>899</v>
      </c>
      <c r="I42" s="77">
        <v>289</v>
      </c>
      <c r="J42" s="77">
        <v>259</v>
      </c>
      <c r="K42" s="77" t="s">
        <v>900</v>
      </c>
      <c r="L42" s="77" t="s">
        <v>539</v>
      </c>
      <c r="M42" s="77" t="s">
        <v>1260</v>
      </c>
      <c r="N42" s="77" t="s">
        <v>1260</v>
      </c>
      <c r="O42" s="77" t="s">
        <v>1260</v>
      </c>
      <c r="P42" s="77" t="b">
        <f>List129[[#This Row],[Income2018]]=List129[[#This Row],[Income]]</f>
        <v>1</v>
      </c>
      <c r="Q42" s="77" t="s">
        <v>1844</v>
      </c>
      <c r="R42" s="77" t="s">
        <v>1258</v>
      </c>
      <c r="S42" s="77" t="s">
        <v>900</v>
      </c>
      <c r="T42" s="77" t="s">
        <v>1258</v>
      </c>
      <c r="U42" s="77" t="s">
        <v>1223</v>
      </c>
      <c r="V42" s="77" t="s">
        <v>1223</v>
      </c>
      <c r="W42" s="78" t="s">
        <v>1223</v>
      </c>
      <c r="X42" s="78" t="s">
        <v>1223</v>
      </c>
      <c r="Y42" s="78">
        <v>1</v>
      </c>
      <c r="Z42" s="79">
        <f>IF(OR(List129[[#This Row],[Fragile 2018]]=1,List129[[#This Row],[Income]]="LDC"),1,"")</f>
        <v>1</v>
      </c>
      <c r="AA42" s="77" t="s">
        <v>1258</v>
      </c>
      <c r="AB42" s="77" t="s">
        <v>1258</v>
      </c>
      <c r="AC42" s="77" t="s">
        <v>1258</v>
      </c>
      <c r="AD42" s="77" t="s">
        <v>1223</v>
      </c>
      <c r="AE42" s="77" t="s">
        <v>1223</v>
      </c>
      <c r="AF42" s="77" t="s">
        <v>1258</v>
      </c>
      <c r="AG42" s="77" t="s">
        <v>1223</v>
      </c>
      <c r="AH42" s="77" t="s">
        <v>1258</v>
      </c>
      <c r="AI42" s="77" t="s">
        <v>1223</v>
      </c>
      <c r="AJ42" s="77" t="s">
        <v>1223</v>
      </c>
      <c r="AK42" s="77" t="s">
        <v>1223</v>
      </c>
      <c r="AL42" s="77" t="s">
        <v>1223</v>
      </c>
      <c r="AM42" s="77">
        <v>156</v>
      </c>
      <c r="AN42" s="77" t="s">
        <v>899</v>
      </c>
    </row>
    <row r="43" spans="1:40" x14ac:dyDescent="0.25">
      <c r="A43" s="77">
        <v>352</v>
      </c>
      <c r="B43" s="77">
        <v>142</v>
      </c>
      <c r="C43" s="77" t="s">
        <v>685</v>
      </c>
      <c r="D43" s="77" t="s">
        <v>685</v>
      </c>
      <c r="E43" s="77" t="s">
        <v>686</v>
      </c>
      <c r="F43" s="77" t="s">
        <v>687</v>
      </c>
      <c r="G43" s="77" t="s">
        <v>1300</v>
      </c>
      <c r="I43" s="77">
        <v>189</v>
      </c>
      <c r="J43" s="77">
        <v>142</v>
      </c>
      <c r="K43" s="77" t="s">
        <v>687</v>
      </c>
      <c r="L43" s="77" t="s">
        <v>535</v>
      </c>
      <c r="M43" s="77" t="s">
        <v>1262</v>
      </c>
      <c r="N43" s="77" t="s">
        <v>1262</v>
      </c>
      <c r="O43" s="77" t="s">
        <v>1262</v>
      </c>
      <c r="P43" s="77" t="b">
        <f>List129[[#This Row],[Income2018]]=List129[[#This Row],[Income]]</f>
        <v>1</v>
      </c>
      <c r="Q43" s="77" t="s">
        <v>2019</v>
      </c>
      <c r="R43" s="77" t="s">
        <v>1223</v>
      </c>
      <c r="T43" s="77" t="s">
        <v>1223</v>
      </c>
      <c r="U43" s="77" t="s">
        <v>1223</v>
      </c>
      <c r="V43" s="77" t="s">
        <v>1223</v>
      </c>
      <c r="W43" s="78" t="s">
        <v>1258</v>
      </c>
      <c r="X43" s="78" t="s">
        <v>1258</v>
      </c>
      <c r="Y43" s="78">
        <v>1</v>
      </c>
      <c r="Z43" s="79">
        <f>IF(OR(List129[[#This Row],[Fragile 2018]]=1,List129[[#This Row],[Income]]="LDC"),1,"")</f>
        <v>1</v>
      </c>
      <c r="AA43" s="77" t="s">
        <v>1223</v>
      </c>
      <c r="AB43" s="77" t="s">
        <v>1258</v>
      </c>
      <c r="AC43" s="77" t="s">
        <v>1223</v>
      </c>
      <c r="AD43" s="77" t="s">
        <v>1223</v>
      </c>
      <c r="AE43" s="77" t="s">
        <v>1223</v>
      </c>
      <c r="AF43" s="77" t="s">
        <v>1258</v>
      </c>
      <c r="AG43" s="77" t="s">
        <v>1258</v>
      </c>
      <c r="AH43" s="77" t="s">
        <v>1223</v>
      </c>
      <c r="AI43" s="77" t="s">
        <v>1223</v>
      </c>
      <c r="AJ43" s="77" t="s">
        <v>1223</v>
      </c>
      <c r="AK43" s="77" t="s">
        <v>1223</v>
      </c>
      <c r="AL43" s="77" t="s">
        <v>1223</v>
      </c>
      <c r="AM43" s="77">
        <v>118</v>
      </c>
      <c r="AN43" s="77" t="s">
        <v>685</v>
      </c>
    </row>
    <row r="44" spans="1:40" x14ac:dyDescent="0.25">
      <c r="A44" s="77">
        <v>421</v>
      </c>
      <c r="B44" s="77">
        <v>342</v>
      </c>
      <c r="C44" s="77" t="s">
        <v>688</v>
      </c>
      <c r="D44" s="77" t="s">
        <v>688</v>
      </c>
      <c r="E44" s="77" t="s">
        <v>688</v>
      </c>
      <c r="F44" s="77" t="s">
        <v>689</v>
      </c>
      <c r="G44" s="77" t="s">
        <v>1301</v>
      </c>
      <c r="H44" s="77" t="s">
        <v>688</v>
      </c>
      <c r="I44" s="77">
        <v>498</v>
      </c>
      <c r="J44" s="77">
        <v>342</v>
      </c>
      <c r="K44" s="77" t="s">
        <v>690</v>
      </c>
      <c r="L44" s="77" t="s">
        <v>545</v>
      </c>
      <c r="M44" s="77" t="s">
        <v>1262</v>
      </c>
      <c r="N44" s="77" t="s">
        <v>1262</v>
      </c>
      <c r="O44" s="77" t="s">
        <v>1262</v>
      </c>
      <c r="P44" s="77" t="b">
        <f>List129[[#This Row],[Income2018]]=List129[[#This Row],[Income]]</f>
        <v>1</v>
      </c>
      <c r="Q44" s="77" t="s">
        <v>2020</v>
      </c>
      <c r="R44" s="77" t="s">
        <v>1223</v>
      </c>
      <c r="T44" s="77" t="s">
        <v>1223</v>
      </c>
      <c r="U44" s="77" t="s">
        <v>1223</v>
      </c>
      <c r="V44" s="77" t="s">
        <v>1223</v>
      </c>
      <c r="W44" s="78" t="s">
        <v>1223</v>
      </c>
      <c r="X44" s="78" t="s">
        <v>1223</v>
      </c>
      <c r="Y44" s="78" t="s">
        <v>1223</v>
      </c>
      <c r="Z44" s="79" t="str">
        <f>IF(OR(List129[[#This Row],[Fragile 2018]]=1,List129[[#This Row],[Income]]="LDC"),1,"")</f>
        <v/>
      </c>
      <c r="AA44" s="77" t="s">
        <v>1223</v>
      </c>
      <c r="AB44" s="77" t="s">
        <v>1258</v>
      </c>
      <c r="AC44" s="77" t="s">
        <v>1223</v>
      </c>
      <c r="AD44" s="77" t="s">
        <v>1223</v>
      </c>
      <c r="AE44" s="77" t="s">
        <v>1223</v>
      </c>
      <c r="AF44" s="77" t="s">
        <v>1223</v>
      </c>
      <c r="AG44" s="77" t="s">
        <v>1223</v>
      </c>
      <c r="AH44" s="77" t="s">
        <v>1223</v>
      </c>
      <c r="AI44" s="77" t="s">
        <v>1258</v>
      </c>
      <c r="AJ44" s="77" t="s">
        <v>1223</v>
      </c>
      <c r="AK44" s="77" t="s">
        <v>1223</v>
      </c>
      <c r="AL44" s="77" t="s">
        <v>1223</v>
      </c>
      <c r="AM44" s="77">
        <v>190</v>
      </c>
      <c r="AN44" s="77" t="s">
        <v>688</v>
      </c>
    </row>
    <row r="45" spans="1:40" x14ac:dyDescent="0.25">
      <c r="A45" s="77">
        <v>337</v>
      </c>
      <c r="B45" s="77">
        <v>245</v>
      </c>
      <c r="C45" s="77" t="s">
        <v>691</v>
      </c>
      <c r="D45" s="77" t="s">
        <v>692</v>
      </c>
      <c r="E45" s="77" t="s">
        <v>693</v>
      </c>
      <c r="F45" s="77" t="s">
        <v>694</v>
      </c>
      <c r="G45" s="77" t="s">
        <v>1302</v>
      </c>
      <c r="I45" s="77">
        <v>289</v>
      </c>
      <c r="J45" s="77">
        <v>245</v>
      </c>
      <c r="K45" s="77" t="s">
        <v>695</v>
      </c>
      <c r="L45" s="77" t="s">
        <v>539</v>
      </c>
      <c r="M45" s="77" t="s">
        <v>1260</v>
      </c>
      <c r="N45" s="77" t="s">
        <v>1263</v>
      </c>
      <c r="O45" s="77" t="s">
        <v>1263</v>
      </c>
      <c r="P45" s="77" t="b">
        <f>List129[[#This Row],[Income2018]]=List129[[#This Row],[Income]]</f>
        <v>0</v>
      </c>
      <c r="Q45" s="77" t="s">
        <v>2021</v>
      </c>
      <c r="R45" s="77" t="s">
        <v>1223</v>
      </c>
      <c r="T45" s="77" t="s">
        <v>1258</v>
      </c>
      <c r="U45" s="77" t="s">
        <v>1223</v>
      </c>
      <c r="V45" s="77" t="s">
        <v>1223</v>
      </c>
      <c r="W45" s="78" t="s">
        <v>1223</v>
      </c>
      <c r="X45" s="78" t="s">
        <v>1223</v>
      </c>
      <c r="Y45" s="78">
        <v>1</v>
      </c>
      <c r="Z45" s="79">
        <f>IF(OR(List129[[#This Row],[Fragile 2018]]=1,List129[[#This Row],[Income]]="LDC"),1,"")</f>
        <v>1</v>
      </c>
      <c r="AA45" s="77" t="s">
        <v>1258</v>
      </c>
      <c r="AB45" s="77" t="s">
        <v>1258</v>
      </c>
      <c r="AC45" s="77" t="s">
        <v>1223</v>
      </c>
      <c r="AD45" s="77" t="s">
        <v>1223</v>
      </c>
      <c r="AE45" s="77" t="s">
        <v>1223</v>
      </c>
      <c r="AF45" s="77" t="s">
        <v>1258</v>
      </c>
      <c r="AG45" s="77" t="s">
        <v>1223</v>
      </c>
      <c r="AH45" s="77" t="s">
        <v>1258</v>
      </c>
      <c r="AI45" s="77" t="s">
        <v>1223</v>
      </c>
      <c r="AJ45" s="77" t="s">
        <v>1223</v>
      </c>
      <c r="AK45" s="77" t="s">
        <v>1223</v>
      </c>
      <c r="AL45" s="77" t="s">
        <v>1223</v>
      </c>
      <c r="AM45" s="77">
        <v>139</v>
      </c>
      <c r="AN45" s="77" t="s">
        <v>691</v>
      </c>
    </row>
    <row r="46" spans="1:40" x14ac:dyDescent="0.25">
      <c r="A46" s="77">
        <v>330</v>
      </c>
      <c r="B46" s="77">
        <v>271</v>
      </c>
      <c r="C46" s="77" t="s">
        <v>696</v>
      </c>
      <c r="D46" s="77" t="s">
        <v>697</v>
      </c>
      <c r="E46" s="77" t="s">
        <v>696</v>
      </c>
      <c r="F46" s="77" t="s">
        <v>698</v>
      </c>
      <c r="G46" s="77" t="s">
        <v>1303</v>
      </c>
      <c r="I46" s="77">
        <v>289</v>
      </c>
      <c r="J46" s="77">
        <v>271</v>
      </c>
      <c r="K46" s="77" t="s">
        <v>699</v>
      </c>
      <c r="L46" s="77" t="s">
        <v>539</v>
      </c>
      <c r="M46" s="77" t="s">
        <v>1260</v>
      </c>
      <c r="N46" s="77" t="s">
        <v>1260</v>
      </c>
      <c r="O46" s="77" t="s">
        <v>1260</v>
      </c>
      <c r="P46" s="77" t="b">
        <f>List129[[#This Row],[Income2018]]=List129[[#This Row],[Income]]</f>
        <v>1</v>
      </c>
      <c r="Q46" s="77" t="s">
        <v>2022</v>
      </c>
      <c r="R46" s="77" t="s">
        <v>1223</v>
      </c>
      <c r="T46" s="77" t="s">
        <v>1258</v>
      </c>
      <c r="U46" s="77" t="s">
        <v>1223</v>
      </c>
      <c r="V46" s="77" t="s">
        <v>1223</v>
      </c>
      <c r="W46" s="78" t="s">
        <v>1258</v>
      </c>
      <c r="X46" s="78" t="s">
        <v>1258</v>
      </c>
      <c r="Y46" s="78">
        <v>1</v>
      </c>
      <c r="Z46" s="79">
        <f>IF(OR(List129[[#This Row],[Fragile 2018]]=1,List129[[#This Row],[Income]]="LDC"),1,"")</f>
        <v>1</v>
      </c>
      <c r="AA46" s="77" t="s">
        <v>1258</v>
      </c>
      <c r="AB46" s="77" t="s">
        <v>1258</v>
      </c>
      <c r="AC46" s="77" t="s">
        <v>1258</v>
      </c>
      <c r="AD46" s="77" t="s">
        <v>1223</v>
      </c>
      <c r="AE46" s="77" t="s">
        <v>1223</v>
      </c>
      <c r="AF46" s="77" t="s">
        <v>1258</v>
      </c>
      <c r="AG46" s="77" t="s">
        <v>1223</v>
      </c>
      <c r="AH46" s="77" t="s">
        <v>1258</v>
      </c>
      <c r="AI46" s="77" t="s">
        <v>1223</v>
      </c>
      <c r="AJ46" s="77" t="s">
        <v>1223</v>
      </c>
      <c r="AK46" s="77" t="s">
        <v>1223</v>
      </c>
      <c r="AL46" s="77" t="s">
        <v>1223</v>
      </c>
      <c r="AM46" s="77">
        <v>140</v>
      </c>
      <c r="AN46" s="77" t="s">
        <v>696</v>
      </c>
    </row>
    <row r="47" spans="1:40" x14ac:dyDescent="0.25">
      <c r="A47" s="77">
        <v>311</v>
      </c>
      <c r="B47" s="77">
        <v>238</v>
      </c>
      <c r="C47" s="77" t="s">
        <v>700</v>
      </c>
      <c r="D47" s="77" t="s">
        <v>700</v>
      </c>
      <c r="E47" s="77" t="s">
        <v>701</v>
      </c>
      <c r="F47" s="77" t="s">
        <v>702</v>
      </c>
      <c r="G47" s="77" t="s">
        <v>1304</v>
      </c>
      <c r="H47" s="77" t="s">
        <v>700</v>
      </c>
      <c r="I47" s="77">
        <v>289</v>
      </c>
      <c r="J47" s="77">
        <v>238</v>
      </c>
      <c r="K47" s="77" t="s">
        <v>702</v>
      </c>
      <c r="L47" s="77" t="s">
        <v>539</v>
      </c>
      <c r="M47" s="77" t="s">
        <v>1260</v>
      </c>
      <c r="N47" s="77" t="s">
        <v>1260</v>
      </c>
      <c r="O47" s="77" t="s">
        <v>1260</v>
      </c>
      <c r="P47" s="77" t="b">
        <f>List129[[#This Row],[Income2018]]=List129[[#This Row],[Income]]</f>
        <v>1</v>
      </c>
      <c r="Q47" s="77" t="s">
        <v>2023</v>
      </c>
      <c r="R47" s="77" t="s">
        <v>1223</v>
      </c>
      <c r="T47" s="77" t="s">
        <v>1258</v>
      </c>
      <c r="U47" s="77" t="s">
        <v>1223</v>
      </c>
      <c r="V47" s="77" t="s">
        <v>1258</v>
      </c>
      <c r="W47" s="78" t="s">
        <v>1258</v>
      </c>
      <c r="X47" s="78" t="s">
        <v>1258</v>
      </c>
      <c r="Y47" s="78">
        <v>1</v>
      </c>
      <c r="Z47" s="79">
        <f>IF(OR(List129[[#This Row],[Fragile 2018]]=1,List129[[#This Row],[Income]]="LDC"),1,"")</f>
        <v>1</v>
      </c>
      <c r="AA47" s="77" t="s">
        <v>1258</v>
      </c>
      <c r="AB47" s="77" t="s">
        <v>1258</v>
      </c>
      <c r="AC47" s="77" t="s">
        <v>1258</v>
      </c>
      <c r="AD47" s="77" t="s">
        <v>1223</v>
      </c>
      <c r="AE47" s="77" t="s">
        <v>1223</v>
      </c>
      <c r="AF47" s="77" t="s">
        <v>1258</v>
      </c>
      <c r="AG47" s="77" t="s">
        <v>1223</v>
      </c>
      <c r="AH47" s="77" t="s">
        <v>1258</v>
      </c>
      <c r="AI47" s="77" t="s">
        <v>1223</v>
      </c>
      <c r="AJ47" s="77" t="s">
        <v>1223</v>
      </c>
      <c r="AK47" s="77" t="s">
        <v>1223</v>
      </c>
      <c r="AL47" s="77" t="s">
        <v>1223</v>
      </c>
      <c r="AM47" s="77">
        <v>141</v>
      </c>
      <c r="AN47" s="77" t="s">
        <v>700</v>
      </c>
    </row>
    <row r="48" spans="1:40" x14ac:dyDescent="0.25">
      <c r="A48" s="77">
        <v>617</v>
      </c>
      <c r="B48" s="77">
        <v>832</v>
      </c>
      <c r="C48" s="77" t="s">
        <v>703</v>
      </c>
      <c r="D48" s="77" t="s">
        <v>704</v>
      </c>
      <c r="E48" s="77" t="s">
        <v>704</v>
      </c>
      <c r="F48" s="77" t="s">
        <v>705</v>
      </c>
      <c r="G48" s="77" t="s">
        <v>1305</v>
      </c>
      <c r="I48" s="77">
        <v>889</v>
      </c>
      <c r="J48" s="77">
        <v>832</v>
      </c>
      <c r="K48" s="77" t="s">
        <v>706</v>
      </c>
      <c r="L48" s="77" t="s">
        <v>660</v>
      </c>
      <c r="M48" s="77" t="s">
        <v>1263</v>
      </c>
      <c r="N48" s="77" t="s">
        <v>1263</v>
      </c>
      <c r="O48" s="77" t="s">
        <v>1263</v>
      </c>
      <c r="P48" s="77" t="b">
        <f>List129[[#This Row],[Income2018]]=List129[[#This Row],[Income]]</f>
        <v>1</v>
      </c>
      <c r="Q48" s="77" t="s">
        <v>2024</v>
      </c>
      <c r="R48" s="77" t="s">
        <v>1223</v>
      </c>
      <c r="T48" s="77" t="s">
        <v>1223</v>
      </c>
      <c r="U48" s="77" t="s">
        <v>1258</v>
      </c>
      <c r="V48" s="77" t="s">
        <v>1223</v>
      </c>
      <c r="W48" s="78" t="s">
        <v>1223</v>
      </c>
      <c r="X48" s="78" t="s">
        <v>1223</v>
      </c>
      <c r="Y48" s="78" t="s">
        <v>1223</v>
      </c>
      <c r="Z48" s="79" t="str">
        <f>IF(OR(List129[[#This Row],[Fragile 2018]]=1,List129[[#This Row],[Income]]="LDC"),1,"")</f>
        <v/>
      </c>
      <c r="AA48" s="77" t="s">
        <v>1258</v>
      </c>
      <c r="AB48" s="77" t="s">
        <v>1258</v>
      </c>
      <c r="AC48" s="77" t="s">
        <v>1223</v>
      </c>
      <c r="AD48" s="77" t="s">
        <v>1223</v>
      </c>
      <c r="AE48" s="77" t="s">
        <v>1223</v>
      </c>
      <c r="AF48" s="77" t="s">
        <v>1223</v>
      </c>
      <c r="AG48" s="77" t="s">
        <v>1223</v>
      </c>
      <c r="AH48" s="77" t="s">
        <v>1223</v>
      </c>
      <c r="AI48" s="77" t="s">
        <v>1223</v>
      </c>
      <c r="AJ48" s="77" t="s">
        <v>1223</v>
      </c>
      <c r="AK48" s="77" t="s">
        <v>1258</v>
      </c>
      <c r="AL48" s="77" t="s">
        <v>1223</v>
      </c>
      <c r="AM48" s="77">
        <v>280</v>
      </c>
      <c r="AN48" s="77" t="s">
        <v>703</v>
      </c>
    </row>
    <row r="49" spans="1:40" x14ac:dyDescent="0.25">
      <c r="A49" s="77">
        <v>214</v>
      </c>
      <c r="B49" s="77">
        <v>755</v>
      </c>
      <c r="C49" s="77" t="s">
        <v>707</v>
      </c>
      <c r="D49" s="77" t="s">
        <v>708</v>
      </c>
      <c r="E49" s="77" t="s">
        <v>708</v>
      </c>
      <c r="F49" s="77" t="s">
        <v>709</v>
      </c>
      <c r="G49" s="77" t="s">
        <v>1306</v>
      </c>
      <c r="H49" s="77" t="s">
        <v>707</v>
      </c>
      <c r="I49" s="77">
        <v>798</v>
      </c>
      <c r="J49" s="77">
        <v>755</v>
      </c>
      <c r="K49" s="77" t="s">
        <v>710</v>
      </c>
      <c r="L49" s="77" t="s">
        <v>525</v>
      </c>
      <c r="M49" s="77" t="s">
        <v>1262</v>
      </c>
      <c r="N49" s="77" t="s">
        <v>1262</v>
      </c>
      <c r="O49" s="77" t="s">
        <v>1262</v>
      </c>
      <c r="P49" s="77" t="b">
        <f>List129[[#This Row],[Income2018]]=List129[[#This Row],[Income]]</f>
        <v>1</v>
      </c>
      <c r="Q49" s="77" t="s">
        <v>2025</v>
      </c>
      <c r="R49" s="77" t="s">
        <v>1223</v>
      </c>
      <c r="T49" s="77" t="s">
        <v>1223</v>
      </c>
      <c r="U49" s="77" t="s">
        <v>1223</v>
      </c>
      <c r="V49" s="77" t="s">
        <v>1223</v>
      </c>
      <c r="W49" s="78" t="s">
        <v>1223</v>
      </c>
      <c r="X49" s="78" t="s">
        <v>1223</v>
      </c>
      <c r="Y49" s="78" t="s">
        <v>1223</v>
      </c>
      <c r="Z49" s="79" t="str">
        <f>IF(OR(List129[[#This Row],[Fragile 2018]]=1,List129[[#This Row],[Income]]="LDC"),1,"")</f>
        <v/>
      </c>
      <c r="AA49" s="77" t="s">
        <v>1223</v>
      </c>
      <c r="AB49" s="77" t="s">
        <v>1258</v>
      </c>
      <c r="AC49" s="77" t="s">
        <v>1223</v>
      </c>
      <c r="AD49" s="77" t="s">
        <v>1223</v>
      </c>
      <c r="AE49" s="77" t="s">
        <v>1223</v>
      </c>
      <c r="AF49" s="77" t="s">
        <v>1223</v>
      </c>
      <c r="AG49" s="77" t="s">
        <v>1223</v>
      </c>
      <c r="AH49" s="77" t="s">
        <v>1223</v>
      </c>
      <c r="AI49" s="77" t="s">
        <v>1223</v>
      </c>
      <c r="AJ49" s="77" t="s">
        <v>1258</v>
      </c>
      <c r="AK49" s="77" t="s">
        <v>1223</v>
      </c>
      <c r="AL49" s="77" t="s">
        <v>1223</v>
      </c>
      <c r="AM49" s="77">
        <v>269</v>
      </c>
      <c r="AN49" s="77" t="s">
        <v>707</v>
      </c>
    </row>
    <row r="50" spans="1:40" x14ac:dyDescent="0.25">
      <c r="A50" s="77">
        <v>312</v>
      </c>
      <c r="B50" s="77">
        <v>239</v>
      </c>
      <c r="C50" s="77" t="s">
        <v>711</v>
      </c>
      <c r="D50" s="77" t="s">
        <v>711</v>
      </c>
      <c r="E50" s="77" t="s">
        <v>711</v>
      </c>
      <c r="F50" s="77" t="s">
        <v>712</v>
      </c>
      <c r="G50" s="77" t="s">
        <v>1307</v>
      </c>
      <c r="I50" s="77">
        <v>289</v>
      </c>
      <c r="J50" s="77">
        <v>239</v>
      </c>
      <c r="K50" s="77" t="s">
        <v>712</v>
      </c>
      <c r="L50" s="77" t="s">
        <v>539</v>
      </c>
      <c r="M50" s="77" t="s">
        <v>1263</v>
      </c>
      <c r="N50" s="77" t="s">
        <v>1263</v>
      </c>
      <c r="O50" s="77" t="s">
        <v>1263</v>
      </c>
      <c r="P50" s="77" t="b">
        <f>List129[[#This Row],[Income2018]]=List129[[#This Row],[Income]]</f>
        <v>1</v>
      </c>
      <c r="Q50" s="77" t="s">
        <v>2026</v>
      </c>
      <c r="R50" s="77" t="s">
        <v>1223</v>
      </c>
      <c r="T50" s="77" t="s">
        <v>1223</v>
      </c>
      <c r="U50" s="77" t="s">
        <v>1223</v>
      </c>
      <c r="V50" s="77" t="s">
        <v>1223</v>
      </c>
      <c r="W50" s="78" t="s">
        <v>1223</v>
      </c>
      <c r="X50" s="78" t="s">
        <v>1223</v>
      </c>
      <c r="Y50" s="78" t="s">
        <v>1223</v>
      </c>
      <c r="Z50" s="79" t="str">
        <f>IF(OR(List129[[#This Row],[Fragile 2018]]=1,List129[[#This Row],[Income]]="LDC"),1,"")</f>
        <v/>
      </c>
      <c r="AA50" s="77" t="s">
        <v>1258</v>
      </c>
      <c r="AB50" s="77" t="s">
        <v>1258</v>
      </c>
      <c r="AC50" s="77" t="s">
        <v>1223</v>
      </c>
      <c r="AD50" s="77" t="s">
        <v>1223</v>
      </c>
      <c r="AE50" s="77" t="s">
        <v>1223</v>
      </c>
      <c r="AF50" s="77" t="s">
        <v>1258</v>
      </c>
      <c r="AG50" s="77" t="s">
        <v>1223</v>
      </c>
      <c r="AH50" s="77" t="s">
        <v>1258</v>
      </c>
      <c r="AI50" s="77" t="s">
        <v>1223</v>
      </c>
      <c r="AJ50" s="77" t="s">
        <v>1223</v>
      </c>
      <c r="AK50" s="77" t="s">
        <v>1223</v>
      </c>
      <c r="AL50" s="77" t="s">
        <v>1223</v>
      </c>
      <c r="AM50" s="77">
        <v>142</v>
      </c>
      <c r="AN50" s="77" t="s">
        <v>711</v>
      </c>
    </row>
    <row r="51" spans="1:40" x14ac:dyDescent="0.25">
      <c r="A51" s="77">
        <v>313</v>
      </c>
      <c r="B51" s="77">
        <v>240</v>
      </c>
      <c r="C51" s="77" t="s">
        <v>713</v>
      </c>
      <c r="D51" s="77" t="s">
        <v>714</v>
      </c>
      <c r="E51" s="77" t="s">
        <v>713</v>
      </c>
      <c r="F51" s="77" t="s">
        <v>715</v>
      </c>
      <c r="G51" s="77" t="s">
        <v>1308</v>
      </c>
      <c r="H51" s="77" t="s">
        <v>713</v>
      </c>
      <c r="I51" s="77">
        <v>289</v>
      </c>
      <c r="J51" s="77">
        <v>240</v>
      </c>
      <c r="K51" s="77" t="s">
        <v>716</v>
      </c>
      <c r="L51" s="77" t="s">
        <v>539</v>
      </c>
      <c r="M51" s="77" t="s">
        <v>1260</v>
      </c>
      <c r="N51" s="77" t="s">
        <v>1260</v>
      </c>
      <c r="O51" s="77" t="s">
        <v>1260</v>
      </c>
      <c r="P51" s="77" t="b">
        <f>List129[[#This Row],[Income2018]]=List129[[#This Row],[Income]]</f>
        <v>1</v>
      </c>
      <c r="Q51" s="77" t="s">
        <v>2027</v>
      </c>
      <c r="R51" s="77" t="s">
        <v>1223</v>
      </c>
      <c r="T51" s="77" t="s">
        <v>1258</v>
      </c>
      <c r="U51" s="77" t="s">
        <v>1223</v>
      </c>
      <c r="V51" s="77" t="s">
        <v>1223</v>
      </c>
      <c r="W51" s="78" t="s">
        <v>1223</v>
      </c>
      <c r="X51" s="78" t="s">
        <v>1223</v>
      </c>
      <c r="Y51" s="78">
        <v>1</v>
      </c>
      <c r="Z51" s="79">
        <f>IF(OR(List129[[#This Row],[Fragile 2018]]=1,List129[[#This Row],[Income]]="LDC"),1,"")</f>
        <v>1</v>
      </c>
      <c r="AA51" s="77" t="s">
        <v>1258</v>
      </c>
      <c r="AB51" s="77" t="s">
        <v>1258</v>
      </c>
      <c r="AC51" s="77" t="s">
        <v>1258</v>
      </c>
      <c r="AD51" s="77" t="s">
        <v>1276</v>
      </c>
      <c r="AE51" s="77" t="s">
        <v>1223</v>
      </c>
      <c r="AF51" s="77" t="s">
        <v>1258</v>
      </c>
      <c r="AG51" s="77" t="s">
        <v>1223</v>
      </c>
      <c r="AH51" s="77" t="s">
        <v>1258</v>
      </c>
      <c r="AI51" s="77" t="s">
        <v>1223</v>
      </c>
      <c r="AJ51" s="77" t="s">
        <v>1223</v>
      </c>
      <c r="AK51" s="77" t="s">
        <v>1223</v>
      </c>
      <c r="AL51" s="77" t="s">
        <v>1223</v>
      </c>
      <c r="AM51" s="77">
        <v>143</v>
      </c>
      <c r="AN51" s="77" t="s">
        <v>713</v>
      </c>
    </row>
    <row r="52" spans="1:40" x14ac:dyDescent="0.25">
      <c r="A52" s="77">
        <v>279</v>
      </c>
      <c r="B52" s="77">
        <v>612</v>
      </c>
      <c r="C52" s="77" t="s">
        <v>717</v>
      </c>
      <c r="D52" s="77" t="s">
        <v>718</v>
      </c>
      <c r="E52" s="77" t="s">
        <v>719</v>
      </c>
      <c r="F52" s="77" t="s">
        <v>720</v>
      </c>
      <c r="G52" s="77" t="s">
        <v>1309</v>
      </c>
      <c r="I52" s="77">
        <v>798</v>
      </c>
      <c r="J52" s="77">
        <v>612</v>
      </c>
      <c r="K52" s="77" t="s">
        <v>720</v>
      </c>
      <c r="L52" s="77" t="s">
        <v>525</v>
      </c>
      <c r="M52" s="77" t="s">
        <v>1262</v>
      </c>
      <c r="N52" s="77" t="s">
        <v>1262</v>
      </c>
      <c r="O52" s="77" t="s">
        <v>1262</v>
      </c>
      <c r="P52" s="77" t="b">
        <f>List129[[#This Row],[Income2018]]=List129[[#This Row],[Income]]</f>
        <v>1</v>
      </c>
      <c r="Q52" s="77" t="s">
        <v>2028</v>
      </c>
      <c r="R52" s="77" t="s">
        <v>1223</v>
      </c>
      <c r="T52" s="77" t="s">
        <v>1223</v>
      </c>
      <c r="U52" s="77" t="s">
        <v>1223</v>
      </c>
      <c r="V52" s="77" t="s">
        <v>1223</v>
      </c>
      <c r="W52" s="78" t="s">
        <v>1258</v>
      </c>
      <c r="X52" s="78" t="s">
        <v>1223</v>
      </c>
      <c r="Y52" s="78" t="s">
        <v>1223</v>
      </c>
      <c r="Z52" s="79" t="str">
        <f>IF(OR(List129[[#This Row],[Fragile 2018]]=1,List129[[#This Row],[Income]]="LDC"),1,"")</f>
        <v/>
      </c>
      <c r="AA52" s="77" t="s">
        <v>1223</v>
      </c>
      <c r="AB52" s="77" t="s">
        <v>1258</v>
      </c>
      <c r="AC52" s="77" t="s">
        <v>1223</v>
      </c>
      <c r="AD52" s="77" t="s">
        <v>1223</v>
      </c>
      <c r="AE52" s="77" t="s">
        <v>1223</v>
      </c>
      <c r="AF52" s="77" t="s">
        <v>1223</v>
      </c>
      <c r="AG52" s="77" t="s">
        <v>1223</v>
      </c>
      <c r="AH52" s="77" t="s">
        <v>1223</v>
      </c>
      <c r="AI52" s="77" t="s">
        <v>1223</v>
      </c>
      <c r="AJ52" s="77" t="s">
        <v>1258</v>
      </c>
      <c r="AK52" s="77" t="s">
        <v>1223</v>
      </c>
      <c r="AL52" s="77" t="s">
        <v>1223</v>
      </c>
      <c r="AM52" s="77">
        <v>245</v>
      </c>
      <c r="AN52" s="77" t="s">
        <v>717</v>
      </c>
    </row>
    <row r="53" spans="1:40" x14ac:dyDescent="0.25">
      <c r="A53" s="77">
        <v>314</v>
      </c>
      <c r="B53" s="77">
        <v>241</v>
      </c>
      <c r="C53" s="77" t="s">
        <v>721</v>
      </c>
      <c r="D53" s="77" t="s">
        <v>721</v>
      </c>
      <c r="E53" s="77" t="s">
        <v>721</v>
      </c>
      <c r="F53" s="77" t="s">
        <v>722</v>
      </c>
      <c r="G53" s="77" t="s">
        <v>1310</v>
      </c>
      <c r="I53" s="77">
        <v>289</v>
      </c>
      <c r="J53" s="77">
        <v>241</v>
      </c>
      <c r="K53" s="77" t="s">
        <v>722</v>
      </c>
      <c r="L53" s="77" t="s">
        <v>539</v>
      </c>
      <c r="M53" s="77" t="s">
        <v>1292</v>
      </c>
      <c r="N53" s="77" t="s">
        <v>1262</v>
      </c>
      <c r="O53" s="77" t="s">
        <v>1262</v>
      </c>
      <c r="P53" s="77" t="b">
        <f>List129[[#This Row],[Income2018]]=List129[[#This Row],[Income]]</f>
        <v>0</v>
      </c>
      <c r="Q53" s="77" t="s">
        <v>2029</v>
      </c>
      <c r="R53" s="77" t="s">
        <v>1223</v>
      </c>
      <c r="T53" s="77" t="s">
        <v>1223</v>
      </c>
      <c r="U53" s="77" t="s">
        <v>1223</v>
      </c>
      <c r="V53" s="77" t="s">
        <v>1223</v>
      </c>
      <c r="W53" s="78" t="s">
        <v>1223</v>
      </c>
      <c r="X53" s="78" t="s">
        <v>1223</v>
      </c>
      <c r="Y53" s="78" t="s">
        <v>1223</v>
      </c>
      <c r="Z53" s="79" t="str">
        <f>IF(OR(List129[[#This Row],[Fragile 2018]]=1,List129[[#This Row],[Income]]="LDC"),1,"")</f>
        <v/>
      </c>
      <c r="AA53" s="77" t="s">
        <v>1258</v>
      </c>
      <c r="AB53" s="77" t="s">
        <v>1258</v>
      </c>
      <c r="AC53" s="77" t="s">
        <v>1258</v>
      </c>
      <c r="AD53" s="77" t="s">
        <v>1276</v>
      </c>
      <c r="AE53" s="77" t="s">
        <v>1223</v>
      </c>
      <c r="AF53" s="77" t="s">
        <v>1258</v>
      </c>
      <c r="AG53" s="77" t="s">
        <v>1223</v>
      </c>
      <c r="AH53" s="77" t="s">
        <v>1258</v>
      </c>
      <c r="AI53" s="77" t="s">
        <v>1223</v>
      </c>
      <c r="AJ53" s="77" t="s">
        <v>1223</v>
      </c>
      <c r="AK53" s="77" t="s">
        <v>1223</v>
      </c>
      <c r="AL53" s="77" t="s">
        <v>1223</v>
      </c>
      <c r="AM53" s="77">
        <v>144</v>
      </c>
      <c r="AN53" s="77" t="s">
        <v>721</v>
      </c>
    </row>
    <row r="54" spans="1:40" x14ac:dyDescent="0.25">
      <c r="A54" s="77">
        <v>426</v>
      </c>
      <c r="B54" s="77">
        <v>381</v>
      </c>
      <c r="C54" s="77" t="s">
        <v>723</v>
      </c>
      <c r="D54" s="77" t="s">
        <v>724</v>
      </c>
      <c r="E54" s="77" t="s">
        <v>723</v>
      </c>
      <c r="F54" s="77" t="s">
        <v>725</v>
      </c>
      <c r="G54" s="77" t="s">
        <v>1311</v>
      </c>
      <c r="I54" s="77">
        <v>498</v>
      </c>
      <c r="J54" s="77">
        <v>381</v>
      </c>
      <c r="K54" s="77" t="s">
        <v>726</v>
      </c>
      <c r="L54" s="77" t="s">
        <v>545</v>
      </c>
      <c r="M54" s="77" t="s">
        <v>1263</v>
      </c>
      <c r="N54" s="77" t="s">
        <v>1263</v>
      </c>
      <c r="O54" s="77" t="s">
        <v>1263</v>
      </c>
      <c r="P54" s="77" t="b">
        <f>List129[[#This Row],[Income2018]]=List129[[#This Row],[Income]]</f>
        <v>1</v>
      </c>
      <c r="Q54" s="77" t="s">
        <v>2030</v>
      </c>
      <c r="R54" s="77" t="s">
        <v>1223</v>
      </c>
      <c r="T54" s="77" t="s">
        <v>1223</v>
      </c>
      <c r="U54" s="77" t="s">
        <v>1258</v>
      </c>
      <c r="V54" s="77" t="s">
        <v>1223</v>
      </c>
      <c r="W54" s="78" t="s">
        <v>1223</v>
      </c>
      <c r="X54" s="78" t="s">
        <v>1223</v>
      </c>
      <c r="Y54" s="78" t="s">
        <v>1223</v>
      </c>
      <c r="Z54" s="79" t="str">
        <f>IF(OR(List129[[#This Row],[Fragile 2018]]=1,List129[[#This Row],[Income]]="LDC"),1,"")</f>
        <v/>
      </c>
      <c r="AA54" s="77" t="s">
        <v>1258</v>
      </c>
      <c r="AB54" s="77" t="s">
        <v>1258</v>
      </c>
      <c r="AC54" s="77" t="s">
        <v>1223</v>
      </c>
      <c r="AD54" s="77" t="s">
        <v>1223</v>
      </c>
      <c r="AE54" s="77" t="s">
        <v>1223</v>
      </c>
      <c r="AF54" s="77" t="s">
        <v>1223</v>
      </c>
      <c r="AG54" s="77" t="s">
        <v>1223</v>
      </c>
      <c r="AH54" s="77" t="s">
        <v>1223</v>
      </c>
      <c r="AI54" s="77" t="s">
        <v>1258</v>
      </c>
      <c r="AJ54" s="77" t="s">
        <v>1223</v>
      </c>
      <c r="AK54" s="77" t="s">
        <v>1223</v>
      </c>
      <c r="AL54" s="77" t="s">
        <v>1223</v>
      </c>
      <c r="AM54" s="77">
        <v>191</v>
      </c>
      <c r="AN54" s="77" t="s">
        <v>723</v>
      </c>
    </row>
    <row r="55" spans="1:40" x14ac:dyDescent="0.25">
      <c r="A55" s="77">
        <v>413</v>
      </c>
      <c r="B55" s="77">
        <v>347</v>
      </c>
      <c r="C55" s="77" t="s">
        <v>727</v>
      </c>
      <c r="D55" s="77" t="s">
        <v>727</v>
      </c>
      <c r="E55" s="77" t="s">
        <v>727</v>
      </c>
      <c r="F55" s="77" t="s">
        <v>728</v>
      </c>
      <c r="G55" s="77" t="s">
        <v>1312</v>
      </c>
      <c r="H55" s="77" t="s">
        <v>727</v>
      </c>
      <c r="I55" s="77">
        <v>498</v>
      </c>
      <c r="J55" s="77">
        <v>347</v>
      </c>
      <c r="K55" s="77" t="s">
        <v>729</v>
      </c>
      <c r="L55" s="77" t="s">
        <v>545</v>
      </c>
      <c r="M55" s="77" t="s">
        <v>1262</v>
      </c>
      <c r="N55" s="77" t="s">
        <v>1262</v>
      </c>
      <c r="O55" s="77" t="s">
        <v>1262</v>
      </c>
      <c r="P55" s="77" t="b">
        <f>List129[[#This Row],[Income2018]]=List129[[#This Row],[Income]]</f>
        <v>1</v>
      </c>
      <c r="Q55" s="77" t="s">
        <v>2031</v>
      </c>
      <c r="R55" s="77" t="s">
        <v>1223</v>
      </c>
      <c r="T55" s="77" t="s">
        <v>1223</v>
      </c>
      <c r="U55" s="77" t="s">
        <v>1223</v>
      </c>
      <c r="V55" s="77" t="s">
        <v>1223</v>
      </c>
      <c r="W55" s="78" t="s">
        <v>1223</v>
      </c>
      <c r="X55" s="78" t="s">
        <v>1223</v>
      </c>
      <c r="Y55" s="78">
        <v>1</v>
      </c>
      <c r="Z55" s="79">
        <f>IF(OR(List129[[#This Row],[Fragile 2018]]=1,List129[[#This Row],[Income]]="LDC"),1,"")</f>
        <v>1</v>
      </c>
      <c r="AA55" s="77" t="s">
        <v>1223</v>
      </c>
      <c r="AB55" s="77" t="s">
        <v>1258</v>
      </c>
      <c r="AC55" s="77" t="s">
        <v>1223</v>
      </c>
      <c r="AD55" s="77" t="s">
        <v>1223</v>
      </c>
      <c r="AE55" s="77" t="s">
        <v>1223</v>
      </c>
      <c r="AF55" s="77" t="s">
        <v>1223</v>
      </c>
      <c r="AG55" s="77" t="s">
        <v>1223</v>
      </c>
      <c r="AH55" s="77" t="s">
        <v>1223</v>
      </c>
      <c r="AI55" s="77" t="s">
        <v>1258</v>
      </c>
      <c r="AJ55" s="77" t="s">
        <v>1223</v>
      </c>
      <c r="AK55" s="77" t="s">
        <v>1223</v>
      </c>
      <c r="AL55" s="77" t="s">
        <v>1223</v>
      </c>
      <c r="AM55" s="77">
        <v>192</v>
      </c>
      <c r="AN55" s="77" t="s">
        <v>727</v>
      </c>
    </row>
    <row r="56" spans="1:40" x14ac:dyDescent="0.25">
      <c r="A56" s="77">
        <v>321</v>
      </c>
      <c r="B56" s="77">
        <v>260</v>
      </c>
      <c r="C56" s="77" t="s">
        <v>919</v>
      </c>
      <c r="D56" s="77" t="s">
        <v>919</v>
      </c>
      <c r="E56" s="77" t="s">
        <v>920</v>
      </c>
      <c r="F56" s="77" t="s">
        <v>921</v>
      </c>
      <c r="G56" s="77" t="s">
        <v>1313</v>
      </c>
      <c r="H56" s="77" t="s">
        <v>919</v>
      </c>
      <c r="I56" s="77">
        <v>289</v>
      </c>
      <c r="J56" s="77">
        <v>260</v>
      </c>
      <c r="K56" s="77" t="s">
        <v>921</v>
      </c>
      <c r="L56" s="77" t="s">
        <v>539</v>
      </c>
      <c r="M56" s="77" t="s">
        <v>1260</v>
      </c>
      <c r="N56" s="77" t="s">
        <v>1260</v>
      </c>
      <c r="O56" s="77" t="s">
        <v>1260</v>
      </c>
      <c r="P56" s="77" t="b">
        <f>List129[[#This Row],[Income2018]]=List129[[#This Row],[Income]]</f>
        <v>1</v>
      </c>
      <c r="Q56" s="77" t="s">
        <v>1845</v>
      </c>
      <c r="R56" s="77" t="s">
        <v>1258</v>
      </c>
      <c r="S56" s="77" t="s">
        <v>921</v>
      </c>
      <c r="T56" s="77" t="s">
        <v>1258</v>
      </c>
      <c r="U56" s="77" t="s">
        <v>1223</v>
      </c>
      <c r="V56" s="77" t="s">
        <v>1258</v>
      </c>
      <c r="W56" s="78" t="s">
        <v>1258</v>
      </c>
      <c r="X56" s="78" t="s">
        <v>1258</v>
      </c>
      <c r="Y56" s="78">
        <v>1</v>
      </c>
      <c r="Z56" s="79">
        <f>IF(OR(List129[[#This Row],[Fragile 2018]]=1,List129[[#This Row],[Income]]="LDC"),1,"")</f>
        <v>1</v>
      </c>
      <c r="AA56" s="77" t="s">
        <v>1258</v>
      </c>
      <c r="AB56" s="77" t="s">
        <v>1258</v>
      </c>
      <c r="AC56" s="77" t="s">
        <v>1258</v>
      </c>
      <c r="AD56" s="77" t="s">
        <v>1276</v>
      </c>
      <c r="AE56" s="77" t="s">
        <v>1223</v>
      </c>
      <c r="AF56" s="77" t="s">
        <v>1258</v>
      </c>
      <c r="AG56" s="77" t="s">
        <v>1223</v>
      </c>
      <c r="AH56" s="77" t="s">
        <v>1258</v>
      </c>
      <c r="AI56" s="77" t="s">
        <v>1223</v>
      </c>
      <c r="AJ56" s="77" t="s">
        <v>1223</v>
      </c>
      <c r="AK56" s="77" t="s">
        <v>1223</v>
      </c>
      <c r="AL56" s="77" t="s">
        <v>1223</v>
      </c>
      <c r="AM56" s="77">
        <v>158</v>
      </c>
      <c r="AN56" s="77" t="s">
        <v>919</v>
      </c>
    </row>
    <row r="57" spans="1:40" x14ac:dyDescent="0.25">
      <c r="A57" s="77">
        <v>338</v>
      </c>
      <c r="B57" s="77">
        <v>244</v>
      </c>
      <c r="C57" s="77" t="s">
        <v>735</v>
      </c>
      <c r="D57" s="77" t="s">
        <v>736</v>
      </c>
      <c r="E57" s="77" t="s">
        <v>737</v>
      </c>
      <c r="F57" s="77" t="s">
        <v>738</v>
      </c>
      <c r="G57" s="77" t="s">
        <v>1314</v>
      </c>
      <c r="H57" s="77" t="s">
        <v>735</v>
      </c>
      <c r="I57" s="77">
        <v>289</v>
      </c>
      <c r="J57" s="77">
        <v>244</v>
      </c>
      <c r="K57" s="77" t="s">
        <v>739</v>
      </c>
      <c r="L57" s="77" t="s">
        <v>539</v>
      </c>
      <c r="M57" s="77" t="s">
        <v>1260</v>
      </c>
      <c r="N57" s="77" t="s">
        <v>1260</v>
      </c>
      <c r="O57" s="77" t="s">
        <v>1260</v>
      </c>
      <c r="P57" s="77" t="b">
        <f>List129[[#This Row],[Income2018]]=List129[[#This Row],[Income]]</f>
        <v>1</v>
      </c>
      <c r="Q57" s="77" t="s">
        <v>2032</v>
      </c>
      <c r="R57" s="77" t="s">
        <v>1223</v>
      </c>
      <c r="T57" s="77" t="s">
        <v>1258</v>
      </c>
      <c r="U57" s="77" t="s">
        <v>1258</v>
      </c>
      <c r="V57" s="77" t="s">
        <v>1223</v>
      </c>
      <c r="W57" s="78" t="s">
        <v>1258</v>
      </c>
      <c r="X57" s="78" t="s">
        <v>1258</v>
      </c>
      <c r="Y57" s="78">
        <v>1</v>
      </c>
      <c r="Z57" s="79">
        <f>IF(OR(List129[[#This Row],[Fragile 2018]]=1,List129[[#This Row],[Income]]="LDC"),1,"")</f>
        <v>1</v>
      </c>
      <c r="AA57" s="77" t="s">
        <v>1258</v>
      </c>
      <c r="AB57" s="77" t="s">
        <v>1258</v>
      </c>
      <c r="AC57" s="77" t="s">
        <v>1258</v>
      </c>
      <c r="AD57" s="77" t="s">
        <v>1276</v>
      </c>
      <c r="AE57" s="77" t="s">
        <v>1223</v>
      </c>
      <c r="AF57" s="77" t="s">
        <v>1258</v>
      </c>
      <c r="AG57" s="77" t="s">
        <v>1223</v>
      </c>
      <c r="AH57" s="77" t="s">
        <v>1258</v>
      </c>
      <c r="AI57" s="77" t="s">
        <v>1223</v>
      </c>
      <c r="AJ57" s="77" t="s">
        <v>1223</v>
      </c>
      <c r="AK57" s="77" t="s">
        <v>1223</v>
      </c>
      <c r="AL57" s="77" t="s">
        <v>1223</v>
      </c>
      <c r="AM57" s="77">
        <v>146</v>
      </c>
      <c r="AN57" s="77" t="s">
        <v>735</v>
      </c>
    </row>
    <row r="58" spans="1:40" x14ac:dyDescent="0.25">
      <c r="A58" s="77">
        <v>521</v>
      </c>
      <c r="B58" s="77">
        <v>446</v>
      </c>
      <c r="C58" s="77" t="s">
        <v>740</v>
      </c>
      <c r="D58" s="77" t="s">
        <v>740</v>
      </c>
      <c r="E58" s="77" t="s">
        <v>740</v>
      </c>
      <c r="F58" s="77" t="s">
        <v>741</v>
      </c>
      <c r="G58" s="77" t="s">
        <v>1315</v>
      </c>
      <c r="I58" s="77">
        <v>498</v>
      </c>
      <c r="J58" s="77">
        <v>446</v>
      </c>
      <c r="K58" s="77" t="s">
        <v>741</v>
      </c>
      <c r="L58" s="77" t="s">
        <v>545</v>
      </c>
      <c r="M58" s="77" t="s">
        <v>1262</v>
      </c>
      <c r="N58" s="77" t="s">
        <v>1263</v>
      </c>
      <c r="O58" s="77" t="s">
        <v>1263</v>
      </c>
      <c r="P58" s="77" t="b">
        <f>List129[[#This Row],[Income2018]]=List129[[#This Row],[Income]]</f>
        <v>0</v>
      </c>
      <c r="Q58" s="77" t="s">
        <v>2033</v>
      </c>
      <c r="R58" s="77" t="s">
        <v>1223</v>
      </c>
      <c r="T58" s="77" t="s">
        <v>1223</v>
      </c>
      <c r="U58" s="77" t="s">
        <v>1258</v>
      </c>
      <c r="V58" s="77" t="s">
        <v>1223</v>
      </c>
      <c r="W58" s="78" t="s">
        <v>1223</v>
      </c>
      <c r="X58" s="78" t="s">
        <v>1223</v>
      </c>
      <c r="Y58" s="78" t="s">
        <v>1223</v>
      </c>
      <c r="Z58" s="79" t="str">
        <f>IF(OR(List129[[#This Row],[Fragile 2018]]=1,List129[[#This Row],[Income]]="LDC"),1,"")</f>
        <v/>
      </c>
      <c r="AA58" s="77" t="s">
        <v>1258</v>
      </c>
      <c r="AB58" s="77" t="s">
        <v>1258</v>
      </c>
      <c r="AC58" s="77" t="s">
        <v>1258</v>
      </c>
      <c r="AD58" s="77" t="s">
        <v>1223</v>
      </c>
      <c r="AE58" s="77" t="s">
        <v>1223</v>
      </c>
      <c r="AF58" s="77" t="s">
        <v>1223</v>
      </c>
      <c r="AG58" s="77" t="s">
        <v>1223</v>
      </c>
      <c r="AH58" s="77" t="s">
        <v>1223</v>
      </c>
      <c r="AI58" s="77" t="s">
        <v>1258</v>
      </c>
      <c r="AJ58" s="77" t="s">
        <v>1223</v>
      </c>
      <c r="AK58" s="77" t="s">
        <v>1223</v>
      </c>
      <c r="AL58" s="77" t="s">
        <v>1223</v>
      </c>
      <c r="AM58" s="77">
        <v>215</v>
      </c>
      <c r="AN58" s="77" t="s">
        <v>740</v>
      </c>
    </row>
    <row r="59" spans="1:40" x14ac:dyDescent="0.25">
      <c r="A59" s="77">
        <v>419</v>
      </c>
      <c r="B59" s="77">
        <v>349</v>
      </c>
      <c r="C59" s="77" t="s">
        <v>742</v>
      </c>
      <c r="D59" s="77" t="s">
        <v>742</v>
      </c>
      <c r="E59" s="77" t="s">
        <v>742</v>
      </c>
      <c r="F59" s="77" t="s">
        <v>743</v>
      </c>
      <c r="G59" s="77" t="s">
        <v>1316</v>
      </c>
      <c r="H59" s="77" t="s">
        <v>742</v>
      </c>
      <c r="I59" s="77">
        <v>498</v>
      </c>
      <c r="J59" s="77">
        <v>349</v>
      </c>
      <c r="K59" s="77" t="s">
        <v>744</v>
      </c>
      <c r="L59" s="77" t="s">
        <v>545</v>
      </c>
      <c r="M59" s="77" t="s">
        <v>1260</v>
      </c>
      <c r="N59" s="77" t="s">
        <v>1260</v>
      </c>
      <c r="O59" s="77" t="s">
        <v>1260</v>
      </c>
      <c r="P59" s="77" t="b">
        <f>List129[[#This Row],[Income2018]]=List129[[#This Row],[Income]]</f>
        <v>1</v>
      </c>
      <c r="Q59" s="77" t="s">
        <v>2034</v>
      </c>
      <c r="R59" s="77" t="s">
        <v>1223</v>
      </c>
      <c r="T59" s="77" t="s">
        <v>1258</v>
      </c>
      <c r="U59" s="77" t="s">
        <v>1258</v>
      </c>
      <c r="V59" s="77" t="s">
        <v>1223</v>
      </c>
      <c r="W59" s="78" t="s">
        <v>1258</v>
      </c>
      <c r="X59" s="78" t="s">
        <v>1258</v>
      </c>
      <c r="Y59" s="78">
        <v>1</v>
      </c>
      <c r="Z59" s="79">
        <f>IF(OR(List129[[#This Row],[Fragile 2018]]=1,List129[[#This Row],[Income]]="LDC"),1,"")</f>
        <v>1</v>
      </c>
      <c r="AA59" s="77" t="s">
        <v>1258</v>
      </c>
      <c r="AB59" s="77" t="s">
        <v>1258</v>
      </c>
      <c r="AC59" s="77" t="s">
        <v>1258</v>
      </c>
      <c r="AD59" s="77" t="s">
        <v>1223</v>
      </c>
      <c r="AE59" s="77" t="s">
        <v>1223</v>
      </c>
      <c r="AF59" s="77" t="s">
        <v>1223</v>
      </c>
      <c r="AG59" s="77" t="s">
        <v>1223</v>
      </c>
      <c r="AH59" s="77" t="s">
        <v>1223</v>
      </c>
      <c r="AI59" s="77" t="s">
        <v>1258</v>
      </c>
      <c r="AJ59" s="77" t="s">
        <v>1223</v>
      </c>
      <c r="AK59" s="77" t="s">
        <v>1223</v>
      </c>
      <c r="AL59" s="77" t="s">
        <v>1223</v>
      </c>
      <c r="AM59" s="77">
        <v>193</v>
      </c>
      <c r="AN59" s="77" t="s">
        <v>742</v>
      </c>
    </row>
    <row r="60" spans="1:40" x14ac:dyDescent="0.25">
      <c r="A60" s="77">
        <v>414</v>
      </c>
      <c r="B60" s="77">
        <v>351</v>
      </c>
      <c r="C60" s="77" t="s">
        <v>745</v>
      </c>
      <c r="D60" s="77" t="s">
        <v>745</v>
      </c>
      <c r="E60" s="77" t="s">
        <v>746</v>
      </c>
      <c r="F60" s="77" t="s">
        <v>747</v>
      </c>
      <c r="G60" s="77" t="s">
        <v>1317</v>
      </c>
      <c r="H60" s="77" t="s">
        <v>745</v>
      </c>
      <c r="I60" s="77">
        <v>498</v>
      </c>
      <c r="J60" s="77">
        <v>351</v>
      </c>
      <c r="K60" s="77" t="s">
        <v>748</v>
      </c>
      <c r="L60" s="77" t="s">
        <v>545</v>
      </c>
      <c r="M60" s="77" t="s">
        <v>1262</v>
      </c>
      <c r="N60" s="77" t="s">
        <v>1262</v>
      </c>
      <c r="O60" s="77" t="s">
        <v>1262</v>
      </c>
      <c r="P60" s="77" t="b">
        <f>List129[[#This Row],[Income2018]]=List129[[#This Row],[Income]]</f>
        <v>1</v>
      </c>
      <c r="Q60" s="77" t="s">
        <v>2035</v>
      </c>
      <c r="R60" s="77" t="s">
        <v>1223</v>
      </c>
      <c r="T60" s="77" t="s">
        <v>1223</v>
      </c>
      <c r="U60" s="77" t="s">
        <v>1223</v>
      </c>
      <c r="V60" s="77" t="s">
        <v>1223</v>
      </c>
      <c r="W60" s="78" t="s">
        <v>1223</v>
      </c>
      <c r="X60" s="78" t="s">
        <v>1223</v>
      </c>
      <c r="Y60" s="78">
        <v>1</v>
      </c>
      <c r="Z60" s="79">
        <f>IF(OR(List129[[#This Row],[Fragile 2018]]=1,List129[[#This Row],[Income]]="LDC"),1,"")</f>
        <v>1</v>
      </c>
      <c r="AA60" s="77" t="s">
        <v>1223</v>
      </c>
      <c r="AB60" s="77" t="s">
        <v>1258</v>
      </c>
      <c r="AC60" s="77" t="s">
        <v>1258</v>
      </c>
      <c r="AD60" s="77" t="s">
        <v>1223</v>
      </c>
      <c r="AE60" s="77" t="s">
        <v>1223</v>
      </c>
      <c r="AF60" s="77" t="s">
        <v>1223</v>
      </c>
      <c r="AG60" s="77" t="s">
        <v>1223</v>
      </c>
      <c r="AH60" s="77" t="s">
        <v>1223</v>
      </c>
      <c r="AI60" s="77" t="s">
        <v>1258</v>
      </c>
      <c r="AJ60" s="77" t="s">
        <v>1223</v>
      </c>
      <c r="AK60" s="77" t="s">
        <v>1223</v>
      </c>
      <c r="AL60" s="77" t="s">
        <v>1223</v>
      </c>
      <c r="AM60" s="77">
        <v>194</v>
      </c>
      <c r="AN60" s="77" t="s">
        <v>745</v>
      </c>
    </row>
    <row r="61" spans="1:40" x14ac:dyDescent="0.25">
      <c r="A61" s="77">
        <v>207</v>
      </c>
      <c r="B61" s="77">
        <v>645</v>
      </c>
      <c r="C61" s="77" t="s">
        <v>749</v>
      </c>
      <c r="D61" s="77" t="s">
        <v>750</v>
      </c>
      <c r="E61" s="77" t="s">
        <v>749</v>
      </c>
      <c r="F61" s="77" t="s">
        <v>751</v>
      </c>
      <c r="G61" s="77" t="s">
        <v>1318</v>
      </c>
      <c r="H61" s="77" t="s">
        <v>749</v>
      </c>
      <c r="I61" s="77">
        <v>798</v>
      </c>
      <c r="J61" s="77">
        <v>645</v>
      </c>
      <c r="K61" s="77" t="s">
        <v>751</v>
      </c>
      <c r="L61" s="77" t="s">
        <v>525</v>
      </c>
      <c r="M61" s="77" t="s">
        <v>1262</v>
      </c>
      <c r="N61" s="77" t="s">
        <v>1262</v>
      </c>
      <c r="O61" s="77" t="s">
        <v>1262</v>
      </c>
      <c r="P61" s="77" t="b">
        <f>List129[[#This Row],[Income2018]]=List129[[#This Row],[Income]]</f>
        <v>1</v>
      </c>
      <c r="Q61" s="77" t="s">
        <v>2036</v>
      </c>
      <c r="R61" s="77" t="s">
        <v>1223</v>
      </c>
      <c r="T61" s="77" t="s">
        <v>1223</v>
      </c>
      <c r="U61" s="77" t="s">
        <v>1223</v>
      </c>
      <c r="V61" s="77" t="s">
        <v>1223</v>
      </c>
      <c r="W61" s="78" t="s">
        <v>1223</v>
      </c>
      <c r="X61" s="78" t="s">
        <v>1223</v>
      </c>
      <c r="Y61" s="78" t="s">
        <v>1223</v>
      </c>
      <c r="Z61" s="79" t="str">
        <f>IF(OR(List129[[#This Row],[Fragile 2018]]=1,List129[[#This Row],[Income]]="LDC"),1,"")</f>
        <v/>
      </c>
      <c r="AA61" s="77" t="s">
        <v>1223</v>
      </c>
      <c r="AB61" s="77" t="s">
        <v>1258</v>
      </c>
      <c r="AC61" s="77" t="s">
        <v>1223</v>
      </c>
      <c r="AD61" s="77" t="s">
        <v>1223</v>
      </c>
      <c r="AE61" s="77" t="s">
        <v>1223</v>
      </c>
      <c r="AF61" s="77" t="s">
        <v>1223</v>
      </c>
      <c r="AG61" s="77" t="s">
        <v>1223</v>
      </c>
      <c r="AH61" s="77" t="s">
        <v>1223</v>
      </c>
      <c r="AI61" s="77" t="s">
        <v>1223</v>
      </c>
      <c r="AJ61" s="77" t="s">
        <v>1258</v>
      </c>
      <c r="AK61" s="77" t="s">
        <v>1223</v>
      </c>
      <c r="AL61" s="77" t="s">
        <v>1223</v>
      </c>
      <c r="AM61" s="77">
        <v>246</v>
      </c>
      <c r="AN61" s="77" t="s">
        <v>749</v>
      </c>
    </row>
    <row r="62" spans="1:40" x14ac:dyDescent="0.25">
      <c r="A62" s="77">
        <v>208</v>
      </c>
      <c r="B62" s="77">
        <v>738</v>
      </c>
      <c r="C62" s="77" t="s">
        <v>752</v>
      </c>
      <c r="D62" s="77" t="s">
        <v>752</v>
      </c>
      <c r="E62" s="77" t="s">
        <v>753</v>
      </c>
      <c r="F62" s="77" t="s">
        <v>754</v>
      </c>
      <c r="G62" s="77" t="s">
        <v>392</v>
      </c>
      <c r="H62" s="77" t="s">
        <v>752</v>
      </c>
      <c r="I62" s="77">
        <v>798</v>
      </c>
      <c r="J62" s="77">
        <v>738</v>
      </c>
      <c r="K62" s="77" t="s">
        <v>755</v>
      </c>
      <c r="L62" s="77" t="s">
        <v>525</v>
      </c>
      <c r="M62" s="77" t="s">
        <v>1262</v>
      </c>
      <c r="N62" s="77" t="s">
        <v>1262</v>
      </c>
      <c r="O62" s="77" t="s">
        <v>1262</v>
      </c>
      <c r="P62" s="77" t="b">
        <f>List129[[#This Row],[Income2018]]=List129[[#This Row],[Income]]</f>
        <v>1</v>
      </c>
      <c r="Q62" s="77" t="s">
        <v>2037</v>
      </c>
      <c r="R62" s="77" t="s">
        <v>1223</v>
      </c>
      <c r="T62" s="77" t="s">
        <v>1223</v>
      </c>
      <c r="U62" s="77" t="s">
        <v>1223</v>
      </c>
      <c r="V62" s="77" t="s">
        <v>1223</v>
      </c>
      <c r="W62" s="78" t="s">
        <v>1223</v>
      </c>
      <c r="X62" s="78" t="s">
        <v>1223</v>
      </c>
      <c r="Y62" s="78" t="s">
        <v>1223</v>
      </c>
      <c r="Z62" s="79" t="str">
        <f>IF(OR(List129[[#This Row],[Fragile 2018]]=1,List129[[#This Row],[Income]]="LDC"),1,"")</f>
        <v/>
      </c>
      <c r="AA62" s="77" t="s">
        <v>1223</v>
      </c>
      <c r="AB62" s="77" t="s">
        <v>1258</v>
      </c>
      <c r="AC62" s="77" t="s">
        <v>1223</v>
      </c>
      <c r="AD62" s="77" t="s">
        <v>1223</v>
      </c>
      <c r="AE62" s="77" t="s">
        <v>1223</v>
      </c>
      <c r="AF62" s="77" t="s">
        <v>1223</v>
      </c>
      <c r="AG62" s="77" t="s">
        <v>1223</v>
      </c>
      <c r="AH62" s="77" t="s">
        <v>1223</v>
      </c>
      <c r="AI62" s="77" t="s">
        <v>1223</v>
      </c>
      <c r="AJ62" s="77" t="s">
        <v>1258</v>
      </c>
      <c r="AK62" s="77" t="s">
        <v>1223</v>
      </c>
      <c r="AL62" s="77" t="s">
        <v>1223</v>
      </c>
      <c r="AM62" s="77">
        <v>264</v>
      </c>
      <c r="AN62" s="77" t="s">
        <v>752</v>
      </c>
    </row>
    <row r="63" spans="1:40" x14ac:dyDescent="0.25">
      <c r="A63" s="77">
        <v>254</v>
      </c>
      <c r="B63" s="77">
        <v>543</v>
      </c>
      <c r="C63" s="77" t="s">
        <v>756</v>
      </c>
      <c r="D63" s="77" t="s">
        <v>756</v>
      </c>
      <c r="E63" s="77" t="s">
        <v>757</v>
      </c>
      <c r="F63" s="77" t="s">
        <v>758</v>
      </c>
      <c r="G63" s="77" t="s">
        <v>1319</v>
      </c>
      <c r="I63" s="77">
        <v>798</v>
      </c>
      <c r="J63" s="77">
        <v>543</v>
      </c>
      <c r="K63" s="77" t="s">
        <v>758</v>
      </c>
      <c r="L63" s="77" t="s">
        <v>525</v>
      </c>
      <c r="M63" s="77" t="s">
        <v>1262</v>
      </c>
      <c r="N63" s="77" t="s">
        <v>1263</v>
      </c>
      <c r="O63" s="77" t="s">
        <v>1263</v>
      </c>
      <c r="P63" s="77" t="b">
        <f>List129[[#This Row],[Income2018]]=List129[[#This Row],[Income]]</f>
        <v>0</v>
      </c>
      <c r="Q63" s="77" t="s">
        <v>2038</v>
      </c>
      <c r="R63" s="77" t="s">
        <v>1223</v>
      </c>
      <c r="T63" s="77" t="s">
        <v>1223</v>
      </c>
      <c r="U63" s="77" t="s">
        <v>1223</v>
      </c>
      <c r="V63" s="77" t="s">
        <v>1223</v>
      </c>
      <c r="W63" s="78" t="s">
        <v>1258</v>
      </c>
      <c r="X63" s="78" t="s">
        <v>1258</v>
      </c>
      <c r="Y63" s="78">
        <v>1</v>
      </c>
      <c r="Z63" s="79">
        <f>IF(OR(List129[[#This Row],[Fragile 2018]]=1,List129[[#This Row],[Income]]="LDC"),1,"")</f>
        <v>1</v>
      </c>
      <c r="AA63" s="77" t="s">
        <v>1223</v>
      </c>
      <c r="AB63" s="77" t="s">
        <v>1258</v>
      </c>
      <c r="AC63" s="77" t="s">
        <v>1223</v>
      </c>
      <c r="AD63" s="77" t="s">
        <v>1223</v>
      </c>
      <c r="AE63" s="77" t="s">
        <v>1223</v>
      </c>
      <c r="AF63" s="77" t="s">
        <v>1223</v>
      </c>
      <c r="AG63" s="77" t="s">
        <v>1223</v>
      </c>
      <c r="AH63" s="77" t="s">
        <v>1223</v>
      </c>
      <c r="AI63" s="77" t="s">
        <v>1223</v>
      </c>
      <c r="AJ63" s="77" t="s">
        <v>1258</v>
      </c>
      <c r="AK63" s="77" t="s">
        <v>1223</v>
      </c>
      <c r="AL63" s="77" t="s">
        <v>1223</v>
      </c>
      <c r="AM63" s="77">
        <v>229</v>
      </c>
      <c r="AN63" s="77" t="s">
        <v>756</v>
      </c>
    </row>
    <row r="64" spans="1:40" x14ac:dyDescent="0.25">
      <c r="A64" s="77">
        <v>255</v>
      </c>
      <c r="B64" s="77">
        <v>540</v>
      </c>
      <c r="C64" s="77" t="s">
        <v>759</v>
      </c>
      <c r="D64" s="77" t="s">
        <v>759</v>
      </c>
      <c r="E64" s="77" t="s">
        <v>759</v>
      </c>
      <c r="F64" s="77" t="s">
        <v>760</v>
      </c>
      <c r="G64" s="77" t="s">
        <v>1320</v>
      </c>
      <c r="I64" s="77">
        <v>798</v>
      </c>
      <c r="J64" s="77">
        <v>540</v>
      </c>
      <c r="K64" s="77" t="s">
        <v>761</v>
      </c>
      <c r="L64" s="77" t="s">
        <v>525</v>
      </c>
      <c r="M64" s="77" t="s">
        <v>1262</v>
      </c>
      <c r="N64" s="77" t="s">
        <v>1263</v>
      </c>
      <c r="O64" s="77" t="s">
        <v>1263</v>
      </c>
      <c r="P64" s="77" t="b">
        <f>List129[[#This Row],[Income2018]]=List129[[#This Row],[Income]]</f>
        <v>0</v>
      </c>
      <c r="Q64" s="77" t="s">
        <v>2039</v>
      </c>
      <c r="R64" s="77" t="s">
        <v>1223</v>
      </c>
      <c r="T64" s="77" t="s">
        <v>1223</v>
      </c>
      <c r="U64" s="77" t="s">
        <v>1223</v>
      </c>
      <c r="V64" s="77" t="s">
        <v>1223</v>
      </c>
      <c r="W64" s="78" t="s">
        <v>1258</v>
      </c>
      <c r="X64" s="78" t="s">
        <v>1223</v>
      </c>
      <c r="Y64" s="78">
        <v>1</v>
      </c>
      <c r="Z64" s="79">
        <f>IF(OR(List129[[#This Row],[Fragile 2018]]=1,List129[[#This Row],[Income]]="LDC"),1,"")</f>
        <v>1</v>
      </c>
      <c r="AA64" s="77" t="s">
        <v>1223</v>
      </c>
      <c r="AB64" s="77" t="s">
        <v>1258</v>
      </c>
      <c r="AC64" s="77" t="s">
        <v>1223</v>
      </c>
      <c r="AD64" s="77" t="s">
        <v>1223</v>
      </c>
      <c r="AE64" s="77" t="s">
        <v>1223</v>
      </c>
      <c r="AF64" s="77" t="s">
        <v>1223</v>
      </c>
      <c r="AG64" s="77" t="s">
        <v>1223</v>
      </c>
      <c r="AH64" s="77" t="s">
        <v>1223</v>
      </c>
      <c r="AI64" s="77" t="s">
        <v>1223</v>
      </c>
      <c r="AJ64" s="77" t="s">
        <v>1258</v>
      </c>
      <c r="AK64" s="77" t="s">
        <v>1223</v>
      </c>
      <c r="AL64" s="77" t="s">
        <v>1223</v>
      </c>
      <c r="AM64" s="77">
        <v>228</v>
      </c>
      <c r="AN64" s="77" t="s">
        <v>759</v>
      </c>
    </row>
    <row r="65" spans="1:40" x14ac:dyDescent="0.25">
      <c r="A65" s="77">
        <v>309</v>
      </c>
      <c r="B65" s="77">
        <v>247</v>
      </c>
      <c r="C65" s="77" t="s">
        <v>762</v>
      </c>
      <c r="D65" s="77" t="s">
        <v>763</v>
      </c>
      <c r="E65" s="77" t="s">
        <v>764</v>
      </c>
      <c r="F65" s="77" t="s">
        <v>765</v>
      </c>
      <c r="G65" s="77" t="s">
        <v>1321</v>
      </c>
      <c r="H65" s="77" t="s">
        <v>762</v>
      </c>
      <c r="I65" s="77">
        <v>289</v>
      </c>
      <c r="J65" s="77">
        <v>247</v>
      </c>
      <c r="K65" s="77" t="s">
        <v>766</v>
      </c>
      <c r="L65" s="77" t="s">
        <v>539</v>
      </c>
      <c r="M65" s="77" t="s">
        <v>1292</v>
      </c>
      <c r="N65" s="77" t="s">
        <v>1262</v>
      </c>
      <c r="O65" s="77" t="s">
        <v>1262</v>
      </c>
      <c r="P65" s="77" t="b">
        <f>List129[[#This Row],[Income2018]]=List129[[#This Row],[Income]]</f>
        <v>0</v>
      </c>
      <c r="Q65" s="77" t="s">
        <v>2040</v>
      </c>
      <c r="R65" s="77" t="s">
        <v>1223</v>
      </c>
      <c r="T65" s="77" t="s">
        <v>1223</v>
      </c>
      <c r="U65" s="77" t="s">
        <v>1223</v>
      </c>
      <c r="V65" s="77" t="s">
        <v>1223</v>
      </c>
      <c r="W65" s="78" t="s">
        <v>1258</v>
      </c>
      <c r="X65" s="78" t="s">
        <v>1258</v>
      </c>
      <c r="Y65" s="78">
        <v>1</v>
      </c>
      <c r="Z65" s="79">
        <f>IF(OR(List129[[#This Row],[Fragile 2018]]=1,List129[[#This Row],[Income]]="LDC"),1,"")</f>
        <v>1</v>
      </c>
      <c r="AA65" s="77" t="s">
        <v>1258</v>
      </c>
      <c r="AB65" s="77" t="s">
        <v>1258</v>
      </c>
      <c r="AC65" s="77" t="s">
        <v>1258</v>
      </c>
      <c r="AD65" s="77" t="s">
        <v>1276</v>
      </c>
      <c r="AE65" s="77" t="s">
        <v>1223</v>
      </c>
      <c r="AF65" s="77" t="s">
        <v>1258</v>
      </c>
      <c r="AG65" s="77" t="s">
        <v>1223</v>
      </c>
      <c r="AH65" s="77" t="s">
        <v>1258</v>
      </c>
      <c r="AI65" s="77" t="s">
        <v>1223</v>
      </c>
      <c r="AJ65" s="77" t="s">
        <v>1223</v>
      </c>
      <c r="AK65" s="77" t="s">
        <v>1223</v>
      </c>
      <c r="AL65" s="77" t="s">
        <v>1223</v>
      </c>
      <c r="AM65" s="77">
        <v>137</v>
      </c>
      <c r="AN65" s="77" t="s">
        <v>762</v>
      </c>
    </row>
    <row r="66" spans="1:40" x14ac:dyDescent="0.25">
      <c r="A66" s="77">
        <v>415</v>
      </c>
      <c r="B66" s="77">
        <v>354</v>
      </c>
      <c r="C66" s="77" t="s">
        <v>767</v>
      </c>
      <c r="D66" s="77" t="s">
        <v>768</v>
      </c>
      <c r="E66" s="77" t="s">
        <v>767</v>
      </c>
      <c r="F66" s="77" t="s">
        <v>769</v>
      </c>
      <c r="G66" s="77" t="s">
        <v>1322</v>
      </c>
      <c r="I66" s="77">
        <v>498</v>
      </c>
      <c r="J66" s="77">
        <v>354</v>
      </c>
      <c r="K66" s="77" t="s">
        <v>769</v>
      </c>
      <c r="L66" s="77" t="s">
        <v>545</v>
      </c>
      <c r="M66" s="77" t="s">
        <v>1263</v>
      </c>
      <c r="N66" s="77" t="s">
        <v>1263</v>
      </c>
      <c r="O66" s="77" t="s">
        <v>1263</v>
      </c>
      <c r="P66" s="77" t="b">
        <f>List129[[#This Row],[Income2018]]=List129[[#This Row],[Income]]</f>
        <v>1</v>
      </c>
      <c r="Q66" s="77" t="s">
        <v>2041</v>
      </c>
      <c r="R66" s="77" t="s">
        <v>1223</v>
      </c>
      <c r="T66" s="77" t="s">
        <v>1223</v>
      </c>
      <c r="U66" s="77" t="s">
        <v>1258</v>
      </c>
      <c r="V66" s="77" t="s">
        <v>1223</v>
      </c>
      <c r="W66" s="78" t="s">
        <v>1223</v>
      </c>
      <c r="X66" s="78" t="s">
        <v>1223</v>
      </c>
      <c r="Y66" s="78" t="s">
        <v>1223</v>
      </c>
      <c r="Z66" s="79" t="str">
        <f>IF(OR(List129[[#This Row],[Fragile 2018]]=1,List129[[#This Row],[Income]]="LDC"),1,"")</f>
        <v/>
      </c>
      <c r="AA66" s="77" t="s">
        <v>1258</v>
      </c>
      <c r="AB66" s="77" t="s">
        <v>1258</v>
      </c>
      <c r="AC66" s="77" t="s">
        <v>1223</v>
      </c>
      <c r="AD66" s="77" t="s">
        <v>1223</v>
      </c>
      <c r="AE66" s="77" t="s">
        <v>1223</v>
      </c>
      <c r="AF66" s="77" t="s">
        <v>1223</v>
      </c>
      <c r="AG66" s="77" t="s">
        <v>1223</v>
      </c>
      <c r="AH66" s="77" t="s">
        <v>1223</v>
      </c>
      <c r="AI66" s="77" t="s">
        <v>1258</v>
      </c>
      <c r="AJ66" s="77" t="s">
        <v>1223</v>
      </c>
      <c r="AK66" s="77" t="s">
        <v>1223</v>
      </c>
      <c r="AL66" s="77" t="s">
        <v>1223</v>
      </c>
      <c r="AM66" s="77">
        <v>195</v>
      </c>
      <c r="AN66" s="77" t="s">
        <v>767</v>
      </c>
    </row>
    <row r="67" spans="1:40" x14ac:dyDescent="0.25">
      <c r="A67" s="77">
        <v>263</v>
      </c>
      <c r="B67" s="77">
        <v>580</v>
      </c>
      <c r="C67" s="77" t="s">
        <v>770</v>
      </c>
      <c r="D67" s="77" t="s">
        <v>771</v>
      </c>
      <c r="E67" s="77" t="s">
        <v>772</v>
      </c>
      <c r="F67" s="77" t="s">
        <v>773</v>
      </c>
      <c r="G67" s="77" t="s">
        <v>1323</v>
      </c>
      <c r="I67" s="77">
        <v>798</v>
      </c>
      <c r="J67" s="77">
        <v>580</v>
      </c>
      <c r="K67" s="77" t="s">
        <v>773</v>
      </c>
      <c r="L67" s="77" t="s">
        <v>525</v>
      </c>
      <c r="M67" s="77" t="s">
        <v>1260</v>
      </c>
      <c r="N67" s="77" t="s">
        <v>1260</v>
      </c>
      <c r="O67" s="77" t="s">
        <v>1260</v>
      </c>
      <c r="P67" s="77" t="b">
        <f>List129[[#This Row],[Income2018]]=List129[[#This Row],[Income]]</f>
        <v>1</v>
      </c>
      <c r="Q67" s="77" t="s">
        <v>2042</v>
      </c>
      <c r="R67" s="77" t="s">
        <v>1223</v>
      </c>
      <c r="T67" s="77" t="s">
        <v>1258</v>
      </c>
      <c r="U67" s="77" t="s">
        <v>1223</v>
      </c>
      <c r="V67" s="77" t="s">
        <v>1223</v>
      </c>
      <c r="W67" s="78" t="s">
        <v>1258</v>
      </c>
      <c r="X67" s="78" t="s">
        <v>1258</v>
      </c>
      <c r="Y67" s="78">
        <v>1</v>
      </c>
      <c r="Z67" s="79">
        <f>IF(OR(List129[[#This Row],[Fragile 2018]]=1,List129[[#This Row],[Income]]="LDC"),1,"")</f>
        <v>1</v>
      </c>
      <c r="AA67" s="77" t="s">
        <v>1223</v>
      </c>
      <c r="AB67" s="77" t="s">
        <v>1258</v>
      </c>
      <c r="AC67" s="77" t="s">
        <v>1223</v>
      </c>
      <c r="AD67" s="77" t="s">
        <v>1223</v>
      </c>
      <c r="AE67" s="77" t="s">
        <v>1223</v>
      </c>
      <c r="AF67" s="77" t="s">
        <v>1223</v>
      </c>
      <c r="AG67" s="77" t="s">
        <v>1223</v>
      </c>
      <c r="AH67" s="77" t="s">
        <v>1223</v>
      </c>
      <c r="AI67" s="77" t="s">
        <v>1223</v>
      </c>
      <c r="AJ67" s="77" t="s">
        <v>1258</v>
      </c>
      <c r="AK67" s="77" t="s">
        <v>1223</v>
      </c>
      <c r="AL67" s="77" t="s">
        <v>1223</v>
      </c>
      <c r="AM67" s="77">
        <v>236</v>
      </c>
      <c r="AN67" s="77" t="s">
        <v>770</v>
      </c>
    </row>
    <row r="68" spans="1:40" x14ac:dyDescent="0.25">
      <c r="A68" s="77">
        <v>257</v>
      </c>
      <c r="B68" s="77">
        <v>549</v>
      </c>
      <c r="C68" s="77" t="s">
        <v>774</v>
      </c>
      <c r="D68" s="77" t="s">
        <v>774</v>
      </c>
      <c r="E68" s="77" t="s">
        <v>775</v>
      </c>
      <c r="F68" s="77" t="s">
        <v>776</v>
      </c>
      <c r="G68" s="77" t="s">
        <v>1324</v>
      </c>
      <c r="I68" s="77">
        <v>798</v>
      </c>
      <c r="J68" s="77">
        <v>549</v>
      </c>
      <c r="K68" s="77" t="s">
        <v>776</v>
      </c>
      <c r="L68" s="77" t="s">
        <v>525</v>
      </c>
      <c r="M68" s="77" t="s">
        <v>1262</v>
      </c>
      <c r="N68" s="77" t="s">
        <v>1262</v>
      </c>
      <c r="O68" s="77" t="s">
        <v>1262</v>
      </c>
      <c r="P68" s="77" t="b">
        <f>List129[[#This Row],[Income2018]]=List129[[#This Row],[Income]]</f>
        <v>1</v>
      </c>
      <c r="Q68" s="77" t="s">
        <v>2043</v>
      </c>
      <c r="R68" s="77" t="s">
        <v>1223</v>
      </c>
      <c r="T68" s="77" t="s">
        <v>1223</v>
      </c>
      <c r="U68" s="77" t="s">
        <v>1223</v>
      </c>
      <c r="V68" s="77" t="s">
        <v>1223</v>
      </c>
      <c r="W68" s="78" t="s">
        <v>1223</v>
      </c>
      <c r="X68" s="78" t="s">
        <v>1223</v>
      </c>
      <c r="Y68" s="78" t="s">
        <v>1223</v>
      </c>
      <c r="Z68" s="79" t="str">
        <f>IF(OR(List129[[#This Row],[Fragile 2018]]=1,List129[[#This Row],[Income]]="LDC"),1,"")</f>
        <v/>
      </c>
      <c r="AA68" s="77" t="s">
        <v>1223</v>
      </c>
      <c r="AB68" s="77" t="s">
        <v>1258</v>
      </c>
      <c r="AC68" s="77" t="s">
        <v>1223</v>
      </c>
      <c r="AD68" s="77" t="s">
        <v>1223</v>
      </c>
      <c r="AE68" s="77" t="s">
        <v>1223</v>
      </c>
      <c r="AF68" s="77" t="s">
        <v>1223</v>
      </c>
      <c r="AG68" s="77" t="s">
        <v>1223</v>
      </c>
      <c r="AH68" s="77" t="s">
        <v>1223</v>
      </c>
      <c r="AI68" s="77" t="s">
        <v>1223</v>
      </c>
      <c r="AJ68" s="77" t="s">
        <v>1258</v>
      </c>
      <c r="AK68" s="77" t="s">
        <v>1223</v>
      </c>
      <c r="AL68" s="77" t="s">
        <v>1223</v>
      </c>
      <c r="AM68" s="77">
        <v>230</v>
      </c>
      <c r="AN68" s="77" t="s">
        <v>774</v>
      </c>
    </row>
    <row r="69" spans="1:40" x14ac:dyDescent="0.25">
      <c r="A69" s="77">
        <v>339</v>
      </c>
      <c r="B69" s="77">
        <v>230</v>
      </c>
      <c r="C69" s="77" t="s">
        <v>777</v>
      </c>
      <c r="D69" s="77" t="s">
        <v>778</v>
      </c>
      <c r="E69" s="77" t="s">
        <v>779</v>
      </c>
      <c r="F69" s="77" t="s">
        <v>780</v>
      </c>
      <c r="G69" s="77" t="s">
        <v>1325</v>
      </c>
      <c r="I69" s="77">
        <v>289</v>
      </c>
      <c r="J69" s="77">
        <v>230</v>
      </c>
      <c r="K69" s="77" t="s">
        <v>781</v>
      </c>
      <c r="L69" s="77" t="s">
        <v>539</v>
      </c>
      <c r="M69" s="77" t="s">
        <v>1262</v>
      </c>
      <c r="N69" s="77" t="s">
        <v>1262</v>
      </c>
      <c r="O69" s="77" t="s">
        <v>1262</v>
      </c>
      <c r="P69" s="77" t="b">
        <f>List129[[#This Row],[Income2018]]=List129[[#This Row],[Income]]</f>
        <v>1</v>
      </c>
      <c r="Q69" s="77" t="s">
        <v>2044</v>
      </c>
      <c r="R69" s="77" t="s">
        <v>1223</v>
      </c>
      <c r="T69" s="77" t="s">
        <v>1223</v>
      </c>
      <c r="U69" s="77" t="s">
        <v>1258</v>
      </c>
      <c r="V69" s="77" t="s">
        <v>1223</v>
      </c>
      <c r="W69" s="78" t="s">
        <v>1223</v>
      </c>
      <c r="X69" s="78" t="s">
        <v>1223</v>
      </c>
      <c r="Y69" s="78" t="s">
        <v>1223</v>
      </c>
      <c r="Z69" s="79" t="str">
        <f>IF(OR(List129[[#This Row],[Fragile 2018]]=1,List129[[#This Row],[Income]]="LDC"),1,"")</f>
        <v/>
      </c>
      <c r="AA69" s="77" t="s">
        <v>1258</v>
      </c>
      <c r="AB69" s="77" t="s">
        <v>1258</v>
      </c>
      <c r="AC69" s="77" t="s">
        <v>1223</v>
      </c>
      <c r="AD69" s="77" t="s">
        <v>1276</v>
      </c>
      <c r="AE69" s="77" t="s">
        <v>1223</v>
      </c>
      <c r="AF69" s="77" t="s">
        <v>1258</v>
      </c>
      <c r="AG69" s="77" t="s">
        <v>1223</v>
      </c>
      <c r="AH69" s="77" t="s">
        <v>1258</v>
      </c>
      <c r="AI69" s="77" t="s">
        <v>1223</v>
      </c>
      <c r="AJ69" s="77" t="s">
        <v>1223</v>
      </c>
      <c r="AK69" s="77" t="s">
        <v>1223</v>
      </c>
      <c r="AL69" s="77" t="s">
        <v>1223</v>
      </c>
      <c r="AM69" s="77">
        <v>131</v>
      </c>
      <c r="AN69" s="77" t="s">
        <v>777</v>
      </c>
    </row>
    <row r="70" spans="1:40" x14ac:dyDescent="0.25">
      <c r="A70" s="77">
        <v>304</v>
      </c>
      <c r="B70" s="77">
        <v>229</v>
      </c>
      <c r="C70" s="77" t="s">
        <v>782</v>
      </c>
      <c r="D70" s="77" t="s">
        <v>783</v>
      </c>
      <c r="E70" s="77" t="s">
        <v>784</v>
      </c>
      <c r="F70" s="77" t="s">
        <v>785</v>
      </c>
      <c r="G70" s="77" t="s">
        <v>1326</v>
      </c>
      <c r="H70" s="77" t="s">
        <v>782</v>
      </c>
      <c r="I70" s="77">
        <v>289</v>
      </c>
      <c r="J70" s="77">
        <v>229</v>
      </c>
      <c r="K70" s="77" t="s">
        <v>786</v>
      </c>
      <c r="L70" s="77" t="s">
        <v>539</v>
      </c>
      <c r="M70" s="77" t="s">
        <v>1262</v>
      </c>
      <c r="N70" s="77" t="s">
        <v>1262</v>
      </c>
      <c r="O70" s="77" t="s">
        <v>1262</v>
      </c>
      <c r="P70" s="77" t="b">
        <f>List129[[#This Row],[Income2018]]=List129[[#This Row],[Income]]</f>
        <v>1</v>
      </c>
      <c r="Q70" s="77" t="s">
        <v>2045</v>
      </c>
      <c r="R70" s="77" t="s">
        <v>1223</v>
      </c>
      <c r="T70" s="77" t="s">
        <v>1223</v>
      </c>
      <c r="U70" s="77" t="s">
        <v>1223</v>
      </c>
      <c r="V70" s="77" t="s">
        <v>1223</v>
      </c>
      <c r="W70" s="78" t="s">
        <v>1258</v>
      </c>
      <c r="X70" s="78" t="s">
        <v>1258</v>
      </c>
      <c r="Y70" s="78">
        <v>1</v>
      </c>
      <c r="Z70" s="79">
        <f>IF(OR(List129[[#This Row],[Fragile 2018]]=1,List129[[#This Row],[Income]]="LDC"),1,"")</f>
        <v>1</v>
      </c>
      <c r="AA70" s="77" t="s">
        <v>1258</v>
      </c>
      <c r="AB70" s="77" t="s">
        <v>1258</v>
      </c>
      <c r="AC70" s="77" t="s">
        <v>1258</v>
      </c>
      <c r="AD70" s="77" t="s">
        <v>1223</v>
      </c>
      <c r="AE70" s="77" t="s">
        <v>1223</v>
      </c>
      <c r="AF70" s="77" t="s">
        <v>1258</v>
      </c>
      <c r="AG70" s="77" t="s">
        <v>1223</v>
      </c>
      <c r="AH70" s="77" t="s">
        <v>1258</v>
      </c>
      <c r="AI70" s="77" t="s">
        <v>1223</v>
      </c>
      <c r="AJ70" s="77" t="s">
        <v>1223</v>
      </c>
      <c r="AK70" s="77" t="s">
        <v>1223</v>
      </c>
      <c r="AL70" s="77" t="s">
        <v>1223</v>
      </c>
      <c r="AM70" s="77">
        <v>130</v>
      </c>
      <c r="AN70" s="77" t="s">
        <v>782</v>
      </c>
    </row>
    <row r="71" spans="1:40" x14ac:dyDescent="0.25">
      <c r="A71" s="77">
        <v>273</v>
      </c>
      <c r="B71" s="77">
        <v>613</v>
      </c>
      <c r="C71" s="77" t="s">
        <v>787</v>
      </c>
      <c r="D71" s="77" t="s">
        <v>788</v>
      </c>
      <c r="E71" s="77" t="s">
        <v>789</v>
      </c>
      <c r="F71" s="77" t="s">
        <v>790</v>
      </c>
      <c r="G71" s="77" t="s">
        <v>1327</v>
      </c>
      <c r="I71" s="77">
        <v>798</v>
      </c>
      <c r="J71" s="77">
        <v>613</v>
      </c>
      <c r="K71" s="77" t="s">
        <v>790</v>
      </c>
      <c r="L71" s="77" t="s">
        <v>525</v>
      </c>
      <c r="M71" s="77" t="s">
        <v>1263</v>
      </c>
      <c r="N71" s="77" t="s">
        <v>1263</v>
      </c>
      <c r="O71" s="77" t="s">
        <v>1263</v>
      </c>
      <c r="P71" s="77" t="b">
        <f>List129[[#This Row],[Income2018]]=List129[[#This Row],[Income]]</f>
        <v>1</v>
      </c>
      <c r="Q71" s="77" t="s">
        <v>2046</v>
      </c>
      <c r="R71" s="77" t="s">
        <v>1223</v>
      </c>
      <c r="T71" s="77" t="s">
        <v>1223</v>
      </c>
      <c r="U71" s="77" t="s">
        <v>1223</v>
      </c>
      <c r="V71" s="77" t="s">
        <v>1258</v>
      </c>
      <c r="W71" s="78" t="s">
        <v>1223</v>
      </c>
      <c r="X71" s="78" t="s">
        <v>1223</v>
      </c>
      <c r="Y71" s="78" t="s">
        <v>1223</v>
      </c>
      <c r="Z71" s="79" t="str">
        <f>IF(OR(List129[[#This Row],[Fragile 2018]]=1,List129[[#This Row],[Income]]="LDC"),1,"")</f>
        <v/>
      </c>
      <c r="AA71" s="77" t="s">
        <v>1223</v>
      </c>
      <c r="AB71" s="77" t="s">
        <v>1258</v>
      </c>
      <c r="AC71" s="77" t="s">
        <v>1223</v>
      </c>
      <c r="AD71" s="77" t="s">
        <v>1223</v>
      </c>
      <c r="AE71" s="77" t="s">
        <v>1223</v>
      </c>
      <c r="AF71" s="77" t="s">
        <v>1223</v>
      </c>
      <c r="AG71" s="77" t="s">
        <v>1223</v>
      </c>
      <c r="AH71" s="77" t="s">
        <v>1223</v>
      </c>
      <c r="AI71" s="77" t="s">
        <v>1223</v>
      </c>
      <c r="AJ71" s="77" t="s">
        <v>1258</v>
      </c>
      <c r="AK71" s="77" t="s">
        <v>1223</v>
      </c>
      <c r="AL71" s="77" t="s">
        <v>1223</v>
      </c>
      <c r="AM71" s="77">
        <v>247</v>
      </c>
      <c r="AN71" s="77" t="s">
        <v>787</v>
      </c>
    </row>
    <row r="72" spans="1:40" x14ac:dyDescent="0.25">
      <c r="A72" s="77">
        <v>336</v>
      </c>
      <c r="B72" s="77">
        <v>248</v>
      </c>
      <c r="C72" s="77" t="s">
        <v>791</v>
      </c>
      <c r="D72" s="77" t="s">
        <v>792</v>
      </c>
      <c r="E72" s="77" t="s">
        <v>792</v>
      </c>
      <c r="F72" s="77" t="s">
        <v>793</v>
      </c>
      <c r="G72" s="77" t="s">
        <v>1328</v>
      </c>
      <c r="H72" s="77" t="s">
        <v>791</v>
      </c>
      <c r="I72" s="77">
        <v>289</v>
      </c>
      <c r="J72" s="77">
        <v>248</v>
      </c>
      <c r="K72" s="77" t="s">
        <v>793</v>
      </c>
      <c r="L72" s="77" t="s">
        <v>539</v>
      </c>
      <c r="M72" s="77" t="s">
        <v>1292</v>
      </c>
      <c r="N72" s="77" t="s">
        <v>1262</v>
      </c>
      <c r="O72" s="77" t="s">
        <v>1262</v>
      </c>
      <c r="P72" s="77" t="b">
        <f>List129[[#This Row],[Income2018]]=List129[[#This Row],[Income]]</f>
        <v>0</v>
      </c>
      <c r="Q72" s="77" t="s">
        <v>2047</v>
      </c>
      <c r="R72" s="77" t="s">
        <v>1223</v>
      </c>
      <c r="T72" s="77" t="s">
        <v>1223</v>
      </c>
      <c r="U72" s="77" t="s">
        <v>1223</v>
      </c>
      <c r="V72" s="77" t="s">
        <v>1223</v>
      </c>
      <c r="W72" s="78" t="s">
        <v>1258</v>
      </c>
      <c r="X72" s="78" t="s">
        <v>1258</v>
      </c>
      <c r="Y72" s="78">
        <v>1</v>
      </c>
      <c r="Z72" s="79">
        <f>IF(OR(List129[[#This Row],[Fragile 2018]]=1,List129[[#This Row],[Income]]="LDC"),1,"")</f>
        <v>1</v>
      </c>
      <c r="AA72" s="77" t="s">
        <v>1258</v>
      </c>
      <c r="AB72" s="77" t="s">
        <v>1258</v>
      </c>
      <c r="AC72" s="77" t="s">
        <v>1223</v>
      </c>
      <c r="AD72" s="77" t="s">
        <v>1223</v>
      </c>
      <c r="AE72" s="77" t="s">
        <v>1223</v>
      </c>
      <c r="AF72" s="77" t="s">
        <v>1258</v>
      </c>
      <c r="AG72" s="77" t="s">
        <v>1223</v>
      </c>
      <c r="AH72" s="77" t="s">
        <v>1258</v>
      </c>
      <c r="AI72" s="77" t="s">
        <v>1223</v>
      </c>
      <c r="AJ72" s="77" t="s">
        <v>1223</v>
      </c>
      <c r="AK72" s="77" t="s">
        <v>1223</v>
      </c>
      <c r="AL72" s="77" t="s">
        <v>1223</v>
      </c>
      <c r="AM72" s="77">
        <v>147</v>
      </c>
      <c r="AN72" s="77" t="s">
        <v>791</v>
      </c>
    </row>
    <row r="73" spans="1:40" x14ac:dyDescent="0.25">
      <c r="A73" s="77">
        <v>274</v>
      </c>
      <c r="B73" s="77">
        <v>614</v>
      </c>
      <c r="C73" s="77" t="s">
        <v>794</v>
      </c>
      <c r="D73" s="77" t="s">
        <v>795</v>
      </c>
      <c r="E73" s="77" t="s">
        <v>796</v>
      </c>
      <c r="F73" s="77" t="s">
        <v>797</v>
      </c>
      <c r="G73" s="77" t="s">
        <v>1329</v>
      </c>
      <c r="I73" s="77">
        <v>798</v>
      </c>
      <c r="J73" s="77">
        <v>614</v>
      </c>
      <c r="K73" s="77" t="s">
        <v>798</v>
      </c>
      <c r="L73" s="77" t="s">
        <v>525</v>
      </c>
      <c r="M73" s="77" t="s">
        <v>1292</v>
      </c>
      <c r="N73" s="77" t="s">
        <v>1262</v>
      </c>
      <c r="O73" s="77" t="s">
        <v>1262</v>
      </c>
      <c r="P73" s="77" t="b">
        <f>List129[[#This Row],[Income2018]]=List129[[#This Row],[Income]]</f>
        <v>0</v>
      </c>
      <c r="Q73" s="77" t="s">
        <v>2048</v>
      </c>
      <c r="R73" s="77" t="s">
        <v>1223</v>
      </c>
      <c r="T73" s="77" t="s">
        <v>1223</v>
      </c>
      <c r="U73" s="77" t="s">
        <v>1223</v>
      </c>
      <c r="V73" s="77" t="s">
        <v>1258</v>
      </c>
      <c r="W73" s="78" t="s">
        <v>1258</v>
      </c>
      <c r="X73" s="78" t="s">
        <v>1223</v>
      </c>
      <c r="Y73" s="78" t="s">
        <v>1223</v>
      </c>
      <c r="Z73" s="79" t="str">
        <f>IF(OR(List129[[#This Row],[Fragile 2018]]=1,List129[[#This Row],[Income]]="LDC"),1,"")</f>
        <v/>
      </c>
      <c r="AA73" s="77" t="s">
        <v>1223</v>
      </c>
      <c r="AB73" s="77" t="s">
        <v>1258</v>
      </c>
      <c r="AC73" s="77" t="s">
        <v>1223</v>
      </c>
      <c r="AD73" s="77" t="s">
        <v>1223</v>
      </c>
      <c r="AE73" s="77" t="s">
        <v>1223</v>
      </c>
      <c r="AF73" s="77" t="s">
        <v>1223</v>
      </c>
      <c r="AG73" s="77" t="s">
        <v>1223</v>
      </c>
      <c r="AH73" s="77" t="s">
        <v>1223</v>
      </c>
      <c r="AI73" s="77" t="s">
        <v>1223</v>
      </c>
      <c r="AJ73" s="77" t="s">
        <v>1258</v>
      </c>
      <c r="AK73" s="77" t="s">
        <v>1223</v>
      </c>
      <c r="AL73" s="77" t="s">
        <v>1223</v>
      </c>
      <c r="AM73" s="77">
        <v>248</v>
      </c>
      <c r="AN73" s="77" t="s">
        <v>794</v>
      </c>
    </row>
    <row r="74" spans="1:40" x14ac:dyDescent="0.25">
      <c r="A74" s="77">
        <v>622</v>
      </c>
      <c r="B74" s="77">
        <v>836</v>
      </c>
      <c r="C74" s="77" t="s">
        <v>799</v>
      </c>
      <c r="D74" s="77" t="s">
        <v>799</v>
      </c>
      <c r="E74" s="77" t="s">
        <v>799</v>
      </c>
      <c r="F74" s="77" t="s">
        <v>800</v>
      </c>
      <c r="G74" s="77" t="s">
        <v>1330</v>
      </c>
      <c r="I74" s="77">
        <v>889</v>
      </c>
      <c r="J74" s="77">
        <v>836</v>
      </c>
      <c r="K74" s="77" t="s">
        <v>800</v>
      </c>
      <c r="L74" s="77" t="s">
        <v>660</v>
      </c>
      <c r="M74" s="77" t="s">
        <v>1260</v>
      </c>
      <c r="N74" s="77" t="s">
        <v>1260</v>
      </c>
      <c r="O74" s="77" t="s">
        <v>1260</v>
      </c>
      <c r="P74" s="77" t="b">
        <f>List129[[#This Row],[Income2018]]=List129[[#This Row],[Income]]</f>
        <v>1</v>
      </c>
      <c r="Q74" s="77" t="s">
        <v>2049</v>
      </c>
      <c r="R74" s="77" t="s">
        <v>1223</v>
      </c>
      <c r="T74" s="77" t="s">
        <v>1258</v>
      </c>
      <c r="U74" s="77" t="s">
        <v>1258</v>
      </c>
      <c r="V74" s="77" t="s">
        <v>1223</v>
      </c>
      <c r="W74" s="78" t="s">
        <v>1258</v>
      </c>
      <c r="X74" s="78" t="s">
        <v>1258</v>
      </c>
      <c r="Y74" s="78" t="s">
        <v>1223</v>
      </c>
      <c r="Z74" s="79">
        <f>IF(OR(List129[[#This Row],[Fragile 2018]]=1,List129[[#This Row],[Income]]="LDC"),1,"")</f>
        <v>1</v>
      </c>
      <c r="AA74" s="77" t="s">
        <v>1258</v>
      </c>
      <c r="AB74" s="77" t="s">
        <v>1258</v>
      </c>
      <c r="AC74" s="77" t="s">
        <v>1223</v>
      </c>
      <c r="AD74" s="77" t="s">
        <v>1223</v>
      </c>
      <c r="AE74" s="77" t="s">
        <v>1223</v>
      </c>
      <c r="AF74" s="77" t="s">
        <v>1223</v>
      </c>
      <c r="AG74" s="77" t="s">
        <v>1223</v>
      </c>
      <c r="AH74" s="77" t="s">
        <v>1223</v>
      </c>
      <c r="AI74" s="77" t="s">
        <v>1223</v>
      </c>
      <c r="AJ74" s="77" t="s">
        <v>1223</v>
      </c>
      <c r="AK74" s="77" t="s">
        <v>1258</v>
      </c>
      <c r="AL74" s="77" t="s">
        <v>1223</v>
      </c>
      <c r="AM74" s="77">
        <v>281</v>
      </c>
      <c r="AN74" s="77" t="s">
        <v>799</v>
      </c>
    </row>
    <row r="75" spans="1:40" x14ac:dyDescent="0.25">
      <c r="A75" s="77">
        <v>219</v>
      </c>
      <c r="B75" s="77">
        <v>740</v>
      </c>
      <c r="C75" s="77" t="s">
        <v>801</v>
      </c>
      <c r="D75" s="77" t="s">
        <v>802</v>
      </c>
      <c r="E75" s="77" t="s">
        <v>803</v>
      </c>
      <c r="F75" s="77" t="s">
        <v>804</v>
      </c>
      <c r="G75" s="77" t="s">
        <v>1331</v>
      </c>
      <c r="I75" s="77">
        <v>798</v>
      </c>
      <c r="J75" s="77">
        <v>740</v>
      </c>
      <c r="K75" s="77" t="s">
        <v>805</v>
      </c>
      <c r="L75" s="77" t="s">
        <v>525</v>
      </c>
      <c r="M75" s="77" t="s">
        <v>1292</v>
      </c>
      <c r="N75" s="77" t="s">
        <v>1292</v>
      </c>
      <c r="O75" s="77" t="s">
        <v>1292</v>
      </c>
      <c r="P75" s="77" t="b">
        <f>List129[[#This Row],[Income2018]]=List129[[#This Row],[Income]]</f>
        <v>1</v>
      </c>
      <c r="Q75" s="77" t="s">
        <v>2050</v>
      </c>
      <c r="R75" s="77" t="s">
        <v>1223</v>
      </c>
      <c r="T75" s="77" t="s">
        <v>1223</v>
      </c>
      <c r="U75" s="77" t="s">
        <v>1223</v>
      </c>
      <c r="V75" s="77" t="s">
        <v>1223</v>
      </c>
      <c r="W75" s="78" t="s">
        <v>1258</v>
      </c>
      <c r="X75" s="78" t="s">
        <v>1258</v>
      </c>
      <c r="Y75" s="78">
        <v>1</v>
      </c>
      <c r="Z75" s="79">
        <f>IF(OR(List129[[#This Row],[Fragile 2018]]=1,List129[[#This Row],[Income]]="LDC"),1,"")</f>
        <v>1</v>
      </c>
      <c r="AA75" s="77" t="s">
        <v>1223</v>
      </c>
      <c r="AB75" s="77" t="s">
        <v>1258</v>
      </c>
      <c r="AC75" s="77" t="s">
        <v>1223</v>
      </c>
      <c r="AD75" s="77" t="s">
        <v>1223</v>
      </c>
      <c r="AE75" s="77" t="s">
        <v>1223</v>
      </c>
      <c r="AF75" s="77" t="s">
        <v>1223</v>
      </c>
      <c r="AG75" s="77" t="s">
        <v>1223</v>
      </c>
      <c r="AH75" s="77" t="s">
        <v>1223</v>
      </c>
      <c r="AI75" s="77" t="s">
        <v>1223</v>
      </c>
      <c r="AJ75" s="77" t="s">
        <v>1258</v>
      </c>
      <c r="AK75" s="77" t="s">
        <v>1223</v>
      </c>
      <c r="AL75" s="77" t="s">
        <v>1223</v>
      </c>
      <c r="AM75" s="77">
        <v>265</v>
      </c>
      <c r="AN75" s="77" t="s">
        <v>801</v>
      </c>
    </row>
    <row r="76" spans="1:40" x14ac:dyDescent="0.25">
      <c r="A76" s="77">
        <v>699</v>
      </c>
      <c r="B76" s="77">
        <v>57</v>
      </c>
      <c r="C76" s="77" t="s">
        <v>806</v>
      </c>
      <c r="D76" s="77" t="s">
        <v>806</v>
      </c>
      <c r="E76" s="77" t="s">
        <v>806</v>
      </c>
      <c r="F76" s="77" t="s">
        <v>807</v>
      </c>
      <c r="G76" s="77" t="s">
        <v>1332</v>
      </c>
      <c r="I76" s="77">
        <v>89</v>
      </c>
      <c r="J76" s="77">
        <v>57</v>
      </c>
      <c r="K76" s="77" t="s">
        <v>807</v>
      </c>
      <c r="L76" s="77" t="s">
        <v>529</v>
      </c>
      <c r="M76" s="77" t="s">
        <v>1263</v>
      </c>
      <c r="N76" s="77" t="s">
        <v>1262</v>
      </c>
      <c r="O76" s="77" t="s">
        <v>1262</v>
      </c>
      <c r="P76" s="77" t="b">
        <f>List129[[#This Row],[Income2018]]=List129[[#This Row],[Income]]</f>
        <v>0</v>
      </c>
      <c r="Q76" s="77" t="s">
        <v>2051</v>
      </c>
      <c r="R76" s="77" t="s">
        <v>1223</v>
      </c>
      <c r="T76" s="77" t="s">
        <v>1223</v>
      </c>
      <c r="U76" s="77" t="s">
        <v>1223</v>
      </c>
      <c r="V76" s="77" t="s">
        <v>1223</v>
      </c>
      <c r="W76" s="78" t="s">
        <v>1258</v>
      </c>
      <c r="X76" s="78" t="s">
        <v>1258</v>
      </c>
      <c r="Y76" s="78" t="s">
        <v>1223</v>
      </c>
      <c r="Z76" s="79" t="str">
        <f>IF(OR(List129[[#This Row],[Fragile 2018]]=1,List129[[#This Row],[Income]]="LDC"),1,"")</f>
        <v/>
      </c>
      <c r="AA76" s="77" t="s">
        <v>1223</v>
      </c>
      <c r="AB76" s="77" t="s">
        <v>1258</v>
      </c>
      <c r="AC76" s="77" t="s">
        <v>1223</v>
      </c>
      <c r="AD76" s="77" t="s">
        <v>1223</v>
      </c>
      <c r="AE76" s="77" t="s">
        <v>1223</v>
      </c>
      <c r="AF76" s="77" t="s">
        <v>1223</v>
      </c>
      <c r="AG76" s="77" t="s">
        <v>1223</v>
      </c>
      <c r="AH76" s="77" t="s">
        <v>1223</v>
      </c>
      <c r="AI76" s="77" t="s">
        <v>1223</v>
      </c>
      <c r="AJ76" s="77" t="s">
        <v>1223</v>
      </c>
      <c r="AK76" s="77" t="s">
        <v>1223</v>
      </c>
      <c r="AL76" s="77" t="s">
        <v>1258</v>
      </c>
      <c r="AM76" s="77">
        <v>113</v>
      </c>
      <c r="AN76" s="77" t="s">
        <v>806</v>
      </c>
    </row>
    <row r="77" spans="1:40" x14ac:dyDescent="0.25">
      <c r="A77" s="77">
        <v>136</v>
      </c>
      <c r="B77" s="77">
        <v>62</v>
      </c>
      <c r="C77" s="77" t="s">
        <v>808</v>
      </c>
      <c r="D77" s="77" t="s">
        <v>809</v>
      </c>
      <c r="E77" s="77" t="s">
        <v>810</v>
      </c>
      <c r="F77" s="77" t="s">
        <v>811</v>
      </c>
      <c r="G77" s="77" t="s">
        <v>1333</v>
      </c>
      <c r="I77" s="77">
        <v>89</v>
      </c>
      <c r="J77" s="77">
        <v>62</v>
      </c>
      <c r="K77" s="77" t="s">
        <v>812</v>
      </c>
      <c r="L77" s="77" t="s">
        <v>529</v>
      </c>
      <c r="M77" s="77" t="s">
        <v>1263</v>
      </c>
      <c r="O77" s="77" t="s">
        <v>1267</v>
      </c>
      <c r="P77" s="77" t="b">
        <f>List129[[#This Row],[Income2018]]=List129[[#This Row],[Income]]</f>
        <v>0</v>
      </c>
      <c r="Q77" s="77" t="s">
        <v>2052</v>
      </c>
      <c r="R77" s="77" t="s">
        <v>1223</v>
      </c>
      <c r="T77" s="77" t="s">
        <v>1223</v>
      </c>
      <c r="U77" s="77" t="s">
        <v>1223</v>
      </c>
      <c r="V77" s="77" t="s">
        <v>1223</v>
      </c>
      <c r="W77" s="78" t="s">
        <v>1223</v>
      </c>
      <c r="X77" s="78" t="s">
        <v>1223</v>
      </c>
      <c r="Y77" s="78" t="s">
        <v>1223</v>
      </c>
      <c r="Z77" s="79" t="str">
        <f>IF(OR(List129[[#This Row],[Fragile 2018]]=1,List129[[#This Row],[Income]]="LDC"),1,"")</f>
        <v/>
      </c>
      <c r="AA77" s="77" t="s">
        <v>1223</v>
      </c>
      <c r="AB77" s="77" t="s">
        <v>1258</v>
      </c>
      <c r="AC77" s="77" t="s">
        <v>1223</v>
      </c>
      <c r="AD77" s="77" t="s">
        <v>1223</v>
      </c>
      <c r="AE77" s="77" t="s">
        <v>1223</v>
      </c>
      <c r="AF77" s="77" t="s">
        <v>1223</v>
      </c>
      <c r="AG77" s="77" t="s">
        <v>1223</v>
      </c>
      <c r="AH77" s="77" t="s">
        <v>1223</v>
      </c>
      <c r="AI77" s="77" t="s">
        <v>1223</v>
      </c>
      <c r="AJ77" s="77" t="s">
        <v>1223</v>
      </c>
      <c r="AK77" s="77" t="s">
        <v>1223</v>
      </c>
      <c r="AL77" s="77" t="s">
        <v>1258</v>
      </c>
      <c r="AM77" s="77">
        <v>104</v>
      </c>
      <c r="AN77" s="77" t="s">
        <v>808</v>
      </c>
    </row>
    <row r="78" spans="1:40" x14ac:dyDescent="0.25">
      <c r="A78" s="77">
        <v>210</v>
      </c>
      <c r="B78" s="77">
        <v>745</v>
      </c>
      <c r="C78" s="77" t="s">
        <v>813</v>
      </c>
      <c r="D78" s="77" t="s">
        <v>813</v>
      </c>
      <c r="E78" s="77" t="s">
        <v>813</v>
      </c>
      <c r="F78" s="77" t="s">
        <v>814</v>
      </c>
      <c r="G78" s="77" t="s">
        <v>1334</v>
      </c>
      <c r="H78" s="77" t="s">
        <v>813</v>
      </c>
      <c r="I78" s="77">
        <v>798</v>
      </c>
      <c r="J78" s="77">
        <v>745</v>
      </c>
      <c r="K78" s="77" t="s">
        <v>814</v>
      </c>
      <c r="L78" s="77" t="s">
        <v>525</v>
      </c>
      <c r="M78" s="77" t="s">
        <v>1260</v>
      </c>
      <c r="N78" s="77" t="s">
        <v>1260</v>
      </c>
      <c r="O78" s="77" t="s">
        <v>1260</v>
      </c>
      <c r="P78" s="77" t="b">
        <f>List129[[#This Row],[Income2018]]=List129[[#This Row],[Income]]</f>
        <v>1</v>
      </c>
      <c r="Q78" s="77" t="s">
        <v>2053</v>
      </c>
      <c r="R78" s="77" t="s">
        <v>1223</v>
      </c>
      <c r="T78" s="77" t="s">
        <v>1258</v>
      </c>
      <c r="U78" s="77" t="s">
        <v>1223</v>
      </c>
      <c r="V78" s="77" t="s">
        <v>1258</v>
      </c>
      <c r="W78" s="77" t="s">
        <v>1223</v>
      </c>
      <c r="X78" s="77" t="s">
        <v>1223</v>
      </c>
      <c r="Y78" s="77">
        <v>1</v>
      </c>
      <c r="Z78" s="79">
        <f>IF(OR(List129[[#This Row],[Fragile 2018]]=1,List129[[#This Row],[Income]]="LDC"),1,"")</f>
        <v>1</v>
      </c>
      <c r="AA78" s="77" t="s">
        <v>1223</v>
      </c>
      <c r="AB78" s="77" t="s">
        <v>1258</v>
      </c>
      <c r="AC78" s="77" t="s">
        <v>1223</v>
      </c>
      <c r="AD78" s="77" t="s">
        <v>1223</v>
      </c>
      <c r="AE78" s="77" t="s">
        <v>1223</v>
      </c>
      <c r="AF78" s="77" t="s">
        <v>1223</v>
      </c>
      <c r="AG78" s="77" t="s">
        <v>1223</v>
      </c>
      <c r="AH78" s="77" t="s">
        <v>1223</v>
      </c>
      <c r="AI78" s="77" t="s">
        <v>1223</v>
      </c>
      <c r="AJ78" s="77" t="s">
        <v>1258</v>
      </c>
      <c r="AK78" s="77" t="s">
        <v>1223</v>
      </c>
      <c r="AL78" s="77" t="s">
        <v>1223</v>
      </c>
      <c r="AM78" s="77">
        <v>266</v>
      </c>
      <c r="AN78" s="77" t="s">
        <v>813</v>
      </c>
    </row>
    <row r="79" spans="1:40" x14ac:dyDescent="0.25">
      <c r="A79" s="77">
        <v>301</v>
      </c>
      <c r="B79" s="77">
        <v>249</v>
      </c>
      <c r="C79" s="77" t="s">
        <v>815</v>
      </c>
      <c r="D79" s="77" t="s">
        <v>815</v>
      </c>
      <c r="E79" s="77" t="s">
        <v>815</v>
      </c>
      <c r="F79" s="77" t="s">
        <v>816</v>
      </c>
      <c r="G79" s="77" t="s">
        <v>1335</v>
      </c>
      <c r="I79" s="77">
        <v>289</v>
      </c>
      <c r="J79" s="77">
        <v>249</v>
      </c>
      <c r="K79" s="77" t="s">
        <v>817</v>
      </c>
      <c r="L79" s="77" t="s">
        <v>539</v>
      </c>
      <c r="M79" s="77" t="s">
        <v>1260</v>
      </c>
      <c r="N79" s="77" t="s">
        <v>1260</v>
      </c>
      <c r="O79" s="77" t="s">
        <v>1260</v>
      </c>
      <c r="P79" s="77" t="b">
        <f>List129[[#This Row],[Income2018]]=List129[[#This Row],[Income]]</f>
        <v>1</v>
      </c>
      <c r="Q79" s="77" t="s">
        <v>2054</v>
      </c>
      <c r="R79" s="77" t="s">
        <v>1223</v>
      </c>
      <c r="T79" s="77" t="s">
        <v>1258</v>
      </c>
      <c r="U79" s="77" t="s">
        <v>1223</v>
      </c>
      <c r="V79" s="77" t="s">
        <v>1258</v>
      </c>
      <c r="W79" s="78" t="s">
        <v>1223</v>
      </c>
      <c r="X79" s="78" t="s">
        <v>1223</v>
      </c>
      <c r="Y79" s="78" t="s">
        <v>1223</v>
      </c>
      <c r="Z79" s="79">
        <f>IF(OR(List129[[#This Row],[Fragile 2018]]=1,List129[[#This Row],[Income]]="LDC"),1,"")</f>
        <v>1</v>
      </c>
      <c r="AA79" s="77" t="s">
        <v>1258</v>
      </c>
      <c r="AB79" s="77" t="s">
        <v>1258</v>
      </c>
      <c r="AC79" s="77" t="s">
        <v>1223</v>
      </c>
      <c r="AD79" s="77" t="s">
        <v>1223</v>
      </c>
      <c r="AE79" s="77" t="s">
        <v>1223</v>
      </c>
      <c r="AF79" s="77" t="s">
        <v>1258</v>
      </c>
      <c r="AG79" s="77" t="s">
        <v>1223</v>
      </c>
      <c r="AH79" s="77" t="s">
        <v>1258</v>
      </c>
      <c r="AI79" s="77" t="s">
        <v>1223</v>
      </c>
      <c r="AJ79" s="77" t="s">
        <v>1223</v>
      </c>
      <c r="AK79" s="77" t="s">
        <v>1223</v>
      </c>
      <c r="AL79" s="77" t="s">
        <v>1223</v>
      </c>
      <c r="AM79" s="77">
        <v>148</v>
      </c>
      <c r="AN79" s="77" t="s">
        <v>815</v>
      </c>
    </row>
    <row r="80" spans="1:40" x14ac:dyDescent="0.25">
      <c r="A80" s="77">
        <v>258</v>
      </c>
      <c r="B80" s="77">
        <v>555</v>
      </c>
      <c r="C80" s="77" t="s">
        <v>818</v>
      </c>
      <c r="D80" s="77" t="s">
        <v>819</v>
      </c>
      <c r="E80" s="77" t="s">
        <v>820</v>
      </c>
      <c r="F80" s="77" t="s">
        <v>821</v>
      </c>
      <c r="G80" s="77" t="s">
        <v>1336</v>
      </c>
      <c r="I80" s="77">
        <v>798</v>
      </c>
      <c r="J80" s="77">
        <v>555</v>
      </c>
      <c r="K80" s="77" t="s">
        <v>822</v>
      </c>
      <c r="L80" s="77" t="s">
        <v>525</v>
      </c>
      <c r="M80" s="77" t="s">
        <v>1263</v>
      </c>
      <c r="N80" s="77" t="s">
        <v>1263</v>
      </c>
      <c r="O80" s="77" t="s">
        <v>1263</v>
      </c>
      <c r="P80" s="77" t="b">
        <f>List129[[#This Row],[Income2018]]=List129[[#This Row],[Income]]</f>
        <v>1</v>
      </c>
      <c r="Q80" s="77" t="s">
        <v>2055</v>
      </c>
      <c r="R80" s="77" t="s">
        <v>1223</v>
      </c>
      <c r="T80" s="77" t="s">
        <v>1223</v>
      </c>
      <c r="U80" s="77" t="s">
        <v>1223</v>
      </c>
      <c r="V80" s="77" t="s">
        <v>1223</v>
      </c>
      <c r="W80" s="78" t="s">
        <v>1223</v>
      </c>
      <c r="X80" s="78" t="s">
        <v>1223</v>
      </c>
      <c r="Y80" s="78" t="s">
        <v>1223</v>
      </c>
      <c r="Z80" s="79" t="str">
        <f>IF(OR(List129[[#This Row],[Fragile 2018]]=1,List129[[#This Row],[Income]]="LDC"),1,"")</f>
        <v/>
      </c>
      <c r="AA80" s="77" t="s">
        <v>1223</v>
      </c>
      <c r="AB80" s="77" t="s">
        <v>1258</v>
      </c>
      <c r="AC80" s="77" t="s">
        <v>1223</v>
      </c>
      <c r="AD80" s="77" t="s">
        <v>1223</v>
      </c>
      <c r="AE80" s="77" t="s">
        <v>1223</v>
      </c>
      <c r="AF80" s="77" t="s">
        <v>1223</v>
      </c>
      <c r="AG80" s="77" t="s">
        <v>1223</v>
      </c>
      <c r="AH80" s="77" t="s">
        <v>1223</v>
      </c>
      <c r="AI80" s="77" t="s">
        <v>1223</v>
      </c>
      <c r="AJ80" s="77" t="s">
        <v>1258</v>
      </c>
      <c r="AK80" s="77" t="s">
        <v>1223</v>
      </c>
      <c r="AL80" s="77" t="s">
        <v>1223</v>
      </c>
      <c r="AM80" s="77">
        <v>231</v>
      </c>
      <c r="AN80" s="77" t="s">
        <v>818</v>
      </c>
    </row>
    <row r="81" spans="1:40" x14ac:dyDescent="0.25">
      <c r="A81" s="77">
        <v>318</v>
      </c>
      <c r="B81" s="77">
        <v>251</v>
      </c>
      <c r="C81" s="77" t="s">
        <v>823</v>
      </c>
      <c r="D81" s="77" t="s">
        <v>823</v>
      </c>
      <c r="E81" s="77" t="s">
        <v>823</v>
      </c>
      <c r="F81" s="77" t="s">
        <v>824</v>
      </c>
      <c r="G81" s="77" t="s">
        <v>1337</v>
      </c>
      <c r="I81" s="77">
        <v>289</v>
      </c>
      <c r="J81" s="77">
        <v>251</v>
      </c>
      <c r="K81" s="77" t="s">
        <v>825</v>
      </c>
      <c r="L81" s="77" t="s">
        <v>539</v>
      </c>
      <c r="M81" s="77" t="s">
        <v>1260</v>
      </c>
      <c r="N81" s="77" t="s">
        <v>1260</v>
      </c>
      <c r="O81" s="77" t="s">
        <v>1260</v>
      </c>
      <c r="P81" s="77" t="b">
        <f>List129[[#This Row],[Income2018]]=List129[[#This Row],[Income]]</f>
        <v>1</v>
      </c>
      <c r="Q81" s="77" t="s">
        <v>2056</v>
      </c>
      <c r="R81" s="77" t="s">
        <v>1223</v>
      </c>
      <c r="T81" s="77" t="s">
        <v>1258</v>
      </c>
      <c r="U81" s="77" t="s">
        <v>1223</v>
      </c>
      <c r="V81" s="77" t="s">
        <v>1223</v>
      </c>
      <c r="W81" s="78" t="s">
        <v>1258</v>
      </c>
      <c r="X81" s="78" t="s">
        <v>1258</v>
      </c>
      <c r="Y81" s="78">
        <v>1</v>
      </c>
      <c r="Z81" s="79">
        <f>IF(OR(List129[[#This Row],[Fragile 2018]]=1,List129[[#This Row],[Income]]="LDC"),1,"")</f>
        <v>1</v>
      </c>
      <c r="AA81" s="77" t="s">
        <v>1258</v>
      </c>
      <c r="AB81" s="77" t="s">
        <v>1258</v>
      </c>
      <c r="AC81" s="77" t="s">
        <v>1258</v>
      </c>
      <c r="AD81" s="77" t="s">
        <v>1276</v>
      </c>
      <c r="AE81" s="77" t="s">
        <v>1223</v>
      </c>
      <c r="AF81" s="77" t="s">
        <v>1258</v>
      </c>
      <c r="AG81" s="77" t="s">
        <v>1223</v>
      </c>
      <c r="AH81" s="77" t="s">
        <v>1258</v>
      </c>
      <c r="AI81" s="77" t="s">
        <v>1223</v>
      </c>
      <c r="AJ81" s="77" t="s">
        <v>1223</v>
      </c>
      <c r="AK81" s="77" t="s">
        <v>1223</v>
      </c>
      <c r="AL81" s="77" t="s">
        <v>1223</v>
      </c>
      <c r="AM81" s="77">
        <v>149</v>
      </c>
      <c r="AN81" s="77" t="s">
        <v>823</v>
      </c>
    </row>
    <row r="82" spans="1:40" x14ac:dyDescent="0.25">
      <c r="A82" s="77">
        <v>353</v>
      </c>
      <c r="B82" s="77">
        <v>133</v>
      </c>
      <c r="C82" s="77" t="s">
        <v>826</v>
      </c>
      <c r="D82" s="77" t="s">
        <v>827</v>
      </c>
      <c r="E82" s="77" t="s">
        <v>828</v>
      </c>
      <c r="F82" s="77" t="s">
        <v>829</v>
      </c>
      <c r="G82" s="77" t="s">
        <v>1338</v>
      </c>
      <c r="I82" s="77">
        <v>189</v>
      </c>
      <c r="J82" s="77">
        <v>133</v>
      </c>
      <c r="K82" s="77" t="s">
        <v>830</v>
      </c>
      <c r="L82" s="77" t="s">
        <v>535</v>
      </c>
      <c r="M82" s="77" t="s">
        <v>1263</v>
      </c>
      <c r="N82" s="77" t="s">
        <v>1263</v>
      </c>
      <c r="O82" s="77" t="s">
        <v>1263</v>
      </c>
      <c r="P82" s="77" t="b">
        <f>List129[[#This Row],[Income2018]]=List129[[#This Row],[Income]]</f>
        <v>1</v>
      </c>
      <c r="Q82" s="77" t="s">
        <v>2057</v>
      </c>
      <c r="R82" s="77" t="s">
        <v>1223</v>
      </c>
      <c r="T82" s="77" t="s">
        <v>1223</v>
      </c>
      <c r="U82" s="77" t="s">
        <v>1223</v>
      </c>
      <c r="V82" s="77" t="s">
        <v>1223</v>
      </c>
      <c r="W82" s="78" t="s">
        <v>1258</v>
      </c>
      <c r="X82" s="78" t="s">
        <v>1258</v>
      </c>
      <c r="Y82" s="78">
        <v>1</v>
      </c>
      <c r="Z82" s="79">
        <f>IF(OR(List129[[#This Row],[Fragile 2018]]=1,List129[[#This Row],[Income]]="LDC"),1,"")</f>
        <v>1</v>
      </c>
      <c r="AA82" s="77" t="s">
        <v>1223</v>
      </c>
      <c r="AB82" s="77" t="s">
        <v>1258</v>
      </c>
      <c r="AC82" s="77" t="s">
        <v>1223</v>
      </c>
      <c r="AD82" s="77" t="s">
        <v>1223</v>
      </c>
      <c r="AE82" s="77" t="s">
        <v>1223</v>
      </c>
      <c r="AF82" s="77" t="s">
        <v>1258</v>
      </c>
      <c r="AG82" s="77" t="s">
        <v>1258</v>
      </c>
      <c r="AH82" s="77" t="s">
        <v>1223</v>
      </c>
      <c r="AI82" s="77" t="s">
        <v>1223</v>
      </c>
      <c r="AJ82" s="77" t="s">
        <v>1223</v>
      </c>
      <c r="AK82" s="77" t="s">
        <v>1223</v>
      </c>
      <c r="AL82" s="77" t="s">
        <v>1223</v>
      </c>
      <c r="AM82" s="77">
        <v>119</v>
      </c>
      <c r="AN82" s="77" t="s">
        <v>826</v>
      </c>
    </row>
    <row r="83" spans="1:40" x14ac:dyDescent="0.25">
      <c r="A83" s="77">
        <v>137</v>
      </c>
      <c r="B83" s="77">
        <v>66</v>
      </c>
      <c r="C83" s="77" t="s">
        <v>831</v>
      </c>
      <c r="D83" s="77" t="s">
        <v>832</v>
      </c>
      <c r="E83" s="77" t="s">
        <v>833</v>
      </c>
      <c r="F83" s="77" t="s">
        <v>834</v>
      </c>
      <c r="G83" s="77" t="s">
        <v>1339</v>
      </c>
      <c r="I83" s="77">
        <v>89</v>
      </c>
      <c r="J83" s="77">
        <v>66</v>
      </c>
      <c r="K83" s="77" t="s">
        <v>835</v>
      </c>
      <c r="L83" s="77" t="s">
        <v>529</v>
      </c>
      <c r="M83" s="77" t="s">
        <v>1262</v>
      </c>
      <c r="N83" s="77" t="s">
        <v>1263</v>
      </c>
      <c r="O83" s="77" t="s">
        <v>1263</v>
      </c>
      <c r="P83" s="77" t="b">
        <f>List129[[#This Row],[Income2018]]=List129[[#This Row],[Income]]</f>
        <v>0</v>
      </c>
      <c r="Q83" s="77" t="s">
        <v>2058</v>
      </c>
      <c r="R83" s="77" t="s">
        <v>1223</v>
      </c>
      <c r="T83" s="77" t="s">
        <v>1223</v>
      </c>
      <c r="U83" s="77" t="s">
        <v>1223</v>
      </c>
      <c r="V83" s="77" t="s">
        <v>1258</v>
      </c>
      <c r="W83" s="78" t="s">
        <v>1223</v>
      </c>
      <c r="X83" s="78" t="s">
        <v>1223</v>
      </c>
      <c r="Y83" s="78" t="s">
        <v>1223</v>
      </c>
      <c r="Z83" s="79" t="str">
        <f>IF(OR(List129[[#This Row],[Fragile 2018]]=1,List129[[#This Row],[Income]]="LDC"),1,"")</f>
        <v/>
      </c>
      <c r="AA83" s="77" t="s">
        <v>1223</v>
      </c>
      <c r="AB83" s="77" t="s">
        <v>1258</v>
      </c>
      <c r="AC83" s="77" t="s">
        <v>1223</v>
      </c>
      <c r="AD83" s="77" t="s">
        <v>1223</v>
      </c>
      <c r="AE83" s="77" t="s">
        <v>1223</v>
      </c>
      <c r="AF83" s="77" t="s">
        <v>1223</v>
      </c>
      <c r="AG83" s="77" t="s">
        <v>1223</v>
      </c>
      <c r="AH83" s="77" t="s">
        <v>1223</v>
      </c>
      <c r="AI83" s="77" t="s">
        <v>1223</v>
      </c>
      <c r="AJ83" s="77" t="s">
        <v>1223</v>
      </c>
      <c r="AK83" s="77" t="s">
        <v>1223</v>
      </c>
      <c r="AL83" s="77" t="s">
        <v>1258</v>
      </c>
      <c r="AM83" s="77">
        <v>105</v>
      </c>
      <c r="AN83" s="77" t="s">
        <v>831</v>
      </c>
    </row>
    <row r="84" spans="1:40" x14ac:dyDescent="0.25">
      <c r="A84" s="77">
        <v>324</v>
      </c>
      <c r="B84" s="77">
        <v>252</v>
      </c>
      <c r="C84" s="77" t="s">
        <v>836</v>
      </c>
      <c r="D84" s="77" t="s">
        <v>836</v>
      </c>
      <c r="E84" s="77" t="s">
        <v>837</v>
      </c>
      <c r="F84" s="77" t="s">
        <v>838</v>
      </c>
      <c r="G84" s="77" t="s">
        <v>1340</v>
      </c>
      <c r="H84" s="77" t="s">
        <v>836</v>
      </c>
      <c r="I84" s="77">
        <v>289</v>
      </c>
      <c r="J84" s="77">
        <v>252</v>
      </c>
      <c r="K84" s="77" t="s">
        <v>839</v>
      </c>
      <c r="L84" s="77" t="s">
        <v>539</v>
      </c>
      <c r="M84" s="77" t="s">
        <v>1260</v>
      </c>
      <c r="N84" s="77" t="s">
        <v>1260</v>
      </c>
      <c r="O84" s="77" t="s">
        <v>1260</v>
      </c>
      <c r="P84" s="77" t="b">
        <f>List129[[#This Row],[Income2018]]=List129[[#This Row],[Income]]</f>
        <v>1</v>
      </c>
      <c r="Q84" s="77" t="s">
        <v>2059</v>
      </c>
      <c r="R84" s="77" t="s">
        <v>1223</v>
      </c>
      <c r="T84" s="77" t="s">
        <v>1258</v>
      </c>
      <c r="U84" s="77" t="s">
        <v>1223</v>
      </c>
      <c r="V84" s="77" t="s">
        <v>1223</v>
      </c>
      <c r="W84" s="78" t="s">
        <v>1258</v>
      </c>
      <c r="X84" s="78" t="s">
        <v>1258</v>
      </c>
      <c r="Y84" s="78">
        <v>1</v>
      </c>
      <c r="Z84" s="79">
        <f>IF(OR(List129[[#This Row],[Fragile 2018]]=1,List129[[#This Row],[Income]]="LDC"),1,"")</f>
        <v>1</v>
      </c>
      <c r="AA84" s="77" t="s">
        <v>1258</v>
      </c>
      <c r="AB84" s="77" t="s">
        <v>1258</v>
      </c>
      <c r="AC84" s="77" t="s">
        <v>1258</v>
      </c>
      <c r="AD84" s="77" t="s">
        <v>1223</v>
      </c>
      <c r="AE84" s="77" t="s">
        <v>1223</v>
      </c>
      <c r="AF84" s="77" t="s">
        <v>1258</v>
      </c>
      <c r="AG84" s="77" t="s">
        <v>1223</v>
      </c>
      <c r="AH84" s="77" t="s">
        <v>1258</v>
      </c>
      <c r="AI84" s="77" t="s">
        <v>1223</v>
      </c>
      <c r="AJ84" s="77" t="s">
        <v>1223</v>
      </c>
      <c r="AK84" s="77" t="s">
        <v>1223</v>
      </c>
      <c r="AL84" s="77" t="s">
        <v>1223</v>
      </c>
      <c r="AM84" s="77">
        <v>150</v>
      </c>
      <c r="AN84" s="77" t="s">
        <v>836</v>
      </c>
    </row>
    <row r="85" spans="1:40" x14ac:dyDescent="0.25">
      <c r="A85" s="77">
        <v>358</v>
      </c>
      <c r="B85" s="77">
        <v>253</v>
      </c>
      <c r="C85" s="77" t="s">
        <v>840</v>
      </c>
      <c r="D85" s="77" t="s">
        <v>840</v>
      </c>
      <c r="E85" s="77" t="s">
        <v>840</v>
      </c>
      <c r="F85" s="77" t="s">
        <v>841</v>
      </c>
      <c r="G85" s="77" t="s">
        <v>1341</v>
      </c>
      <c r="I85" s="77">
        <v>289</v>
      </c>
      <c r="J85" s="77">
        <v>253</v>
      </c>
      <c r="K85" s="77" t="s">
        <v>841</v>
      </c>
      <c r="L85" s="77" t="s">
        <v>539</v>
      </c>
      <c r="M85" s="77" t="s">
        <v>1260</v>
      </c>
      <c r="N85" s="77" t="s">
        <v>1260</v>
      </c>
      <c r="O85" s="77" t="s">
        <v>1260</v>
      </c>
      <c r="P85" s="77" t="b">
        <f>List129[[#This Row],[Income2018]]=List129[[#This Row],[Income]]</f>
        <v>1</v>
      </c>
      <c r="Q85" s="77" t="s">
        <v>2060</v>
      </c>
      <c r="R85" s="77" t="s">
        <v>1223</v>
      </c>
      <c r="T85" s="77" t="s">
        <v>1258</v>
      </c>
      <c r="U85" s="77" t="s">
        <v>1223</v>
      </c>
      <c r="V85" s="77" t="s">
        <v>1258</v>
      </c>
      <c r="W85" s="78" t="s">
        <v>1258</v>
      </c>
      <c r="X85" s="78" t="s">
        <v>1258</v>
      </c>
      <c r="Y85" s="78">
        <v>1</v>
      </c>
      <c r="Z85" s="79">
        <f>IF(OR(List129[[#This Row],[Fragile 2018]]=1,List129[[#This Row],[Income]]="LDC"),1,"")</f>
        <v>1</v>
      </c>
      <c r="AA85" s="77" t="s">
        <v>1258</v>
      </c>
      <c r="AB85" s="77" t="s">
        <v>1258</v>
      </c>
      <c r="AC85" s="77" t="s">
        <v>1258</v>
      </c>
      <c r="AD85" s="77" t="s">
        <v>1223</v>
      </c>
      <c r="AE85" s="77" t="s">
        <v>1223</v>
      </c>
      <c r="AF85" s="77" t="s">
        <v>1258</v>
      </c>
      <c r="AG85" s="77" t="s">
        <v>1223</v>
      </c>
      <c r="AH85" s="77" t="s">
        <v>1258</v>
      </c>
      <c r="AI85" s="77" t="s">
        <v>1223</v>
      </c>
      <c r="AJ85" s="77" t="s">
        <v>1223</v>
      </c>
      <c r="AK85" s="77" t="s">
        <v>1223</v>
      </c>
      <c r="AL85" s="77" t="s">
        <v>1223</v>
      </c>
      <c r="AM85" s="77">
        <v>151</v>
      </c>
      <c r="AN85" s="77" t="s">
        <v>840</v>
      </c>
    </row>
    <row r="86" spans="1:40" x14ac:dyDescent="0.25">
      <c r="A86" s="77">
        <v>222</v>
      </c>
      <c r="B86" s="77">
        <v>655</v>
      </c>
      <c r="C86" s="77" t="s">
        <v>1342</v>
      </c>
      <c r="D86" s="77" t="s">
        <v>843</v>
      </c>
      <c r="E86" s="77" t="s">
        <v>844</v>
      </c>
      <c r="F86" s="77" t="s">
        <v>845</v>
      </c>
      <c r="G86" s="77" t="s">
        <v>1343</v>
      </c>
      <c r="I86" s="77">
        <v>798</v>
      </c>
      <c r="J86" s="77">
        <v>655</v>
      </c>
      <c r="K86" s="77" t="s">
        <v>846</v>
      </c>
      <c r="L86" s="77" t="s">
        <v>525</v>
      </c>
      <c r="M86" s="77" t="s">
        <v>1260</v>
      </c>
      <c r="N86" s="77" t="s">
        <v>1263</v>
      </c>
      <c r="O86" s="77" t="s">
        <v>1263</v>
      </c>
      <c r="P86" s="77" t="b">
        <f>List129[[#This Row],[Income2018]]=List129[[#This Row],[Income]]</f>
        <v>0</v>
      </c>
      <c r="Q86" s="77" t="s">
        <v>2061</v>
      </c>
      <c r="R86" s="77" t="s">
        <v>1223</v>
      </c>
      <c r="T86" s="77" t="s">
        <v>1258</v>
      </c>
      <c r="U86" s="77" t="s">
        <v>1258</v>
      </c>
      <c r="V86" s="77" t="s">
        <v>1223</v>
      </c>
      <c r="W86" s="78" t="s">
        <v>1223</v>
      </c>
      <c r="X86" s="78" t="s">
        <v>1223</v>
      </c>
      <c r="Y86" s="78" t="s">
        <v>1223</v>
      </c>
      <c r="Z86" s="79">
        <f>IF(OR(List129[[#This Row],[Fragile 2018]]=1,List129[[#This Row],[Income]]="LDC"),1,"")</f>
        <v>1</v>
      </c>
      <c r="AA86" s="77" t="s">
        <v>1223</v>
      </c>
      <c r="AB86" s="77" t="s">
        <v>1258</v>
      </c>
      <c r="AC86" s="77" t="s">
        <v>1223</v>
      </c>
      <c r="AD86" s="77" t="s">
        <v>1223</v>
      </c>
      <c r="AE86" s="77" t="s">
        <v>1223</v>
      </c>
      <c r="AF86" s="77" t="s">
        <v>1223</v>
      </c>
      <c r="AG86" s="77" t="s">
        <v>1223</v>
      </c>
      <c r="AH86" s="77" t="s">
        <v>1223</v>
      </c>
      <c r="AI86" s="77" t="s">
        <v>1223</v>
      </c>
      <c r="AJ86" s="77" t="s">
        <v>1258</v>
      </c>
      <c r="AK86" s="77" t="s">
        <v>1223</v>
      </c>
      <c r="AL86" s="77" t="s">
        <v>1223</v>
      </c>
      <c r="AM86" s="77">
        <v>249</v>
      </c>
      <c r="AN86" s="77" t="s">
        <v>1342</v>
      </c>
    </row>
    <row r="87" spans="1:40" x14ac:dyDescent="0.25">
      <c r="A87" s="77">
        <v>212</v>
      </c>
      <c r="B87" s="77">
        <v>751</v>
      </c>
      <c r="C87" s="77" t="s">
        <v>847</v>
      </c>
      <c r="D87" s="77" t="s">
        <v>848</v>
      </c>
      <c r="E87" s="77" t="s">
        <v>849</v>
      </c>
      <c r="F87" s="77" t="s">
        <v>850</v>
      </c>
      <c r="G87" s="77" t="s">
        <v>1344</v>
      </c>
      <c r="I87" s="77">
        <v>798</v>
      </c>
      <c r="J87" s="77">
        <v>751</v>
      </c>
      <c r="K87" s="77" t="s">
        <v>851</v>
      </c>
      <c r="L87" s="77" t="s">
        <v>525</v>
      </c>
      <c r="M87" s="77" t="s">
        <v>1263</v>
      </c>
      <c r="N87" s="77" t="s">
        <v>1263</v>
      </c>
      <c r="O87" s="77" t="s">
        <v>1263</v>
      </c>
      <c r="P87" s="77" t="b">
        <f>List129[[#This Row],[Income2018]]=List129[[#This Row],[Income]]</f>
        <v>1</v>
      </c>
      <c r="Q87" s="77" t="s">
        <v>2062</v>
      </c>
      <c r="R87" s="77" t="s">
        <v>1223</v>
      </c>
      <c r="T87" s="77" t="s">
        <v>1223</v>
      </c>
      <c r="U87" s="77" t="s">
        <v>1223</v>
      </c>
      <c r="V87" s="77" t="s">
        <v>1223</v>
      </c>
      <c r="W87" s="78" t="s">
        <v>1223</v>
      </c>
      <c r="X87" s="78" t="s">
        <v>1223</v>
      </c>
      <c r="Y87" s="78" t="s">
        <v>1223</v>
      </c>
      <c r="Z87" s="79" t="str">
        <f>IF(OR(List129[[#This Row],[Fragile 2018]]=1,List129[[#This Row],[Income]]="LDC"),1,"")</f>
        <v/>
      </c>
      <c r="AA87" s="77" t="s">
        <v>1223</v>
      </c>
      <c r="AB87" s="77" t="s">
        <v>1258</v>
      </c>
      <c r="AC87" s="77" t="s">
        <v>1223</v>
      </c>
      <c r="AD87" s="77" t="s">
        <v>1223</v>
      </c>
      <c r="AE87" s="77" t="s">
        <v>1223</v>
      </c>
      <c r="AF87" s="77" t="s">
        <v>1223</v>
      </c>
      <c r="AG87" s="77" t="s">
        <v>1223</v>
      </c>
      <c r="AH87" s="77" t="s">
        <v>1223</v>
      </c>
      <c r="AI87" s="77" t="s">
        <v>1223</v>
      </c>
      <c r="AJ87" s="77" t="s">
        <v>1258</v>
      </c>
      <c r="AK87" s="77" t="s">
        <v>1223</v>
      </c>
      <c r="AL87" s="77" t="s">
        <v>1223</v>
      </c>
      <c r="AM87" s="77">
        <v>267</v>
      </c>
      <c r="AN87" s="77" t="s">
        <v>847</v>
      </c>
    </row>
    <row r="88" spans="1:40" x14ac:dyDescent="0.25">
      <c r="A88" s="77">
        <v>351</v>
      </c>
      <c r="B88" s="77">
        <v>130</v>
      </c>
      <c r="C88" s="77" t="s">
        <v>530</v>
      </c>
      <c r="D88" s="77" t="s">
        <v>531</v>
      </c>
      <c r="E88" s="77" t="s">
        <v>532</v>
      </c>
      <c r="F88" s="77" t="s">
        <v>533</v>
      </c>
      <c r="G88" s="77" t="s">
        <v>1345</v>
      </c>
      <c r="H88" s="77" t="s">
        <v>530</v>
      </c>
      <c r="I88" s="77">
        <v>189</v>
      </c>
      <c r="J88" s="77">
        <v>130</v>
      </c>
      <c r="K88" s="77" t="s">
        <v>534</v>
      </c>
      <c r="L88" s="77" t="s">
        <v>535</v>
      </c>
      <c r="M88" s="77" t="s">
        <v>1262</v>
      </c>
      <c r="N88" s="77" t="s">
        <v>1263</v>
      </c>
      <c r="O88" s="77" t="s">
        <v>1263</v>
      </c>
      <c r="P88" s="77" t="b">
        <f>List129[[#This Row],[Income2018]]=List129[[#This Row],[Income]]</f>
        <v>0</v>
      </c>
      <c r="Q88" s="77" t="s">
        <v>2063</v>
      </c>
      <c r="R88" s="77" t="s">
        <v>1258</v>
      </c>
      <c r="S88" s="77" t="s">
        <v>1346</v>
      </c>
      <c r="T88" s="77" t="s">
        <v>1223</v>
      </c>
      <c r="U88" s="77" t="s">
        <v>1223</v>
      </c>
      <c r="V88" s="77" t="s">
        <v>1223</v>
      </c>
      <c r="W88" s="78" t="s">
        <v>1223</v>
      </c>
      <c r="X88" s="78" t="s">
        <v>1223</v>
      </c>
      <c r="Y88" s="78" t="s">
        <v>1223</v>
      </c>
      <c r="Z88" s="79" t="str">
        <f>IF(OR(List129[[#This Row],[Fragile 2018]]=1,List129[[#This Row],[Income]]="LDC"),1,"")</f>
        <v/>
      </c>
      <c r="AA88" s="77" t="s">
        <v>1223</v>
      </c>
      <c r="AB88" s="77" t="s">
        <v>1258</v>
      </c>
      <c r="AC88" s="77" t="s">
        <v>1223</v>
      </c>
      <c r="AD88" s="77" t="s">
        <v>1223</v>
      </c>
      <c r="AE88" s="77" t="s">
        <v>1223</v>
      </c>
      <c r="AF88" s="77" t="s">
        <v>1258</v>
      </c>
      <c r="AG88" s="77" t="s">
        <v>1258</v>
      </c>
      <c r="AH88" s="77" t="s">
        <v>1223</v>
      </c>
      <c r="AI88" s="77" t="s">
        <v>1223</v>
      </c>
      <c r="AJ88" s="77" t="s">
        <v>1223</v>
      </c>
      <c r="AK88" s="77" t="s">
        <v>1223</v>
      </c>
      <c r="AL88" s="77" t="s">
        <v>1223</v>
      </c>
      <c r="AM88" s="77">
        <v>117</v>
      </c>
      <c r="AN88" s="77" t="s">
        <v>530</v>
      </c>
    </row>
    <row r="89" spans="1:40" x14ac:dyDescent="0.25">
      <c r="A89" s="77">
        <v>512</v>
      </c>
      <c r="B89" s="77">
        <v>428</v>
      </c>
      <c r="C89" s="77" t="s">
        <v>583</v>
      </c>
      <c r="D89" s="77" t="s">
        <v>584</v>
      </c>
      <c r="E89" s="77" t="s">
        <v>583</v>
      </c>
      <c r="F89" s="77" t="s">
        <v>585</v>
      </c>
      <c r="G89" s="77" t="s">
        <v>1347</v>
      </c>
      <c r="H89" s="77" t="s">
        <v>583</v>
      </c>
      <c r="I89" s="77">
        <v>498</v>
      </c>
      <c r="J89" s="77">
        <v>428</v>
      </c>
      <c r="K89" s="77" t="s">
        <v>585</v>
      </c>
      <c r="L89" s="77" t="s">
        <v>545</v>
      </c>
      <c r="M89" s="77" t="s">
        <v>1262</v>
      </c>
      <c r="N89" s="77" t="s">
        <v>1262</v>
      </c>
      <c r="O89" s="77" t="s">
        <v>1262</v>
      </c>
      <c r="P89" s="77" t="b">
        <f>List129[[#This Row],[Income2018]]=List129[[#This Row],[Income]]</f>
        <v>1</v>
      </c>
      <c r="Q89" s="77" t="s">
        <v>2064</v>
      </c>
      <c r="R89" s="77" t="s">
        <v>1258</v>
      </c>
      <c r="S89" s="77" t="s">
        <v>1346</v>
      </c>
      <c r="T89" s="77" t="s">
        <v>1223</v>
      </c>
      <c r="U89" s="77" t="s">
        <v>1223</v>
      </c>
      <c r="V89" s="77" t="s">
        <v>1258</v>
      </c>
      <c r="W89" s="78" t="s">
        <v>1223</v>
      </c>
      <c r="X89" s="78" t="s">
        <v>1223</v>
      </c>
      <c r="Y89" s="78" t="s">
        <v>1223</v>
      </c>
      <c r="Z89" s="79" t="str">
        <f>IF(OR(List129[[#This Row],[Fragile 2018]]=1,List129[[#This Row],[Income]]="LDC"),1,"")</f>
        <v/>
      </c>
      <c r="AA89" s="77" t="s">
        <v>1223</v>
      </c>
      <c r="AB89" s="77" t="s">
        <v>1258</v>
      </c>
      <c r="AC89" s="77" t="s">
        <v>1258</v>
      </c>
      <c r="AD89" s="77" t="s">
        <v>1223</v>
      </c>
      <c r="AE89" s="77" t="s">
        <v>1223</v>
      </c>
      <c r="AF89" s="77" t="s">
        <v>1223</v>
      </c>
      <c r="AG89" s="77" t="s">
        <v>1223</v>
      </c>
      <c r="AH89" s="77" t="s">
        <v>1223</v>
      </c>
      <c r="AI89" s="77" t="s">
        <v>1258</v>
      </c>
      <c r="AJ89" s="77" t="s">
        <v>1223</v>
      </c>
      <c r="AK89" s="77" t="s">
        <v>1223</v>
      </c>
      <c r="AL89" s="77" t="s">
        <v>1223</v>
      </c>
      <c r="AM89" s="77">
        <v>210</v>
      </c>
      <c r="AN89" s="77" t="s">
        <v>583</v>
      </c>
    </row>
    <row r="90" spans="1:40" x14ac:dyDescent="0.25">
      <c r="A90" s="77">
        <v>626</v>
      </c>
      <c r="B90" s="77">
        <v>859</v>
      </c>
      <c r="C90" s="77" t="s">
        <v>860</v>
      </c>
      <c r="D90" s="77" t="s">
        <v>861</v>
      </c>
      <c r="E90" s="77" t="s">
        <v>862</v>
      </c>
      <c r="F90" s="77" t="s">
        <v>863</v>
      </c>
      <c r="G90" s="77" t="s">
        <v>1348</v>
      </c>
      <c r="I90" s="77">
        <v>889</v>
      </c>
      <c r="J90" s="77">
        <v>859</v>
      </c>
      <c r="K90" s="77" t="s">
        <v>863</v>
      </c>
      <c r="L90" s="77" t="s">
        <v>660</v>
      </c>
      <c r="M90" s="77" t="s">
        <v>1262</v>
      </c>
      <c r="N90" s="77" t="s">
        <v>1263</v>
      </c>
      <c r="O90" s="77" t="s">
        <v>1263</v>
      </c>
      <c r="P90" s="77" t="b">
        <f>List129[[#This Row],[Income2018]]=List129[[#This Row],[Income]]</f>
        <v>0</v>
      </c>
      <c r="Q90" s="77" t="s">
        <v>2065</v>
      </c>
      <c r="R90" s="77" t="s">
        <v>1223</v>
      </c>
      <c r="T90" s="77" t="s">
        <v>1223</v>
      </c>
      <c r="U90" s="77" t="s">
        <v>1258</v>
      </c>
      <c r="V90" s="77" t="s">
        <v>1223</v>
      </c>
      <c r="W90" s="78" t="s">
        <v>1258</v>
      </c>
      <c r="X90" s="78" t="s">
        <v>1258</v>
      </c>
      <c r="Y90" s="78" t="s">
        <v>1223</v>
      </c>
      <c r="Z90" s="79" t="str">
        <f>IF(OR(List129[[#This Row],[Fragile 2018]]=1,List129[[#This Row],[Income]]="LDC"),1,"")</f>
        <v/>
      </c>
      <c r="AA90" s="77" t="s">
        <v>1258</v>
      </c>
      <c r="AB90" s="77" t="s">
        <v>1258</v>
      </c>
      <c r="AC90" s="77" t="s">
        <v>1223</v>
      </c>
      <c r="AD90" s="77" t="s">
        <v>1223</v>
      </c>
      <c r="AE90" s="77" t="s">
        <v>1223</v>
      </c>
      <c r="AF90" s="77" t="s">
        <v>1223</v>
      </c>
      <c r="AG90" s="77" t="s">
        <v>1223</v>
      </c>
      <c r="AH90" s="77" t="s">
        <v>1223</v>
      </c>
      <c r="AI90" s="77" t="s">
        <v>1223</v>
      </c>
      <c r="AJ90" s="77" t="s">
        <v>1223</v>
      </c>
      <c r="AK90" s="77" t="s">
        <v>1258</v>
      </c>
      <c r="AL90" s="77" t="s">
        <v>1223</v>
      </c>
      <c r="AM90" s="77">
        <v>282</v>
      </c>
      <c r="AN90" s="77" t="s">
        <v>860</v>
      </c>
    </row>
    <row r="91" spans="1:40" x14ac:dyDescent="0.25">
      <c r="A91" s="77">
        <v>355</v>
      </c>
      <c r="B91" s="77">
        <v>256</v>
      </c>
      <c r="C91" s="77" t="s">
        <v>864</v>
      </c>
      <c r="D91" s="77" t="s">
        <v>864</v>
      </c>
      <c r="E91" s="77" t="s">
        <v>865</v>
      </c>
      <c r="F91" s="77" t="s">
        <v>866</v>
      </c>
      <c r="G91" s="77" t="s">
        <v>1349</v>
      </c>
      <c r="H91" s="77" t="s">
        <v>864</v>
      </c>
      <c r="I91" s="77">
        <v>289</v>
      </c>
      <c r="J91" s="77">
        <v>256</v>
      </c>
      <c r="K91" s="77" t="s">
        <v>867</v>
      </c>
      <c r="L91" s="77" t="s">
        <v>539</v>
      </c>
      <c r="M91" s="77" t="s">
        <v>1260</v>
      </c>
      <c r="N91" s="77" t="s">
        <v>1260</v>
      </c>
      <c r="O91" s="77" t="s">
        <v>1260</v>
      </c>
      <c r="P91" s="77" t="b">
        <f>List129[[#This Row],[Income2018]]=List129[[#This Row],[Income]]</f>
        <v>1</v>
      </c>
      <c r="Q91" s="77" t="s">
        <v>2066</v>
      </c>
      <c r="R91" s="77" t="s">
        <v>1223</v>
      </c>
      <c r="T91" s="77" t="s">
        <v>1258</v>
      </c>
      <c r="U91" s="77" t="s">
        <v>1223</v>
      </c>
      <c r="V91" s="77" t="s">
        <v>1223</v>
      </c>
      <c r="W91" s="77" t="s">
        <v>1258</v>
      </c>
      <c r="X91" s="77" t="s">
        <v>1258</v>
      </c>
      <c r="Y91" s="77">
        <v>1</v>
      </c>
      <c r="Z91" s="79">
        <f>IF(OR(List129[[#This Row],[Fragile 2018]]=1,List129[[#This Row],[Income]]="LDC"),1,"")</f>
        <v>1</v>
      </c>
      <c r="AA91" s="77" t="s">
        <v>1258</v>
      </c>
      <c r="AB91" s="77" t="s">
        <v>1258</v>
      </c>
      <c r="AC91" s="77" t="s">
        <v>1258</v>
      </c>
      <c r="AD91" s="77" t="s">
        <v>1276</v>
      </c>
      <c r="AE91" s="77" t="s">
        <v>1223</v>
      </c>
      <c r="AF91" s="77" t="s">
        <v>1258</v>
      </c>
      <c r="AG91" s="77" t="s">
        <v>1223</v>
      </c>
      <c r="AH91" s="77" t="s">
        <v>1258</v>
      </c>
      <c r="AI91" s="77" t="s">
        <v>1223</v>
      </c>
      <c r="AJ91" s="77" t="s">
        <v>1223</v>
      </c>
      <c r="AK91" s="77" t="s">
        <v>1223</v>
      </c>
      <c r="AL91" s="77" t="s">
        <v>1223</v>
      </c>
      <c r="AM91" s="77">
        <v>153</v>
      </c>
      <c r="AN91" s="77" t="s">
        <v>864</v>
      </c>
    </row>
    <row r="92" spans="1:40" x14ac:dyDescent="0.25">
      <c r="A92" s="77">
        <v>317</v>
      </c>
      <c r="B92" s="77">
        <v>257</v>
      </c>
      <c r="C92" s="77" t="s">
        <v>868</v>
      </c>
      <c r="D92" s="77" t="s">
        <v>869</v>
      </c>
      <c r="E92" s="77" t="s">
        <v>868</v>
      </c>
      <c r="F92" s="77" t="s">
        <v>870</v>
      </c>
      <c r="G92" s="77" t="s">
        <v>1350</v>
      </c>
      <c r="I92" s="77">
        <v>289</v>
      </c>
      <c r="J92" s="77">
        <v>257</v>
      </c>
      <c r="K92" s="77" t="s">
        <v>871</v>
      </c>
      <c r="L92" s="77" t="s">
        <v>539</v>
      </c>
      <c r="M92" s="77" t="s">
        <v>1263</v>
      </c>
      <c r="N92" s="77" t="s">
        <v>1263</v>
      </c>
      <c r="O92" s="77" t="s">
        <v>1263</v>
      </c>
      <c r="P92" s="77" t="b">
        <f>List129[[#This Row],[Income2018]]=List129[[#This Row],[Income]]</f>
        <v>1</v>
      </c>
      <c r="Q92" s="77" t="s">
        <v>2067</v>
      </c>
      <c r="R92" s="77" t="s">
        <v>1223</v>
      </c>
      <c r="T92" s="77" t="s">
        <v>1223</v>
      </c>
      <c r="U92" s="77" t="s">
        <v>1258</v>
      </c>
      <c r="V92" s="77" t="s">
        <v>1223</v>
      </c>
      <c r="W92" s="78" t="s">
        <v>1223</v>
      </c>
      <c r="X92" s="78" t="s">
        <v>1223</v>
      </c>
      <c r="Y92" s="78" t="s">
        <v>1223</v>
      </c>
      <c r="Z92" s="79" t="str">
        <f>IF(OR(List129[[#This Row],[Fragile 2018]]=1,List129[[#This Row],[Income]]="LDC"),1,"")</f>
        <v/>
      </c>
      <c r="AA92" s="77" t="s">
        <v>1258</v>
      </c>
      <c r="AB92" s="77" t="s">
        <v>1258</v>
      </c>
      <c r="AC92" s="77" t="s">
        <v>1223</v>
      </c>
      <c r="AD92" s="77" t="s">
        <v>1223</v>
      </c>
      <c r="AE92" s="77" t="s">
        <v>1223</v>
      </c>
      <c r="AF92" s="77" t="s">
        <v>1258</v>
      </c>
      <c r="AG92" s="77" t="s">
        <v>1223</v>
      </c>
      <c r="AH92" s="77" t="s">
        <v>1258</v>
      </c>
      <c r="AI92" s="77" t="s">
        <v>1223</v>
      </c>
      <c r="AJ92" s="77" t="s">
        <v>1223</v>
      </c>
      <c r="AK92" s="77" t="s">
        <v>1223</v>
      </c>
      <c r="AL92" s="77" t="s">
        <v>1223</v>
      </c>
      <c r="AM92" s="77">
        <v>154</v>
      </c>
      <c r="AN92" s="77" t="s">
        <v>868</v>
      </c>
    </row>
    <row r="93" spans="1:40" x14ac:dyDescent="0.25">
      <c r="A93" s="77">
        <v>386</v>
      </c>
      <c r="B93" s="77">
        <v>258</v>
      </c>
      <c r="C93" s="77" t="s">
        <v>872</v>
      </c>
      <c r="D93" s="77" t="s">
        <v>872</v>
      </c>
      <c r="F93" s="77" t="s">
        <v>873</v>
      </c>
      <c r="G93" s="77" t="s">
        <v>1351</v>
      </c>
      <c r="I93" s="77">
        <v>289</v>
      </c>
      <c r="J93" s="77">
        <v>258</v>
      </c>
      <c r="K93" s="77" t="s">
        <v>874</v>
      </c>
      <c r="L93" s="77" t="s">
        <v>539</v>
      </c>
      <c r="M93" s="77" t="s">
        <v>1263</v>
      </c>
      <c r="O93" s="77" t="s">
        <v>1267</v>
      </c>
      <c r="P93" s="77" t="b">
        <f>List129[[#This Row],[Income2018]]=List129[[#This Row],[Income]]</f>
        <v>0</v>
      </c>
      <c r="Q93" s="77" t="s">
        <v>2068</v>
      </c>
      <c r="R93" s="77" t="s">
        <v>1223</v>
      </c>
      <c r="T93" s="77" t="s">
        <v>1223</v>
      </c>
      <c r="U93" s="77" t="s">
        <v>1223</v>
      </c>
      <c r="V93" s="77" t="s">
        <v>1223</v>
      </c>
      <c r="W93" s="78" t="s">
        <v>1223</v>
      </c>
      <c r="X93" s="78" t="s">
        <v>1223</v>
      </c>
      <c r="Y93" s="78" t="s">
        <v>1223</v>
      </c>
      <c r="Z93" s="79" t="str">
        <f>IF(OR(List129[[#This Row],[Fragile 2018]]=1,List129[[#This Row],[Income]]="LDC"),1,"")</f>
        <v/>
      </c>
      <c r="AA93" s="77" t="s">
        <v>1223</v>
      </c>
      <c r="AB93" s="77" t="s">
        <v>1258</v>
      </c>
      <c r="AC93" s="77" t="s">
        <v>1223</v>
      </c>
      <c r="AD93" s="77" t="s">
        <v>1223</v>
      </c>
      <c r="AE93" s="77" t="s">
        <v>1223</v>
      </c>
      <c r="AF93" s="77" t="s">
        <v>1258</v>
      </c>
      <c r="AG93" s="77" t="s">
        <v>1223</v>
      </c>
      <c r="AH93" s="77" t="s">
        <v>1258</v>
      </c>
      <c r="AI93" s="77" t="s">
        <v>1223</v>
      </c>
      <c r="AJ93" s="77" t="s">
        <v>1223</v>
      </c>
      <c r="AK93" s="77" t="s">
        <v>1223</v>
      </c>
      <c r="AL93" s="77" t="s">
        <v>1223</v>
      </c>
      <c r="AM93" s="77">
        <v>155</v>
      </c>
      <c r="AN93" s="77" t="s">
        <v>872</v>
      </c>
    </row>
    <row r="94" spans="1:40" x14ac:dyDescent="0.25">
      <c r="A94" s="77">
        <v>416</v>
      </c>
      <c r="B94" s="77">
        <v>358</v>
      </c>
      <c r="C94" s="77" t="s">
        <v>875</v>
      </c>
      <c r="D94" s="77" t="s">
        <v>876</v>
      </c>
      <c r="E94" s="77" t="s">
        <v>875</v>
      </c>
      <c r="F94" s="77" t="s">
        <v>877</v>
      </c>
      <c r="G94" s="77" t="s">
        <v>1352</v>
      </c>
      <c r="I94" s="77">
        <v>498</v>
      </c>
      <c r="J94" s="77">
        <v>358</v>
      </c>
      <c r="K94" s="77" t="s">
        <v>877</v>
      </c>
      <c r="L94" s="77" t="s">
        <v>545</v>
      </c>
      <c r="M94" s="77" t="s">
        <v>1263</v>
      </c>
      <c r="N94" s="77" t="s">
        <v>1263</v>
      </c>
      <c r="O94" s="77" t="s">
        <v>1263</v>
      </c>
      <c r="P94" s="77" t="b">
        <f>List129[[#This Row],[Income2018]]=List129[[#This Row],[Income]]</f>
        <v>1</v>
      </c>
      <c r="Q94" s="77" t="s">
        <v>2069</v>
      </c>
      <c r="R94" s="77" t="s">
        <v>1223</v>
      </c>
      <c r="T94" s="77" t="s">
        <v>1223</v>
      </c>
      <c r="U94" s="77" t="s">
        <v>1223</v>
      </c>
      <c r="V94" s="77" t="s">
        <v>1223</v>
      </c>
      <c r="W94" s="78" t="s">
        <v>1223</v>
      </c>
      <c r="X94" s="78" t="s">
        <v>1223</v>
      </c>
      <c r="Y94" s="78" t="s">
        <v>1223</v>
      </c>
      <c r="Z94" s="79" t="str">
        <f>IF(OR(List129[[#This Row],[Fragile 2018]]=1,List129[[#This Row],[Income]]="LDC"),1,"")</f>
        <v/>
      </c>
      <c r="AA94" s="77" t="s">
        <v>1223</v>
      </c>
      <c r="AB94" s="77" t="s">
        <v>1258</v>
      </c>
      <c r="AC94" s="77" t="s">
        <v>1223</v>
      </c>
      <c r="AD94" s="77" t="s">
        <v>1223</v>
      </c>
      <c r="AE94" s="77" t="s">
        <v>1223</v>
      </c>
      <c r="AF94" s="77" t="s">
        <v>1223</v>
      </c>
      <c r="AG94" s="77" t="s">
        <v>1223</v>
      </c>
      <c r="AH94" s="77" t="s">
        <v>1223</v>
      </c>
      <c r="AI94" s="77" t="s">
        <v>1258</v>
      </c>
      <c r="AJ94" s="77" t="s">
        <v>1223</v>
      </c>
      <c r="AK94" s="77" t="s">
        <v>1223</v>
      </c>
      <c r="AL94" s="77" t="s">
        <v>1223</v>
      </c>
      <c r="AM94" s="77">
        <v>196</v>
      </c>
      <c r="AN94" s="77" t="s">
        <v>875</v>
      </c>
    </row>
    <row r="95" spans="1:40" x14ac:dyDescent="0.25">
      <c r="A95" s="77">
        <v>625</v>
      </c>
      <c r="B95" s="77">
        <v>860</v>
      </c>
      <c r="C95" s="77" t="s">
        <v>878</v>
      </c>
      <c r="D95" s="77" t="s">
        <v>879</v>
      </c>
      <c r="E95" s="77" t="s">
        <v>880</v>
      </c>
      <c r="F95" s="77" t="s">
        <v>881</v>
      </c>
      <c r="G95" s="77" t="s">
        <v>1353</v>
      </c>
      <c r="I95" s="77">
        <v>889</v>
      </c>
      <c r="J95" s="77">
        <v>860</v>
      </c>
      <c r="K95" s="77" t="s">
        <v>881</v>
      </c>
      <c r="L95" s="77" t="s">
        <v>660</v>
      </c>
      <c r="M95" s="77" t="s">
        <v>1262</v>
      </c>
      <c r="N95" s="77" t="s">
        <v>1262</v>
      </c>
      <c r="O95" s="77" t="s">
        <v>1262</v>
      </c>
      <c r="P95" s="77" t="b">
        <f>List129[[#This Row],[Income2018]]=List129[[#This Row],[Income]]</f>
        <v>1</v>
      </c>
      <c r="Q95" s="77" t="s">
        <v>2070</v>
      </c>
      <c r="R95" s="77" t="s">
        <v>1223</v>
      </c>
      <c r="T95" s="77" t="s">
        <v>1223</v>
      </c>
      <c r="U95" s="77" t="s">
        <v>1258</v>
      </c>
      <c r="V95" s="77" t="s">
        <v>1223</v>
      </c>
      <c r="W95" s="78" t="s">
        <v>1258</v>
      </c>
      <c r="X95" s="78" t="s">
        <v>1258</v>
      </c>
      <c r="Y95" s="78" t="s">
        <v>1223</v>
      </c>
      <c r="Z95" s="79" t="str">
        <f>IF(OR(List129[[#This Row],[Fragile 2018]]=1,List129[[#This Row],[Income]]="LDC"),1,"")</f>
        <v/>
      </c>
      <c r="AA95" s="77" t="s">
        <v>1258</v>
      </c>
      <c r="AB95" s="77" t="s">
        <v>1258</v>
      </c>
      <c r="AC95" s="77" t="s">
        <v>1223</v>
      </c>
      <c r="AD95" s="77" t="s">
        <v>1223</v>
      </c>
      <c r="AE95" s="77" t="s">
        <v>1223</v>
      </c>
      <c r="AF95" s="77" t="s">
        <v>1223</v>
      </c>
      <c r="AG95" s="77" t="s">
        <v>1223</v>
      </c>
      <c r="AH95" s="77" t="s">
        <v>1223</v>
      </c>
      <c r="AI95" s="77" t="s">
        <v>1223</v>
      </c>
      <c r="AJ95" s="77" t="s">
        <v>1223</v>
      </c>
      <c r="AK95" s="77" t="s">
        <v>1258</v>
      </c>
      <c r="AL95" s="77" t="s">
        <v>1223</v>
      </c>
      <c r="AM95" s="77">
        <v>283</v>
      </c>
      <c r="AN95" s="77" t="s">
        <v>878</v>
      </c>
    </row>
    <row r="96" spans="1:40" x14ac:dyDescent="0.25">
      <c r="A96" s="77">
        <v>144</v>
      </c>
      <c r="B96" s="77">
        <v>93</v>
      </c>
      <c r="C96" s="77" t="s">
        <v>882</v>
      </c>
      <c r="D96" s="77" t="s">
        <v>883</v>
      </c>
      <c r="E96" s="77" t="s">
        <v>884</v>
      </c>
      <c r="F96" s="77" t="s">
        <v>885</v>
      </c>
      <c r="G96" s="77" t="s">
        <v>1354</v>
      </c>
      <c r="I96" s="77">
        <v>89</v>
      </c>
      <c r="J96" s="77">
        <v>93</v>
      </c>
      <c r="K96" s="77" t="s">
        <v>886</v>
      </c>
      <c r="L96" s="77" t="s">
        <v>529</v>
      </c>
      <c r="M96" s="77" t="s">
        <v>1262</v>
      </c>
      <c r="N96" s="77" t="s">
        <v>1262</v>
      </c>
      <c r="O96" s="77" t="s">
        <v>1262</v>
      </c>
      <c r="P96" s="77" t="b">
        <f>List129[[#This Row],[Income2018]]=List129[[#This Row],[Income]]</f>
        <v>1</v>
      </c>
      <c r="Q96" s="77" t="s">
        <v>2071</v>
      </c>
      <c r="R96" s="77" t="s">
        <v>1223</v>
      </c>
      <c r="T96" s="77" t="s">
        <v>1223</v>
      </c>
      <c r="U96" s="77" t="s">
        <v>1223</v>
      </c>
      <c r="V96" s="77" t="s">
        <v>1258</v>
      </c>
      <c r="W96" s="78" t="s">
        <v>1223</v>
      </c>
      <c r="X96" s="78" t="s">
        <v>1223</v>
      </c>
      <c r="Y96" s="78" t="s">
        <v>1223</v>
      </c>
      <c r="Z96" s="79" t="str">
        <f>IF(OR(List129[[#This Row],[Fragile 2018]]=1,List129[[#This Row],[Income]]="LDC"),1,"")</f>
        <v/>
      </c>
      <c r="AA96" s="77" t="s">
        <v>1223</v>
      </c>
      <c r="AB96" s="77" t="s">
        <v>1258</v>
      </c>
      <c r="AC96" s="77" t="s">
        <v>1223</v>
      </c>
      <c r="AD96" s="77" t="s">
        <v>1223</v>
      </c>
      <c r="AE96" s="77" t="s">
        <v>1223</v>
      </c>
      <c r="AF96" s="77" t="s">
        <v>1223</v>
      </c>
      <c r="AG96" s="77" t="s">
        <v>1223</v>
      </c>
      <c r="AH96" s="77" t="s">
        <v>1223</v>
      </c>
      <c r="AI96" s="77" t="s">
        <v>1223</v>
      </c>
      <c r="AJ96" s="77" t="s">
        <v>1223</v>
      </c>
      <c r="AK96" s="77" t="s">
        <v>1223</v>
      </c>
      <c r="AL96" s="77" t="s">
        <v>1258</v>
      </c>
      <c r="AM96" s="77">
        <v>106</v>
      </c>
      <c r="AN96" s="77" t="s">
        <v>882</v>
      </c>
    </row>
    <row r="97" spans="1:40" x14ac:dyDescent="0.25">
      <c r="A97" s="77">
        <v>221</v>
      </c>
      <c r="B97" s="77">
        <v>753</v>
      </c>
      <c r="C97" s="77" t="s">
        <v>887</v>
      </c>
      <c r="D97" s="77" t="s">
        <v>887</v>
      </c>
      <c r="E97" s="77" t="s">
        <v>888</v>
      </c>
      <c r="F97" s="77" t="s">
        <v>889</v>
      </c>
      <c r="G97" s="77" t="s">
        <v>1355</v>
      </c>
      <c r="I97" s="77">
        <v>798</v>
      </c>
      <c r="J97" s="77">
        <v>753</v>
      </c>
      <c r="K97" s="77" t="s">
        <v>890</v>
      </c>
      <c r="L97" s="77" t="s">
        <v>525</v>
      </c>
      <c r="M97" s="77" t="s">
        <v>1262</v>
      </c>
      <c r="N97" s="77" t="s">
        <v>1262</v>
      </c>
      <c r="O97" s="77" t="s">
        <v>1262</v>
      </c>
      <c r="P97" s="77" t="b">
        <f>List129[[#This Row],[Income2018]]=List129[[#This Row],[Income]]</f>
        <v>1</v>
      </c>
      <c r="Q97" s="77" t="s">
        <v>2072</v>
      </c>
      <c r="R97" s="77" t="s">
        <v>1223</v>
      </c>
      <c r="T97" s="77" t="s">
        <v>1223</v>
      </c>
      <c r="U97" s="77" t="s">
        <v>1223</v>
      </c>
      <c r="V97" s="77" t="s">
        <v>1258</v>
      </c>
      <c r="W97" s="78" t="s">
        <v>1223</v>
      </c>
      <c r="X97" s="78" t="s">
        <v>1223</v>
      </c>
      <c r="Y97" s="78" t="s">
        <v>1223</v>
      </c>
      <c r="Z97" s="79" t="str">
        <f>IF(OR(List129[[#This Row],[Fragile 2018]]=1,List129[[#This Row],[Income]]="LDC"),1,"")</f>
        <v/>
      </c>
      <c r="AA97" s="77" t="s">
        <v>1223</v>
      </c>
      <c r="AB97" s="77" t="s">
        <v>1258</v>
      </c>
      <c r="AC97" s="77" t="s">
        <v>1223</v>
      </c>
      <c r="AD97" s="77" t="s">
        <v>1223</v>
      </c>
      <c r="AE97" s="77" t="s">
        <v>1223</v>
      </c>
      <c r="AF97" s="77" t="s">
        <v>1223</v>
      </c>
      <c r="AG97" s="77" t="s">
        <v>1223</v>
      </c>
      <c r="AH97" s="77" t="s">
        <v>1223</v>
      </c>
      <c r="AI97" s="77" t="s">
        <v>1223</v>
      </c>
      <c r="AJ97" s="77" t="s">
        <v>1258</v>
      </c>
      <c r="AK97" s="77" t="s">
        <v>1223</v>
      </c>
      <c r="AL97" s="77" t="s">
        <v>1223</v>
      </c>
      <c r="AM97" s="77">
        <v>268</v>
      </c>
      <c r="AN97" s="77" t="s">
        <v>887</v>
      </c>
    </row>
    <row r="98" spans="1:40" x14ac:dyDescent="0.25">
      <c r="A98" s="77">
        <v>151</v>
      </c>
      <c r="B98" s="77">
        <v>65</v>
      </c>
      <c r="C98" s="77" t="s">
        <v>891</v>
      </c>
      <c r="D98" s="77" t="s">
        <v>892</v>
      </c>
      <c r="E98" s="77" t="s">
        <v>891</v>
      </c>
      <c r="F98" s="77" t="s">
        <v>893</v>
      </c>
      <c r="G98" s="77" t="s">
        <v>1356</v>
      </c>
      <c r="I98" s="77">
        <v>89</v>
      </c>
      <c r="J98" s="77">
        <v>65</v>
      </c>
      <c r="K98" s="77" t="s">
        <v>893</v>
      </c>
      <c r="L98" s="77" t="s">
        <v>529</v>
      </c>
      <c r="M98" s="77" t="s">
        <v>1263</v>
      </c>
      <c r="N98" s="77" t="s">
        <v>1263</v>
      </c>
      <c r="O98" s="77" t="s">
        <v>1263</v>
      </c>
      <c r="P98" s="77" t="b">
        <f>List129[[#This Row],[Income2018]]=List129[[#This Row],[Income]]</f>
        <v>1</v>
      </c>
      <c r="Q98" s="77" t="s">
        <v>2073</v>
      </c>
      <c r="R98" s="77" t="s">
        <v>1223</v>
      </c>
      <c r="T98" s="77" t="s">
        <v>1223</v>
      </c>
      <c r="U98" s="77" t="s">
        <v>1223</v>
      </c>
      <c r="V98" s="77" t="s">
        <v>1223</v>
      </c>
      <c r="W98" s="78" t="s">
        <v>1223</v>
      </c>
      <c r="X98" s="78" t="s">
        <v>1223</v>
      </c>
      <c r="Y98" s="78" t="s">
        <v>1223</v>
      </c>
      <c r="Z98" s="79" t="str">
        <f>IF(OR(List129[[#This Row],[Fragile 2018]]=1,List129[[#This Row],[Income]]="LDC"),1,"")</f>
        <v/>
      </c>
      <c r="AA98" s="77" t="s">
        <v>1223</v>
      </c>
      <c r="AB98" s="77" t="s">
        <v>1258</v>
      </c>
      <c r="AC98" s="77" t="s">
        <v>1223</v>
      </c>
      <c r="AD98" s="77" t="s">
        <v>1223</v>
      </c>
      <c r="AE98" s="77" t="s">
        <v>1223</v>
      </c>
      <c r="AF98" s="77" t="s">
        <v>1223</v>
      </c>
      <c r="AG98" s="77" t="s">
        <v>1223</v>
      </c>
      <c r="AH98" s="77" t="s">
        <v>1223</v>
      </c>
      <c r="AI98" s="77" t="s">
        <v>1223</v>
      </c>
      <c r="AJ98" s="77" t="s">
        <v>1223</v>
      </c>
      <c r="AK98" s="77" t="s">
        <v>1223</v>
      </c>
      <c r="AL98" s="77" t="s">
        <v>1258</v>
      </c>
      <c r="AM98" s="77">
        <v>107</v>
      </c>
      <c r="AN98" s="77" t="s">
        <v>891</v>
      </c>
    </row>
    <row r="99" spans="1:40" x14ac:dyDescent="0.25">
      <c r="A99" s="77">
        <v>493</v>
      </c>
      <c r="B99" s="77">
        <v>385</v>
      </c>
      <c r="C99" s="77" t="s">
        <v>894</v>
      </c>
      <c r="D99" s="77" t="s">
        <v>895</v>
      </c>
      <c r="E99" s="77" t="s">
        <v>896</v>
      </c>
      <c r="F99" s="77" t="s">
        <v>897</v>
      </c>
      <c r="G99" s="77" t="s">
        <v>1357</v>
      </c>
      <c r="I99" s="77">
        <v>498</v>
      </c>
      <c r="J99" s="77">
        <v>385</v>
      </c>
      <c r="K99" s="77" t="s">
        <v>898</v>
      </c>
      <c r="L99" s="77" t="s">
        <v>545</v>
      </c>
      <c r="M99" s="77" t="s">
        <v>1263</v>
      </c>
      <c r="N99" s="77" t="s">
        <v>1263</v>
      </c>
      <c r="O99" s="77" t="s">
        <v>1263</v>
      </c>
      <c r="P99" s="77" t="b">
        <f>List129[[#This Row],[Income2018]]=List129[[#This Row],[Income]]</f>
        <v>1</v>
      </c>
      <c r="Q99" s="77" t="s">
        <v>2074</v>
      </c>
      <c r="R99" s="77" t="s">
        <v>1223</v>
      </c>
      <c r="T99" s="77" t="s">
        <v>1223</v>
      </c>
      <c r="U99" s="77" t="s">
        <v>1258</v>
      </c>
      <c r="V99" s="77" t="s">
        <v>1223</v>
      </c>
      <c r="W99" s="78" t="s">
        <v>1223</v>
      </c>
      <c r="X99" s="78" t="s">
        <v>1223</v>
      </c>
      <c r="Y99" s="78" t="s">
        <v>1223</v>
      </c>
      <c r="Z99" s="79" t="str">
        <f>IF(OR(List129[[#This Row],[Fragile 2018]]=1,List129[[#This Row],[Income]]="LDC"),1,"")</f>
        <v/>
      </c>
      <c r="AA99" s="77" t="s">
        <v>1223</v>
      </c>
      <c r="AB99" s="77" t="s">
        <v>1258</v>
      </c>
      <c r="AC99" s="77" t="s">
        <v>1223</v>
      </c>
      <c r="AD99" s="77" t="s">
        <v>1223</v>
      </c>
      <c r="AE99" s="77" t="s">
        <v>1223</v>
      </c>
      <c r="AF99" s="77" t="s">
        <v>1223</v>
      </c>
      <c r="AG99" s="77" t="s">
        <v>1223</v>
      </c>
      <c r="AH99" s="77" t="s">
        <v>1223</v>
      </c>
      <c r="AI99" s="77" t="s">
        <v>1258</v>
      </c>
      <c r="AJ99" s="77" t="s">
        <v>1223</v>
      </c>
      <c r="AK99" s="77" t="s">
        <v>1223</v>
      </c>
      <c r="AL99" s="77" t="s">
        <v>1223</v>
      </c>
      <c r="AM99" s="77">
        <v>197</v>
      </c>
      <c r="AN99" s="77" t="s">
        <v>894</v>
      </c>
    </row>
    <row r="100" spans="1:40" x14ac:dyDescent="0.25">
      <c r="A100" s="77">
        <v>516</v>
      </c>
      <c r="B100" s="77">
        <v>440</v>
      </c>
      <c r="C100" s="77" t="s">
        <v>682</v>
      </c>
      <c r="D100" s="77" t="s">
        <v>683</v>
      </c>
      <c r="E100" s="77" t="s">
        <v>682</v>
      </c>
      <c r="F100" s="77" t="s">
        <v>684</v>
      </c>
      <c r="G100" s="77" t="s">
        <v>1358</v>
      </c>
      <c r="H100" s="77" t="s">
        <v>682</v>
      </c>
      <c r="I100" s="77">
        <v>498</v>
      </c>
      <c r="J100" s="77">
        <v>440</v>
      </c>
      <c r="K100" s="77" t="s">
        <v>684</v>
      </c>
      <c r="L100" s="77" t="s">
        <v>545</v>
      </c>
      <c r="M100" s="77" t="s">
        <v>1262</v>
      </c>
      <c r="N100" s="77" t="s">
        <v>1263</v>
      </c>
      <c r="O100" s="77" t="s">
        <v>1263</v>
      </c>
      <c r="P100" s="77" t="b">
        <f>List129[[#This Row],[Income2018]]=List129[[#This Row],[Income]]</f>
        <v>0</v>
      </c>
      <c r="Q100" s="77" t="s">
        <v>2075</v>
      </c>
      <c r="R100" s="77" t="s">
        <v>1258</v>
      </c>
      <c r="S100" s="77" t="s">
        <v>1346</v>
      </c>
      <c r="T100" s="77" t="s">
        <v>1223</v>
      </c>
      <c r="U100" s="77" t="s">
        <v>1223</v>
      </c>
      <c r="V100" s="77" t="s">
        <v>1223</v>
      </c>
      <c r="W100" s="78" t="s">
        <v>1223</v>
      </c>
      <c r="X100" s="78" t="s">
        <v>1223</v>
      </c>
      <c r="Y100" s="78" t="s">
        <v>1223</v>
      </c>
      <c r="Z100" s="79" t="str">
        <f>IF(OR(List129[[#This Row],[Fragile 2018]]=1,List129[[#This Row],[Income]]="LDC"),1,"")</f>
        <v/>
      </c>
      <c r="AA100" s="77" t="s">
        <v>1223</v>
      </c>
      <c r="AB100" s="77" t="s">
        <v>1258</v>
      </c>
      <c r="AC100" s="77" t="s">
        <v>1223</v>
      </c>
      <c r="AD100" s="77" t="s">
        <v>1223</v>
      </c>
      <c r="AE100" s="77" t="s">
        <v>1223</v>
      </c>
      <c r="AF100" s="77" t="s">
        <v>1223</v>
      </c>
      <c r="AG100" s="77" t="s">
        <v>1223</v>
      </c>
      <c r="AH100" s="77" t="s">
        <v>1223</v>
      </c>
      <c r="AI100" s="77" t="s">
        <v>1258</v>
      </c>
      <c r="AJ100" s="77" t="s">
        <v>1223</v>
      </c>
      <c r="AK100" s="77" t="s">
        <v>1223</v>
      </c>
      <c r="AL100" s="77" t="s">
        <v>1223</v>
      </c>
      <c r="AM100" s="77">
        <v>214</v>
      </c>
      <c r="AN100" s="77" t="s">
        <v>682</v>
      </c>
    </row>
    <row r="101" spans="1:40" x14ac:dyDescent="0.25">
      <c r="A101" s="77">
        <v>201</v>
      </c>
      <c r="B101" s="77">
        <v>635</v>
      </c>
      <c r="C101" s="81" t="s">
        <v>901</v>
      </c>
      <c r="D101" s="77" t="s">
        <v>902</v>
      </c>
      <c r="E101" s="77" t="s">
        <v>903</v>
      </c>
      <c r="F101" s="77" t="s">
        <v>904</v>
      </c>
      <c r="G101" s="77" t="s">
        <v>1359</v>
      </c>
      <c r="I101" s="77">
        <v>798</v>
      </c>
      <c r="J101" s="77">
        <v>635</v>
      </c>
      <c r="K101" s="77" t="s">
        <v>905</v>
      </c>
      <c r="L101" s="77" t="s">
        <v>525</v>
      </c>
      <c r="M101" s="77" t="s">
        <v>1260</v>
      </c>
      <c r="N101" s="77" t="s">
        <v>1260</v>
      </c>
      <c r="O101" s="77" t="s">
        <v>1260</v>
      </c>
      <c r="P101" s="77" t="b">
        <f>List129[[#This Row],[Income2018]]=List129[[#This Row],[Income]]</f>
        <v>1</v>
      </c>
      <c r="Q101" s="77" t="s">
        <v>2076</v>
      </c>
      <c r="R101" s="77" t="s">
        <v>1223</v>
      </c>
      <c r="T101" s="77" t="s">
        <v>1258</v>
      </c>
      <c r="U101" s="77" t="s">
        <v>1223</v>
      </c>
      <c r="V101" s="77" t="s">
        <v>1223</v>
      </c>
      <c r="W101" s="78" t="s">
        <v>1258</v>
      </c>
      <c r="X101" s="78" t="s">
        <v>1258</v>
      </c>
      <c r="Y101" s="78">
        <v>1</v>
      </c>
      <c r="Z101" s="79">
        <f>IF(OR(List129[[#This Row],[Fragile 2018]]=1,List129[[#This Row],[Income]]="LDC"),1,"")</f>
        <v>1</v>
      </c>
      <c r="AA101" s="77" t="s">
        <v>1223</v>
      </c>
      <c r="AB101" s="77" t="s">
        <v>1258</v>
      </c>
      <c r="AC101" s="77" t="s">
        <v>1223</v>
      </c>
      <c r="AD101" s="77" t="s">
        <v>1223</v>
      </c>
      <c r="AE101" s="77" t="s">
        <v>1223</v>
      </c>
      <c r="AF101" s="77" t="s">
        <v>1223</v>
      </c>
      <c r="AG101" s="77" t="s">
        <v>1223</v>
      </c>
      <c r="AH101" s="77" t="s">
        <v>1223</v>
      </c>
      <c r="AI101" s="77" t="s">
        <v>1223</v>
      </c>
      <c r="AJ101" s="77" t="s">
        <v>1258</v>
      </c>
      <c r="AK101" s="77" t="s">
        <v>1223</v>
      </c>
      <c r="AL101" s="77" t="s">
        <v>1223</v>
      </c>
      <c r="AM101" s="77">
        <v>250</v>
      </c>
      <c r="AN101" s="77" t="s">
        <v>901</v>
      </c>
    </row>
    <row r="102" spans="1:40" x14ac:dyDescent="0.25">
      <c r="A102" s="77">
        <v>384</v>
      </c>
      <c r="B102" s="77">
        <v>275</v>
      </c>
      <c r="C102" s="77" t="s">
        <v>906</v>
      </c>
      <c r="D102" s="77" t="s">
        <v>906</v>
      </c>
      <c r="E102" s="77" t="s">
        <v>907</v>
      </c>
      <c r="F102" s="77" t="s">
        <v>908</v>
      </c>
      <c r="G102" s="77" t="s">
        <v>1360</v>
      </c>
      <c r="H102" s="77" t="s">
        <v>906</v>
      </c>
      <c r="I102" s="77">
        <v>289</v>
      </c>
      <c r="J102" s="77">
        <v>275</v>
      </c>
      <c r="K102" s="77" t="s">
        <v>908</v>
      </c>
      <c r="L102" s="77" t="s">
        <v>539</v>
      </c>
      <c r="M102" s="77" t="s">
        <v>1262</v>
      </c>
      <c r="N102" s="77" t="s">
        <v>1263</v>
      </c>
      <c r="O102" s="77" t="s">
        <v>1263</v>
      </c>
      <c r="P102" s="77" t="b">
        <f>List129[[#This Row],[Income2018]]=List129[[#This Row],[Income]]</f>
        <v>0</v>
      </c>
      <c r="Q102" s="77" t="s">
        <v>2077</v>
      </c>
      <c r="R102" s="77" t="s">
        <v>1223</v>
      </c>
      <c r="T102" s="77" t="s">
        <v>1223</v>
      </c>
      <c r="U102" s="77" t="s">
        <v>1223</v>
      </c>
      <c r="V102" s="77" t="s">
        <v>1223</v>
      </c>
      <c r="W102" s="78" t="s">
        <v>1223</v>
      </c>
      <c r="X102" s="78" t="s">
        <v>1223</v>
      </c>
      <c r="Y102" s="78" t="s">
        <v>1223</v>
      </c>
      <c r="Z102" s="79" t="str">
        <f>IF(OR(List129[[#This Row],[Fragile 2018]]=1,List129[[#This Row],[Income]]="LDC"),1,"")</f>
        <v/>
      </c>
      <c r="AA102" s="77" t="s">
        <v>1258</v>
      </c>
      <c r="AB102" s="77" t="s">
        <v>1258</v>
      </c>
      <c r="AC102" s="77" t="s">
        <v>1223</v>
      </c>
      <c r="AD102" s="77" t="s">
        <v>1223</v>
      </c>
      <c r="AE102" s="77" t="s">
        <v>1223</v>
      </c>
      <c r="AF102" s="77" t="s">
        <v>1258</v>
      </c>
      <c r="AG102" s="77" t="s">
        <v>1223</v>
      </c>
      <c r="AH102" s="77" t="s">
        <v>1258</v>
      </c>
      <c r="AI102" s="77" t="s">
        <v>1223</v>
      </c>
      <c r="AJ102" s="77" t="s">
        <v>1223</v>
      </c>
      <c r="AK102" s="77" t="s">
        <v>1223</v>
      </c>
      <c r="AL102" s="77" t="s">
        <v>1223</v>
      </c>
      <c r="AM102" s="77">
        <v>157</v>
      </c>
      <c r="AN102" s="77" t="s">
        <v>906</v>
      </c>
    </row>
    <row r="103" spans="1:40" x14ac:dyDescent="0.25">
      <c r="A103" s="77">
        <v>615</v>
      </c>
      <c r="B103" s="77">
        <v>845</v>
      </c>
      <c r="C103" s="77" t="s">
        <v>909</v>
      </c>
      <c r="D103" s="77" t="s">
        <v>909</v>
      </c>
      <c r="E103" s="77" t="s">
        <v>910</v>
      </c>
      <c r="F103" s="77" t="s">
        <v>911</v>
      </c>
      <c r="G103" s="77" t="s">
        <v>1361</v>
      </c>
      <c r="I103" s="77">
        <v>889</v>
      </c>
      <c r="J103" s="77">
        <v>845</v>
      </c>
      <c r="K103" s="77" t="s">
        <v>912</v>
      </c>
      <c r="L103" s="77" t="s">
        <v>660</v>
      </c>
      <c r="M103" s="77" t="s">
        <v>1263</v>
      </c>
      <c r="N103" s="77" t="s">
        <v>1263</v>
      </c>
      <c r="O103" s="77" t="s">
        <v>1263</v>
      </c>
      <c r="P103" s="77" t="b">
        <f>List129[[#This Row],[Income2018]]=List129[[#This Row],[Income]]</f>
        <v>1</v>
      </c>
      <c r="Q103" s="77" t="s">
        <v>2078</v>
      </c>
      <c r="R103" s="77" t="s">
        <v>1223</v>
      </c>
      <c r="T103" s="77" t="s">
        <v>1223</v>
      </c>
      <c r="U103" s="77" t="s">
        <v>1258</v>
      </c>
      <c r="V103" s="77" t="s">
        <v>1223</v>
      </c>
      <c r="W103" s="78" t="s">
        <v>1223</v>
      </c>
      <c r="X103" s="78" t="s">
        <v>1223</v>
      </c>
      <c r="Y103" s="78" t="s">
        <v>1223</v>
      </c>
      <c r="Z103" s="79" t="str">
        <f>IF(OR(List129[[#This Row],[Fragile 2018]]=1,List129[[#This Row],[Income]]="LDC"),1,"")</f>
        <v/>
      </c>
      <c r="AA103" s="77" t="s">
        <v>1258</v>
      </c>
      <c r="AB103" s="77" t="s">
        <v>1258</v>
      </c>
      <c r="AC103" s="77" t="s">
        <v>1223</v>
      </c>
      <c r="AD103" s="77" t="s">
        <v>1223</v>
      </c>
      <c r="AE103" s="77" t="s">
        <v>1223</v>
      </c>
      <c r="AF103" s="77" t="s">
        <v>1223</v>
      </c>
      <c r="AG103" s="77" t="s">
        <v>1223</v>
      </c>
      <c r="AH103" s="77" t="s">
        <v>1223</v>
      </c>
      <c r="AI103" s="77" t="s">
        <v>1223</v>
      </c>
      <c r="AJ103" s="77" t="s">
        <v>1223</v>
      </c>
      <c r="AK103" s="77" t="s">
        <v>1258</v>
      </c>
      <c r="AL103" s="77" t="s">
        <v>1223</v>
      </c>
      <c r="AM103" s="77">
        <v>284</v>
      </c>
      <c r="AN103" s="77" t="s">
        <v>909</v>
      </c>
    </row>
    <row r="104" spans="1:40" x14ac:dyDescent="0.25">
      <c r="A104" s="77">
        <v>213</v>
      </c>
      <c r="B104" s="77">
        <v>660</v>
      </c>
      <c r="C104" s="77" t="s">
        <v>913</v>
      </c>
      <c r="D104" s="77" t="s">
        <v>914</v>
      </c>
      <c r="E104" s="77" t="s">
        <v>913</v>
      </c>
      <c r="F104" s="77" t="s">
        <v>915</v>
      </c>
      <c r="G104" s="77" t="s">
        <v>1362</v>
      </c>
      <c r="H104" s="77" t="s">
        <v>913</v>
      </c>
      <c r="I104" s="77">
        <v>798</v>
      </c>
      <c r="J104" s="77">
        <v>660</v>
      </c>
      <c r="K104" s="77" t="s">
        <v>916</v>
      </c>
      <c r="L104" s="77" t="s">
        <v>525</v>
      </c>
      <c r="M104" s="77" t="s">
        <v>1260</v>
      </c>
      <c r="N104" s="77" t="s">
        <v>1260</v>
      </c>
      <c r="O104" s="77" t="s">
        <v>1260</v>
      </c>
      <c r="P104" s="77" t="b">
        <f>List129[[#This Row],[Income2018]]=List129[[#This Row],[Income]]</f>
        <v>1</v>
      </c>
      <c r="Q104" s="77" t="s">
        <v>2079</v>
      </c>
      <c r="R104" s="77" t="s">
        <v>1223</v>
      </c>
      <c r="T104" s="77" t="s">
        <v>1258</v>
      </c>
      <c r="U104" s="77" t="s">
        <v>1223</v>
      </c>
      <c r="V104" s="77" t="s">
        <v>1258</v>
      </c>
      <c r="W104" s="78" t="s">
        <v>1258</v>
      </c>
      <c r="X104" s="78" t="s">
        <v>1258</v>
      </c>
      <c r="Y104" s="78">
        <v>1</v>
      </c>
      <c r="Z104" s="79">
        <f>IF(OR(List129[[#This Row],[Fragile 2018]]=1,List129[[#This Row],[Income]]="LDC"),1,"")</f>
        <v>1</v>
      </c>
      <c r="AA104" s="77" t="s">
        <v>1223</v>
      </c>
      <c r="AB104" s="77" t="s">
        <v>1258</v>
      </c>
      <c r="AC104" s="77" t="s">
        <v>1223</v>
      </c>
      <c r="AD104" s="77" t="s">
        <v>1223</v>
      </c>
      <c r="AE104" s="77" t="s">
        <v>1223</v>
      </c>
      <c r="AF104" s="77" t="s">
        <v>1223</v>
      </c>
      <c r="AG104" s="77" t="s">
        <v>1223</v>
      </c>
      <c r="AH104" s="77" t="s">
        <v>1223</v>
      </c>
      <c r="AI104" s="77" t="s">
        <v>1223</v>
      </c>
      <c r="AJ104" s="77" t="s">
        <v>1258</v>
      </c>
      <c r="AK104" s="77" t="s">
        <v>1223</v>
      </c>
      <c r="AL104" s="77" t="s">
        <v>1223</v>
      </c>
      <c r="AM104" s="77">
        <v>251</v>
      </c>
      <c r="AN104" s="77" t="s">
        <v>913</v>
      </c>
    </row>
    <row r="105" spans="1:40" x14ac:dyDescent="0.25">
      <c r="A105" s="77">
        <v>417</v>
      </c>
      <c r="B105" s="77">
        <v>364</v>
      </c>
      <c r="C105" s="77" t="s">
        <v>917</v>
      </c>
      <c r="D105" s="77" t="s">
        <v>917</v>
      </c>
      <c r="E105" s="77" t="s">
        <v>917</v>
      </c>
      <c r="F105" s="77" t="s">
        <v>918</v>
      </c>
      <c r="G105" s="77" t="s">
        <v>1363</v>
      </c>
      <c r="H105" s="77" t="s">
        <v>917</v>
      </c>
      <c r="I105" s="77">
        <v>498</v>
      </c>
      <c r="J105" s="77">
        <v>364</v>
      </c>
      <c r="K105" s="77" t="s">
        <v>918</v>
      </c>
      <c r="L105" s="77" t="s">
        <v>545</v>
      </c>
      <c r="M105" s="77" t="s">
        <v>1262</v>
      </c>
      <c r="N105" s="77" t="s">
        <v>1262</v>
      </c>
      <c r="O105" s="77" t="s">
        <v>1262</v>
      </c>
      <c r="P105" s="77" t="b">
        <f>List129[[#This Row],[Income2018]]=List129[[#This Row],[Income]]</f>
        <v>1</v>
      </c>
      <c r="Q105" s="77" t="s">
        <v>2080</v>
      </c>
      <c r="R105" s="77" t="s">
        <v>1223</v>
      </c>
      <c r="T105" s="77" t="s">
        <v>1223</v>
      </c>
      <c r="U105" s="77" t="s">
        <v>1223</v>
      </c>
      <c r="V105" s="77" t="s">
        <v>1223</v>
      </c>
      <c r="W105" s="78" t="s">
        <v>1223</v>
      </c>
      <c r="X105" s="78" t="s">
        <v>1223</v>
      </c>
      <c r="Y105" s="78" t="s">
        <v>1223</v>
      </c>
      <c r="Z105" s="79" t="str">
        <f>IF(OR(List129[[#This Row],[Fragile 2018]]=1,List129[[#This Row],[Income]]="LDC"),1,"")</f>
        <v/>
      </c>
      <c r="AA105" s="77" t="s">
        <v>1223</v>
      </c>
      <c r="AB105" s="77" t="s">
        <v>1258</v>
      </c>
      <c r="AC105" s="77" t="s">
        <v>1258</v>
      </c>
      <c r="AD105" s="77" t="s">
        <v>1223</v>
      </c>
      <c r="AE105" s="77" t="s">
        <v>1223</v>
      </c>
      <c r="AF105" s="77" t="s">
        <v>1223</v>
      </c>
      <c r="AG105" s="77" t="s">
        <v>1223</v>
      </c>
      <c r="AH105" s="77" t="s">
        <v>1223</v>
      </c>
      <c r="AI105" s="77" t="s">
        <v>1258</v>
      </c>
      <c r="AJ105" s="77" t="s">
        <v>1223</v>
      </c>
      <c r="AK105" s="77" t="s">
        <v>1223</v>
      </c>
      <c r="AL105" s="77" t="s">
        <v>1223</v>
      </c>
      <c r="AM105" s="77">
        <v>198</v>
      </c>
      <c r="AN105" s="77" t="s">
        <v>917</v>
      </c>
    </row>
    <row r="106" spans="1:40" x14ac:dyDescent="0.25">
      <c r="A106" s="77">
        <v>518</v>
      </c>
      <c r="B106" s="77">
        <v>454</v>
      </c>
      <c r="C106" s="77" t="s">
        <v>959</v>
      </c>
      <c r="D106" s="77" t="s">
        <v>960</v>
      </c>
      <c r="E106" s="77" t="s">
        <v>959</v>
      </c>
      <c r="F106" s="77" t="s">
        <v>961</v>
      </c>
      <c r="G106" s="77" t="s">
        <v>1364</v>
      </c>
      <c r="H106" s="77" t="s">
        <v>959</v>
      </c>
      <c r="I106" s="77">
        <v>498</v>
      </c>
      <c r="J106" s="77">
        <v>454</v>
      </c>
      <c r="K106" s="77" t="s">
        <v>961</v>
      </c>
      <c r="L106" s="77" t="s">
        <v>545</v>
      </c>
      <c r="M106" s="77" t="s">
        <v>1262</v>
      </c>
      <c r="N106" s="77" t="s">
        <v>1263</v>
      </c>
      <c r="O106" s="77" t="s">
        <v>1263</v>
      </c>
      <c r="P106" s="77" t="b">
        <f>List129[[#This Row],[Income2018]]=List129[[#This Row],[Income]]</f>
        <v>0</v>
      </c>
      <c r="Q106" s="77" t="s">
        <v>2081</v>
      </c>
      <c r="R106" s="77" t="s">
        <v>1258</v>
      </c>
      <c r="S106" s="77" t="s">
        <v>1346</v>
      </c>
      <c r="T106" s="77" t="s">
        <v>1223</v>
      </c>
      <c r="U106" s="77" t="s">
        <v>1223</v>
      </c>
      <c r="V106" s="77" t="s">
        <v>1223</v>
      </c>
      <c r="W106" s="78" t="s">
        <v>1223</v>
      </c>
      <c r="X106" s="78" t="s">
        <v>1223</v>
      </c>
      <c r="Y106" s="78" t="s">
        <v>1223</v>
      </c>
      <c r="Z106" s="79" t="str">
        <f>IF(OR(List129[[#This Row],[Fragile 2018]]=1,List129[[#This Row],[Income]]="LDC"),1,"")</f>
        <v/>
      </c>
      <c r="AA106" s="77" t="s">
        <v>1223</v>
      </c>
      <c r="AB106" s="77" t="s">
        <v>1258</v>
      </c>
      <c r="AC106" s="77" t="s">
        <v>1223</v>
      </c>
      <c r="AD106" s="77" t="s">
        <v>1223</v>
      </c>
      <c r="AE106" s="77" t="s">
        <v>1223</v>
      </c>
      <c r="AF106" s="77" t="s">
        <v>1223</v>
      </c>
      <c r="AG106" s="77" t="s">
        <v>1223</v>
      </c>
      <c r="AH106" s="77" t="s">
        <v>1223</v>
      </c>
      <c r="AI106" s="77" t="s">
        <v>1258</v>
      </c>
      <c r="AJ106" s="77" t="s">
        <v>1223</v>
      </c>
      <c r="AK106" s="77" t="s">
        <v>1223</v>
      </c>
      <c r="AL106" s="77" t="s">
        <v>1223</v>
      </c>
      <c r="AM106" s="77">
        <v>217</v>
      </c>
      <c r="AN106" s="77" t="s">
        <v>959</v>
      </c>
    </row>
    <row r="107" spans="1:40" x14ac:dyDescent="0.25">
      <c r="A107" s="77">
        <v>322</v>
      </c>
      <c r="B107" s="77">
        <v>261</v>
      </c>
      <c r="C107" s="77" t="s">
        <v>922</v>
      </c>
      <c r="D107" s="77" t="s">
        <v>923</v>
      </c>
      <c r="E107" s="77" t="s">
        <v>922</v>
      </c>
      <c r="F107" s="77" t="s">
        <v>924</v>
      </c>
      <c r="G107" s="77" t="s">
        <v>1365</v>
      </c>
      <c r="I107" s="77">
        <v>289</v>
      </c>
      <c r="J107" s="77">
        <v>261</v>
      </c>
      <c r="K107" s="77" t="s">
        <v>925</v>
      </c>
      <c r="L107" s="77" t="s">
        <v>539</v>
      </c>
      <c r="M107" s="77" t="s">
        <v>1292</v>
      </c>
      <c r="N107" s="77" t="s">
        <v>1262</v>
      </c>
      <c r="O107" s="77" t="s">
        <v>1262</v>
      </c>
      <c r="P107" s="77" t="b">
        <f>List129[[#This Row],[Income2018]]=List129[[#This Row],[Income]]</f>
        <v>0</v>
      </c>
      <c r="Q107" s="77" t="s">
        <v>2082</v>
      </c>
      <c r="R107" s="77" t="s">
        <v>1223</v>
      </c>
      <c r="T107" s="77" t="s">
        <v>1223</v>
      </c>
      <c r="U107" s="77" t="s">
        <v>1223</v>
      </c>
      <c r="V107" s="77" t="s">
        <v>1223</v>
      </c>
      <c r="W107" s="78" t="s">
        <v>1258</v>
      </c>
      <c r="X107" s="78" t="s">
        <v>1258</v>
      </c>
      <c r="Y107" s="78">
        <v>1</v>
      </c>
      <c r="Z107" s="79">
        <f>IF(OR(List129[[#This Row],[Fragile 2018]]=1,List129[[#This Row],[Income]]="LDC"),1,"")</f>
        <v>1</v>
      </c>
      <c r="AA107" s="77" t="s">
        <v>1258</v>
      </c>
      <c r="AB107" s="77" t="s">
        <v>1258</v>
      </c>
      <c r="AC107" s="77" t="s">
        <v>1223</v>
      </c>
      <c r="AD107" s="77" t="s">
        <v>1276</v>
      </c>
      <c r="AE107" s="77" t="s">
        <v>1223</v>
      </c>
      <c r="AF107" s="77" t="s">
        <v>1258</v>
      </c>
      <c r="AG107" s="77" t="s">
        <v>1223</v>
      </c>
      <c r="AH107" s="77" t="s">
        <v>1258</v>
      </c>
      <c r="AI107" s="77" t="s">
        <v>1223</v>
      </c>
      <c r="AJ107" s="77" t="s">
        <v>1223</v>
      </c>
      <c r="AK107" s="77" t="s">
        <v>1223</v>
      </c>
      <c r="AL107" s="77" t="s">
        <v>1223</v>
      </c>
      <c r="AM107" s="77">
        <v>159</v>
      </c>
      <c r="AN107" s="77" t="s">
        <v>922</v>
      </c>
    </row>
    <row r="108" spans="1:40" x14ac:dyDescent="0.25">
      <c r="A108" s="77">
        <v>685</v>
      </c>
      <c r="B108" s="77">
        <v>856</v>
      </c>
      <c r="C108" s="77" t="s">
        <v>926</v>
      </c>
      <c r="D108" s="77" t="s">
        <v>926</v>
      </c>
      <c r="E108" s="77" t="s">
        <v>926</v>
      </c>
      <c r="F108" s="77" t="s">
        <v>927</v>
      </c>
      <c r="G108" s="77" t="s">
        <v>1366</v>
      </c>
      <c r="I108" s="77">
        <v>889</v>
      </c>
      <c r="J108" s="77">
        <v>856</v>
      </c>
      <c r="K108" s="77" t="s">
        <v>927</v>
      </c>
      <c r="L108" s="77" t="s">
        <v>660</v>
      </c>
      <c r="M108" s="77" t="s">
        <v>1262</v>
      </c>
      <c r="N108" s="77" t="s">
        <v>1263</v>
      </c>
      <c r="O108" s="77" t="s">
        <v>1263</v>
      </c>
      <c r="P108" s="77" t="b">
        <f>List129[[#This Row],[Income2018]]=List129[[#This Row],[Income]]</f>
        <v>0</v>
      </c>
      <c r="Q108" s="77" t="s">
        <v>2083</v>
      </c>
      <c r="R108" s="77" t="s">
        <v>1223</v>
      </c>
      <c r="T108" s="77" t="s">
        <v>1223</v>
      </c>
      <c r="U108" s="77" t="s">
        <v>1258</v>
      </c>
      <c r="V108" s="77" t="s">
        <v>1223</v>
      </c>
      <c r="W108" s="78" t="s">
        <v>1223</v>
      </c>
      <c r="X108" s="78" t="s">
        <v>1223</v>
      </c>
      <c r="Y108" s="78" t="s">
        <v>1223</v>
      </c>
      <c r="Z108" s="79" t="str">
        <f>IF(OR(List129[[#This Row],[Fragile 2018]]=1,List129[[#This Row],[Income]]="LDC"),1,"")</f>
        <v/>
      </c>
      <c r="AA108" s="77" t="s">
        <v>1258</v>
      </c>
      <c r="AB108" s="77" t="s">
        <v>1258</v>
      </c>
      <c r="AC108" s="77" t="s">
        <v>1223</v>
      </c>
      <c r="AD108" s="77" t="s">
        <v>1223</v>
      </c>
      <c r="AE108" s="77" t="s">
        <v>1223</v>
      </c>
      <c r="AF108" s="77" t="s">
        <v>1223</v>
      </c>
      <c r="AG108" s="77" t="s">
        <v>1223</v>
      </c>
      <c r="AH108" s="77" t="s">
        <v>1223</v>
      </c>
      <c r="AI108" s="77" t="s">
        <v>1223</v>
      </c>
      <c r="AJ108" s="77" t="s">
        <v>1223</v>
      </c>
      <c r="AK108" s="77" t="s">
        <v>1258</v>
      </c>
      <c r="AL108" s="77" t="s">
        <v>1223</v>
      </c>
      <c r="AM108" s="77">
        <v>285</v>
      </c>
      <c r="AN108" s="77" t="s">
        <v>926</v>
      </c>
    </row>
    <row r="109" spans="1:40" x14ac:dyDescent="0.25">
      <c r="A109" s="77">
        <v>220</v>
      </c>
      <c r="B109" s="77">
        <v>769</v>
      </c>
      <c r="C109" s="77" t="s">
        <v>1162</v>
      </c>
      <c r="D109" s="77" t="s">
        <v>1162</v>
      </c>
      <c r="E109" s="77" t="s">
        <v>1162</v>
      </c>
      <c r="F109" s="77" t="s">
        <v>1163</v>
      </c>
      <c r="G109" s="77" t="s">
        <v>1367</v>
      </c>
      <c r="H109" s="77" t="s">
        <v>1162</v>
      </c>
      <c r="I109" s="77">
        <v>798</v>
      </c>
      <c r="J109" s="77">
        <v>769</v>
      </c>
      <c r="K109" s="77" t="s">
        <v>1164</v>
      </c>
      <c r="L109" s="77" t="s">
        <v>525</v>
      </c>
      <c r="M109" s="77" t="s">
        <v>1292</v>
      </c>
      <c r="N109" s="77" t="s">
        <v>1262</v>
      </c>
      <c r="O109" s="77" t="s">
        <v>1262</v>
      </c>
      <c r="P109" s="77" t="b">
        <f>List129[[#This Row],[Income2018]]=List129[[#This Row],[Income]]</f>
        <v>0</v>
      </c>
      <c r="Q109" s="77" t="s">
        <v>2084</v>
      </c>
      <c r="R109" s="77" t="s">
        <v>1258</v>
      </c>
      <c r="S109" s="77" t="s">
        <v>1346</v>
      </c>
      <c r="T109" s="77" t="s">
        <v>1223</v>
      </c>
      <c r="U109" s="77" t="s">
        <v>1223</v>
      </c>
      <c r="V109" s="77" t="s">
        <v>1223</v>
      </c>
      <c r="W109" s="78" t="s">
        <v>1223</v>
      </c>
      <c r="X109" s="78" t="s">
        <v>1223</v>
      </c>
      <c r="Y109" s="78" t="s">
        <v>1223</v>
      </c>
      <c r="Z109" s="79" t="str">
        <f>IF(OR(List129[[#This Row],[Fragile 2018]]=1,List129[[#This Row],[Income]]="LDC"),1,"")</f>
        <v/>
      </c>
      <c r="AA109" s="77" t="s">
        <v>1223</v>
      </c>
      <c r="AB109" s="77" t="s">
        <v>1258</v>
      </c>
      <c r="AC109" s="77" t="s">
        <v>1223</v>
      </c>
      <c r="AD109" s="77" t="s">
        <v>1223</v>
      </c>
      <c r="AE109" s="77" t="s">
        <v>1223</v>
      </c>
      <c r="AF109" s="77" t="s">
        <v>1223</v>
      </c>
      <c r="AG109" s="77" t="s">
        <v>1223</v>
      </c>
      <c r="AH109" s="77" t="s">
        <v>1223</v>
      </c>
      <c r="AI109" s="77" t="s">
        <v>1223</v>
      </c>
      <c r="AJ109" s="77" t="s">
        <v>1258</v>
      </c>
      <c r="AK109" s="77" t="s">
        <v>1223</v>
      </c>
      <c r="AL109" s="77" t="s">
        <v>1223</v>
      </c>
      <c r="AM109" s="77">
        <v>272</v>
      </c>
      <c r="AN109" s="77" t="s">
        <v>1162</v>
      </c>
    </row>
    <row r="110" spans="1:40" x14ac:dyDescent="0.25">
      <c r="A110" s="77">
        <v>146</v>
      </c>
      <c r="B110" s="77">
        <v>85</v>
      </c>
      <c r="C110" s="77" t="s">
        <v>928</v>
      </c>
      <c r="D110" s="77" t="s">
        <v>929</v>
      </c>
      <c r="E110" s="77" t="s">
        <v>929</v>
      </c>
      <c r="F110" s="77" t="s">
        <v>930</v>
      </c>
      <c r="G110" s="77" t="s">
        <v>1368</v>
      </c>
      <c r="I110" s="77">
        <v>89</v>
      </c>
      <c r="J110" s="77">
        <v>85</v>
      </c>
      <c r="K110" s="77" t="s">
        <v>930</v>
      </c>
      <c r="L110" s="77" t="s">
        <v>529</v>
      </c>
      <c r="M110" s="77" t="s">
        <v>1262</v>
      </c>
      <c r="N110" s="77" t="s">
        <v>1262</v>
      </c>
      <c r="O110" s="77" t="s">
        <v>1262</v>
      </c>
      <c r="P110" s="77" t="b">
        <f>List129[[#This Row],[Income2018]]=List129[[#This Row],[Income]]</f>
        <v>1</v>
      </c>
      <c r="Q110" s="77" t="s">
        <v>2085</v>
      </c>
      <c r="R110" s="77" t="s">
        <v>1223</v>
      </c>
      <c r="T110" s="77" t="s">
        <v>1223</v>
      </c>
      <c r="U110" s="77" t="s">
        <v>1223</v>
      </c>
      <c r="V110" s="77" t="s">
        <v>1223</v>
      </c>
      <c r="W110" s="78" t="s">
        <v>1223</v>
      </c>
      <c r="X110" s="78" t="s">
        <v>1223</v>
      </c>
      <c r="Y110" s="78" t="s">
        <v>1223</v>
      </c>
      <c r="Z110" s="79" t="str">
        <f>IF(OR(List129[[#This Row],[Fragile 2018]]=1,List129[[#This Row],[Income]]="LDC"),1,"")</f>
        <v/>
      </c>
      <c r="AA110" s="77" t="s">
        <v>1223</v>
      </c>
      <c r="AB110" s="77" t="s">
        <v>1258</v>
      </c>
      <c r="AC110" s="77" t="s">
        <v>1223</v>
      </c>
      <c r="AD110" s="77" t="s">
        <v>1223</v>
      </c>
      <c r="AE110" s="77" t="s">
        <v>1223</v>
      </c>
      <c r="AF110" s="77" t="s">
        <v>1223</v>
      </c>
      <c r="AG110" s="77" t="s">
        <v>1223</v>
      </c>
      <c r="AH110" s="77" t="s">
        <v>1223</v>
      </c>
      <c r="AI110" s="77" t="s">
        <v>1223</v>
      </c>
      <c r="AJ110" s="77" t="s">
        <v>1223</v>
      </c>
      <c r="AK110" s="77" t="s">
        <v>1223</v>
      </c>
      <c r="AL110" s="77" t="s">
        <v>1258</v>
      </c>
      <c r="AM110" s="77">
        <v>110</v>
      </c>
      <c r="AN110" s="77" t="s">
        <v>928</v>
      </c>
    </row>
    <row r="111" spans="1:40" x14ac:dyDescent="0.25">
      <c r="A111" s="77">
        <v>277</v>
      </c>
      <c r="B111" s="77">
        <v>617</v>
      </c>
      <c r="C111" s="77" t="s">
        <v>931</v>
      </c>
      <c r="D111" s="77" t="s">
        <v>932</v>
      </c>
      <c r="E111" s="77" t="s">
        <v>933</v>
      </c>
      <c r="F111" s="77" t="s">
        <v>934</v>
      </c>
      <c r="G111" s="77" t="s">
        <v>1369</v>
      </c>
      <c r="I111" s="77">
        <v>798</v>
      </c>
      <c r="J111" s="77">
        <v>617</v>
      </c>
      <c r="K111" s="77" t="s">
        <v>935</v>
      </c>
      <c r="L111" s="77" t="s">
        <v>525</v>
      </c>
      <c r="M111" s="77" t="s">
        <v>1292</v>
      </c>
      <c r="N111" s="77" t="s">
        <v>1262</v>
      </c>
      <c r="O111" s="77" t="s">
        <v>1262</v>
      </c>
      <c r="P111" s="77" t="b">
        <f>List129[[#This Row],[Income2018]]=List129[[#This Row],[Income]]</f>
        <v>0</v>
      </c>
      <c r="Q111" s="77" t="s">
        <v>2086</v>
      </c>
      <c r="R111" s="77" t="s">
        <v>1223</v>
      </c>
      <c r="T111" s="77" t="s">
        <v>1223</v>
      </c>
      <c r="U111" s="77" t="s">
        <v>1223</v>
      </c>
      <c r="V111" s="77" t="s">
        <v>1258</v>
      </c>
      <c r="W111" s="77" t="s">
        <v>1223</v>
      </c>
      <c r="X111" s="77" t="s">
        <v>1223</v>
      </c>
      <c r="Y111" s="77" t="s">
        <v>1223</v>
      </c>
      <c r="Z111" s="79" t="str">
        <f>IF(OR(List129[[#This Row],[Fragile 2018]]=1,List129[[#This Row],[Income]]="LDC"),1,"")</f>
        <v/>
      </c>
      <c r="AA111" s="77" t="s">
        <v>1223</v>
      </c>
      <c r="AB111" s="77" t="s">
        <v>1258</v>
      </c>
      <c r="AC111" s="77" t="s">
        <v>1223</v>
      </c>
      <c r="AD111" s="77" t="s">
        <v>1223</v>
      </c>
      <c r="AE111" s="77" t="s">
        <v>1223</v>
      </c>
      <c r="AF111" s="77" t="s">
        <v>1223</v>
      </c>
      <c r="AG111" s="77" t="s">
        <v>1223</v>
      </c>
      <c r="AH111" s="77" t="s">
        <v>1223</v>
      </c>
      <c r="AI111" s="77" t="s">
        <v>1223</v>
      </c>
      <c r="AJ111" s="77" t="s">
        <v>1258</v>
      </c>
      <c r="AK111" s="77" t="s">
        <v>1223</v>
      </c>
      <c r="AL111" s="77" t="s">
        <v>1223</v>
      </c>
      <c r="AM111" s="77">
        <v>256</v>
      </c>
      <c r="AN111" s="77" t="s">
        <v>931</v>
      </c>
    </row>
    <row r="112" spans="1:40" x14ac:dyDescent="0.25">
      <c r="A112" s="77">
        <v>266</v>
      </c>
      <c r="B112" s="77">
        <v>558</v>
      </c>
      <c r="C112" s="77" t="s">
        <v>936</v>
      </c>
      <c r="D112" s="77" t="s">
        <v>936</v>
      </c>
      <c r="E112" s="77" t="s">
        <v>937</v>
      </c>
      <c r="F112" s="77" t="s">
        <v>938</v>
      </c>
      <c r="G112" s="77" t="s">
        <v>1370</v>
      </c>
      <c r="I112" s="77">
        <v>798</v>
      </c>
      <c r="J112" s="77">
        <v>558</v>
      </c>
      <c r="K112" s="77" t="s">
        <v>939</v>
      </c>
      <c r="L112" s="77" t="s">
        <v>525</v>
      </c>
      <c r="M112" s="77" t="s">
        <v>1263</v>
      </c>
      <c r="O112" s="77" t="s">
        <v>1267</v>
      </c>
      <c r="P112" s="77" t="b">
        <f>List129[[#This Row],[Income2018]]=List129[[#This Row],[Income]]</f>
        <v>0</v>
      </c>
      <c r="Q112" s="77" t="s">
        <v>2087</v>
      </c>
      <c r="R112" s="77" t="s">
        <v>1223</v>
      </c>
      <c r="T112" s="77" t="s">
        <v>1223</v>
      </c>
      <c r="U112" s="77" t="s">
        <v>1223</v>
      </c>
      <c r="V112" s="77" t="s">
        <v>1223</v>
      </c>
      <c r="W112" s="78" t="s">
        <v>1223</v>
      </c>
      <c r="X112" s="78" t="s">
        <v>1223</v>
      </c>
      <c r="Y112" s="78" t="s">
        <v>1223</v>
      </c>
      <c r="Z112" s="79" t="str">
        <f>IF(OR(List129[[#This Row],[Fragile 2018]]=1,List129[[#This Row],[Income]]="LDC"),1,"")</f>
        <v/>
      </c>
      <c r="AA112" s="77" t="s">
        <v>1223</v>
      </c>
      <c r="AB112" s="77" t="s">
        <v>1258</v>
      </c>
      <c r="AC112" s="77" t="s">
        <v>1223</v>
      </c>
      <c r="AD112" s="77" t="s">
        <v>1223</v>
      </c>
      <c r="AE112" s="77" t="s">
        <v>1223</v>
      </c>
      <c r="AF112" s="77" t="s">
        <v>1223</v>
      </c>
      <c r="AG112" s="77" t="s">
        <v>1223</v>
      </c>
      <c r="AH112" s="77" t="s">
        <v>1223</v>
      </c>
      <c r="AI112" s="77" t="s">
        <v>1223</v>
      </c>
      <c r="AJ112" s="77" t="s">
        <v>1258</v>
      </c>
      <c r="AK112" s="77" t="s">
        <v>1223</v>
      </c>
      <c r="AL112" s="77" t="s">
        <v>1223</v>
      </c>
      <c r="AM112" s="77">
        <v>232</v>
      </c>
      <c r="AN112" s="77" t="s">
        <v>936</v>
      </c>
    </row>
    <row r="113" spans="1:40" x14ac:dyDescent="0.25">
      <c r="A113" s="77">
        <v>259</v>
      </c>
      <c r="B113" s="77">
        <v>665</v>
      </c>
      <c r="C113" s="77" t="s">
        <v>940</v>
      </c>
      <c r="D113" s="77" t="s">
        <v>940</v>
      </c>
      <c r="E113" s="77" t="s">
        <v>940</v>
      </c>
      <c r="F113" s="77" t="s">
        <v>941</v>
      </c>
      <c r="G113" s="77" t="s">
        <v>1371</v>
      </c>
      <c r="I113" s="77">
        <v>798</v>
      </c>
      <c r="J113" s="77">
        <v>665</v>
      </c>
      <c r="K113" s="77" t="s">
        <v>941</v>
      </c>
      <c r="L113" s="77" t="s">
        <v>525</v>
      </c>
      <c r="M113" s="77" t="s">
        <v>1292</v>
      </c>
      <c r="N113" s="77" t="s">
        <v>1262</v>
      </c>
      <c r="O113" s="77" t="s">
        <v>1262</v>
      </c>
      <c r="P113" s="77" t="b">
        <f>List129[[#This Row],[Income2018]]=List129[[#This Row],[Income]]</f>
        <v>0</v>
      </c>
      <c r="Q113" s="77" t="s">
        <v>2088</v>
      </c>
      <c r="R113" s="77" t="s">
        <v>1223</v>
      </c>
      <c r="T113" s="77" t="s">
        <v>1223</v>
      </c>
      <c r="U113" s="77" t="s">
        <v>1223</v>
      </c>
      <c r="V113" s="77" t="s">
        <v>1223</v>
      </c>
      <c r="W113" s="78" t="s">
        <v>1258</v>
      </c>
      <c r="X113" s="78" t="s">
        <v>1258</v>
      </c>
      <c r="Y113" s="78">
        <v>1</v>
      </c>
      <c r="Z113" s="79">
        <f>IF(OR(List129[[#This Row],[Fragile 2018]]=1,List129[[#This Row],[Income]]="LDC"),1,"")</f>
        <v>1</v>
      </c>
      <c r="AA113" s="77" t="s">
        <v>1223</v>
      </c>
      <c r="AB113" s="77" t="s">
        <v>1258</v>
      </c>
      <c r="AC113" s="77" t="s">
        <v>1223</v>
      </c>
      <c r="AD113" s="77" t="s">
        <v>1223</v>
      </c>
      <c r="AE113" s="77" t="s">
        <v>1223</v>
      </c>
      <c r="AF113" s="77" t="s">
        <v>1223</v>
      </c>
      <c r="AG113" s="77" t="s">
        <v>1223</v>
      </c>
      <c r="AH113" s="77" t="s">
        <v>1223</v>
      </c>
      <c r="AI113" s="77" t="s">
        <v>1223</v>
      </c>
      <c r="AJ113" s="77" t="s">
        <v>1258</v>
      </c>
      <c r="AK113" s="77" t="s">
        <v>1223</v>
      </c>
      <c r="AL113" s="77" t="s">
        <v>1223</v>
      </c>
      <c r="AM113" s="77">
        <v>252</v>
      </c>
      <c r="AN113" s="77" t="s">
        <v>940</v>
      </c>
    </row>
    <row r="114" spans="1:40" x14ac:dyDescent="0.25">
      <c r="A114" s="77">
        <v>679</v>
      </c>
      <c r="B114" s="77">
        <v>861</v>
      </c>
      <c r="C114" s="77" t="s">
        <v>942</v>
      </c>
      <c r="D114" s="77" t="s">
        <v>942</v>
      </c>
      <c r="E114" s="77" t="s">
        <v>942</v>
      </c>
      <c r="F114" s="77" t="s">
        <v>943</v>
      </c>
      <c r="G114" s="77" t="s">
        <v>1372</v>
      </c>
      <c r="I114" s="77">
        <v>889</v>
      </c>
      <c r="J114" s="77">
        <v>861</v>
      </c>
      <c r="K114" s="77" t="s">
        <v>943</v>
      </c>
      <c r="L114" s="77" t="s">
        <v>660</v>
      </c>
      <c r="M114" s="77" t="s">
        <v>1263</v>
      </c>
      <c r="N114" s="77" t="s">
        <v>1263</v>
      </c>
      <c r="O114" s="77" t="s">
        <v>1263</v>
      </c>
      <c r="P114" s="77" t="b">
        <f>List129[[#This Row],[Income2018]]=List129[[#This Row],[Income]]</f>
        <v>1</v>
      </c>
      <c r="Q114" s="77" t="s">
        <v>2089</v>
      </c>
      <c r="R114" s="77" t="s">
        <v>1223</v>
      </c>
      <c r="T114" s="77" t="s">
        <v>1223</v>
      </c>
      <c r="U114" s="77" t="s">
        <v>1258</v>
      </c>
      <c r="V114" s="77" t="s">
        <v>1223</v>
      </c>
      <c r="W114" s="78" t="s">
        <v>1223</v>
      </c>
      <c r="X114" s="78" t="s">
        <v>1223</v>
      </c>
      <c r="Y114" s="78" t="s">
        <v>1223</v>
      </c>
      <c r="Z114" s="79" t="str">
        <f>IF(OR(List129[[#This Row],[Fragile 2018]]=1,List129[[#This Row],[Income]]="LDC"),1,"")</f>
        <v/>
      </c>
      <c r="AA114" s="77" t="s">
        <v>1258</v>
      </c>
      <c r="AB114" s="77" t="s">
        <v>1258</v>
      </c>
      <c r="AC114" s="77" t="s">
        <v>1223</v>
      </c>
      <c r="AD114" s="77" t="s">
        <v>1223</v>
      </c>
      <c r="AE114" s="77" t="s">
        <v>1223</v>
      </c>
      <c r="AF114" s="77" t="s">
        <v>1223</v>
      </c>
      <c r="AG114" s="77" t="s">
        <v>1223</v>
      </c>
      <c r="AH114" s="77" t="s">
        <v>1223</v>
      </c>
      <c r="AI114" s="77" t="s">
        <v>1223</v>
      </c>
      <c r="AJ114" s="77" t="s">
        <v>1223</v>
      </c>
      <c r="AK114" s="77" t="s">
        <v>1258</v>
      </c>
      <c r="AL114" s="77" t="s">
        <v>1223</v>
      </c>
      <c r="AM114" s="77">
        <v>286</v>
      </c>
      <c r="AN114" s="77" t="s">
        <v>942</v>
      </c>
    </row>
    <row r="115" spans="1:40" x14ac:dyDescent="0.25">
      <c r="A115" s="77">
        <v>325</v>
      </c>
      <c r="B115" s="77">
        <v>218</v>
      </c>
      <c r="C115" s="77" t="s">
        <v>1182</v>
      </c>
      <c r="D115" s="77" t="s">
        <v>1183</v>
      </c>
      <c r="E115" s="77" t="s">
        <v>1184</v>
      </c>
      <c r="F115" s="77" t="s">
        <v>1185</v>
      </c>
      <c r="G115" s="77" t="s">
        <v>1373</v>
      </c>
      <c r="H115" s="77" t="s">
        <v>1182</v>
      </c>
      <c r="I115" s="77">
        <v>289</v>
      </c>
      <c r="J115" s="77">
        <v>218</v>
      </c>
      <c r="K115" s="77" t="s">
        <v>1186</v>
      </c>
      <c r="L115" s="77" t="s">
        <v>539</v>
      </c>
      <c r="M115" s="77" t="s">
        <v>1263</v>
      </c>
      <c r="N115" s="77" t="s">
        <v>1263</v>
      </c>
      <c r="O115" s="77" t="s">
        <v>1263</v>
      </c>
      <c r="P115" s="77" t="b">
        <f>List129[[#This Row],[Income2018]]=List129[[#This Row],[Income]]</f>
        <v>1</v>
      </c>
      <c r="Q115" s="77" t="s">
        <v>2090</v>
      </c>
      <c r="R115" s="77" t="s">
        <v>1258</v>
      </c>
      <c r="S115" s="77" t="s">
        <v>1346</v>
      </c>
      <c r="T115" s="77" t="s">
        <v>1223</v>
      </c>
      <c r="U115" s="77" t="s">
        <v>1223</v>
      </c>
      <c r="V115" s="77" t="s">
        <v>1223</v>
      </c>
      <c r="W115" s="78" t="s">
        <v>1223</v>
      </c>
      <c r="X115" s="78" t="s">
        <v>1223</v>
      </c>
      <c r="Y115" s="78" t="s">
        <v>1223</v>
      </c>
      <c r="Z115" s="79" t="str">
        <f>IF(OR(List129[[#This Row],[Fragile 2018]]=1,List129[[#This Row],[Income]]="LDC"),1,"")</f>
        <v/>
      </c>
      <c r="AA115" s="77" t="s">
        <v>1258</v>
      </c>
      <c r="AB115" s="77" t="s">
        <v>1258</v>
      </c>
      <c r="AC115" s="77" t="s">
        <v>1223</v>
      </c>
      <c r="AD115" s="77" t="s">
        <v>1223</v>
      </c>
      <c r="AE115" s="77" t="s">
        <v>1223</v>
      </c>
      <c r="AF115" s="77" t="s">
        <v>1258</v>
      </c>
      <c r="AG115" s="77" t="s">
        <v>1223</v>
      </c>
      <c r="AH115" s="77" t="s">
        <v>1258</v>
      </c>
      <c r="AI115" s="77" t="s">
        <v>1223</v>
      </c>
      <c r="AJ115" s="77" t="s">
        <v>1223</v>
      </c>
      <c r="AK115" s="77" t="s">
        <v>1223</v>
      </c>
      <c r="AL115" s="77" t="s">
        <v>1223</v>
      </c>
      <c r="AM115" s="77">
        <v>167</v>
      </c>
      <c r="AN115" s="77" t="s">
        <v>1182</v>
      </c>
    </row>
    <row r="116" spans="1:40" x14ac:dyDescent="0.25">
      <c r="A116" s="77">
        <v>418</v>
      </c>
      <c r="B116" s="77">
        <v>366</v>
      </c>
      <c r="C116" s="77" t="s">
        <v>949</v>
      </c>
      <c r="D116" s="77" t="s">
        <v>949</v>
      </c>
      <c r="E116" s="77" t="s">
        <v>949</v>
      </c>
      <c r="F116" s="77" t="s">
        <v>950</v>
      </c>
      <c r="G116" s="77" t="s">
        <v>1374</v>
      </c>
      <c r="I116" s="77">
        <v>498</v>
      </c>
      <c r="J116" s="77">
        <v>366</v>
      </c>
      <c r="K116" s="77" t="s">
        <v>950</v>
      </c>
      <c r="L116" s="77" t="s">
        <v>545</v>
      </c>
      <c r="M116" s="77" t="s">
        <v>1263</v>
      </c>
      <c r="N116" s="77" t="s">
        <v>1263</v>
      </c>
      <c r="O116" s="77" t="s">
        <v>1263</v>
      </c>
      <c r="P116" s="77" t="b">
        <f>List129[[#This Row],[Income2018]]=List129[[#This Row],[Income]]</f>
        <v>1</v>
      </c>
      <c r="Q116" s="77" t="s">
        <v>2091</v>
      </c>
      <c r="R116" s="77" t="s">
        <v>1223</v>
      </c>
      <c r="T116" s="77" t="s">
        <v>1223</v>
      </c>
      <c r="U116" s="77" t="s">
        <v>1223</v>
      </c>
      <c r="V116" s="77" t="s">
        <v>1223</v>
      </c>
      <c r="W116" s="78" t="s">
        <v>1223</v>
      </c>
      <c r="X116" s="78" t="s">
        <v>1223</v>
      </c>
      <c r="Y116" s="78" t="s">
        <v>1223</v>
      </c>
      <c r="Z116" s="79" t="str">
        <f>IF(OR(List129[[#This Row],[Fragile 2018]]=1,List129[[#This Row],[Income]]="LDC"),1,"")</f>
        <v/>
      </c>
      <c r="AA116" s="77" t="s">
        <v>1223</v>
      </c>
      <c r="AB116" s="77" t="s">
        <v>1258</v>
      </c>
      <c r="AC116" s="77" t="s">
        <v>1223</v>
      </c>
      <c r="AD116" s="77" t="s">
        <v>1223</v>
      </c>
      <c r="AE116" s="77" t="s">
        <v>1223</v>
      </c>
      <c r="AF116" s="77" t="s">
        <v>1223</v>
      </c>
      <c r="AG116" s="77" t="s">
        <v>1223</v>
      </c>
      <c r="AH116" s="77" t="s">
        <v>1223</v>
      </c>
      <c r="AI116" s="77" t="s">
        <v>1258</v>
      </c>
      <c r="AJ116" s="77" t="s">
        <v>1223</v>
      </c>
      <c r="AK116" s="77" t="s">
        <v>1223</v>
      </c>
      <c r="AL116" s="77" t="s">
        <v>1223</v>
      </c>
      <c r="AM116" s="77">
        <v>199</v>
      </c>
      <c r="AN116" s="77" t="s">
        <v>949</v>
      </c>
    </row>
    <row r="117" spans="1:40" x14ac:dyDescent="0.25">
      <c r="A117" s="77">
        <v>619</v>
      </c>
      <c r="B117" s="77">
        <v>862</v>
      </c>
      <c r="C117" s="77" t="s">
        <v>951</v>
      </c>
      <c r="D117" s="77" t="s">
        <v>952</v>
      </c>
      <c r="E117" s="77" t="s">
        <v>953</v>
      </c>
      <c r="F117" s="77" t="s">
        <v>954</v>
      </c>
      <c r="G117" s="77" t="s">
        <v>1375</v>
      </c>
      <c r="I117" s="77">
        <v>889</v>
      </c>
      <c r="J117" s="77">
        <v>862</v>
      </c>
      <c r="K117" s="77" t="s">
        <v>955</v>
      </c>
      <c r="L117" s="77" t="s">
        <v>660</v>
      </c>
      <c r="M117" s="77" t="s">
        <v>1292</v>
      </c>
      <c r="N117" s="77" t="s">
        <v>1262</v>
      </c>
      <c r="O117" s="77" t="s">
        <v>1262</v>
      </c>
      <c r="P117" s="77" t="b">
        <f>List129[[#This Row],[Income2018]]=List129[[#This Row],[Income]]</f>
        <v>0</v>
      </c>
      <c r="Q117" s="77" t="s">
        <v>2092</v>
      </c>
      <c r="R117" s="77" t="s">
        <v>1223</v>
      </c>
      <c r="T117" s="77" t="s">
        <v>1223</v>
      </c>
      <c r="U117" s="77" t="s">
        <v>1258</v>
      </c>
      <c r="V117" s="77" t="s">
        <v>1223</v>
      </c>
      <c r="W117" s="78" t="s">
        <v>1223</v>
      </c>
      <c r="X117" s="78" t="s">
        <v>1223</v>
      </c>
      <c r="Y117" s="78">
        <v>1</v>
      </c>
      <c r="Z117" s="79">
        <f>IF(OR(List129[[#This Row],[Fragile 2018]]=1,List129[[#This Row],[Income]]="LDC"),1,"")</f>
        <v>1</v>
      </c>
      <c r="AA117" s="77" t="s">
        <v>1258</v>
      </c>
      <c r="AB117" s="77" t="s">
        <v>1258</v>
      </c>
      <c r="AC117" s="77" t="s">
        <v>1223</v>
      </c>
      <c r="AD117" s="77" t="s">
        <v>1223</v>
      </c>
      <c r="AE117" s="77" t="s">
        <v>1223</v>
      </c>
      <c r="AF117" s="77" t="s">
        <v>1223</v>
      </c>
      <c r="AG117" s="77" t="s">
        <v>1223</v>
      </c>
      <c r="AH117" s="77" t="s">
        <v>1223</v>
      </c>
      <c r="AI117" s="77" t="s">
        <v>1223</v>
      </c>
      <c r="AJ117" s="77" t="s">
        <v>1223</v>
      </c>
      <c r="AK117" s="77" t="s">
        <v>1258</v>
      </c>
      <c r="AL117" s="77" t="s">
        <v>1223</v>
      </c>
      <c r="AM117" s="77">
        <v>287</v>
      </c>
      <c r="AN117" s="77" t="s">
        <v>951</v>
      </c>
    </row>
    <row r="118" spans="1:40" x14ac:dyDescent="0.25">
      <c r="A118" s="77">
        <v>517</v>
      </c>
      <c r="B118" s="77">
        <v>451</v>
      </c>
      <c r="C118" s="77" t="s">
        <v>956</v>
      </c>
      <c r="D118" s="77" t="s">
        <v>956</v>
      </c>
      <c r="E118" s="77" t="s">
        <v>956</v>
      </c>
      <c r="F118" s="77" t="s">
        <v>957</v>
      </c>
      <c r="G118" s="77" t="s">
        <v>1376</v>
      </c>
      <c r="I118" s="77">
        <v>498</v>
      </c>
      <c r="J118" s="77">
        <v>451</v>
      </c>
      <c r="K118" s="77" t="s">
        <v>958</v>
      </c>
      <c r="L118" s="77" t="s">
        <v>545</v>
      </c>
      <c r="M118" s="77" t="s">
        <v>1262</v>
      </c>
      <c r="N118" s="77" t="s">
        <v>1263</v>
      </c>
      <c r="O118" s="77" t="s">
        <v>1263</v>
      </c>
      <c r="P118" s="77" t="b">
        <f>List129[[#This Row],[Income2018]]=List129[[#This Row],[Income]]</f>
        <v>0</v>
      </c>
      <c r="Q118" s="77" t="s">
        <v>2093</v>
      </c>
      <c r="R118" s="77" t="s">
        <v>1223</v>
      </c>
      <c r="T118" s="77" t="s">
        <v>1223</v>
      </c>
      <c r="U118" s="77" t="s">
        <v>1223</v>
      </c>
      <c r="V118" s="77" t="s">
        <v>1258</v>
      </c>
      <c r="W118" s="78" t="s">
        <v>1223</v>
      </c>
      <c r="X118" s="78" t="s">
        <v>1223</v>
      </c>
      <c r="Y118" s="78" t="s">
        <v>1223</v>
      </c>
      <c r="Z118" s="79" t="str">
        <f>IF(OR(List129[[#This Row],[Fragile 2018]]=1,List129[[#This Row],[Income]]="LDC"),1,"")</f>
        <v/>
      </c>
      <c r="AA118" s="77" t="s">
        <v>1223</v>
      </c>
      <c r="AB118" s="77" t="s">
        <v>1258</v>
      </c>
      <c r="AC118" s="77" t="s">
        <v>1223</v>
      </c>
      <c r="AD118" s="77" t="s">
        <v>1223</v>
      </c>
      <c r="AE118" s="77" t="s">
        <v>1223</v>
      </c>
      <c r="AF118" s="77" t="s">
        <v>1223</v>
      </c>
      <c r="AG118" s="77" t="s">
        <v>1223</v>
      </c>
      <c r="AH118" s="77" t="s">
        <v>1223</v>
      </c>
      <c r="AI118" s="77" t="s">
        <v>1258</v>
      </c>
      <c r="AJ118" s="77" t="s">
        <v>1223</v>
      </c>
      <c r="AK118" s="77" t="s">
        <v>1223</v>
      </c>
      <c r="AL118" s="77" t="s">
        <v>1223</v>
      </c>
      <c r="AM118" s="77">
        <v>216</v>
      </c>
      <c r="AN118" s="77" t="s">
        <v>956</v>
      </c>
    </row>
    <row r="119" spans="1:40" x14ac:dyDescent="0.25">
      <c r="A119" s="77">
        <v>278</v>
      </c>
      <c r="B119" s="77">
        <v>550</v>
      </c>
      <c r="C119" s="77" t="s">
        <v>944</v>
      </c>
      <c r="D119" s="77" t="s">
        <v>945</v>
      </c>
      <c r="E119" s="77" t="s">
        <v>946</v>
      </c>
      <c r="F119" s="77" t="s">
        <v>947</v>
      </c>
      <c r="G119" s="77" t="s">
        <v>1377</v>
      </c>
      <c r="H119" s="77" t="s">
        <v>944</v>
      </c>
      <c r="I119" s="77">
        <v>798</v>
      </c>
      <c r="J119" s="77">
        <v>550</v>
      </c>
      <c r="K119" s="77" t="s">
        <v>948</v>
      </c>
      <c r="L119" s="77" t="s">
        <v>525</v>
      </c>
      <c r="M119" s="77" t="s">
        <v>1262</v>
      </c>
      <c r="N119" s="77" t="s">
        <v>1262</v>
      </c>
      <c r="O119" s="77" t="s">
        <v>1262</v>
      </c>
      <c r="P119" s="77" t="b">
        <f>List129[[#This Row],[Income2018]]=List129[[#This Row],[Income]]</f>
        <v>1</v>
      </c>
      <c r="Q119" s="77" t="s">
        <v>2094</v>
      </c>
      <c r="R119" s="77" t="s">
        <v>1258</v>
      </c>
      <c r="S119" s="77" t="s">
        <v>947</v>
      </c>
      <c r="T119" s="77" t="s">
        <v>1223</v>
      </c>
      <c r="U119" s="77" t="s">
        <v>1223</v>
      </c>
      <c r="V119" s="77" t="s">
        <v>1223</v>
      </c>
      <c r="W119" s="78" t="s">
        <v>1258</v>
      </c>
      <c r="X119" s="78" t="s">
        <v>1258</v>
      </c>
      <c r="Y119" s="78">
        <v>1</v>
      </c>
      <c r="Z119" s="79">
        <f>IF(OR(List129[[#This Row],[Fragile 2018]]=1,List129[[#This Row],[Income]]="LDC"),1,"")</f>
        <v>1</v>
      </c>
      <c r="AA119" s="77" t="s">
        <v>1223</v>
      </c>
      <c r="AB119" s="77" t="s">
        <v>1258</v>
      </c>
      <c r="AC119" s="77" t="s">
        <v>1223</v>
      </c>
      <c r="AD119" s="77" t="s">
        <v>1223</v>
      </c>
      <c r="AE119" s="77" t="s">
        <v>1223</v>
      </c>
      <c r="AF119" s="77" t="s">
        <v>1223</v>
      </c>
      <c r="AG119" s="77" t="s">
        <v>1223</v>
      </c>
      <c r="AH119" s="77" t="s">
        <v>1223</v>
      </c>
      <c r="AI119" s="77" t="s">
        <v>1223</v>
      </c>
      <c r="AJ119" s="77" t="s">
        <v>1258</v>
      </c>
      <c r="AK119" s="77" t="s">
        <v>1223</v>
      </c>
      <c r="AL119" s="77" t="s">
        <v>1223</v>
      </c>
      <c r="AM119" s="77">
        <v>233</v>
      </c>
      <c r="AN119" s="77" t="s">
        <v>944</v>
      </c>
    </row>
    <row r="120" spans="1:40" x14ac:dyDescent="0.25">
      <c r="A120" s="77">
        <v>931</v>
      </c>
      <c r="B120" s="77">
        <v>189</v>
      </c>
      <c r="C120" s="77" t="s">
        <v>962</v>
      </c>
      <c r="D120" s="77" t="s">
        <v>963</v>
      </c>
      <c r="E120" s="77" t="s">
        <v>964</v>
      </c>
      <c r="F120" s="77" t="s">
        <v>642</v>
      </c>
      <c r="I120" s="77">
        <v>189</v>
      </c>
      <c r="J120" s="77">
        <v>189</v>
      </c>
      <c r="K120" s="77" t="s">
        <v>965</v>
      </c>
      <c r="L120" s="77" t="s">
        <v>535</v>
      </c>
      <c r="M120" s="77" t="s">
        <v>1262</v>
      </c>
      <c r="O120" s="77" t="s">
        <v>1257</v>
      </c>
      <c r="P120" s="77" t="b">
        <f>List129[[#This Row],[Income2018]]=List129[[#This Row],[Income]]</f>
        <v>0</v>
      </c>
      <c r="Q120" s="77" t="s">
        <v>2095</v>
      </c>
      <c r="R120" s="77" t="s">
        <v>1223</v>
      </c>
      <c r="T120" s="77" t="s">
        <v>1223</v>
      </c>
      <c r="U120" s="77" t="s">
        <v>1223</v>
      </c>
      <c r="V120" s="77" t="s">
        <v>1223</v>
      </c>
      <c r="W120" s="78" t="s">
        <v>1223</v>
      </c>
      <c r="X120" s="78" t="s">
        <v>1223</v>
      </c>
      <c r="Y120" s="78" t="s">
        <v>1223</v>
      </c>
      <c r="Z120" s="79" t="str">
        <f>IF(OR(List129[[#This Row],[Fragile 2018]]=1,List129[[#This Row],[Income]]="LDC"),1,"")</f>
        <v/>
      </c>
      <c r="AA120" s="77" t="s">
        <v>1223</v>
      </c>
      <c r="AB120" s="77" t="s">
        <v>1258</v>
      </c>
      <c r="AC120" s="77" t="s">
        <v>1223</v>
      </c>
      <c r="AD120" s="77" t="s">
        <v>1223</v>
      </c>
      <c r="AE120" s="77" t="s">
        <v>1223</v>
      </c>
      <c r="AF120" s="77" t="s">
        <v>1258</v>
      </c>
      <c r="AG120" s="77" t="s">
        <v>1258</v>
      </c>
      <c r="AH120" s="77" t="s">
        <v>1223</v>
      </c>
      <c r="AI120" s="77" t="s">
        <v>1223</v>
      </c>
      <c r="AJ120" s="77" t="s">
        <v>1223</v>
      </c>
      <c r="AK120" s="77" t="s">
        <v>1223</v>
      </c>
      <c r="AL120" s="77" t="s">
        <v>1223</v>
      </c>
      <c r="AM120" s="77">
        <v>122</v>
      </c>
      <c r="AN120" s="77" t="s">
        <v>962</v>
      </c>
    </row>
    <row r="121" spans="1:40" x14ac:dyDescent="0.25">
      <c r="A121" s="80">
        <v>938</v>
      </c>
      <c r="B121" s="80">
        <v>289</v>
      </c>
      <c r="C121" s="80" t="s">
        <v>966</v>
      </c>
      <c r="D121" s="77" t="s">
        <v>967</v>
      </c>
      <c r="E121" s="77" t="s">
        <v>968</v>
      </c>
      <c r="F121" s="80" t="s">
        <v>642</v>
      </c>
      <c r="I121" s="77">
        <v>289</v>
      </c>
      <c r="J121" s="80">
        <v>289</v>
      </c>
      <c r="K121" s="80" t="s">
        <v>969</v>
      </c>
      <c r="L121" s="80" t="s">
        <v>539</v>
      </c>
      <c r="M121" s="77" t="s">
        <v>1292</v>
      </c>
      <c r="O121" s="77" t="s">
        <v>1257</v>
      </c>
      <c r="P121" s="77" t="b">
        <f>List129[[#This Row],[Income2018]]=List129[[#This Row],[Income]]</f>
        <v>0</v>
      </c>
      <c r="Q121" s="77" t="s">
        <v>2096</v>
      </c>
      <c r="R121" s="80" t="s">
        <v>1223</v>
      </c>
      <c r="S121" s="80"/>
      <c r="T121" s="80" t="s">
        <v>1258</v>
      </c>
      <c r="U121" s="80" t="s">
        <v>1223</v>
      </c>
      <c r="V121" s="80" t="s">
        <v>1223</v>
      </c>
      <c r="W121" s="78" t="s">
        <v>1223</v>
      </c>
      <c r="X121" s="78" t="s">
        <v>1223</v>
      </c>
      <c r="Y121" s="78" t="s">
        <v>1223</v>
      </c>
      <c r="Z121" s="79" t="str">
        <f>IF(OR(List129[[#This Row],[Fragile 2018]]=1,List129[[#This Row],[Income]]="LDC"),1,"")</f>
        <v/>
      </c>
      <c r="AA121" s="80" t="s">
        <v>1223</v>
      </c>
      <c r="AB121" s="80" t="s">
        <v>1258</v>
      </c>
      <c r="AC121" s="80" t="s">
        <v>1223</v>
      </c>
      <c r="AD121" s="77" t="s">
        <v>1223</v>
      </c>
      <c r="AE121" s="77" t="s">
        <v>1223</v>
      </c>
      <c r="AF121" s="80" t="s">
        <v>1258</v>
      </c>
      <c r="AG121" s="80" t="s">
        <v>1223</v>
      </c>
      <c r="AH121" s="80" t="s">
        <v>1258</v>
      </c>
      <c r="AI121" s="80" t="s">
        <v>1223</v>
      </c>
      <c r="AJ121" s="80" t="s">
        <v>1223</v>
      </c>
      <c r="AK121" s="80" t="s">
        <v>1223</v>
      </c>
      <c r="AL121" s="80" t="s">
        <v>1223</v>
      </c>
      <c r="AM121" s="80">
        <v>175</v>
      </c>
      <c r="AN121" s="77" t="s">
        <v>966</v>
      </c>
    </row>
    <row r="122" spans="1:40" x14ac:dyDescent="0.25">
      <c r="A122" s="77">
        <v>941</v>
      </c>
      <c r="B122" s="77">
        <v>380</v>
      </c>
      <c r="C122" s="77" t="s">
        <v>970</v>
      </c>
      <c r="D122" s="77" t="s">
        <v>971</v>
      </c>
      <c r="E122" s="77" t="s">
        <v>972</v>
      </c>
      <c r="F122" s="77" t="s">
        <v>648</v>
      </c>
      <c r="I122" s="77">
        <v>498</v>
      </c>
      <c r="J122" s="77">
        <v>380</v>
      </c>
      <c r="K122" s="77" t="s">
        <v>973</v>
      </c>
      <c r="L122" s="77" t="s">
        <v>545</v>
      </c>
      <c r="O122" s="77" t="s">
        <v>468</v>
      </c>
      <c r="P122" s="77" t="b">
        <f>List129[[#This Row],[Income2018]]=List129[[#This Row],[Income]]</f>
        <v>1</v>
      </c>
      <c r="Q122" s="77" t="s">
        <v>468</v>
      </c>
      <c r="R122" s="77" t="s">
        <v>1223</v>
      </c>
      <c r="T122" s="77" t="s">
        <v>1223</v>
      </c>
      <c r="U122" s="77" t="s">
        <v>1223</v>
      </c>
      <c r="V122" s="77" t="s">
        <v>1223</v>
      </c>
      <c r="W122" s="78" t="s">
        <v>1223</v>
      </c>
      <c r="X122" s="78" t="s">
        <v>1223</v>
      </c>
      <c r="Y122" s="78" t="s">
        <v>1223</v>
      </c>
      <c r="Z122" s="79" t="str">
        <f>IF(OR(List129[[#This Row],[Fragile 2018]]=1,List129[[#This Row],[Income]]="LDC"),1,"")</f>
        <v/>
      </c>
      <c r="AA122" s="77" t="s">
        <v>1223</v>
      </c>
      <c r="AB122" s="77" t="s">
        <v>1258</v>
      </c>
      <c r="AC122" s="77" t="s">
        <v>1223</v>
      </c>
      <c r="AD122" s="77" t="s">
        <v>1223</v>
      </c>
      <c r="AE122" s="77" t="s">
        <v>1223</v>
      </c>
      <c r="AF122" s="77" t="s">
        <v>1223</v>
      </c>
      <c r="AG122" s="77" t="s">
        <v>1223</v>
      </c>
      <c r="AH122" s="77" t="s">
        <v>1223</v>
      </c>
      <c r="AI122" s="77" t="s">
        <v>1258</v>
      </c>
      <c r="AJ122" s="77" t="s">
        <v>1223</v>
      </c>
      <c r="AK122" s="77" t="s">
        <v>1223</v>
      </c>
      <c r="AL122" s="77" t="s">
        <v>1223</v>
      </c>
      <c r="AM122" s="77">
        <v>205</v>
      </c>
      <c r="AN122" s="77" t="s">
        <v>970</v>
      </c>
    </row>
    <row r="123" spans="1:40" x14ac:dyDescent="0.25">
      <c r="A123" s="77">
        <v>928</v>
      </c>
      <c r="B123" s="77">
        <v>789</v>
      </c>
      <c r="C123" s="77" t="s">
        <v>974</v>
      </c>
      <c r="D123" s="77" t="s">
        <v>975</v>
      </c>
      <c r="E123" s="77" t="s">
        <v>976</v>
      </c>
      <c r="F123" s="77" t="s">
        <v>653</v>
      </c>
      <c r="I123" s="77">
        <v>798</v>
      </c>
      <c r="J123" s="77">
        <v>789</v>
      </c>
      <c r="K123" s="77" t="s">
        <v>977</v>
      </c>
      <c r="L123" s="77" t="s">
        <v>525</v>
      </c>
      <c r="M123" s="77" t="s">
        <v>1262</v>
      </c>
      <c r="O123" s="77" t="s">
        <v>1257</v>
      </c>
      <c r="P123" s="77" t="b">
        <f>List129[[#This Row],[Income2018]]=List129[[#This Row],[Income]]</f>
        <v>0</v>
      </c>
      <c r="Q123" s="77" t="s">
        <v>2097</v>
      </c>
      <c r="R123" s="77" t="s">
        <v>1223</v>
      </c>
      <c r="T123" s="77" t="s">
        <v>1223</v>
      </c>
      <c r="U123" s="77" t="s">
        <v>1223</v>
      </c>
      <c r="V123" s="77" t="s">
        <v>1223</v>
      </c>
      <c r="W123" s="78" t="s">
        <v>1223</v>
      </c>
      <c r="X123" s="78" t="s">
        <v>1223</v>
      </c>
      <c r="Y123" s="78" t="s">
        <v>1223</v>
      </c>
      <c r="Z123" s="79" t="str">
        <f>IF(OR(List129[[#This Row],[Fragile 2018]]=1,List129[[#This Row],[Income]]="LDC"),1,"")</f>
        <v/>
      </c>
      <c r="AA123" s="77" t="s">
        <v>1223</v>
      </c>
      <c r="AB123" s="77" t="s">
        <v>1258</v>
      </c>
      <c r="AC123" s="77" t="s">
        <v>1223</v>
      </c>
      <c r="AD123" s="77" t="s">
        <v>1223</v>
      </c>
      <c r="AE123" s="77" t="s">
        <v>1223</v>
      </c>
      <c r="AF123" s="77" t="s">
        <v>1223</v>
      </c>
      <c r="AG123" s="77" t="s">
        <v>1223</v>
      </c>
      <c r="AH123" s="77" t="s">
        <v>1223</v>
      </c>
      <c r="AI123" s="77" t="s">
        <v>1223</v>
      </c>
      <c r="AJ123" s="77" t="s">
        <v>1258</v>
      </c>
      <c r="AK123" s="77" t="s">
        <v>1223</v>
      </c>
      <c r="AL123" s="77" t="s">
        <v>1223</v>
      </c>
      <c r="AM123" s="77">
        <v>273</v>
      </c>
      <c r="AN123" s="77" t="s">
        <v>974</v>
      </c>
    </row>
    <row r="124" spans="1:40" x14ac:dyDescent="0.25">
      <c r="A124" s="80">
        <v>935</v>
      </c>
      <c r="B124" s="80">
        <v>289</v>
      </c>
      <c r="C124" s="80" t="s">
        <v>978</v>
      </c>
      <c r="D124" s="77" t="s">
        <v>979</v>
      </c>
      <c r="E124" s="77" t="s">
        <v>980</v>
      </c>
      <c r="F124" s="80" t="s">
        <v>642</v>
      </c>
      <c r="I124" s="77">
        <v>289</v>
      </c>
      <c r="J124" s="80">
        <v>289</v>
      </c>
      <c r="K124" s="80" t="s">
        <v>969</v>
      </c>
      <c r="L124" s="80" t="s">
        <v>539</v>
      </c>
      <c r="M124" s="80" t="s">
        <v>1260</v>
      </c>
      <c r="N124" s="80"/>
      <c r="O124" s="80" t="s">
        <v>1257</v>
      </c>
      <c r="P124" s="80" t="b">
        <f>List129[[#This Row],[Income2018]]=List129[[#This Row],[Income]]</f>
        <v>0</v>
      </c>
      <c r="Q124" s="80" t="s">
        <v>2096</v>
      </c>
      <c r="R124" s="80" t="s">
        <v>1223</v>
      </c>
      <c r="S124" s="80"/>
      <c r="T124" s="80" t="s">
        <v>1258</v>
      </c>
      <c r="U124" s="80" t="s">
        <v>1223</v>
      </c>
      <c r="V124" s="80" t="s">
        <v>1223</v>
      </c>
      <c r="W124" s="78" t="s">
        <v>1223</v>
      </c>
      <c r="X124" s="78" t="s">
        <v>1223</v>
      </c>
      <c r="Y124" s="78" t="s">
        <v>1223</v>
      </c>
      <c r="Z124" s="79">
        <f>IF(OR(List129[[#This Row],[Fragile 2018]]=1,List129[[#This Row],[Income]]="LDC"),1,"")</f>
        <v>1</v>
      </c>
      <c r="AA124" s="80" t="s">
        <v>1223</v>
      </c>
      <c r="AB124" s="80" t="s">
        <v>1258</v>
      </c>
      <c r="AC124" s="80" t="s">
        <v>1223</v>
      </c>
      <c r="AD124" s="77" t="s">
        <v>1223</v>
      </c>
      <c r="AE124" s="77" t="s">
        <v>1223</v>
      </c>
      <c r="AF124" s="80" t="s">
        <v>1258</v>
      </c>
      <c r="AG124" s="80" t="s">
        <v>1223</v>
      </c>
      <c r="AH124" s="80" t="s">
        <v>1258</v>
      </c>
      <c r="AI124" s="80" t="s">
        <v>1223</v>
      </c>
      <c r="AJ124" s="80" t="s">
        <v>1223</v>
      </c>
      <c r="AK124" s="80" t="s">
        <v>1223</v>
      </c>
      <c r="AL124" s="80" t="s">
        <v>1223</v>
      </c>
      <c r="AM124" s="80">
        <v>181</v>
      </c>
      <c r="AN124" s="77" t="s">
        <v>978</v>
      </c>
    </row>
    <row r="125" spans="1:40" x14ac:dyDescent="0.25">
      <c r="A125" s="77">
        <v>925</v>
      </c>
      <c r="B125" s="77">
        <v>619</v>
      </c>
      <c r="C125" s="77" t="s">
        <v>981</v>
      </c>
      <c r="D125" s="77" t="s">
        <v>982</v>
      </c>
      <c r="E125" s="77" t="s">
        <v>983</v>
      </c>
      <c r="F125" s="77" t="s">
        <v>653</v>
      </c>
      <c r="I125" s="77">
        <v>798</v>
      </c>
      <c r="J125" s="77">
        <v>619</v>
      </c>
      <c r="K125" s="77" t="s">
        <v>984</v>
      </c>
      <c r="L125" s="77" t="s">
        <v>525</v>
      </c>
      <c r="M125" s="77" t="s">
        <v>1262</v>
      </c>
      <c r="O125" s="77" t="s">
        <v>1257</v>
      </c>
      <c r="P125" s="77" t="b">
        <f>List129[[#This Row],[Income2018]]=List129[[#This Row],[Income]]</f>
        <v>0</v>
      </c>
      <c r="Q125" s="77" t="s">
        <v>2098</v>
      </c>
      <c r="R125" s="77" t="s">
        <v>1223</v>
      </c>
      <c r="T125" s="77" t="s">
        <v>1223</v>
      </c>
      <c r="U125" s="77" t="s">
        <v>1223</v>
      </c>
      <c r="V125" s="77" t="s">
        <v>1223</v>
      </c>
      <c r="W125" s="78" t="s">
        <v>1223</v>
      </c>
      <c r="X125" s="78" t="s">
        <v>1223</v>
      </c>
      <c r="Y125" s="78" t="s">
        <v>1223</v>
      </c>
      <c r="Z125" s="79" t="str">
        <f>IF(OR(List129[[#This Row],[Fragile 2018]]=1,List129[[#This Row],[Income]]="LDC"),1,"")</f>
        <v/>
      </c>
      <c r="AA125" s="77" t="s">
        <v>1223</v>
      </c>
      <c r="AB125" s="77" t="s">
        <v>1258</v>
      </c>
      <c r="AC125" s="77" t="s">
        <v>1223</v>
      </c>
      <c r="AD125" s="77" t="s">
        <v>1223</v>
      </c>
      <c r="AE125" s="77" t="s">
        <v>1223</v>
      </c>
      <c r="AF125" s="77" t="s">
        <v>1223</v>
      </c>
      <c r="AG125" s="77" t="s">
        <v>1223</v>
      </c>
      <c r="AH125" s="77" t="s">
        <v>1223</v>
      </c>
      <c r="AI125" s="77" t="s">
        <v>1223</v>
      </c>
      <c r="AJ125" s="77" t="s">
        <v>1258</v>
      </c>
      <c r="AK125" s="77" t="s">
        <v>1223</v>
      </c>
      <c r="AL125" s="77" t="s">
        <v>1223</v>
      </c>
      <c r="AM125" s="77">
        <v>257</v>
      </c>
      <c r="AN125" s="77" t="s">
        <v>981</v>
      </c>
    </row>
    <row r="126" spans="1:40" x14ac:dyDescent="0.25">
      <c r="A126" s="77">
        <v>910</v>
      </c>
      <c r="B126" s="77">
        <v>89</v>
      </c>
      <c r="C126" s="77" t="s">
        <v>985</v>
      </c>
      <c r="D126" s="77" t="s">
        <v>986</v>
      </c>
      <c r="E126" s="77" t="s">
        <v>987</v>
      </c>
      <c r="F126" s="77" t="s">
        <v>988</v>
      </c>
      <c r="I126" s="77">
        <v>89</v>
      </c>
      <c r="J126" s="77">
        <v>89</v>
      </c>
      <c r="K126" s="77" t="s">
        <v>989</v>
      </c>
      <c r="L126" s="77" t="s">
        <v>529</v>
      </c>
      <c r="M126" s="77" t="s">
        <v>1263</v>
      </c>
      <c r="O126" s="77" t="s">
        <v>1257</v>
      </c>
      <c r="P126" s="77" t="b">
        <f>List129[[#This Row],[Income2018]]=List129[[#This Row],[Income]]</f>
        <v>0</v>
      </c>
      <c r="Q126" s="77" t="s">
        <v>2099</v>
      </c>
      <c r="R126" s="77" t="s">
        <v>1223</v>
      </c>
      <c r="T126" s="77" t="s">
        <v>1223</v>
      </c>
      <c r="U126" s="77" t="s">
        <v>1223</v>
      </c>
      <c r="V126" s="77" t="s">
        <v>1223</v>
      </c>
      <c r="W126" s="78" t="s">
        <v>1223</v>
      </c>
      <c r="X126" s="78" t="s">
        <v>1223</v>
      </c>
      <c r="Y126" s="78" t="s">
        <v>1223</v>
      </c>
      <c r="Z126" s="79" t="str">
        <f>IF(OR(List129[[#This Row],[Fragile 2018]]=1,List129[[#This Row],[Income]]="LDC"),1,"")</f>
        <v/>
      </c>
      <c r="AA126" s="77" t="s">
        <v>1223</v>
      </c>
      <c r="AB126" s="77" t="s">
        <v>1258</v>
      </c>
      <c r="AC126" s="77" t="s">
        <v>1223</v>
      </c>
      <c r="AD126" s="77" t="s">
        <v>1223</v>
      </c>
      <c r="AE126" s="77" t="s">
        <v>1223</v>
      </c>
      <c r="AF126" s="77" t="s">
        <v>1223</v>
      </c>
      <c r="AG126" s="77" t="s">
        <v>1223</v>
      </c>
      <c r="AH126" s="77" t="s">
        <v>1223</v>
      </c>
      <c r="AI126" s="77" t="s">
        <v>1223</v>
      </c>
      <c r="AJ126" s="77" t="s">
        <v>1223</v>
      </c>
      <c r="AK126" s="77" t="s">
        <v>1223</v>
      </c>
      <c r="AL126" s="77" t="s">
        <v>1258</v>
      </c>
      <c r="AM126" s="77">
        <v>112</v>
      </c>
      <c r="AN126" s="77" t="s">
        <v>985</v>
      </c>
    </row>
    <row r="127" spans="1:40" x14ac:dyDescent="0.25">
      <c r="A127" s="77">
        <v>926</v>
      </c>
      <c r="B127" s="77">
        <v>589</v>
      </c>
      <c r="C127" s="77" t="s">
        <v>990</v>
      </c>
      <c r="D127" s="77" t="s">
        <v>991</v>
      </c>
      <c r="E127" s="77" t="s">
        <v>992</v>
      </c>
      <c r="F127" s="77" t="s">
        <v>653</v>
      </c>
      <c r="I127" s="77">
        <v>798</v>
      </c>
      <c r="J127" s="77">
        <v>589</v>
      </c>
      <c r="K127" s="77" t="s">
        <v>993</v>
      </c>
      <c r="L127" s="77" t="s">
        <v>525</v>
      </c>
      <c r="M127" s="77" t="s">
        <v>1262</v>
      </c>
      <c r="O127" s="77" t="s">
        <v>1257</v>
      </c>
      <c r="P127" s="77" t="b">
        <f>List129[[#This Row],[Income2018]]=List129[[#This Row],[Income]]</f>
        <v>0</v>
      </c>
      <c r="Q127" s="77" t="s">
        <v>2100</v>
      </c>
      <c r="R127" s="77" t="s">
        <v>1223</v>
      </c>
      <c r="T127" s="77" t="s">
        <v>1223</v>
      </c>
      <c r="U127" s="77" t="s">
        <v>1223</v>
      </c>
      <c r="V127" s="77" t="s">
        <v>1223</v>
      </c>
      <c r="W127" s="78" t="s">
        <v>1223</v>
      </c>
      <c r="X127" s="78" t="s">
        <v>1223</v>
      </c>
      <c r="Y127" s="78" t="s">
        <v>1223</v>
      </c>
      <c r="Z127" s="79" t="str">
        <f>IF(OR(List129[[#This Row],[Fragile 2018]]=1,List129[[#This Row],[Income]]="LDC"),1,"")</f>
        <v/>
      </c>
      <c r="AA127" s="77" t="s">
        <v>1223</v>
      </c>
      <c r="AB127" s="77" t="s">
        <v>1258</v>
      </c>
      <c r="AC127" s="77" t="s">
        <v>1223</v>
      </c>
      <c r="AD127" s="77" t="s">
        <v>1223</v>
      </c>
      <c r="AE127" s="77" t="s">
        <v>1223</v>
      </c>
      <c r="AF127" s="77" t="s">
        <v>1223</v>
      </c>
      <c r="AG127" s="77" t="s">
        <v>1223</v>
      </c>
      <c r="AH127" s="77" t="s">
        <v>1223</v>
      </c>
      <c r="AI127" s="77" t="s">
        <v>1223</v>
      </c>
      <c r="AJ127" s="77" t="s">
        <v>1258</v>
      </c>
      <c r="AK127" s="77" t="s">
        <v>1223</v>
      </c>
      <c r="AL127" s="77" t="s">
        <v>1223</v>
      </c>
      <c r="AM127" s="77">
        <v>237</v>
      </c>
      <c r="AN127" s="77" t="s">
        <v>990</v>
      </c>
    </row>
    <row r="128" spans="1:40" x14ac:dyDescent="0.25">
      <c r="A128" s="77">
        <v>948</v>
      </c>
      <c r="B128" s="77">
        <v>389</v>
      </c>
      <c r="C128" s="77" t="s">
        <v>994</v>
      </c>
      <c r="D128" s="77" t="s">
        <v>995</v>
      </c>
      <c r="E128" s="77" t="s">
        <v>996</v>
      </c>
      <c r="F128" s="77" t="s">
        <v>648</v>
      </c>
      <c r="I128" s="77">
        <v>498</v>
      </c>
      <c r="J128" s="77">
        <v>389</v>
      </c>
      <c r="K128" s="77" t="s">
        <v>997</v>
      </c>
      <c r="L128" s="77" t="s">
        <v>545</v>
      </c>
      <c r="M128" s="77" t="s">
        <v>1262</v>
      </c>
      <c r="O128" s="77" t="s">
        <v>1257</v>
      </c>
      <c r="P128" s="77" t="b">
        <f>List129[[#This Row],[Income2018]]=List129[[#This Row],[Income]]</f>
        <v>0</v>
      </c>
      <c r="Q128" s="77" t="s">
        <v>2101</v>
      </c>
      <c r="R128" s="77" t="s">
        <v>1223</v>
      </c>
      <c r="T128" s="77" t="s">
        <v>1223</v>
      </c>
      <c r="U128" s="77" t="s">
        <v>1223</v>
      </c>
      <c r="V128" s="77" t="s">
        <v>1223</v>
      </c>
      <c r="W128" s="78" t="s">
        <v>1223</v>
      </c>
      <c r="X128" s="78" t="s">
        <v>1223</v>
      </c>
      <c r="Y128" s="78" t="s">
        <v>1223</v>
      </c>
      <c r="Z128" s="79" t="str">
        <f>IF(OR(List129[[#This Row],[Fragile 2018]]=1,List129[[#This Row],[Income]]="LDC"),1,"")</f>
        <v/>
      </c>
      <c r="AA128" s="77" t="s">
        <v>1223</v>
      </c>
      <c r="AB128" s="77" t="s">
        <v>1258</v>
      </c>
      <c r="AC128" s="77" t="s">
        <v>1223</v>
      </c>
      <c r="AD128" s="77" t="s">
        <v>1223</v>
      </c>
      <c r="AE128" s="77" t="s">
        <v>1223</v>
      </c>
      <c r="AF128" s="77" t="s">
        <v>1223</v>
      </c>
      <c r="AG128" s="77" t="s">
        <v>1223</v>
      </c>
      <c r="AH128" s="77" t="s">
        <v>1223</v>
      </c>
      <c r="AI128" s="77" t="s">
        <v>1258</v>
      </c>
      <c r="AJ128" s="77" t="s">
        <v>1223</v>
      </c>
      <c r="AK128" s="77" t="s">
        <v>1223</v>
      </c>
      <c r="AL128" s="77" t="s">
        <v>1223</v>
      </c>
      <c r="AM128" s="77">
        <v>206</v>
      </c>
      <c r="AN128" s="77" t="s">
        <v>994</v>
      </c>
    </row>
    <row r="129" spans="1:40" x14ac:dyDescent="0.25">
      <c r="A129" s="80">
        <v>936</v>
      </c>
      <c r="B129" s="80">
        <v>289</v>
      </c>
      <c r="C129" s="80" t="s">
        <v>998</v>
      </c>
      <c r="D129" s="77" t="s">
        <v>999</v>
      </c>
      <c r="E129" s="77" t="s">
        <v>1000</v>
      </c>
      <c r="F129" s="80" t="s">
        <v>642</v>
      </c>
      <c r="I129" s="77">
        <v>289</v>
      </c>
      <c r="J129" s="80">
        <v>289</v>
      </c>
      <c r="K129" s="80" t="s">
        <v>969</v>
      </c>
      <c r="L129" s="80" t="s">
        <v>539</v>
      </c>
      <c r="M129" s="80" t="s">
        <v>1260</v>
      </c>
      <c r="N129" s="80"/>
      <c r="O129" s="80" t="s">
        <v>1257</v>
      </c>
      <c r="P129" s="80" t="b">
        <f>List129[[#This Row],[Income2018]]=List129[[#This Row],[Income]]</f>
        <v>0</v>
      </c>
      <c r="Q129" s="80" t="s">
        <v>2096</v>
      </c>
      <c r="R129" s="80" t="s">
        <v>1223</v>
      </c>
      <c r="S129" s="80"/>
      <c r="T129" s="80" t="s">
        <v>1258</v>
      </c>
      <c r="U129" s="80" t="s">
        <v>1223</v>
      </c>
      <c r="V129" s="80" t="s">
        <v>1223</v>
      </c>
      <c r="W129" s="78" t="s">
        <v>1223</v>
      </c>
      <c r="X129" s="78" t="s">
        <v>1223</v>
      </c>
      <c r="Y129" s="78" t="s">
        <v>1223</v>
      </c>
      <c r="Z129" s="79">
        <f>IF(OR(List129[[#This Row],[Fragile 2018]]=1,List129[[#This Row],[Income]]="LDC"),1,"")</f>
        <v>1</v>
      </c>
      <c r="AA129" s="80" t="s">
        <v>1223</v>
      </c>
      <c r="AB129" s="80" t="s">
        <v>1258</v>
      </c>
      <c r="AC129" s="80" t="s">
        <v>1223</v>
      </c>
      <c r="AD129" s="77" t="s">
        <v>1223</v>
      </c>
      <c r="AE129" s="77" t="s">
        <v>1223</v>
      </c>
      <c r="AF129" s="80" t="s">
        <v>1258</v>
      </c>
      <c r="AG129" s="80" t="s">
        <v>1223</v>
      </c>
      <c r="AH129" s="80" t="s">
        <v>1258</v>
      </c>
      <c r="AI129" s="80" t="s">
        <v>1223</v>
      </c>
      <c r="AJ129" s="80" t="s">
        <v>1223</v>
      </c>
      <c r="AK129" s="80" t="s">
        <v>1223</v>
      </c>
      <c r="AL129" s="80" t="s">
        <v>1223</v>
      </c>
      <c r="AM129" s="80">
        <v>178</v>
      </c>
      <c r="AN129" s="77" t="s">
        <v>998</v>
      </c>
    </row>
    <row r="130" spans="1:40" x14ac:dyDescent="0.25">
      <c r="A130" s="80">
        <v>932</v>
      </c>
      <c r="B130" s="80">
        <v>289</v>
      </c>
      <c r="C130" s="80" t="s">
        <v>1001</v>
      </c>
      <c r="D130" s="77" t="s">
        <v>1002</v>
      </c>
      <c r="E130" s="77" t="s">
        <v>1003</v>
      </c>
      <c r="F130" s="80" t="s">
        <v>1004</v>
      </c>
      <c r="I130" s="77">
        <v>289</v>
      </c>
      <c r="J130" s="80">
        <v>289</v>
      </c>
      <c r="K130" s="80" t="s">
        <v>969</v>
      </c>
      <c r="L130" s="80" t="s">
        <v>539</v>
      </c>
      <c r="M130" s="77" t="s">
        <v>1262</v>
      </c>
      <c r="O130" s="77" t="s">
        <v>1257</v>
      </c>
      <c r="P130" s="77" t="b">
        <f>List129[[#This Row],[Income2018]]=List129[[#This Row],[Income]]</f>
        <v>0</v>
      </c>
      <c r="Q130" s="77" t="s">
        <v>2096</v>
      </c>
      <c r="R130" s="80" t="s">
        <v>1223</v>
      </c>
      <c r="S130" s="80"/>
      <c r="T130" s="80" t="s">
        <v>1258</v>
      </c>
      <c r="U130" s="80" t="s">
        <v>1223</v>
      </c>
      <c r="V130" s="80" t="s">
        <v>1223</v>
      </c>
      <c r="W130" s="78" t="s">
        <v>1223</v>
      </c>
      <c r="X130" s="78" t="s">
        <v>1223</v>
      </c>
      <c r="Y130" s="78" t="s">
        <v>1223</v>
      </c>
      <c r="Z130" s="79" t="str">
        <f>IF(OR(List129[[#This Row],[Fragile 2018]]=1,List129[[#This Row],[Income]]="LDC"),1,"")</f>
        <v/>
      </c>
      <c r="AA130" s="80" t="s">
        <v>1223</v>
      </c>
      <c r="AB130" s="80" t="s">
        <v>1258</v>
      </c>
      <c r="AC130" s="80" t="s">
        <v>1223</v>
      </c>
      <c r="AD130" s="77" t="s">
        <v>1223</v>
      </c>
      <c r="AE130" s="77" t="s">
        <v>1223</v>
      </c>
      <c r="AF130" s="80" t="s">
        <v>1258</v>
      </c>
      <c r="AG130" s="80" t="s">
        <v>1223</v>
      </c>
      <c r="AH130" s="80" t="s">
        <v>1258</v>
      </c>
      <c r="AI130" s="80" t="s">
        <v>1223</v>
      </c>
      <c r="AJ130" s="80" t="s">
        <v>1223</v>
      </c>
      <c r="AK130" s="80" t="s">
        <v>1223</v>
      </c>
      <c r="AL130" s="80" t="s">
        <v>1223</v>
      </c>
      <c r="AM130" s="80">
        <v>176</v>
      </c>
      <c r="AN130" s="77" t="s">
        <v>1001</v>
      </c>
    </row>
    <row r="131" spans="1:40" x14ac:dyDescent="0.25">
      <c r="A131" s="77">
        <v>909</v>
      </c>
      <c r="B131" s="77">
        <v>88</v>
      </c>
      <c r="C131" s="77" t="s">
        <v>1005</v>
      </c>
      <c r="D131" s="77" t="s">
        <v>1006</v>
      </c>
      <c r="E131" s="77" t="s">
        <v>1007</v>
      </c>
      <c r="F131" s="77" t="s">
        <v>1008</v>
      </c>
      <c r="I131" s="77">
        <v>89</v>
      </c>
      <c r="J131" s="77">
        <v>88</v>
      </c>
      <c r="K131" s="77" t="s">
        <v>1009</v>
      </c>
      <c r="L131" s="77" t="s">
        <v>529</v>
      </c>
      <c r="M131" s="77" t="s">
        <v>1263</v>
      </c>
      <c r="O131" s="77" t="s">
        <v>1257</v>
      </c>
      <c r="P131" s="77" t="b">
        <f>List129[[#This Row],[Income2018]]=List129[[#This Row],[Income]]</f>
        <v>0</v>
      </c>
      <c r="Q131" s="77" t="s">
        <v>2102</v>
      </c>
      <c r="R131" s="77" t="s">
        <v>1223</v>
      </c>
      <c r="T131" s="77" t="s">
        <v>1223</v>
      </c>
      <c r="U131" s="77" t="s">
        <v>1223</v>
      </c>
      <c r="V131" s="77" t="s">
        <v>1223</v>
      </c>
      <c r="W131" s="78" t="s">
        <v>1223</v>
      </c>
      <c r="X131" s="78" t="s">
        <v>1223</v>
      </c>
      <c r="Y131" s="78" t="s">
        <v>1223</v>
      </c>
      <c r="Z131" s="79" t="str">
        <f>IF(OR(List129[[#This Row],[Fragile 2018]]=1,List129[[#This Row],[Income]]="LDC"),1,"")</f>
        <v/>
      </c>
      <c r="AA131" s="77" t="s">
        <v>1223</v>
      </c>
      <c r="AB131" s="77" t="s">
        <v>1258</v>
      </c>
      <c r="AC131" s="77" t="s">
        <v>1223</v>
      </c>
      <c r="AD131" s="77" t="s">
        <v>1223</v>
      </c>
      <c r="AE131" s="77" t="s">
        <v>1223</v>
      </c>
      <c r="AF131" s="77" t="s">
        <v>1223</v>
      </c>
      <c r="AG131" s="77" t="s">
        <v>1223</v>
      </c>
      <c r="AH131" s="77" t="s">
        <v>1223</v>
      </c>
      <c r="AI131" s="77" t="s">
        <v>1223</v>
      </c>
      <c r="AJ131" s="77" t="s">
        <v>1223</v>
      </c>
      <c r="AK131" s="77" t="s">
        <v>1223</v>
      </c>
      <c r="AL131" s="77" t="s">
        <v>1258</v>
      </c>
      <c r="AM131" s="77">
        <v>111</v>
      </c>
      <c r="AN131" s="77" t="s">
        <v>1005</v>
      </c>
    </row>
    <row r="132" spans="1:40" x14ac:dyDescent="0.25">
      <c r="A132" s="80">
        <v>934</v>
      </c>
      <c r="B132" s="80">
        <v>289</v>
      </c>
      <c r="C132" s="80" t="s">
        <v>1010</v>
      </c>
      <c r="D132" s="77" t="s">
        <v>1011</v>
      </c>
      <c r="E132" s="77" t="s">
        <v>1012</v>
      </c>
      <c r="F132" s="80" t="s">
        <v>642</v>
      </c>
      <c r="I132" s="77">
        <v>289</v>
      </c>
      <c r="J132" s="80">
        <v>289</v>
      </c>
      <c r="K132" s="80" t="s">
        <v>969</v>
      </c>
      <c r="L132" s="80" t="s">
        <v>539</v>
      </c>
      <c r="M132" s="80" t="s">
        <v>1260</v>
      </c>
      <c r="N132" s="80"/>
      <c r="O132" s="80" t="s">
        <v>1257</v>
      </c>
      <c r="P132" s="80" t="b">
        <f>List129[[#This Row],[Income2018]]=List129[[#This Row],[Income]]</f>
        <v>0</v>
      </c>
      <c r="Q132" s="80" t="s">
        <v>2096</v>
      </c>
      <c r="R132" s="80" t="s">
        <v>1223</v>
      </c>
      <c r="S132" s="80"/>
      <c r="T132" s="80" t="s">
        <v>1258</v>
      </c>
      <c r="U132" s="80" t="s">
        <v>1223</v>
      </c>
      <c r="V132" s="80" t="s">
        <v>1223</v>
      </c>
      <c r="W132" s="78" t="s">
        <v>1223</v>
      </c>
      <c r="X132" s="78" t="s">
        <v>1223</v>
      </c>
      <c r="Y132" s="78" t="s">
        <v>1223</v>
      </c>
      <c r="Z132" s="79">
        <f>IF(OR(List129[[#This Row],[Fragile 2018]]=1,List129[[#This Row],[Income]]="LDC"),1,"")</f>
        <v>1</v>
      </c>
      <c r="AA132" s="80" t="s">
        <v>1223</v>
      </c>
      <c r="AB132" s="80" t="s">
        <v>1258</v>
      </c>
      <c r="AC132" s="80" t="s">
        <v>1223</v>
      </c>
      <c r="AD132" s="77" t="s">
        <v>1276</v>
      </c>
      <c r="AE132" s="77" t="s">
        <v>1223</v>
      </c>
      <c r="AF132" s="80" t="s">
        <v>1258</v>
      </c>
      <c r="AG132" s="80" t="s">
        <v>1223</v>
      </c>
      <c r="AH132" s="80" t="s">
        <v>1258</v>
      </c>
      <c r="AI132" s="80" t="s">
        <v>1223</v>
      </c>
      <c r="AJ132" s="80" t="s">
        <v>1223</v>
      </c>
      <c r="AK132" s="80" t="s">
        <v>1223</v>
      </c>
      <c r="AL132" s="80" t="s">
        <v>1223</v>
      </c>
      <c r="AM132" s="80">
        <v>180</v>
      </c>
      <c r="AN132" s="77" t="s">
        <v>1010</v>
      </c>
    </row>
    <row r="133" spans="1:40" x14ac:dyDescent="0.25">
      <c r="A133" s="77">
        <v>927</v>
      </c>
      <c r="B133" s="77">
        <v>689</v>
      </c>
      <c r="C133" s="77" t="s">
        <v>1013</v>
      </c>
      <c r="D133" s="77" t="s">
        <v>1014</v>
      </c>
      <c r="E133" s="77" t="s">
        <v>1015</v>
      </c>
      <c r="F133" s="77" t="s">
        <v>653</v>
      </c>
      <c r="I133" s="77">
        <v>798</v>
      </c>
      <c r="J133" s="77">
        <v>689</v>
      </c>
      <c r="K133" s="77" t="s">
        <v>1016</v>
      </c>
      <c r="L133" s="77" t="s">
        <v>525</v>
      </c>
      <c r="M133" s="77" t="s">
        <v>1262</v>
      </c>
      <c r="O133" s="77" t="s">
        <v>1257</v>
      </c>
      <c r="P133" s="77" t="b">
        <f>List129[[#This Row],[Income2018]]=List129[[#This Row],[Income]]</f>
        <v>0</v>
      </c>
      <c r="Q133" s="77" t="s">
        <v>2103</v>
      </c>
      <c r="R133" s="77" t="s">
        <v>1223</v>
      </c>
      <c r="T133" s="77" t="s">
        <v>1223</v>
      </c>
      <c r="U133" s="77" t="s">
        <v>1223</v>
      </c>
      <c r="V133" s="77" t="s">
        <v>1223</v>
      </c>
      <c r="W133" s="78" t="s">
        <v>1223</v>
      </c>
      <c r="X133" s="78" t="s">
        <v>1223</v>
      </c>
      <c r="Y133" s="78" t="s">
        <v>1223</v>
      </c>
      <c r="Z133" s="79" t="str">
        <f>IF(OR(List129[[#This Row],[Fragile 2018]]=1,List129[[#This Row],[Income]]="LDC"),1,"")</f>
        <v/>
      </c>
      <c r="AA133" s="77" t="s">
        <v>1223</v>
      </c>
      <c r="AB133" s="77" t="s">
        <v>1258</v>
      </c>
      <c r="AC133" s="77" t="s">
        <v>1223</v>
      </c>
      <c r="AD133" s="77" t="s">
        <v>1223</v>
      </c>
      <c r="AE133" s="77" t="s">
        <v>1223</v>
      </c>
      <c r="AF133" s="77" t="s">
        <v>1223</v>
      </c>
      <c r="AG133" s="77" t="s">
        <v>1223</v>
      </c>
      <c r="AH133" s="77" t="s">
        <v>1223</v>
      </c>
      <c r="AI133" s="77" t="s">
        <v>1223</v>
      </c>
      <c r="AJ133" s="77" t="s">
        <v>1258</v>
      </c>
      <c r="AK133" s="77" t="s">
        <v>1223</v>
      </c>
      <c r="AL133" s="77" t="s">
        <v>1223</v>
      </c>
      <c r="AM133" s="77">
        <v>259</v>
      </c>
      <c r="AN133" s="77" t="s">
        <v>1013</v>
      </c>
    </row>
    <row r="134" spans="1:40" x14ac:dyDescent="0.25">
      <c r="A134" s="80">
        <v>937</v>
      </c>
      <c r="B134" s="80">
        <v>289</v>
      </c>
      <c r="C134" s="80" t="s">
        <v>1017</v>
      </c>
      <c r="D134" s="77" t="s">
        <v>1018</v>
      </c>
      <c r="E134" s="77" t="s">
        <v>1019</v>
      </c>
      <c r="F134" s="80" t="s">
        <v>642</v>
      </c>
      <c r="I134" s="77">
        <v>289</v>
      </c>
      <c r="J134" s="80">
        <v>289</v>
      </c>
      <c r="K134" s="80" t="s">
        <v>969</v>
      </c>
      <c r="L134" s="80" t="s">
        <v>539</v>
      </c>
      <c r="M134" s="77" t="s">
        <v>1262</v>
      </c>
      <c r="O134" s="77" t="s">
        <v>1257</v>
      </c>
      <c r="P134" s="77" t="b">
        <f>List129[[#This Row],[Income2018]]=List129[[#This Row],[Income]]</f>
        <v>0</v>
      </c>
      <c r="Q134" s="77" t="s">
        <v>2096</v>
      </c>
      <c r="R134" s="80" t="s">
        <v>1223</v>
      </c>
      <c r="S134" s="80"/>
      <c r="T134" s="80" t="s">
        <v>1258</v>
      </c>
      <c r="U134" s="80" t="s">
        <v>1223</v>
      </c>
      <c r="V134" s="80" t="s">
        <v>1223</v>
      </c>
      <c r="W134" s="78" t="s">
        <v>1223</v>
      </c>
      <c r="X134" s="78" t="s">
        <v>1223</v>
      </c>
      <c r="Y134" s="78" t="s">
        <v>1223</v>
      </c>
      <c r="Z134" s="79" t="str">
        <f>IF(OR(List129[[#This Row],[Fragile 2018]]=1,List129[[#This Row],[Income]]="LDC"),1,"")</f>
        <v/>
      </c>
      <c r="AA134" s="80" t="s">
        <v>1223</v>
      </c>
      <c r="AB134" s="80" t="s">
        <v>1258</v>
      </c>
      <c r="AC134" s="80" t="s">
        <v>1223</v>
      </c>
      <c r="AD134" s="77" t="s">
        <v>1223</v>
      </c>
      <c r="AE134" s="77" t="s">
        <v>1223</v>
      </c>
      <c r="AF134" s="80" t="s">
        <v>1258</v>
      </c>
      <c r="AG134" s="80" t="s">
        <v>1223</v>
      </c>
      <c r="AH134" s="80" t="s">
        <v>1258</v>
      </c>
      <c r="AI134" s="80" t="s">
        <v>1223</v>
      </c>
      <c r="AJ134" s="80" t="s">
        <v>1223</v>
      </c>
      <c r="AK134" s="80" t="s">
        <v>1223</v>
      </c>
      <c r="AL134" s="80" t="s">
        <v>1223</v>
      </c>
      <c r="AM134" s="80">
        <v>179</v>
      </c>
      <c r="AN134" s="77" t="s">
        <v>1017</v>
      </c>
    </row>
    <row r="135" spans="1:40" x14ac:dyDescent="0.25">
      <c r="A135" s="77">
        <v>958</v>
      </c>
      <c r="B135" s="77">
        <v>489</v>
      </c>
      <c r="C135" s="77" t="s">
        <v>1020</v>
      </c>
      <c r="D135" s="77" t="s">
        <v>1021</v>
      </c>
      <c r="E135" s="77" t="s">
        <v>1022</v>
      </c>
      <c r="F135" s="77" t="s">
        <v>648</v>
      </c>
      <c r="I135" s="77">
        <v>498</v>
      </c>
      <c r="J135" s="77">
        <v>489</v>
      </c>
      <c r="K135" s="77" t="s">
        <v>1023</v>
      </c>
      <c r="L135" s="77" t="s">
        <v>545</v>
      </c>
      <c r="M135" s="77" t="s">
        <v>1262</v>
      </c>
      <c r="O135" s="77" t="s">
        <v>1257</v>
      </c>
      <c r="P135" s="77" t="b">
        <f>List129[[#This Row],[Income2018]]=List129[[#This Row],[Income]]</f>
        <v>0</v>
      </c>
      <c r="Q135" s="77" t="s">
        <v>2104</v>
      </c>
      <c r="R135" s="77" t="s">
        <v>1223</v>
      </c>
      <c r="T135" s="77" t="s">
        <v>1223</v>
      </c>
      <c r="U135" s="77" t="s">
        <v>1223</v>
      </c>
      <c r="V135" s="77" t="s">
        <v>1223</v>
      </c>
      <c r="W135" s="78" t="s">
        <v>1223</v>
      </c>
      <c r="X135" s="78" t="s">
        <v>1223</v>
      </c>
      <c r="Y135" s="78" t="s">
        <v>1223</v>
      </c>
      <c r="Z135" s="79" t="str">
        <f>IF(OR(List129[[#This Row],[Fragile 2018]]=1,List129[[#This Row],[Income]]="LDC"),1,"")</f>
        <v/>
      </c>
      <c r="AA135" s="77" t="s">
        <v>1223</v>
      </c>
      <c r="AB135" s="77" t="s">
        <v>1258</v>
      </c>
      <c r="AC135" s="77" t="s">
        <v>1223</v>
      </c>
      <c r="AD135" s="77" t="s">
        <v>1223</v>
      </c>
      <c r="AE135" s="77" t="s">
        <v>1223</v>
      </c>
      <c r="AF135" s="77" t="s">
        <v>1223</v>
      </c>
      <c r="AG135" s="77" t="s">
        <v>1223</v>
      </c>
      <c r="AH135" s="77" t="s">
        <v>1223</v>
      </c>
      <c r="AI135" s="77" t="s">
        <v>1258</v>
      </c>
      <c r="AJ135" s="77" t="s">
        <v>1223</v>
      </c>
      <c r="AK135" s="77" t="s">
        <v>1223</v>
      </c>
      <c r="AL135" s="77" t="s">
        <v>1223</v>
      </c>
      <c r="AM135" s="77">
        <v>221</v>
      </c>
      <c r="AN135" s="77" t="s">
        <v>1020</v>
      </c>
    </row>
    <row r="136" spans="1:40" x14ac:dyDescent="0.25">
      <c r="A136" s="77">
        <v>924</v>
      </c>
      <c r="B136" s="77">
        <v>679</v>
      </c>
      <c r="C136" s="77" t="s">
        <v>1024</v>
      </c>
      <c r="D136" s="77" t="s">
        <v>1025</v>
      </c>
      <c r="E136" s="77" t="s">
        <v>1026</v>
      </c>
      <c r="F136" s="77" t="s">
        <v>653</v>
      </c>
      <c r="I136" s="77">
        <v>798</v>
      </c>
      <c r="J136" s="77">
        <v>679</v>
      </c>
      <c r="K136" s="77" t="s">
        <v>1027</v>
      </c>
      <c r="L136" s="77" t="s">
        <v>525</v>
      </c>
      <c r="M136" s="77" t="s">
        <v>1262</v>
      </c>
      <c r="O136" s="77" t="s">
        <v>1257</v>
      </c>
      <c r="P136" s="77" t="b">
        <f>List129[[#This Row],[Income2018]]=List129[[#This Row],[Income]]</f>
        <v>0</v>
      </c>
      <c r="Q136" s="77" t="s">
        <v>2105</v>
      </c>
      <c r="R136" s="77" t="s">
        <v>1223</v>
      </c>
      <c r="T136" s="77" t="s">
        <v>1223</v>
      </c>
      <c r="U136" s="77" t="s">
        <v>1223</v>
      </c>
      <c r="V136" s="77" t="s">
        <v>1223</v>
      </c>
      <c r="W136" s="78" t="s">
        <v>1223</v>
      </c>
      <c r="X136" s="78" t="s">
        <v>1223</v>
      </c>
      <c r="Y136" s="78" t="s">
        <v>1223</v>
      </c>
      <c r="Z136" s="79" t="str">
        <f>IF(OR(List129[[#This Row],[Fragile 2018]]=1,List129[[#This Row],[Income]]="LDC"),1,"")</f>
        <v/>
      </c>
      <c r="AA136" s="77" t="s">
        <v>1223</v>
      </c>
      <c r="AB136" s="77" t="s">
        <v>1258</v>
      </c>
      <c r="AC136" s="77" t="s">
        <v>1223</v>
      </c>
      <c r="AD136" s="77" t="s">
        <v>1223</v>
      </c>
      <c r="AE136" s="77" t="s">
        <v>1223</v>
      </c>
      <c r="AF136" s="77" t="s">
        <v>1223</v>
      </c>
      <c r="AG136" s="77" t="s">
        <v>1223</v>
      </c>
      <c r="AH136" s="77" t="s">
        <v>1223</v>
      </c>
      <c r="AI136" s="77" t="s">
        <v>1223</v>
      </c>
      <c r="AJ136" s="77" t="s">
        <v>1258</v>
      </c>
      <c r="AK136" s="77" t="s">
        <v>1223</v>
      </c>
      <c r="AL136" s="77" t="s">
        <v>1223</v>
      </c>
      <c r="AM136" s="77">
        <v>258</v>
      </c>
      <c r="AN136" s="77" t="s">
        <v>1024</v>
      </c>
    </row>
    <row r="137" spans="1:40" x14ac:dyDescent="0.25">
      <c r="A137" s="77">
        <v>306</v>
      </c>
      <c r="B137" s="77">
        <v>235</v>
      </c>
      <c r="C137" s="77" t="s">
        <v>629</v>
      </c>
      <c r="D137" s="77" t="s">
        <v>630</v>
      </c>
      <c r="E137" s="77" t="s">
        <v>631</v>
      </c>
      <c r="F137" s="77" t="s">
        <v>632</v>
      </c>
      <c r="G137" s="77" t="s">
        <v>1378</v>
      </c>
      <c r="H137" s="77" t="s">
        <v>629</v>
      </c>
      <c r="I137" s="77">
        <v>289</v>
      </c>
      <c r="J137" s="77">
        <v>235</v>
      </c>
      <c r="K137" s="77" t="s">
        <v>633</v>
      </c>
      <c r="L137" s="77" t="s">
        <v>539</v>
      </c>
      <c r="M137" s="77" t="s">
        <v>1260</v>
      </c>
      <c r="N137" s="77" t="s">
        <v>1260</v>
      </c>
      <c r="O137" s="77" t="s">
        <v>1260</v>
      </c>
      <c r="P137" s="77" t="b">
        <f>List129[[#This Row],[Income2018]]=List129[[#This Row],[Income]]</f>
        <v>1</v>
      </c>
      <c r="Q137" s="77" t="s">
        <v>2106</v>
      </c>
      <c r="R137" s="77" t="s">
        <v>1258</v>
      </c>
      <c r="S137" s="77" t="s">
        <v>632</v>
      </c>
      <c r="T137" s="77" t="s">
        <v>1258</v>
      </c>
      <c r="U137" s="77" t="s">
        <v>1223</v>
      </c>
      <c r="V137" s="77" t="s">
        <v>1223</v>
      </c>
      <c r="W137" s="78" t="s">
        <v>1258</v>
      </c>
      <c r="X137" s="78" t="s">
        <v>1258</v>
      </c>
      <c r="Y137" s="78">
        <v>1</v>
      </c>
      <c r="Z137" s="79">
        <f>IF(OR(List129[[#This Row],[Fragile 2018]]=1,List129[[#This Row],[Income]]="LDC"),1,"")</f>
        <v>1</v>
      </c>
      <c r="AA137" s="77" t="s">
        <v>1258</v>
      </c>
      <c r="AB137" s="77" t="s">
        <v>1258</v>
      </c>
      <c r="AC137" s="77" t="s">
        <v>1258</v>
      </c>
      <c r="AD137" s="77" t="s">
        <v>1223</v>
      </c>
      <c r="AE137" s="77" t="s">
        <v>1223</v>
      </c>
      <c r="AF137" s="77" t="s">
        <v>1258</v>
      </c>
      <c r="AG137" s="77" t="s">
        <v>1223</v>
      </c>
      <c r="AH137" s="77" t="s">
        <v>1258</v>
      </c>
      <c r="AI137" s="77" t="s">
        <v>1223</v>
      </c>
      <c r="AJ137" s="77" t="s">
        <v>1223</v>
      </c>
      <c r="AK137" s="77" t="s">
        <v>1223</v>
      </c>
      <c r="AL137" s="77" t="s">
        <v>1223</v>
      </c>
      <c r="AM137" s="77">
        <v>135</v>
      </c>
      <c r="AN137" s="77" t="s">
        <v>629</v>
      </c>
    </row>
    <row r="138" spans="1:40" x14ac:dyDescent="0.25">
      <c r="A138" s="77">
        <v>431</v>
      </c>
      <c r="B138" s="77">
        <v>382</v>
      </c>
      <c r="C138" s="77" t="s">
        <v>1030</v>
      </c>
      <c r="D138" s="77" t="s">
        <v>1031</v>
      </c>
      <c r="E138" s="77" t="s">
        <v>1032</v>
      </c>
      <c r="F138" s="77" t="s">
        <v>1033</v>
      </c>
      <c r="G138" s="77" t="s">
        <v>1379</v>
      </c>
      <c r="I138" s="77">
        <v>498</v>
      </c>
      <c r="J138" s="77">
        <v>382</v>
      </c>
      <c r="K138" s="77" t="s">
        <v>1034</v>
      </c>
      <c r="L138" s="77" t="s">
        <v>545</v>
      </c>
      <c r="M138" s="77" t="s">
        <v>1263</v>
      </c>
      <c r="O138" s="77" t="s">
        <v>1267</v>
      </c>
      <c r="P138" s="77" t="b">
        <f>List129[[#This Row],[Income2018]]=List129[[#This Row],[Income]]</f>
        <v>0</v>
      </c>
      <c r="Q138" s="77" t="s">
        <v>2107</v>
      </c>
      <c r="R138" s="77" t="s">
        <v>1223</v>
      </c>
      <c r="T138" s="77" t="s">
        <v>1223</v>
      </c>
      <c r="U138" s="77" t="s">
        <v>1258</v>
      </c>
      <c r="V138" s="77" t="s">
        <v>1223</v>
      </c>
      <c r="W138" s="78" t="s">
        <v>1223</v>
      </c>
      <c r="X138" s="78" t="s">
        <v>1223</v>
      </c>
      <c r="Y138" s="78" t="s">
        <v>1223</v>
      </c>
      <c r="Z138" s="79" t="str">
        <f>IF(OR(List129[[#This Row],[Fragile 2018]]=1,List129[[#This Row],[Income]]="LDC"),1,"")</f>
        <v/>
      </c>
      <c r="AA138" s="77" t="s">
        <v>1258</v>
      </c>
      <c r="AB138" s="77" t="s">
        <v>1258</v>
      </c>
      <c r="AC138" s="77" t="s">
        <v>1223</v>
      </c>
      <c r="AD138" s="77" t="s">
        <v>1223</v>
      </c>
      <c r="AE138" s="77" t="s">
        <v>1223</v>
      </c>
      <c r="AF138" s="77" t="s">
        <v>1223</v>
      </c>
      <c r="AG138" s="77" t="s">
        <v>1223</v>
      </c>
      <c r="AH138" s="77" t="s">
        <v>1223</v>
      </c>
      <c r="AI138" s="77" t="s">
        <v>1258</v>
      </c>
      <c r="AJ138" s="77" t="s">
        <v>1223</v>
      </c>
      <c r="AK138" s="77" t="s">
        <v>1223</v>
      </c>
      <c r="AL138" s="77" t="s">
        <v>1223</v>
      </c>
      <c r="AM138" s="77">
        <v>200</v>
      </c>
      <c r="AN138" s="77" t="s">
        <v>1030</v>
      </c>
    </row>
    <row r="139" spans="1:40" x14ac:dyDescent="0.25">
      <c r="A139" s="77">
        <v>429</v>
      </c>
      <c r="B139" s="77">
        <v>384</v>
      </c>
      <c r="C139" s="77" t="s">
        <v>1035</v>
      </c>
      <c r="D139" s="77" t="s">
        <v>1035</v>
      </c>
      <c r="E139" s="77" t="s">
        <v>1036</v>
      </c>
      <c r="F139" s="77" t="s">
        <v>1037</v>
      </c>
      <c r="G139" s="77" t="s">
        <v>1380</v>
      </c>
      <c r="I139" s="77">
        <v>498</v>
      </c>
      <c r="J139" s="77">
        <v>384</v>
      </c>
      <c r="K139" s="77" t="s">
        <v>1038</v>
      </c>
      <c r="L139" s="77" t="s">
        <v>545</v>
      </c>
      <c r="M139" s="77" t="s">
        <v>1263</v>
      </c>
      <c r="N139" s="77" t="s">
        <v>1263</v>
      </c>
      <c r="O139" s="77" t="s">
        <v>1263</v>
      </c>
      <c r="P139" s="77" t="b">
        <f>List129[[#This Row],[Income2018]]=List129[[#This Row],[Income]]</f>
        <v>1</v>
      </c>
      <c r="Q139" s="77" t="s">
        <v>2108</v>
      </c>
      <c r="R139" s="77" t="s">
        <v>1223</v>
      </c>
      <c r="T139" s="77" t="s">
        <v>1223</v>
      </c>
      <c r="U139" s="77" t="s">
        <v>1258</v>
      </c>
      <c r="V139" s="77" t="s">
        <v>1223</v>
      </c>
      <c r="W139" s="78" t="s">
        <v>1223</v>
      </c>
      <c r="X139" s="78" t="s">
        <v>1223</v>
      </c>
      <c r="Y139" s="78" t="s">
        <v>1223</v>
      </c>
      <c r="Z139" s="79" t="str">
        <f>IF(OR(List129[[#This Row],[Fragile 2018]]=1,List129[[#This Row],[Income]]="LDC"),1,"")</f>
        <v/>
      </c>
      <c r="AA139" s="77" t="s">
        <v>1258</v>
      </c>
      <c r="AB139" s="77" t="s">
        <v>1258</v>
      </c>
      <c r="AC139" s="77" t="s">
        <v>1223</v>
      </c>
      <c r="AD139" s="77" t="s">
        <v>1223</v>
      </c>
      <c r="AE139" s="77" t="s">
        <v>1223</v>
      </c>
      <c r="AF139" s="77" t="s">
        <v>1223</v>
      </c>
      <c r="AG139" s="77" t="s">
        <v>1223</v>
      </c>
      <c r="AH139" s="77" t="s">
        <v>1223</v>
      </c>
      <c r="AI139" s="77" t="s">
        <v>1258</v>
      </c>
      <c r="AJ139" s="77" t="s">
        <v>1223</v>
      </c>
      <c r="AK139" s="77" t="s">
        <v>1223</v>
      </c>
      <c r="AL139" s="77" t="s">
        <v>1223</v>
      </c>
      <c r="AM139" s="77">
        <v>202</v>
      </c>
      <c r="AN139" s="77" t="s">
        <v>1035</v>
      </c>
    </row>
    <row r="140" spans="1:40" x14ac:dyDescent="0.25">
      <c r="A140" s="77">
        <v>623</v>
      </c>
      <c r="B140" s="77">
        <v>866</v>
      </c>
      <c r="C140" s="77" t="s">
        <v>1039</v>
      </c>
      <c r="D140" s="77" t="s">
        <v>1040</v>
      </c>
      <c r="E140" s="77" t="s">
        <v>1041</v>
      </c>
      <c r="F140" s="77" t="s">
        <v>1042</v>
      </c>
      <c r="G140" s="77" t="s">
        <v>1381</v>
      </c>
      <c r="I140" s="77">
        <v>889</v>
      </c>
      <c r="J140" s="77">
        <v>866</v>
      </c>
      <c r="K140" s="77" t="s">
        <v>1043</v>
      </c>
      <c r="L140" s="77" t="s">
        <v>660</v>
      </c>
      <c r="M140" s="77" t="s">
        <v>1260</v>
      </c>
      <c r="N140" s="77" t="s">
        <v>1260</v>
      </c>
      <c r="O140" s="77" t="s">
        <v>1260</v>
      </c>
      <c r="P140" s="77" t="b">
        <f>List129[[#This Row],[Income2018]]=List129[[#This Row],[Income]]</f>
        <v>1</v>
      </c>
      <c r="Q140" s="77" t="s">
        <v>2109</v>
      </c>
      <c r="R140" s="77" t="s">
        <v>1223</v>
      </c>
      <c r="T140" s="77" t="s">
        <v>1258</v>
      </c>
      <c r="U140" s="77" t="s">
        <v>1258</v>
      </c>
      <c r="V140" s="77" t="s">
        <v>1223</v>
      </c>
      <c r="W140" s="78" t="s">
        <v>1258</v>
      </c>
      <c r="X140" s="78" t="s">
        <v>1258</v>
      </c>
      <c r="Y140" s="78">
        <v>1</v>
      </c>
      <c r="Z140" s="79">
        <f>IF(OR(List129[[#This Row],[Fragile 2018]]=1,List129[[#This Row],[Income]]="LDC"),1,"")</f>
        <v>1</v>
      </c>
      <c r="AA140" s="77" t="s">
        <v>1258</v>
      </c>
      <c r="AB140" s="77" t="s">
        <v>1258</v>
      </c>
      <c r="AC140" s="77" t="s">
        <v>1223</v>
      </c>
      <c r="AD140" s="77" t="s">
        <v>1223</v>
      </c>
      <c r="AE140" s="77" t="s">
        <v>1223</v>
      </c>
      <c r="AF140" s="77" t="s">
        <v>1223</v>
      </c>
      <c r="AG140" s="77" t="s">
        <v>1223</v>
      </c>
      <c r="AH140" s="77" t="s">
        <v>1223</v>
      </c>
      <c r="AI140" s="77" t="s">
        <v>1223</v>
      </c>
      <c r="AJ140" s="77" t="s">
        <v>1223</v>
      </c>
      <c r="AK140" s="77" t="s">
        <v>1258</v>
      </c>
      <c r="AL140" s="77" t="s">
        <v>1223</v>
      </c>
      <c r="AM140" s="77">
        <v>289</v>
      </c>
      <c r="AN140" s="77" t="s">
        <v>1039</v>
      </c>
    </row>
    <row r="141" spans="1:40" x14ac:dyDescent="0.25">
      <c r="A141" s="77">
        <v>346</v>
      </c>
      <c r="B141" s="77">
        <v>268</v>
      </c>
      <c r="C141" s="77" t="s">
        <v>1044</v>
      </c>
      <c r="D141" s="77" t="s">
        <v>1045</v>
      </c>
      <c r="E141" s="77" t="s">
        <v>1046</v>
      </c>
      <c r="F141" s="77" t="s">
        <v>1047</v>
      </c>
      <c r="G141" s="77" t="s">
        <v>1382</v>
      </c>
      <c r="I141" s="77">
        <v>289</v>
      </c>
      <c r="J141" s="77">
        <v>268</v>
      </c>
      <c r="K141" s="77" t="s">
        <v>1048</v>
      </c>
      <c r="L141" s="77" t="s">
        <v>539</v>
      </c>
      <c r="M141" s="77" t="s">
        <v>1260</v>
      </c>
      <c r="N141" s="77" t="s">
        <v>1260</v>
      </c>
      <c r="O141" s="77" t="s">
        <v>1260</v>
      </c>
      <c r="P141" s="77" t="b">
        <f>List129[[#This Row],[Income2018]]=List129[[#This Row],[Income]]</f>
        <v>1</v>
      </c>
      <c r="Q141" s="77" t="s">
        <v>2110</v>
      </c>
      <c r="R141" s="77" t="s">
        <v>1223</v>
      </c>
      <c r="T141" s="77" t="s">
        <v>1258</v>
      </c>
      <c r="U141" s="77" t="s">
        <v>1258</v>
      </c>
      <c r="V141" s="77" t="s">
        <v>1223</v>
      </c>
      <c r="W141" s="78" t="s">
        <v>1223</v>
      </c>
      <c r="X141" s="78" t="s">
        <v>1223</v>
      </c>
      <c r="Y141" s="78" t="s">
        <v>1223</v>
      </c>
      <c r="Z141" s="79">
        <f>IF(OR(List129[[#This Row],[Fragile 2018]]=1,List129[[#This Row],[Income]]="LDC"),1,"")</f>
        <v>1</v>
      </c>
      <c r="AA141" s="77" t="s">
        <v>1258</v>
      </c>
      <c r="AB141" s="77" t="s">
        <v>1258</v>
      </c>
      <c r="AC141" s="77" t="s">
        <v>1258</v>
      </c>
      <c r="AD141" s="77" t="s">
        <v>1223</v>
      </c>
      <c r="AE141" s="77" t="s">
        <v>1223</v>
      </c>
      <c r="AF141" s="77" t="s">
        <v>1258</v>
      </c>
      <c r="AG141" s="77" t="s">
        <v>1223</v>
      </c>
      <c r="AH141" s="77" t="s">
        <v>1258</v>
      </c>
      <c r="AI141" s="77" t="s">
        <v>1223</v>
      </c>
      <c r="AJ141" s="77" t="s">
        <v>1223</v>
      </c>
      <c r="AK141" s="77" t="s">
        <v>1223</v>
      </c>
      <c r="AL141" s="77" t="s">
        <v>1223</v>
      </c>
      <c r="AM141" s="77">
        <v>162</v>
      </c>
      <c r="AN141" s="77" t="s">
        <v>1044</v>
      </c>
    </row>
    <row r="142" spans="1:40" x14ac:dyDescent="0.25">
      <c r="A142" s="77">
        <v>327</v>
      </c>
      <c r="B142" s="77">
        <v>266</v>
      </c>
      <c r="C142" s="77" t="s">
        <v>1028</v>
      </c>
      <c r="D142" s="77" t="s">
        <v>1028</v>
      </c>
      <c r="E142" s="77" t="s">
        <v>1028</v>
      </c>
      <c r="F142" s="77" t="s">
        <v>1029</v>
      </c>
      <c r="G142" s="77" t="s">
        <v>1383</v>
      </c>
      <c r="H142" s="77" t="s">
        <v>1028</v>
      </c>
      <c r="I142" s="77">
        <v>289</v>
      </c>
      <c r="J142" s="77">
        <v>266</v>
      </c>
      <c r="K142" s="77" t="s">
        <v>1029</v>
      </c>
      <c r="L142" s="77" t="s">
        <v>539</v>
      </c>
      <c r="M142" s="77" t="s">
        <v>1260</v>
      </c>
      <c r="N142" s="77" t="s">
        <v>1260</v>
      </c>
      <c r="O142" s="77" t="s">
        <v>1260</v>
      </c>
      <c r="P142" s="77" t="b">
        <f>List129[[#This Row],[Income2018]]=List129[[#This Row],[Income]]</f>
        <v>1</v>
      </c>
      <c r="Q142" s="77" t="s">
        <v>1848</v>
      </c>
      <c r="R142" s="77" t="s">
        <v>1258</v>
      </c>
      <c r="S142" s="77" t="s">
        <v>1029</v>
      </c>
      <c r="T142" s="77" t="s">
        <v>1258</v>
      </c>
      <c r="U142" s="77" t="s">
        <v>1223</v>
      </c>
      <c r="V142" s="77" t="s">
        <v>1258</v>
      </c>
      <c r="W142" s="78" t="s">
        <v>1258</v>
      </c>
      <c r="X142" s="78" t="s">
        <v>1258</v>
      </c>
      <c r="Y142" s="78">
        <v>1</v>
      </c>
      <c r="Z142" s="79">
        <f>IF(OR(List129[[#This Row],[Fragile 2018]]=1,List129[[#This Row],[Income]]="LDC"),1,"")</f>
        <v>1</v>
      </c>
      <c r="AA142" s="77" t="s">
        <v>1258</v>
      </c>
      <c r="AB142" s="77" t="s">
        <v>1258</v>
      </c>
      <c r="AC142" s="77" t="s">
        <v>1258</v>
      </c>
      <c r="AD142" s="77" t="s">
        <v>1223</v>
      </c>
      <c r="AE142" s="77" t="s">
        <v>1223</v>
      </c>
      <c r="AF142" s="77" t="s">
        <v>1258</v>
      </c>
      <c r="AG142" s="77" t="s">
        <v>1223</v>
      </c>
      <c r="AH142" s="77" t="s">
        <v>1258</v>
      </c>
      <c r="AI142" s="77" t="s">
        <v>1223</v>
      </c>
      <c r="AJ142" s="77" t="s">
        <v>1223</v>
      </c>
      <c r="AK142" s="77" t="s">
        <v>1223</v>
      </c>
      <c r="AL142" s="77" t="s">
        <v>1223</v>
      </c>
      <c r="AM142" s="77">
        <v>160</v>
      </c>
      <c r="AN142" s="77" t="s">
        <v>1028</v>
      </c>
    </row>
    <row r="143" spans="1:40" x14ac:dyDescent="0.25">
      <c r="A143" s="77">
        <v>152</v>
      </c>
      <c r="B143" s="77">
        <v>63</v>
      </c>
      <c r="C143" s="77" t="s">
        <v>1052</v>
      </c>
      <c r="D143" s="77" t="s">
        <v>1053</v>
      </c>
      <c r="E143" s="77" t="s">
        <v>1054</v>
      </c>
      <c r="F143" s="77" t="s">
        <v>1055</v>
      </c>
      <c r="G143" s="77" t="s">
        <v>1384</v>
      </c>
      <c r="I143" s="77">
        <v>89</v>
      </c>
      <c r="J143" s="77">
        <v>63</v>
      </c>
      <c r="K143" s="77" t="s">
        <v>1055</v>
      </c>
      <c r="L143" s="77" t="s">
        <v>529</v>
      </c>
      <c r="M143" s="77" t="s">
        <v>1263</v>
      </c>
      <c r="N143" s="77" t="s">
        <v>1263</v>
      </c>
      <c r="O143" s="77" t="s">
        <v>1263</v>
      </c>
      <c r="P143" s="77" t="b">
        <f>List129[[#This Row],[Income2018]]=List129[[#This Row],[Income]]</f>
        <v>1</v>
      </c>
      <c r="Q143" s="77" t="s">
        <v>2111</v>
      </c>
      <c r="R143" s="77" t="s">
        <v>1223</v>
      </c>
      <c r="T143" s="77" t="s">
        <v>1223</v>
      </c>
      <c r="U143" s="77" t="s">
        <v>1223</v>
      </c>
      <c r="V143" s="77" t="s">
        <v>1223</v>
      </c>
      <c r="W143" s="78" t="s">
        <v>1223</v>
      </c>
      <c r="X143" s="78" t="s">
        <v>1223</v>
      </c>
      <c r="Y143" s="78" t="s">
        <v>1223</v>
      </c>
      <c r="Z143" s="79" t="str">
        <f>IF(OR(List129[[#This Row],[Fragile 2018]]=1,List129[[#This Row],[Income]]="LDC"),1,"")</f>
        <v/>
      </c>
      <c r="AA143" s="77" t="s">
        <v>1223</v>
      </c>
      <c r="AB143" s="77" t="s">
        <v>1258</v>
      </c>
      <c r="AC143" s="77" t="s">
        <v>1223</v>
      </c>
      <c r="AD143" s="77" t="s">
        <v>1223</v>
      </c>
      <c r="AE143" s="77" t="s">
        <v>1223</v>
      </c>
      <c r="AF143" s="77" t="s">
        <v>1223</v>
      </c>
      <c r="AG143" s="77" t="s">
        <v>1223</v>
      </c>
      <c r="AH143" s="77" t="s">
        <v>1223</v>
      </c>
      <c r="AI143" s="77" t="s">
        <v>1223</v>
      </c>
      <c r="AJ143" s="77" t="s">
        <v>1223</v>
      </c>
      <c r="AK143" s="77" t="s">
        <v>1223</v>
      </c>
      <c r="AL143" s="77" t="s">
        <v>1258</v>
      </c>
      <c r="AM143" s="77">
        <v>108</v>
      </c>
      <c r="AN143" s="77" t="s">
        <v>1052</v>
      </c>
    </row>
    <row r="144" spans="1:40" x14ac:dyDescent="0.25">
      <c r="A144" s="77">
        <v>342</v>
      </c>
      <c r="B144" s="77">
        <v>270</v>
      </c>
      <c r="C144" s="77" t="s">
        <v>1056</v>
      </c>
      <c r="D144" s="77" t="s">
        <v>1057</v>
      </c>
      <c r="E144" s="77" t="s">
        <v>1057</v>
      </c>
      <c r="F144" s="77" t="s">
        <v>1058</v>
      </c>
      <c r="G144" s="77" t="s">
        <v>1385</v>
      </c>
      <c r="I144" s="77">
        <v>289</v>
      </c>
      <c r="J144" s="77">
        <v>270</v>
      </c>
      <c r="K144" s="77" t="s">
        <v>1059</v>
      </c>
      <c r="L144" s="77" t="s">
        <v>539</v>
      </c>
      <c r="M144" s="77" t="s">
        <v>1263</v>
      </c>
      <c r="O144" s="77" t="s">
        <v>1267</v>
      </c>
      <c r="P144" s="77" t="b">
        <f>List129[[#This Row],[Income2018]]=List129[[#This Row],[Income]]</f>
        <v>0</v>
      </c>
      <c r="Q144" s="77" t="s">
        <v>2112</v>
      </c>
      <c r="R144" s="77" t="s">
        <v>1223</v>
      </c>
      <c r="T144" s="77" t="s">
        <v>1223</v>
      </c>
      <c r="U144" s="77" t="s">
        <v>1258</v>
      </c>
      <c r="V144" s="77" t="s">
        <v>1223</v>
      </c>
      <c r="W144" s="78" t="s">
        <v>1223</v>
      </c>
      <c r="X144" s="78" t="s">
        <v>1223</v>
      </c>
      <c r="Y144" s="78" t="s">
        <v>1223</v>
      </c>
      <c r="Z144" s="79" t="str">
        <f>IF(OR(List129[[#This Row],[Fragile 2018]]=1,List129[[#This Row],[Income]]="LDC"),1,"")</f>
        <v/>
      </c>
      <c r="AA144" s="77" t="s">
        <v>1258</v>
      </c>
      <c r="AB144" s="77" t="s">
        <v>1258</v>
      </c>
      <c r="AC144" s="77" t="s">
        <v>1223</v>
      </c>
      <c r="AD144" s="77" t="s">
        <v>1223</v>
      </c>
      <c r="AE144" s="77" t="s">
        <v>1223</v>
      </c>
      <c r="AF144" s="77" t="s">
        <v>1258</v>
      </c>
      <c r="AG144" s="77" t="s">
        <v>1223</v>
      </c>
      <c r="AH144" s="77" t="s">
        <v>1258</v>
      </c>
      <c r="AI144" s="77" t="s">
        <v>1223</v>
      </c>
      <c r="AJ144" s="77" t="s">
        <v>1223</v>
      </c>
      <c r="AK144" s="77" t="s">
        <v>1223</v>
      </c>
      <c r="AL144" s="77" t="s">
        <v>1223</v>
      </c>
      <c r="AM144" s="77">
        <v>164</v>
      </c>
      <c r="AN144" s="77" t="s">
        <v>1056</v>
      </c>
    </row>
    <row r="145" spans="1:40" x14ac:dyDescent="0.25">
      <c r="A145" s="77">
        <v>328</v>
      </c>
      <c r="B145" s="77">
        <v>272</v>
      </c>
      <c r="C145" s="77" t="s">
        <v>1060</v>
      </c>
      <c r="D145" s="77" t="s">
        <v>1061</v>
      </c>
      <c r="E145" s="77" t="s">
        <v>1060</v>
      </c>
      <c r="F145" s="77" t="s">
        <v>1062</v>
      </c>
      <c r="G145" s="77" t="s">
        <v>1386</v>
      </c>
      <c r="I145" s="77">
        <v>289</v>
      </c>
      <c r="J145" s="77">
        <v>272</v>
      </c>
      <c r="K145" s="77" t="s">
        <v>1063</v>
      </c>
      <c r="L145" s="77" t="s">
        <v>539</v>
      </c>
      <c r="M145" s="77" t="s">
        <v>1260</v>
      </c>
      <c r="N145" s="77" t="s">
        <v>1260</v>
      </c>
      <c r="O145" s="77" t="s">
        <v>1260</v>
      </c>
      <c r="P145" s="77" t="b">
        <f>List129[[#This Row],[Income2018]]=List129[[#This Row],[Income]]</f>
        <v>1</v>
      </c>
      <c r="Q145" s="77" t="s">
        <v>2113</v>
      </c>
      <c r="R145" s="77" t="s">
        <v>1223</v>
      </c>
      <c r="T145" s="77" t="s">
        <v>1258</v>
      </c>
      <c r="U145" s="77" t="s">
        <v>1223</v>
      </c>
      <c r="V145" s="77" t="s">
        <v>1223</v>
      </c>
      <c r="W145" s="78" t="s">
        <v>1258</v>
      </c>
      <c r="X145" s="78" t="s">
        <v>1258</v>
      </c>
      <c r="Y145" s="78">
        <v>1</v>
      </c>
      <c r="Z145" s="79">
        <f>IF(OR(List129[[#This Row],[Fragile 2018]]=1,List129[[#This Row],[Income]]="LDC"),1,"")</f>
        <v>1</v>
      </c>
      <c r="AA145" s="77" t="s">
        <v>1258</v>
      </c>
      <c r="AB145" s="77" t="s">
        <v>1258</v>
      </c>
      <c r="AC145" s="77" t="s">
        <v>1258</v>
      </c>
      <c r="AD145" s="77" t="s">
        <v>1276</v>
      </c>
      <c r="AE145" s="77" t="s">
        <v>1223</v>
      </c>
      <c r="AF145" s="77" t="s">
        <v>1258</v>
      </c>
      <c r="AG145" s="77" t="s">
        <v>1223</v>
      </c>
      <c r="AH145" s="77" t="s">
        <v>1258</v>
      </c>
      <c r="AI145" s="77" t="s">
        <v>1223</v>
      </c>
      <c r="AJ145" s="77" t="s">
        <v>1223</v>
      </c>
      <c r="AK145" s="77" t="s">
        <v>1223</v>
      </c>
      <c r="AL145" s="77" t="s">
        <v>1223</v>
      </c>
      <c r="AM145" s="77">
        <v>165</v>
      </c>
      <c r="AN145" s="77" t="s">
        <v>1060</v>
      </c>
    </row>
    <row r="146" spans="1:40" x14ac:dyDescent="0.25">
      <c r="A146" s="77">
        <v>356</v>
      </c>
      <c r="B146" s="77">
        <v>278</v>
      </c>
      <c r="C146" s="77" t="s">
        <v>1080</v>
      </c>
      <c r="D146" s="77" t="s">
        <v>1081</v>
      </c>
      <c r="E146" s="77" t="s">
        <v>1082</v>
      </c>
      <c r="F146" s="77" t="s">
        <v>1083</v>
      </c>
      <c r="G146" s="77" t="s">
        <v>1387</v>
      </c>
      <c r="I146" s="77">
        <v>289</v>
      </c>
      <c r="J146" s="77">
        <v>278</v>
      </c>
      <c r="K146" s="77" t="s">
        <v>1084</v>
      </c>
      <c r="L146" s="77" t="s">
        <v>539</v>
      </c>
      <c r="M146" s="77" t="s">
        <v>1260</v>
      </c>
      <c r="N146" s="77" t="s">
        <v>1260</v>
      </c>
      <c r="O146" s="77" t="s">
        <v>1260</v>
      </c>
      <c r="P146" s="77" t="b">
        <f>List129[[#This Row],[Income2018]]=List129[[#This Row],[Income]]</f>
        <v>1</v>
      </c>
      <c r="Q146" s="77" t="s">
        <v>2114</v>
      </c>
      <c r="R146" s="77" t="s">
        <v>1223</v>
      </c>
      <c r="T146" s="77" t="s">
        <v>1258</v>
      </c>
      <c r="U146" s="77" t="s">
        <v>1223</v>
      </c>
      <c r="V146" s="77" t="s">
        <v>1223</v>
      </c>
      <c r="W146" s="78" t="s">
        <v>1258</v>
      </c>
      <c r="X146" s="78" t="s">
        <v>1258</v>
      </c>
      <c r="Y146" s="78">
        <v>1</v>
      </c>
      <c r="Z146" s="79">
        <f>IF(OR(List129[[#This Row],[Fragile 2018]]=1,List129[[#This Row],[Income]]="LDC"),1,"")</f>
        <v>1</v>
      </c>
      <c r="AA146" s="77" t="s">
        <v>1258</v>
      </c>
      <c r="AB146" s="77" t="s">
        <v>1258</v>
      </c>
      <c r="AC146" s="77" t="s">
        <v>1258</v>
      </c>
      <c r="AD146" s="77" t="s">
        <v>1223</v>
      </c>
      <c r="AE146" s="77" t="s">
        <v>1223</v>
      </c>
      <c r="AF146" s="77" t="s">
        <v>1258</v>
      </c>
      <c r="AG146" s="77" t="s">
        <v>1223</v>
      </c>
      <c r="AH146" s="77" t="s">
        <v>1258</v>
      </c>
      <c r="AI146" s="77" t="s">
        <v>1223</v>
      </c>
      <c r="AJ146" s="77" t="s">
        <v>1223</v>
      </c>
      <c r="AK146" s="77" t="s">
        <v>1223</v>
      </c>
      <c r="AL146" s="77" t="s">
        <v>1223</v>
      </c>
      <c r="AM146" s="77">
        <v>168</v>
      </c>
      <c r="AN146" s="77" t="s">
        <v>1080</v>
      </c>
    </row>
    <row r="147" spans="1:40" x14ac:dyDescent="0.25">
      <c r="A147" s="77">
        <v>329</v>
      </c>
      <c r="B147" s="77">
        <v>273</v>
      </c>
      <c r="C147" s="77" t="s">
        <v>1064</v>
      </c>
      <c r="D147" s="77" t="s">
        <v>1064</v>
      </c>
      <c r="E147" s="77" t="s">
        <v>1065</v>
      </c>
      <c r="F147" s="77" t="s">
        <v>1066</v>
      </c>
      <c r="G147" s="77" t="s">
        <v>1388</v>
      </c>
      <c r="I147" s="77">
        <v>289</v>
      </c>
      <c r="J147" s="77">
        <v>273</v>
      </c>
      <c r="K147" s="77" t="s">
        <v>1066</v>
      </c>
      <c r="L147" s="77" t="s">
        <v>539</v>
      </c>
      <c r="M147" s="77" t="s">
        <v>1260</v>
      </c>
      <c r="N147" s="77" t="s">
        <v>1260</v>
      </c>
      <c r="O147" s="77" t="s">
        <v>1260</v>
      </c>
      <c r="P147" s="77" t="b">
        <f>List129[[#This Row],[Income2018]]=List129[[#This Row],[Income]]</f>
        <v>1</v>
      </c>
      <c r="Q147" s="77" t="s">
        <v>2115</v>
      </c>
      <c r="R147" s="77" t="s">
        <v>1223</v>
      </c>
      <c r="T147" s="77" t="s">
        <v>1258</v>
      </c>
      <c r="U147" s="77" t="s">
        <v>1223</v>
      </c>
      <c r="V147" s="77" t="s">
        <v>1223</v>
      </c>
      <c r="W147" s="78" t="s">
        <v>1258</v>
      </c>
      <c r="X147" s="78" t="s">
        <v>1258</v>
      </c>
      <c r="Y147" s="78">
        <v>1</v>
      </c>
      <c r="Z147" s="79">
        <f>IF(OR(List129[[#This Row],[Fragile 2018]]=1,List129[[#This Row],[Income]]="LDC"),1,"")</f>
        <v>1</v>
      </c>
      <c r="AA147" s="77" t="s">
        <v>1258</v>
      </c>
      <c r="AB147" s="77" t="s">
        <v>1258</v>
      </c>
      <c r="AC147" s="77" t="s">
        <v>1258</v>
      </c>
      <c r="AD147" s="77" t="s">
        <v>1223</v>
      </c>
      <c r="AE147" s="77" t="s">
        <v>1223</v>
      </c>
      <c r="AF147" s="77" t="s">
        <v>1258</v>
      </c>
      <c r="AG147" s="77" t="s">
        <v>1223</v>
      </c>
      <c r="AH147" s="77" t="s">
        <v>1258</v>
      </c>
      <c r="AI147" s="77" t="s">
        <v>1223</v>
      </c>
      <c r="AJ147" s="77" t="s">
        <v>1223</v>
      </c>
      <c r="AK147" s="77" t="s">
        <v>1223</v>
      </c>
      <c r="AL147" s="77" t="s">
        <v>1223</v>
      </c>
      <c r="AM147" s="77">
        <v>166</v>
      </c>
      <c r="AN147" s="77" t="s">
        <v>1064</v>
      </c>
    </row>
    <row r="148" spans="1:40" x14ac:dyDescent="0.25">
      <c r="A148" s="77">
        <v>203</v>
      </c>
      <c r="B148" s="77">
        <v>640</v>
      </c>
      <c r="C148" s="77" t="s">
        <v>1067</v>
      </c>
      <c r="D148" s="77" t="s">
        <v>1067</v>
      </c>
      <c r="E148" s="77" t="s">
        <v>1067</v>
      </c>
      <c r="F148" s="77" t="s">
        <v>1068</v>
      </c>
      <c r="G148" s="77" t="s">
        <v>1389</v>
      </c>
      <c r="I148" s="77">
        <v>798</v>
      </c>
      <c r="J148" s="77">
        <v>640</v>
      </c>
      <c r="K148" s="77" t="s">
        <v>1069</v>
      </c>
      <c r="L148" s="77" t="s">
        <v>525</v>
      </c>
      <c r="M148" s="77" t="s">
        <v>1262</v>
      </c>
      <c r="N148" s="77" t="s">
        <v>1262</v>
      </c>
      <c r="O148" s="77" t="s">
        <v>1262</v>
      </c>
      <c r="P148" s="77" t="b">
        <f>List129[[#This Row],[Income2018]]=List129[[#This Row],[Income]]</f>
        <v>1</v>
      </c>
      <c r="Q148" s="77" t="s">
        <v>2116</v>
      </c>
      <c r="R148" s="77" t="s">
        <v>1223</v>
      </c>
      <c r="T148" s="77" t="s">
        <v>1223</v>
      </c>
      <c r="U148" s="77" t="s">
        <v>1223</v>
      </c>
      <c r="V148" s="77" t="s">
        <v>1223</v>
      </c>
      <c r="W148" s="78" t="s">
        <v>1258</v>
      </c>
      <c r="X148" s="78" t="s">
        <v>1258</v>
      </c>
      <c r="Y148" s="78" t="s">
        <v>1223</v>
      </c>
      <c r="Z148" s="79" t="str">
        <f>IF(OR(List129[[#This Row],[Fragile 2018]]=1,List129[[#This Row],[Income]]="LDC"),1,"")</f>
        <v/>
      </c>
      <c r="AA148" s="77" t="s">
        <v>1223</v>
      </c>
      <c r="AB148" s="77" t="s">
        <v>1258</v>
      </c>
      <c r="AC148" s="77" t="s">
        <v>1223</v>
      </c>
      <c r="AD148" s="77" t="s">
        <v>1223</v>
      </c>
      <c r="AE148" s="77" t="s">
        <v>1223</v>
      </c>
      <c r="AF148" s="77" t="s">
        <v>1223</v>
      </c>
      <c r="AG148" s="77" t="s">
        <v>1223</v>
      </c>
      <c r="AH148" s="77" t="s">
        <v>1223</v>
      </c>
      <c r="AI148" s="77" t="s">
        <v>1223</v>
      </c>
      <c r="AJ148" s="77" t="s">
        <v>1258</v>
      </c>
      <c r="AK148" s="77" t="s">
        <v>1223</v>
      </c>
      <c r="AL148" s="77" t="s">
        <v>1223</v>
      </c>
      <c r="AM148" s="77">
        <v>253</v>
      </c>
      <c r="AN148" s="77" t="s">
        <v>1067</v>
      </c>
    </row>
    <row r="149" spans="1:40" x14ac:dyDescent="0.25">
      <c r="A149" s="77">
        <v>389</v>
      </c>
      <c r="B149" s="77">
        <v>276</v>
      </c>
      <c r="C149" s="77" t="s">
        <v>1070</v>
      </c>
      <c r="D149" s="77" t="s">
        <v>1071</v>
      </c>
      <c r="E149" s="77" t="s">
        <v>1072</v>
      </c>
      <c r="F149" s="77" t="s">
        <v>1073</v>
      </c>
      <c r="G149" s="77" t="s">
        <v>1390</v>
      </c>
      <c r="I149" s="77">
        <v>289</v>
      </c>
      <c r="J149" s="77">
        <v>276</v>
      </c>
      <c r="K149" s="77" t="s">
        <v>1074</v>
      </c>
      <c r="L149" s="77" t="s">
        <v>539</v>
      </c>
      <c r="M149" s="77" t="s">
        <v>1263</v>
      </c>
      <c r="N149" s="77" t="s">
        <v>1263</v>
      </c>
      <c r="O149" s="77" t="s">
        <v>1263</v>
      </c>
      <c r="P149" s="77" t="b">
        <f>List129[[#This Row],[Income2018]]=List129[[#This Row],[Income]]</f>
        <v>1</v>
      </c>
      <c r="Q149" s="77" t="s">
        <v>2117</v>
      </c>
      <c r="R149" s="77" t="s">
        <v>1223</v>
      </c>
      <c r="T149" s="77" t="s">
        <v>1223</v>
      </c>
      <c r="U149" s="77" t="s">
        <v>1223</v>
      </c>
      <c r="V149" s="77" t="s">
        <v>1223</v>
      </c>
      <c r="W149" s="78" t="s">
        <v>1223</v>
      </c>
      <c r="X149" s="78" t="s">
        <v>1223</v>
      </c>
      <c r="Y149" s="78" t="s">
        <v>1223</v>
      </c>
      <c r="Z149" s="79" t="str">
        <f>IF(OR(List129[[#This Row],[Fragile 2018]]=1,List129[[#This Row],[Income]]="LDC"),1,"")</f>
        <v/>
      </c>
      <c r="AA149" s="77" t="s">
        <v>1223</v>
      </c>
      <c r="AB149" s="77" t="s">
        <v>1258</v>
      </c>
      <c r="AC149" s="77" t="s">
        <v>1223</v>
      </c>
      <c r="AD149" s="77" t="s">
        <v>1223</v>
      </c>
      <c r="AE149" s="77" t="s">
        <v>1223</v>
      </c>
      <c r="AF149" s="77" t="s">
        <v>1258</v>
      </c>
      <c r="AG149" s="77" t="s">
        <v>1223</v>
      </c>
      <c r="AH149" s="77" t="s">
        <v>1258</v>
      </c>
      <c r="AI149" s="77" t="s">
        <v>1223</v>
      </c>
      <c r="AJ149" s="77" t="s">
        <v>1223</v>
      </c>
      <c r="AK149" s="77" t="s">
        <v>1223</v>
      </c>
      <c r="AL149" s="77" t="s">
        <v>1223</v>
      </c>
      <c r="AM149" s="77">
        <v>161</v>
      </c>
      <c r="AN149" s="77" t="s">
        <v>1070</v>
      </c>
    </row>
    <row r="150" spans="1:40" x14ac:dyDescent="0.25">
      <c r="A150" s="77">
        <v>428</v>
      </c>
      <c r="B150" s="77">
        <v>383</v>
      </c>
      <c r="C150" s="77" t="s">
        <v>1075</v>
      </c>
      <c r="D150" s="77" t="s">
        <v>1076</v>
      </c>
      <c r="E150" s="77" t="s">
        <v>1077</v>
      </c>
      <c r="F150" s="77" t="s">
        <v>1078</v>
      </c>
      <c r="G150" s="77" t="s">
        <v>262</v>
      </c>
      <c r="I150" s="77">
        <v>498</v>
      </c>
      <c r="J150" s="77">
        <v>383</v>
      </c>
      <c r="K150" s="77" t="s">
        <v>1079</v>
      </c>
      <c r="L150" s="77" t="s">
        <v>545</v>
      </c>
      <c r="M150" s="77" t="s">
        <v>1263</v>
      </c>
      <c r="N150" s="77" t="s">
        <v>1263</v>
      </c>
      <c r="O150" s="77" t="s">
        <v>1263</v>
      </c>
      <c r="P150" s="77" t="b">
        <f>List129[[#This Row],[Income2018]]=List129[[#This Row],[Income]]</f>
        <v>1</v>
      </c>
      <c r="Q150" s="77" t="s">
        <v>1077</v>
      </c>
      <c r="R150" s="77" t="s">
        <v>1223</v>
      </c>
      <c r="T150" s="77" t="s">
        <v>1223</v>
      </c>
      <c r="U150" s="77" t="s">
        <v>1258</v>
      </c>
      <c r="V150" s="77" t="s">
        <v>1223</v>
      </c>
      <c r="W150" s="78" t="s">
        <v>1223</v>
      </c>
      <c r="X150" s="78" t="s">
        <v>1223</v>
      </c>
      <c r="Y150" s="78" t="s">
        <v>1223</v>
      </c>
      <c r="Z150" s="79" t="str">
        <f>IF(OR(List129[[#This Row],[Fragile 2018]]=1,List129[[#This Row],[Income]]="LDC"),1,"")</f>
        <v/>
      </c>
      <c r="AA150" s="77" t="s">
        <v>1258</v>
      </c>
      <c r="AB150" s="77" t="s">
        <v>1258</v>
      </c>
      <c r="AC150" s="77" t="s">
        <v>1223</v>
      </c>
      <c r="AD150" s="77" t="s">
        <v>1223</v>
      </c>
      <c r="AE150" s="77" t="s">
        <v>1223</v>
      </c>
      <c r="AF150" s="77" t="s">
        <v>1223</v>
      </c>
      <c r="AG150" s="77" t="s">
        <v>1223</v>
      </c>
      <c r="AH150" s="77" t="s">
        <v>1223</v>
      </c>
      <c r="AI150" s="77" t="s">
        <v>1258</v>
      </c>
      <c r="AJ150" s="77" t="s">
        <v>1223</v>
      </c>
      <c r="AK150" s="77" t="s">
        <v>1223</v>
      </c>
      <c r="AL150" s="77" t="s">
        <v>1223</v>
      </c>
      <c r="AM150" s="77">
        <v>201</v>
      </c>
      <c r="AN150" s="77" t="s">
        <v>1075</v>
      </c>
    </row>
    <row r="151" spans="1:40" x14ac:dyDescent="0.25">
      <c r="A151" s="77">
        <v>522</v>
      </c>
      <c r="B151" s="77">
        <v>457</v>
      </c>
      <c r="C151" s="77" t="s">
        <v>1085</v>
      </c>
      <c r="D151" s="77" t="s">
        <v>1086</v>
      </c>
      <c r="E151" s="77" t="s">
        <v>1086</v>
      </c>
      <c r="F151" s="77" t="s">
        <v>1087</v>
      </c>
      <c r="G151" s="77" t="s">
        <v>1391</v>
      </c>
      <c r="H151" s="77" t="s">
        <v>1085</v>
      </c>
      <c r="I151" s="77">
        <v>498</v>
      </c>
      <c r="J151" s="77">
        <v>457</v>
      </c>
      <c r="K151" s="77" t="s">
        <v>1087</v>
      </c>
      <c r="L151" s="77" t="s">
        <v>545</v>
      </c>
      <c r="M151" s="77" t="s">
        <v>1263</v>
      </c>
      <c r="N151" s="77" t="s">
        <v>1263</v>
      </c>
      <c r="O151" s="77" t="s">
        <v>1263</v>
      </c>
      <c r="P151" s="77" t="b">
        <f>List129[[#This Row],[Income2018]]=List129[[#This Row],[Income]]</f>
        <v>1</v>
      </c>
      <c r="Q151" s="77" t="s">
        <v>2118</v>
      </c>
      <c r="R151" s="77" t="s">
        <v>1223</v>
      </c>
      <c r="T151" s="77" t="s">
        <v>1223</v>
      </c>
      <c r="U151" s="77" t="s">
        <v>1258</v>
      </c>
      <c r="V151" s="77" t="s">
        <v>1223</v>
      </c>
      <c r="W151" s="78" t="s">
        <v>1223</v>
      </c>
      <c r="X151" s="78" t="s">
        <v>1223</v>
      </c>
      <c r="Y151" s="78" t="s">
        <v>1223</v>
      </c>
      <c r="Z151" s="79" t="str">
        <f>IF(OR(List129[[#This Row],[Fragile 2018]]=1,List129[[#This Row],[Income]]="LDC"),1,"")</f>
        <v/>
      </c>
      <c r="AA151" s="77" t="s">
        <v>1258</v>
      </c>
      <c r="AB151" s="77" t="s">
        <v>1258</v>
      </c>
      <c r="AC151" s="77" t="s">
        <v>1223</v>
      </c>
      <c r="AD151" s="77" t="s">
        <v>1223</v>
      </c>
      <c r="AE151" s="77" t="s">
        <v>1223</v>
      </c>
      <c r="AF151" s="77" t="s">
        <v>1223</v>
      </c>
      <c r="AG151" s="77" t="s">
        <v>1223</v>
      </c>
      <c r="AH151" s="77" t="s">
        <v>1223</v>
      </c>
      <c r="AI151" s="77" t="s">
        <v>1258</v>
      </c>
      <c r="AJ151" s="77" t="s">
        <v>1223</v>
      </c>
      <c r="AK151" s="77" t="s">
        <v>1223</v>
      </c>
      <c r="AL151" s="77" t="s">
        <v>1223</v>
      </c>
      <c r="AM151" s="77">
        <v>218</v>
      </c>
      <c r="AN151" s="77" t="s">
        <v>1085</v>
      </c>
    </row>
    <row r="152" spans="1:40" x14ac:dyDescent="0.25">
      <c r="A152" s="77">
        <v>331</v>
      </c>
      <c r="B152" s="77">
        <v>280</v>
      </c>
      <c r="C152" s="77" t="s">
        <v>1088</v>
      </c>
      <c r="D152" s="77" t="s">
        <v>1088</v>
      </c>
      <c r="E152" s="77" t="s">
        <v>1088</v>
      </c>
      <c r="F152" s="77" t="s">
        <v>1089</v>
      </c>
      <c r="G152" s="77" t="s">
        <v>1392</v>
      </c>
      <c r="I152" s="77">
        <v>289</v>
      </c>
      <c r="J152" s="77">
        <v>280</v>
      </c>
      <c r="K152" s="77" t="s">
        <v>1090</v>
      </c>
      <c r="L152" s="77" t="s">
        <v>539</v>
      </c>
      <c r="M152" s="77" t="s">
        <v>1262</v>
      </c>
      <c r="N152" s="77" t="s">
        <v>1262</v>
      </c>
      <c r="O152" s="77" t="s">
        <v>1262</v>
      </c>
      <c r="P152" s="77" t="b">
        <f>List129[[#This Row],[Income2018]]=List129[[#This Row],[Income]]</f>
        <v>1</v>
      </c>
      <c r="Q152" s="77" t="s">
        <v>2119</v>
      </c>
      <c r="R152" s="77" t="s">
        <v>1223</v>
      </c>
      <c r="T152" s="77" t="s">
        <v>1223</v>
      </c>
      <c r="U152" s="77" t="s">
        <v>1223</v>
      </c>
      <c r="V152" s="77" t="s">
        <v>1258</v>
      </c>
      <c r="W152" s="78" t="s">
        <v>1223</v>
      </c>
      <c r="X152" s="78" t="s">
        <v>1223</v>
      </c>
      <c r="Y152" s="78">
        <v>1</v>
      </c>
      <c r="Z152" s="79">
        <f>IF(OR(List129[[#This Row],[Fragile 2018]]=1,List129[[#This Row],[Income]]="LDC"),1,"")</f>
        <v>1</v>
      </c>
      <c r="AA152" s="77" t="s">
        <v>1258</v>
      </c>
      <c r="AB152" s="77" t="s">
        <v>1258</v>
      </c>
      <c r="AC152" s="77" t="s">
        <v>1223</v>
      </c>
      <c r="AD152" s="77" t="s">
        <v>1223</v>
      </c>
      <c r="AE152" s="77" t="s">
        <v>1223</v>
      </c>
      <c r="AF152" s="77" t="s">
        <v>1258</v>
      </c>
      <c r="AG152" s="77" t="s">
        <v>1223</v>
      </c>
      <c r="AH152" s="77" t="s">
        <v>1258</v>
      </c>
      <c r="AI152" s="77" t="s">
        <v>1223</v>
      </c>
      <c r="AJ152" s="77" t="s">
        <v>1223</v>
      </c>
      <c r="AK152" s="77" t="s">
        <v>1223</v>
      </c>
      <c r="AL152" s="77" t="s">
        <v>1223</v>
      </c>
      <c r="AM152" s="77">
        <v>169</v>
      </c>
      <c r="AN152" s="77" t="s">
        <v>1088</v>
      </c>
    </row>
    <row r="153" spans="1:40" x14ac:dyDescent="0.25">
      <c r="A153" s="77">
        <v>261</v>
      </c>
      <c r="B153" s="77">
        <v>573</v>
      </c>
      <c r="C153" s="77" t="s">
        <v>1091</v>
      </c>
      <c r="D153" s="77" t="s">
        <v>1091</v>
      </c>
      <c r="E153" s="77" t="s">
        <v>1092</v>
      </c>
      <c r="F153" s="77" t="s">
        <v>1093</v>
      </c>
      <c r="G153" s="77" t="s">
        <v>1393</v>
      </c>
      <c r="I153" s="77">
        <v>798</v>
      </c>
      <c r="J153" s="77">
        <v>573</v>
      </c>
      <c r="K153" s="77" t="s">
        <v>1093</v>
      </c>
      <c r="L153" s="77" t="s">
        <v>525</v>
      </c>
      <c r="M153" s="77" t="s">
        <v>1262</v>
      </c>
      <c r="N153" s="77" t="s">
        <v>1262</v>
      </c>
      <c r="O153" s="77" t="s">
        <v>1262</v>
      </c>
      <c r="P153" s="77" t="b">
        <f>List129[[#This Row],[Income2018]]=List129[[#This Row],[Income]]</f>
        <v>1</v>
      </c>
      <c r="Q153" s="77" t="s">
        <v>2120</v>
      </c>
      <c r="R153" s="77" t="s">
        <v>1223</v>
      </c>
      <c r="T153" s="77" t="s">
        <v>1223</v>
      </c>
      <c r="U153" s="77" t="s">
        <v>1223</v>
      </c>
      <c r="V153" s="77" t="s">
        <v>1223</v>
      </c>
      <c r="W153" s="78" t="s">
        <v>1258</v>
      </c>
      <c r="X153" s="78" t="s">
        <v>1258</v>
      </c>
      <c r="Y153" s="78">
        <v>1</v>
      </c>
      <c r="Z153" s="79">
        <f>IF(OR(List129[[#This Row],[Fragile 2018]]=1,List129[[#This Row],[Income]]="LDC"),1,"")</f>
        <v>1</v>
      </c>
      <c r="AA153" s="77" t="s">
        <v>1223</v>
      </c>
      <c r="AB153" s="77" t="s">
        <v>1258</v>
      </c>
      <c r="AC153" s="77" t="s">
        <v>1223</v>
      </c>
      <c r="AD153" s="77" t="s">
        <v>1223</v>
      </c>
      <c r="AE153" s="77" t="s">
        <v>1223</v>
      </c>
      <c r="AF153" s="77" t="s">
        <v>1223</v>
      </c>
      <c r="AG153" s="77" t="s">
        <v>1223</v>
      </c>
      <c r="AH153" s="77" t="s">
        <v>1223</v>
      </c>
      <c r="AI153" s="77" t="s">
        <v>1223</v>
      </c>
      <c r="AJ153" s="77" t="s">
        <v>1258</v>
      </c>
      <c r="AK153" s="77" t="s">
        <v>1223</v>
      </c>
      <c r="AL153" s="77" t="s">
        <v>1223</v>
      </c>
      <c r="AM153" s="77">
        <v>235</v>
      </c>
      <c r="AN153" s="77" t="s">
        <v>1091</v>
      </c>
    </row>
    <row r="154" spans="1:40" x14ac:dyDescent="0.25">
      <c r="A154" s="77">
        <v>275</v>
      </c>
      <c r="B154" s="77">
        <v>615</v>
      </c>
      <c r="C154" s="77" t="s">
        <v>1094</v>
      </c>
      <c r="D154" s="77" t="s">
        <v>1095</v>
      </c>
      <c r="E154" s="77" t="s">
        <v>1096</v>
      </c>
      <c r="F154" s="77" t="s">
        <v>1097</v>
      </c>
      <c r="G154" s="77" t="s">
        <v>1394</v>
      </c>
      <c r="I154" s="77">
        <v>798</v>
      </c>
      <c r="J154" s="77">
        <v>615</v>
      </c>
      <c r="K154" s="77" t="s">
        <v>1098</v>
      </c>
      <c r="L154" s="77" t="s">
        <v>525</v>
      </c>
      <c r="M154" s="77" t="s">
        <v>1292</v>
      </c>
      <c r="N154" s="77" t="s">
        <v>1262</v>
      </c>
      <c r="O154" s="77" t="s">
        <v>1262</v>
      </c>
      <c r="P154" s="77" t="b">
        <f>List129[[#This Row],[Income2018]]=List129[[#This Row],[Income]]</f>
        <v>0</v>
      </c>
      <c r="Q154" s="77" t="s">
        <v>2121</v>
      </c>
      <c r="R154" s="77" t="s">
        <v>1223</v>
      </c>
      <c r="T154" s="77" t="s">
        <v>1223</v>
      </c>
      <c r="U154" s="77" t="s">
        <v>1223</v>
      </c>
      <c r="V154" s="77" t="s">
        <v>1258</v>
      </c>
      <c r="W154" s="78" t="s">
        <v>1223</v>
      </c>
      <c r="X154" s="78" t="s">
        <v>1223</v>
      </c>
      <c r="Y154" s="78">
        <v>1</v>
      </c>
      <c r="Z154" s="79">
        <f>IF(OR(List129[[#This Row],[Fragile 2018]]=1,List129[[#This Row],[Income]]="LDC"),1,"")</f>
        <v>1</v>
      </c>
      <c r="AA154" s="77" t="s">
        <v>1223</v>
      </c>
      <c r="AB154" s="77" t="s">
        <v>1258</v>
      </c>
      <c r="AC154" s="77" t="s">
        <v>1223</v>
      </c>
      <c r="AD154" s="77" t="s">
        <v>1223</v>
      </c>
      <c r="AE154" s="77" t="s">
        <v>1223</v>
      </c>
      <c r="AF154" s="77" t="s">
        <v>1223</v>
      </c>
      <c r="AG154" s="77" t="s">
        <v>1223</v>
      </c>
      <c r="AH154" s="77" t="s">
        <v>1223</v>
      </c>
      <c r="AI154" s="77" t="s">
        <v>1223</v>
      </c>
      <c r="AJ154" s="77" t="s">
        <v>1258</v>
      </c>
      <c r="AK154" s="77" t="s">
        <v>1223</v>
      </c>
      <c r="AL154" s="77" t="s">
        <v>1223</v>
      </c>
      <c r="AM154" s="77">
        <v>254</v>
      </c>
      <c r="AN154" s="77" t="s">
        <v>1094</v>
      </c>
    </row>
    <row r="155" spans="1:40" x14ac:dyDescent="0.25">
      <c r="A155" s="77">
        <v>320</v>
      </c>
      <c r="B155" s="77">
        <v>269</v>
      </c>
      <c r="C155" s="77" t="s">
        <v>1049</v>
      </c>
      <c r="D155" s="77" t="s">
        <v>1050</v>
      </c>
      <c r="E155" s="77" t="s">
        <v>1049</v>
      </c>
      <c r="F155" s="77" t="s">
        <v>1051</v>
      </c>
      <c r="G155" s="77" t="s">
        <v>1395</v>
      </c>
      <c r="H155" s="77" t="s">
        <v>1049</v>
      </c>
      <c r="I155" s="77">
        <v>289</v>
      </c>
      <c r="J155" s="77">
        <v>269</v>
      </c>
      <c r="K155" s="77" t="s">
        <v>1051</v>
      </c>
      <c r="L155" s="77" t="s">
        <v>539</v>
      </c>
      <c r="M155" s="77" t="s">
        <v>1260</v>
      </c>
      <c r="N155" s="77" t="s">
        <v>1260</v>
      </c>
      <c r="O155" s="77" t="s">
        <v>1260</v>
      </c>
      <c r="P155" s="77" t="b">
        <f>List129[[#This Row],[Income2018]]=List129[[#This Row],[Income]]</f>
        <v>1</v>
      </c>
      <c r="Q155" s="77" t="s">
        <v>1849</v>
      </c>
      <c r="R155" s="77" t="s">
        <v>1258</v>
      </c>
      <c r="S155" s="77" t="s">
        <v>1051</v>
      </c>
      <c r="T155" s="77" t="s">
        <v>1258</v>
      </c>
      <c r="U155" s="77" t="s">
        <v>1223</v>
      </c>
      <c r="V155" s="77" t="s">
        <v>1223</v>
      </c>
      <c r="W155" s="78" t="s">
        <v>1223</v>
      </c>
      <c r="X155" s="78" t="s">
        <v>1223</v>
      </c>
      <c r="Y155" s="78" t="s">
        <v>1223</v>
      </c>
      <c r="Z155" s="79">
        <f>IF(OR(List129[[#This Row],[Fragile 2018]]=1,List129[[#This Row],[Income]]="LDC"),1,"")</f>
        <v>1</v>
      </c>
      <c r="AA155" s="77" t="s">
        <v>1258</v>
      </c>
      <c r="AB155" s="77" t="s">
        <v>1258</v>
      </c>
      <c r="AC155" s="77" t="s">
        <v>1258</v>
      </c>
      <c r="AD155" s="77" t="s">
        <v>1276</v>
      </c>
      <c r="AE155" s="77" t="s">
        <v>1223</v>
      </c>
      <c r="AF155" s="77" t="s">
        <v>1258</v>
      </c>
      <c r="AG155" s="77" t="s">
        <v>1223</v>
      </c>
      <c r="AH155" s="77" t="s">
        <v>1258</v>
      </c>
      <c r="AI155" s="77" t="s">
        <v>1223</v>
      </c>
      <c r="AJ155" s="77" t="s">
        <v>1223</v>
      </c>
      <c r="AK155" s="77" t="s">
        <v>1223</v>
      </c>
      <c r="AL155" s="77" t="s">
        <v>1223</v>
      </c>
      <c r="AM155" s="77">
        <v>163</v>
      </c>
      <c r="AN155" s="77" t="s">
        <v>1049</v>
      </c>
    </row>
    <row r="156" spans="1:40" x14ac:dyDescent="0.25">
      <c r="A156" s="77">
        <v>235</v>
      </c>
      <c r="B156" s="77">
        <v>764</v>
      </c>
      <c r="C156" s="77" t="s">
        <v>1103</v>
      </c>
      <c r="D156" s="77" t="s">
        <v>1104</v>
      </c>
      <c r="E156" s="77" t="s">
        <v>1103</v>
      </c>
      <c r="F156" s="77" t="s">
        <v>1105</v>
      </c>
      <c r="G156" s="77" t="s">
        <v>1396</v>
      </c>
      <c r="I156" s="77">
        <v>798</v>
      </c>
      <c r="J156" s="77">
        <v>764</v>
      </c>
      <c r="K156" s="77" t="s">
        <v>1105</v>
      </c>
      <c r="L156" s="77" t="s">
        <v>525</v>
      </c>
      <c r="M156" s="77" t="s">
        <v>1262</v>
      </c>
      <c r="N156" s="77" t="s">
        <v>1263</v>
      </c>
      <c r="O156" s="77" t="s">
        <v>1263</v>
      </c>
      <c r="P156" s="77" t="b">
        <f>List129[[#This Row],[Income2018]]=List129[[#This Row],[Income]]</f>
        <v>0</v>
      </c>
      <c r="Q156" s="77" t="s">
        <v>2122</v>
      </c>
      <c r="R156" s="77" t="s">
        <v>1223</v>
      </c>
      <c r="T156" s="77" t="s">
        <v>1223</v>
      </c>
      <c r="U156" s="77" t="s">
        <v>1223</v>
      </c>
      <c r="V156" s="77" t="s">
        <v>1223</v>
      </c>
      <c r="W156" s="78" t="s">
        <v>1223</v>
      </c>
      <c r="X156" s="78" t="s">
        <v>1223</v>
      </c>
      <c r="Y156" s="78" t="s">
        <v>1223</v>
      </c>
      <c r="Z156" s="79" t="str">
        <f>IF(OR(List129[[#This Row],[Fragile 2018]]=1,List129[[#This Row],[Income]]="LDC"),1,"")</f>
        <v/>
      </c>
      <c r="AA156" s="77" t="s">
        <v>1223</v>
      </c>
      <c r="AB156" s="77" t="s">
        <v>1258</v>
      </c>
      <c r="AC156" s="77" t="s">
        <v>1223</v>
      </c>
      <c r="AD156" s="77" t="s">
        <v>1223</v>
      </c>
      <c r="AE156" s="77" t="s">
        <v>1223</v>
      </c>
      <c r="AF156" s="77" t="s">
        <v>1223</v>
      </c>
      <c r="AG156" s="77" t="s">
        <v>1223</v>
      </c>
      <c r="AH156" s="77" t="s">
        <v>1223</v>
      </c>
      <c r="AI156" s="77" t="s">
        <v>1223</v>
      </c>
      <c r="AJ156" s="77" t="s">
        <v>1258</v>
      </c>
      <c r="AK156" s="77" t="s">
        <v>1223</v>
      </c>
      <c r="AL156" s="77" t="s">
        <v>1223</v>
      </c>
      <c r="AM156" s="77">
        <v>270</v>
      </c>
      <c r="AN156" s="77" t="s">
        <v>1103</v>
      </c>
    </row>
    <row r="157" spans="1:40" x14ac:dyDescent="0.25">
      <c r="A157" s="77">
        <v>282</v>
      </c>
      <c r="B157" s="77">
        <v>765</v>
      </c>
      <c r="C157" s="77" t="s">
        <v>1106</v>
      </c>
      <c r="D157" s="77" t="s">
        <v>1106</v>
      </c>
      <c r="E157" s="77" t="s">
        <v>1107</v>
      </c>
      <c r="F157" s="77" t="s">
        <v>1108</v>
      </c>
      <c r="G157" s="77" t="s">
        <v>1397</v>
      </c>
      <c r="I157" s="77">
        <v>798</v>
      </c>
      <c r="J157" s="77">
        <v>765</v>
      </c>
      <c r="K157" s="77" t="s">
        <v>1109</v>
      </c>
      <c r="L157" s="77" t="s">
        <v>525</v>
      </c>
      <c r="M157" s="77" t="s">
        <v>1260</v>
      </c>
      <c r="N157" s="77" t="s">
        <v>1260</v>
      </c>
      <c r="O157" s="77" t="s">
        <v>1260</v>
      </c>
      <c r="P157" s="77" t="b">
        <f>List129[[#This Row],[Income2018]]=List129[[#This Row],[Income]]</f>
        <v>1</v>
      </c>
      <c r="Q157" s="77" t="s">
        <v>2123</v>
      </c>
      <c r="R157" s="77" t="s">
        <v>1223</v>
      </c>
      <c r="T157" s="77" t="s">
        <v>1258</v>
      </c>
      <c r="U157" s="77" t="s">
        <v>1258</v>
      </c>
      <c r="V157" s="77" t="s">
        <v>1223</v>
      </c>
      <c r="W157" s="78" t="s">
        <v>1258</v>
      </c>
      <c r="X157" s="78" t="s">
        <v>1258</v>
      </c>
      <c r="Y157" s="78">
        <v>1</v>
      </c>
      <c r="Z157" s="79">
        <f>IF(OR(List129[[#This Row],[Fragile 2018]]=1,List129[[#This Row],[Income]]="LDC"),1,"")</f>
        <v>1</v>
      </c>
      <c r="AA157" s="77" t="s">
        <v>1258</v>
      </c>
      <c r="AB157" s="77" t="s">
        <v>1258</v>
      </c>
      <c r="AC157" s="77" t="s">
        <v>1223</v>
      </c>
      <c r="AD157" s="77" t="s">
        <v>1223</v>
      </c>
      <c r="AE157" s="77" t="s">
        <v>1223</v>
      </c>
      <c r="AF157" s="77" t="s">
        <v>1223</v>
      </c>
      <c r="AG157" s="77" t="s">
        <v>1223</v>
      </c>
      <c r="AH157" s="77" t="s">
        <v>1223</v>
      </c>
      <c r="AI157" s="77" t="s">
        <v>1223</v>
      </c>
      <c r="AJ157" s="77" t="s">
        <v>1258</v>
      </c>
      <c r="AK157" s="77" t="s">
        <v>1223</v>
      </c>
      <c r="AL157" s="77" t="s">
        <v>1223</v>
      </c>
      <c r="AM157" s="77">
        <v>271</v>
      </c>
      <c r="AN157" s="77" t="s">
        <v>1106</v>
      </c>
    </row>
    <row r="158" spans="1:40" x14ac:dyDescent="0.25">
      <c r="A158" s="77">
        <v>334</v>
      </c>
      <c r="B158" s="77">
        <v>283</v>
      </c>
      <c r="C158" s="77" t="s">
        <v>1110</v>
      </c>
      <c r="D158" s="77" t="s">
        <v>1110</v>
      </c>
      <c r="E158" s="77" t="s">
        <v>1111</v>
      </c>
      <c r="F158" s="77" t="s">
        <v>1112</v>
      </c>
      <c r="G158" s="77" t="s">
        <v>1398</v>
      </c>
      <c r="H158" s="77" t="s">
        <v>1110</v>
      </c>
      <c r="I158" s="77">
        <v>289</v>
      </c>
      <c r="J158" s="77">
        <v>283</v>
      </c>
      <c r="K158" s="77" t="s">
        <v>1113</v>
      </c>
      <c r="L158" s="77" t="s">
        <v>539</v>
      </c>
      <c r="M158" s="77" t="s">
        <v>1260</v>
      </c>
      <c r="N158" s="77" t="s">
        <v>1260</v>
      </c>
      <c r="O158" s="77" t="s">
        <v>1260</v>
      </c>
      <c r="P158" s="77" t="b">
        <f>List129[[#This Row],[Income2018]]=List129[[#This Row],[Income]]</f>
        <v>1</v>
      </c>
      <c r="Q158" s="77" t="s">
        <v>2124</v>
      </c>
      <c r="R158" s="77" t="s">
        <v>1223</v>
      </c>
      <c r="T158" s="77" t="s">
        <v>1258</v>
      </c>
      <c r="U158" s="77" t="s">
        <v>1223</v>
      </c>
      <c r="V158" s="77" t="s">
        <v>1223</v>
      </c>
      <c r="W158" s="78" t="s">
        <v>1258</v>
      </c>
      <c r="X158" s="78" t="s">
        <v>1258</v>
      </c>
      <c r="Y158" s="78" t="s">
        <v>1223</v>
      </c>
      <c r="Z158" s="79">
        <f>IF(OR(List129[[#This Row],[Fragile 2018]]=1,List129[[#This Row],[Income]]="LDC"),1,"")</f>
        <v>1</v>
      </c>
      <c r="AA158" s="77" t="s">
        <v>1258</v>
      </c>
      <c r="AB158" s="77" t="s">
        <v>1258</v>
      </c>
      <c r="AC158" s="77" t="s">
        <v>1258</v>
      </c>
      <c r="AD158" s="77" t="s">
        <v>1276</v>
      </c>
      <c r="AE158" s="77" t="s">
        <v>1223</v>
      </c>
      <c r="AF158" s="77" t="s">
        <v>1258</v>
      </c>
      <c r="AG158" s="77" t="s">
        <v>1223</v>
      </c>
      <c r="AH158" s="77" t="s">
        <v>1258</v>
      </c>
      <c r="AI158" s="77" t="s">
        <v>1223</v>
      </c>
      <c r="AJ158" s="77" t="s">
        <v>1223</v>
      </c>
      <c r="AK158" s="77" t="s">
        <v>1223</v>
      </c>
      <c r="AL158" s="77" t="s">
        <v>1223</v>
      </c>
      <c r="AM158" s="77">
        <v>171</v>
      </c>
      <c r="AN158" s="77" t="s">
        <v>1110</v>
      </c>
    </row>
    <row r="159" spans="1:40" x14ac:dyDescent="0.25">
      <c r="A159" s="77">
        <v>686</v>
      </c>
      <c r="B159" s="77">
        <v>868</v>
      </c>
      <c r="C159" s="77" t="s">
        <v>1114</v>
      </c>
      <c r="D159" s="77" t="s">
        <v>1115</v>
      </c>
      <c r="E159" s="77" t="s">
        <v>1116</v>
      </c>
      <c r="F159" s="77" t="s">
        <v>1117</v>
      </c>
      <c r="G159" s="77" t="s">
        <v>1399</v>
      </c>
      <c r="I159" s="77">
        <v>889</v>
      </c>
      <c r="J159" s="77">
        <v>868</v>
      </c>
      <c r="K159" s="77" t="s">
        <v>1118</v>
      </c>
      <c r="L159" s="77" t="s">
        <v>660</v>
      </c>
      <c r="M159" s="77" t="s">
        <v>1262</v>
      </c>
      <c r="N159" s="77" t="s">
        <v>1262</v>
      </c>
      <c r="O159" s="77" t="s">
        <v>1262</v>
      </c>
      <c r="P159" s="77" t="b">
        <f>List129[[#This Row],[Income2018]]=List129[[#This Row],[Income]]</f>
        <v>1</v>
      </c>
      <c r="Q159" s="77" t="s">
        <v>2125</v>
      </c>
      <c r="R159" s="77" t="s">
        <v>1223</v>
      </c>
      <c r="T159" s="77" t="s">
        <v>1223</v>
      </c>
      <c r="U159" s="77" t="s">
        <v>1223</v>
      </c>
      <c r="V159" s="77" t="s">
        <v>1223</v>
      </c>
      <c r="W159" s="78" t="s">
        <v>1223</v>
      </c>
      <c r="X159" s="78" t="s">
        <v>1223</v>
      </c>
      <c r="Y159" s="78" t="s">
        <v>1223</v>
      </c>
      <c r="Z159" s="79" t="str">
        <f>IF(OR(List129[[#This Row],[Fragile 2018]]=1,List129[[#This Row],[Income]]="LDC"),1,"")</f>
        <v/>
      </c>
      <c r="AA159" s="77" t="s">
        <v>1223</v>
      </c>
      <c r="AB159" s="77" t="s">
        <v>1258</v>
      </c>
      <c r="AC159" s="77" t="s">
        <v>1223</v>
      </c>
      <c r="AD159" s="77" t="s">
        <v>1223</v>
      </c>
      <c r="AE159" s="77" t="s">
        <v>1223</v>
      </c>
      <c r="AF159" s="77" t="s">
        <v>1223</v>
      </c>
      <c r="AG159" s="77" t="s">
        <v>1223</v>
      </c>
      <c r="AH159" s="77" t="s">
        <v>1223</v>
      </c>
      <c r="AI159" s="77" t="s">
        <v>1223</v>
      </c>
      <c r="AJ159" s="77" t="s">
        <v>1223</v>
      </c>
      <c r="AK159" s="77" t="s">
        <v>1258</v>
      </c>
      <c r="AL159" s="77" t="s">
        <v>1223</v>
      </c>
      <c r="AM159" s="77">
        <v>290</v>
      </c>
      <c r="AN159" s="77" t="s">
        <v>1114</v>
      </c>
    </row>
    <row r="160" spans="1:40" x14ac:dyDescent="0.25">
      <c r="A160" s="77">
        <v>616</v>
      </c>
      <c r="B160" s="77">
        <v>870</v>
      </c>
      <c r="C160" s="77" t="s">
        <v>1119</v>
      </c>
      <c r="D160" s="77" t="s">
        <v>1119</v>
      </c>
      <c r="E160" s="77" t="s">
        <v>1120</v>
      </c>
      <c r="F160" s="77" t="s">
        <v>1121</v>
      </c>
      <c r="G160" s="77" t="s">
        <v>1400</v>
      </c>
      <c r="I160" s="77">
        <v>889</v>
      </c>
      <c r="J160" s="77">
        <v>870</v>
      </c>
      <c r="K160" s="77" t="s">
        <v>1121</v>
      </c>
      <c r="L160" s="77" t="s">
        <v>660</v>
      </c>
      <c r="M160" s="77" t="s">
        <v>1262</v>
      </c>
      <c r="N160" s="77" t="s">
        <v>1263</v>
      </c>
      <c r="O160" s="77" t="s">
        <v>1263</v>
      </c>
      <c r="P160" s="77" t="b">
        <f>List129[[#This Row],[Income2018]]=List129[[#This Row],[Income]]</f>
        <v>0</v>
      </c>
      <c r="Q160" s="77" t="s">
        <v>2126</v>
      </c>
      <c r="R160" s="77" t="s">
        <v>1223</v>
      </c>
      <c r="T160" s="77" t="s">
        <v>1223</v>
      </c>
      <c r="U160" s="77" t="s">
        <v>1258</v>
      </c>
      <c r="V160" s="77" t="s">
        <v>1223</v>
      </c>
      <c r="W160" s="78" t="s">
        <v>1223</v>
      </c>
      <c r="X160" s="78" t="s">
        <v>1223</v>
      </c>
      <c r="Y160" s="78" t="s">
        <v>1223</v>
      </c>
      <c r="Z160" s="79" t="str">
        <f>IF(OR(List129[[#This Row],[Fragile 2018]]=1,List129[[#This Row],[Income]]="LDC"),1,"")</f>
        <v/>
      </c>
      <c r="AA160" s="77" t="s">
        <v>1258</v>
      </c>
      <c r="AB160" s="77" t="s">
        <v>1258</v>
      </c>
      <c r="AC160" s="77" t="s">
        <v>1223</v>
      </c>
      <c r="AD160" s="77" t="s">
        <v>1223</v>
      </c>
      <c r="AE160" s="77" t="s">
        <v>1223</v>
      </c>
      <c r="AF160" s="77" t="s">
        <v>1223</v>
      </c>
      <c r="AG160" s="77" t="s">
        <v>1223</v>
      </c>
      <c r="AH160" s="77" t="s">
        <v>1223</v>
      </c>
      <c r="AI160" s="77" t="s">
        <v>1223</v>
      </c>
      <c r="AJ160" s="77" t="s">
        <v>1223</v>
      </c>
      <c r="AK160" s="77" t="s">
        <v>1258</v>
      </c>
      <c r="AL160" s="77" t="s">
        <v>1223</v>
      </c>
      <c r="AM160" s="77">
        <v>291</v>
      </c>
      <c r="AN160" s="77" t="s">
        <v>1119</v>
      </c>
    </row>
    <row r="161" spans="1:40" x14ac:dyDescent="0.25">
      <c r="A161" s="77">
        <v>422</v>
      </c>
      <c r="B161" s="77">
        <v>375</v>
      </c>
      <c r="C161" s="77" t="s">
        <v>1122</v>
      </c>
      <c r="D161" s="77" t="s">
        <v>1123</v>
      </c>
      <c r="E161" s="77" t="s">
        <v>1124</v>
      </c>
      <c r="F161" s="77" t="s">
        <v>1125</v>
      </c>
      <c r="G161" s="77" t="s">
        <v>1401</v>
      </c>
      <c r="I161" s="77">
        <v>498</v>
      </c>
      <c r="J161" s="77">
        <v>375</v>
      </c>
      <c r="K161" s="77" t="s">
        <v>1126</v>
      </c>
      <c r="L161" s="77" t="s">
        <v>545</v>
      </c>
      <c r="M161" s="77" t="s">
        <v>1263</v>
      </c>
      <c r="O161" s="77" t="s">
        <v>1267</v>
      </c>
      <c r="P161" s="77" t="b">
        <f>List129[[#This Row],[Income2018]]=List129[[#This Row],[Income]]</f>
        <v>0</v>
      </c>
      <c r="Q161" s="77" t="s">
        <v>2127</v>
      </c>
      <c r="R161" s="77" t="s">
        <v>1223</v>
      </c>
      <c r="T161" s="77" t="s">
        <v>1223</v>
      </c>
      <c r="U161" s="77" t="s">
        <v>1258</v>
      </c>
      <c r="V161" s="77" t="s">
        <v>1223</v>
      </c>
      <c r="W161" s="78" t="s">
        <v>1223</v>
      </c>
      <c r="X161" s="78" t="s">
        <v>1223</v>
      </c>
      <c r="Y161" s="78" t="s">
        <v>1223</v>
      </c>
      <c r="Z161" s="79" t="str">
        <f>IF(OR(List129[[#This Row],[Fragile 2018]]=1,List129[[#This Row],[Income]]="LDC"),1,"")</f>
        <v/>
      </c>
      <c r="AA161" s="77" t="s">
        <v>1258</v>
      </c>
      <c r="AB161" s="77" t="s">
        <v>1258</v>
      </c>
      <c r="AC161" s="77" t="s">
        <v>1223</v>
      </c>
      <c r="AD161" s="77" t="s">
        <v>1223</v>
      </c>
      <c r="AE161" s="77" t="s">
        <v>1223</v>
      </c>
      <c r="AF161" s="77" t="s">
        <v>1223</v>
      </c>
      <c r="AG161" s="77" t="s">
        <v>1223</v>
      </c>
      <c r="AH161" s="77" t="s">
        <v>1223</v>
      </c>
      <c r="AI161" s="77" t="s">
        <v>1258</v>
      </c>
      <c r="AJ161" s="77" t="s">
        <v>1223</v>
      </c>
      <c r="AK161" s="77" t="s">
        <v>1223</v>
      </c>
      <c r="AL161" s="77" t="s">
        <v>1223</v>
      </c>
      <c r="AM161" s="77">
        <v>203</v>
      </c>
      <c r="AN161" s="77" t="s">
        <v>1122</v>
      </c>
    </row>
    <row r="162" spans="1:40" x14ac:dyDescent="0.25">
      <c r="A162" s="77">
        <v>333</v>
      </c>
      <c r="B162" s="77">
        <v>232</v>
      </c>
      <c r="C162" s="77" t="s">
        <v>1127</v>
      </c>
      <c r="D162" s="77" t="s">
        <v>1128</v>
      </c>
      <c r="E162" s="77" t="s">
        <v>1129</v>
      </c>
      <c r="F162" s="77" t="s">
        <v>1130</v>
      </c>
      <c r="G162" s="77" t="s">
        <v>1402</v>
      </c>
      <c r="I162" s="77">
        <v>289</v>
      </c>
      <c r="J162" s="77">
        <v>232</v>
      </c>
      <c r="K162" s="77" t="s">
        <v>1131</v>
      </c>
      <c r="L162" s="77" t="s">
        <v>539</v>
      </c>
      <c r="M162" s="77" t="s">
        <v>1260</v>
      </c>
      <c r="N162" s="77" t="s">
        <v>1260</v>
      </c>
      <c r="O162" s="77" t="s">
        <v>1260</v>
      </c>
      <c r="P162" s="77" t="b">
        <f>List129[[#This Row],[Income2018]]=List129[[#This Row],[Income]]</f>
        <v>1</v>
      </c>
      <c r="Q162" s="77" t="s">
        <v>2128</v>
      </c>
      <c r="R162" s="77" t="s">
        <v>1223</v>
      </c>
      <c r="T162" s="77" t="s">
        <v>1258</v>
      </c>
      <c r="U162" s="77" t="s">
        <v>1223</v>
      </c>
      <c r="V162" s="77" t="s">
        <v>1258</v>
      </c>
      <c r="W162" s="78" t="s">
        <v>1258</v>
      </c>
      <c r="X162" s="78" t="s">
        <v>1258</v>
      </c>
      <c r="Y162" s="78">
        <v>1</v>
      </c>
      <c r="Z162" s="79">
        <f>IF(OR(List129[[#This Row],[Fragile 2018]]=1,List129[[#This Row],[Income]]="LDC"),1,"")</f>
        <v>1</v>
      </c>
      <c r="AA162" s="77" t="s">
        <v>1258</v>
      </c>
      <c r="AB162" s="77" t="s">
        <v>1258</v>
      </c>
      <c r="AC162" s="77" t="s">
        <v>1258</v>
      </c>
      <c r="AE162" s="77" t="s">
        <v>1223</v>
      </c>
      <c r="AF162" s="77" t="s">
        <v>1258</v>
      </c>
      <c r="AG162" s="77" t="s">
        <v>1223</v>
      </c>
      <c r="AH162" s="77" t="s">
        <v>1258</v>
      </c>
      <c r="AI162" s="77" t="s">
        <v>1223</v>
      </c>
      <c r="AJ162" s="77" t="s">
        <v>1223</v>
      </c>
      <c r="AK162" s="77" t="s">
        <v>1223</v>
      </c>
      <c r="AL162" s="77" t="s">
        <v>1223</v>
      </c>
      <c r="AM162" s="77">
        <v>133</v>
      </c>
      <c r="AN162" s="77" t="s">
        <v>1127</v>
      </c>
    </row>
    <row r="163" spans="1:40" x14ac:dyDescent="0.25">
      <c r="A163" s="77">
        <v>357</v>
      </c>
      <c r="B163" s="77">
        <v>139</v>
      </c>
      <c r="C163" s="77" t="s">
        <v>1132</v>
      </c>
      <c r="D163" s="77" t="s">
        <v>1133</v>
      </c>
      <c r="E163" s="77" t="s">
        <v>1134</v>
      </c>
      <c r="F163" s="77" t="s">
        <v>1135</v>
      </c>
      <c r="G163" s="77" t="s">
        <v>1403</v>
      </c>
      <c r="I163" s="77">
        <v>189</v>
      </c>
      <c r="J163" s="77">
        <v>139</v>
      </c>
      <c r="K163" s="77" t="s">
        <v>1135</v>
      </c>
      <c r="L163" s="77" t="s">
        <v>535</v>
      </c>
      <c r="M163" s="77" t="s">
        <v>1262</v>
      </c>
      <c r="N163" s="77" t="s">
        <v>1262</v>
      </c>
      <c r="O163" s="77" t="s">
        <v>1262</v>
      </c>
      <c r="P163" s="77" t="b">
        <f>List129[[#This Row],[Income2018]]=List129[[#This Row],[Income]]</f>
        <v>1</v>
      </c>
      <c r="Q163" s="77" t="s">
        <v>2129</v>
      </c>
      <c r="R163" s="77" t="s">
        <v>1223</v>
      </c>
      <c r="T163" s="77" t="s">
        <v>1223</v>
      </c>
      <c r="U163" s="77" t="s">
        <v>1223</v>
      </c>
      <c r="V163" s="77" t="s">
        <v>1223</v>
      </c>
      <c r="W163" s="78" t="s">
        <v>1223</v>
      </c>
      <c r="X163" s="78" t="s">
        <v>1223</v>
      </c>
      <c r="Y163" s="78" t="s">
        <v>1223</v>
      </c>
      <c r="Z163" s="79" t="str">
        <f>IF(OR(List129[[#This Row],[Fragile 2018]]=1,List129[[#This Row],[Income]]="LDC"),1,"")</f>
        <v/>
      </c>
      <c r="AA163" s="77" t="s">
        <v>1223</v>
      </c>
      <c r="AB163" s="77" t="s">
        <v>1258</v>
      </c>
      <c r="AC163" s="77" t="s">
        <v>1223</v>
      </c>
      <c r="AD163" s="77" t="s">
        <v>1223</v>
      </c>
      <c r="AE163" s="77" t="s">
        <v>1223</v>
      </c>
      <c r="AF163" s="77" t="s">
        <v>1258</v>
      </c>
      <c r="AG163" s="77" t="s">
        <v>1258</v>
      </c>
      <c r="AH163" s="77" t="s">
        <v>1223</v>
      </c>
      <c r="AI163" s="77" t="s">
        <v>1223</v>
      </c>
      <c r="AJ163" s="77" t="s">
        <v>1223</v>
      </c>
      <c r="AK163" s="77" t="s">
        <v>1223</v>
      </c>
      <c r="AL163" s="77" t="s">
        <v>1223</v>
      </c>
      <c r="AM163" s="77">
        <v>121</v>
      </c>
      <c r="AN163" s="77" t="s">
        <v>1132</v>
      </c>
    </row>
    <row r="164" spans="1:40" x14ac:dyDescent="0.25">
      <c r="A164" s="77">
        <v>134</v>
      </c>
      <c r="B164" s="77">
        <v>55</v>
      </c>
      <c r="C164" s="77" t="s">
        <v>1136</v>
      </c>
      <c r="D164" s="77" t="s">
        <v>1137</v>
      </c>
      <c r="E164" s="77" t="s">
        <v>1138</v>
      </c>
      <c r="F164" s="77" t="s">
        <v>1139</v>
      </c>
      <c r="G164" s="77" t="s">
        <v>1404</v>
      </c>
      <c r="I164" s="77">
        <v>89</v>
      </c>
      <c r="J164" s="77">
        <v>55</v>
      </c>
      <c r="K164" s="77" t="s">
        <v>1139</v>
      </c>
      <c r="L164" s="77" t="s">
        <v>529</v>
      </c>
      <c r="M164" s="77" t="s">
        <v>1263</v>
      </c>
      <c r="N164" s="77" t="s">
        <v>1263</v>
      </c>
      <c r="O164" s="77" t="s">
        <v>1263</v>
      </c>
      <c r="P164" s="77" t="b">
        <f>List129[[#This Row],[Income2018]]=List129[[#This Row],[Income]]</f>
        <v>1</v>
      </c>
      <c r="Q164" s="77" t="s">
        <v>2130</v>
      </c>
      <c r="R164" s="77" t="s">
        <v>1223</v>
      </c>
      <c r="T164" s="77" t="s">
        <v>1223</v>
      </c>
      <c r="U164" s="77" t="s">
        <v>1223</v>
      </c>
      <c r="V164" s="77" t="s">
        <v>1223</v>
      </c>
      <c r="W164" s="78" t="s">
        <v>1223</v>
      </c>
      <c r="X164" s="78" t="s">
        <v>1223</v>
      </c>
      <c r="Y164" s="78" t="s">
        <v>1223</v>
      </c>
      <c r="Z164" s="79" t="str">
        <f>IF(OR(List129[[#This Row],[Fragile 2018]]=1,List129[[#This Row],[Income]]="LDC"),1,"")</f>
        <v/>
      </c>
      <c r="AA164" s="77" t="s">
        <v>1223</v>
      </c>
      <c r="AB164" s="77" t="s">
        <v>1258</v>
      </c>
      <c r="AC164" s="77" t="s">
        <v>1223</v>
      </c>
      <c r="AD164" s="77" t="s">
        <v>1223</v>
      </c>
      <c r="AE164" s="77" t="s">
        <v>1223</v>
      </c>
      <c r="AF164" s="77" t="s">
        <v>1223</v>
      </c>
      <c r="AG164" s="77" t="s">
        <v>1223</v>
      </c>
      <c r="AH164" s="77" t="s">
        <v>1223</v>
      </c>
      <c r="AI164" s="77" t="s">
        <v>1223</v>
      </c>
      <c r="AJ164" s="77" t="s">
        <v>1223</v>
      </c>
      <c r="AK164" s="77" t="s">
        <v>1223</v>
      </c>
      <c r="AL164" s="77" t="s">
        <v>1258</v>
      </c>
      <c r="AM164" s="77">
        <v>109</v>
      </c>
      <c r="AN164" s="77" t="s">
        <v>1136</v>
      </c>
    </row>
    <row r="165" spans="1:40" x14ac:dyDescent="0.25">
      <c r="A165" s="77">
        <v>276</v>
      </c>
      <c r="B165" s="77">
        <v>616</v>
      </c>
      <c r="C165" s="77" t="s">
        <v>1140</v>
      </c>
      <c r="D165" s="77" t="s">
        <v>1140</v>
      </c>
      <c r="E165" s="77" t="s">
        <v>1140</v>
      </c>
      <c r="F165" s="77" t="s">
        <v>1141</v>
      </c>
      <c r="G165" s="77" t="s">
        <v>1405</v>
      </c>
      <c r="I165" s="77">
        <v>798</v>
      </c>
      <c r="J165" s="77">
        <v>616</v>
      </c>
      <c r="K165" s="77" t="s">
        <v>1142</v>
      </c>
      <c r="L165" s="77" t="s">
        <v>525</v>
      </c>
      <c r="M165" s="77" t="s">
        <v>1262</v>
      </c>
      <c r="N165" s="77" t="s">
        <v>1263</v>
      </c>
      <c r="O165" s="77" t="s">
        <v>1263</v>
      </c>
      <c r="P165" s="77" t="b">
        <f>List129[[#This Row],[Income2018]]=List129[[#This Row],[Income]]</f>
        <v>0</v>
      </c>
      <c r="Q165" s="77" t="s">
        <v>2131</v>
      </c>
      <c r="R165" s="77" t="s">
        <v>1223</v>
      </c>
      <c r="T165" s="77" t="s">
        <v>1223</v>
      </c>
      <c r="U165" s="77" t="s">
        <v>1223</v>
      </c>
      <c r="V165" s="77" t="s">
        <v>1258</v>
      </c>
      <c r="W165" s="78" t="s">
        <v>1223</v>
      </c>
      <c r="X165" s="78" t="s">
        <v>1223</v>
      </c>
      <c r="Y165" s="78" t="s">
        <v>1223</v>
      </c>
      <c r="Z165" s="79" t="str">
        <f>IF(OR(List129[[#This Row],[Fragile 2018]]=1,List129[[#This Row],[Income]]="LDC"),1,"")</f>
        <v/>
      </c>
      <c r="AA165" s="77" t="s">
        <v>1223</v>
      </c>
      <c r="AB165" s="77" t="s">
        <v>1258</v>
      </c>
      <c r="AC165" s="77" t="s">
        <v>1223</v>
      </c>
      <c r="AD165" s="77" t="s">
        <v>1223</v>
      </c>
      <c r="AE165" s="77" t="s">
        <v>1223</v>
      </c>
      <c r="AF165" s="77" t="s">
        <v>1223</v>
      </c>
      <c r="AG165" s="77" t="s">
        <v>1223</v>
      </c>
      <c r="AH165" s="77" t="s">
        <v>1223</v>
      </c>
      <c r="AI165" s="77" t="s">
        <v>1223</v>
      </c>
      <c r="AJ165" s="77" t="s">
        <v>1258</v>
      </c>
      <c r="AK165" s="77" t="s">
        <v>1223</v>
      </c>
      <c r="AL165" s="77" t="s">
        <v>1223</v>
      </c>
      <c r="AM165" s="77">
        <v>255</v>
      </c>
      <c r="AN165" s="77" t="s">
        <v>1140</v>
      </c>
    </row>
    <row r="166" spans="1:40" x14ac:dyDescent="0.25">
      <c r="A166" s="77">
        <v>488</v>
      </c>
      <c r="B166" s="77">
        <v>387</v>
      </c>
      <c r="C166" s="77" t="s">
        <v>1143</v>
      </c>
      <c r="D166" s="77" t="s">
        <v>1144</v>
      </c>
      <c r="E166" s="77" t="s">
        <v>1145</v>
      </c>
      <c r="F166" s="77" t="s">
        <v>1146</v>
      </c>
      <c r="G166" s="77" t="s">
        <v>1406</v>
      </c>
      <c r="I166" s="77">
        <v>498</v>
      </c>
      <c r="J166" s="77">
        <v>387</v>
      </c>
      <c r="K166" s="77" t="s">
        <v>1147</v>
      </c>
      <c r="L166" s="77" t="s">
        <v>545</v>
      </c>
      <c r="M166" s="77" t="s">
        <v>1263</v>
      </c>
      <c r="O166" s="77" t="s">
        <v>1267</v>
      </c>
      <c r="P166" s="77" t="b">
        <f>List129[[#This Row],[Income2018]]=List129[[#This Row],[Income]]</f>
        <v>0</v>
      </c>
      <c r="Q166" s="77" t="s">
        <v>2132</v>
      </c>
      <c r="R166" s="77" t="s">
        <v>1223</v>
      </c>
      <c r="T166" s="77" t="s">
        <v>1223</v>
      </c>
      <c r="U166" s="77" t="s">
        <v>1223</v>
      </c>
      <c r="V166" s="77" t="s">
        <v>1223</v>
      </c>
      <c r="W166" s="78" t="s">
        <v>1223</v>
      </c>
      <c r="X166" s="78" t="s">
        <v>1223</v>
      </c>
      <c r="Y166" s="78" t="s">
        <v>1223</v>
      </c>
      <c r="Z166" s="79" t="str">
        <f>IF(OR(List129[[#This Row],[Fragile 2018]]=1,List129[[#This Row],[Income]]="LDC"),1,"")</f>
        <v/>
      </c>
      <c r="AA166" s="77" t="s">
        <v>1223</v>
      </c>
      <c r="AB166" s="77" t="s">
        <v>1258</v>
      </c>
      <c r="AC166" s="77" t="s">
        <v>1223</v>
      </c>
      <c r="AD166" s="77" t="s">
        <v>1223</v>
      </c>
      <c r="AE166" s="77" t="s">
        <v>1223</v>
      </c>
      <c r="AF166" s="77" t="s">
        <v>1223</v>
      </c>
      <c r="AG166" s="77" t="s">
        <v>1223</v>
      </c>
      <c r="AH166" s="77" t="s">
        <v>1223</v>
      </c>
      <c r="AI166" s="77" t="s">
        <v>1258</v>
      </c>
      <c r="AJ166" s="77" t="s">
        <v>1223</v>
      </c>
      <c r="AK166" s="77" t="s">
        <v>1223</v>
      </c>
      <c r="AL166" s="77" t="s">
        <v>1223</v>
      </c>
      <c r="AM166" s="77">
        <v>204</v>
      </c>
      <c r="AN166" s="77" t="s">
        <v>1143</v>
      </c>
    </row>
    <row r="167" spans="1:40" x14ac:dyDescent="0.25">
      <c r="A167" s="77">
        <v>621</v>
      </c>
      <c r="B167" s="77">
        <v>872</v>
      </c>
      <c r="C167" s="77" t="s">
        <v>1148</v>
      </c>
      <c r="D167" s="77" t="s">
        <v>1148</v>
      </c>
      <c r="E167" s="77" t="s">
        <v>1148</v>
      </c>
      <c r="F167" s="77" t="s">
        <v>1149</v>
      </c>
      <c r="G167" s="77" t="s">
        <v>1407</v>
      </c>
      <c r="I167" s="77">
        <v>889</v>
      </c>
      <c r="J167" s="77">
        <v>872</v>
      </c>
      <c r="K167" s="77" t="s">
        <v>1149</v>
      </c>
      <c r="L167" s="77" t="s">
        <v>660</v>
      </c>
      <c r="M167" s="77" t="s">
        <v>1260</v>
      </c>
      <c r="N167" s="77" t="s">
        <v>1260</v>
      </c>
      <c r="O167" s="77" t="s">
        <v>1260</v>
      </c>
      <c r="P167" s="77" t="b">
        <f>List129[[#This Row],[Income2018]]=List129[[#This Row],[Income]]</f>
        <v>1</v>
      </c>
      <c r="Q167" s="77" t="s">
        <v>2133</v>
      </c>
      <c r="R167" s="77" t="s">
        <v>1223</v>
      </c>
      <c r="T167" s="77" t="s">
        <v>1258</v>
      </c>
      <c r="U167" s="77" t="s">
        <v>1258</v>
      </c>
      <c r="V167" s="77" t="s">
        <v>1223</v>
      </c>
      <c r="W167" s="78" t="s">
        <v>1258</v>
      </c>
      <c r="X167" s="78" t="s">
        <v>1258</v>
      </c>
      <c r="Y167" s="78" t="s">
        <v>1223</v>
      </c>
      <c r="Z167" s="79">
        <f>IF(OR(List129[[#This Row],[Fragile 2018]]=1,List129[[#This Row],[Income]]="LDC"),1,"")</f>
        <v>1</v>
      </c>
      <c r="AA167" s="77" t="s">
        <v>1258</v>
      </c>
      <c r="AB167" s="77" t="s">
        <v>1258</v>
      </c>
      <c r="AC167" s="77" t="s">
        <v>1223</v>
      </c>
      <c r="AD167" s="77" t="s">
        <v>1223</v>
      </c>
      <c r="AE167" s="77" t="s">
        <v>1223</v>
      </c>
      <c r="AF167" s="77" t="s">
        <v>1223</v>
      </c>
      <c r="AG167" s="77" t="s">
        <v>1223</v>
      </c>
      <c r="AH167" s="77" t="s">
        <v>1223</v>
      </c>
      <c r="AI167" s="77" t="s">
        <v>1223</v>
      </c>
      <c r="AJ167" s="77" t="s">
        <v>1223</v>
      </c>
      <c r="AK167" s="77" t="s">
        <v>1258</v>
      </c>
      <c r="AL167" s="77" t="s">
        <v>1223</v>
      </c>
      <c r="AM167" s="77">
        <v>292</v>
      </c>
      <c r="AN167" s="77" t="s">
        <v>1148</v>
      </c>
    </row>
    <row r="168" spans="1:40" x14ac:dyDescent="0.25">
      <c r="A168" s="77">
        <v>519</v>
      </c>
      <c r="B168" s="77">
        <v>460</v>
      </c>
      <c r="C168" s="77" t="s">
        <v>1154</v>
      </c>
      <c r="D168" s="77" t="s">
        <v>1154</v>
      </c>
      <c r="E168" s="77" t="s">
        <v>1154</v>
      </c>
      <c r="F168" s="77" t="s">
        <v>1155</v>
      </c>
      <c r="G168" s="77" t="s">
        <v>1408</v>
      </c>
      <c r="I168" s="77">
        <v>498</v>
      </c>
      <c r="J168" s="77">
        <v>460</v>
      </c>
      <c r="K168" s="77" t="s">
        <v>1156</v>
      </c>
      <c r="L168" s="77" t="s">
        <v>545</v>
      </c>
      <c r="M168" s="77" t="s">
        <v>1263</v>
      </c>
      <c r="O168" s="77" t="s">
        <v>1267</v>
      </c>
      <c r="P168" s="77" t="b">
        <f>List129[[#This Row],[Income2018]]=List129[[#This Row],[Income]]</f>
        <v>0</v>
      </c>
      <c r="Q168" s="77" t="s">
        <v>2134</v>
      </c>
      <c r="R168" s="77" t="s">
        <v>1223</v>
      </c>
      <c r="T168" s="77" t="s">
        <v>1223</v>
      </c>
      <c r="U168" s="77" t="s">
        <v>1223</v>
      </c>
      <c r="V168" s="77" t="s">
        <v>1223</v>
      </c>
      <c r="W168" s="78" t="s">
        <v>1223</v>
      </c>
      <c r="X168" s="78" t="s">
        <v>1223</v>
      </c>
      <c r="Y168" s="78" t="s">
        <v>1223</v>
      </c>
      <c r="Z168" s="79" t="str">
        <f>IF(OR(List129[[#This Row],[Fragile 2018]]=1,List129[[#This Row],[Income]]="LDC"),1,"")</f>
        <v/>
      </c>
      <c r="AA168" s="77" t="s">
        <v>1223</v>
      </c>
      <c r="AB168" s="77" t="s">
        <v>1258</v>
      </c>
      <c r="AC168" s="77" t="s">
        <v>1223</v>
      </c>
      <c r="AD168" s="77" t="s">
        <v>1223</v>
      </c>
      <c r="AE168" s="77" t="s">
        <v>1223</v>
      </c>
      <c r="AF168" s="77" t="s">
        <v>1223</v>
      </c>
      <c r="AG168" s="77" t="s">
        <v>1223</v>
      </c>
      <c r="AH168" s="77" t="s">
        <v>1223</v>
      </c>
      <c r="AI168" s="77" t="s">
        <v>1258</v>
      </c>
      <c r="AJ168" s="77" t="s">
        <v>1223</v>
      </c>
      <c r="AK168" s="77" t="s">
        <v>1223</v>
      </c>
      <c r="AL168" s="77" t="s">
        <v>1223</v>
      </c>
      <c r="AM168" s="77">
        <v>219</v>
      </c>
      <c r="AN168" s="77" t="s">
        <v>1154</v>
      </c>
    </row>
    <row r="169" spans="1:40" x14ac:dyDescent="0.25">
      <c r="A169" s="77">
        <v>618</v>
      </c>
      <c r="B169" s="77">
        <v>854</v>
      </c>
      <c r="C169" s="77" t="s">
        <v>1157</v>
      </c>
      <c r="D169" s="77" t="s">
        <v>1157</v>
      </c>
      <c r="E169" s="77" t="s">
        <v>1157</v>
      </c>
      <c r="F169" s="77" t="s">
        <v>1158</v>
      </c>
      <c r="G169" s="77" t="s">
        <v>1409</v>
      </c>
      <c r="I169" s="77">
        <v>889</v>
      </c>
      <c r="J169" s="77">
        <v>854</v>
      </c>
      <c r="K169" s="77" t="s">
        <v>1159</v>
      </c>
      <c r="L169" s="77" t="s">
        <v>660</v>
      </c>
      <c r="M169" s="77" t="s">
        <v>1260</v>
      </c>
      <c r="N169" s="77" t="s">
        <v>1260</v>
      </c>
      <c r="O169" s="77" t="s">
        <v>1260</v>
      </c>
      <c r="P169" s="77" t="b">
        <f>List129[[#This Row],[Income2018]]=List129[[#This Row],[Income]]</f>
        <v>1</v>
      </c>
      <c r="Q169" s="77" t="s">
        <v>2135</v>
      </c>
      <c r="R169" s="77" t="s">
        <v>1223</v>
      </c>
      <c r="T169" s="77" t="s">
        <v>1258</v>
      </c>
      <c r="U169" s="77" t="s">
        <v>1258</v>
      </c>
      <c r="V169" s="77" t="s">
        <v>1223</v>
      </c>
      <c r="W169" s="77" t="s">
        <v>1223</v>
      </c>
      <c r="X169" s="77" t="s">
        <v>1223</v>
      </c>
      <c r="Y169" s="77" t="s">
        <v>1223</v>
      </c>
      <c r="Z169" s="79">
        <f>IF(OR(List129[[#This Row],[Fragile 2018]]=1,List129[[#This Row],[Income]]="LDC"),1,"")</f>
        <v>1</v>
      </c>
      <c r="AA169" s="77" t="s">
        <v>1258</v>
      </c>
      <c r="AB169" s="77" t="s">
        <v>1258</v>
      </c>
      <c r="AC169" s="77" t="s">
        <v>1223</v>
      </c>
      <c r="AD169" s="77" t="s">
        <v>1223</v>
      </c>
      <c r="AE169" s="77" t="s">
        <v>1223</v>
      </c>
      <c r="AF169" s="77" t="s">
        <v>1223</v>
      </c>
      <c r="AG169" s="77" t="s">
        <v>1223</v>
      </c>
      <c r="AH169" s="77" t="s">
        <v>1223</v>
      </c>
      <c r="AI169" s="77" t="s">
        <v>1223</v>
      </c>
      <c r="AJ169" s="77" t="s">
        <v>1223</v>
      </c>
      <c r="AK169" s="77" t="s">
        <v>1258</v>
      </c>
      <c r="AL169" s="77" t="s">
        <v>1223</v>
      </c>
      <c r="AM169" s="77">
        <v>293</v>
      </c>
      <c r="AN169" s="77" t="s">
        <v>1157</v>
      </c>
    </row>
    <row r="170" spans="1:40" x14ac:dyDescent="0.25">
      <c r="A170" s="77">
        <v>520</v>
      </c>
      <c r="B170" s="77">
        <v>463</v>
      </c>
      <c r="C170" s="77" t="s">
        <v>1160</v>
      </c>
      <c r="D170" s="77" t="s">
        <v>1160</v>
      </c>
      <c r="E170" s="77" t="s">
        <v>1160</v>
      </c>
      <c r="F170" s="77" t="s">
        <v>1161</v>
      </c>
      <c r="G170" s="77" t="s">
        <v>1410</v>
      </c>
      <c r="I170" s="77">
        <v>498</v>
      </c>
      <c r="J170" s="77">
        <v>463</v>
      </c>
      <c r="K170" s="77" t="s">
        <v>1161</v>
      </c>
      <c r="L170" s="77" t="s">
        <v>545</v>
      </c>
      <c r="M170" s="77" t="s">
        <v>1263</v>
      </c>
      <c r="N170" s="77" t="s">
        <v>1263</v>
      </c>
      <c r="O170" s="77" t="s">
        <v>1263</v>
      </c>
      <c r="P170" s="77" t="b">
        <f>List129[[#This Row],[Income2018]]=List129[[#This Row],[Income]]</f>
        <v>1</v>
      </c>
      <c r="Q170" s="77" t="s">
        <v>2136</v>
      </c>
      <c r="R170" s="77" t="s">
        <v>1223</v>
      </c>
      <c r="T170" s="77" t="s">
        <v>1223</v>
      </c>
      <c r="U170" s="77" t="s">
        <v>1223</v>
      </c>
      <c r="V170" s="77" t="s">
        <v>1223</v>
      </c>
      <c r="W170" s="78" t="s">
        <v>1223</v>
      </c>
      <c r="X170" s="78" t="s">
        <v>1223</v>
      </c>
      <c r="Y170" s="78">
        <v>1</v>
      </c>
      <c r="Z170" s="79">
        <f>IF(OR(List129[[#This Row],[Fragile 2018]]=1,List129[[#This Row],[Income]]="LDC"),1,"")</f>
        <v>1</v>
      </c>
      <c r="AA170" s="77" t="s">
        <v>1223</v>
      </c>
      <c r="AB170" s="77" t="s">
        <v>1258</v>
      </c>
      <c r="AC170" s="77" t="s">
        <v>1223</v>
      </c>
      <c r="AD170" s="77" t="s">
        <v>1223</v>
      </c>
      <c r="AE170" s="77" t="s">
        <v>1223</v>
      </c>
      <c r="AF170" s="77" t="s">
        <v>1223</v>
      </c>
      <c r="AG170" s="77" t="s">
        <v>1223</v>
      </c>
      <c r="AH170" s="77" t="s">
        <v>1223</v>
      </c>
      <c r="AI170" s="77" t="s">
        <v>1258</v>
      </c>
      <c r="AJ170" s="77" t="s">
        <v>1223</v>
      </c>
      <c r="AK170" s="77" t="s">
        <v>1223</v>
      </c>
      <c r="AL170" s="77" t="s">
        <v>1223</v>
      </c>
      <c r="AM170" s="77">
        <v>220</v>
      </c>
      <c r="AN170" s="77" t="s">
        <v>1160</v>
      </c>
    </row>
    <row r="171" spans="1:40" x14ac:dyDescent="0.25">
      <c r="A171" s="77">
        <v>332</v>
      </c>
      <c r="B171" s="77">
        <v>282</v>
      </c>
      <c r="C171" s="77" t="s">
        <v>1099</v>
      </c>
      <c r="D171" s="77" t="s">
        <v>1100</v>
      </c>
      <c r="E171" s="77" t="s">
        <v>1099</v>
      </c>
      <c r="F171" s="77" t="s">
        <v>1101</v>
      </c>
      <c r="G171" s="77" t="s">
        <v>1411</v>
      </c>
      <c r="H171" s="77" t="s">
        <v>1099</v>
      </c>
      <c r="I171" s="77">
        <v>289</v>
      </c>
      <c r="J171" s="77">
        <v>282</v>
      </c>
      <c r="K171" s="77" t="s">
        <v>1102</v>
      </c>
      <c r="L171" s="77" t="s">
        <v>539</v>
      </c>
      <c r="M171" s="77" t="s">
        <v>1260</v>
      </c>
      <c r="N171" s="77" t="s">
        <v>1260</v>
      </c>
      <c r="O171" s="77" t="s">
        <v>1260</v>
      </c>
      <c r="P171" s="77" t="b">
        <f>List129[[#This Row],[Income2018]]=List129[[#This Row],[Income]]</f>
        <v>1</v>
      </c>
      <c r="Q171" s="77" t="s">
        <v>1850</v>
      </c>
      <c r="R171" s="77" t="s">
        <v>1258</v>
      </c>
      <c r="S171" s="77" t="s">
        <v>1101</v>
      </c>
      <c r="T171" s="77" t="s">
        <v>1258</v>
      </c>
      <c r="U171" s="77" t="s">
        <v>1223</v>
      </c>
      <c r="V171" s="77" t="s">
        <v>1223</v>
      </c>
      <c r="W171" s="78" t="s">
        <v>1223</v>
      </c>
      <c r="X171" s="78" t="s">
        <v>1223</v>
      </c>
      <c r="Y171" s="78">
        <v>1</v>
      </c>
      <c r="Z171" s="79">
        <f>IF(OR(List129[[#This Row],[Fragile 2018]]=1,List129[[#This Row],[Income]]="LDC"),1,"")</f>
        <v>1</v>
      </c>
      <c r="AA171" s="77" t="s">
        <v>1258</v>
      </c>
      <c r="AB171" s="77" t="s">
        <v>1258</v>
      </c>
      <c r="AC171" s="77" t="s">
        <v>1258</v>
      </c>
      <c r="AD171" s="77" t="s">
        <v>1223</v>
      </c>
      <c r="AE171" s="77" t="s">
        <v>1223</v>
      </c>
      <c r="AF171" s="77" t="s">
        <v>1258</v>
      </c>
      <c r="AG171" s="77" t="s">
        <v>1223</v>
      </c>
      <c r="AH171" s="77" t="s">
        <v>1258</v>
      </c>
      <c r="AI171" s="77" t="s">
        <v>1223</v>
      </c>
      <c r="AJ171" s="77" t="s">
        <v>1223</v>
      </c>
      <c r="AK171" s="77" t="s">
        <v>1223</v>
      </c>
      <c r="AL171" s="77" t="s">
        <v>1223</v>
      </c>
      <c r="AM171" s="77">
        <v>170</v>
      </c>
      <c r="AN171" s="77" t="s">
        <v>1099</v>
      </c>
    </row>
    <row r="172" spans="1:40" x14ac:dyDescent="0.25">
      <c r="A172" s="77">
        <v>689</v>
      </c>
      <c r="B172" s="77">
        <v>876</v>
      </c>
      <c r="C172" s="77" t="s">
        <v>1165</v>
      </c>
      <c r="D172" s="77" t="s">
        <v>1166</v>
      </c>
      <c r="E172" s="77" t="s">
        <v>1167</v>
      </c>
      <c r="F172" s="77" t="s">
        <v>1168</v>
      </c>
      <c r="G172" s="77" t="s">
        <v>1412</v>
      </c>
      <c r="I172" s="77">
        <v>889</v>
      </c>
      <c r="J172" s="77">
        <v>876</v>
      </c>
      <c r="K172" s="77" t="s">
        <v>1169</v>
      </c>
      <c r="L172" s="77" t="s">
        <v>660</v>
      </c>
      <c r="M172" s="77" t="s">
        <v>1262</v>
      </c>
      <c r="N172" s="77" t="s">
        <v>1263</v>
      </c>
      <c r="O172" s="77" t="s">
        <v>1263</v>
      </c>
      <c r="P172" s="77" t="b">
        <f>List129[[#This Row],[Income2018]]=List129[[#This Row],[Income]]</f>
        <v>0</v>
      </c>
      <c r="Q172" s="77" t="s">
        <v>2137</v>
      </c>
      <c r="R172" s="77" t="s">
        <v>1223</v>
      </c>
      <c r="T172" s="77" t="s">
        <v>1223</v>
      </c>
      <c r="U172" s="77" t="s">
        <v>1223</v>
      </c>
      <c r="V172" s="77" t="s">
        <v>1223</v>
      </c>
      <c r="W172" s="78" t="s">
        <v>1223</v>
      </c>
      <c r="X172" s="78" t="s">
        <v>1223</v>
      </c>
      <c r="Y172" s="78" t="s">
        <v>1223</v>
      </c>
      <c r="Z172" s="79" t="str">
        <f>IF(OR(List129[[#This Row],[Fragile 2018]]=1,List129[[#This Row],[Income]]="LDC"),1,"")</f>
        <v/>
      </c>
      <c r="AA172" s="77" t="s">
        <v>1223</v>
      </c>
      <c r="AB172" s="77" t="s">
        <v>1258</v>
      </c>
      <c r="AC172" s="77" t="s">
        <v>1223</v>
      </c>
      <c r="AD172" s="77" t="s">
        <v>1223</v>
      </c>
      <c r="AE172" s="77" t="s">
        <v>1223</v>
      </c>
      <c r="AF172" s="77" t="s">
        <v>1223</v>
      </c>
      <c r="AG172" s="77" t="s">
        <v>1223</v>
      </c>
      <c r="AH172" s="77" t="s">
        <v>1223</v>
      </c>
      <c r="AI172" s="77" t="s">
        <v>1223</v>
      </c>
      <c r="AJ172" s="77" t="s">
        <v>1223</v>
      </c>
      <c r="AK172" s="77" t="s">
        <v>1258</v>
      </c>
      <c r="AL172" s="77" t="s">
        <v>1223</v>
      </c>
      <c r="AM172" s="77">
        <v>294</v>
      </c>
      <c r="AN172" s="77" t="s">
        <v>1165</v>
      </c>
    </row>
    <row r="173" spans="1:40" x14ac:dyDescent="0.25">
      <c r="A173" s="77">
        <v>614</v>
      </c>
      <c r="B173" s="77">
        <v>880</v>
      </c>
      <c r="C173" s="77" t="s">
        <v>1170</v>
      </c>
      <c r="D173" s="77" t="s">
        <v>1171</v>
      </c>
      <c r="E173" s="77" t="s">
        <v>1172</v>
      </c>
      <c r="F173" s="77" t="s">
        <v>1173</v>
      </c>
      <c r="G173" s="77" t="s">
        <v>1413</v>
      </c>
      <c r="I173" s="77">
        <v>889</v>
      </c>
      <c r="J173" s="77">
        <v>880</v>
      </c>
      <c r="K173" s="77" t="s">
        <v>387</v>
      </c>
      <c r="L173" s="77" t="s">
        <v>660</v>
      </c>
      <c r="M173" s="77" t="s">
        <v>1260</v>
      </c>
      <c r="N173" s="77" t="s">
        <v>1263</v>
      </c>
      <c r="O173" s="77" t="s">
        <v>1263</v>
      </c>
      <c r="P173" s="77" t="b">
        <f>List129[[#This Row],[Income2018]]=List129[[#This Row],[Income]]</f>
        <v>0</v>
      </c>
      <c r="Q173" s="77" t="s">
        <v>2138</v>
      </c>
      <c r="R173" s="77" t="s">
        <v>1223</v>
      </c>
      <c r="T173" s="77" t="s">
        <v>1258</v>
      </c>
      <c r="U173" s="77" t="s">
        <v>1258</v>
      </c>
      <c r="V173" s="77" t="s">
        <v>1223</v>
      </c>
      <c r="W173" s="78" t="s">
        <v>1223</v>
      </c>
      <c r="X173" s="78" t="s">
        <v>1223</v>
      </c>
      <c r="Y173" s="78" t="s">
        <v>1223</v>
      </c>
      <c r="Z173" s="79">
        <f>IF(OR(List129[[#This Row],[Fragile 2018]]=1,List129[[#This Row],[Income]]="LDC"),1,"")</f>
        <v>1</v>
      </c>
      <c r="AA173" s="77" t="s">
        <v>1258</v>
      </c>
      <c r="AB173" s="77" t="s">
        <v>1258</v>
      </c>
      <c r="AC173" s="77" t="s">
        <v>1223</v>
      </c>
      <c r="AD173" s="77" t="s">
        <v>1223</v>
      </c>
      <c r="AE173" s="77" t="s">
        <v>1223</v>
      </c>
      <c r="AF173" s="77" t="s">
        <v>1223</v>
      </c>
      <c r="AG173" s="77" t="s">
        <v>1223</v>
      </c>
      <c r="AH173" s="77" t="s">
        <v>1223</v>
      </c>
      <c r="AI173" s="77" t="s">
        <v>1223</v>
      </c>
      <c r="AJ173" s="77" t="s">
        <v>1223</v>
      </c>
      <c r="AK173" s="77" t="s">
        <v>1258</v>
      </c>
      <c r="AL173" s="77" t="s">
        <v>1223</v>
      </c>
      <c r="AM173" s="77">
        <v>288</v>
      </c>
      <c r="AN173" s="77" t="s">
        <v>1170</v>
      </c>
    </row>
    <row r="174" spans="1:40" x14ac:dyDescent="0.25">
      <c r="A174" s="77">
        <v>335</v>
      </c>
      <c r="B174" s="77">
        <v>288</v>
      </c>
      <c r="C174" s="77" t="s">
        <v>1174</v>
      </c>
      <c r="D174" s="77" t="s">
        <v>1175</v>
      </c>
      <c r="E174" s="77" t="s">
        <v>1174</v>
      </c>
      <c r="F174" s="77" t="s">
        <v>1176</v>
      </c>
      <c r="G174" s="77" t="s">
        <v>1414</v>
      </c>
      <c r="H174" s="77" t="s">
        <v>1174</v>
      </c>
      <c r="I174" s="77">
        <v>289</v>
      </c>
      <c r="J174" s="77">
        <v>288</v>
      </c>
      <c r="K174" s="77" t="s">
        <v>1177</v>
      </c>
      <c r="L174" s="77" t="s">
        <v>539</v>
      </c>
      <c r="M174" s="77" t="s">
        <v>1260</v>
      </c>
      <c r="N174" s="77" t="s">
        <v>1260</v>
      </c>
      <c r="O174" s="77" t="s">
        <v>1260</v>
      </c>
      <c r="P174" s="77" t="b">
        <f>List129[[#This Row],[Income2018]]=List129[[#This Row],[Income]]</f>
        <v>1</v>
      </c>
      <c r="Q174" s="77" t="s">
        <v>2139</v>
      </c>
      <c r="R174" s="77" t="s">
        <v>1223</v>
      </c>
      <c r="T174" s="77" t="s">
        <v>1258</v>
      </c>
      <c r="U174" s="77" t="s">
        <v>1223</v>
      </c>
      <c r="V174" s="77" t="s">
        <v>1258</v>
      </c>
      <c r="W174" s="78" t="s">
        <v>1223</v>
      </c>
      <c r="X174" s="78" t="s">
        <v>1223</v>
      </c>
      <c r="Y174" s="78">
        <v>1</v>
      </c>
      <c r="Z174" s="79">
        <f>IF(OR(List129[[#This Row],[Fragile 2018]]=1,List129[[#This Row],[Income]]="LDC"),1,"")</f>
        <v>1</v>
      </c>
      <c r="AA174" s="77" t="s">
        <v>1258</v>
      </c>
      <c r="AB174" s="77" t="s">
        <v>1258</v>
      </c>
      <c r="AC174" s="77" t="s">
        <v>1258</v>
      </c>
      <c r="AD174" s="77" t="s">
        <v>1223</v>
      </c>
      <c r="AE174" s="77" t="s">
        <v>1223</v>
      </c>
      <c r="AF174" s="77" t="s">
        <v>1258</v>
      </c>
      <c r="AG174" s="77" t="s">
        <v>1223</v>
      </c>
      <c r="AH174" s="77" t="s">
        <v>1258</v>
      </c>
      <c r="AI174" s="77" t="s">
        <v>1223</v>
      </c>
      <c r="AJ174" s="77" t="s">
        <v>1223</v>
      </c>
      <c r="AK174" s="77" t="s">
        <v>1223</v>
      </c>
      <c r="AL174" s="77" t="s">
        <v>1223</v>
      </c>
      <c r="AM174" s="77">
        <v>173</v>
      </c>
      <c r="AN174" s="77" t="s">
        <v>1174</v>
      </c>
    </row>
    <row r="175" spans="1:40" x14ac:dyDescent="0.25">
      <c r="A175" s="77">
        <v>344</v>
      </c>
      <c r="B175" s="77">
        <v>265</v>
      </c>
      <c r="C175" s="77" t="s">
        <v>1178</v>
      </c>
      <c r="D175" s="77" t="s">
        <v>1179</v>
      </c>
      <c r="E175" s="77" t="s">
        <v>1178</v>
      </c>
      <c r="F175" s="77" t="s">
        <v>1180</v>
      </c>
      <c r="G175" s="77" t="s">
        <v>1415</v>
      </c>
      <c r="H175" s="77" t="s">
        <v>1178</v>
      </c>
      <c r="I175" s="77">
        <v>289</v>
      </c>
      <c r="J175" s="77">
        <v>265</v>
      </c>
      <c r="K175" s="77" t="s">
        <v>1181</v>
      </c>
      <c r="L175" s="77" t="s">
        <v>539</v>
      </c>
      <c r="M175" s="77" t="s">
        <v>1292</v>
      </c>
      <c r="N175" s="77" t="s">
        <v>1292</v>
      </c>
      <c r="O175" s="77" t="s">
        <v>1292</v>
      </c>
      <c r="P175" s="77" t="b">
        <f>List129[[#This Row],[Income2018]]=List129[[#This Row],[Income]]</f>
        <v>1</v>
      </c>
      <c r="Q175" s="77" t="s">
        <v>2140</v>
      </c>
      <c r="R175" s="77" t="s">
        <v>1223</v>
      </c>
      <c r="T175" s="77" t="s">
        <v>1223</v>
      </c>
      <c r="U175" s="77" t="s">
        <v>1223</v>
      </c>
      <c r="V175" s="77" t="s">
        <v>1258</v>
      </c>
      <c r="W175" s="78" t="s">
        <v>1258</v>
      </c>
      <c r="X175" s="78" t="s">
        <v>1258</v>
      </c>
      <c r="Y175" s="78">
        <v>1</v>
      </c>
      <c r="Z175" s="79">
        <f>IF(OR(List129[[#This Row],[Fragile 2018]]=1,List129[[#This Row],[Income]]="LDC"),1,"")</f>
        <v>1</v>
      </c>
      <c r="AA175" s="77" t="s">
        <v>1258</v>
      </c>
      <c r="AB175" s="77" t="s">
        <v>1258</v>
      </c>
      <c r="AC175" s="77" t="s">
        <v>1223</v>
      </c>
      <c r="AD175" s="77" t="s">
        <v>1223</v>
      </c>
      <c r="AE175" s="77" t="s">
        <v>1223</v>
      </c>
      <c r="AF175" s="77" t="s">
        <v>1258</v>
      </c>
      <c r="AG175" s="77" t="s">
        <v>1223</v>
      </c>
      <c r="AH175" s="77" t="s">
        <v>1258</v>
      </c>
      <c r="AI175" s="77" t="s">
        <v>1223</v>
      </c>
      <c r="AJ175" s="77" t="s">
        <v>1223</v>
      </c>
      <c r="AK175" s="77" t="s">
        <v>1223</v>
      </c>
      <c r="AL175" s="77" t="s">
        <v>1223</v>
      </c>
      <c r="AM175" s="77">
        <v>174</v>
      </c>
      <c r="AN175" s="77" t="s">
        <v>1178</v>
      </c>
    </row>
    <row r="176" spans="1:40" x14ac:dyDescent="0.25">
      <c r="A176" s="77">
        <v>323</v>
      </c>
      <c r="B176" s="77">
        <v>285</v>
      </c>
      <c r="C176" s="77" t="s">
        <v>1150</v>
      </c>
      <c r="D176" s="77" t="s">
        <v>1151</v>
      </c>
      <c r="E176" s="77" t="s">
        <v>1152</v>
      </c>
      <c r="F176" s="77" t="s">
        <v>1153</v>
      </c>
      <c r="G176" s="77" t="s">
        <v>1416</v>
      </c>
      <c r="H176" s="77" t="s">
        <v>1150</v>
      </c>
      <c r="I176" s="77">
        <v>289</v>
      </c>
      <c r="J176" s="77">
        <v>285</v>
      </c>
      <c r="K176" s="77" t="s">
        <v>1153</v>
      </c>
      <c r="L176" s="77" t="s">
        <v>539</v>
      </c>
      <c r="M176" s="77" t="s">
        <v>1260</v>
      </c>
      <c r="N176" s="77" t="s">
        <v>1260</v>
      </c>
      <c r="O176" s="77" t="s">
        <v>1260</v>
      </c>
      <c r="P176" s="77" t="b">
        <f>List129[[#This Row],[Income2018]]=List129[[#This Row],[Income]]</f>
        <v>1</v>
      </c>
      <c r="Q176" s="77" t="s">
        <v>2141</v>
      </c>
      <c r="R176" s="77" t="s">
        <v>1258</v>
      </c>
      <c r="S176" s="77" t="s">
        <v>1153</v>
      </c>
      <c r="T176" s="77" t="s">
        <v>1258</v>
      </c>
      <c r="U176" s="77" t="s">
        <v>1223</v>
      </c>
      <c r="V176" s="77" t="s">
        <v>1258</v>
      </c>
      <c r="W176" s="78" t="s">
        <v>1258</v>
      </c>
      <c r="X176" s="78" t="s">
        <v>1258</v>
      </c>
      <c r="Y176" s="78">
        <v>1</v>
      </c>
      <c r="Z176" s="79">
        <f>IF(OR(List129[[#This Row],[Fragile 2018]]=1,List129[[#This Row],[Income]]="LDC"),1,"")</f>
        <v>1</v>
      </c>
      <c r="AA176" s="77" t="s">
        <v>1258</v>
      </c>
      <c r="AB176" s="77" t="s">
        <v>1258</v>
      </c>
      <c r="AC176" s="77" t="s">
        <v>1258</v>
      </c>
      <c r="AD176" s="77" t="s">
        <v>1223</v>
      </c>
      <c r="AE176" s="77" t="s">
        <v>1223</v>
      </c>
      <c r="AF176" s="77" t="s">
        <v>1258</v>
      </c>
      <c r="AG176" s="77" t="s">
        <v>1223</v>
      </c>
      <c r="AH176" s="77" t="s">
        <v>1258</v>
      </c>
      <c r="AI176" s="77" t="s">
        <v>1223</v>
      </c>
      <c r="AJ176" s="77" t="s">
        <v>1223</v>
      </c>
      <c r="AK176" s="77" t="s">
        <v>1223</v>
      </c>
      <c r="AL176" s="77" t="s">
        <v>1223</v>
      </c>
      <c r="AM176" s="77">
        <v>172</v>
      </c>
      <c r="AN176" s="77" t="s">
        <v>1150</v>
      </c>
    </row>
    <row r="177" spans="1:40" x14ac:dyDescent="0.25">
      <c r="B177" s="82">
        <v>279</v>
      </c>
      <c r="C177" s="82" t="s">
        <v>1417</v>
      </c>
      <c r="D177" s="82"/>
      <c r="E177" s="82" t="s">
        <v>1189</v>
      </c>
      <c r="F177" s="77" t="s">
        <v>1418</v>
      </c>
      <c r="G177" s="77" t="s">
        <v>1419</v>
      </c>
      <c r="I177" s="77">
        <v>289</v>
      </c>
      <c r="J177" s="82">
        <v>279</v>
      </c>
      <c r="K177" s="77" t="s">
        <v>1418</v>
      </c>
      <c r="L177" s="82" t="s">
        <v>539</v>
      </c>
      <c r="M177" s="82" t="s">
        <v>1260</v>
      </c>
      <c r="N177" s="82" t="s">
        <v>1260</v>
      </c>
      <c r="O177" s="82" t="s">
        <v>1260</v>
      </c>
      <c r="P177" s="82" t="b">
        <f>List129[[#This Row],[Income2018]]=List129[[#This Row],[Income]]</f>
        <v>1</v>
      </c>
      <c r="Q177" s="82" t="s">
        <v>1189</v>
      </c>
      <c r="R177" s="82" t="s">
        <v>1223</v>
      </c>
      <c r="S177" s="82"/>
      <c r="T177" s="82" t="s">
        <v>1258</v>
      </c>
      <c r="U177" s="77" t="s">
        <v>1223</v>
      </c>
      <c r="V177" s="77" t="s">
        <v>1258</v>
      </c>
      <c r="W177" s="77" t="s">
        <v>1258</v>
      </c>
      <c r="X177" s="77" t="s">
        <v>1258</v>
      </c>
      <c r="Y177" s="77">
        <v>1</v>
      </c>
      <c r="Z177" s="79">
        <f>IF(OR(List129[[#This Row],[Fragile 2018]]=1,List129[[#This Row],[Income]]="LDC"),1,"")</f>
        <v>1</v>
      </c>
      <c r="AA177" s="77" t="s">
        <v>1258</v>
      </c>
      <c r="AB177" s="82" t="s">
        <v>1258</v>
      </c>
      <c r="AC177" s="80" t="s">
        <v>1223</v>
      </c>
      <c r="AD177" s="82" t="s">
        <v>1223</v>
      </c>
      <c r="AE177" s="82" t="s">
        <v>1223</v>
      </c>
      <c r="AF177" s="82" t="s">
        <v>1258</v>
      </c>
      <c r="AG177" s="82" t="s">
        <v>1223</v>
      </c>
      <c r="AH177" s="82" t="s">
        <v>1258</v>
      </c>
      <c r="AI177" s="82" t="s">
        <v>1223</v>
      </c>
      <c r="AJ177" s="82" t="s">
        <v>1223</v>
      </c>
      <c r="AK177" s="82" t="s">
        <v>1223</v>
      </c>
      <c r="AL177" s="82" t="s">
        <v>1223</v>
      </c>
      <c r="AN177" s="77" t="s">
        <v>1417</v>
      </c>
    </row>
    <row r="178" spans="1:40" x14ac:dyDescent="0.25">
      <c r="A178" s="77">
        <v>102</v>
      </c>
      <c r="B178" s="74"/>
      <c r="C178" s="77" t="s">
        <v>1420</v>
      </c>
      <c r="D178" s="77" t="s">
        <v>1421</v>
      </c>
      <c r="E178" s="77" t="s">
        <v>1420</v>
      </c>
      <c r="F178" s="77" t="s">
        <v>1422</v>
      </c>
      <c r="G178" s="77" t="s">
        <v>112</v>
      </c>
      <c r="K178" s="77" t="s">
        <v>1423</v>
      </c>
      <c r="O178" s="77" t="s">
        <v>468</v>
      </c>
      <c r="P178" s="77" t="b">
        <f>List129[[#This Row],[Income2018]]=List129[[#This Row],[Income]]</f>
        <v>1</v>
      </c>
      <c r="Q178" s="77" t="s">
        <v>468</v>
      </c>
      <c r="R178" s="77" t="s">
        <v>1223</v>
      </c>
      <c r="S178" s="77" t="e">
        <f>VLOOKUP(List129[[#This Row],[Afkorting]],$AF$288:$AF$307,1,FALSE)</f>
        <v>#N/A</v>
      </c>
      <c r="T178" s="77" t="s">
        <v>1223</v>
      </c>
      <c r="U178" s="77" t="s">
        <v>1223</v>
      </c>
      <c r="V178" s="77" t="s">
        <v>1223</v>
      </c>
      <c r="W178" s="77" t="s">
        <v>1223</v>
      </c>
      <c r="X178" s="77" t="s">
        <v>1223</v>
      </c>
      <c r="Y178" s="77" t="e">
        <v>#N/A</v>
      </c>
      <c r="Z178" s="79" t="e">
        <f>IF(OR(List129[[#This Row],[Fragile 2018]]=1,List129[[#This Row],[Income]]="LDC"),1,"")</f>
        <v>#N/A</v>
      </c>
      <c r="AA178" s="77" t="s">
        <v>1223</v>
      </c>
      <c r="AB178" s="77" t="s">
        <v>1223</v>
      </c>
      <c r="AC178" s="77" t="s">
        <v>1223</v>
      </c>
      <c r="AD178" s="77" t="s">
        <v>1223</v>
      </c>
      <c r="AE178" s="77" t="s">
        <v>1223</v>
      </c>
      <c r="AF178" s="77" t="s">
        <v>1223</v>
      </c>
      <c r="AG178" s="77" t="s">
        <v>1223</v>
      </c>
      <c r="AH178" s="77" t="s">
        <v>1223</v>
      </c>
      <c r="AI178" s="77" t="s">
        <v>1223</v>
      </c>
      <c r="AJ178" s="77" t="s">
        <v>1223</v>
      </c>
      <c r="AK178" s="77" t="s">
        <v>1223</v>
      </c>
      <c r="AL178" s="77" t="s">
        <v>1223</v>
      </c>
      <c r="AN178" s="77" t="s">
        <v>1420</v>
      </c>
    </row>
    <row r="179" spans="1:40" x14ac:dyDescent="0.25">
      <c r="A179" s="77">
        <v>484</v>
      </c>
      <c r="C179" s="77" t="s">
        <v>1424</v>
      </c>
      <c r="D179" s="77" t="s">
        <v>1424</v>
      </c>
      <c r="E179" s="77" t="s">
        <v>1424</v>
      </c>
      <c r="F179" s="77" t="s">
        <v>1425</v>
      </c>
      <c r="G179" s="77" t="s">
        <v>1426</v>
      </c>
      <c r="K179" s="77" t="s">
        <v>1427</v>
      </c>
      <c r="O179" s="77" t="s">
        <v>468</v>
      </c>
      <c r="P179" s="77" t="b">
        <f>List129[[#This Row],[Income2018]]=List129[[#This Row],[Income]]</f>
        <v>1</v>
      </c>
      <c r="Q179" s="77" t="s">
        <v>468</v>
      </c>
      <c r="R179" s="77" t="s">
        <v>1223</v>
      </c>
      <c r="S179" s="77" t="e">
        <f>VLOOKUP(List129[[#This Row],[Afkorting]],$AF$288:$AF$307,1,FALSE)</f>
        <v>#N/A</v>
      </c>
      <c r="T179" s="77" t="s">
        <v>1223</v>
      </c>
      <c r="U179" s="77" t="s">
        <v>1258</v>
      </c>
      <c r="V179" s="77" t="s">
        <v>1223</v>
      </c>
      <c r="W179" s="77" t="s">
        <v>1223</v>
      </c>
      <c r="X179" s="77" t="s">
        <v>1223</v>
      </c>
      <c r="Y179" s="77" t="e">
        <v>#N/A</v>
      </c>
      <c r="Z179" s="79" t="e">
        <f>IF(OR(List129[[#This Row],[Fragile 2018]]=1,List129[[#This Row],[Income]]="LDC"),1,"")</f>
        <v>#N/A</v>
      </c>
      <c r="AA179" s="77" t="s">
        <v>1223</v>
      </c>
      <c r="AB179" s="77" t="s">
        <v>1223</v>
      </c>
      <c r="AC179" s="77" t="s">
        <v>1223</v>
      </c>
      <c r="AD179" s="77" t="s">
        <v>1223</v>
      </c>
      <c r="AE179" s="77" t="s">
        <v>1223</v>
      </c>
      <c r="AF179" s="77" t="s">
        <v>1223</v>
      </c>
      <c r="AG179" s="77" t="s">
        <v>1223</v>
      </c>
      <c r="AH179" s="77" t="s">
        <v>1223</v>
      </c>
      <c r="AI179" s="77" t="s">
        <v>1223</v>
      </c>
      <c r="AJ179" s="77" t="s">
        <v>1223</v>
      </c>
      <c r="AK179" s="77" t="s">
        <v>1223</v>
      </c>
      <c r="AL179" s="77" t="s">
        <v>1223</v>
      </c>
      <c r="AN179" s="77" t="s">
        <v>1424</v>
      </c>
    </row>
    <row r="180" spans="1:40" x14ac:dyDescent="0.25">
      <c r="A180" s="77">
        <v>425</v>
      </c>
      <c r="C180" s="77" t="s">
        <v>1428</v>
      </c>
      <c r="D180" s="77" t="s">
        <v>1429</v>
      </c>
      <c r="E180" s="77" t="s">
        <v>1429</v>
      </c>
      <c r="F180" s="77" t="s">
        <v>1430</v>
      </c>
      <c r="G180" s="77" t="s">
        <v>1431</v>
      </c>
      <c r="K180" s="77" t="s">
        <v>1432</v>
      </c>
      <c r="O180" s="77" t="s">
        <v>468</v>
      </c>
      <c r="P180" s="77" t="b">
        <f>List129[[#This Row],[Income2018]]=List129[[#This Row],[Income]]</f>
        <v>1</v>
      </c>
      <c r="Q180" s="77" t="s">
        <v>468</v>
      </c>
      <c r="R180" s="77" t="s">
        <v>1223</v>
      </c>
      <c r="S180" s="77" t="e">
        <f>VLOOKUP(List129[[#This Row],[Afkorting]],$AF$288:$AF$307,1,FALSE)</f>
        <v>#N/A</v>
      </c>
      <c r="T180" s="77" t="s">
        <v>1223</v>
      </c>
      <c r="U180" s="77" t="s">
        <v>1258</v>
      </c>
      <c r="V180" s="77" t="s">
        <v>1223</v>
      </c>
      <c r="W180" s="77" t="s">
        <v>1223</v>
      </c>
      <c r="X180" s="77" t="s">
        <v>1223</v>
      </c>
      <c r="Y180" s="77" t="e">
        <v>#N/A</v>
      </c>
      <c r="Z180" s="79" t="e">
        <f>IF(OR(List129[[#This Row],[Fragile 2018]]=1,List129[[#This Row],[Income]]="LDC"),1,"")</f>
        <v>#N/A</v>
      </c>
      <c r="AA180" s="77" t="s">
        <v>1258</v>
      </c>
      <c r="AB180" s="77" t="s">
        <v>1223</v>
      </c>
      <c r="AC180" s="77" t="s">
        <v>1223</v>
      </c>
      <c r="AD180" s="77" t="s">
        <v>1223</v>
      </c>
      <c r="AE180" s="77" t="s">
        <v>1223</v>
      </c>
      <c r="AF180" s="77" t="s">
        <v>1223</v>
      </c>
      <c r="AG180" s="77" t="s">
        <v>1223</v>
      </c>
      <c r="AH180" s="77" t="s">
        <v>1223</v>
      </c>
      <c r="AI180" s="77" t="s">
        <v>1223</v>
      </c>
      <c r="AJ180" s="77" t="s">
        <v>1223</v>
      </c>
      <c r="AK180" s="77" t="s">
        <v>1223</v>
      </c>
      <c r="AL180" s="77" t="s">
        <v>1223</v>
      </c>
      <c r="AN180" s="77" t="s">
        <v>1428</v>
      </c>
    </row>
    <row r="181" spans="1:40" x14ac:dyDescent="0.25">
      <c r="A181" s="77">
        <v>268</v>
      </c>
      <c r="C181" s="77" t="s">
        <v>1433</v>
      </c>
      <c r="D181" s="77" t="s">
        <v>1433</v>
      </c>
      <c r="E181" s="77" t="s">
        <v>1434</v>
      </c>
      <c r="F181" s="77" t="s">
        <v>1435</v>
      </c>
      <c r="G181" s="77" t="s">
        <v>1436</v>
      </c>
      <c r="J181" s="77">
        <v>530</v>
      </c>
      <c r="K181" s="77" t="s">
        <v>1437</v>
      </c>
      <c r="O181" s="77" t="s">
        <v>1267</v>
      </c>
      <c r="P181" s="77" t="b">
        <f>List129[[#This Row],[Income2018]]=List129[[#This Row],[Income]]</f>
        <v>1</v>
      </c>
      <c r="Q181" s="77" t="s">
        <v>2142</v>
      </c>
      <c r="R181" s="77" t="s">
        <v>1223</v>
      </c>
      <c r="S181" s="77" t="e">
        <f>VLOOKUP(List129[[#This Row],[Afkorting]],$AF$288:$AF$307,1,FALSE)</f>
        <v>#N/A</v>
      </c>
      <c r="T181" s="77" t="s">
        <v>1223</v>
      </c>
      <c r="U181" s="77" t="s">
        <v>1223</v>
      </c>
      <c r="V181" s="77" t="s">
        <v>1223</v>
      </c>
      <c r="W181" s="77" t="s">
        <v>1223</v>
      </c>
      <c r="X181" s="77" t="s">
        <v>1223</v>
      </c>
      <c r="Y181" s="77" t="e">
        <v>#N/A</v>
      </c>
      <c r="Z181" s="79" t="e">
        <f>IF(OR(List129[[#This Row],[Fragile 2018]]=1,List129[[#This Row],[Income]]="LDC"),1,"")</f>
        <v>#N/A</v>
      </c>
      <c r="AA181" s="77" t="s">
        <v>1223</v>
      </c>
      <c r="AB181" s="77" t="s">
        <v>1223</v>
      </c>
      <c r="AC181" s="77" t="s">
        <v>1223</v>
      </c>
      <c r="AD181" s="77" t="s">
        <v>1223</v>
      </c>
      <c r="AE181" s="77" t="s">
        <v>1223</v>
      </c>
      <c r="AF181" s="77" t="s">
        <v>1223</v>
      </c>
      <c r="AG181" s="77" t="s">
        <v>1223</v>
      </c>
      <c r="AH181" s="77" t="s">
        <v>1223</v>
      </c>
      <c r="AI181" s="77" t="s">
        <v>1223</v>
      </c>
      <c r="AJ181" s="77" t="s">
        <v>1223</v>
      </c>
      <c r="AK181" s="77" t="s">
        <v>1223</v>
      </c>
      <c r="AL181" s="77" t="s">
        <v>1223</v>
      </c>
      <c r="AN181" s="77" t="s">
        <v>1433</v>
      </c>
    </row>
    <row r="182" spans="1:40" x14ac:dyDescent="0.25">
      <c r="A182" s="77">
        <v>485</v>
      </c>
      <c r="C182" s="77" t="s">
        <v>1438</v>
      </c>
      <c r="D182" s="77" t="s">
        <v>1439</v>
      </c>
      <c r="E182" s="77" t="s">
        <v>1438</v>
      </c>
      <c r="F182" s="77" t="s">
        <v>1440</v>
      </c>
      <c r="G182" s="77" t="s">
        <v>1441</v>
      </c>
      <c r="K182" s="77" t="s">
        <v>1442</v>
      </c>
      <c r="O182" s="77" t="s">
        <v>468</v>
      </c>
      <c r="P182" s="77" t="b">
        <f>List129[[#This Row],[Income2018]]=List129[[#This Row],[Income]]</f>
        <v>1</v>
      </c>
      <c r="Q182" s="77" t="s">
        <v>468</v>
      </c>
      <c r="R182" s="77" t="s">
        <v>1223</v>
      </c>
      <c r="S182" s="77" t="e">
        <f>VLOOKUP(List129[[#This Row],[Afkorting]],$AF$288:$AF$307,1,FALSE)</f>
        <v>#N/A</v>
      </c>
      <c r="T182" s="77" t="s">
        <v>1223</v>
      </c>
      <c r="U182" s="77" t="s">
        <v>1223</v>
      </c>
      <c r="V182" s="77" t="s">
        <v>1223</v>
      </c>
      <c r="W182" s="77" t="s">
        <v>1223</v>
      </c>
      <c r="X182" s="77" t="s">
        <v>1223</v>
      </c>
      <c r="Y182" s="77" t="e">
        <v>#N/A</v>
      </c>
      <c r="Z182" s="79" t="e">
        <f>IF(OR(List129[[#This Row],[Fragile 2018]]=1,List129[[#This Row],[Income]]="LDC"),1,"")</f>
        <v>#N/A</v>
      </c>
      <c r="AA182" s="77" t="s">
        <v>1223</v>
      </c>
      <c r="AB182" s="77" t="s">
        <v>1223</v>
      </c>
      <c r="AC182" s="77" t="s">
        <v>1223</v>
      </c>
      <c r="AD182" s="77" t="s">
        <v>1223</v>
      </c>
      <c r="AE182" s="77" t="s">
        <v>1223</v>
      </c>
      <c r="AF182" s="77" t="s">
        <v>1223</v>
      </c>
      <c r="AG182" s="77" t="s">
        <v>1223</v>
      </c>
      <c r="AH182" s="77" t="s">
        <v>1223</v>
      </c>
      <c r="AI182" s="77" t="s">
        <v>1223</v>
      </c>
      <c r="AJ182" s="77" t="s">
        <v>1223</v>
      </c>
      <c r="AK182" s="77" t="s">
        <v>1223</v>
      </c>
      <c r="AL182" s="77" t="s">
        <v>1223</v>
      </c>
      <c r="AN182" s="77" t="s">
        <v>1438</v>
      </c>
    </row>
    <row r="183" spans="1:40" x14ac:dyDescent="0.25">
      <c r="A183" s="77">
        <v>224</v>
      </c>
      <c r="C183" s="77" t="s">
        <v>1443</v>
      </c>
      <c r="D183" s="77" t="s">
        <v>1443</v>
      </c>
      <c r="E183" s="77" t="s">
        <v>1443</v>
      </c>
      <c r="F183" s="77" t="s">
        <v>1444</v>
      </c>
      <c r="K183" s="77" t="s">
        <v>1445</v>
      </c>
      <c r="O183" s="77" t="s">
        <v>468</v>
      </c>
      <c r="P183" s="77" t="b">
        <f>List129[[#This Row],[Income2018]]=List129[[#This Row],[Income]]</f>
        <v>1</v>
      </c>
      <c r="Q183" s="77" t="s">
        <v>468</v>
      </c>
      <c r="R183" s="77" t="s">
        <v>1223</v>
      </c>
      <c r="S183" s="77" t="e">
        <f>VLOOKUP(List129[[#This Row],[Afkorting]],$AF$288:$AF$307,1,FALSE)</f>
        <v>#N/A</v>
      </c>
      <c r="T183" s="77" t="s">
        <v>1223</v>
      </c>
      <c r="U183" s="77" t="s">
        <v>1223</v>
      </c>
      <c r="V183" s="77" t="s">
        <v>1223</v>
      </c>
      <c r="W183" s="77" t="s">
        <v>1223</v>
      </c>
      <c r="X183" s="77" t="s">
        <v>1223</v>
      </c>
      <c r="Y183" s="77" t="e">
        <v>#N/A</v>
      </c>
      <c r="Z183" s="79" t="e">
        <f>IF(OR(List129[[#This Row],[Fragile 2018]]=1,List129[[#This Row],[Income]]="LDC"),1,"")</f>
        <v>#N/A</v>
      </c>
      <c r="AA183" s="77" t="s">
        <v>1223</v>
      </c>
      <c r="AB183" s="77" t="s">
        <v>1223</v>
      </c>
      <c r="AC183" s="77" t="s">
        <v>1223</v>
      </c>
      <c r="AD183" s="77" t="s">
        <v>1223</v>
      </c>
      <c r="AE183" s="77" t="s">
        <v>1223</v>
      </c>
      <c r="AF183" s="77" t="s">
        <v>1223</v>
      </c>
      <c r="AG183" s="77" t="s">
        <v>1223</v>
      </c>
      <c r="AH183" s="77" t="s">
        <v>1223</v>
      </c>
      <c r="AI183" s="77" t="s">
        <v>1223</v>
      </c>
      <c r="AJ183" s="77" t="s">
        <v>1223</v>
      </c>
      <c r="AK183" s="77" t="s">
        <v>1223</v>
      </c>
      <c r="AL183" s="77" t="s">
        <v>1223</v>
      </c>
      <c r="AN183" s="77" t="s">
        <v>1443</v>
      </c>
    </row>
    <row r="184" spans="1:40" x14ac:dyDescent="0.25">
      <c r="A184" s="77">
        <v>106</v>
      </c>
      <c r="C184" s="77" t="s">
        <v>1446</v>
      </c>
      <c r="D184" s="77" t="s">
        <v>1447</v>
      </c>
      <c r="E184" s="77" t="s">
        <v>1448</v>
      </c>
      <c r="F184" s="77" t="s">
        <v>1449</v>
      </c>
      <c r="G184" s="77" t="s">
        <v>1450</v>
      </c>
      <c r="J184" s="77">
        <v>72</v>
      </c>
      <c r="K184" s="77" t="s">
        <v>1451</v>
      </c>
      <c r="O184" s="77" t="s">
        <v>468</v>
      </c>
      <c r="P184" s="77" t="b">
        <f>List129[[#This Row],[Income2018]]=List129[[#This Row],[Income]]</f>
        <v>1</v>
      </c>
      <c r="Q184" s="77" t="s">
        <v>468</v>
      </c>
      <c r="R184" s="77" t="s">
        <v>1223</v>
      </c>
      <c r="S184" s="77" t="e">
        <f>VLOOKUP(List129[[#This Row],[Afkorting]],$AF$288:$AF$307,1,FALSE)</f>
        <v>#N/A</v>
      </c>
      <c r="T184" s="77" t="s">
        <v>1223</v>
      </c>
      <c r="U184" s="77" t="s">
        <v>1223</v>
      </c>
      <c r="V184" s="77" t="s">
        <v>1223</v>
      </c>
      <c r="W184" s="77" t="s">
        <v>1223</v>
      </c>
      <c r="X184" s="77" t="s">
        <v>1223</v>
      </c>
      <c r="Y184" s="77" t="e">
        <v>#N/A</v>
      </c>
      <c r="Z184" s="79" t="e">
        <f>IF(OR(List129[[#This Row],[Fragile 2018]]=1,List129[[#This Row],[Income]]="LDC"),1,"")</f>
        <v>#N/A</v>
      </c>
      <c r="AA184" s="77" t="s">
        <v>1223</v>
      </c>
      <c r="AB184" s="77" t="s">
        <v>1223</v>
      </c>
      <c r="AC184" s="77" t="s">
        <v>1223</v>
      </c>
      <c r="AD184" s="77" t="s">
        <v>1223</v>
      </c>
      <c r="AE184" s="77" t="s">
        <v>1223</v>
      </c>
      <c r="AF184" s="77" t="s">
        <v>1223</v>
      </c>
      <c r="AG184" s="77" t="s">
        <v>1223</v>
      </c>
      <c r="AH184" s="77" t="s">
        <v>1223</v>
      </c>
      <c r="AI184" s="77" t="s">
        <v>1223</v>
      </c>
      <c r="AJ184" s="77" t="s">
        <v>1223</v>
      </c>
      <c r="AK184" s="77" t="s">
        <v>1223</v>
      </c>
      <c r="AL184" s="77" t="s">
        <v>1223</v>
      </c>
      <c r="AN184" s="77" t="s">
        <v>1446</v>
      </c>
    </row>
    <row r="185" spans="1:40" x14ac:dyDescent="0.25">
      <c r="A185" s="77">
        <v>107</v>
      </c>
      <c r="C185" s="77" t="s">
        <v>1452</v>
      </c>
      <c r="D185" s="77" t="s">
        <v>1453</v>
      </c>
      <c r="E185" s="77" t="s">
        <v>1452</v>
      </c>
      <c r="F185" s="77" t="s">
        <v>1454</v>
      </c>
      <c r="G185" s="77" t="s">
        <v>1455</v>
      </c>
      <c r="J185" s="77">
        <v>30</v>
      </c>
      <c r="K185" s="77" t="s">
        <v>1454</v>
      </c>
      <c r="O185" s="77" t="s">
        <v>1267</v>
      </c>
      <c r="P185" s="77" t="b">
        <f>List129[[#This Row],[Income2018]]=List129[[#This Row],[Income]]</f>
        <v>1</v>
      </c>
      <c r="Q185" s="77" t="s">
        <v>2143</v>
      </c>
      <c r="R185" s="77" t="s">
        <v>1223</v>
      </c>
      <c r="S185" s="77" t="e">
        <f>VLOOKUP(List129[[#This Row],[Afkorting]],$AF$288:$AF$307,1,FALSE)</f>
        <v>#N/A</v>
      </c>
      <c r="T185" s="77" t="s">
        <v>1223</v>
      </c>
      <c r="U185" s="77" t="s">
        <v>1223</v>
      </c>
      <c r="V185" s="77" t="s">
        <v>1223</v>
      </c>
      <c r="W185" s="77" t="s">
        <v>1223</v>
      </c>
      <c r="X185" s="77" t="s">
        <v>1223</v>
      </c>
      <c r="Y185" s="77" t="e">
        <v>#N/A</v>
      </c>
      <c r="Z185" s="79" t="e">
        <f>IF(OR(List129[[#This Row],[Fragile 2018]]=1,List129[[#This Row],[Income]]="LDC"),1,"")</f>
        <v>#N/A</v>
      </c>
      <c r="AA185" s="77" t="s">
        <v>1223</v>
      </c>
      <c r="AB185" s="77" t="s">
        <v>1223</v>
      </c>
      <c r="AC185" s="77" t="s">
        <v>1223</v>
      </c>
      <c r="AD185" s="77" t="s">
        <v>1223</v>
      </c>
      <c r="AE185" s="77" t="s">
        <v>1223</v>
      </c>
      <c r="AF185" s="77" t="s">
        <v>1223</v>
      </c>
      <c r="AG185" s="77" t="s">
        <v>1223</v>
      </c>
      <c r="AH185" s="77" t="s">
        <v>1223</v>
      </c>
      <c r="AI185" s="77" t="s">
        <v>1223</v>
      </c>
      <c r="AJ185" s="77" t="s">
        <v>1223</v>
      </c>
      <c r="AK185" s="77" t="s">
        <v>1223</v>
      </c>
      <c r="AL185" s="77" t="s">
        <v>1223</v>
      </c>
      <c r="AN185" s="77" t="s">
        <v>1452</v>
      </c>
    </row>
    <row r="186" spans="1:40" x14ac:dyDescent="0.25">
      <c r="A186" s="77">
        <v>108</v>
      </c>
      <c r="C186" s="77" t="s">
        <v>1456</v>
      </c>
      <c r="D186" s="77" t="s">
        <v>1457</v>
      </c>
      <c r="E186" s="77" t="s">
        <v>1458</v>
      </c>
      <c r="F186" s="77" t="s">
        <v>1459</v>
      </c>
      <c r="G186" s="77" t="s">
        <v>1460</v>
      </c>
      <c r="K186" s="77" t="s">
        <v>1461</v>
      </c>
      <c r="O186" s="77" t="s">
        <v>468</v>
      </c>
      <c r="P186" s="77" t="b">
        <f>List129[[#This Row],[Income2018]]=List129[[#This Row],[Income]]</f>
        <v>1</v>
      </c>
      <c r="Q186" s="77" t="s">
        <v>468</v>
      </c>
      <c r="R186" s="77" t="s">
        <v>1223</v>
      </c>
      <c r="S186" s="77" t="e">
        <f>VLOOKUP(List129[[#This Row],[Afkorting]],$AF$288:$AF$307,1,FALSE)</f>
        <v>#N/A</v>
      </c>
      <c r="T186" s="77" t="s">
        <v>1223</v>
      </c>
      <c r="U186" s="77" t="s">
        <v>1223</v>
      </c>
      <c r="V186" s="77" t="s">
        <v>1223</v>
      </c>
      <c r="W186" s="77" t="s">
        <v>1223</v>
      </c>
      <c r="X186" s="77" t="s">
        <v>1223</v>
      </c>
      <c r="Y186" s="77" t="e">
        <v>#N/A</v>
      </c>
      <c r="Z186" s="79" t="e">
        <f>IF(OR(List129[[#This Row],[Fragile 2018]]=1,List129[[#This Row],[Income]]="LDC"),1,"")</f>
        <v>#N/A</v>
      </c>
      <c r="AA186" s="77" t="s">
        <v>1223</v>
      </c>
      <c r="AB186" s="77" t="s">
        <v>1223</v>
      </c>
      <c r="AC186" s="77" t="s">
        <v>1223</v>
      </c>
      <c r="AD186" s="77" t="s">
        <v>1223</v>
      </c>
      <c r="AE186" s="77" t="s">
        <v>1223</v>
      </c>
      <c r="AF186" s="77" t="s">
        <v>1223</v>
      </c>
      <c r="AG186" s="77" t="s">
        <v>1223</v>
      </c>
      <c r="AH186" s="77" t="s">
        <v>1223</v>
      </c>
      <c r="AI186" s="77" t="s">
        <v>1223</v>
      </c>
      <c r="AJ186" s="77" t="s">
        <v>1223</v>
      </c>
      <c r="AK186" s="77" t="s">
        <v>1223</v>
      </c>
      <c r="AL186" s="77" t="s">
        <v>1223</v>
      </c>
      <c r="AN186" s="77" t="s">
        <v>1456</v>
      </c>
    </row>
    <row r="187" spans="1:40" x14ac:dyDescent="0.25">
      <c r="A187" s="77">
        <v>103</v>
      </c>
      <c r="C187" s="77" t="s">
        <v>1462</v>
      </c>
      <c r="D187" s="77" t="s">
        <v>1463</v>
      </c>
      <c r="E187" s="77" t="s">
        <v>1464</v>
      </c>
      <c r="F187" s="77" t="s">
        <v>1465</v>
      </c>
      <c r="G187" s="77" t="s">
        <v>1466</v>
      </c>
      <c r="K187" s="77" t="s">
        <v>1467</v>
      </c>
      <c r="O187" s="77" t="s">
        <v>468</v>
      </c>
      <c r="P187" s="77" t="b">
        <f>List129[[#This Row],[Income2018]]=List129[[#This Row],[Income]]</f>
        <v>1</v>
      </c>
      <c r="Q187" s="77" t="s">
        <v>468</v>
      </c>
      <c r="R187" s="77" t="s">
        <v>1223</v>
      </c>
      <c r="S187" s="77" t="e">
        <f>VLOOKUP(List129[[#This Row],[Afkorting]],$AF$288:$AF$307,1,FALSE)</f>
        <v>#N/A</v>
      </c>
      <c r="T187" s="77" t="s">
        <v>1223</v>
      </c>
      <c r="U187" s="77" t="s">
        <v>1223</v>
      </c>
      <c r="V187" s="77" t="s">
        <v>1223</v>
      </c>
      <c r="W187" s="77" t="s">
        <v>1223</v>
      </c>
      <c r="X187" s="77" t="s">
        <v>1223</v>
      </c>
      <c r="Y187" s="77" t="e">
        <v>#N/A</v>
      </c>
      <c r="Z187" s="79" t="e">
        <f>IF(OR(List129[[#This Row],[Fragile 2018]]=1,List129[[#This Row],[Income]]="LDC"),1,"")</f>
        <v>#N/A</v>
      </c>
      <c r="AA187" s="77" t="s">
        <v>1223</v>
      </c>
      <c r="AB187" s="77" t="s">
        <v>1223</v>
      </c>
      <c r="AC187" s="77" t="s">
        <v>1223</v>
      </c>
      <c r="AD187" s="77" t="s">
        <v>1223</v>
      </c>
      <c r="AE187" s="77" t="s">
        <v>1223</v>
      </c>
      <c r="AF187" s="77" t="s">
        <v>1223</v>
      </c>
      <c r="AG187" s="77" t="s">
        <v>1223</v>
      </c>
      <c r="AH187" s="77" t="s">
        <v>1223</v>
      </c>
      <c r="AI187" s="77" t="s">
        <v>1223</v>
      </c>
      <c r="AJ187" s="77" t="s">
        <v>1223</v>
      </c>
      <c r="AK187" s="77" t="s">
        <v>1223</v>
      </c>
      <c r="AL187" s="77" t="s">
        <v>1223</v>
      </c>
      <c r="AN187" s="77" t="s">
        <v>1462</v>
      </c>
    </row>
    <row r="188" spans="1:40" x14ac:dyDescent="0.25">
      <c r="A188" s="77">
        <v>580</v>
      </c>
      <c r="C188" s="77" t="s">
        <v>1468</v>
      </c>
      <c r="D188" s="77" t="s">
        <v>1469</v>
      </c>
      <c r="E188" s="77" t="s">
        <v>1470</v>
      </c>
      <c r="F188" s="77" t="s">
        <v>1471</v>
      </c>
      <c r="K188" s="77" t="s">
        <v>1472</v>
      </c>
      <c r="O188" s="77" t="s">
        <v>468</v>
      </c>
      <c r="P188" s="77" t="b">
        <f>List129[[#This Row],[Income2018]]=List129[[#This Row],[Income]]</f>
        <v>1</v>
      </c>
      <c r="Q188" s="77" t="s">
        <v>468</v>
      </c>
      <c r="R188" s="77" t="s">
        <v>1223</v>
      </c>
      <c r="S188" s="77" t="e">
        <f>VLOOKUP(List129[[#This Row],[Afkorting]],$AF$288:$AF$307,1,FALSE)</f>
        <v>#N/A</v>
      </c>
      <c r="T188" s="77" t="s">
        <v>1223</v>
      </c>
      <c r="U188" s="77" t="s">
        <v>1223</v>
      </c>
      <c r="V188" s="77" t="s">
        <v>1223</v>
      </c>
      <c r="W188" s="77" t="s">
        <v>1223</v>
      </c>
      <c r="X188" s="77" t="s">
        <v>1223</v>
      </c>
      <c r="Y188" s="77" t="e">
        <v>#N/A</v>
      </c>
      <c r="Z188" s="79" t="e">
        <f>IF(OR(List129[[#This Row],[Fragile 2018]]=1,List129[[#This Row],[Income]]="LDC"),1,"")</f>
        <v>#N/A</v>
      </c>
      <c r="AA188" s="77" t="s">
        <v>1223</v>
      </c>
      <c r="AB188" s="77" t="s">
        <v>1223</v>
      </c>
      <c r="AC188" s="77" t="s">
        <v>1223</v>
      </c>
      <c r="AD188" s="77" t="s">
        <v>1223</v>
      </c>
      <c r="AE188" s="77" t="s">
        <v>1223</v>
      </c>
      <c r="AF188" s="77" t="s">
        <v>1223</v>
      </c>
      <c r="AG188" s="77" t="s">
        <v>1223</v>
      </c>
      <c r="AH188" s="77" t="s">
        <v>1223</v>
      </c>
      <c r="AI188" s="77" t="s">
        <v>1223</v>
      </c>
      <c r="AJ188" s="77" t="s">
        <v>1223</v>
      </c>
      <c r="AK188" s="77" t="s">
        <v>1223</v>
      </c>
      <c r="AL188" s="77" t="s">
        <v>1223</v>
      </c>
      <c r="AN188" s="77" t="s">
        <v>1468</v>
      </c>
    </row>
    <row r="189" spans="1:40" x14ac:dyDescent="0.25">
      <c r="A189" s="77">
        <v>684</v>
      </c>
      <c r="C189" s="77" t="s">
        <v>1473</v>
      </c>
      <c r="D189" s="77" t="s">
        <v>1474</v>
      </c>
      <c r="F189" s="77" t="s">
        <v>1475</v>
      </c>
      <c r="J189" s="77">
        <v>840</v>
      </c>
      <c r="K189" s="77" t="s">
        <v>1476</v>
      </c>
      <c r="O189" s="77" t="s">
        <v>1267</v>
      </c>
      <c r="P189" s="77" t="b">
        <f>List129[[#This Row],[Income2018]]=List129[[#This Row],[Income]]</f>
        <v>1</v>
      </c>
      <c r="Q189" s="77" t="s">
        <v>2144</v>
      </c>
      <c r="R189" s="77" t="s">
        <v>1223</v>
      </c>
      <c r="S189" s="77" t="e">
        <f>VLOOKUP(List129[[#This Row],[Afkorting]],$AF$288:$AF$307,1,FALSE)</f>
        <v>#N/A</v>
      </c>
      <c r="T189" s="77" t="s">
        <v>1223</v>
      </c>
      <c r="U189" s="77" t="s">
        <v>1258</v>
      </c>
      <c r="V189" s="77" t="s">
        <v>1223</v>
      </c>
      <c r="W189" s="77" t="s">
        <v>1223</v>
      </c>
      <c r="X189" s="77" t="s">
        <v>1223</v>
      </c>
      <c r="Y189" s="77" t="e">
        <v>#N/A</v>
      </c>
      <c r="Z189" s="79" t="e">
        <f>IF(OR(List129[[#This Row],[Fragile 2018]]=1,List129[[#This Row],[Income]]="LDC"),1,"")</f>
        <v>#N/A</v>
      </c>
      <c r="AA189" s="77" t="s">
        <v>1223</v>
      </c>
      <c r="AB189" s="77" t="s">
        <v>1223</v>
      </c>
      <c r="AC189" s="77" t="s">
        <v>1223</v>
      </c>
      <c r="AD189" s="77" t="s">
        <v>1223</v>
      </c>
      <c r="AE189" s="77" t="s">
        <v>1223</v>
      </c>
      <c r="AF189" s="77" t="s">
        <v>1223</v>
      </c>
      <c r="AG189" s="77" t="s">
        <v>1223</v>
      </c>
      <c r="AH189" s="77" t="s">
        <v>1223</v>
      </c>
      <c r="AI189" s="77" t="s">
        <v>1223</v>
      </c>
      <c r="AJ189" s="77" t="s">
        <v>1223</v>
      </c>
      <c r="AK189" s="77" t="s">
        <v>1223</v>
      </c>
      <c r="AL189" s="77" t="s">
        <v>1223</v>
      </c>
      <c r="AN189" s="77" t="s">
        <v>1473</v>
      </c>
    </row>
    <row r="190" spans="1:40" x14ac:dyDescent="0.25">
      <c r="A190" s="77">
        <v>180</v>
      </c>
      <c r="C190" s="77" t="s">
        <v>1477</v>
      </c>
      <c r="D190" s="77" t="s">
        <v>1477</v>
      </c>
      <c r="E190" s="77" t="s">
        <v>1477</v>
      </c>
      <c r="F190" s="77" t="s">
        <v>1478</v>
      </c>
      <c r="G190" s="77" t="s">
        <v>1479</v>
      </c>
      <c r="K190" s="77" t="s">
        <v>1478</v>
      </c>
      <c r="O190" s="77" t="s">
        <v>468</v>
      </c>
      <c r="P190" s="77" t="b">
        <f>List129[[#This Row],[Income2018]]=List129[[#This Row],[Income]]</f>
        <v>1</v>
      </c>
      <c r="Q190" s="77" t="s">
        <v>468</v>
      </c>
      <c r="R190" s="77" t="s">
        <v>1223</v>
      </c>
      <c r="S190" s="77" t="e">
        <f>VLOOKUP(List129[[#This Row],[Afkorting]],$AF$288:$AF$307,1,FALSE)</f>
        <v>#N/A</v>
      </c>
      <c r="T190" s="77" t="s">
        <v>1223</v>
      </c>
      <c r="U190" s="77" t="s">
        <v>1223</v>
      </c>
      <c r="V190" s="77" t="s">
        <v>1223</v>
      </c>
      <c r="W190" s="77" t="s">
        <v>1223</v>
      </c>
      <c r="X190" s="77" t="s">
        <v>1223</v>
      </c>
      <c r="Y190" s="77" t="e">
        <v>#N/A</v>
      </c>
      <c r="Z190" s="79" t="e">
        <f>IF(OR(List129[[#This Row],[Fragile 2018]]=1,List129[[#This Row],[Income]]="LDC"),1,"")</f>
        <v>#N/A</v>
      </c>
      <c r="AA190" s="77" t="s">
        <v>1223</v>
      </c>
      <c r="AB190" s="77" t="s">
        <v>1223</v>
      </c>
      <c r="AC190" s="77" t="s">
        <v>1223</v>
      </c>
      <c r="AD190" s="77" t="s">
        <v>1223</v>
      </c>
      <c r="AE190" s="77" t="s">
        <v>1223</v>
      </c>
      <c r="AF190" s="77" t="s">
        <v>1223</v>
      </c>
      <c r="AG190" s="77" t="s">
        <v>1223</v>
      </c>
      <c r="AH190" s="77" t="s">
        <v>1223</v>
      </c>
      <c r="AI190" s="77" t="s">
        <v>1223</v>
      </c>
      <c r="AJ190" s="77" t="s">
        <v>1223</v>
      </c>
      <c r="AK190" s="77" t="s">
        <v>1223</v>
      </c>
      <c r="AL190" s="77" t="s">
        <v>1223</v>
      </c>
      <c r="AN190" s="77" t="s">
        <v>1477</v>
      </c>
    </row>
    <row r="191" spans="1:40" x14ac:dyDescent="0.25">
      <c r="A191" s="77">
        <v>114</v>
      </c>
      <c r="C191" s="77" t="s">
        <v>1480</v>
      </c>
      <c r="D191" s="77" t="s">
        <v>1481</v>
      </c>
      <c r="E191" s="77" t="s">
        <v>1482</v>
      </c>
      <c r="F191" s="77" t="s">
        <v>1483</v>
      </c>
      <c r="G191" s="77" t="s">
        <v>1484</v>
      </c>
      <c r="K191" s="77" t="s">
        <v>1485</v>
      </c>
      <c r="O191" s="77" t="s">
        <v>468</v>
      </c>
      <c r="P191" s="77" t="b">
        <f>List129[[#This Row],[Income2018]]=List129[[#This Row],[Income]]</f>
        <v>1</v>
      </c>
      <c r="Q191" s="77" t="s">
        <v>468</v>
      </c>
      <c r="R191" s="77" t="s">
        <v>1223</v>
      </c>
      <c r="S191" s="77" t="e">
        <f>VLOOKUP(List129[[#This Row],[Afkorting]],$AF$288:$AF$307,1,FALSE)</f>
        <v>#N/A</v>
      </c>
      <c r="T191" s="77" t="s">
        <v>1223</v>
      </c>
      <c r="U191" s="77" t="s">
        <v>1223</v>
      </c>
      <c r="V191" s="77" t="s">
        <v>1223</v>
      </c>
      <c r="W191" s="77" t="s">
        <v>1223</v>
      </c>
      <c r="X191" s="77" t="s">
        <v>1223</v>
      </c>
      <c r="Y191" s="77" t="e">
        <v>#N/A</v>
      </c>
      <c r="Z191" s="79" t="e">
        <f>IF(OR(List129[[#This Row],[Fragile 2018]]=1,List129[[#This Row],[Income]]="LDC"),1,"")</f>
        <v>#N/A</v>
      </c>
      <c r="AA191" s="77" t="s">
        <v>1223</v>
      </c>
      <c r="AB191" s="77" t="s">
        <v>1223</v>
      </c>
      <c r="AC191" s="77" t="s">
        <v>1223</v>
      </c>
      <c r="AD191" s="77" t="s">
        <v>1223</v>
      </c>
      <c r="AE191" s="77" t="s">
        <v>1223</v>
      </c>
      <c r="AF191" s="77" t="s">
        <v>1223</v>
      </c>
      <c r="AG191" s="77" t="s">
        <v>1223</v>
      </c>
      <c r="AH191" s="77" t="s">
        <v>1223</v>
      </c>
      <c r="AI191" s="77" t="s">
        <v>1223</v>
      </c>
      <c r="AJ191" s="77" t="s">
        <v>1223</v>
      </c>
      <c r="AK191" s="77" t="s">
        <v>1223</v>
      </c>
      <c r="AL191" s="77" t="s">
        <v>1223</v>
      </c>
      <c r="AN191" s="77" t="s">
        <v>1480</v>
      </c>
    </row>
    <row r="192" spans="1:40" x14ac:dyDescent="0.25">
      <c r="A192" s="77">
        <v>681</v>
      </c>
      <c r="C192" s="77" t="s">
        <v>1486</v>
      </c>
      <c r="D192" s="77" t="s">
        <v>1486</v>
      </c>
      <c r="E192" s="77" t="s">
        <v>1486</v>
      </c>
      <c r="G192" s="77" t="s">
        <v>1487</v>
      </c>
      <c r="K192" s="77" t="s">
        <v>1488</v>
      </c>
      <c r="O192" s="77" t="s">
        <v>468</v>
      </c>
      <c r="P192" s="77" t="b">
        <f>List129[[#This Row],[Income2018]]=List129[[#This Row],[Income]]</f>
        <v>1</v>
      </c>
      <c r="Q192" s="77" t="s">
        <v>468</v>
      </c>
      <c r="R192" s="77" t="s">
        <v>1223</v>
      </c>
      <c r="S192" s="77" t="e">
        <f>VLOOKUP(List129[[#This Row],[Afkorting]],$AF$288:$AF$307,1,FALSE)</f>
        <v>#N/A</v>
      </c>
      <c r="T192" s="77" t="s">
        <v>1223</v>
      </c>
      <c r="U192" s="77" t="s">
        <v>1258</v>
      </c>
      <c r="V192" s="77" t="s">
        <v>1223</v>
      </c>
      <c r="W192" s="77" t="s">
        <v>1223</v>
      </c>
      <c r="X192" s="77" t="s">
        <v>1223</v>
      </c>
      <c r="Y192" s="77" t="e">
        <v>#N/A</v>
      </c>
      <c r="Z192" s="79" t="e">
        <f>IF(OR(List129[[#This Row],[Fragile 2018]]=1,List129[[#This Row],[Income]]="LDC"),1,"")</f>
        <v>#N/A</v>
      </c>
      <c r="AA192" s="77" t="s">
        <v>1223</v>
      </c>
      <c r="AB192" s="77" t="s">
        <v>1223</v>
      </c>
      <c r="AC192" s="77" t="s">
        <v>1223</v>
      </c>
      <c r="AD192" s="77" t="s">
        <v>1223</v>
      </c>
      <c r="AE192" s="77" t="s">
        <v>1223</v>
      </c>
      <c r="AF192" s="77" t="s">
        <v>1223</v>
      </c>
      <c r="AG192" s="77" t="s">
        <v>1223</v>
      </c>
      <c r="AH192" s="77" t="s">
        <v>1223</v>
      </c>
      <c r="AI192" s="77" t="s">
        <v>1223</v>
      </c>
      <c r="AJ192" s="77" t="s">
        <v>1223</v>
      </c>
      <c r="AK192" s="77" t="s">
        <v>1223</v>
      </c>
      <c r="AL192" s="77" t="s">
        <v>1223</v>
      </c>
      <c r="AN192" s="77" t="s">
        <v>1486</v>
      </c>
    </row>
    <row r="193" spans="1:40" x14ac:dyDescent="0.25">
      <c r="A193" s="77">
        <v>115</v>
      </c>
      <c r="C193" s="77" t="s">
        <v>1489</v>
      </c>
      <c r="D193" s="77" t="s">
        <v>1490</v>
      </c>
      <c r="E193" s="77" t="s">
        <v>1491</v>
      </c>
      <c r="F193" s="77" t="s">
        <v>1492</v>
      </c>
      <c r="G193" s="77" t="s">
        <v>1493</v>
      </c>
      <c r="J193" s="77">
        <v>75</v>
      </c>
      <c r="K193" s="77" t="s">
        <v>1494</v>
      </c>
      <c r="O193" s="77" t="s">
        <v>468</v>
      </c>
      <c r="P193" s="77" t="b">
        <f>List129[[#This Row],[Income2018]]=List129[[#This Row],[Income]]</f>
        <v>1</v>
      </c>
      <c r="Q193" s="77" t="s">
        <v>468</v>
      </c>
      <c r="R193" s="77" t="s">
        <v>1223</v>
      </c>
      <c r="S193" s="77" t="e">
        <f>VLOOKUP(List129[[#This Row],[Afkorting]],$AF$288:$AF$307,1,FALSE)</f>
        <v>#N/A</v>
      </c>
      <c r="T193" s="77" t="s">
        <v>1223</v>
      </c>
      <c r="U193" s="77" t="s">
        <v>1223</v>
      </c>
      <c r="V193" s="77" t="s">
        <v>1223</v>
      </c>
      <c r="W193" s="77" t="s">
        <v>1223</v>
      </c>
      <c r="X193" s="77" t="s">
        <v>1223</v>
      </c>
      <c r="Y193" s="77" t="e">
        <v>#N/A</v>
      </c>
      <c r="Z193" s="79" t="e">
        <f>IF(OR(List129[[#This Row],[Fragile 2018]]=1,List129[[#This Row],[Income]]="LDC"),1,"")</f>
        <v>#N/A</v>
      </c>
      <c r="AA193" s="77" t="s">
        <v>1223</v>
      </c>
      <c r="AB193" s="77" t="s">
        <v>1223</v>
      </c>
      <c r="AC193" s="77" t="s">
        <v>1223</v>
      </c>
      <c r="AD193" s="77" t="s">
        <v>1223</v>
      </c>
      <c r="AE193" s="77" t="s">
        <v>1223</v>
      </c>
      <c r="AF193" s="77" t="s">
        <v>1223</v>
      </c>
      <c r="AG193" s="77" t="s">
        <v>1223</v>
      </c>
      <c r="AH193" s="77" t="s">
        <v>1223</v>
      </c>
      <c r="AI193" s="77" t="s">
        <v>1223</v>
      </c>
      <c r="AJ193" s="77" t="s">
        <v>1223</v>
      </c>
      <c r="AK193" s="77" t="s">
        <v>1223</v>
      </c>
      <c r="AL193" s="77" t="s">
        <v>1223</v>
      </c>
      <c r="AN193" s="77" t="s">
        <v>1489</v>
      </c>
    </row>
    <row r="194" spans="1:40" x14ac:dyDescent="0.25">
      <c r="A194" s="77">
        <v>280</v>
      </c>
      <c r="C194" s="77" t="s">
        <v>1495</v>
      </c>
      <c r="D194" s="77" t="s">
        <v>1495</v>
      </c>
      <c r="E194" s="77" t="s">
        <v>1496</v>
      </c>
      <c r="F194" s="77" t="s">
        <v>1497</v>
      </c>
      <c r="G194" s="77" t="s">
        <v>1498</v>
      </c>
      <c r="K194" s="77" t="s">
        <v>1497</v>
      </c>
      <c r="O194" s="77" t="s">
        <v>468</v>
      </c>
      <c r="P194" s="77" t="b">
        <f>List129[[#This Row],[Income2018]]=List129[[#This Row],[Income]]</f>
        <v>1</v>
      </c>
      <c r="Q194" s="77" t="s">
        <v>468</v>
      </c>
      <c r="R194" s="77" t="s">
        <v>1223</v>
      </c>
      <c r="S194" s="77" t="e">
        <f>VLOOKUP(List129[[#This Row],[Afkorting]],$AF$288:$AF$307,1,FALSE)</f>
        <v>#N/A</v>
      </c>
      <c r="T194" s="77" t="s">
        <v>1223</v>
      </c>
      <c r="U194" s="77" t="s">
        <v>1223</v>
      </c>
      <c r="V194" s="77" t="s">
        <v>1223</v>
      </c>
      <c r="W194" s="77" t="s">
        <v>1223</v>
      </c>
      <c r="X194" s="77" t="s">
        <v>1223</v>
      </c>
      <c r="Y194" s="77" t="e">
        <v>#N/A</v>
      </c>
      <c r="Z194" s="79" t="e">
        <f>IF(OR(List129[[#This Row],[Fragile 2018]]=1,List129[[#This Row],[Income]]="LDC"),1,"")</f>
        <v>#N/A</v>
      </c>
      <c r="AA194" s="77" t="s">
        <v>1223</v>
      </c>
      <c r="AB194" s="77" t="s">
        <v>1223</v>
      </c>
      <c r="AC194" s="77" t="s">
        <v>1223</v>
      </c>
      <c r="AD194" s="77" t="s">
        <v>1223</v>
      </c>
      <c r="AE194" s="77" t="s">
        <v>1223</v>
      </c>
      <c r="AF194" s="77" t="s">
        <v>1223</v>
      </c>
      <c r="AG194" s="77" t="s">
        <v>1223</v>
      </c>
      <c r="AH194" s="77" t="s">
        <v>1223</v>
      </c>
      <c r="AI194" s="77" t="s">
        <v>1223</v>
      </c>
      <c r="AJ194" s="77" t="s">
        <v>1223</v>
      </c>
      <c r="AK194" s="77" t="s">
        <v>1223</v>
      </c>
      <c r="AL194" s="77" t="s">
        <v>1223</v>
      </c>
      <c r="AN194" s="77" t="s">
        <v>1495</v>
      </c>
    </row>
    <row r="195" spans="1:40" x14ac:dyDescent="0.25">
      <c r="A195" s="77">
        <v>256</v>
      </c>
      <c r="C195" s="77" t="s">
        <v>1499</v>
      </c>
      <c r="D195" s="77" t="s">
        <v>1500</v>
      </c>
      <c r="E195" s="77" t="s">
        <v>1499</v>
      </c>
      <c r="F195" s="77" t="s">
        <v>1501</v>
      </c>
      <c r="G195" s="77" t="s">
        <v>1502</v>
      </c>
      <c r="J195" s="77">
        <v>546</v>
      </c>
      <c r="K195" s="77" t="s">
        <v>1501</v>
      </c>
      <c r="O195" s="77" t="s">
        <v>1267</v>
      </c>
      <c r="P195" s="77" t="b">
        <f>List129[[#This Row],[Income2018]]=List129[[#This Row],[Income]]</f>
        <v>1</v>
      </c>
      <c r="Q195" s="77" t="s">
        <v>2145</v>
      </c>
      <c r="R195" s="77" t="s">
        <v>1223</v>
      </c>
      <c r="S195" s="77" t="e">
        <f>VLOOKUP(List129[[#This Row],[Afkorting]],$AF$288:$AF$307,1,FALSE)</f>
        <v>#N/A</v>
      </c>
      <c r="T195" s="77" t="s">
        <v>1223</v>
      </c>
      <c r="U195" s="77" t="s">
        <v>1223</v>
      </c>
      <c r="V195" s="77" t="s">
        <v>1223</v>
      </c>
      <c r="W195" s="77" t="s">
        <v>1223</v>
      </c>
      <c r="X195" s="77" t="s">
        <v>1223</v>
      </c>
      <c r="Y195" s="77" t="e">
        <v>#N/A</v>
      </c>
      <c r="Z195" s="79" t="e">
        <f>IF(OR(List129[[#This Row],[Fragile 2018]]=1,List129[[#This Row],[Income]]="LDC"),1,"")</f>
        <v>#N/A</v>
      </c>
      <c r="AA195" s="77" t="s">
        <v>1223</v>
      </c>
      <c r="AB195" s="77" t="s">
        <v>1223</v>
      </c>
      <c r="AC195" s="77" t="s">
        <v>1223</v>
      </c>
      <c r="AD195" s="77" t="s">
        <v>1223</v>
      </c>
      <c r="AE195" s="77" t="s">
        <v>1223</v>
      </c>
      <c r="AF195" s="77" t="s">
        <v>1223</v>
      </c>
      <c r="AG195" s="77" t="s">
        <v>1223</v>
      </c>
      <c r="AH195" s="77" t="s">
        <v>1223</v>
      </c>
      <c r="AI195" s="77" t="s">
        <v>1223</v>
      </c>
      <c r="AJ195" s="77" t="s">
        <v>1223</v>
      </c>
      <c r="AK195" s="77" t="s">
        <v>1223</v>
      </c>
      <c r="AL195" s="77" t="s">
        <v>1223</v>
      </c>
      <c r="AN195" s="77" t="s">
        <v>1499</v>
      </c>
    </row>
    <row r="196" spans="1:40" x14ac:dyDescent="0.25">
      <c r="A196" s="77">
        <v>270</v>
      </c>
      <c r="B196" s="80"/>
      <c r="C196" s="77" t="s">
        <v>1503</v>
      </c>
      <c r="D196" s="77" t="s">
        <v>1504</v>
      </c>
      <c r="E196" s="77" t="s">
        <v>1505</v>
      </c>
      <c r="F196" s="77" t="s">
        <v>1506</v>
      </c>
      <c r="G196" s="77" t="s">
        <v>1323</v>
      </c>
      <c r="I196" s="77">
        <v>798</v>
      </c>
      <c r="K196" s="77" t="s">
        <v>773</v>
      </c>
      <c r="L196" s="77" t="s">
        <v>525</v>
      </c>
      <c r="M196" s="77" t="s">
        <v>1260</v>
      </c>
      <c r="O196" s="77" t="s">
        <v>468</v>
      </c>
      <c r="P196" s="77" t="b">
        <f>List129[[#This Row],[Income2018]]=List129[[#This Row],[Income]]</f>
        <v>0</v>
      </c>
      <c r="Q196" s="77" t="s">
        <v>468</v>
      </c>
      <c r="R196" s="77" t="s">
        <v>1223</v>
      </c>
      <c r="S196" s="77" t="e">
        <f>VLOOKUP(List129[[#This Row],[Afkorting]],$AF$288:$AF$307,1,FALSE)</f>
        <v>#N/A</v>
      </c>
      <c r="T196" s="77" t="s">
        <v>1258</v>
      </c>
      <c r="U196" s="77" t="s">
        <v>1223</v>
      </c>
      <c r="V196" s="77" t="s">
        <v>1223</v>
      </c>
      <c r="W196" s="77" t="s">
        <v>1223</v>
      </c>
      <c r="X196" s="77" t="s">
        <v>1223</v>
      </c>
      <c r="Y196" s="77" t="e">
        <v>#N/A</v>
      </c>
      <c r="Z196" s="79" t="e">
        <f>IF(OR(List129[[#This Row],[Fragile 2018]]=1,List129[[#This Row],[Income]]="LDC"),1,"")</f>
        <v>#N/A</v>
      </c>
      <c r="AA196" s="77" t="s">
        <v>1223</v>
      </c>
      <c r="AB196" s="77" t="s">
        <v>1223</v>
      </c>
      <c r="AC196" s="77" t="s">
        <v>1223</v>
      </c>
      <c r="AD196" s="77" t="s">
        <v>1223</v>
      </c>
      <c r="AE196" s="77" t="s">
        <v>1223</v>
      </c>
      <c r="AF196" s="77" t="s">
        <v>1223</v>
      </c>
      <c r="AG196" s="77" t="s">
        <v>1223</v>
      </c>
      <c r="AH196" s="77" t="s">
        <v>1223</v>
      </c>
      <c r="AI196" s="77" t="s">
        <v>1223</v>
      </c>
      <c r="AJ196" s="77" t="s">
        <v>1258</v>
      </c>
      <c r="AK196" s="77" t="s">
        <v>1223</v>
      </c>
      <c r="AL196" s="77" t="s">
        <v>1223</v>
      </c>
      <c r="AN196" s="77" t="s">
        <v>1503</v>
      </c>
    </row>
    <row r="197" spans="1:40" x14ac:dyDescent="0.25">
      <c r="A197" s="77">
        <v>492</v>
      </c>
      <c r="C197" s="77" t="s">
        <v>1507</v>
      </c>
      <c r="D197" s="77" t="s">
        <v>1508</v>
      </c>
      <c r="E197" s="77" t="s">
        <v>1509</v>
      </c>
      <c r="F197" s="77" t="s">
        <v>1510</v>
      </c>
      <c r="G197" s="77" t="s">
        <v>1511</v>
      </c>
      <c r="K197" s="77" t="s">
        <v>1512</v>
      </c>
      <c r="O197" s="77" t="s">
        <v>468</v>
      </c>
      <c r="P197" s="77" t="b">
        <f>List129[[#This Row],[Income2018]]=List129[[#This Row],[Income]]</f>
        <v>1</v>
      </c>
      <c r="Q197" s="77" t="s">
        <v>468</v>
      </c>
      <c r="R197" s="77" t="s">
        <v>1223</v>
      </c>
      <c r="S197" s="77" t="e">
        <f>VLOOKUP(List129[[#This Row],[Afkorting]],$AF$288:$AF$307,1,FALSE)</f>
        <v>#N/A</v>
      </c>
      <c r="T197" s="77" t="s">
        <v>1223</v>
      </c>
      <c r="U197" s="77" t="s">
        <v>1223</v>
      </c>
      <c r="V197" s="77" t="s">
        <v>1223</v>
      </c>
      <c r="W197" s="77" t="s">
        <v>1223</v>
      </c>
      <c r="X197" s="77" t="s">
        <v>1223</v>
      </c>
      <c r="Y197" s="77" t="e">
        <v>#N/A</v>
      </c>
      <c r="Z197" s="79" t="e">
        <f>IF(OR(List129[[#This Row],[Fragile 2018]]=1,List129[[#This Row],[Income]]="LDC"),1,"")</f>
        <v>#N/A</v>
      </c>
      <c r="AA197" s="77" t="s">
        <v>1223</v>
      </c>
      <c r="AB197" s="77" t="s">
        <v>1223</v>
      </c>
      <c r="AC197" s="77" t="s">
        <v>1223</v>
      </c>
      <c r="AD197" s="77" t="s">
        <v>1223</v>
      </c>
      <c r="AE197" s="77" t="s">
        <v>1223</v>
      </c>
      <c r="AF197" s="77" t="s">
        <v>1223</v>
      </c>
      <c r="AG197" s="77" t="s">
        <v>1223</v>
      </c>
      <c r="AH197" s="77" t="s">
        <v>1223</v>
      </c>
      <c r="AI197" s="77" t="s">
        <v>1223</v>
      </c>
      <c r="AJ197" s="77" t="s">
        <v>1223</v>
      </c>
      <c r="AK197" s="77" t="s">
        <v>1223</v>
      </c>
      <c r="AL197" s="77" t="s">
        <v>1223</v>
      </c>
      <c r="AN197" s="77" t="s">
        <v>1507</v>
      </c>
    </row>
    <row r="198" spans="1:40" x14ac:dyDescent="0.25">
      <c r="A198" s="77">
        <v>264</v>
      </c>
      <c r="C198" s="77" t="s">
        <v>1513</v>
      </c>
      <c r="D198" s="77" t="s">
        <v>1514</v>
      </c>
      <c r="E198" s="77" t="s">
        <v>1515</v>
      </c>
      <c r="F198" s="77" t="s">
        <v>1516</v>
      </c>
      <c r="G198" s="77" t="s">
        <v>1517</v>
      </c>
      <c r="K198" s="77" t="s">
        <v>1518</v>
      </c>
      <c r="O198" s="77" t="s">
        <v>468</v>
      </c>
      <c r="P198" s="77" t="b">
        <f>List129[[#This Row],[Income2018]]=List129[[#This Row],[Income]]</f>
        <v>1</v>
      </c>
      <c r="Q198" s="77" t="s">
        <v>468</v>
      </c>
      <c r="R198" s="77" t="s">
        <v>1223</v>
      </c>
      <c r="S198" s="77" t="e">
        <f>VLOOKUP(List129[[#This Row],[Afkorting]],$AF$288:$AF$307,1,FALSE)</f>
        <v>#N/A</v>
      </c>
      <c r="T198" s="77" t="s">
        <v>1223</v>
      </c>
      <c r="U198" s="77" t="s">
        <v>1223</v>
      </c>
      <c r="V198" s="77" t="s">
        <v>1223</v>
      </c>
      <c r="W198" s="77" t="s">
        <v>1223</v>
      </c>
      <c r="X198" s="77" t="s">
        <v>1223</v>
      </c>
      <c r="Y198" s="77" t="e">
        <v>#N/A</v>
      </c>
      <c r="Z198" s="79" t="e">
        <f>IF(OR(List129[[#This Row],[Fragile 2018]]=1,List129[[#This Row],[Income]]="LDC"),1,"")</f>
        <v>#N/A</v>
      </c>
      <c r="AA198" s="77" t="s">
        <v>1223</v>
      </c>
      <c r="AB198" s="77" t="s">
        <v>1223</v>
      </c>
      <c r="AC198" s="77" t="s">
        <v>1223</v>
      </c>
      <c r="AD198" s="77" t="s">
        <v>1223</v>
      </c>
      <c r="AE198" s="77" t="s">
        <v>1223</v>
      </c>
      <c r="AF198" s="77" t="s">
        <v>1223</v>
      </c>
      <c r="AG198" s="77" t="s">
        <v>1223</v>
      </c>
      <c r="AH198" s="77" t="s">
        <v>1223</v>
      </c>
      <c r="AI198" s="77" t="s">
        <v>1223</v>
      </c>
      <c r="AJ198" s="77" t="s">
        <v>1223</v>
      </c>
      <c r="AK198" s="77" t="s">
        <v>1223</v>
      </c>
      <c r="AL198" s="77" t="s">
        <v>1223</v>
      </c>
      <c r="AN198" s="77" t="s">
        <v>1513</v>
      </c>
    </row>
    <row r="199" spans="1:40" x14ac:dyDescent="0.25">
      <c r="A199" s="77">
        <v>118</v>
      </c>
      <c r="C199" s="77" t="s">
        <v>1519</v>
      </c>
      <c r="D199" s="77" t="s">
        <v>1519</v>
      </c>
      <c r="E199" s="77" t="s">
        <v>1519</v>
      </c>
      <c r="F199" s="77" t="s">
        <v>1520</v>
      </c>
      <c r="G199" s="77" t="s">
        <v>1521</v>
      </c>
      <c r="K199" s="77" t="s">
        <v>1520</v>
      </c>
      <c r="O199" s="77" t="s">
        <v>468</v>
      </c>
      <c r="P199" s="77" t="b">
        <f>List129[[#This Row],[Income2018]]=List129[[#This Row],[Income]]</f>
        <v>1</v>
      </c>
      <c r="Q199" s="77" t="s">
        <v>468</v>
      </c>
      <c r="R199" s="77" t="s">
        <v>1223</v>
      </c>
      <c r="S199" s="77" t="e">
        <f>VLOOKUP(List129[[#This Row],[Afkorting]],$AF$288:$AF$307,1,FALSE)</f>
        <v>#N/A</v>
      </c>
      <c r="T199" s="77" t="s">
        <v>1223</v>
      </c>
      <c r="U199" s="77" t="s">
        <v>1223</v>
      </c>
      <c r="V199" s="77" t="s">
        <v>1223</v>
      </c>
      <c r="W199" s="77" t="s">
        <v>1223</v>
      </c>
      <c r="X199" s="77" t="s">
        <v>1223</v>
      </c>
      <c r="Y199" s="77" t="e">
        <v>#N/A</v>
      </c>
      <c r="Z199" s="79" t="e">
        <f>IF(OR(List129[[#This Row],[Fragile 2018]]=1,List129[[#This Row],[Income]]="LDC"),1,"")</f>
        <v>#N/A</v>
      </c>
      <c r="AA199" s="77" t="s">
        <v>1223</v>
      </c>
      <c r="AB199" s="77" t="s">
        <v>1223</v>
      </c>
      <c r="AC199" s="77" t="s">
        <v>1223</v>
      </c>
      <c r="AD199" s="77" t="s">
        <v>1223</v>
      </c>
      <c r="AE199" s="77" t="s">
        <v>1223</v>
      </c>
      <c r="AF199" s="77" t="s">
        <v>1223</v>
      </c>
      <c r="AG199" s="77" t="s">
        <v>1223</v>
      </c>
      <c r="AH199" s="77" t="s">
        <v>1223</v>
      </c>
      <c r="AI199" s="77" t="s">
        <v>1223</v>
      </c>
      <c r="AJ199" s="77" t="s">
        <v>1223</v>
      </c>
      <c r="AK199" s="77" t="s">
        <v>1223</v>
      </c>
      <c r="AL199" s="77" t="s">
        <v>1223</v>
      </c>
      <c r="AN199" s="77" t="s">
        <v>1519</v>
      </c>
    </row>
    <row r="200" spans="1:40" x14ac:dyDescent="0.25">
      <c r="A200" s="77">
        <v>486</v>
      </c>
      <c r="C200" s="77" t="s">
        <v>1522</v>
      </c>
      <c r="D200" s="77" t="s">
        <v>1523</v>
      </c>
      <c r="E200" s="77" t="s">
        <v>1524</v>
      </c>
      <c r="F200" s="77" t="s">
        <v>1525</v>
      </c>
      <c r="J200" s="77">
        <v>388</v>
      </c>
      <c r="K200" s="77" t="s">
        <v>1526</v>
      </c>
      <c r="O200" s="77" t="s">
        <v>1267</v>
      </c>
      <c r="P200" s="77" t="b">
        <f>List129[[#This Row],[Income2018]]=List129[[#This Row],[Income]]</f>
        <v>1</v>
      </c>
      <c r="Q200" s="77" t="s">
        <v>2146</v>
      </c>
      <c r="R200" s="77" t="s">
        <v>1223</v>
      </c>
      <c r="S200" s="77" t="e">
        <f>VLOOKUP(List129[[#This Row],[Afkorting]],$AF$288:$AF$307,1,FALSE)</f>
        <v>#N/A</v>
      </c>
      <c r="T200" s="77" t="s">
        <v>1223</v>
      </c>
      <c r="U200" s="77" t="s">
        <v>1258</v>
      </c>
      <c r="V200" s="77" t="s">
        <v>1223</v>
      </c>
      <c r="W200" s="77" t="s">
        <v>1223</v>
      </c>
      <c r="X200" s="77" t="s">
        <v>1223</v>
      </c>
      <c r="Y200" s="77" t="e">
        <v>#N/A</v>
      </c>
      <c r="Z200" s="79" t="e">
        <f>IF(OR(List129[[#This Row],[Fragile 2018]]=1,List129[[#This Row],[Income]]="LDC"),1,"")</f>
        <v>#N/A</v>
      </c>
      <c r="AA200" s="77" t="s">
        <v>1223</v>
      </c>
      <c r="AB200" s="77" t="s">
        <v>1223</v>
      </c>
      <c r="AC200" s="77" t="s">
        <v>1223</v>
      </c>
      <c r="AD200" s="77" t="s">
        <v>1223</v>
      </c>
      <c r="AE200" s="77" t="s">
        <v>1223</v>
      </c>
      <c r="AF200" s="77" t="s">
        <v>1223</v>
      </c>
      <c r="AG200" s="77" t="s">
        <v>1223</v>
      </c>
      <c r="AH200" s="77" t="s">
        <v>1223</v>
      </c>
      <c r="AI200" s="77" t="s">
        <v>1223</v>
      </c>
      <c r="AJ200" s="77" t="s">
        <v>1223</v>
      </c>
      <c r="AK200" s="77" t="s">
        <v>1223</v>
      </c>
      <c r="AL200" s="77" t="s">
        <v>1223</v>
      </c>
      <c r="AN200" s="77" t="s">
        <v>1522</v>
      </c>
    </row>
    <row r="201" spans="1:40" x14ac:dyDescent="0.25">
      <c r="A201" s="77">
        <v>479</v>
      </c>
      <c r="C201" s="77" t="s">
        <v>1527</v>
      </c>
      <c r="D201" s="77" t="s">
        <v>1528</v>
      </c>
      <c r="E201" s="77" t="s">
        <v>1529</v>
      </c>
      <c r="F201" s="77" t="s">
        <v>1530</v>
      </c>
      <c r="K201" s="77" t="s">
        <v>1526</v>
      </c>
      <c r="O201" s="77" t="s">
        <v>468</v>
      </c>
      <c r="P201" s="77" t="b">
        <f>List129[[#This Row],[Income2018]]=List129[[#This Row],[Income]]</f>
        <v>1</v>
      </c>
      <c r="Q201" s="77" t="s">
        <v>468</v>
      </c>
      <c r="R201" s="77" t="s">
        <v>1223</v>
      </c>
      <c r="S201" s="77" t="e">
        <f>VLOOKUP(List129[[#This Row],[Afkorting]],$AF$288:$AF$307,1,FALSE)</f>
        <v>#N/A</v>
      </c>
      <c r="T201" s="77" t="s">
        <v>1223</v>
      </c>
      <c r="U201" s="77" t="s">
        <v>1258</v>
      </c>
      <c r="V201" s="77" t="s">
        <v>1223</v>
      </c>
      <c r="W201" s="77" t="s">
        <v>1223</v>
      </c>
      <c r="X201" s="77" t="s">
        <v>1223</v>
      </c>
      <c r="Y201" s="77" t="e">
        <v>#N/A</v>
      </c>
      <c r="Z201" s="79" t="e">
        <f>IF(OR(List129[[#This Row],[Fragile 2018]]=1,List129[[#This Row],[Income]]="LDC"),1,"")</f>
        <v>#N/A</v>
      </c>
      <c r="AA201" s="77" t="s">
        <v>1223</v>
      </c>
      <c r="AB201" s="77" t="s">
        <v>1223</v>
      </c>
      <c r="AC201" s="77" t="s">
        <v>1223</v>
      </c>
      <c r="AD201" s="77" t="s">
        <v>1223</v>
      </c>
      <c r="AE201" s="77" t="s">
        <v>1223</v>
      </c>
      <c r="AF201" s="77" t="s">
        <v>1223</v>
      </c>
      <c r="AG201" s="77" t="s">
        <v>1223</v>
      </c>
      <c r="AH201" s="77" t="s">
        <v>1223</v>
      </c>
      <c r="AI201" s="77" t="s">
        <v>1223</v>
      </c>
      <c r="AJ201" s="77" t="s">
        <v>1223</v>
      </c>
      <c r="AK201" s="77" t="s">
        <v>1223</v>
      </c>
      <c r="AL201" s="77" t="s">
        <v>1223</v>
      </c>
      <c r="AN201" s="77" t="s">
        <v>1527</v>
      </c>
    </row>
    <row r="202" spans="1:40" x14ac:dyDescent="0.25">
      <c r="A202" s="77">
        <v>281</v>
      </c>
      <c r="C202" s="77" t="s">
        <v>1531</v>
      </c>
      <c r="D202" s="77" t="s">
        <v>1531</v>
      </c>
      <c r="E202" s="77" t="s">
        <v>1531</v>
      </c>
      <c r="F202" s="77" t="s">
        <v>1532</v>
      </c>
      <c r="G202" s="77" t="s">
        <v>1533</v>
      </c>
      <c r="K202" s="77" t="s">
        <v>1532</v>
      </c>
      <c r="O202" s="77" t="s">
        <v>468</v>
      </c>
      <c r="P202" s="77" t="b">
        <f>List129[[#This Row],[Income2018]]=List129[[#This Row],[Income]]</f>
        <v>1</v>
      </c>
      <c r="Q202" s="77" t="s">
        <v>468</v>
      </c>
      <c r="R202" s="77" t="s">
        <v>1223</v>
      </c>
      <c r="S202" s="77" t="e">
        <f>VLOOKUP(List129[[#This Row],[Afkorting]],$AF$288:$AF$307,1,FALSE)</f>
        <v>#N/A</v>
      </c>
      <c r="T202" s="77" t="s">
        <v>1223</v>
      </c>
      <c r="U202" s="77" t="s">
        <v>1223</v>
      </c>
      <c r="V202" s="77" t="s">
        <v>1223</v>
      </c>
      <c r="W202" s="77" t="s">
        <v>1223</v>
      </c>
      <c r="X202" s="77" t="s">
        <v>1223</v>
      </c>
      <c r="Y202" s="77" t="e">
        <v>#N/A</v>
      </c>
      <c r="Z202" s="79" t="e">
        <f>IF(OR(List129[[#This Row],[Fragile 2018]]=1,List129[[#This Row],[Income]]="LDC"),1,"")</f>
        <v>#N/A</v>
      </c>
      <c r="AA202" s="77" t="s">
        <v>1223</v>
      </c>
      <c r="AB202" s="77" t="s">
        <v>1223</v>
      </c>
      <c r="AC202" s="77" t="s">
        <v>1223</v>
      </c>
      <c r="AD202" s="77" t="s">
        <v>1223</v>
      </c>
      <c r="AE202" s="77" t="s">
        <v>1223</v>
      </c>
      <c r="AF202" s="77" t="s">
        <v>1223</v>
      </c>
      <c r="AG202" s="77" t="s">
        <v>1223</v>
      </c>
      <c r="AH202" s="77" t="s">
        <v>1223</v>
      </c>
      <c r="AI202" s="77" t="s">
        <v>1223</v>
      </c>
      <c r="AJ202" s="77" t="s">
        <v>1223</v>
      </c>
      <c r="AK202" s="77" t="s">
        <v>1223</v>
      </c>
      <c r="AL202" s="77" t="s">
        <v>1223</v>
      </c>
      <c r="AN202" s="77" t="s">
        <v>1531</v>
      </c>
    </row>
    <row r="203" spans="1:40" x14ac:dyDescent="0.25">
      <c r="A203" s="77">
        <v>119</v>
      </c>
      <c r="C203" s="77" t="s">
        <v>1534</v>
      </c>
      <c r="D203" s="77" t="s">
        <v>1535</v>
      </c>
      <c r="E203" s="77" t="s">
        <v>1534</v>
      </c>
      <c r="F203" s="77" t="s">
        <v>1536</v>
      </c>
      <c r="G203" s="77" t="s">
        <v>1537</v>
      </c>
      <c r="K203" s="77" t="s">
        <v>1538</v>
      </c>
      <c r="O203" s="77" t="s">
        <v>468</v>
      </c>
      <c r="P203" s="77" t="b">
        <f>List129[[#This Row],[Income2018]]=List129[[#This Row],[Income]]</f>
        <v>1</v>
      </c>
      <c r="Q203" s="77" t="s">
        <v>468</v>
      </c>
      <c r="R203" s="77" t="s">
        <v>1223</v>
      </c>
      <c r="S203" s="77" t="e">
        <f>VLOOKUP(List129[[#This Row],[Afkorting]],$AF$288:$AF$307,1,FALSE)</f>
        <v>#N/A</v>
      </c>
      <c r="T203" s="77" t="s">
        <v>1223</v>
      </c>
      <c r="U203" s="77" t="s">
        <v>1223</v>
      </c>
      <c r="V203" s="77" t="s">
        <v>1223</v>
      </c>
      <c r="W203" s="77" t="s">
        <v>1223</v>
      </c>
      <c r="X203" s="77" t="s">
        <v>1223</v>
      </c>
      <c r="Y203" s="77" t="e">
        <v>#N/A</v>
      </c>
      <c r="Z203" s="79" t="e">
        <f>IF(OR(List129[[#This Row],[Fragile 2018]]=1,List129[[#This Row],[Income]]="LDC"),1,"")</f>
        <v>#N/A</v>
      </c>
      <c r="AA203" s="77" t="s">
        <v>1223</v>
      </c>
      <c r="AB203" s="77" t="s">
        <v>1223</v>
      </c>
      <c r="AC203" s="77" t="s">
        <v>1223</v>
      </c>
      <c r="AD203" s="77" t="s">
        <v>1223</v>
      </c>
      <c r="AE203" s="77" t="s">
        <v>1223</v>
      </c>
      <c r="AF203" s="77" t="s">
        <v>1223</v>
      </c>
      <c r="AG203" s="77" t="s">
        <v>1223</v>
      </c>
      <c r="AH203" s="77" t="s">
        <v>1223</v>
      </c>
      <c r="AI203" s="77" t="s">
        <v>1223</v>
      </c>
      <c r="AJ203" s="77" t="s">
        <v>1223</v>
      </c>
      <c r="AK203" s="77" t="s">
        <v>1223</v>
      </c>
      <c r="AL203" s="77" t="s">
        <v>1223</v>
      </c>
      <c r="AN203" s="77" t="s">
        <v>1534</v>
      </c>
    </row>
    <row r="204" spans="1:40" x14ac:dyDescent="0.25">
      <c r="A204" s="77">
        <v>482</v>
      </c>
      <c r="C204" s="77" t="s">
        <v>1539</v>
      </c>
      <c r="D204" s="77" t="s">
        <v>1540</v>
      </c>
      <c r="E204" s="77" t="s">
        <v>1541</v>
      </c>
      <c r="F204" s="77" t="s">
        <v>1542</v>
      </c>
      <c r="J204" s="77">
        <v>361</v>
      </c>
      <c r="K204" s="77" t="s">
        <v>1543</v>
      </c>
      <c r="O204" s="77" t="s">
        <v>1267</v>
      </c>
      <c r="P204" s="77" t="b">
        <f>List129[[#This Row],[Income2018]]=List129[[#This Row],[Income]]</f>
        <v>1</v>
      </c>
      <c r="Q204" s="77" t="s">
        <v>2147</v>
      </c>
      <c r="R204" s="77" t="s">
        <v>1223</v>
      </c>
      <c r="S204" s="77" t="e">
        <f>VLOOKUP(List129[[#This Row],[Afkorting]],$AF$288:$AF$307,1,FALSE)</f>
        <v>#N/A</v>
      </c>
      <c r="T204" s="77" t="s">
        <v>1223</v>
      </c>
      <c r="U204" s="77" t="s">
        <v>1258</v>
      </c>
      <c r="V204" s="77" t="s">
        <v>1223</v>
      </c>
      <c r="W204" s="77" t="s">
        <v>1223</v>
      </c>
      <c r="X204" s="77" t="s">
        <v>1223</v>
      </c>
      <c r="Y204" s="77" t="e">
        <v>#N/A</v>
      </c>
      <c r="Z204" s="79" t="e">
        <f>IF(OR(List129[[#This Row],[Fragile 2018]]=1,List129[[#This Row],[Income]]="LDC"),1,"")</f>
        <v>#N/A</v>
      </c>
      <c r="AA204" s="77" t="s">
        <v>1223</v>
      </c>
      <c r="AB204" s="77" t="s">
        <v>1223</v>
      </c>
      <c r="AC204" s="77" t="s">
        <v>1223</v>
      </c>
      <c r="AD204" s="77" t="s">
        <v>1223</v>
      </c>
      <c r="AE204" s="77" t="s">
        <v>1223</v>
      </c>
      <c r="AF204" s="77" t="s">
        <v>1223</v>
      </c>
      <c r="AG204" s="77" t="s">
        <v>1223</v>
      </c>
      <c r="AH204" s="77" t="s">
        <v>1223</v>
      </c>
      <c r="AI204" s="77" t="s">
        <v>1223</v>
      </c>
      <c r="AJ204" s="77" t="s">
        <v>1223</v>
      </c>
      <c r="AK204" s="77" t="s">
        <v>1223</v>
      </c>
      <c r="AL204" s="77" t="s">
        <v>1223</v>
      </c>
      <c r="AN204" s="77" t="s">
        <v>1539</v>
      </c>
    </row>
    <row r="205" spans="1:40" x14ac:dyDescent="0.25">
      <c r="A205" s="77">
        <v>683</v>
      </c>
      <c r="C205" s="77" t="s">
        <v>1544</v>
      </c>
      <c r="D205" s="77" t="s">
        <v>1545</v>
      </c>
      <c r="E205" s="77" t="s">
        <v>1546</v>
      </c>
      <c r="F205" s="77" t="s">
        <v>1547</v>
      </c>
      <c r="G205" s="77" t="s">
        <v>1548</v>
      </c>
      <c r="J205" s="77">
        <v>850</v>
      </c>
      <c r="K205" s="77" t="s">
        <v>1549</v>
      </c>
      <c r="O205" s="77" t="s">
        <v>1267</v>
      </c>
      <c r="P205" s="77" t="b">
        <f>List129[[#This Row],[Income2018]]=List129[[#This Row],[Income]]</f>
        <v>1</v>
      </c>
      <c r="Q205" s="77" t="s">
        <v>2148</v>
      </c>
      <c r="R205" s="77" t="s">
        <v>1223</v>
      </c>
      <c r="S205" s="77" t="e">
        <f>VLOOKUP(List129[[#This Row],[Afkorting]],$AF$288:$AF$307,1,FALSE)</f>
        <v>#N/A</v>
      </c>
      <c r="T205" s="77" t="s">
        <v>1223</v>
      </c>
      <c r="U205" s="77" t="s">
        <v>1258</v>
      </c>
      <c r="V205" s="77" t="s">
        <v>1223</v>
      </c>
      <c r="W205" s="77" t="s">
        <v>1223</v>
      </c>
      <c r="X205" s="77" t="s">
        <v>1223</v>
      </c>
      <c r="Y205" s="77" t="e">
        <v>#N/A</v>
      </c>
      <c r="Z205" s="79" t="e">
        <f>IF(OR(List129[[#This Row],[Fragile 2018]]=1,List129[[#This Row],[Income]]="LDC"),1,"")</f>
        <v>#N/A</v>
      </c>
      <c r="AA205" s="77" t="s">
        <v>1223</v>
      </c>
      <c r="AB205" s="77" t="s">
        <v>1223</v>
      </c>
      <c r="AC205" s="77" t="s">
        <v>1223</v>
      </c>
      <c r="AD205" s="77" t="s">
        <v>1223</v>
      </c>
      <c r="AE205" s="77" t="s">
        <v>1223</v>
      </c>
      <c r="AF205" s="77" t="s">
        <v>1223</v>
      </c>
      <c r="AG205" s="77" t="s">
        <v>1223</v>
      </c>
      <c r="AH205" s="77" t="s">
        <v>1223</v>
      </c>
      <c r="AI205" s="77" t="s">
        <v>1223</v>
      </c>
      <c r="AJ205" s="77" t="s">
        <v>1223</v>
      </c>
      <c r="AK205" s="77" t="s">
        <v>1223</v>
      </c>
      <c r="AL205" s="77" t="s">
        <v>1223</v>
      </c>
      <c r="AN205" s="77" t="s">
        <v>1544</v>
      </c>
    </row>
    <row r="206" spans="1:40" x14ac:dyDescent="0.25">
      <c r="A206" s="77">
        <v>624</v>
      </c>
      <c r="C206" s="77" t="s">
        <v>1550</v>
      </c>
      <c r="D206" s="77" t="s">
        <v>1551</v>
      </c>
      <c r="E206" s="77" t="s">
        <v>1552</v>
      </c>
      <c r="F206" s="77" t="s">
        <v>1553</v>
      </c>
      <c r="J206" s="77">
        <v>858</v>
      </c>
      <c r="K206" s="77" t="s">
        <v>1554</v>
      </c>
      <c r="O206" s="77" t="s">
        <v>1267</v>
      </c>
      <c r="P206" s="77" t="b">
        <f>List129[[#This Row],[Income2018]]=List129[[#This Row],[Income]]</f>
        <v>1</v>
      </c>
      <c r="Q206" s="77" t="s">
        <v>2149</v>
      </c>
      <c r="R206" s="77" t="s">
        <v>1223</v>
      </c>
      <c r="S206" s="77" t="e">
        <f>VLOOKUP(List129[[#This Row],[Afkorting]],$AF$288:$AF$307,1,FALSE)</f>
        <v>#N/A</v>
      </c>
      <c r="T206" s="77" t="s">
        <v>1223</v>
      </c>
      <c r="U206" s="77" t="s">
        <v>1258</v>
      </c>
      <c r="V206" s="77" t="s">
        <v>1223</v>
      </c>
      <c r="W206" s="77" t="s">
        <v>1223</v>
      </c>
      <c r="X206" s="77" t="s">
        <v>1223</v>
      </c>
      <c r="Y206" s="77" t="e">
        <v>#N/A</v>
      </c>
      <c r="Z206" s="79" t="e">
        <f>IF(OR(List129[[#This Row],[Fragile 2018]]=1,List129[[#This Row],[Income]]="LDC"),1,"")</f>
        <v>#N/A</v>
      </c>
      <c r="AA206" s="77" t="s">
        <v>1223</v>
      </c>
      <c r="AB206" s="77" t="s">
        <v>1223</v>
      </c>
      <c r="AC206" s="77" t="s">
        <v>1223</v>
      </c>
      <c r="AD206" s="77" t="s">
        <v>1223</v>
      </c>
      <c r="AE206" s="77" t="s">
        <v>1223</v>
      </c>
      <c r="AF206" s="77" t="s">
        <v>1223</v>
      </c>
      <c r="AG206" s="77" t="s">
        <v>1223</v>
      </c>
      <c r="AH206" s="77" t="s">
        <v>1223</v>
      </c>
      <c r="AI206" s="77" t="s">
        <v>1223</v>
      </c>
      <c r="AJ206" s="77" t="s">
        <v>1223</v>
      </c>
      <c r="AK206" s="77" t="s">
        <v>1223</v>
      </c>
      <c r="AL206" s="77" t="s">
        <v>1223</v>
      </c>
      <c r="AN206" s="77" t="s">
        <v>1550</v>
      </c>
    </row>
    <row r="207" spans="1:40" x14ac:dyDescent="0.25">
      <c r="A207" s="77">
        <v>121</v>
      </c>
      <c r="C207" s="77" t="s">
        <v>1555</v>
      </c>
      <c r="D207" s="77" t="s">
        <v>1556</v>
      </c>
      <c r="E207" s="77" t="s">
        <v>1557</v>
      </c>
      <c r="F207" s="77" t="s">
        <v>1558</v>
      </c>
      <c r="G207" s="77" t="s">
        <v>1559</v>
      </c>
      <c r="K207" s="77" t="s">
        <v>1558</v>
      </c>
      <c r="O207" s="77" t="s">
        <v>468</v>
      </c>
      <c r="P207" s="77" t="b">
        <f>List129[[#This Row],[Income2018]]=List129[[#This Row],[Income]]</f>
        <v>1</v>
      </c>
      <c r="Q207" s="77" t="s">
        <v>468</v>
      </c>
      <c r="R207" s="77" t="s">
        <v>1223</v>
      </c>
      <c r="S207" s="77" t="e">
        <f>VLOOKUP(List129[[#This Row],[Afkorting]],$AF$288:$AF$307,1,FALSE)</f>
        <v>#N/A</v>
      </c>
      <c r="T207" s="77" t="s">
        <v>1223</v>
      </c>
      <c r="U207" s="77" t="s">
        <v>1223</v>
      </c>
      <c r="V207" s="77" t="s">
        <v>1223</v>
      </c>
      <c r="W207" s="77" t="s">
        <v>1223</v>
      </c>
      <c r="X207" s="77" t="s">
        <v>1223</v>
      </c>
      <c r="Y207" s="77" t="e">
        <v>#N/A</v>
      </c>
      <c r="Z207" s="79" t="e">
        <f>IF(OR(List129[[#This Row],[Fragile 2018]]=1,List129[[#This Row],[Income]]="LDC"),1,"")</f>
        <v>#N/A</v>
      </c>
      <c r="AA207" s="77" t="s">
        <v>1223</v>
      </c>
      <c r="AB207" s="77" t="s">
        <v>1223</v>
      </c>
      <c r="AC207" s="77" t="s">
        <v>1223</v>
      </c>
      <c r="AD207" s="77" t="s">
        <v>1223</v>
      </c>
      <c r="AE207" s="77" t="s">
        <v>1223</v>
      </c>
      <c r="AF207" s="77" t="s">
        <v>1223</v>
      </c>
      <c r="AG207" s="77" t="s">
        <v>1223</v>
      </c>
      <c r="AH207" s="77" t="s">
        <v>1223</v>
      </c>
      <c r="AI207" s="77" t="s">
        <v>1223</v>
      </c>
      <c r="AJ207" s="77" t="s">
        <v>1223</v>
      </c>
      <c r="AK207" s="77" t="s">
        <v>1223</v>
      </c>
      <c r="AL207" s="77" t="s">
        <v>1223</v>
      </c>
      <c r="AN207" s="77" t="s">
        <v>1555</v>
      </c>
    </row>
    <row r="208" spans="1:40" x14ac:dyDescent="0.25">
      <c r="A208" s="77">
        <v>105</v>
      </c>
      <c r="C208" s="77" t="s">
        <v>1560</v>
      </c>
      <c r="D208" s="77" t="s">
        <v>1561</v>
      </c>
      <c r="E208" s="77" t="s">
        <v>1562</v>
      </c>
      <c r="F208" s="77" t="s">
        <v>1563</v>
      </c>
      <c r="G208" s="77" t="s">
        <v>136</v>
      </c>
      <c r="K208" s="77" t="s">
        <v>1563</v>
      </c>
      <c r="O208" s="77" t="s">
        <v>468</v>
      </c>
      <c r="P208" s="77" t="b">
        <f>List129[[#This Row],[Income2018]]=List129[[#This Row],[Income]]</f>
        <v>1</v>
      </c>
      <c r="Q208" s="77" t="s">
        <v>468</v>
      </c>
      <c r="R208" s="77" t="s">
        <v>1223</v>
      </c>
      <c r="S208" s="77" t="e">
        <f>VLOOKUP(List129[[#This Row],[Afkorting]],$AF$288:$AF$307,1,FALSE)</f>
        <v>#N/A</v>
      </c>
      <c r="T208" s="77" t="s">
        <v>1223</v>
      </c>
      <c r="U208" s="77" t="s">
        <v>1223</v>
      </c>
      <c r="V208" s="77" t="s">
        <v>1223</v>
      </c>
      <c r="W208" s="77" t="s">
        <v>1223</v>
      </c>
      <c r="X208" s="77" t="s">
        <v>1223</v>
      </c>
      <c r="Y208" s="77" t="e">
        <v>#N/A</v>
      </c>
      <c r="Z208" s="79" t="e">
        <f>IF(OR(List129[[#This Row],[Fragile 2018]]=1,List129[[#This Row],[Income]]="LDC"),1,"")</f>
        <v>#N/A</v>
      </c>
      <c r="AA208" s="77" t="s">
        <v>1223</v>
      </c>
      <c r="AB208" s="77" t="s">
        <v>1223</v>
      </c>
      <c r="AC208" s="77" t="s">
        <v>1223</v>
      </c>
      <c r="AD208" s="77" t="s">
        <v>1223</v>
      </c>
      <c r="AE208" s="77" t="s">
        <v>1223</v>
      </c>
      <c r="AF208" s="77" t="s">
        <v>1223</v>
      </c>
      <c r="AG208" s="77" t="s">
        <v>1223</v>
      </c>
      <c r="AH208" s="77" t="s">
        <v>1223</v>
      </c>
      <c r="AI208" s="77" t="s">
        <v>1223</v>
      </c>
      <c r="AJ208" s="77" t="s">
        <v>1223</v>
      </c>
      <c r="AK208" s="77" t="s">
        <v>1223</v>
      </c>
      <c r="AL208" s="77" t="s">
        <v>1223</v>
      </c>
      <c r="AN208" s="77" t="s">
        <v>1560</v>
      </c>
    </row>
    <row r="209" spans="1:40" x14ac:dyDescent="0.25">
      <c r="A209" s="77">
        <v>487</v>
      </c>
      <c r="C209" s="77" t="s">
        <v>1564</v>
      </c>
      <c r="D209" s="77" t="s">
        <v>1564</v>
      </c>
      <c r="E209" s="77" t="s">
        <v>1565</v>
      </c>
      <c r="F209" s="77" t="s">
        <v>1566</v>
      </c>
      <c r="G209" s="77" t="s">
        <v>1567</v>
      </c>
      <c r="K209" s="77" t="s">
        <v>1568</v>
      </c>
      <c r="O209" s="77" t="s">
        <v>468</v>
      </c>
      <c r="P209" s="77" t="b">
        <f>List129[[#This Row],[Income2018]]=List129[[#This Row],[Income]]</f>
        <v>1</v>
      </c>
      <c r="Q209" s="77" t="s">
        <v>468</v>
      </c>
      <c r="R209" s="77" t="s">
        <v>1223</v>
      </c>
      <c r="S209" s="77" t="e">
        <f>VLOOKUP(List129[[#This Row],[Afkorting]],$AF$288:$AF$307,1,FALSE)</f>
        <v>#N/A</v>
      </c>
      <c r="T209" s="77" t="s">
        <v>1223</v>
      </c>
      <c r="U209" s="77" t="s">
        <v>1258</v>
      </c>
      <c r="V209" s="77" t="s">
        <v>1223</v>
      </c>
      <c r="W209" s="77" t="s">
        <v>1223</v>
      </c>
      <c r="X209" s="77" t="s">
        <v>1223</v>
      </c>
      <c r="Y209" s="77" t="e">
        <v>#N/A</v>
      </c>
      <c r="Z209" s="79" t="e">
        <f>IF(OR(List129[[#This Row],[Fragile 2018]]=1,List129[[#This Row],[Income]]="LDC"),1,"")</f>
        <v>#N/A</v>
      </c>
      <c r="AA209" s="77" t="s">
        <v>1223</v>
      </c>
      <c r="AB209" s="77" t="s">
        <v>1223</v>
      </c>
      <c r="AC209" s="77" t="s">
        <v>1223</v>
      </c>
      <c r="AD209" s="77" t="s">
        <v>1223</v>
      </c>
      <c r="AE209" s="77" t="s">
        <v>1223</v>
      </c>
      <c r="AF209" s="77" t="s">
        <v>1223</v>
      </c>
      <c r="AG209" s="77" t="s">
        <v>1223</v>
      </c>
      <c r="AH209" s="77" t="s">
        <v>1223</v>
      </c>
      <c r="AI209" s="77" t="s">
        <v>1223</v>
      </c>
      <c r="AJ209" s="77" t="s">
        <v>1223</v>
      </c>
      <c r="AK209" s="77" t="s">
        <v>1223</v>
      </c>
      <c r="AL209" s="77" t="s">
        <v>1223</v>
      </c>
      <c r="AN209" s="77" t="s">
        <v>1564</v>
      </c>
    </row>
    <row r="210" spans="1:40" x14ac:dyDescent="0.25">
      <c r="A210" s="77">
        <v>914</v>
      </c>
      <c r="C210" s="77" t="s">
        <v>1569</v>
      </c>
      <c r="D210" s="77" t="s">
        <v>1570</v>
      </c>
      <c r="E210" s="77" t="s">
        <v>1571</v>
      </c>
      <c r="F210" s="77" t="s">
        <v>1572</v>
      </c>
      <c r="J210" s="77">
        <v>105</v>
      </c>
      <c r="K210" s="77" t="s">
        <v>1572</v>
      </c>
      <c r="O210" s="77" t="s">
        <v>468</v>
      </c>
      <c r="P210" s="77" t="b">
        <f>List129[[#This Row],[Income2018]]=List129[[#This Row],[Income]]</f>
        <v>1</v>
      </c>
      <c r="Q210" s="77" t="s">
        <v>468</v>
      </c>
      <c r="R210" s="77" t="s">
        <v>1223</v>
      </c>
      <c r="S210" s="77" t="e">
        <f>VLOOKUP(List129[[#This Row],[Afkorting]],$AF$288:$AF$307,1,FALSE)</f>
        <v>#N/A</v>
      </c>
      <c r="T210" s="77" t="s">
        <v>1223</v>
      </c>
      <c r="U210" s="77" t="s">
        <v>1223</v>
      </c>
      <c r="V210" s="77" t="s">
        <v>1223</v>
      </c>
      <c r="W210" s="77" t="s">
        <v>1223</v>
      </c>
      <c r="X210" s="77" t="s">
        <v>1223</v>
      </c>
      <c r="Y210" s="77" t="e">
        <v>#N/A</v>
      </c>
      <c r="Z210" s="79" t="e">
        <f>IF(OR(List129[[#This Row],[Fragile 2018]]=1,List129[[#This Row],[Income]]="LDC"),1,"")</f>
        <v>#N/A</v>
      </c>
      <c r="AA210" s="77" t="s">
        <v>1223</v>
      </c>
      <c r="AB210" s="77" t="s">
        <v>1223</v>
      </c>
      <c r="AC210" s="77" t="s">
        <v>1223</v>
      </c>
      <c r="AD210" s="77" t="s">
        <v>1223</v>
      </c>
      <c r="AE210" s="77" t="s">
        <v>1223</v>
      </c>
      <c r="AF210" s="77" t="s">
        <v>1223</v>
      </c>
      <c r="AG210" s="77" t="s">
        <v>1223</v>
      </c>
      <c r="AH210" s="77" t="s">
        <v>1223</v>
      </c>
      <c r="AI210" s="77" t="s">
        <v>1223</v>
      </c>
      <c r="AJ210" s="77" t="s">
        <v>1223</v>
      </c>
      <c r="AK210" s="77" t="s">
        <v>1223</v>
      </c>
      <c r="AL210" s="77" t="s">
        <v>1223</v>
      </c>
      <c r="AN210" s="77" t="s">
        <v>1569</v>
      </c>
    </row>
    <row r="211" spans="1:40" x14ac:dyDescent="0.25">
      <c r="A211" s="77">
        <v>913</v>
      </c>
      <c r="C211" s="77" t="s">
        <v>1573</v>
      </c>
      <c r="D211" s="77" t="s">
        <v>1574</v>
      </c>
      <c r="E211" s="77" t="s">
        <v>1575</v>
      </c>
      <c r="F211" s="77" t="s">
        <v>1576</v>
      </c>
      <c r="J211" s="77">
        <v>79</v>
      </c>
      <c r="K211" s="77" t="s">
        <v>1577</v>
      </c>
      <c r="O211" s="77" t="s">
        <v>468</v>
      </c>
      <c r="P211" s="77" t="b">
        <f>List129[[#This Row],[Income2018]]=List129[[#This Row],[Income]]</f>
        <v>1</v>
      </c>
      <c r="Q211" s="77" t="s">
        <v>468</v>
      </c>
      <c r="R211" s="77" t="s">
        <v>1223</v>
      </c>
      <c r="S211" s="77" t="e">
        <f>VLOOKUP(List129[[#This Row],[Afkorting]],$AF$288:$AF$307,1,FALSE)</f>
        <v>#N/A</v>
      </c>
      <c r="T211" s="77" t="s">
        <v>1223</v>
      </c>
      <c r="U211" s="77" t="s">
        <v>1223</v>
      </c>
      <c r="V211" s="77" t="s">
        <v>1223</v>
      </c>
      <c r="W211" s="77" t="s">
        <v>1223</v>
      </c>
      <c r="X211" s="77" t="s">
        <v>1223</v>
      </c>
      <c r="Y211" s="77" t="e">
        <v>#N/A</v>
      </c>
      <c r="Z211" s="79" t="e">
        <f>IF(OR(List129[[#This Row],[Fragile 2018]]=1,List129[[#This Row],[Income]]="LDC"),1,"")</f>
        <v>#N/A</v>
      </c>
      <c r="AA211" s="77" t="s">
        <v>1223</v>
      </c>
      <c r="AB211" s="77" t="s">
        <v>1223</v>
      </c>
      <c r="AC211" s="77" t="s">
        <v>1223</v>
      </c>
      <c r="AD211" s="77" t="s">
        <v>1223</v>
      </c>
      <c r="AE211" s="77" t="s">
        <v>1223</v>
      </c>
      <c r="AF211" s="77" t="s">
        <v>1223</v>
      </c>
      <c r="AG211" s="77" t="s">
        <v>1223</v>
      </c>
      <c r="AH211" s="77" t="s">
        <v>1223</v>
      </c>
      <c r="AI211" s="77" t="s">
        <v>1223</v>
      </c>
      <c r="AJ211" s="77" t="s">
        <v>1223</v>
      </c>
      <c r="AK211" s="77" t="s">
        <v>1223</v>
      </c>
      <c r="AL211" s="77" t="s">
        <v>1223</v>
      </c>
      <c r="AN211" s="77" t="s">
        <v>1573</v>
      </c>
    </row>
    <row r="212" spans="1:40" x14ac:dyDescent="0.25">
      <c r="A212" s="77">
        <v>690</v>
      </c>
      <c r="C212" s="77" t="s">
        <v>1578</v>
      </c>
      <c r="D212" s="77" t="s">
        <v>1579</v>
      </c>
      <c r="E212" s="77" t="s">
        <v>1580</v>
      </c>
      <c r="F212" s="77" t="s">
        <v>1581</v>
      </c>
      <c r="K212" s="77" t="s">
        <v>387</v>
      </c>
      <c r="O212" s="77" t="s">
        <v>468</v>
      </c>
      <c r="P212" s="77" t="b">
        <f>List129[[#This Row],[Income2018]]=List129[[#This Row],[Income]]</f>
        <v>1</v>
      </c>
      <c r="Q212" s="77" t="s">
        <v>468</v>
      </c>
      <c r="R212" s="77" t="s">
        <v>1223</v>
      </c>
      <c r="S212" s="77" t="e">
        <f>VLOOKUP(List129[[#This Row],[Afkorting]],$AF$288:$AF$307,1,FALSE)</f>
        <v>#N/A</v>
      </c>
      <c r="T212" s="77" t="s">
        <v>1223</v>
      </c>
      <c r="U212" s="77" t="s">
        <v>1258</v>
      </c>
      <c r="V212" s="77" t="s">
        <v>1223</v>
      </c>
      <c r="W212" s="77" t="s">
        <v>1223</v>
      </c>
      <c r="X212" s="77" t="s">
        <v>1223</v>
      </c>
      <c r="Y212" s="77" t="e">
        <v>#N/A</v>
      </c>
      <c r="Z212" s="79" t="e">
        <f>IF(OR(List129[[#This Row],[Fragile 2018]]=1,List129[[#This Row],[Income]]="LDC"),1,"")</f>
        <v>#N/A</v>
      </c>
      <c r="AA212" s="77" t="s">
        <v>1223</v>
      </c>
      <c r="AB212" s="77" t="s">
        <v>1223</v>
      </c>
      <c r="AC212" s="77" t="s">
        <v>1223</v>
      </c>
      <c r="AD212" s="77" t="s">
        <v>1223</v>
      </c>
      <c r="AE212" s="77" t="s">
        <v>1223</v>
      </c>
      <c r="AF212" s="77" t="s">
        <v>1223</v>
      </c>
      <c r="AG212" s="77" t="s">
        <v>1223</v>
      </c>
      <c r="AH212" s="77" t="s">
        <v>1223</v>
      </c>
      <c r="AI212" s="77" t="s">
        <v>1223</v>
      </c>
      <c r="AJ212" s="77" t="s">
        <v>1223</v>
      </c>
      <c r="AK212" s="77" t="s">
        <v>1223</v>
      </c>
      <c r="AL212" s="77" t="s">
        <v>1223</v>
      </c>
      <c r="AN212" s="77" t="s">
        <v>1578</v>
      </c>
    </row>
    <row r="213" spans="1:40" x14ac:dyDescent="0.25">
      <c r="A213" s="77">
        <v>252</v>
      </c>
      <c r="C213" s="77" t="s">
        <v>1582</v>
      </c>
      <c r="D213" s="77" t="s">
        <v>1583</v>
      </c>
      <c r="E213" s="77" t="s">
        <v>1584</v>
      </c>
      <c r="F213" s="77" t="s">
        <v>1585</v>
      </c>
      <c r="G213" s="77" t="s">
        <v>1586</v>
      </c>
      <c r="I213" s="77">
        <v>798</v>
      </c>
      <c r="J213" s="77">
        <v>566</v>
      </c>
      <c r="K213" s="77" t="s">
        <v>1585</v>
      </c>
      <c r="L213" s="77" t="s">
        <v>525</v>
      </c>
      <c r="O213" s="77" t="s">
        <v>1267</v>
      </c>
      <c r="P213" s="77" t="b">
        <f>List129[[#This Row],[Income2018]]=List129[[#This Row],[Income]]</f>
        <v>1</v>
      </c>
      <c r="Q213" s="77" t="s">
        <v>2150</v>
      </c>
      <c r="R213" s="77" t="s">
        <v>1223</v>
      </c>
      <c r="S213" s="77" t="e">
        <f>VLOOKUP(List129[[#This Row],[Afkorting]],$AF$288:$AF$307,1,FALSE)</f>
        <v>#N/A</v>
      </c>
      <c r="T213" s="77" t="s">
        <v>1223</v>
      </c>
      <c r="U213" s="77" t="s">
        <v>1223</v>
      </c>
      <c r="V213" s="77" t="s">
        <v>1223</v>
      </c>
      <c r="W213" s="77" t="s">
        <v>1223</v>
      </c>
      <c r="X213" s="77" t="s">
        <v>1223</v>
      </c>
      <c r="Y213" s="77" t="e">
        <v>#N/A</v>
      </c>
      <c r="Z213" s="79" t="e">
        <f>IF(OR(List129[[#This Row],[Fragile 2018]]=1,List129[[#This Row],[Income]]="LDC"),1,"")</f>
        <v>#N/A</v>
      </c>
      <c r="AA213" s="77" t="s">
        <v>1223</v>
      </c>
      <c r="AB213" s="77" t="s">
        <v>1223</v>
      </c>
      <c r="AC213" s="77" t="s">
        <v>1223</v>
      </c>
      <c r="AD213" s="77" t="s">
        <v>1223</v>
      </c>
      <c r="AE213" s="77" t="s">
        <v>1223</v>
      </c>
      <c r="AF213" s="77" t="s">
        <v>1223</v>
      </c>
      <c r="AG213" s="77" t="s">
        <v>1223</v>
      </c>
      <c r="AH213" s="77" t="s">
        <v>1223</v>
      </c>
      <c r="AI213" s="77" t="s">
        <v>1223</v>
      </c>
      <c r="AJ213" s="77" t="s">
        <v>1258</v>
      </c>
      <c r="AK213" s="77" t="s">
        <v>1223</v>
      </c>
      <c r="AL213" s="77" t="s">
        <v>1223</v>
      </c>
      <c r="AM213" s="77">
        <v>234</v>
      </c>
      <c r="AN213" s="77" t="s">
        <v>1582</v>
      </c>
    </row>
    <row r="214" spans="1:40" x14ac:dyDescent="0.25">
      <c r="A214" s="77">
        <v>132</v>
      </c>
      <c r="C214" s="77" t="s">
        <v>1587</v>
      </c>
      <c r="D214" s="77" t="s">
        <v>1588</v>
      </c>
      <c r="E214" s="77" t="s">
        <v>1589</v>
      </c>
      <c r="F214" s="77" t="s">
        <v>1590</v>
      </c>
      <c r="J214" s="77">
        <v>67</v>
      </c>
      <c r="K214" s="77" t="s">
        <v>1591</v>
      </c>
      <c r="O214" s="77" t="s">
        <v>468</v>
      </c>
      <c r="P214" s="77" t="b">
        <f>List129[[#This Row],[Income2018]]=List129[[#This Row],[Income]]</f>
        <v>1</v>
      </c>
      <c r="Q214" s="77" t="s">
        <v>468</v>
      </c>
      <c r="R214" s="77" t="s">
        <v>1223</v>
      </c>
      <c r="S214" s="77" t="e">
        <f>VLOOKUP(List129[[#This Row],[Afkorting]],$AF$288:$AF$307,1,FALSE)</f>
        <v>#N/A</v>
      </c>
      <c r="T214" s="77" t="s">
        <v>1223</v>
      </c>
      <c r="U214" s="77" t="s">
        <v>1223</v>
      </c>
      <c r="V214" s="77" t="s">
        <v>1223</v>
      </c>
      <c r="W214" s="77" t="s">
        <v>1223</v>
      </c>
      <c r="X214" s="77" t="s">
        <v>1223</v>
      </c>
      <c r="Y214" s="77" t="e">
        <v>#N/A</v>
      </c>
      <c r="Z214" s="79" t="e">
        <f>IF(OR(List129[[#This Row],[Fragile 2018]]=1,List129[[#This Row],[Income]]="LDC"),1,"")</f>
        <v>#N/A</v>
      </c>
      <c r="AA214" s="77" t="s">
        <v>1223</v>
      </c>
      <c r="AB214" s="77" t="s">
        <v>1223</v>
      </c>
      <c r="AC214" s="77" t="s">
        <v>1223</v>
      </c>
      <c r="AD214" s="77" t="s">
        <v>1223</v>
      </c>
      <c r="AE214" s="77" t="s">
        <v>1223</v>
      </c>
      <c r="AF214" s="77" t="s">
        <v>1223</v>
      </c>
      <c r="AG214" s="77" t="s">
        <v>1223</v>
      </c>
      <c r="AH214" s="77" t="s">
        <v>1223</v>
      </c>
      <c r="AI214" s="77" t="s">
        <v>1223</v>
      </c>
      <c r="AJ214" s="77" t="s">
        <v>1223</v>
      </c>
      <c r="AK214" s="77" t="s">
        <v>1223</v>
      </c>
      <c r="AL214" s="77" t="s">
        <v>1223</v>
      </c>
      <c r="AN214" s="77" t="s">
        <v>1587</v>
      </c>
    </row>
    <row r="215" spans="1:40" x14ac:dyDescent="0.25">
      <c r="A215" s="77">
        <v>205</v>
      </c>
      <c r="C215" s="77" t="s">
        <v>1592</v>
      </c>
      <c r="D215" s="77" t="s">
        <v>1593</v>
      </c>
      <c r="E215" s="77" t="s">
        <v>1592</v>
      </c>
      <c r="F215" s="77" t="s">
        <v>1594</v>
      </c>
      <c r="G215" s="77" t="s">
        <v>1595</v>
      </c>
      <c r="J215" s="77">
        <v>761</v>
      </c>
      <c r="K215" s="77" t="s">
        <v>1596</v>
      </c>
      <c r="O215" s="77" t="s">
        <v>1267</v>
      </c>
      <c r="P215" s="77" t="b">
        <f>List129[[#This Row],[Income2018]]=List129[[#This Row],[Income]]</f>
        <v>1</v>
      </c>
      <c r="Q215" s="77" t="s">
        <v>2151</v>
      </c>
      <c r="R215" s="77" t="s">
        <v>1223</v>
      </c>
      <c r="S215" s="77" t="e">
        <f>VLOOKUP(List129[[#This Row],[Afkorting]],$AF$288:$AF$307,1,FALSE)</f>
        <v>#N/A</v>
      </c>
      <c r="T215" s="77" t="s">
        <v>1223</v>
      </c>
      <c r="U215" s="77" t="s">
        <v>1258</v>
      </c>
      <c r="V215" s="77" t="s">
        <v>1223</v>
      </c>
      <c r="W215" s="77" t="s">
        <v>1223</v>
      </c>
      <c r="X215" s="77" t="s">
        <v>1223</v>
      </c>
      <c r="Y215" s="77" t="e">
        <v>#N/A</v>
      </c>
      <c r="Z215" s="79" t="e">
        <f>IF(OR(List129[[#This Row],[Fragile 2018]]=1,List129[[#This Row],[Income]]="LDC"),1,"")</f>
        <v>#N/A</v>
      </c>
      <c r="AA215" s="77" t="s">
        <v>1223</v>
      </c>
      <c r="AB215" s="77" t="s">
        <v>1223</v>
      </c>
      <c r="AC215" s="77" t="s">
        <v>1223</v>
      </c>
      <c r="AD215" s="77" t="s">
        <v>1223</v>
      </c>
      <c r="AE215" s="77" t="s">
        <v>1223</v>
      </c>
      <c r="AF215" s="77" t="s">
        <v>1223</v>
      </c>
      <c r="AG215" s="77" t="s">
        <v>1223</v>
      </c>
      <c r="AH215" s="77" t="s">
        <v>1223</v>
      </c>
      <c r="AI215" s="77" t="s">
        <v>1223</v>
      </c>
      <c r="AJ215" s="77" t="s">
        <v>1223</v>
      </c>
      <c r="AK215" s="77" t="s">
        <v>1223</v>
      </c>
      <c r="AL215" s="77" t="s">
        <v>1223</v>
      </c>
      <c r="AN215" s="77" t="s">
        <v>1592</v>
      </c>
    </row>
    <row r="216" spans="1:40" x14ac:dyDescent="0.25">
      <c r="A216" s="77">
        <v>109</v>
      </c>
      <c r="C216" s="77" t="s">
        <v>1597</v>
      </c>
      <c r="D216" s="77" t="s">
        <v>1598</v>
      </c>
      <c r="E216" s="77" t="s">
        <v>1599</v>
      </c>
      <c r="F216" s="77" t="s">
        <v>1600</v>
      </c>
      <c r="G216" s="77" t="s">
        <v>1601</v>
      </c>
      <c r="K216" s="77" t="s">
        <v>1600</v>
      </c>
      <c r="O216" s="77" t="s">
        <v>468</v>
      </c>
      <c r="P216" s="77" t="b">
        <f>List129[[#This Row],[Income2018]]=List129[[#This Row],[Income]]</f>
        <v>1</v>
      </c>
      <c r="Q216" s="77" t="s">
        <v>468</v>
      </c>
      <c r="R216" s="77" t="s">
        <v>1223</v>
      </c>
      <c r="S216" s="77" t="e">
        <f>VLOOKUP(List129[[#This Row],[Afkorting]],$AF$288:$AF$307,1,FALSE)</f>
        <v>#N/A</v>
      </c>
      <c r="T216" s="77" t="s">
        <v>1223</v>
      </c>
      <c r="U216" s="77" t="s">
        <v>1223</v>
      </c>
      <c r="V216" s="77" t="s">
        <v>1223</v>
      </c>
      <c r="W216" s="77" t="s">
        <v>1223</v>
      </c>
      <c r="X216" s="77" t="s">
        <v>1223</v>
      </c>
      <c r="Y216" s="77" t="e">
        <v>#N/A</v>
      </c>
      <c r="Z216" s="79" t="e">
        <f>IF(OR(List129[[#This Row],[Fragile 2018]]=1,List129[[#This Row],[Income]]="LDC"),1,"")</f>
        <v>#N/A</v>
      </c>
      <c r="AA216" s="77" t="s">
        <v>1223</v>
      </c>
      <c r="AB216" s="77" t="s">
        <v>1223</v>
      </c>
      <c r="AC216" s="77" t="s">
        <v>1223</v>
      </c>
      <c r="AD216" s="77" t="s">
        <v>1223</v>
      </c>
      <c r="AE216" s="77" t="s">
        <v>1223</v>
      </c>
      <c r="AF216" s="77" t="s">
        <v>1223</v>
      </c>
      <c r="AG216" s="77" t="s">
        <v>1223</v>
      </c>
      <c r="AH216" s="77" t="s">
        <v>1223</v>
      </c>
      <c r="AI216" s="77" t="s">
        <v>1223</v>
      </c>
      <c r="AJ216" s="77" t="s">
        <v>1223</v>
      </c>
      <c r="AK216" s="77" t="s">
        <v>1223</v>
      </c>
      <c r="AL216" s="77" t="s">
        <v>1223</v>
      </c>
      <c r="AN216" s="77" t="s">
        <v>1597</v>
      </c>
    </row>
    <row r="217" spans="1:40" x14ac:dyDescent="0.25">
      <c r="A217" s="77">
        <v>204</v>
      </c>
      <c r="C217" s="77" t="s">
        <v>1602</v>
      </c>
      <c r="D217" s="77" t="s">
        <v>1602</v>
      </c>
      <c r="E217" s="77" t="s">
        <v>1602</v>
      </c>
      <c r="F217" s="77" t="s">
        <v>1603</v>
      </c>
      <c r="K217" s="77" t="s">
        <v>1604</v>
      </c>
      <c r="O217" s="77" t="s">
        <v>468</v>
      </c>
      <c r="P217" s="77" t="b">
        <f>List129[[#This Row],[Income2018]]=List129[[#This Row],[Income]]</f>
        <v>1</v>
      </c>
      <c r="Q217" s="77" t="s">
        <v>468</v>
      </c>
      <c r="R217" s="77" t="s">
        <v>1223</v>
      </c>
      <c r="S217" s="77" t="e">
        <f>VLOOKUP(List129[[#This Row],[Afkorting]],$AF$288:$AF$307,1,FALSE)</f>
        <v>#N/A</v>
      </c>
      <c r="T217" s="77" t="s">
        <v>1223</v>
      </c>
      <c r="U217" s="77" t="s">
        <v>1223</v>
      </c>
      <c r="V217" s="77" t="s">
        <v>1223</v>
      </c>
      <c r="W217" s="77" t="s">
        <v>1223</v>
      </c>
      <c r="X217" s="77" t="s">
        <v>1223</v>
      </c>
      <c r="Y217" s="77" t="e">
        <v>#N/A</v>
      </c>
      <c r="Z217" s="79" t="e">
        <f>IF(OR(List129[[#This Row],[Fragile 2018]]=1,List129[[#This Row],[Income]]="LDC"),1,"")</f>
        <v>#N/A</v>
      </c>
      <c r="AA217" s="77" t="s">
        <v>1223</v>
      </c>
      <c r="AB217" s="77" t="s">
        <v>1223</v>
      </c>
      <c r="AC217" s="77" t="s">
        <v>1223</v>
      </c>
      <c r="AD217" s="77" t="s">
        <v>1223</v>
      </c>
      <c r="AE217" s="77" t="s">
        <v>1223</v>
      </c>
      <c r="AF217" s="77" t="s">
        <v>1223</v>
      </c>
      <c r="AG217" s="77" t="s">
        <v>1223</v>
      </c>
      <c r="AH217" s="77" t="s">
        <v>1223</v>
      </c>
      <c r="AI217" s="77" t="s">
        <v>1223</v>
      </c>
      <c r="AJ217" s="77" t="s">
        <v>1223</v>
      </c>
      <c r="AK217" s="77" t="s">
        <v>1223</v>
      </c>
      <c r="AL217" s="77" t="s">
        <v>1223</v>
      </c>
      <c r="AN217" s="77" t="s">
        <v>1602</v>
      </c>
    </row>
    <row r="218" spans="1:40" x14ac:dyDescent="0.25">
      <c r="A218" s="77">
        <v>696</v>
      </c>
      <c r="C218" s="77" t="s">
        <v>547</v>
      </c>
      <c r="D218" s="77" t="s">
        <v>547</v>
      </c>
      <c r="E218" s="77" t="s">
        <v>547</v>
      </c>
      <c r="F218" s="77" t="s">
        <v>548</v>
      </c>
      <c r="J218" s="77">
        <v>377</v>
      </c>
      <c r="K218" s="77" t="s">
        <v>549</v>
      </c>
      <c r="O218" s="77" t="s">
        <v>1263</v>
      </c>
      <c r="P218" s="77" t="b">
        <f>List129[[#This Row],[Income2018]]=List129[[#This Row],[Income]]</f>
        <v>1</v>
      </c>
      <c r="Q218" s="77" t="s">
        <v>1988</v>
      </c>
      <c r="S218" s="77" t="e">
        <f>VLOOKUP(List129[[#This Row],[Afkorting]],$AF$288:$AF$307,1,FALSE)</f>
        <v>#N/A</v>
      </c>
      <c r="X218" s="77" t="s">
        <v>1223</v>
      </c>
      <c r="Y218" s="77" t="e">
        <v>#N/A</v>
      </c>
      <c r="Z218" s="79" t="e">
        <f>IF(OR(List129[[#This Row],[Fragile 2018]]=1,List129[[#This Row],[Income]]="LDC"),1,"")</f>
        <v>#N/A</v>
      </c>
      <c r="AN218" s="77" t="s">
        <v>547</v>
      </c>
    </row>
    <row r="219" spans="1:40" x14ac:dyDescent="0.25">
      <c r="A219" s="77">
        <v>997</v>
      </c>
      <c r="C219" s="77" t="s">
        <v>1605</v>
      </c>
      <c r="D219" s="77" t="s">
        <v>1606</v>
      </c>
      <c r="F219" s="77" t="s">
        <v>1607</v>
      </c>
      <c r="O219" s="77" t="s">
        <v>468</v>
      </c>
      <c r="P219" s="77" t="b">
        <f>List129[[#This Row],[Income2018]]=List129[[#This Row],[Income]]</f>
        <v>1</v>
      </c>
      <c r="Q219" s="77" t="s">
        <v>468</v>
      </c>
      <c r="S219" s="77" t="e">
        <f>VLOOKUP(List129[[#This Row],[Afkorting]],$AF$288:$AF$307,1,FALSE)</f>
        <v>#N/A</v>
      </c>
      <c r="X219" s="77" t="s">
        <v>1223</v>
      </c>
      <c r="Y219" s="77" t="e">
        <v>#N/A</v>
      </c>
      <c r="Z219" s="79" t="e">
        <f>IF(OR(List129[[#This Row],[Fragile 2018]]=1,List129[[#This Row],[Income]]="LDC"),1,"")</f>
        <v>#N/A</v>
      </c>
      <c r="AN219" s="77" t="s">
        <v>1605</v>
      </c>
    </row>
    <row r="220" spans="1:40" x14ac:dyDescent="0.25">
      <c r="A220" s="77">
        <v>996</v>
      </c>
      <c r="C220" s="77" t="s">
        <v>1608</v>
      </c>
      <c r="D220" s="77" t="s">
        <v>1609</v>
      </c>
      <c r="F220" s="77" t="s">
        <v>1610</v>
      </c>
      <c r="O220" s="77" t="s">
        <v>468</v>
      </c>
      <c r="P220" s="77" t="b">
        <f>List129[[#This Row],[Income2018]]=List129[[#This Row],[Income]]</f>
        <v>1</v>
      </c>
      <c r="Q220" s="77" t="s">
        <v>468</v>
      </c>
      <c r="S220" s="77" t="e">
        <f>VLOOKUP(List129[[#This Row],[Afkorting]],$AF$288:$AF$307,1,FALSE)</f>
        <v>#N/A</v>
      </c>
      <c r="X220" s="77" t="s">
        <v>1223</v>
      </c>
      <c r="Y220" s="77" t="e">
        <v>#N/A</v>
      </c>
      <c r="Z220" s="79" t="e">
        <f>IF(OR(List129[[#This Row],[Fragile 2018]]=1,List129[[#This Row],[Income]]="LDC"),1,"")</f>
        <v>#N/A</v>
      </c>
      <c r="AN220" s="77" t="s">
        <v>1608</v>
      </c>
    </row>
    <row r="221" spans="1:40" x14ac:dyDescent="0.25">
      <c r="A221" s="77">
        <v>611</v>
      </c>
      <c r="C221" s="77" t="s">
        <v>1611</v>
      </c>
      <c r="D221" s="77" t="s">
        <v>1611</v>
      </c>
      <c r="E221" s="77" t="s">
        <v>1612</v>
      </c>
      <c r="F221" s="77" t="s">
        <v>1613</v>
      </c>
      <c r="G221" s="77" t="s">
        <v>1614</v>
      </c>
      <c r="K221" s="77" t="s">
        <v>1613</v>
      </c>
      <c r="O221" s="77" t="s">
        <v>468</v>
      </c>
      <c r="P221" s="77" t="b">
        <f>List129[[#This Row],[Income2018]]=List129[[#This Row],[Income]]</f>
        <v>1</v>
      </c>
      <c r="Q221" s="77" t="s">
        <v>468</v>
      </c>
      <c r="S221" s="77" t="e">
        <f>VLOOKUP(List129[[#This Row],[Afkorting]],$AF$288:$AF$307,1,FALSE)</f>
        <v>#N/A</v>
      </c>
      <c r="X221" s="77" t="s">
        <v>1223</v>
      </c>
      <c r="Y221" s="77" t="e">
        <v>#N/A</v>
      </c>
      <c r="Z221" s="79" t="e">
        <f>IF(OR(List129[[#This Row],[Fragile 2018]]=1,List129[[#This Row],[Income]]="LDC"),1,"")</f>
        <v>#N/A</v>
      </c>
      <c r="AN221" s="77" t="s">
        <v>1611</v>
      </c>
    </row>
    <row r="222" spans="1:40" x14ac:dyDescent="0.25">
      <c r="A222" s="77">
        <v>698</v>
      </c>
      <c r="C222" s="77" t="s">
        <v>1615</v>
      </c>
      <c r="D222" s="77" t="s">
        <v>1615</v>
      </c>
      <c r="E222" s="77" t="s">
        <v>1615</v>
      </c>
      <c r="O222" s="77" t="s">
        <v>468</v>
      </c>
      <c r="P222" s="77" t="b">
        <f>List129[[#This Row],[Income2018]]=List129[[#This Row],[Income]]</f>
        <v>1</v>
      </c>
      <c r="Q222" s="77" t="s">
        <v>468</v>
      </c>
      <c r="S222" s="77" t="e">
        <f>VLOOKUP(List129[[#This Row],[Afkorting]],$AF$288:$AF$307,1,FALSE)</f>
        <v>#N/A</v>
      </c>
      <c r="X222" s="77" t="s">
        <v>1223</v>
      </c>
      <c r="Y222" s="77" t="e">
        <v>#N/A</v>
      </c>
      <c r="Z222" s="79" t="e">
        <f>IF(OR(List129[[#This Row],[Fragile 2018]]=1,List129[[#This Row],[Income]]="LDC"),1,"")</f>
        <v>#N/A</v>
      </c>
      <c r="AN222" s="77" t="s">
        <v>1615</v>
      </c>
    </row>
    <row r="223" spans="1:40" x14ac:dyDescent="0.25">
      <c r="A223" s="77">
        <v>697</v>
      </c>
      <c r="C223" s="77" t="s">
        <v>1616</v>
      </c>
      <c r="D223" s="77" t="s">
        <v>1616</v>
      </c>
      <c r="E223" s="77" t="s">
        <v>1616</v>
      </c>
      <c r="J223" s="77">
        <v>377</v>
      </c>
      <c r="K223" s="77" t="s">
        <v>549</v>
      </c>
      <c r="O223" s="77" t="s">
        <v>1263</v>
      </c>
      <c r="P223" s="77" t="b">
        <f>List129[[#This Row],[Income2018]]=List129[[#This Row],[Income]]</f>
        <v>1</v>
      </c>
      <c r="Q223" s="77" t="s">
        <v>1988</v>
      </c>
      <c r="S223" s="77" t="e">
        <f>VLOOKUP(List129[[#This Row],[Afkorting]],$AF$288:$AF$307,1,FALSE)</f>
        <v>#N/A</v>
      </c>
      <c r="X223" s="77" t="s">
        <v>1223</v>
      </c>
      <c r="Y223" s="77" t="e">
        <v>#N/A</v>
      </c>
      <c r="Z223" s="79" t="e">
        <f>IF(OR(List129[[#This Row],[Fragile 2018]]=1,List129[[#This Row],[Income]]="LDC"),1,"")</f>
        <v>#N/A</v>
      </c>
      <c r="AN223" s="77" t="s">
        <v>1616</v>
      </c>
    </row>
    <row r="224" spans="1:40" x14ac:dyDescent="0.25">
      <c r="A224" s="77">
        <v>150</v>
      </c>
      <c r="C224" s="77" t="s">
        <v>1617</v>
      </c>
      <c r="D224" s="77" t="s">
        <v>1618</v>
      </c>
      <c r="E224" s="77" t="s">
        <v>1619</v>
      </c>
      <c r="F224" s="77" t="s">
        <v>1620</v>
      </c>
      <c r="G224" s="77" t="s">
        <v>1621</v>
      </c>
      <c r="K224" s="77" t="s">
        <v>1620</v>
      </c>
      <c r="O224" s="77" t="s">
        <v>468</v>
      </c>
      <c r="P224" s="77" t="b">
        <f>List129[[#This Row],[Income2018]]=List129[[#This Row],[Income]]</f>
        <v>1</v>
      </c>
      <c r="Q224" s="77" t="s">
        <v>468</v>
      </c>
      <c r="S224" s="77" t="e">
        <f>VLOOKUP(List129[[#This Row],[Afkorting]],$AF$288:$AF$307,1,FALSE)</f>
        <v>#N/A</v>
      </c>
      <c r="X224" s="77" t="s">
        <v>1223</v>
      </c>
      <c r="Y224" s="77" t="e">
        <v>#N/A</v>
      </c>
      <c r="Z224" s="79" t="e">
        <f>IF(OR(List129[[#This Row],[Fragile 2018]]=1,List129[[#This Row],[Income]]="LDC"),1,"")</f>
        <v>#N/A</v>
      </c>
      <c r="AN224" s="77" t="s">
        <v>1617</v>
      </c>
    </row>
    <row r="225" spans="1:40" x14ac:dyDescent="0.25">
      <c r="A225" s="77">
        <v>401</v>
      </c>
      <c r="C225" s="77" t="s">
        <v>1622</v>
      </c>
      <c r="D225" s="77" t="s">
        <v>1622</v>
      </c>
      <c r="E225" s="77" t="s">
        <v>1622</v>
      </c>
      <c r="F225" s="77" t="s">
        <v>1623</v>
      </c>
      <c r="G225" s="77" t="s">
        <v>1624</v>
      </c>
      <c r="K225" s="77" t="s">
        <v>1623</v>
      </c>
      <c r="O225" s="77" t="s">
        <v>468</v>
      </c>
      <c r="P225" s="77" t="b">
        <f>List129[[#This Row],[Income2018]]=List129[[#This Row],[Income]]</f>
        <v>1</v>
      </c>
      <c r="Q225" s="77" t="s">
        <v>468</v>
      </c>
      <c r="S225" s="77" t="e">
        <f>VLOOKUP(List129[[#This Row],[Afkorting]],$AF$288:$AF$307,1,FALSE)</f>
        <v>#N/A</v>
      </c>
      <c r="X225" s="77" t="s">
        <v>1223</v>
      </c>
      <c r="Y225" s="77" t="e">
        <v>#N/A</v>
      </c>
      <c r="Z225" s="79" t="e">
        <f>IF(OR(List129[[#This Row],[Fragile 2018]]=1,List129[[#This Row],[Income]]="LDC"),1,"")</f>
        <v>#N/A</v>
      </c>
      <c r="AN225" s="77" t="s">
        <v>1622</v>
      </c>
    </row>
    <row r="226" spans="1:40" x14ac:dyDescent="0.25">
      <c r="A226" s="77">
        <v>398</v>
      </c>
      <c r="C226" s="77" t="s">
        <v>1625</v>
      </c>
      <c r="D226" s="77" t="s">
        <v>1626</v>
      </c>
      <c r="F226" s="77" t="s">
        <v>1627</v>
      </c>
      <c r="O226" s="77" t="s">
        <v>468</v>
      </c>
      <c r="P226" s="77" t="b">
        <f>List129[[#This Row],[Income2018]]=List129[[#This Row],[Income]]</f>
        <v>1</v>
      </c>
      <c r="Q226" s="77" t="s">
        <v>468</v>
      </c>
      <c r="S226" s="77" t="e">
        <f>VLOOKUP(List129[[#This Row],[Afkorting]],$AF$288:$AF$307,1,FALSE)</f>
        <v>#N/A</v>
      </c>
      <c r="X226" s="77" t="s">
        <v>1223</v>
      </c>
      <c r="Y226" s="77" t="e">
        <v>#N/A</v>
      </c>
      <c r="Z226" s="79" t="e">
        <f>IF(OR(List129[[#This Row],[Fragile 2018]]=1,List129[[#This Row],[Income]]="LDC"),1,"")</f>
        <v>#N/A</v>
      </c>
      <c r="AN226" s="77" t="s">
        <v>1625</v>
      </c>
    </row>
    <row r="227" spans="1:40" x14ac:dyDescent="0.25">
      <c r="A227" s="77">
        <v>701</v>
      </c>
      <c r="C227" s="77" t="s">
        <v>1628</v>
      </c>
      <c r="D227" s="77" t="s">
        <v>1628</v>
      </c>
      <c r="E227" s="77" t="s">
        <v>1628</v>
      </c>
      <c r="K227" s="77" t="s">
        <v>638</v>
      </c>
      <c r="O227" s="77" t="s">
        <v>468</v>
      </c>
      <c r="P227" s="77" t="b">
        <f>List129[[#This Row],[Income2018]]=List129[[#This Row],[Income]]</f>
        <v>1</v>
      </c>
      <c r="Q227" s="77" t="s">
        <v>468</v>
      </c>
      <c r="S227" s="77" t="e">
        <f>VLOOKUP(List129[[#This Row],[Afkorting]],$AF$288:$AF$307,1,FALSE)</f>
        <v>#N/A</v>
      </c>
      <c r="X227" s="77" t="s">
        <v>1223</v>
      </c>
      <c r="Y227" s="77" t="e">
        <v>#N/A</v>
      </c>
      <c r="Z227" s="79" t="e">
        <f>IF(OR(List129[[#This Row],[Fragile 2018]]=1,List129[[#This Row],[Income]]="LDC"),1,"")</f>
        <v>#N/A</v>
      </c>
      <c r="AN227" s="77" t="s">
        <v>1628</v>
      </c>
    </row>
    <row r="228" spans="1:40" x14ac:dyDescent="0.25">
      <c r="A228" s="77">
        <v>693</v>
      </c>
      <c r="C228" s="77" t="s">
        <v>1629</v>
      </c>
      <c r="D228" s="77" t="s">
        <v>1629</v>
      </c>
      <c r="E228" s="77" t="s">
        <v>1629</v>
      </c>
      <c r="F228" s="77" t="s">
        <v>1542</v>
      </c>
      <c r="K228" s="77" t="s">
        <v>1543</v>
      </c>
      <c r="O228" s="77" t="s">
        <v>468</v>
      </c>
      <c r="P228" s="77" t="b">
        <f>List129[[#This Row],[Income2018]]=List129[[#This Row],[Income]]</f>
        <v>1</v>
      </c>
      <c r="Q228" s="77" t="s">
        <v>468</v>
      </c>
      <c r="S228" s="77" t="e">
        <f>VLOOKUP(List129[[#This Row],[Afkorting]],$AF$288:$AF$307,1,FALSE)</f>
        <v>#N/A</v>
      </c>
      <c r="X228" s="77" t="s">
        <v>1223</v>
      </c>
      <c r="Y228" s="77" t="e">
        <v>#N/A</v>
      </c>
      <c r="Z228" s="79" t="e">
        <f>IF(OR(List129[[#This Row],[Fragile 2018]]=1,List129[[#This Row],[Income]]="LDC"),1,"")</f>
        <v>#N/A</v>
      </c>
      <c r="AN228" s="77" t="s">
        <v>1629</v>
      </c>
    </row>
    <row r="229" spans="1:40" x14ac:dyDescent="0.25">
      <c r="A229" s="77">
        <v>702</v>
      </c>
      <c r="C229" s="77" t="s">
        <v>1630</v>
      </c>
      <c r="D229" s="77" t="s">
        <v>1630</v>
      </c>
      <c r="E229" s="77" t="s">
        <v>1630</v>
      </c>
      <c r="O229" s="77" t="s">
        <v>468</v>
      </c>
      <c r="P229" s="77" t="b">
        <f>List129[[#This Row],[Income2018]]=List129[[#This Row],[Income]]</f>
        <v>1</v>
      </c>
      <c r="Q229" s="77" t="s">
        <v>468</v>
      </c>
      <c r="S229" s="77" t="e">
        <f>VLOOKUP(List129[[#This Row],[Afkorting]],$AF$288:$AF$307,1,FALSE)</f>
        <v>#N/A</v>
      </c>
      <c r="X229" s="77" t="s">
        <v>1223</v>
      </c>
      <c r="Y229" s="77" t="e">
        <v>#N/A</v>
      </c>
      <c r="Z229" s="79" t="e">
        <f>IF(OR(List129[[#This Row],[Fragile 2018]]=1,List129[[#This Row],[Income]]="LDC"),1,"")</f>
        <v>#N/A</v>
      </c>
      <c r="AN229" s="77" t="s">
        <v>1630</v>
      </c>
    </row>
    <row r="230" spans="1:40" x14ac:dyDescent="0.25">
      <c r="A230" s="77">
        <v>147</v>
      </c>
      <c r="C230" s="77" t="s">
        <v>1631</v>
      </c>
      <c r="D230" s="77" t="s">
        <v>1632</v>
      </c>
      <c r="E230" s="77" t="s">
        <v>1633</v>
      </c>
      <c r="F230" s="77" t="s">
        <v>1634</v>
      </c>
      <c r="G230" s="77" t="s">
        <v>1635</v>
      </c>
      <c r="J230" s="77">
        <v>82</v>
      </c>
      <c r="K230" s="77" t="s">
        <v>1634</v>
      </c>
      <c r="O230" s="77" t="s">
        <v>468</v>
      </c>
      <c r="P230" s="77" t="b">
        <f>List129[[#This Row],[Income2018]]=List129[[#This Row],[Income]]</f>
        <v>1</v>
      </c>
      <c r="Q230" s="77" t="s">
        <v>468</v>
      </c>
      <c r="S230" s="77" t="e">
        <f>VLOOKUP(List129[[#This Row],[Afkorting]],$AF$288:$AF$307,1,FALSE)</f>
        <v>#N/A</v>
      </c>
      <c r="X230" s="77" t="s">
        <v>1223</v>
      </c>
      <c r="Y230" s="77" t="e">
        <v>#N/A</v>
      </c>
      <c r="Z230" s="79" t="e">
        <f>IF(OR(List129[[#This Row],[Fragile 2018]]=1,List129[[#This Row],[Income]]="LDC"),1,"")</f>
        <v>#N/A</v>
      </c>
      <c r="AN230" s="77" t="s">
        <v>1631</v>
      </c>
    </row>
    <row r="231" spans="1:40" x14ac:dyDescent="0.25">
      <c r="A231" s="77">
        <v>110</v>
      </c>
      <c r="C231" s="77" t="s">
        <v>1636</v>
      </c>
      <c r="D231" s="77" t="s">
        <v>1637</v>
      </c>
      <c r="E231" s="77" t="s">
        <v>1636</v>
      </c>
      <c r="F231" s="77" t="s">
        <v>1638</v>
      </c>
      <c r="G231" s="77" t="s">
        <v>1639</v>
      </c>
      <c r="K231" s="77" t="s">
        <v>1638</v>
      </c>
      <c r="O231" s="77" t="s">
        <v>468</v>
      </c>
      <c r="P231" s="77" t="b">
        <f>List129[[#This Row],[Income2018]]=List129[[#This Row],[Income]]</f>
        <v>1</v>
      </c>
      <c r="Q231" s="77" t="s">
        <v>468</v>
      </c>
      <c r="S231" s="77" t="e">
        <f>VLOOKUP(List129[[#This Row],[Afkorting]],$AF$288:$AF$307,1,FALSE)</f>
        <v>#N/A</v>
      </c>
      <c r="X231" s="77" t="s">
        <v>1223</v>
      </c>
      <c r="Y231" s="77" t="e">
        <v>#N/A</v>
      </c>
      <c r="Z231" s="79" t="e">
        <f>IF(OR(List129[[#This Row],[Fragile 2018]]=1,List129[[#This Row],[Income]]="LDC"),1,"")</f>
        <v>#N/A</v>
      </c>
      <c r="AN231" s="77" t="s">
        <v>1636</v>
      </c>
    </row>
    <row r="232" spans="1:40" x14ac:dyDescent="0.25">
      <c r="A232" s="77">
        <v>111</v>
      </c>
      <c r="C232" s="77" t="s">
        <v>1640</v>
      </c>
      <c r="D232" s="77" t="s">
        <v>1641</v>
      </c>
      <c r="E232" s="77" t="s">
        <v>1641</v>
      </c>
      <c r="F232" s="77" t="s">
        <v>1642</v>
      </c>
      <c r="G232" s="77" t="s">
        <v>1643</v>
      </c>
      <c r="K232" s="77" t="s">
        <v>1642</v>
      </c>
      <c r="O232" s="77" t="s">
        <v>468</v>
      </c>
      <c r="P232" s="77" t="b">
        <f>List129[[#This Row],[Income2018]]=List129[[#This Row],[Income]]</f>
        <v>1</v>
      </c>
      <c r="Q232" s="77" t="s">
        <v>468</v>
      </c>
      <c r="S232" s="77" t="e">
        <f>VLOOKUP(List129[[#This Row],[Afkorting]],$AF$288:$AF$307,1,FALSE)</f>
        <v>#N/A</v>
      </c>
      <c r="X232" s="77" t="s">
        <v>1223</v>
      </c>
      <c r="Y232" s="77" t="e">
        <v>#N/A</v>
      </c>
      <c r="Z232" s="79" t="e">
        <f>IF(OR(List129[[#This Row],[Fragile 2018]]=1,List129[[#This Row],[Income]]="LDC"),1,"")</f>
        <v>#N/A</v>
      </c>
      <c r="AN232" s="77" t="s">
        <v>1640</v>
      </c>
    </row>
    <row r="233" spans="1:40" x14ac:dyDescent="0.25">
      <c r="A233" s="77">
        <v>581</v>
      </c>
      <c r="C233" s="77" t="s">
        <v>1644</v>
      </c>
      <c r="D233" s="77" t="s">
        <v>1645</v>
      </c>
      <c r="E233" s="77" t="s">
        <v>1646</v>
      </c>
      <c r="F233" s="77" t="s">
        <v>1647</v>
      </c>
      <c r="K233" s="77" t="s">
        <v>1647</v>
      </c>
      <c r="O233" s="77" t="s">
        <v>468</v>
      </c>
      <c r="P233" s="77" t="b">
        <f>List129[[#This Row],[Income2018]]=List129[[#This Row],[Income]]</f>
        <v>1</v>
      </c>
      <c r="Q233" s="77" t="s">
        <v>468</v>
      </c>
      <c r="S233" s="77" t="e">
        <f>VLOOKUP(List129[[#This Row],[Afkorting]],$AF$288:$AF$307,1,FALSE)</f>
        <v>#N/A</v>
      </c>
      <c r="X233" s="77" t="s">
        <v>1223</v>
      </c>
      <c r="Y233" s="77" t="e">
        <v>#N/A</v>
      </c>
      <c r="Z233" s="79" t="e">
        <f>IF(OR(List129[[#This Row],[Fragile 2018]]=1,List129[[#This Row],[Income]]="LDC"),1,"")</f>
        <v>#N/A</v>
      </c>
      <c r="AN233" s="77" t="s">
        <v>1644</v>
      </c>
    </row>
    <row r="234" spans="1:40" x14ac:dyDescent="0.25">
      <c r="A234" s="77">
        <v>695</v>
      </c>
      <c r="C234" s="77" t="s">
        <v>724</v>
      </c>
      <c r="D234" s="77" t="s">
        <v>724</v>
      </c>
      <c r="E234" s="77" t="s">
        <v>724</v>
      </c>
      <c r="J234" s="77">
        <v>384</v>
      </c>
      <c r="K234" s="77" t="s">
        <v>1038</v>
      </c>
      <c r="O234" s="77" t="s">
        <v>1263</v>
      </c>
      <c r="P234" s="77" t="b">
        <f>List129[[#This Row],[Income2018]]=List129[[#This Row],[Income]]</f>
        <v>1</v>
      </c>
      <c r="Q234" s="77" t="s">
        <v>2108</v>
      </c>
      <c r="S234" s="77" t="e">
        <f>VLOOKUP(List129[[#This Row],[Afkorting]],$AF$288:$AF$307,1,FALSE)</f>
        <v>#N/A</v>
      </c>
      <c r="X234" s="77" t="s">
        <v>1223</v>
      </c>
      <c r="Y234" s="77" t="e">
        <v>#N/A</v>
      </c>
      <c r="Z234" s="79" t="e">
        <f>IF(OR(List129[[#This Row],[Fragile 2018]]=1,List129[[#This Row],[Income]]="LDC"),1,"")</f>
        <v>#N/A</v>
      </c>
      <c r="AN234" s="77" t="s">
        <v>724</v>
      </c>
    </row>
    <row r="235" spans="1:40" x14ac:dyDescent="0.25">
      <c r="A235" s="77">
        <v>498</v>
      </c>
      <c r="C235" s="77" t="s">
        <v>1648</v>
      </c>
      <c r="D235" s="77" t="s">
        <v>1648</v>
      </c>
      <c r="E235" s="77" t="s">
        <v>1649</v>
      </c>
      <c r="F235" s="77" t="s">
        <v>1650</v>
      </c>
      <c r="G235" s="77" t="s">
        <v>1651</v>
      </c>
      <c r="K235" s="77" t="s">
        <v>1652</v>
      </c>
      <c r="O235" s="77" t="s">
        <v>468</v>
      </c>
      <c r="P235" s="77" t="b">
        <f>List129[[#This Row],[Income2018]]=List129[[#This Row],[Income]]</f>
        <v>1</v>
      </c>
      <c r="Q235" s="77" t="s">
        <v>468</v>
      </c>
      <c r="S235" s="77" t="e">
        <f>VLOOKUP(List129[[#This Row],[Afkorting]],$AF$288:$AF$307,1,FALSE)</f>
        <v>#N/A</v>
      </c>
      <c r="X235" s="77" t="s">
        <v>1223</v>
      </c>
      <c r="Y235" s="77" t="e">
        <v>#N/A</v>
      </c>
      <c r="Z235" s="79" t="e">
        <f>IF(OR(List129[[#This Row],[Fragile 2018]]=1,List129[[#This Row],[Income]]="LDC"),1,"")</f>
        <v>#N/A</v>
      </c>
      <c r="AN235" s="77" t="s">
        <v>1648</v>
      </c>
    </row>
    <row r="236" spans="1:40" x14ac:dyDescent="0.25">
      <c r="A236" s="77">
        <v>496</v>
      </c>
      <c r="C236" s="77" t="s">
        <v>1653</v>
      </c>
      <c r="D236" s="77" t="s">
        <v>1653</v>
      </c>
      <c r="E236" s="77" t="s">
        <v>1653</v>
      </c>
      <c r="F236" s="77" t="s">
        <v>1654</v>
      </c>
      <c r="G236" s="77" t="s">
        <v>1655</v>
      </c>
      <c r="K236" s="77" t="s">
        <v>1656</v>
      </c>
      <c r="O236" s="77" t="s">
        <v>468</v>
      </c>
      <c r="P236" s="77" t="b">
        <f>List129[[#This Row],[Income2018]]=List129[[#This Row],[Income]]</f>
        <v>1</v>
      </c>
      <c r="Q236" s="77" t="s">
        <v>468</v>
      </c>
      <c r="S236" s="77" t="e">
        <f>VLOOKUP(List129[[#This Row],[Afkorting]],$AF$288:$AF$307,1,FALSE)</f>
        <v>#N/A</v>
      </c>
      <c r="X236" s="77" t="s">
        <v>1223</v>
      </c>
      <c r="Y236" s="77" t="e">
        <v>#N/A</v>
      </c>
      <c r="Z236" s="79" t="e">
        <f>IF(OR(List129[[#This Row],[Fragile 2018]]=1,List129[[#This Row],[Income]]="LDC"),1,"")</f>
        <v>#N/A</v>
      </c>
      <c r="AN236" s="77" t="s">
        <v>1653</v>
      </c>
    </row>
    <row r="237" spans="1:40" x14ac:dyDescent="0.25">
      <c r="A237" s="77">
        <v>682</v>
      </c>
      <c r="C237" s="77" t="s">
        <v>1657</v>
      </c>
      <c r="D237" s="77" t="s">
        <v>1657</v>
      </c>
      <c r="E237" s="77" t="s">
        <v>1657</v>
      </c>
      <c r="F237" s="77" t="s">
        <v>1658</v>
      </c>
      <c r="O237" s="77" t="s">
        <v>468</v>
      </c>
      <c r="P237" s="77" t="b">
        <f>List129[[#This Row],[Income2018]]=List129[[#This Row],[Income]]</f>
        <v>1</v>
      </c>
      <c r="Q237" s="77" t="s">
        <v>468</v>
      </c>
      <c r="S237" s="77" t="e">
        <f>VLOOKUP(List129[[#This Row],[Afkorting]],$AF$288:$AF$307,1,FALSE)</f>
        <v>#N/A</v>
      </c>
      <c r="X237" s="77" t="s">
        <v>1223</v>
      </c>
      <c r="Y237" s="77" t="e">
        <v>#N/A</v>
      </c>
      <c r="Z237" s="79" t="e">
        <f>IF(OR(List129[[#This Row],[Fragile 2018]]=1,List129[[#This Row],[Income]]="LDC"),1,"")</f>
        <v>#N/A</v>
      </c>
      <c r="AN237" s="77" t="s">
        <v>1657</v>
      </c>
    </row>
    <row r="238" spans="1:40" x14ac:dyDescent="0.25">
      <c r="A238" s="77">
        <v>133</v>
      </c>
      <c r="C238" s="77" t="s">
        <v>1659</v>
      </c>
      <c r="D238" s="77" t="s">
        <v>1660</v>
      </c>
      <c r="E238" s="77" t="s">
        <v>1661</v>
      </c>
      <c r="F238" s="77" t="s">
        <v>1662</v>
      </c>
      <c r="K238" s="77" t="s">
        <v>1663</v>
      </c>
      <c r="O238" s="77" t="s">
        <v>468</v>
      </c>
      <c r="P238" s="77" t="b">
        <f>List129[[#This Row],[Income2018]]=List129[[#This Row],[Income]]</f>
        <v>1</v>
      </c>
      <c r="Q238" s="77" t="s">
        <v>468</v>
      </c>
      <c r="S238" s="77" t="e">
        <f>VLOOKUP(List129[[#This Row],[Afkorting]],$AF$288:$AF$307,1,FALSE)</f>
        <v>#N/A</v>
      </c>
      <c r="X238" s="77" t="s">
        <v>1223</v>
      </c>
      <c r="Y238" s="77" t="e">
        <v>#N/A</v>
      </c>
      <c r="Z238" s="79" t="e">
        <f>IF(OR(List129[[#This Row],[Fragile 2018]]=1,List129[[#This Row],[Income]]="LDC"),1,"")</f>
        <v>#N/A</v>
      </c>
      <c r="AN238" s="77" t="s">
        <v>1659</v>
      </c>
    </row>
    <row r="239" spans="1:40" x14ac:dyDescent="0.25">
      <c r="A239" s="77">
        <v>116</v>
      </c>
      <c r="C239" s="77" t="s">
        <v>1664</v>
      </c>
      <c r="D239" s="77" t="s">
        <v>1665</v>
      </c>
      <c r="E239" s="77" t="s">
        <v>1666</v>
      </c>
      <c r="F239" s="77" t="s">
        <v>1667</v>
      </c>
      <c r="G239" s="77" t="s">
        <v>1668</v>
      </c>
      <c r="K239" s="77" t="s">
        <v>1669</v>
      </c>
      <c r="O239" s="77" t="s">
        <v>468</v>
      </c>
      <c r="P239" s="77" t="b">
        <f>List129[[#This Row],[Income2018]]=List129[[#This Row],[Income]]</f>
        <v>1</v>
      </c>
      <c r="Q239" s="77" t="s">
        <v>468</v>
      </c>
      <c r="S239" s="77" t="e">
        <f>VLOOKUP(List129[[#This Row],[Afkorting]],$AF$288:$AF$307,1,FALSE)</f>
        <v>#N/A</v>
      </c>
      <c r="X239" s="77" t="s">
        <v>1223</v>
      </c>
      <c r="Y239" s="77" t="e">
        <v>#N/A</v>
      </c>
      <c r="Z239" s="79" t="e">
        <f>IF(OR(List129[[#This Row],[Fragile 2018]]=1,List129[[#This Row],[Income]]="LDC"),1,"")</f>
        <v>#N/A</v>
      </c>
      <c r="AN239" s="77" t="s">
        <v>1664</v>
      </c>
    </row>
    <row r="240" spans="1:40" x14ac:dyDescent="0.25">
      <c r="A240" s="77">
        <v>117</v>
      </c>
      <c r="C240" s="77" t="s">
        <v>1670</v>
      </c>
      <c r="D240" s="77" t="s">
        <v>1671</v>
      </c>
      <c r="E240" s="77" t="s">
        <v>1672</v>
      </c>
      <c r="F240" s="77" t="s">
        <v>1673</v>
      </c>
      <c r="G240" s="77" t="s">
        <v>1674</v>
      </c>
      <c r="K240" s="77" t="s">
        <v>1673</v>
      </c>
      <c r="O240" s="77" t="s">
        <v>468</v>
      </c>
      <c r="P240" s="77" t="b">
        <f>List129[[#This Row],[Income2018]]=List129[[#This Row],[Income]]</f>
        <v>1</v>
      </c>
      <c r="Q240" s="77" t="s">
        <v>468</v>
      </c>
      <c r="S240" s="77" t="e">
        <f>VLOOKUP(List129[[#This Row],[Afkorting]],$AF$288:$AF$307,1,FALSE)</f>
        <v>#N/A</v>
      </c>
      <c r="X240" s="77" t="s">
        <v>1223</v>
      </c>
      <c r="Y240" s="77" t="e">
        <v>#N/A</v>
      </c>
      <c r="Z240" s="79" t="e">
        <f>IF(OR(List129[[#This Row],[Fragile 2018]]=1,List129[[#This Row],[Income]]="LDC"),1,"")</f>
        <v>#N/A</v>
      </c>
      <c r="AN240" s="77" t="s">
        <v>1670</v>
      </c>
    </row>
    <row r="241" spans="1:40" x14ac:dyDescent="0.25">
      <c r="A241" s="77">
        <v>128</v>
      </c>
      <c r="C241" s="77" t="s">
        <v>1675</v>
      </c>
      <c r="D241" s="77" t="s">
        <v>1675</v>
      </c>
      <c r="E241" s="77" t="s">
        <v>1676</v>
      </c>
      <c r="F241" s="77" t="s">
        <v>1677</v>
      </c>
      <c r="G241" s="77" t="s">
        <v>1678</v>
      </c>
      <c r="K241" s="77" t="s">
        <v>1677</v>
      </c>
      <c r="O241" s="77" t="s">
        <v>468</v>
      </c>
      <c r="P241" s="77" t="b">
        <f>List129[[#This Row],[Income2018]]=List129[[#This Row],[Income]]</f>
        <v>1</v>
      </c>
      <c r="Q241" s="77" t="s">
        <v>468</v>
      </c>
      <c r="S241" s="77" t="e">
        <f>VLOOKUP(List129[[#This Row],[Afkorting]],$AF$288:$AF$307,1,FALSE)</f>
        <v>#N/A</v>
      </c>
      <c r="X241" s="77" t="s">
        <v>1223</v>
      </c>
      <c r="Y241" s="77" t="e">
        <v>#N/A</v>
      </c>
      <c r="Z241" s="79" t="e">
        <f>IF(OR(List129[[#This Row],[Fragile 2018]]=1,List129[[#This Row],[Income]]="LDC"),1,"")</f>
        <v>#N/A</v>
      </c>
      <c r="AN241" s="77" t="s">
        <v>1675</v>
      </c>
    </row>
    <row r="242" spans="1:40" x14ac:dyDescent="0.25">
      <c r="A242" s="77">
        <v>209</v>
      </c>
      <c r="C242" s="77" t="s">
        <v>1679</v>
      </c>
      <c r="D242" s="77" t="s">
        <v>1680</v>
      </c>
      <c r="E242" s="77" t="s">
        <v>1679</v>
      </c>
      <c r="F242" s="77" t="s">
        <v>1681</v>
      </c>
      <c r="G242" s="77" t="s">
        <v>1682</v>
      </c>
      <c r="K242" s="77" t="s">
        <v>1683</v>
      </c>
      <c r="O242" s="77" t="s">
        <v>468</v>
      </c>
      <c r="P242" s="77" t="b">
        <f>List129[[#This Row],[Income2018]]=List129[[#This Row],[Income]]</f>
        <v>1</v>
      </c>
      <c r="Q242" s="77" t="s">
        <v>468</v>
      </c>
      <c r="S242" s="77" t="e">
        <f>VLOOKUP(List129[[#This Row],[Afkorting]],$AF$288:$AF$307,1,FALSE)</f>
        <v>#N/A</v>
      </c>
      <c r="X242" s="77" t="s">
        <v>1223</v>
      </c>
      <c r="Y242" s="77" t="e">
        <v>#N/A</v>
      </c>
      <c r="Z242" s="79" t="e">
        <f>IF(OR(List129[[#This Row],[Fragile 2018]]=1,List129[[#This Row],[Income]]="LDC"),1,"")</f>
        <v>#N/A</v>
      </c>
      <c r="AN242" s="77" t="s">
        <v>1679</v>
      </c>
    </row>
    <row r="243" spans="1:40" x14ac:dyDescent="0.25">
      <c r="A243" s="77">
        <v>265</v>
      </c>
      <c r="C243" s="77" t="s">
        <v>1684</v>
      </c>
      <c r="D243" s="77" t="s">
        <v>1685</v>
      </c>
      <c r="E243" s="77" t="s">
        <v>1686</v>
      </c>
      <c r="F243" s="77" t="s">
        <v>1687</v>
      </c>
      <c r="K243" s="77" t="s">
        <v>773</v>
      </c>
      <c r="O243" s="77" t="s">
        <v>468</v>
      </c>
      <c r="P243" s="77" t="b">
        <f>List129[[#This Row],[Income2018]]=List129[[#This Row],[Income]]</f>
        <v>1</v>
      </c>
      <c r="Q243" s="77" t="s">
        <v>468</v>
      </c>
      <c r="S243" s="77" t="e">
        <f>VLOOKUP(List129[[#This Row],[Afkorting]],$AF$288:$AF$307,1,FALSE)</f>
        <v>#N/A</v>
      </c>
      <c r="X243" s="77" t="s">
        <v>1223</v>
      </c>
      <c r="Y243" s="77" t="e">
        <v>#N/A</v>
      </c>
      <c r="Z243" s="79" t="e">
        <f>IF(OR(List129[[#This Row],[Fragile 2018]]=1,List129[[#This Row],[Income]]="LDC"),1,"")</f>
        <v>#N/A</v>
      </c>
      <c r="AN243" s="77" t="s">
        <v>1684</v>
      </c>
    </row>
    <row r="244" spans="1:40" x14ac:dyDescent="0.25">
      <c r="A244" s="77">
        <v>999</v>
      </c>
      <c r="C244" s="77" t="s">
        <v>1688</v>
      </c>
      <c r="D244" s="77" t="s">
        <v>1689</v>
      </c>
      <c r="E244" s="77" t="s">
        <v>1688</v>
      </c>
      <c r="F244" s="77" t="s">
        <v>1690</v>
      </c>
      <c r="O244" s="77" t="s">
        <v>468</v>
      </c>
      <c r="P244" s="77" t="b">
        <f>List129[[#This Row],[Income2018]]=List129[[#This Row],[Income]]</f>
        <v>1</v>
      </c>
      <c r="Q244" s="77" t="s">
        <v>468</v>
      </c>
      <c r="S244" s="77" t="e">
        <f>VLOOKUP(List129[[#This Row],[Afkorting]],$AF$288:$AF$307,1,FALSE)</f>
        <v>#N/A</v>
      </c>
      <c r="X244" s="77" t="s">
        <v>1223</v>
      </c>
      <c r="Y244" s="77" t="e">
        <v>#N/A</v>
      </c>
      <c r="Z244" s="79" t="e">
        <f>IF(OR(List129[[#This Row],[Fragile 2018]]=1,List129[[#This Row],[Income]]="LDC"),1,"")</f>
        <v>#N/A</v>
      </c>
      <c r="AN244" s="77" t="s">
        <v>1688</v>
      </c>
    </row>
    <row r="245" spans="1:40" x14ac:dyDescent="0.25">
      <c r="A245" s="77">
        <v>706</v>
      </c>
      <c r="C245" s="77" t="s">
        <v>1691</v>
      </c>
      <c r="D245" s="77" t="s">
        <v>1692</v>
      </c>
      <c r="E245" s="77" t="s">
        <v>1693</v>
      </c>
      <c r="F245" s="77" t="s">
        <v>1590</v>
      </c>
      <c r="K245" s="77" t="s">
        <v>1590</v>
      </c>
      <c r="O245" s="77" t="s">
        <v>468</v>
      </c>
      <c r="P245" s="77" t="b">
        <f>List129[[#This Row],[Income2018]]=List129[[#This Row],[Income]]</f>
        <v>1</v>
      </c>
      <c r="Q245" s="77" t="s">
        <v>468</v>
      </c>
      <c r="S245" s="77" t="e">
        <f>VLOOKUP(List129[[#This Row],[Afkorting]],$AF$288:$AF$307,1,FALSE)</f>
        <v>#N/A</v>
      </c>
      <c r="X245" s="77" t="s">
        <v>1223</v>
      </c>
      <c r="Y245" s="77" t="e">
        <v>#N/A</v>
      </c>
      <c r="Z245" s="79" t="e">
        <f>IF(OR(List129[[#This Row],[Fragile 2018]]=1,List129[[#This Row],[Income]]="LDC"),1,"")</f>
        <v>#N/A</v>
      </c>
      <c r="AN245" s="77" t="s">
        <v>1691</v>
      </c>
    </row>
    <row r="246" spans="1:40" x14ac:dyDescent="0.25">
      <c r="A246" s="77">
        <v>206</v>
      </c>
      <c r="C246" s="77" t="s">
        <v>1694</v>
      </c>
      <c r="D246" s="77" t="s">
        <v>1695</v>
      </c>
      <c r="E246" s="77" t="s">
        <v>1696</v>
      </c>
      <c r="F246" s="77" t="s">
        <v>1697</v>
      </c>
      <c r="J246" s="77">
        <v>742</v>
      </c>
      <c r="K246" s="77" t="s">
        <v>1698</v>
      </c>
      <c r="O246" s="77" t="s">
        <v>1267</v>
      </c>
      <c r="P246" s="77" t="b">
        <f>List129[[#This Row],[Income2018]]=List129[[#This Row],[Income]]</f>
        <v>1</v>
      </c>
      <c r="Q246" s="77" t="s">
        <v>2152</v>
      </c>
      <c r="S246" s="77" t="e">
        <f>VLOOKUP(List129[[#This Row],[Afkorting]],$AF$288:$AF$307,1,FALSE)</f>
        <v>#N/A</v>
      </c>
      <c r="X246" s="77" t="s">
        <v>1223</v>
      </c>
      <c r="Y246" s="77" t="e">
        <v>#N/A</v>
      </c>
      <c r="Z246" s="79" t="e">
        <f>IF(OR(List129[[#This Row],[Fragile 2018]]=1,List129[[#This Row],[Income]]="LDC"),1,"")</f>
        <v>#N/A</v>
      </c>
      <c r="AN246" s="77" t="s">
        <v>1694</v>
      </c>
    </row>
    <row r="247" spans="1:40" x14ac:dyDescent="0.25">
      <c r="A247" s="77">
        <v>148</v>
      </c>
      <c r="C247" s="77" t="s">
        <v>1699</v>
      </c>
      <c r="D247" s="77" t="s">
        <v>1700</v>
      </c>
      <c r="E247" s="77" t="s">
        <v>1701</v>
      </c>
      <c r="F247" s="77" t="s">
        <v>1702</v>
      </c>
      <c r="G247" s="77" t="s">
        <v>1703</v>
      </c>
      <c r="J247" s="77">
        <v>83</v>
      </c>
      <c r="K247" s="77" t="s">
        <v>1704</v>
      </c>
      <c r="O247" s="77" t="s">
        <v>468</v>
      </c>
      <c r="P247" s="77" t="b">
        <f>List129[[#This Row],[Income2018]]=List129[[#This Row],[Income]]</f>
        <v>1</v>
      </c>
      <c r="Q247" s="77" t="s">
        <v>468</v>
      </c>
      <c r="S247" s="77" t="e">
        <f>VLOOKUP(List129[[#This Row],[Afkorting]],$AF$288:$AF$307,1,FALSE)</f>
        <v>#N/A</v>
      </c>
      <c r="X247" s="77" t="s">
        <v>1223</v>
      </c>
      <c r="Y247" s="77" t="e">
        <v>#N/A</v>
      </c>
      <c r="Z247" s="79" t="e">
        <f>IF(OR(List129[[#This Row],[Fragile 2018]]=1,List129[[#This Row],[Income]]="LDC"),1,"")</f>
        <v>#N/A</v>
      </c>
      <c r="AN247" s="77" t="s">
        <v>1699</v>
      </c>
    </row>
    <row r="248" spans="1:40" x14ac:dyDescent="0.25">
      <c r="A248" s="77">
        <v>149</v>
      </c>
      <c r="C248" s="77" t="s">
        <v>1705</v>
      </c>
      <c r="D248" s="77" t="s">
        <v>1706</v>
      </c>
      <c r="E248" s="77" t="s">
        <v>1707</v>
      </c>
      <c r="F248" s="77" t="s">
        <v>1708</v>
      </c>
      <c r="G248" s="77" t="s">
        <v>1709</v>
      </c>
      <c r="J248" s="77">
        <v>84</v>
      </c>
      <c r="K248" s="77" t="s">
        <v>1710</v>
      </c>
      <c r="O248" s="77" t="s">
        <v>468</v>
      </c>
      <c r="P248" s="77" t="b">
        <f>List129[[#This Row],[Income2018]]=List129[[#This Row],[Income]]</f>
        <v>1</v>
      </c>
      <c r="Q248" s="77" t="s">
        <v>468</v>
      </c>
      <c r="S248" s="77" t="e">
        <f>VLOOKUP(List129[[#This Row],[Afkorting]],$AF$288:$AF$307,1,FALSE)</f>
        <v>#N/A</v>
      </c>
      <c r="X248" s="77" t="s">
        <v>1223</v>
      </c>
      <c r="Y248" s="77" t="e">
        <v>#N/A</v>
      </c>
      <c r="Z248" s="79" t="e">
        <f>IF(OR(List129[[#This Row],[Fragile 2018]]=1,List129[[#This Row],[Income]]="LDC"),1,"")</f>
        <v>#N/A</v>
      </c>
      <c r="AN248" s="77" t="s">
        <v>1705</v>
      </c>
    </row>
    <row r="249" spans="1:40" x14ac:dyDescent="0.25">
      <c r="A249" s="77">
        <v>113</v>
      </c>
      <c r="C249" s="77" t="s">
        <v>1711</v>
      </c>
      <c r="D249" s="77" t="s">
        <v>1712</v>
      </c>
      <c r="E249" s="77" t="s">
        <v>1712</v>
      </c>
      <c r="F249" s="77" t="s">
        <v>1713</v>
      </c>
      <c r="G249" s="77" t="s">
        <v>1714</v>
      </c>
      <c r="K249" s="77" t="s">
        <v>1713</v>
      </c>
      <c r="O249" s="77" t="s">
        <v>468</v>
      </c>
      <c r="P249" s="77" t="b">
        <f>List129[[#This Row],[Income2018]]=List129[[#This Row],[Income]]</f>
        <v>1</v>
      </c>
      <c r="Q249" s="77" t="s">
        <v>468</v>
      </c>
      <c r="S249" s="77" t="e">
        <f>VLOOKUP(List129[[#This Row],[Afkorting]],$AF$288:$AF$307,1,FALSE)</f>
        <v>#N/A</v>
      </c>
      <c r="X249" s="77" t="s">
        <v>1223</v>
      </c>
      <c r="Y249" s="77" t="e">
        <v>#N/A</v>
      </c>
      <c r="Z249" s="79" t="e">
        <f>IF(OR(List129[[#This Row],[Fragile 2018]]=1,List129[[#This Row],[Income]]="LDC"),1,"")</f>
        <v>#N/A</v>
      </c>
      <c r="AN249" s="77" t="s">
        <v>1711</v>
      </c>
    </row>
    <row r="250" spans="1:40" x14ac:dyDescent="0.25">
      <c r="A250" s="77">
        <v>399</v>
      </c>
      <c r="C250" s="77" t="s">
        <v>1715</v>
      </c>
      <c r="D250" s="77" t="s">
        <v>1716</v>
      </c>
      <c r="F250" s="77" t="s">
        <v>1717</v>
      </c>
      <c r="O250" s="77" t="s">
        <v>468</v>
      </c>
      <c r="P250" s="77" t="b">
        <f>List129[[#This Row],[Income2018]]=List129[[#This Row],[Income]]</f>
        <v>1</v>
      </c>
      <c r="Q250" s="77" t="s">
        <v>468</v>
      </c>
      <c r="S250" s="77" t="e">
        <f>VLOOKUP(List129[[#This Row],[Afkorting]],$AF$288:$AF$307,1,FALSE)</f>
        <v>#N/A</v>
      </c>
      <c r="X250" s="77" t="s">
        <v>1223</v>
      </c>
      <c r="Y250" s="77" t="e">
        <v>#N/A</v>
      </c>
      <c r="Z250" s="79" t="e">
        <f>IF(OR(List129[[#This Row],[Fragile 2018]]=1,List129[[#This Row],[Income]]="LDC"),1,"")</f>
        <v>#N/A</v>
      </c>
      <c r="AN250" s="77" t="s">
        <v>1715</v>
      </c>
    </row>
    <row r="251" spans="1:40" x14ac:dyDescent="0.25">
      <c r="A251" s="77">
        <v>497</v>
      </c>
      <c r="C251" s="77" t="s">
        <v>1718</v>
      </c>
      <c r="D251" s="77" t="s">
        <v>1718</v>
      </c>
      <c r="E251" s="77" t="s">
        <v>1718</v>
      </c>
      <c r="F251" s="77" t="s">
        <v>1719</v>
      </c>
      <c r="G251" s="77" t="s">
        <v>1720</v>
      </c>
      <c r="K251" s="77" t="s">
        <v>1721</v>
      </c>
      <c r="O251" s="77" t="s">
        <v>468</v>
      </c>
      <c r="P251" s="77" t="b">
        <f>List129[[#This Row],[Income2018]]=List129[[#This Row],[Income]]</f>
        <v>1</v>
      </c>
      <c r="Q251" s="77" t="s">
        <v>468</v>
      </c>
      <c r="S251" s="77" t="e">
        <f>VLOOKUP(List129[[#This Row],[Afkorting]],$AF$288:$AF$307,1,FALSE)</f>
        <v>#N/A</v>
      </c>
      <c r="X251" s="77" t="s">
        <v>1223</v>
      </c>
      <c r="Y251" s="77" t="e">
        <v>#N/A</v>
      </c>
      <c r="Z251" s="79" t="e">
        <f>IF(OR(List129[[#This Row],[Fragile 2018]]=1,List129[[#This Row],[Income]]="LDC"),1,"")</f>
        <v>#N/A</v>
      </c>
      <c r="AN251" s="77" t="s">
        <v>1718</v>
      </c>
    </row>
    <row r="252" spans="1:40" x14ac:dyDescent="0.25">
      <c r="A252" s="77">
        <v>120</v>
      </c>
      <c r="C252" s="77" t="s">
        <v>1722</v>
      </c>
      <c r="D252" s="77" t="s">
        <v>1722</v>
      </c>
      <c r="E252" s="77" t="s">
        <v>1722</v>
      </c>
      <c r="F252" s="77" t="s">
        <v>1723</v>
      </c>
      <c r="G252" s="77" t="s">
        <v>1724</v>
      </c>
      <c r="K252" s="77" t="s">
        <v>1725</v>
      </c>
      <c r="O252" s="77" t="s">
        <v>468</v>
      </c>
      <c r="P252" s="77" t="b">
        <f>List129[[#This Row],[Income2018]]=List129[[#This Row],[Income]]</f>
        <v>1</v>
      </c>
      <c r="Q252" s="77" t="s">
        <v>468</v>
      </c>
      <c r="S252" s="77" t="e">
        <f>VLOOKUP(List129[[#This Row],[Afkorting]],$AF$288:$AF$307,1,FALSE)</f>
        <v>#N/A</v>
      </c>
      <c r="X252" s="77" t="s">
        <v>1223</v>
      </c>
      <c r="Y252" s="77" t="e">
        <v>#N/A</v>
      </c>
      <c r="Z252" s="79" t="e">
        <f>IF(OR(List129[[#This Row],[Fragile 2018]]=1,List129[[#This Row],[Income]]="LDC"),1,"")</f>
        <v>#N/A</v>
      </c>
      <c r="AN252" s="77" t="s">
        <v>1722</v>
      </c>
    </row>
    <row r="253" spans="1:40" x14ac:dyDescent="0.25">
      <c r="A253" s="77">
        <v>129</v>
      </c>
      <c r="C253" s="77" t="s">
        <v>1726</v>
      </c>
      <c r="D253" s="77" t="s">
        <v>1727</v>
      </c>
      <c r="E253" s="77" t="s">
        <v>1728</v>
      </c>
      <c r="F253" s="77" t="s">
        <v>1729</v>
      </c>
      <c r="G253" s="77" t="s">
        <v>1730</v>
      </c>
      <c r="K253" s="77" t="s">
        <v>1731</v>
      </c>
      <c r="O253" s="77" t="s">
        <v>468</v>
      </c>
      <c r="P253" s="77" t="b">
        <f>List129[[#This Row],[Income2018]]=List129[[#This Row],[Income]]</f>
        <v>1</v>
      </c>
      <c r="Q253" s="77" t="s">
        <v>468</v>
      </c>
      <c r="S253" s="77" t="e">
        <f>VLOOKUP(List129[[#This Row],[Afkorting]],$AF$288:$AF$307,1,FALSE)</f>
        <v>#N/A</v>
      </c>
      <c r="X253" s="77" t="s">
        <v>1223</v>
      </c>
      <c r="Y253" s="77" t="e">
        <v>#N/A</v>
      </c>
      <c r="Z253" s="79" t="e">
        <f>IF(OR(List129[[#This Row],[Fragile 2018]]=1,List129[[#This Row],[Income]]="LDC"),1,"")</f>
        <v>#N/A</v>
      </c>
      <c r="AN253" s="77" t="s">
        <v>1726</v>
      </c>
    </row>
    <row r="254" spans="1:40" x14ac:dyDescent="0.25">
      <c r="A254" s="77">
        <v>613</v>
      </c>
      <c r="C254" s="77" t="s">
        <v>1732</v>
      </c>
      <c r="D254" s="77" t="s">
        <v>1733</v>
      </c>
      <c r="E254" s="77" t="s">
        <v>1734</v>
      </c>
      <c r="F254" s="77" t="s">
        <v>1735</v>
      </c>
      <c r="G254" s="77" t="s">
        <v>1736</v>
      </c>
      <c r="K254" s="77" t="s">
        <v>1737</v>
      </c>
      <c r="O254" s="77" t="s">
        <v>468</v>
      </c>
      <c r="P254" s="77" t="b">
        <f>List129[[#This Row],[Income2018]]=List129[[#This Row],[Income]]</f>
        <v>1</v>
      </c>
      <c r="Q254" s="77" t="s">
        <v>468</v>
      </c>
      <c r="S254" s="77" t="e">
        <f>VLOOKUP(List129[[#This Row],[Afkorting]],$AF$288:$AF$307,1,FALSE)</f>
        <v>#N/A</v>
      </c>
      <c r="X254" s="77" t="s">
        <v>1223</v>
      </c>
      <c r="Y254" s="77" t="e">
        <v>#N/A</v>
      </c>
      <c r="Z254" s="79" t="e">
        <f>IF(OR(List129[[#This Row],[Fragile 2018]]=1,List129[[#This Row],[Income]]="LDC"),1,"")</f>
        <v>#N/A</v>
      </c>
      <c r="AN254" s="77" t="s">
        <v>1732</v>
      </c>
    </row>
    <row r="255" spans="1:40" x14ac:dyDescent="0.25">
      <c r="A255" s="77">
        <v>104</v>
      </c>
      <c r="C255" s="77" t="s">
        <v>1738</v>
      </c>
      <c r="D255" s="77" t="s">
        <v>1739</v>
      </c>
      <c r="F255" s="77" t="s">
        <v>1740</v>
      </c>
      <c r="O255" s="77" t="s">
        <v>468</v>
      </c>
      <c r="P255" s="77" t="b">
        <f>List129[[#This Row],[Income2018]]=List129[[#This Row],[Income]]</f>
        <v>1</v>
      </c>
      <c r="Q255" s="77" t="s">
        <v>468</v>
      </c>
      <c r="S255" s="77" t="e">
        <f>VLOOKUP(List129[[#This Row],[Afkorting]],$AF$288:$AF$307,1,FALSE)</f>
        <v>#N/A</v>
      </c>
      <c r="X255" s="77" t="s">
        <v>1223</v>
      </c>
      <c r="Y255" s="77" t="e">
        <v>#N/A</v>
      </c>
      <c r="Z255" s="79" t="e">
        <f>IF(OR(List129[[#This Row],[Fragile 2018]]=1,List129[[#This Row],[Income]]="LDC"),1,"")</f>
        <v>#N/A</v>
      </c>
      <c r="AN255" s="77" t="s">
        <v>1738</v>
      </c>
    </row>
    <row r="256" spans="1:40" x14ac:dyDescent="0.25">
      <c r="A256" s="77">
        <v>692</v>
      </c>
      <c r="C256" s="77" t="s">
        <v>1741</v>
      </c>
      <c r="D256" s="77" t="s">
        <v>1742</v>
      </c>
      <c r="E256" s="77" t="s">
        <v>1743</v>
      </c>
      <c r="F256" s="77" t="s">
        <v>1744</v>
      </c>
      <c r="K256" s="77" t="s">
        <v>1745</v>
      </c>
      <c r="O256" s="77" t="s">
        <v>468</v>
      </c>
      <c r="P256" s="77" t="b">
        <f>List129[[#This Row],[Income2018]]=List129[[#This Row],[Income]]</f>
        <v>1</v>
      </c>
      <c r="Q256" s="77" t="s">
        <v>468</v>
      </c>
      <c r="S256" s="77" t="e">
        <f>VLOOKUP(List129[[#This Row],[Afkorting]],$AF$288:$AF$307,1,FALSE)</f>
        <v>#N/A</v>
      </c>
      <c r="X256" s="77" t="s">
        <v>1223</v>
      </c>
      <c r="Y256" s="77" t="e">
        <v>#N/A</v>
      </c>
      <c r="Z256" s="79" t="e">
        <f>IF(OR(List129[[#This Row],[Fragile 2018]]=1,List129[[#This Row],[Income]]="LDC"),1,"")</f>
        <v>#N/A</v>
      </c>
      <c r="AN256" s="77" t="s">
        <v>1741</v>
      </c>
    </row>
    <row r="257" spans="1:43" x14ac:dyDescent="0.25">
      <c r="A257" s="77">
        <v>122</v>
      </c>
      <c r="C257" s="77" t="s">
        <v>1746</v>
      </c>
      <c r="D257" s="77" t="s">
        <v>1747</v>
      </c>
      <c r="E257" s="77" t="s">
        <v>1748</v>
      </c>
      <c r="F257" s="77" t="s">
        <v>1749</v>
      </c>
      <c r="G257" s="77" t="s">
        <v>1750</v>
      </c>
      <c r="J257" s="77">
        <v>76</v>
      </c>
      <c r="K257" s="77" t="s">
        <v>1749</v>
      </c>
      <c r="O257" s="77" t="s">
        <v>468</v>
      </c>
      <c r="P257" s="77" t="b">
        <f>List129[[#This Row],[Income2018]]=List129[[#This Row],[Income]]</f>
        <v>1</v>
      </c>
      <c r="Q257" s="77" t="s">
        <v>468</v>
      </c>
      <c r="S257" s="77" t="e">
        <f>VLOOKUP(List129[[#This Row],[Afkorting]],$AF$288:$AF$307,1,FALSE)</f>
        <v>#N/A</v>
      </c>
      <c r="X257" s="77" t="s">
        <v>1223</v>
      </c>
      <c r="Y257" s="77" t="e">
        <v>#N/A</v>
      </c>
      <c r="Z257" s="79" t="e">
        <f>IF(OR(List129[[#This Row],[Fragile 2018]]=1,List129[[#This Row],[Income]]="LDC"),1,"")</f>
        <v>#N/A</v>
      </c>
      <c r="AN257" s="77" t="s">
        <v>1746</v>
      </c>
      <c r="AO257" s="83"/>
      <c r="AQ257" s="83"/>
    </row>
    <row r="258" spans="1:43" x14ac:dyDescent="0.25">
      <c r="A258" s="77">
        <v>123</v>
      </c>
      <c r="C258" s="77" t="s">
        <v>1751</v>
      </c>
      <c r="D258" s="77" t="s">
        <v>1751</v>
      </c>
      <c r="E258" s="77" t="s">
        <v>1751</v>
      </c>
      <c r="F258" s="77" t="s">
        <v>1752</v>
      </c>
      <c r="G258" s="77" t="s">
        <v>1753</v>
      </c>
      <c r="K258" s="77" t="s">
        <v>1754</v>
      </c>
      <c r="O258" s="77" t="s">
        <v>468</v>
      </c>
      <c r="P258" s="77" t="b">
        <f>List129[[#This Row],[Income2018]]=List129[[#This Row],[Income]]</f>
        <v>1</v>
      </c>
      <c r="Q258" s="77" t="s">
        <v>468</v>
      </c>
      <c r="S258" s="77" t="e">
        <f>VLOOKUP(List129[[#This Row],[Afkorting]],$AF$288:$AF$307,1,FALSE)</f>
        <v>#N/A</v>
      </c>
      <c r="X258" s="77" t="s">
        <v>1223</v>
      </c>
      <c r="Y258" s="77" t="e">
        <v>#N/A</v>
      </c>
      <c r="Z258" s="79" t="e">
        <f>IF(OR(List129[[#This Row],[Fragile 2018]]=1,List129[[#This Row],[Income]]="LDC"),1,"")</f>
        <v>#N/A</v>
      </c>
      <c r="AN258" s="77" t="s">
        <v>1751</v>
      </c>
      <c r="AO258" s="83"/>
      <c r="AQ258" s="83"/>
    </row>
    <row r="259" spans="1:43" x14ac:dyDescent="0.25">
      <c r="A259" s="77">
        <v>267</v>
      </c>
      <c r="C259" s="77" t="s">
        <v>1755</v>
      </c>
      <c r="D259" s="77" t="s">
        <v>1755</v>
      </c>
      <c r="E259" s="77" t="s">
        <v>1755</v>
      </c>
      <c r="F259" s="77" t="s">
        <v>1756</v>
      </c>
      <c r="G259" s="77" t="s">
        <v>1757</v>
      </c>
      <c r="J259" s="77">
        <v>561</v>
      </c>
      <c r="K259" s="77" t="s">
        <v>1756</v>
      </c>
      <c r="O259" s="77" t="s">
        <v>1267</v>
      </c>
      <c r="P259" s="77" t="b">
        <f>List129[[#This Row],[Income2018]]=List129[[#This Row],[Income]]</f>
        <v>1</v>
      </c>
      <c r="Q259" s="77" t="s">
        <v>2153</v>
      </c>
      <c r="S259" s="77" t="e">
        <f>VLOOKUP(List129[[#This Row],[Afkorting]],$AF$288:$AF$307,1,FALSE)</f>
        <v>#N/A</v>
      </c>
      <c r="X259" s="77" t="s">
        <v>1223</v>
      </c>
      <c r="Y259" s="77" t="e">
        <v>#N/A</v>
      </c>
      <c r="Z259" s="79" t="e">
        <f>IF(OR(List129[[#This Row],[Fragile 2018]]=1,List129[[#This Row],[Income]]="LDC"),1,"")</f>
        <v>#N/A</v>
      </c>
      <c r="AN259" s="77" t="s">
        <v>1755</v>
      </c>
      <c r="AO259" s="83"/>
      <c r="AQ259" s="83"/>
    </row>
    <row r="260" spans="1:43" x14ac:dyDescent="0.25">
      <c r="A260" s="77">
        <v>387</v>
      </c>
      <c r="C260" s="77" t="s">
        <v>1758</v>
      </c>
      <c r="D260" s="77" t="s">
        <v>1759</v>
      </c>
      <c r="E260" s="77" t="s">
        <v>1760</v>
      </c>
      <c r="F260" s="77" t="s">
        <v>988</v>
      </c>
      <c r="K260" s="77" t="s">
        <v>988</v>
      </c>
      <c r="O260" s="77" t="s">
        <v>468</v>
      </c>
      <c r="P260" s="77" t="b">
        <f>List129[[#This Row],[Income2018]]=List129[[#This Row],[Income]]</f>
        <v>1</v>
      </c>
      <c r="Q260" s="77" t="s">
        <v>468</v>
      </c>
      <c r="S260" s="77" t="e">
        <f>VLOOKUP(List129[[#This Row],[Afkorting]],$AF$288:$AF$307,1,FALSE)</f>
        <v>#N/A</v>
      </c>
      <c r="X260" s="77" t="s">
        <v>1223</v>
      </c>
      <c r="Y260" s="77" t="e">
        <v>#N/A</v>
      </c>
      <c r="Z260" s="79" t="e">
        <f>IF(OR(List129[[#This Row],[Fragile 2018]]=1,List129[[#This Row],[Income]]="LDC"),1,"")</f>
        <v>#N/A</v>
      </c>
      <c r="AN260" s="77" t="s">
        <v>1758</v>
      </c>
      <c r="AO260" s="83"/>
      <c r="AQ260" s="83"/>
    </row>
    <row r="261" spans="1:43" x14ac:dyDescent="0.25">
      <c r="A261" s="77">
        <v>124</v>
      </c>
      <c r="C261" s="77" t="s">
        <v>1761</v>
      </c>
      <c r="D261" s="77" t="s">
        <v>1762</v>
      </c>
      <c r="E261" s="77" t="s">
        <v>1763</v>
      </c>
      <c r="F261" s="77" t="s">
        <v>1764</v>
      </c>
      <c r="G261" s="77" t="s">
        <v>1765</v>
      </c>
      <c r="J261" s="77">
        <v>77</v>
      </c>
      <c r="K261" s="77" t="s">
        <v>1766</v>
      </c>
      <c r="O261" s="77" t="s">
        <v>468</v>
      </c>
      <c r="P261" s="77" t="b">
        <f>List129[[#This Row],[Income2018]]=List129[[#This Row],[Income]]</f>
        <v>1</v>
      </c>
      <c r="Q261" s="77" t="s">
        <v>468</v>
      </c>
      <c r="S261" s="77" t="e">
        <f>VLOOKUP(List129[[#This Row],[Afkorting]],$AF$288:$AF$307,1,FALSE)</f>
        <v>#N/A</v>
      </c>
      <c r="X261" s="77" t="s">
        <v>1223</v>
      </c>
      <c r="Y261" s="77" t="e">
        <v>#N/A</v>
      </c>
      <c r="Z261" s="79" t="e">
        <f>IF(OR(List129[[#This Row],[Fragile 2018]]=1,List129[[#This Row],[Income]]="LDC"),1,"")</f>
        <v>#N/A</v>
      </c>
      <c r="AN261" s="77" t="s">
        <v>1761</v>
      </c>
      <c r="AO261" s="83"/>
      <c r="AQ261" s="83"/>
    </row>
    <row r="262" spans="1:43" x14ac:dyDescent="0.25">
      <c r="A262" s="77">
        <v>145</v>
      </c>
      <c r="C262" s="77" t="s">
        <v>1767</v>
      </c>
      <c r="D262" s="77" t="s">
        <v>1768</v>
      </c>
      <c r="E262" s="77" t="s">
        <v>1769</v>
      </c>
      <c r="F262" s="77" t="s">
        <v>1770</v>
      </c>
      <c r="J262" s="77">
        <v>87</v>
      </c>
      <c r="K262" s="77" t="s">
        <v>1770</v>
      </c>
      <c r="O262" s="77" t="s">
        <v>468</v>
      </c>
      <c r="P262" s="77" t="b">
        <f>List129[[#This Row],[Income2018]]=List129[[#This Row],[Income]]</f>
        <v>1</v>
      </c>
      <c r="Q262" s="77" t="s">
        <v>468</v>
      </c>
      <c r="S262" s="77" t="e">
        <f>VLOOKUP(List129[[#This Row],[Afkorting]],$AF$288:$AF$307,1,FALSE)</f>
        <v>#N/A</v>
      </c>
      <c r="X262" s="77" t="s">
        <v>1223</v>
      </c>
      <c r="Y262" s="77" t="e">
        <v>#N/A</v>
      </c>
      <c r="Z262" s="79" t="e">
        <f>IF(OR(List129[[#This Row],[Fragile 2018]]=1,List129[[#This Row],[Income]]="LDC"),1,"")</f>
        <v>#N/A</v>
      </c>
      <c r="AN262" s="77" t="s">
        <v>1767</v>
      </c>
      <c r="AO262" s="83"/>
      <c r="AQ262" s="83"/>
    </row>
    <row r="263" spans="1:43" x14ac:dyDescent="0.25">
      <c r="A263" s="77">
        <v>694</v>
      </c>
      <c r="C263" s="77" t="s">
        <v>1036</v>
      </c>
      <c r="D263" s="77" t="s">
        <v>1036</v>
      </c>
      <c r="E263" s="77" t="s">
        <v>1036</v>
      </c>
      <c r="F263" s="77" t="s">
        <v>1037</v>
      </c>
      <c r="J263" s="77">
        <v>384</v>
      </c>
      <c r="K263" s="77" t="s">
        <v>1038</v>
      </c>
      <c r="O263" s="77" t="s">
        <v>1263</v>
      </c>
      <c r="P263" s="77" t="b">
        <f>List129[[#This Row],[Income2018]]=List129[[#This Row],[Income]]</f>
        <v>1</v>
      </c>
      <c r="Q263" s="77" t="s">
        <v>2108</v>
      </c>
      <c r="S263" s="77" t="e">
        <f>VLOOKUP(List129[[#This Row],[Afkorting]],$AF$288:$AF$307,1,FALSE)</f>
        <v>#N/A</v>
      </c>
      <c r="X263" s="77" t="s">
        <v>1223</v>
      </c>
      <c r="Y263" s="77" t="e">
        <v>#N/A</v>
      </c>
      <c r="Z263" s="79" t="e">
        <f>IF(OR(List129[[#This Row],[Fragile 2018]]=1,List129[[#This Row],[Income]]="LDC"),1,"")</f>
        <v>#N/A</v>
      </c>
      <c r="AN263" s="77" t="s">
        <v>1036</v>
      </c>
      <c r="AO263" s="83"/>
      <c r="AQ263" s="83"/>
    </row>
    <row r="264" spans="1:43" x14ac:dyDescent="0.25">
      <c r="A264" s="77">
        <v>495</v>
      </c>
      <c r="C264" s="77" t="s">
        <v>1771</v>
      </c>
      <c r="D264" s="77" t="s">
        <v>1771</v>
      </c>
      <c r="E264" s="77" t="s">
        <v>1772</v>
      </c>
      <c r="F264" s="77" t="s">
        <v>1773</v>
      </c>
      <c r="K264" s="77" t="s">
        <v>1773</v>
      </c>
      <c r="O264" s="77" t="s">
        <v>468</v>
      </c>
      <c r="P264" s="77" t="b">
        <f>List129[[#This Row],[Income2018]]=List129[[#This Row],[Income]]</f>
        <v>1</v>
      </c>
      <c r="Q264" s="77" t="s">
        <v>468</v>
      </c>
      <c r="S264" s="77" t="e">
        <f>VLOOKUP(List129[[#This Row],[Afkorting]],$AF$288:$AF$307,1,FALSE)</f>
        <v>#N/A</v>
      </c>
      <c r="X264" s="77" t="s">
        <v>1223</v>
      </c>
      <c r="Y264" s="77" t="e">
        <v>#N/A</v>
      </c>
      <c r="Z264" s="79" t="e">
        <f>IF(OR(List129[[#This Row],[Fragile 2018]]=1,List129[[#This Row],[Income]]="LDC"),1,"")</f>
        <v>#N/A</v>
      </c>
      <c r="AN264" s="77" t="s">
        <v>1771</v>
      </c>
      <c r="AO264" s="83"/>
      <c r="AQ264" s="83"/>
    </row>
    <row r="265" spans="1:43" x14ac:dyDescent="0.25">
      <c r="A265" s="77">
        <v>125</v>
      </c>
      <c r="C265" s="77" t="s">
        <v>1774</v>
      </c>
      <c r="D265" s="77" t="s">
        <v>1775</v>
      </c>
      <c r="E265" s="77" t="s">
        <v>1774</v>
      </c>
      <c r="F265" s="77" t="s">
        <v>1776</v>
      </c>
      <c r="G265" s="77" t="s">
        <v>1777</v>
      </c>
      <c r="K265" s="77" t="s">
        <v>1778</v>
      </c>
      <c r="O265" s="77" t="s">
        <v>468</v>
      </c>
      <c r="P265" s="77" t="b">
        <f>List129[[#This Row],[Income2018]]=List129[[#This Row],[Income]]</f>
        <v>1</v>
      </c>
      <c r="Q265" s="77" t="s">
        <v>468</v>
      </c>
      <c r="S265" s="77" t="e">
        <f>VLOOKUP(List129[[#This Row],[Afkorting]],$AF$288:$AF$307,1,FALSE)</f>
        <v>#N/A</v>
      </c>
      <c r="X265" s="77" t="s">
        <v>1223</v>
      </c>
      <c r="Y265" s="77" t="e">
        <v>#N/A</v>
      </c>
      <c r="Z265" s="79" t="e">
        <f>IF(OR(List129[[#This Row],[Fragile 2018]]=1,List129[[#This Row],[Income]]="LDC"),1,"")</f>
        <v>#N/A</v>
      </c>
      <c r="AN265" s="77" t="s">
        <v>1774</v>
      </c>
      <c r="AO265" s="83"/>
      <c r="AQ265" s="83"/>
    </row>
    <row r="266" spans="1:43" x14ac:dyDescent="0.25">
      <c r="A266" s="77">
        <v>140</v>
      </c>
      <c r="C266" s="77" t="s">
        <v>1779</v>
      </c>
      <c r="D266" s="77" t="s">
        <v>1780</v>
      </c>
      <c r="E266" s="77" t="s">
        <v>1781</v>
      </c>
      <c r="F266" s="77" t="s">
        <v>1782</v>
      </c>
      <c r="J266" s="77">
        <v>69</v>
      </c>
      <c r="K266" s="77" t="s">
        <v>1783</v>
      </c>
      <c r="O266" s="77" t="s">
        <v>468</v>
      </c>
      <c r="P266" s="77" t="b">
        <f>List129[[#This Row],[Income2018]]=List129[[#This Row],[Income]]</f>
        <v>1</v>
      </c>
      <c r="Q266" s="77" t="s">
        <v>468</v>
      </c>
      <c r="S266" s="77" t="e">
        <f>VLOOKUP(List129[[#This Row],[Afkorting]],$AF$288:$AF$307,1,FALSE)</f>
        <v>#N/A</v>
      </c>
      <c r="X266" s="77" t="s">
        <v>1223</v>
      </c>
      <c r="Y266" s="77" t="e">
        <v>#N/A</v>
      </c>
      <c r="Z266" s="79" t="e">
        <f>IF(OR(List129[[#This Row],[Fragile 2018]]=1,List129[[#This Row],[Income]]="LDC"),1,"")</f>
        <v>#N/A</v>
      </c>
      <c r="AN266" s="77" t="s">
        <v>1779</v>
      </c>
      <c r="AO266" s="83"/>
      <c r="AQ266" s="83"/>
    </row>
    <row r="267" spans="1:43" x14ac:dyDescent="0.25">
      <c r="A267" s="77">
        <v>138</v>
      </c>
      <c r="C267" s="77" t="s">
        <v>1784</v>
      </c>
      <c r="D267" s="77" t="s">
        <v>1784</v>
      </c>
      <c r="E267" s="77" t="s">
        <v>1785</v>
      </c>
      <c r="F267" s="77" t="s">
        <v>690</v>
      </c>
      <c r="G267" s="77" t="s">
        <v>1786</v>
      </c>
      <c r="J267" s="77">
        <v>61</v>
      </c>
      <c r="K267" s="77" t="s">
        <v>1787</v>
      </c>
      <c r="O267" s="77" t="s">
        <v>1267</v>
      </c>
      <c r="P267" s="77" t="b">
        <f>List129[[#This Row],[Income2018]]=List129[[#This Row],[Income]]</f>
        <v>1</v>
      </c>
      <c r="Q267" s="77" t="s">
        <v>2154</v>
      </c>
      <c r="S267" s="77" t="e">
        <f>VLOOKUP(List129[[#This Row],[Afkorting]],$AF$288:$AF$307,1,FALSE)</f>
        <v>#N/A</v>
      </c>
      <c r="X267" s="77" t="s">
        <v>1223</v>
      </c>
      <c r="Y267" s="77" t="e">
        <v>#N/A</v>
      </c>
      <c r="Z267" s="79" t="e">
        <f>IF(OR(List129[[#This Row],[Fragile 2018]]=1,List129[[#This Row],[Income]]="LDC"),1,"")</f>
        <v>#N/A</v>
      </c>
      <c r="AN267" s="77" t="s">
        <v>1784</v>
      </c>
      <c r="AO267" s="83"/>
      <c r="AQ267" s="83"/>
    </row>
    <row r="268" spans="1:43" x14ac:dyDescent="0.25">
      <c r="A268" s="77">
        <v>998</v>
      </c>
      <c r="C268" s="77" t="s">
        <v>1788</v>
      </c>
      <c r="D268" s="77" t="s">
        <v>1789</v>
      </c>
      <c r="F268" s="77" t="s">
        <v>1790</v>
      </c>
      <c r="O268" s="77" t="s">
        <v>468</v>
      </c>
      <c r="P268" s="77" t="b">
        <f>List129[[#This Row],[Income2018]]=List129[[#This Row],[Income]]</f>
        <v>1</v>
      </c>
      <c r="Q268" s="77" t="s">
        <v>468</v>
      </c>
      <c r="S268" s="77" t="e">
        <f>VLOOKUP(List129[[#This Row],[Afkorting]],$AF$288:$AF$307,1,FALSE)</f>
        <v>#N/A</v>
      </c>
      <c r="X268" s="77" t="s">
        <v>1223</v>
      </c>
      <c r="Y268" s="77" t="e">
        <v>#N/A</v>
      </c>
      <c r="Z268" s="79" t="e">
        <f>IF(OR(List129[[#This Row],[Fragile 2018]]=1,List129[[#This Row],[Income]]="LDC"),1,"")</f>
        <v>#N/A</v>
      </c>
      <c r="AN268" s="77" t="s">
        <v>1788</v>
      </c>
      <c r="AO268" s="83"/>
      <c r="AQ268" s="83"/>
    </row>
    <row r="269" spans="1:43" x14ac:dyDescent="0.25">
      <c r="A269" s="77">
        <v>688</v>
      </c>
      <c r="C269" s="77" t="s">
        <v>1791</v>
      </c>
      <c r="D269" s="77" t="s">
        <v>1791</v>
      </c>
      <c r="E269" s="77" t="s">
        <v>1791</v>
      </c>
      <c r="F269" s="77" t="s">
        <v>1792</v>
      </c>
      <c r="O269" s="77" t="s">
        <v>468</v>
      </c>
      <c r="P269" s="77" t="b">
        <f>List129[[#This Row],[Income2018]]=List129[[#This Row],[Income]]</f>
        <v>1</v>
      </c>
      <c r="Q269" s="77" t="s">
        <v>468</v>
      </c>
      <c r="S269" s="77" t="e">
        <f>VLOOKUP(List129[[#This Row],[Afkorting]],$AF$288:$AF$307,1,FALSE)</f>
        <v>#N/A</v>
      </c>
      <c r="X269" s="77" t="s">
        <v>1223</v>
      </c>
      <c r="Y269" s="77" t="e">
        <v>#N/A</v>
      </c>
      <c r="Z269" s="79" t="e">
        <f>IF(OR(List129[[#This Row],[Fragile 2018]]=1,List129[[#This Row],[Income]]="LDC"),1,"")</f>
        <v>#N/A</v>
      </c>
      <c r="AN269" s="77" t="s">
        <v>1791</v>
      </c>
      <c r="AO269" s="83"/>
      <c r="AQ269" s="83"/>
    </row>
    <row r="270" spans="1:43" x14ac:dyDescent="0.25">
      <c r="A270" s="77">
        <v>705</v>
      </c>
      <c r="C270" s="77" t="s">
        <v>1793</v>
      </c>
      <c r="D270" s="77" t="s">
        <v>1793</v>
      </c>
      <c r="E270" s="77" t="s">
        <v>1793</v>
      </c>
      <c r="O270" s="77" t="s">
        <v>468</v>
      </c>
      <c r="P270" s="77" t="b">
        <f>List129[[#This Row],[Income2018]]=List129[[#This Row],[Income]]</f>
        <v>1</v>
      </c>
      <c r="Q270" s="77" t="s">
        <v>468</v>
      </c>
      <c r="S270" s="77" t="e">
        <f>VLOOKUP(List129[[#This Row],[Afkorting]],$AF$288:$AF$307,1,FALSE)</f>
        <v>#N/A</v>
      </c>
      <c r="X270" s="77" t="s">
        <v>1223</v>
      </c>
      <c r="Y270" s="77" t="e">
        <v>#N/A</v>
      </c>
      <c r="Z270" s="79" t="e">
        <f>IF(OR(List129[[#This Row],[Fragile 2018]]=1,List129[[#This Row],[Income]]="LDC"),1,"")</f>
        <v>#N/A</v>
      </c>
      <c r="AN270" s="77" t="s">
        <v>1793</v>
      </c>
      <c r="AO270" s="83"/>
      <c r="AQ270" s="83"/>
    </row>
    <row r="271" spans="1:43" x14ac:dyDescent="0.25">
      <c r="A271" s="77">
        <v>396</v>
      </c>
      <c r="C271" s="77" t="s">
        <v>1794</v>
      </c>
      <c r="D271" s="77" t="s">
        <v>1794</v>
      </c>
      <c r="E271" s="77" t="s">
        <v>1794</v>
      </c>
      <c r="F271" s="77" t="s">
        <v>1795</v>
      </c>
      <c r="O271" s="77" t="s">
        <v>468</v>
      </c>
      <c r="P271" s="77" t="b">
        <f>List129[[#This Row],[Income2018]]=List129[[#This Row],[Income]]</f>
        <v>1</v>
      </c>
      <c r="Q271" s="77" t="s">
        <v>468</v>
      </c>
      <c r="S271" s="77" t="e">
        <f>VLOOKUP(List129[[#This Row],[Afkorting]],$AF$288:$AF$307,1,FALSE)</f>
        <v>#N/A</v>
      </c>
      <c r="X271" s="77" t="s">
        <v>1223</v>
      </c>
      <c r="Y271" s="77" t="e">
        <v>#N/A</v>
      </c>
      <c r="Z271" s="79" t="e">
        <f>IF(OR(List129[[#This Row],[Fragile 2018]]=1,List129[[#This Row],[Income]]="LDC"),1,"")</f>
        <v>#N/A</v>
      </c>
      <c r="AN271" s="77" t="s">
        <v>1794</v>
      </c>
      <c r="AO271" s="83"/>
      <c r="AQ271" s="83"/>
    </row>
    <row r="272" spans="1:43" x14ac:dyDescent="0.25">
      <c r="A272" s="77">
        <v>141</v>
      </c>
      <c r="C272" s="77" t="s">
        <v>1796</v>
      </c>
      <c r="D272" s="77" t="s">
        <v>1797</v>
      </c>
      <c r="E272" s="77" t="s">
        <v>1798</v>
      </c>
      <c r="F272" s="77" t="s">
        <v>1799</v>
      </c>
      <c r="J272" s="77">
        <v>68</v>
      </c>
      <c r="K272" s="77" t="s">
        <v>1800</v>
      </c>
      <c r="O272" s="77" t="s">
        <v>468</v>
      </c>
      <c r="P272" s="77" t="b">
        <f>List129[[#This Row],[Income2018]]=List129[[#This Row],[Income]]</f>
        <v>1</v>
      </c>
      <c r="Q272" s="77" t="s">
        <v>468</v>
      </c>
      <c r="S272" s="77" t="e">
        <f>VLOOKUP(List129[[#This Row],[Afkorting]],$AF$288:$AF$307,1,FALSE)</f>
        <v>#N/A</v>
      </c>
      <c r="X272" s="77" t="s">
        <v>1223</v>
      </c>
      <c r="Y272" s="77" t="e">
        <v>#N/A</v>
      </c>
      <c r="Z272" s="79" t="e">
        <f>IF(OR(List129[[#This Row],[Fragile 2018]]=1,List129[[#This Row],[Income]]="LDC"),1,"")</f>
        <v>#N/A</v>
      </c>
      <c r="AN272" s="77" t="s">
        <v>1796</v>
      </c>
      <c r="AO272" s="83"/>
      <c r="AQ272" s="83"/>
    </row>
    <row r="273" spans="1:43" x14ac:dyDescent="0.25">
      <c r="A273" s="77">
        <v>130</v>
      </c>
      <c r="C273" s="77" t="s">
        <v>1801</v>
      </c>
      <c r="D273" s="77" t="s">
        <v>1802</v>
      </c>
      <c r="E273" s="77" t="s">
        <v>1801</v>
      </c>
      <c r="F273" s="77" t="s">
        <v>1803</v>
      </c>
      <c r="O273" s="77" t="s">
        <v>468</v>
      </c>
      <c r="P273" s="77" t="b">
        <f>List129[[#This Row],[Income2018]]=List129[[#This Row],[Income]]</f>
        <v>1</v>
      </c>
      <c r="Q273" s="77" t="s">
        <v>468</v>
      </c>
      <c r="S273" s="77" t="e">
        <f>VLOOKUP(List129[[#This Row],[Afkorting]],$AF$288:$AF$307,1,FALSE)</f>
        <v>#N/A</v>
      </c>
      <c r="X273" s="77" t="s">
        <v>1223</v>
      </c>
      <c r="Y273" s="77" t="e">
        <v>#N/A</v>
      </c>
      <c r="Z273" s="79" t="e">
        <f>IF(OR(List129[[#This Row],[Fragile 2018]]=1,List129[[#This Row],[Income]]="LDC"),1,"")</f>
        <v>#N/A</v>
      </c>
      <c r="AN273" s="77" t="s">
        <v>1801</v>
      </c>
      <c r="AO273" s="83"/>
      <c r="AQ273" s="83"/>
    </row>
    <row r="274" spans="1:43" x14ac:dyDescent="0.25">
      <c r="A274" s="77">
        <v>700</v>
      </c>
      <c r="C274" s="77" t="s">
        <v>1804</v>
      </c>
      <c r="D274" s="77" t="s">
        <v>1805</v>
      </c>
      <c r="E274" s="77" t="s">
        <v>1804</v>
      </c>
      <c r="O274" s="77" t="s">
        <v>468</v>
      </c>
      <c r="P274" s="77" t="b">
        <f>List129[[#This Row],[Income2018]]=List129[[#This Row],[Income]]</f>
        <v>1</v>
      </c>
      <c r="Q274" s="77" t="s">
        <v>468</v>
      </c>
      <c r="S274" s="77" t="e">
        <f>VLOOKUP(List129[[#This Row],[Afkorting]],$AF$288:$AF$307,1,FALSE)</f>
        <v>#N/A</v>
      </c>
      <c r="X274" s="77" t="s">
        <v>1223</v>
      </c>
      <c r="Y274" s="77" t="e">
        <v>#N/A</v>
      </c>
      <c r="Z274" s="79" t="e">
        <f>IF(OR(List129[[#This Row],[Fragile 2018]]=1,List129[[#This Row],[Income]]="LDC"),1,"")</f>
        <v>#N/A</v>
      </c>
      <c r="AN274" s="77" t="s">
        <v>1804</v>
      </c>
      <c r="AO274" s="83"/>
      <c r="AQ274" s="83"/>
    </row>
    <row r="275" spans="1:43" x14ac:dyDescent="0.25">
      <c r="A275" s="77">
        <v>112</v>
      </c>
      <c r="C275" s="77" t="s">
        <v>1806</v>
      </c>
      <c r="D275" s="77" t="s">
        <v>1807</v>
      </c>
      <c r="E275" s="77" t="s">
        <v>1808</v>
      </c>
      <c r="F275" s="77" t="s">
        <v>1809</v>
      </c>
      <c r="G275" s="77" t="s">
        <v>1810</v>
      </c>
      <c r="K275" s="77" t="s">
        <v>1811</v>
      </c>
      <c r="O275" s="77" t="s">
        <v>468</v>
      </c>
      <c r="P275" s="77" t="b">
        <f>List129[[#This Row],[Income2018]]=List129[[#This Row],[Income]]</f>
        <v>1</v>
      </c>
      <c r="Q275" s="77" t="s">
        <v>468</v>
      </c>
      <c r="S275" s="77" t="e">
        <f>VLOOKUP(List129[[#This Row],[Afkorting]],$AF$288:$AF$307,1,FALSE)</f>
        <v>#N/A</v>
      </c>
      <c r="X275" s="77" t="s">
        <v>1223</v>
      </c>
      <c r="Y275" s="77" t="e">
        <v>#N/A</v>
      </c>
      <c r="Z275" s="79" t="e">
        <f>IF(OR(List129[[#This Row],[Fragile 2018]]=1,List129[[#This Row],[Income]]="LDC"),1,"")</f>
        <v>#N/A</v>
      </c>
      <c r="AN275" s="77" t="s">
        <v>1806</v>
      </c>
      <c r="AO275" s="83"/>
      <c r="AQ275" s="83"/>
    </row>
    <row r="276" spans="1:43" x14ac:dyDescent="0.25">
      <c r="A276" s="77">
        <v>260</v>
      </c>
      <c r="C276" s="77" t="s">
        <v>1812</v>
      </c>
      <c r="D276" s="77" t="s">
        <v>1813</v>
      </c>
      <c r="E276" s="77" t="s">
        <v>1814</v>
      </c>
      <c r="F276" s="77" t="s">
        <v>1815</v>
      </c>
      <c r="G276" s="77" t="s">
        <v>1816</v>
      </c>
      <c r="J276" s="77">
        <v>576</v>
      </c>
      <c r="K276" s="77" t="s">
        <v>1817</v>
      </c>
      <c r="O276" s="77" t="s">
        <v>1267</v>
      </c>
      <c r="P276" s="77" t="b">
        <f>List129[[#This Row],[Income2018]]=List129[[#This Row],[Income]]</f>
        <v>1</v>
      </c>
      <c r="Q276" s="77" t="s">
        <v>2155</v>
      </c>
      <c r="S276" s="77" t="e">
        <f>VLOOKUP(List129[[#This Row],[Afkorting]],$AF$288:$AF$307,1,FALSE)</f>
        <v>#N/A</v>
      </c>
      <c r="X276" s="77" t="s">
        <v>1223</v>
      </c>
      <c r="Y276" s="77" t="e">
        <v>#N/A</v>
      </c>
      <c r="Z276" s="79" t="e">
        <f>IF(OR(List129[[#This Row],[Fragile 2018]]=1,List129[[#This Row],[Income]]="LDC"),1,"")</f>
        <v>#N/A</v>
      </c>
      <c r="AN276" s="77" t="s">
        <v>1812</v>
      </c>
      <c r="AO276" s="83"/>
      <c r="AQ276" s="83"/>
    </row>
    <row r="277" spans="1:43" x14ac:dyDescent="0.25">
      <c r="A277" s="77">
        <v>402</v>
      </c>
      <c r="C277" s="77" t="s">
        <v>1818</v>
      </c>
      <c r="D277" s="77" t="s">
        <v>1819</v>
      </c>
      <c r="E277" s="77" t="s">
        <v>1820</v>
      </c>
      <c r="F277" s="77" t="s">
        <v>1821</v>
      </c>
      <c r="K277" s="77" t="s">
        <v>1821</v>
      </c>
      <c r="O277" s="77" t="s">
        <v>468</v>
      </c>
      <c r="P277" s="77" t="b">
        <f>List129[[#This Row],[Income2018]]=List129[[#This Row],[Income]]</f>
        <v>1</v>
      </c>
      <c r="Q277" s="77" t="s">
        <v>468</v>
      </c>
      <c r="S277" s="77" t="e">
        <f>VLOOKUP(List129[[#This Row],[Afkorting]],$AF$288:$AF$307,1,FALSE)</f>
        <v>#N/A</v>
      </c>
      <c r="X277" s="77" t="s">
        <v>1223</v>
      </c>
      <c r="Y277" s="77" t="e">
        <v>#N/A</v>
      </c>
      <c r="Z277" s="79" t="e">
        <f>IF(OR(List129[[#This Row],[Fragile 2018]]=1,List129[[#This Row],[Income]]="LDC"),1,"")</f>
        <v>#N/A</v>
      </c>
      <c r="AN277" s="77" t="s">
        <v>1818</v>
      </c>
      <c r="AO277" s="83"/>
      <c r="AQ277" s="83"/>
    </row>
    <row r="278" spans="1:43" x14ac:dyDescent="0.25">
      <c r="A278" s="77">
        <v>703</v>
      </c>
      <c r="C278" s="77" t="s">
        <v>1822</v>
      </c>
      <c r="D278" s="77" t="s">
        <v>1822</v>
      </c>
      <c r="E278" s="77" t="s">
        <v>1822</v>
      </c>
      <c r="O278" s="77" t="s">
        <v>468</v>
      </c>
      <c r="P278" s="77" t="b">
        <f>List129[[#This Row],[Income2018]]=List129[[#This Row],[Income]]</f>
        <v>1</v>
      </c>
      <c r="Q278" s="77" t="s">
        <v>468</v>
      </c>
      <c r="S278" s="77" t="e">
        <f>VLOOKUP(List129[[#This Row],[Afkorting]],$AF$288:$AF$307,1,FALSE)</f>
        <v>#N/A</v>
      </c>
      <c r="X278" s="77" t="s">
        <v>1223</v>
      </c>
      <c r="Y278" s="77" t="e">
        <v>#N/A</v>
      </c>
      <c r="Z278" s="79" t="e">
        <f>IF(OR(List129[[#This Row],[Fragile 2018]]=1,List129[[#This Row],[Income]]="LDC"),1,"")</f>
        <v>#N/A</v>
      </c>
      <c r="AN278" s="77" t="s">
        <v>1822</v>
      </c>
      <c r="AO278" s="83"/>
      <c r="AQ278" s="83"/>
    </row>
    <row r="279" spans="1:43" x14ac:dyDescent="0.25">
      <c r="A279" s="77">
        <v>704</v>
      </c>
      <c r="C279" s="77" t="s">
        <v>1823</v>
      </c>
      <c r="D279" s="77" t="s">
        <v>1823</v>
      </c>
      <c r="E279" s="77" t="s">
        <v>1823</v>
      </c>
      <c r="O279" s="77" t="s">
        <v>468</v>
      </c>
      <c r="P279" s="77" t="b">
        <f>List129[[#This Row],[Income2018]]=List129[[#This Row],[Income]]</f>
        <v>1</v>
      </c>
      <c r="Q279" s="77" t="s">
        <v>468</v>
      </c>
      <c r="S279" s="77" t="e">
        <f>VLOOKUP(List129[[#This Row],[Afkorting]],$AF$288:$AF$307,1,FALSE)</f>
        <v>#N/A</v>
      </c>
      <c r="X279" s="77" t="s">
        <v>1223</v>
      </c>
      <c r="Y279" s="77" t="e">
        <v>#N/A</v>
      </c>
      <c r="Z279" s="79" t="e">
        <f>IF(OR(List129[[#This Row],[Fragile 2018]]=1,List129[[#This Row],[Income]]="LDC"),1,"")</f>
        <v>#N/A</v>
      </c>
      <c r="AN279" s="77" t="s">
        <v>1823</v>
      </c>
      <c r="AO279" s="83"/>
      <c r="AQ279" s="83"/>
    </row>
    <row r="280" spans="1:43" x14ac:dyDescent="0.25">
      <c r="A280" s="77">
        <v>126</v>
      </c>
      <c r="C280" s="77" t="s">
        <v>1824</v>
      </c>
      <c r="D280" s="77" t="s">
        <v>1825</v>
      </c>
      <c r="E280" s="77" t="s">
        <v>1826</v>
      </c>
      <c r="F280" s="77" t="s">
        <v>1827</v>
      </c>
      <c r="G280" s="77" t="s">
        <v>1828</v>
      </c>
      <c r="K280" s="77" t="s">
        <v>1829</v>
      </c>
      <c r="O280" s="77" t="s">
        <v>468</v>
      </c>
      <c r="P280" s="77" t="b">
        <f>List129[[#This Row],[Income2018]]=List129[[#This Row],[Income]]</f>
        <v>1</v>
      </c>
      <c r="Q280" s="77" t="s">
        <v>468</v>
      </c>
      <c r="S280" s="77" t="e">
        <f>VLOOKUP(List129[[#This Row],[Afkorting]],$AF$288:$AF$307,1,FALSE)</f>
        <v>#N/A</v>
      </c>
      <c r="X280" s="77" t="s">
        <v>1223</v>
      </c>
      <c r="Y280" s="77" t="e">
        <v>#N/A</v>
      </c>
      <c r="Z280" s="79" t="e">
        <f>IF(OR(List129[[#This Row],[Fragile 2018]]=1,List129[[#This Row],[Income]]="LDC"),1,"")</f>
        <v>#N/A</v>
      </c>
      <c r="AN280" s="77" t="s">
        <v>1824</v>
      </c>
      <c r="AO280" s="83"/>
      <c r="AQ280" s="83"/>
    </row>
    <row r="281" spans="1:43" s="82" customFormat="1" x14ac:dyDescent="0.25">
      <c r="A281" s="77">
        <v>127</v>
      </c>
      <c r="B281" s="77"/>
      <c r="C281" s="77" t="s">
        <v>1830</v>
      </c>
      <c r="D281" s="77" t="s">
        <v>1831</v>
      </c>
      <c r="E281" s="77" t="s">
        <v>1832</v>
      </c>
      <c r="F281" s="77" t="s">
        <v>1833</v>
      </c>
      <c r="G281" s="77" t="s">
        <v>1834</v>
      </c>
      <c r="H281" s="77"/>
      <c r="I281" s="77"/>
      <c r="J281" s="77"/>
      <c r="K281" s="77" t="s">
        <v>1835</v>
      </c>
      <c r="L281" s="77"/>
      <c r="M281" s="77"/>
      <c r="N281" s="77"/>
      <c r="O281" s="77" t="s">
        <v>468</v>
      </c>
      <c r="P281" s="77" t="b">
        <f>List129[[#This Row],[Income2018]]=List129[[#This Row],[Income]]</f>
        <v>1</v>
      </c>
      <c r="Q281" s="77" t="s">
        <v>468</v>
      </c>
      <c r="R281" s="77"/>
      <c r="S281" s="77" t="e">
        <f>VLOOKUP(List129[[#This Row],[Afkorting]],$AF$288:$AF$307,1,FALSE)</f>
        <v>#N/A</v>
      </c>
      <c r="T281" s="77"/>
      <c r="U281" s="77"/>
      <c r="V281" s="77"/>
      <c r="W281" s="77"/>
      <c r="X281" s="77" t="s">
        <v>1223</v>
      </c>
      <c r="Y281" s="77" t="e">
        <v>#N/A</v>
      </c>
      <c r="Z281" s="79" t="e">
        <f>IF(OR(List129[[#This Row],[Fragile 2018]]=1,List129[[#This Row],[Income]]="LDC"),1,"")</f>
        <v>#N/A</v>
      </c>
      <c r="AA281" s="77"/>
      <c r="AB281" s="77"/>
      <c r="AC281" s="77"/>
      <c r="AD281" s="77"/>
      <c r="AE281" s="77"/>
      <c r="AF281" s="77"/>
      <c r="AG281" s="77"/>
      <c r="AH281" s="77"/>
      <c r="AI281" s="77"/>
      <c r="AJ281" s="77"/>
      <c r="AK281" s="77"/>
      <c r="AL281" s="77"/>
      <c r="AM281" s="77"/>
      <c r="AN281" s="82" t="s">
        <v>1830</v>
      </c>
    </row>
    <row r="282" spans="1:43" x14ac:dyDescent="0.25">
      <c r="A282" s="113" t="s">
        <v>434</v>
      </c>
      <c r="B282" s="113"/>
      <c r="C282" s="113">
        <f>SUBTOTAL(103,List129[Omschrijving NL])</f>
        <v>280</v>
      </c>
      <c r="D282" s="113"/>
      <c r="E282" s="113"/>
      <c r="F282" s="113"/>
      <c r="G282" s="112"/>
      <c r="H282" s="112"/>
      <c r="I282" s="112"/>
      <c r="J282" s="113"/>
      <c r="K282" s="113"/>
      <c r="L282" s="113"/>
      <c r="M282" s="113"/>
      <c r="N282" s="113"/>
      <c r="O282" s="113"/>
      <c r="P282" s="113"/>
      <c r="Q282" s="113"/>
      <c r="R282" s="113"/>
      <c r="S282" s="113"/>
      <c r="T282" s="113"/>
      <c r="U282" s="113"/>
      <c r="V282" s="113"/>
      <c r="W282" s="114"/>
      <c r="X282" s="114"/>
      <c r="Y282" s="114"/>
      <c r="Z282" s="115"/>
      <c r="AA282" s="113"/>
      <c r="AB282" s="113"/>
      <c r="AC282" s="113"/>
      <c r="AD282" s="113"/>
      <c r="AE282" s="113"/>
      <c r="AF282" s="113"/>
      <c r="AG282" s="113"/>
      <c r="AH282" s="113"/>
      <c r="AI282" s="113"/>
      <c r="AJ282" s="113"/>
      <c r="AK282" s="113"/>
      <c r="AL282" s="113"/>
      <c r="AM282" s="113">
        <f>SUBTOTAL(109,List129[[Volgnummer ]])</f>
        <v>34673</v>
      </c>
      <c r="AN282" s="113" t="s">
        <v>1836</v>
      </c>
    </row>
    <row r="285" spans="1:43" ht="15.6" x14ac:dyDescent="0.25">
      <c r="R285" s="84" t="s">
        <v>1837</v>
      </c>
    </row>
    <row r="286" spans="1:43" ht="15.6" x14ac:dyDescent="0.25">
      <c r="R286" s="84" t="s">
        <v>1838</v>
      </c>
    </row>
    <row r="287" spans="1:43" ht="15.6" x14ac:dyDescent="0.25">
      <c r="R287" s="84" t="s">
        <v>1839</v>
      </c>
    </row>
    <row r="288" spans="1:43" ht="15.6" x14ac:dyDescent="0.25">
      <c r="R288" s="84" t="s">
        <v>1840</v>
      </c>
      <c r="AF288" s="77" t="s">
        <v>533</v>
      </c>
    </row>
    <row r="289" spans="3:32" ht="15.6" x14ac:dyDescent="0.25">
      <c r="R289" s="84" t="s">
        <v>1841</v>
      </c>
      <c r="AF289" s="77" t="s">
        <v>602</v>
      </c>
    </row>
    <row r="290" spans="3:32" ht="15.6" x14ac:dyDescent="0.25">
      <c r="C290" s="79"/>
      <c r="R290" s="84" t="s">
        <v>1842</v>
      </c>
      <c r="AF290" s="77" t="s">
        <v>578</v>
      </c>
    </row>
    <row r="291" spans="3:32" ht="15.6" x14ac:dyDescent="0.25">
      <c r="R291" s="84" t="s">
        <v>1843</v>
      </c>
      <c r="AF291" s="77" t="s">
        <v>599</v>
      </c>
    </row>
    <row r="292" spans="3:32" ht="15.6" x14ac:dyDescent="0.25">
      <c r="R292" s="84" t="s">
        <v>1844</v>
      </c>
      <c r="AF292" s="77" t="s">
        <v>585</v>
      </c>
    </row>
    <row r="293" spans="3:32" ht="15.6" x14ac:dyDescent="0.25">
      <c r="R293" s="84" t="s">
        <v>1845</v>
      </c>
      <c r="AF293" s="77" t="s">
        <v>684</v>
      </c>
    </row>
    <row r="294" spans="3:32" ht="15.6" x14ac:dyDescent="0.25">
      <c r="R294" s="84" t="s">
        <v>1846</v>
      </c>
      <c r="AF294" s="77" t="s">
        <v>733</v>
      </c>
    </row>
    <row r="295" spans="3:32" x14ac:dyDescent="0.25">
      <c r="R295" s="77" t="s">
        <v>1847</v>
      </c>
      <c r="AF295" s="77" t="s">
        <v>854</v>
      </c>
    </row>
    <row r="296" spans="3:32" ht="15.6" x14ac:dyDescent="0.25">
      <c r="C296" s="79"/>
      <c r="R296" s="84" t="s">
        <v>1848</v>
      </c>
      <c r="AF296" s="77" t="s">
        <v>858</v>
      </c>
    </row>
    <row r="297" spans="3:32" ht="15.6" x14ac:dyDescent="0.25">
      <c r="R297" s="84" t="s">
        <v>1849</v>
      </c>
      <c r="AF297" s="77" t="s">
        <v>900</v>
      </c>
    </row>
    <row r="298" spans="3:32" ht="15.6" x14ac:dyDescent="0.25">
      <c r="R298" s="84" t="s">
        <v>1850</v>
      </c>
      <c r="AF298" s="77" t="s">
        <v>921</v>
      </c>
    </row>
    <row r="299" spans="3:32" x14ac:dyDescent="0.25">
      <c r="AF299" s="77" t="s">
        <v>961</v>
      </c>
    </row>
    <row r="300" spans="3:32" x14ac:dyDescent="0.25">
      <c r="AF300" s="77" t="s">
        <v>947</v>
      </c>
    </row>
    <row r="301" spans="3:32" x14ac:dyDescent="0.25">
      <c r="C301" s="79"/>
      <c r="AF301" s="77" t="s">
        <v>632</v>
      </c>
    </row>
    <row r="302" spans="3:32" x14ac:dyDescent="0.25">
      <c r="AF302" s="77" t="s">
        <v>1029</v>
      </c>
    </row>
    <row r="303" spans="3:32" x14ac:dyDescent="0.25">
      <c r="AF303" s="77" t="s">
        <v>1185</v>
      </c>
    </row>
    <row r="304" spans="3:32" x14ac:dyDescent="0.25">
      <c r="AF304" s="77" t="s">
        <v>1051</v>
      </c>
    </row>
    <row r="305" spans="32:32" x14ac:dyDescent="0.25">
      <c r="AF305" s="77" t="s">
        <v>1101</v>
      </c>
    </row>
    <row r="306" spans="32:32" x14ac:dyDescent="0.25">
      <c r="AF306" s="77" t="s">
        <v>1153</v>
      </c>
    </row>
    <row r="307" spans="32:32" x14ac:dyDescent="0.25">
      <c r="AF307" s="77" t="s">
        <v>1163</v>
      </c>
    </row>
  </sheetData>
  <pageMargins left="0.75" right="0.75" top="1" bottom="1" header="0.5" footer="0.5"/>
  <pageSetup paperSize="9" orientation="portrait" r:id="rId1"/>
  <headerFooter alignWithMargins="0"/>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DI23"/>
  <sheetViews>
    <sheetView workbookViewId="0"/>
  </sheetViews>
  <sheetFormatPr baseColWidth="10" defaultColWidth="8.88671875" defaultRowHeight="14.4" x14ac:dyDescent="0.3"/>
  <cols>
    <col min="1" max="57" width="2.44140625" customWidth="1"/>
  </cols>
  <sheetData>
    <row r="1" spans="1:113" x14ac:dyDescent="0.3">
      <c r="A1" s="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3"/>
      <c r="BF1" t="s">
        <v>55</v>
      </c>
      <c r="BG1" s="297" t="s">
        <v>39</v>
      </c>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9"/>
    </row>
    <row r="2" spans="1:113" x14ac:dyDescent="0.3">
      <c r="A2" s="4"/>
      <c r="B2" s="276" t="s">
        <v>38</v>
      </c>
      <c r="C2" s="277"/>
      <c r="D2" s="277"/>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8"/>
      <c r="AZ2" s="279"/>
      <c r="BA2" s="277"/>
      <c r="BB2" s="277"/>
      <c r="BC2" s="277"/>
      <c r="BD2" s="278"/>
      <c r="BE2" s="5"/>
      <c r="BG2" s="300"/>
      <c r="BH2" s="301"/>
      <c r="BI2" s="301"/>
      <c r="BJ2" s="301"/>
      <c r="BK2" s="301"/>
      <c r="BL2" s="301"/>
      <c r="BM2" s="301"/>
      <c r="BN2" s="301"/>
      <c r="BO2" s="301"/>
      <c r="BP2" s="301"/>
      <c r="BQ2" s="301"/>
      <c r="BR2" s="301"/>
      <c r="BS2" s="301"/>
      <c r="BT2" s="301"/>
      <c r="BU2" s="301"/>
      <c r="BV2" s="301"/>
      <c r="BW2" s="301"/>
      <c r="BX2" s="301"/>
      <c r="BY2" s="301"/>
      <c r="BZ2" s="301"/>
      <c r="CA2" s="301"/>
      <c r="CB2" s="301"/>
      <c r="CC2" s="301"/>
      <c r="CD2" s="301"/>
      <c r="CE2" s="301"/>
      <c r="CF2" s="301"/>
      <c r="CG2" s="301"/>
      <c r="CH2" s="301"/>
      <c r="CI2" s="301"/>
      <c r="CJ2" s="301"/>
      <c r="CK2" s="301"/>
      <c r="CL2" s="301"/>
      <c r="CM2" s="301"/>
      <c r="CN2" s="301"/>
      <c r="CO2" s="301"/>
      <c r="CP2" s="301"/>
      <c r="CQ2" s="301"/>
      <c r="CR2" s="301"/>
      <c r="CS2" s="301"/>
      <c r="CT2" s="301"/>
      <c r="CU2" s="301"/>
      <c r="CV2" s="301"/>
      <c r="CW2" s="301"/>
      <c r="CX2" s="301"/>
      <c r="CY2" s="301"/>
      <c r="CZ2" s="301"/>
      <c r="DA2" s="301"/>
      <c r="DB2" s="301"/>
      <c r="DC2" s="301"/>
      <c r="DD2" s="301"/>
      <c r="DE2" s="301"/>
      <c r="DF2" s="301"/>
      <c r="DG2" s="301"/>
      <c r="DH2" s="301"/>
      <c r="DI2" s="302"/>
    </row>
    <row r="3" spans="1:113" x14ac:dyDescent="0.3">
      <c r="A3" s="4"/>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5"/>
      <c r="BG3" s="300"/>
      <c r="BH3" s="301"/>
      <c r="BI3" s="301"/>
      <c r="BJ3" s="301"/>
      <c r="BK3" s="301"/>
      <c r="BL3" s="301"/>
      <c r="BM3" s="301"/>
      <c r="BN3" s="301"/>
      <c r="BO3" s="301"/>
      <c r="BP3" s="301"/>
      <c r="BQ3" s="301"/>
      <c r="BR3" s="301"/>
      <c r="BS3" s="301"/>
      <c r="BT3" s="301"/>
      <c r="BU3" s="301"/>
      <c r="BV3" s="301"/>
      <c r="BW3" s="301"/>
      <c r="BX3" s="301"/>
      <c r="BY3" s="301"/>
      <c r="BZ3" s="301"/>
      <c r="CA3" s="301"/>
      <c r="CB3" s="301"/>
      <c r="CC3" s="301"/>
      <c r="CD3" s="301"/>
      <c r="CE3" s="301"/>
      <c r="CF3" s="301"/>
      <c r="CG3" s="301"/>
      <c r="CH3" s="301"/>
      <c r="CI3" s="301"/>
      <c r="CJ3" s="301"/>
      <c r="CK3" s="301"/>
      <c r="CL3" s="301"/>
      <c r="CM3" s="301"/>
      <c r="CN3" s="301"/>
      <c r="CO3" s="301"/>
      <c r="CP3" s="301"/>
      <c r="CQ3" s="301"/>
      <c r="CR3" s="301"/>
      <c r="CS3" s="301"/>
      <c r="CT3" s="301"/>
      <c r="CU3" s="301"/>
      <c r="CV3" s="301"/>
      <c r="CW3" s="301"/>
      <c r="CX3" s="301"/>
      <c r="CY3" s="301"/>
      <c r="CZ3" s="301"/>
      <c r="DA3" s="301"/>
      <c r="DB3" s="301"/>
      <c r="DC3" s="301"/>
      <c r="DD3" s="301"/>
      <c r="DE3" s="301"/>
      <c r="DF3" s="301"/>
      <c r="DG3" s="301"/>
      <c r="DH3" s="301"/>
      <c r="DI3" s="302"/>
    </row>
    <row r="4" spans="1:113" x14ac:dyDescent="0.3">
      <c r="A4" s="4"/>
      <c r="B4" s="7"/>
      <c r="C4" s="280" t="s">
        <v>509</v>
      </c>
      <c r="D4" s="277"/>
      <c r="E4" s="277"/>
      <c r="F4" s="277"/>
      <c r="G4" s="277"/>
      <c r="H4" s="277"/>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8"/>
      <c r="AZ4" s="281"/>
      <c r="BA4" s="277"/>
      <c r="BB4" s="277"/>
      <c r="BC4" s="277"/>
      <c r="BD4" s="278"/>
      <c r="BE4" s="5"/>
      <c r="BG4" s="300"/>
      <c r="BH4" s="301"/>
      <c r="BI4" s="301"/>
      <c r="BJ4" s="301"/>
      <c r="BK4" s="301"/>
      <c r="BL4" s="301"/>
      <c r="BM4" s="301"/>
      <c r="BN4" s="301"/>
      <c r="BO4" s="301"/>
      <c r="BP4" s="301"/>
      <c r="BQ4" s="301"/>
      <c r="BR4" s="301"/>
      <c r="BS4" s="301"/>
      <c r="BT4" s="301"/>
      <c r="BU4" s="301"/>
      <c r="BV4" s="301"/>
      <c r="BW4" s="301"/>
      <c r="BX4" s="301"/>
      <c r="BY4" s="301"/>
      <c r="BZ4" s="301"/>
      <c r="CA4" s="301"/>
      <c r="CB4" s="301"/>
      <c r="CC4" s="301"/>
      <c r="CD4" s="301"/>
      <c r="CE4" s="301"/>
      <c r="CF4" s="301"/>
      <c r="CG4" s="301"/>
      <c r="CH4" s="301"/>
      <c r="CI4" s="301"/>
      <c r="CJ4" s="301"/>
      <c r="CK4" s="301"/>
      <c r="CL4" s="301"/>
      <c r="CM4" s="301"/>
      <c r="CN4" s="301"/>
      <c r="CO4" s="301"/>
      <c r="CP4" s="301"/>
      <c r="CQ4" s="301"/>
      <c r="CR4" s="301"/>
      <c r="CS4" s="301"/>
      <c r="CT4" s="301"/>
      <c r="CU4" s="301"/>
      <c r="CV4" s="301"/>
      <c r="CW4" s="301"/>
      <c r="CX4" s="301"/>
      <c r="CY4" s="301"/>
      <c r="CZ4" s="301"/>
      <c r="DA4" s="301"/>
      <c r="DB4" s="301"/>
      <c r="DC4" s="301"/>
      <c r="DD4" s="301"/>
      <c r="DE4" s="301"/>
      <c r="DF4" s="301"/>
      <c r="DG4" s="301"/>
      <c r="DH4" s="301"/>
      <c r="DI4" s="302"/>
    </row>
    <row r="5" spans="1:113" x14ac:dyDescent="0.3">
      <c r="A5" s="4"/>
      <c r="B5" s="287" t="s">
        <v>40</v>
      </c>
      <c r="C5" s="277"/>
      <c r="D5" s="277"/>
      <c r="E5" s="277"/>
      <c r="F5" s="277"/>
      <c r="G5" s="277"/>
      <c r="H5" s="277"/>
      <c r="I5" s="277"/>
      <c r="J5" s="277"/>
      <c r="K5" s="277"/>
      <c r="L5" s="277"/>
      <c r="M5" s="277"/>
      <c r="N5" s="278"/>
      <c r="O5" s="288" t="s">
        <v>41</v>
      </c>
      <c r="P5" s="277"/>
      <c r="Q5" s="277"/>
      <c r="R5" s="277"/>
      <c r="S5" s="277"/>
      <c r="T5" s="277"/>
      <c r="U5" s="277"/>
      <c r="V5" s="277"/>
      <c r="W5" s="277"/>
      <c r="X5" s="277"/>
      <c r="Y5" s="277"/>
      <c r="Z5" s="277"/>
      <c r="AA5" s="277"/>
      <c r="AB5" s="277"/>
      <c r="AC5" s="277"/>
      <c r="AD5" s="277"/>
      <c r="AE5" s="277"/>
      <c r="AF5" s="277"/>
      <c r="AG5" s="277"/>
      <c r="AH5" s="277"/>
      <c r="AI5" s="277"/>
      <c r="AJ5" s="277"/>
      <c r="AK5" s="277"/>
      <c r="AL5" s="277"/>
      <c r="AM5" s="277"/>
      <c r="AN5" s="277"/>
      <c r="AO5" s="277"/>
      <c r="AP5" s="277"/>
      <c r="AQ5" s="277"/>
      <c r="AR5" s="277"/>
      <c r="AS5" s="277"/>
      <c r="AT5" s="277"/>
      <c r="AU5" s="277"/>
      <c r="AV5" s="277"/>
      <c r="AW5" s="277"/>
      <c r="AX5" s="277"/>
      <c r="AY5" s="277"/>
      <c r="AZ5" s="277"/>
      <c r="BA5" s="277"/>
      <c r="BB5" s="277"/>
      <c r="BC5" s="277"/>
      <c r="BD5" s="278"/>
      <c r="BE5" s="5"/>
      <c r="BG5" t="s">
        <v>66</v>
      </c>
    </row>
    <row r="6" spans="1:113" x14ac:dyDescent="0.3">
      <c r="A6" s="4"/>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5"/>
      <c r="BG6" t="s">
        <v>67</v>
      </c>
    </row>
    <row r="7" spans="1:113" ht="15" thickBot="1" x14ac:dyDescent="0.35">
      <c r="A7" s="4"/>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5"/>
    </row>
    <row r="8" spans="1:113" x14ac:dyDescent="0.3">
      <c r="A8" s="4"/>
      <c r="B8" s="282" t="s">
        <v>11</v>
      </c>
      <c r="C8" s="283"/>
      <c r="D8" s="283"/>
      <c r="E8" s="283"/>
      <c r="F8" s="283"/>
      <c r="G8" s="283"/>
      <c r="H8" s="283"/>
      <c r="I8" s="283"/>
      <c r="J8" s="283"/>
      <c r="K8" s="283"/>
      <c r="L8" s="283"/>
      <c r="M8" s="283"/>
      <c r="N8" s="284"/>
      <c r="O8" s="285">
        <v>2022</v>
      </c>
      <c r="P8" s="283"/>
      <c r="Q8" s="283"/>
      <c r="R8" s="283"/>
      <c r="S8" s="283"/>
      <c r="T8" s="283"/>
      <c r="U8" s="284"/>
      <c r="V8" s="285">
        <v>2023</v>
      </c>
      <c r="W8" s="283"/>
      <c r="X8" s="283"/>
      <c r="Y8" s="283"/>
      <c r="Z8" s="283"/>
      <c r="AA8" s="283"/>
      <c r="AB8" s="284"/>
      <c r="AC8" s="285">
        <v>2024</v>
      </c>
      <c r="AD8" s="283"/>
      <c r="AE8" s="283"/>
      <c r="AF8" s="283"/>
      <c r="AG8" s="283"/>
      <c r="AH8" s="283"/>
      <c r="AI8" s="284"/>
      <c r="AJ8" s="285">
        <v>2025</v>
      </c>
      <c r="AK8" s="283"/>
      <c r="AL8" s="283"/>
      <c r="AM8" s="283"/>
      <c r="AN8" s="283"/>
      <c r="AO8" s="283"/>
      <c r="AP8" s="284"/>
      <c r="AQ8" s="285">
        <v>2026</v>
      </c>
      <c r="AR8" s="283"/>
      <c r="AS8" s="283"/>
      <c r="AT8" s="283"/>
      <c r="AU8" s="283"/>
      <c r="AV8" s="283"/>
      <c r="AW8" s="284"/>
      <c r="AX8" s="285" t="s">
        <v>2</v>
      </c>
      <c r="AY8" s="283"/>
      <c r="AZ8" s="283"/>
      <c r="BA8" s="283"/>
      <c r="BB8" s="283"/>
      <c r="BC8" s="283"/>
      <c r="BD8" s="286"/>
      <c r="BE8" s="5"/>
    </row>
    <row r="9" spans="1:113" x14ac:dyDescent="0.3">
      <c r="A9" s="4"/>
      <c r="B9" s="293" t="s">
        <v>42</v>
      </c>
      <c r="C9" s="277"/>
      <c r="D9" s="277"/>
      <c r="E9" s="277"/>
      <c r="F9" s="277"/>
      <c r="G9" s="277"/>
      <c r="H9" s="277"/>
      <c r="I9" s="277"/>
      <c r="J9" s="277"/>
      <c r="K9" s="277"/>
      <c r="L9" s="277"/>
      <c r="M9" s="277"/>
      <c r="N9" s="278"/>
      <c r="O9" s="289" t="s">
        <v>3</v>
      </c>
      <c r="P9" s="277"/>
      <c r="Q9" s="277"/>
      <c r="R9" s="277"/>
      <c r="S9" s="277"/>
      <c r="T9" s="277"/>
      <c r="U9" s="278"/>
      <c r="V9" s="289" t="s">
        <v>3</v>
      </c>
      <c r="W9" s="277"/>
      <c r="X9" s="277"/>
      <c r="Y9" s="277"/>
      <c r="Z9" s="277"/>
      <c r="AA9" s="277"/>
      <c r="AB9" s="278"/>
      <c r="AC9" s="289" t="s">
        <v>3</v>
      </c>
      <c r="AD9" s="277"/>
      <c r="AE9" s="277"/>
      <c r="AF9" s="277"/>
      <c r="AG9" s="277"/>
      <c r="AH9" s="277"/>
      <c r="AI9" s="278"/>
      <c r="AJ9" s="289" t="s">
        <v>3</v>
      </c>
      <c r="AK9" s="277"/>
      <c r="AL9" s="277"/>
      <c r="AM9" s="277"/>
      <c r="AN9" s="277"/>
      <c r="AO9" s="277"/>
      <c r="AP9" s="278"/>
      <c r="AQ9" s="289" t="s">
        <v>3</v>
      </c>
      <c r="AR9" s="277"/>
      <c r="AS9" s="277"/>
      <c r="AT9" s="277"/>
      <c r="AU9" s="277"/>
      <c r="AV9" s="277"/>
      <c r="AW9" s="278"/>
      <c r="AX9" s="289" t="s">
        <v>3</v>
      </c>
      <c r="AY9" s="277"/>
      <c r="AZ9" s="277"/>
      <c r="BA9" s="277"/>
      <c r="BB9" s="277"/>
      <c r="BC9" s="277"/>
      <c r="BD9" s="290"/>
      <c r="BE9" s="5"/>
    </row>
    <row r="10" spans="1:113" x14ac:dyDescent="0.3">
      <c r="A10" s="4"/>
      <c r="B10" s="291" t="s">
        <v>43</v>
      </c>
      <c r="C10" s="277"/>
      <c r="D10" s="277"/>
      <c r="E10" s="277"/>
      <c r="F10" s="277"/>
      <c r="G10" s="277"/>
      <c r="H10" s="277"/>
      <c r="I10" s="277"/>
      <c r="J10" s="277"/>
      <c r="K10" s="277"/>
      <c r="L10" s="277"/>
      <c r="M10" s="277"/>
      <c r="N10" s="278"/>
      <c r="O10" s="292" t="s">
        <v>3</v>
      </c>
      <c r="P10" s="277"/>
      <c r="Q10" s="277"/>
      <c r="R10" s="277"/>
      <c r="S10" s="277"/>
      <c r="T10" s="277"/>
      <c r="U10" s="278"/>
      <c r="V10" s="292" t="s">
        <v>3</v>
      </c>
      <c r="W10" s="277"/>
      <c r="X10" s="277"/>
      <c r="Y10" s="277"/>
      <c r="Z10" s="277"/>
      <c r="AA10" s="277"/>
      <c r="AB10" s="278"/>
      <c r="AC10" s="292" t="s">
        <v>3</v>
      </c>
      <c r="AD10" s="277"/>
      <c r="AE10" s="277"/>
      <c r="AF10" s="277"/>
      <c r="AG10" s="277"/>
      <c r="AH10" s="277"/>
      <c r="AI10" s="278"/>
      <c r="AJ10" s="292" t="s">
        <v>3</v>
      </c>
      <c r="AK10" s="277"/>
      <c r="AL10" s="277"/>
      <c r="AM10" s="277"/>
      <c r="AN10" s="277"/>
      <c r="AO10" s="277"/>
      <c r="AP10" s="278"/>
      <c r="AQ10" s="292" t="s">
        <v>3</v>
      </c>
      <c r="AR10" s="277"/>
      <c r="AS10" s="277"/>
      <c r="AT10" s="277"/>
      <c r="AU10" s="277"/>
      <c r="AV10" s="277"/>
      <c r="AW10" s="278"/>
      <c r="AX10" s="292" t="s">
        <v>3</v>
      </c>
      <c r="AY10" s="277"/>
      <c r="AZ10" s="277"/>
      <c r="BA10" s="277"/>
      <c r="BB10" s="277"/>
      <c r="BC10" s="277"/>
      <c r="BD10" s="290"/>
      <c r="BE10" s="5"/>
    </row>
    <row r="11" spans="1:113" x14ac:dyDescent="0.3">
      <c r="A11" s="4"/>
      <c r="B11" s="295" t="s">
        <v>44</v>
      </c>
      <c r="C11" s="277"/>
      <c r="D11" s="277"/>
      <c r="E11" s="277"/>
      <c r="F11" s="277"/>
      <c r="G11" s="277"/>
      <c r="H11" s="277"/>
      <c r="I11" s="277"/>
      <c r="J11" s="277"/>
      <c r="K11" s="277"/>
      <c r="L11" s="277"/>
      <c r="M11" s="277"/>
      <c r="N11" s="278"/>
      <c r="O11" s="288" t="s">
        <v>5</v>
      </c>
      <c r="P11" s="277"/>
      <c r="Q11" s="277"/>
      <c r="R11" s="277"/>
      <c r="S11" s="277"/>
      <c r="T11" s="277"/>
      <c r="U11" s="278"/>
      <c r="V11" s="296"/>
      <c r="W11" s="277"/>
      <c r="X11" s="277"/>
      <c r="Y11" s="277"/>
      <c r="Z11" s="277"/>
      <c r="AA11" s="277"/>
      <c r="AB11" s="278"/>
      <c r="AC11" s="296"/>
      <c r="AD11" s="277"/>
      <c r="AE11" s="277"/>
      <c r="AF11" s="277"/>
      <c r="AG11" s="277"/>
      <c r="AH11" s="277"/>
      <c r="AI11" s="278"/>
      <c r="AJ11" s="296"/>
      <c r="AK11" s="277"/>
      <c r="AL11" s="277"/>
      <c r="AM11" s="277"/>
      <c r="AN11" s="277"/>
      <c r="AO11" s="277"/>
      <c r="AP11" s="278"/>
      <c r="AQ11" s="296"/>
      <c r="AR11" s="277"/>
      <c r="AS11" s="277"/>
      <c r="AT11" s="277"/>
      <c r="AU11" s="277"/>
      <c r="AV11" s="277"/>
      <c r="AW11" s="278"/>
      <c r="AX11" s="294" t="s">
        <v>3</v>
      </c>
      <c r="AY11" s="277"/>
      <c r="AZ11" s="277"/>
      <c r="BA11" s="277"/>
      <c r="BB11" s="277"/>
      <c r="BC11" s="277"/>
      <c r="BD11" s="290"/>
      <c r="BE11" s="5"/>
    </row>
    <row r="12" spans="1:113" x14ac:dyDescent="0.3">
      <c r="A12" s="4"/>
      <c r="B12" s="295" t="s">
        <v>45</v>
      </c>
      <c r="C12" s="277"/>
      <c r="D12" s="277"/>
      <c r="E12" s="277"/>
      <c r="F12" s="277"/>
      <c r="G12" s="277"/>
      <c r="H12" s="277"/>
      <c r="I12" s="277"/>
      <c r="J12" s="277"/>
      <c r="K12" s="277"/>
      <c r="L12" s="277"/>
      <c r="M12" s="277"/>
      <c r="N12" s="278"/>
      <c r="O12" s="296"/>
      <c r="P12" s="277"/>
      <c r="Q12" s="277"/>
      <c r="R12" s="277"/>
      <c r="S12" s="277"/>
      <c r="T12" s="277"/>
      <c r="U12" s="278"/>
      <c r="V12" s="296"/>
      <c r="W12" s="277"/>
      <c r="X12" s="277"/>
      <c r="Y12" s="277"/>
      <c r="Z12" s="277"/>
      <c r="AA12" s="277"/>
      <c r="AB12" s="278"/>
      <c r="AC12" s="296"/>
      <c r="AD12" s="277"/>
      <c r="AE12" s="277"/>
      <c r="AF12" s="277"/>
      <c r="AG12" s="277"/>
      <c r="AH12" s="277"/>
      <c r="AI12" s="278"/>
      <c r="AJ12" s="296"/>
      <c r="AK12" s="277"/>
      <c r="AL12" s="277"/>
      <c r="AM12" s="277"/>
      <c r="AN12" s="277"/>
      <c r="AO12" s="277"/>
      <c r="AP12" s="278"/>
      <c r="AQ12" s="296"/>
      <c r="AR12" s="277"/>
      <c r="AS12" s="277"/>
      <c r="AT12" s="277"/>
      <c r="AU12" s="277"/>
      <c r="AV12" s="277"/>
      <c r="AW12" s="278"/>
      <c r="AX12" s="294" t="s">
        <v>3</v>
      </c>
      <c r="AY12" s="277"/>
      <c r="AZ12" s="277"/>
      <c r="BA12" s="277"/>
      <c r="BB12" s="277"/>
      <c r="BC12" s="277"/>
      <c r="BD12" s="290"/>
      <c r="BE12" s="5"/>
    </row>
    <row r="13" spans="1:113" x14ac:dyDescent="0.3">
      <c r="A13" s="4"/>
      <c r="B13" s="295" t="s">
        <v>46</v>
      </c>
      <c r="C13" s="277"/>
      <c r="D13" s="277"/>
      <c r="E13" s="277"/>
      <c r="F13" s="277"/>
      <c r="G13" s="277"/>
      <c r="H13" s="277"/>
      <c r="I13" s="277"/>
      <c r="J13" s="277"/>
      <c r="K13" s="277"/>
      <c r="L13" s="277"/>
      <c r="M13" s="277"/>
      <c r="N13" s="278"/>
      <c r="O13" s="296"/>
      <c r="P13" s="277"/>
      <c r="Q13" s="277"/>
      <c r="R13" s="277"/>
      <c r="S13" s="277"/>
      <c r="T13" s="277"/>
      <c r="U13" s="278"/>
      <c r="V13" s="296"/>
      <c r="W13" s="277"/>
      <c r="X13" s="277"/>
      <c r="Y13" s="277"/>
      <c r="Z13" s="277"/>
      <c r="AA13" s="277"/>
      <c r="AB13" s="278"/>
      <c r="AC13" s="296"/>
      <c r="AD13" s="277"/>
      <c r="AE13" s="277"/>
      <c r="AF13" s="277"/>
      <c r="AG13" s="277"/>
      <c r="AH13" s="277"/>
      <c r="AI13" s="278"/>
      <c r="AJ13" s="296"/>
      <c r="AK13" s="277"/>
      <c r="AL13" s="277"/>
      <c r="AM13" s="277"/>
      <c r="AN13" s="277"/>
      <c r="AO13" s="277"/>
      <c r="AP13" s="278"/>
      <c r="AQ13" s="296"/>
      <c r="AR13" s="277"/>
      <c r="AS13" s="277"/>
      <c r="AT13" s="277"/>
      <c r="AU13" s="277"/>
      <c r="AV13" s="277"/>
      <c r="AW13" s="278"/>
      <c r="AX13" s="294" t="s">
        <v>3</v>
      </c>
      <c r="AY13" s="277"/>
      <c r="AZ13" s="277"/>
      <c r="BA13" s="277"/>
      <c r="BB13" s="277"/>
      <c r="BC13" s="277"/>
      <c r="BD13" s="290"/>
      <c r="BE13" s="5"/>
    </row>
    <row r="14" spans="1:113" x14ac:dyDescent="0.3">
      <c r="A14" s="4"/>
      <c r="B14" s="291" t="s">
        <v>47</v>
      </c>
      <c r="C14" s="277"/>
      <c r="D14" s="277"/>
      <c r="E14" s="277"/>
      <c r="F14" s="277"/>
      <c r="G14" s="277"/>
      <c r="H14" s="277"/>
      <c r="I14" s="277"/>
      <c r="J14" s="277"/>
      <c r="K14" s="277"/>
      <c r="L14" s="277"/>
      <c r="M14" s="277"/>
      <c r="N14" s="278"/>
      <c r="O14" s="292" t="s">
        <v>3</v>
      </c>
      <c r="P14" s="277"/>
      <c r="Q14" s="277"/>
      <c r="R14" s="277"/>
      <c r="S14" s="277"/>
      <c r="T14" s="277"/>
      <c r="U14" s="278"/>
      <c r="V14" s="292" t="s">
        <v>3</v>
      </c>
      <c r="W14" s="277"/>
      <c r="X14" s="277"/>
      <c r="Y14" s="277"/>
      <c r="Z14" s="277"/>
      <c r="AA14" s="277"/>
      <c r="AB14" s="278"/>
      <c r="AC14" s="292" t="s">
        <v>3</v>
      </c>
      <c r="AD14" s="277"/>
      <c r="AE14" s="277"/>
      <c r="AF14" s="277"/>
      <c r="AG14" s="277"/>
      <c r="AH14" s="277"/>
      <c r="AI14" s="278"/>
      <c r="AJ14" s="292" t="s">
        <v>3</v>
      </c>
      <c r="AK14" s="277"/>
      <c r="AL14" s="277"/>
      <c r="AM14" s="277"/>
      <c r="AN14" s="277"/>
      <c r="AO14" s="277"/>
      <c r="AP14" s="278"/>
      <c r="AQ14" s="292" t="s">
        <v>3</v>
      </c>
      <c r="AR14" s="277"/>
      <c r="AS14" s="277"/>
      <c r="AT14" s="277"/>
      <c r="AU14" s="277"/>
      <c r="AV14" s="277"/>
      <c r="AW14" s="278"/>
      <c r="AX14" s="292" t="s">
        <v>3</v>
      </c>
      <c r="AY14" s="277"/>
      <c r="AZ14" s="277"/>
      <c r="BA14" s="277"/>
      <c r="BB14" s="277"/>
      <c r="BC14" s="277"/>
      <c r="BD14" s="290"/>
      <c r="BE14" s="5"/>
    </row>
    <row r="15" spans="1:113" x14ac:dyDescent="0.3">
      <c r="A15" s="4"/>
      <c r="B15" s="295" t="s">
        <v>48</v>
      </c>
      <c r="C15" s="277"/>
      <c r="D15" s="277"/>
      <c r="E15" s="277"/>
      <c r="F15" s="277"/>
      <c r="G15" s="277"/>
      <c r="H15" s="277"/>
      <c r="I15" s="277"/>
      <c r="J15" s="277"/>
      <c r="K15" s="277"/>
      <c r="L15" s="277"/>
      <c r="M15" s="277"/>
      <c r="N15" s="278"/>
      <c r="O15" s="296"/>
      <c r="P15" s="277"/>
      <c r="Q15" s="277"/>
      <c r="R15" s="277"/>
      <c r="S15" s="277"/>
      <c r="T15" s="277"/>
      <c r="U15" s="278"/>
      <c r="V15" s="296"/>
      <c r="W15" s="277"/>
      <c r="X15" s="277"/>
      <c r="Y15" s="277"/>
      <c r="Z15" s="277"/>
      <c r="AA15" s="277"/>
      <c r="AB15" s="278"/>
      <c r="AC15" s="296"/>
      <c r="AD15" s="277"/>
      <c r="AE15" s="277"/>
      <c r="AF15" s="277"/>
      <c r="AG15" s="277"/>
      <c r="AH15" s="277"/>
      <c r="AI15" s="278"/>
      <c r="AJ15" s="296"/>
      <c r="AK15" s="277"/>
      <c r="AL15" s="277"/>
      <c r="AM15" s="277"/>
      <c r="AN15" s="277"/>
      <c r="AO15" s="277"/>
      <c r="AP15" s="278"/>
      <c r="AQ15" s="296"/>
      <c r="AR15" s="277"/>
      <c r="AS15" s="277"/>
      <c r="AT15" s="277"/>
      <c r="AU15" s="277"/>
      <c r="AV15" s="277"/>
      <c r="AW15" s="278"/>
      <c r="AX15" s="294" t="s">
        <v>3</v>
      </c>
      <c r="AY15" s="277"/>
      <c r="AZ15" s="277"/>
      <c r="BA15" s="277"/>
      <c r="BB15" s="277"/>
      <c r="BC15" s="277"/>
      <c r="BD15" s="290"/>
      <c r="BE15" s="5"/>
    </row>
    <row r="16" spans="1:113" x14ac:dyDescent="0.3">
      <c r="A16" s="4"/>
      <c r="B16" s="295" t="s">
        <v>49</v>
      </c>
      <c r="C16" s="277"/>
      <c r="D16" s="277"/>
      <c r="E16" s="277"/>
      <c r="F16" s="277"/>
      <c r="G16" s="277"/>
      <c r="H16" s="277"/>
      <c r="I16" s="277"/>
      <c r="J16" s="277"/>
      <c r="K16" s="277"/>
      <c r="L16" s="277"/>
      <c r="M16" s="277"/>
      <c r="N16" s="278"/>
      <c r="O16" s="296"/>
      <c r="P16" s="277"/>
      <c r="Q16" s="277"/>
      <c r="R16" s="277"/>
      <c r="S16" s="277"/>
      <c r="T16" s="277"/>
      <c r="U16" s="278"/>
      <c r="V16" s="296"/>
      <c r="W16" s="277"/>
      <c r="X16" s="277"/>
      <c r="Y16" s="277"/>
      <c r="Z16" s="277"/>
      <c r="AA16" s="277"/>
      <c r="AB16" s="278"/>
      <c r="AC16" s="296"/>
      <c r="AD16" s="277"/>
      <c r="AE16" s="277"/>
      <c r="AF16" s="277"/>
      <c r="AG16" s="277"/>
      <c r="AH16" s="277"/>
      <c r="AI16" s="278"/>
      <c r="AJ16" s="296"/>
      <c r="AK16" s="277"/>
      <c r="AL16" s="277"/>
      <c r="AM16" s="277"/>
      <c r="AN16" s="277"/>
      <c r="AO16" s="277"/>
      <c r="AP16" s="278"/>
      <c r="AQ16" s="296"/>
      <c r="AR16" s="277"/>
      <c r="AS16" s="277"/>
      <c r="AT16" s="277"/>
      <c r="AU16" s="277"/>
      <c r="AV16" s="277"/>
      <c r="AW16" s="278"/>
      <c r="AX16" s="294" t="s">
        <v>3</v>
      </c>
      <c r="AY16" s="277"/>
      <c r="AZ16" s="277"/>
      <c r="BA16" s="277"/>
      <c r="BB16" s="277"/>
      <c r="BC16" s="277"/>
      <c r="BD16" s="290"/>
      <c r="BE16" s="5"/>
    </row>
    <row r="17" spans="1:57" x14ac:dyDescent="0.3">
      <c r="A17" s="4"/>
      <c r="B17" s="295" t="s">
        <v>50</v>
      </c>
      <c r="C17" s="277"/>
      <c r="D17" s="277"/>
      <c r="E17" s="277"/>
      <c r="F17" s="277"/>
      <c r="G17" s="277"/>
      <c r="H17" s="277"/>
      <c r="I17" s="277"/>
      <c r="J17" s="277"/>
      <c r="K17" s="277"/>
      <c r="L17" s="277"/>
      <c r="M17" s="277"/>
      <c r="N17" s="278"/>
      <c r="O17" s="296"/>
      <c r="P17" s="277"/>
      <c r="Q17" s="277"/>
      <c r="R17" s="277"/>
      <c r="S17" s="277"/>
      <c r="T17" s="277"/>
      <c r="U17" s="278"/>
      <c r="V17" s="296"/>
      <c r="W17" s="277"/>
      <c r="X17" s="277"/>
      <c r="Y17" s="277"/>
      <c r="Z17" s="277"/>
      <c r="AA17" s="277"/>
      <c r="AB17" s="278"/>
      <c r="AC17" s="296"/>
      <c r="AD17" s="277"/>
      <c r="AE17" s="277"/>
      <c r="AF17" s="277"/>
      <c r="AG17" s="277"/>
      <c r="AH17" s="277"/>
      <c r="AI17" s="278"/>
      <c r="AJ17" s="296"/>
      <c r="AK17" s="277"/>
      <c r="AL17" s="277"/>
      <c r="AM17" s="277"/>
      <c r="AN17" s="277"/>
      <c r="AO17" s="277"/>
      <c r="AP17" s="278"/>
      <c r="AQ17" s="296"/>
      <c r="AR17" s="277"/>
      <c r="AS17" s="277"/>
      <c r="AT17" s="277"/>
      <c r="AU17" s="277"/>
      <c r="AV17" s="277"/>
      <c r="AW17" s="278"/>
      <c r="AX17" s="294" t="s">
        <v>3</v>
      </c>
      <c r="AY17" s="277"/>
      <c r="AZ17" s="277"/>
      <c r="BA17" s="277"/>
      <c r="BB17" s="277"/>
      <c r="BC17" s="277"/>
      <c r="BD17" s="290"/>
      <c r="BE17" s="5"/>
    </row>
    <row r="18" spans="1:57" ht="16.2" x14ac:dyDescent="0.3">
      <c r="A18" s="4"/>
      <c r="B18" s="291" t="s">
        <v>51</v>
      </c>
      <c r="C18" s="277"/>
      <c r="D18" s="277"/>
      <c r="E18" s="277"/>
      <c r="F18" s="277"/>
      <c r="G18" s="277"/>
      <c r="H18" s="277"/>
      <c r="I18" s="277"/>
      <c r="J18" s="277"/>
      <c r="K18" s="277"/>
      <c r="L18" s="277"/>
      <c r="M18" s="277"/>
      <c r="N18" s="278"/>
      <c r="O18" s="292" t="s">
        <v>3</v>
      </c>
      <c r="P18" s="277"/>
      <c r="Q18" s="277"/>
      <c r="R18" s="277"/>
      <c r="S18" s="277"/>
      <c r="T18" s="277"/>
      <c r="U18" s="278"/>
      <c r="V18" s="292" t="s">
        <v>3</v>
      </c>
      <c r="W18" s="277"/>
      <c r="X18" s="277"/>
      <c r="Y18" s="277"/>
      <c r="Z18" s="277"/>
      <c r="AA18" s="277"/>
      <c r="AB18" s="278"/>
      <c r="AC18" s="292" t="s">
        <v>3</v>
      </c>
      <c r="AD18" s="277"/>
      <c r="AE18" s="277"/>
      <c r="AF18" s="277"/>
      <c r="AG18" s="277"/>
      <c r="AH18" s="277"/>
      <c r="AI18" s="278"/>
      <c r="AJ18" s="292" t="s">
        <v>3</v>
      </c>
      <c r="AK18" s="277"/>
      <c r="AL18" s="277"/>
      <c r="AM18" s="277"/>
      <c r="AN18" s="277"/>
      <c r="AO18" s="277"/>
      <c r="AP18" s="278"/>
      <c r="AQ18" s="292" t="s">
        <v>3</v>
      </c>
      <c r="AR18" s="277"/>
      <c r="AS18" s="277"/>
      <c r="AT18" s="277"/>
      <c r="AU18" s="277"/>
      <c r="AV18" s="277"/>
      <c r="AW18" s="278"/>
      <c r="AX18" s="292" t="s">
        <v>3</v>
      </c>
      <c r="AY18" s="277"/>
      <c r="AZ18" s="277"/>
      <c r="BA18" s="277"/>
      <c r="BB18" s="277"/>
      <c r="BC18" s="277"/>
      <c r="BD18" s="290"/>
      <c r="BE18" s="5"/>
    </row>
    <row r="19" spans="1:57" x14ac:dyDescent="0.3">
      <c r="A19" s="4"/>
      <c r="B19" s="295" t="s">
        <v>52</v>
      </c>
      <c r="C19" s="277"/>
      <c r="D19" s="277"/>
      <c r="E19" s="277"/>
      <c r="F19" s="277"/>
      <c r="G19" s="277"/>
      <c r="H19" s="277"/>
      <c r="I19" s="277"/>
      <c r="J19" s="277"/>
      <c r="K19" s="277"/>
      <c r="L19" s="277"/>
      <c r="M19" s="277"/>
      <c r="N19" s="278"/>
      <c r="O19" s="296"/>
      <c r="P19" s="277"/>
      <c r="Q19" s="277"/>
      <c r="R19" s="277"/>
      <c r="S19" s="277"/>
      <c r="T19" s="277"/>
      <c r="U19" s="278"/>
      <c r="V19" s="296"/>
      <c r="W19" s="277"/>
      <c r="X19" s="277"/>
      <c r="Y19" s="277"/>
      <c r="Z19" s="277"/>
      <c r="AA19" s="277"/>
      <c r="AB19" s="278"/>
      <c r="AC19" s="296"/>
      <c r="AD19" s="277"/>
      <c r="AE19" s="277"/>
      <c r="AF19" s="277"/>
      <c r="AG19" s="277"/>
      <c r="AH19" s="277"/>
      <c r="AI19" s="278"/>
      <c r="AJ19" s="296"/>
      <c r="AK19" s="277"/>
      <c r="AL19" s="277"/>
      <c r="AM19" s="277"/>
      <c r="AN19" s="277"/>
      <c r="AO19" s="277"/>
      <c r="AP19" s="278"/>
      <c r="AQ19" s="296"/>
      <c r="AR19" s="277"/>
      <c r="AS19" s="277"/>
      <c r="AT19" s="277"/>
      <c r="AU19" s="277"/>
      <c r="AV19" s="277"/>
      <c r="AW19" s="278"/>
      <c r="AX19" s="294" t="s">
        <v>3</v>
      </c>
      <c r="AY19" s="277"/>
      <c r="AZ19" s="277"/>
      <c r="BA19" s="277"/>
      <c r="BB19" s="277"/>
      <c r="BC19" s="277"/>
      <c r="BD19" s="290"/>
      <c r="BE19" s="5"/>
    </row>
    <row r="20" spans="1:57" x14ac:dyDescent="0.3">
      <c r="A20" s="4"/>
      <c r="B20" s="295" t="s">
        <v>53</v>
      </c>
      <c r="C20" s="277"/>
      <c r="D20" s="277"/>
      <c r="E20" s="277"/>
      <c r="F20" s="277"/>
      <c r="G20" s="277"/>
      <c r="H20" s="277"/>
      <c r="I20" s="277"/>
      <c r="J20" s="277"/>
      <c r="K20" s="277"/>
      <c r="L20" s="277"/>
      <c r="M20" s="277"/>
      <c r="N20" s="278"/>
      <c r="O20" s="296"/>
      <c r="P20" s="277"/>
      <c r="Q20" s="277"/>
      <c r="R20" s="277"/>
      <c r="S20" s="277"/>
      <c r="T20" s="277"/>
      <c r="U20" s="278"/>
      <c r="V20" s="296"/>
      <c r="W20" s="277"/>
      <c r="X20" s="277"/>
      <c r="Y20" s="277"/>
      <c r="Z20" s="277"/>
      <c r="AA20" s="277"/>
      <c r="AB20" s="278"/>
      <c r="AC20" s="296"/>
      <c r="AD20" s="277"/>
      <c r="AE20" s="277"/>
      <c r="AF20" s="277"/>
      <c r="AG20" s="277"/>
      <c r="AH20" s="277"/>
      <c r="AI20" s="278"/>
      <c r="AJ20" s="296"/>
      <c r="AK20" s="277"/>
      <c r="AL20" s="277"/>
      <c r="AM20" s="277"/>
      <c r="AN20" s="277"/>
      <c r="AO20" s="277"/>
      <c r="AP20" s="278"/>
      <c r="AQ20" s="296"/>
      <c r="AR20" s="277"/>
      <c r="AS20" s="277"/>
      <c r="AT20" s="277"/>
      <c r="AU20" s="277"/>
      <c r="AV20" s="277"/>
      <c r="AW20" s="278"/>
      <c r="AX20" s="294" t="s">
        <v>3</v>
      </c>
      <c r="AY20" s="277"/>
      <c r="AZ20" s="277"/>
      <c r="BA20" s="277"/>
      <c r="BB20" s="277"/>
      <c r="BC20" s="277"/>
      <c r="BD20" s="290"/>
      <c r="BE20" s="5"/>
    </row>
    <row r="21" spans="1:57" ht="15" thickBot="1" x14ac:dyDescent="0.35">
      <c r="A21" s="4"/>
      <c r="B21" s="306" t="s">
        <v>54</v>
      </c>
      <c r="C21" s="304"/>
      <c r="D21" s="304"/>
      <c r="E21" s="304"/>
      <c r="F21" s="304"/>
      <c r="G21" s="304"/>
      <c r="H21" s="304"/>
      <c r="I21" s="304"/>
      <c r="J21" s="304"/>
      <c r="K21" s="304"/>
      <c r="L21" s="304"/>
      <c r="M21" s="304"/>
      <c r="N21" s="307"/>
      <c r="O21" s="308"/>
      <c r="P21" s="304"/>
      <c r="Q21" s="304"/>
      <c r="R21" s="304"/>
      <c r="S21" s="304"/>
      <c r="T21" s="304"/>
      <c r="U21" s="307"/>
      <c r="V21" s="308"/>
      <c r="W21" s="304"/>
      <c r="X21" s="304"/>
      <c r="Y21" s="304"/>
      <c r="Z21" s="304"/>
      <c r="AA21" s="304"/>
      <c r="AB21" s="307"/>
      <c r="AC21" s="308"/>
      <c r="AD21" s="304"/>
      <c r="AE21" s="304"/>
      <c r="AF21" s="304"/>
      <c r="AG21" s="304"/>
      <c r="AH21" s="304"/>
      <c r="AI21" s="307"/>
      <c r="AJ21" s="308"/>
      <c r="AK21" s="304"/>
      <c r="AL21" s="304"/>
      <c r="AM21" s="304"/>
      <c r="AN21" s="304"/>
      <c r="AO21" s="304"/>
      <c r="AP21" s="307"/>
      <c r="AQ21" s="308"/>
      <c r="AR21" s="304"/>
      <c r="AS21" s="304"/>
      <c r="AT21" s="304"/>
      <c r="AU21" s="304"/>
      <c r="AV21" s="304"/>
      <c r="AW21" s="307"/>
      <c r="AX21" s="303" t="s">
        <v>3</v>
      </c>
      <c r="AY21" s="304"/>
      <c r="AZ21" s="304"/>
      <c r="BA21" s="304"/>
      <c r="BB21" s="304"/>
      <c r="BC21" s="304"/>
      <c r="BD21" s="305"/>
      <c r="BE21" s="5"/>
    </row>
    <row r="22" spans="1:57" ht="15" x14ac:dyDescent="0.3">
      <c r="A22" s="4"/>
      <c r="B22" s="12" t="s">
        <v>32</v>
      </c>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5"/>
    </row>
    <row r="23" spans="1:57" x14ac:dyDescent="0.3">
      <c r="A23" s="4"/>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5"/>
    </row>
  </sheetData>
  <mergeCells count="105">
    <mergeCell ref="BG1:DI4"/>
    <mergeCell ref="AX21:BD21"/>
    <mergeCell ref="B21:N21"/>
    <mergeCell ref="O21:U21"/>
    <mergeCell ref="V21:AB21"/>
    <mergeCell ref="AC21:AI21"/>
    <mergeCell ref="AJ21:AP21"/>
    <mergeCell ref="AQ21:AW21"/>
    <mergeCell ref="AX19:BD19"/>
    <mergeCell ref="B20:N20"/>
    <mergeCell ref="O20:U20"/>
    <mergeCell ref="V20:AB20"/>
    <mergeCell ref="AC20:AI20"/>
    <mergeCell ref="AJ20:AP20"/>
    <mergeCell ref="AQ20:AW20"/>
    <mergeCell ref="AX20:BD20"/>
    <mergeCell ref="B19:N19"/>
    <mergeCell ref="O19:U19"/>
    <mergeCell ref="V19:AB19"/>
    <mergeCell ref="AC19:AI19"/>
    <mergeCell ref="AJ19:AP19"/>
    <mergeCell ref="AQ19:AW19"/>
    <mergeCell ref="AX17:BD17"/>
    <mergeCell ref="B18:N18"/>
    <mergeCell ref="O18:U18"/>
    <mergeCell ref="V18:AB18"/>
    <mergeCell ref="AC18:AI18"/>
    <mergeCell ref="AJ18:AP18"/>
    <mergeCell ref="AQ18:AW18"/>
    <mergeCell ref="AX18:BD18"/>
    <mergeCell ref="B17:N17"/>
    <mergeCell ref="O17:U17"/>
    <mergeCell ref="V17:AB17"/>
    <mergeCell ref="AC17:AI17"/>
    <mergeCell ref="AJ17:AP17"/>
    <mergeCell ref="AQ17:AW17"/>
    <mergeCell ref="AX15:BD15"/>
    <mergeCell ref="B16:N16"/>
    <mergeCell ref="O16:U16"/>
    <mergeCell ref="V16:AB16"/>
    <mergeCell ref="AC16:AI16"/>
    <mergeCell ref="AJ16:AP16"/>
    <mergeCell ref="AQ16:AW16"/>
    <mergeCell ref="AX16:BD16"/>
    <mergeCell ref="B15:N15"/>
    <mergeCell ref="O15:U15"/>
    <mergeCell ref="V15:AB15"/>
    <mergeCell ref="AC15:AI15"/>
    <mergeCell ref="AJ15:AP15"/>
    <mergeCell ref="AQ15:AW15"/>
    <mergeCell ref="AX13:BD13"/>
    <mergeCell ref="B14:N14"/>
    <mergeCell ref="O14:U14"/>
    <mergeCell ref="V14:AB14"/>
    <mergeCell ref="AC14:AI14"/>
    <mergeCell ref="AJ14:AP14"/>
    <mergeCell ref="AQ14:AW14"/>
    <mergeCell ref="AX14:BD14"/>
    <mergeCell ref="B13:N13"/>
    <mergeCell ref="O13:U13"/>
    <mergeCell ref="V13:AB13"/>
    <mergeCell ref="AC13:AI13"/>
    <mergeCell ref="AJ13:AP13"/>
    <mergeCell ref="AQ13:AW13"/>
    <mergeCell ref="AX11:BD11"/>
    <mergeCell ref="B12:N12"/>
    <mergeCell ref="O12:U12"/>
    <mergeCell ref="V12:AB12"/>
    <mergeCell ref="AC12:AI12"/>
    <mergeCell ref="AJ12:AP12"/>
    <mergeCell ref="AQ12:AW12"/>
    <mergeCell ref="AX12:BD12"/>
    <mergeCell ref="B11:N11"/>
    <mergeCell ref="O11:U11"/>
    <mergeCell ref="V11:AB11"/>
    <mergeCell ref="AC11:AI11"/>
    <mergeCell ref="AJ11:AP11"/>
    <mergeCell ref="AQ11:AW11"/>
    <mergeCell ref="AX9:BD9"/>
    <mergeCell ref="B10:N10"/>
    <mergeCell ref="O10:U10"/>
    <mergeCell ref="V10:AB10"/>
    <mergeCell ref="AC10:AI10"/>
    <mergeCell ref="AJ10:AP10"/>
    <mergeCell ref="AQ10:AW10"/>
    <mergeCell ref="AX10:BD10"/>
    <mergeCell ref="B9:N9"/>
    <mergeCell ref="O9:U9"/>
    <mergeCell ref="V9:AB9"/>
    <mergeCell ref="AC9:AI9"/>
    <mergeCell ref="AJ9:AP9"/>
    <mergeCell ref="AQ9:AW9"/>
    <mergeCell ref="B2:AY2"/>
    <mergeCell ref="AZ2:BD2"/>
    <mergeCell ref="C4:AY4"/>
    <mergeCell ref="AZ4:BD4"/>
    <mergeCell ref="B8:N8"/>
    <mergeCell ref="O8:U8"/>
    <mergeCell ref="V8:AB8"/>
    <mergeCell ref="AC8:AI8"/>
    <mergeCell ref="AJ8:AP8"/>
    <mergeCell ref="AQ8:AW8"/>
    <mergeCell ref="AX8:BD8"/>
    <mergeCell ref="B5:N5"/>
    <mergeCell ref="O5:BD5"/>
  </mergeCell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N41"/>
  <sheetViews>
    <sheetView showZeros="0" workbookViewId="0">
      <selection activeCell="M40" sqref="M40"/>
    </sheetView>
  </sheetViews>
  <sheetFormatPr baseColWidth="10" defaultColWidth="0" defaultRowHeight="14.4" zeroHeight="1" x14ac:dyDescent="0.3"/>
  <cols>
    <col min="1" max="1" width="3" style="66" customWidth="1"/>
    <col min="2" max="2" width="4.5546875" style="66" customWidth="1"/>
    <col min="3" max="3" width="11.5546875" style="66" customWidth="1"/>
    <col min="4" max="4" width="11.6640625" style="66" hidden="1" customWidth="1"/>
    <col min="5" max="5" width="3.6640625" style="66" hidden="1" customWidth="1"/>
    <col min="6" max="6" width="29.6640625" style="66" customWidth="1"/>
    <col min="7" max="12" width="13.6640625" style="66" customWidth="1"/>
    <col min="13" max="13" width="8.109375" style="66" bestFit="1" customWidth="1"/>
    <col min="14" max="14" width="1.6640625" style="66" customWidth="1"/>
    <col min="15" max="16384" width="11.44140625" style="66" hidden="1"/>
  </cols>
  <sheetData>
    <row r="1" spans="1:13" ht="5.0999999999999996" customHeight="1" thickBot="1" x14ac:dyDescent="0.35"/>
    <row r="2" spans="1:13" ht="15" hidden="1" thickBot="1" x14ac:dyDescent="0.35">
      <c r="B2" s="314" t="s">
        <v>417</v>
      </c>
      <c r="C2" s="314"/>
      <c r="D2" s="314"/>
      <c r="E2" s="314"/>
      <c r="F2" s="314"/>
      <c r="G2" s="314"/>
      <c r="H2" s="314"/>
      <c r="I2" s="314"/>
      <c r="J2" s="314"/>
      <c r="K2" s="314"/>
      <c r="L2" s="314"/>
      <c r="M2" s="314"/>
    </row>
    <row r="3" spans="1:13" ht="15" thickBot="1" x14ac:dyDescent="0.35">
      <c r="B3" s="315" t="str">
        <f>IF(lang=1,labels!E2,IF(lang=2,labels!F2,""))</f>
        <v>VISUALISATION SYNTHÉTIQUE DU BUDGET DU PROGRAMME</v>
      </c>
      <c r="C3" s="316"/>
      <c r="D3" s="316"/>
      <c r="E3" s="316"/>
      <c r="F3" s="316"/>
      <c r="G3" s="316"/>
      <c r="H3" s="316"/>
      <c r="I3" s="316"/>
      <c r="J3" s="316"/>
      <c r="K3" s="316"/>
      <c r="L3" s="316"/>
      <c r="M3" s="317"/>
    </row>
    <row r="4" spans="1:13" ht="39.9" customHeight="1" thickBot="1" x14ac:dyDescent="0.35">
      <c r="B4" s="318" t="str">
        <f>IF(lang=1,labels!E3,IF(lang=2,labels!F3,""))</f>
        <v>La synthèse du budget du programme (« T1 ») est la visualisation synthétique des informations détaillées dans le corps du programme au niveau des Coûts de gestion globalisés (« T2 ») et des Coûts opérationnels ventilés par Outcome (« T4 »).</v>
      </c>
      <c r="C4" s="319"/>
      <c r="D4" s="319"/>
      <c r="E4" s="319"/>
      <c r="F4" s="319"/>
      <c r="G4" s="319"/>
      <c r="H4" s="319"/>
      <c r="I4" s="319"/>
      <c r="J4" s="319"/>
      <c r="K4" s="319"/>
      <c r="L4" s="319"/>
      <c r="M4" s="320"/>
    </row>
    <row r="5" spans="1:13" ht="5.0999999999999996" customHeight="1" thickBot="1" x14ac:dyDescent="0.35"/>
    <row r="6" spans="1:13" x14ac:dyDescent="0.3">
      <c r="B6" s="321" t="str">
        <f>IF(lang=1,labels!E4,IF(lang=2,labels!F4,""))</f>
        <v>C.O. - COÛTS OPÉRATIONNELS</v>
      </c>
      <c r="C6" s="52" t="s">
        <v>420</v>
      </c>
      <c r="D6" s="52" t="s">
        <v>421</v>
      </c>
      <c r="E6" s="52" t="s">
        <v>422</v>
      </c>
      <c r="F6" s="52" t="str">
        <f>IF(lang=1,labels!E5,IF(lang=2,labels!F5,""))</f>
        <v>RUBRIQUE GÉNÉRALE</v>
      </c>
      <c r="G6" s="52">
        <v>2022</v>
      </c>
      <c r="H6" s="52">
        <v>2023</v>
      </c>
      <c r="I6" s="52">
        <v>2024</v>
      </c>
      <c r="J6" s="52">
        <v>2025</v>
      </c>
      <c r="K6" s="52">
        <v>2026</v>
      </c>
      <c r="L6" s="52" t="str">
        <f>IF(lang=1,labels!E16,IF(lang=2,labels!F16,"set lang"))</f>
        <v>GRAND TOTAL</v>
      </c>
      <c r="M6" s="57" t="s">
        <v>425</v>
      </c>
    </row>
    <row r="7" spans="1:13" x14ac:dyDescent="0.3">
      <c r="A7" s="66" t="s">
        <v>474</v>
      </c>
      <c r="B7" s="322"/>
      <c r="C7" s="323" t="str">
        <f>IF(lang=1,labels!E9,IF(lang=2,labels!F9,""))</f>
        <v>CSC</v>
      </c>
      <c r="D7" s="324" t="s">
        <v>426</v>
      </c>
      <c r="E7" s="325" t="s">
        <v>427</v>
      </c>
      <c r="F7" s="58" t="str">
        <f>IF(lang=1,labels!E6,IF(lang=2,labels!F6,""))</f>
        <v>1. Investissements</v>
      </c>
      <c r="G7" s="127">
        <f ca="1">SUMIFS(Table1[amount],Table1[year],G$6,Table1[item],$A7,Table1[CSC],"Yes")</f>
        <v>2416</v>
      </c>
      <c r="H7" s="127">
        <f ca="1">SUMIFS(Table1[amount],Table1[year],H$6,Table1[item],$A7,Table1[CSC],"Yes")</f>
        <v>2887</v>
      </c>
      <c r="I7" s="127">
        <f ca="1">SUMIFS(Table1[amount],Table1[year],I$6,Table1[item],$A7,Table1[CSC],"Yes")</f>
        <v>2126</v>
      </c>
      <c r="J7" s="127">
        <f ca="1">SUMIFS(Table1[amount],Table1[year],J$6,Table1[item],$A7,Table1[CSC],"Yes")</f>
        <v>3125</v>
      </c>
      <c r="K7" s="127">
        <f ca="1">SUMIFS(Table1[amount],Table1[year],K$6,Table1[item],$A7,Table1[CSC],"Yes")</f>
        <v>2169</v>
      </c>
      <c r="L7" s="127">
        <f ca="1">SUM(G7+H7+I7+J7+K7)</f>
        <v>12723</v>
      </c>
      <c r="M7" s="328"/>
    </row>
    <row r="8" spans="1:13" x14ac:dyDescent="0.3">
      <c r="A8" s="66" t="s">
        <v>475</v>
      </c>
      <c r="B8" s="322"/>
      <c r="C8" s="323"/>
      <c r="D8" s="324"/>
      <c r="E8" s="326"/>
      <c r="F8" s="58" t="str">
        <f>IF(lang=1,labels!E7,IF(lang=2,labels!F7,""""))</f>
        <v>2. Fonctionnement</v>
      </c>
      <c r="G8" s="127">
        <f ca="1">SUMIFS(Table1[amount],Table1[year],G$6,Table1[item],$A8,Table1[CSC],"Yes")</f>
        <v>36900</v>
      </c>
      <c r="H8" s="127">
        <f ca="1">SUMIFS(Table1[amount],Table1[year],H$6,Table1[item],$A8,Table1[CSC],"Yes")</f>
        <v>37934.699999999997</v>
      </c>
      <c r="I8" s="127">
        <f ca="1">SUMIFS(Table1[amount],Table1[year],I$6,Table1[item],$A8,Table1[CSC],"Yes")</f>
        <v>35100</v>
      </c>
      <c r="J8" s="127">
        <f ca="1">SUMIFS(Table1[amount],Table1[year],J$6,Table1[item],$A8,Table1[CSC],"Yes")</f>
        <v>40606.730000000003</v>
      </c>
      <c r="K8" s="127">
        <f ca="1">SUMIFS(Table1[amount],Table1[year],K$6,Table1[item],$A8,Table1[CSC],"Yes")</f>
        <v>37968.6</v>
      </c>
      <c r="L8" s="127">
        <f t="shared" ref="L8:L40" ca="1" si="0">SUM(G8+H8+I8+J8+K8)</f>
        <v>188510.03</v>
      </c>
      <c r="M8" s="328"/>
    </row>
    <row r="9" spans="1:13" ht="15" customHeight="1" x14ac:dyDescent="0.3">
      <c r="A9" s="66" t="s">
        <v>476</v>
      </c>
      <c r="B9" s="322"/>
      <c r="C9" s="323"/>
      <c r="D9" s="324"/>
      <c r="E9" s="326"/>
      <c r="F9" s="58" t="str">
        <f>IF(lang=1,labels!E8,IF(lang=2,labels!F8,""))</f>
        <v>3. Personnel</v>
      </c>
      <c r="G9" s="127">
        <f ca="1">SUMIFS(Table1[amount],Table1[year],G$6,Table1[item],$A9,Table1[CSC],"Yes")</f>
        <v>31200</v>
      </c>
      <c r="H9" s="127">
        <f ca="1">SUMIFS(Table1[amount],Table1[year],H$6,Table1[item],$A9,Table1[CSC],"Yes")</f>
        <v>31200</v>
      </c>
      <c r="I9" s="127">
        <f ca="1">SUMIFS(Table1[amount],Table1[year],I$6,Table1[item],$A9,Table1[CSC],"Yes")</f>
        <v>31200</v>
      </c>
      <c r="J9" s="127">
        <f ca="1">SUMIFS(Table1[amount],Table1[year],J$6,Table1[item],$A9,Table1[CSC],"Yes")</f>
        <v>31200</v>
      </c>
      <c r="K9" s="127">
        <f ca="1">SUMIFS(Table1[amount],Table1[year],K$6,Table1[item],$A9,Table1[CSC],"Yes")</f>
        <v>31200</v>
      </c>
      <c r="L9" s="127">
        <f t="shared" ca="1" si="0"/>
        <v>156000</v>
      </c>
      <c r="M9" s="328"/>
    </row>
    <row r="10" spans="1:13" hidden="1" x14ac:dyDescent="0.3">
      <c r="B10" s="322"/>
      <c r="C10" s="323"/>
      <c r="D10" s="324"/>
      <c r="E10" s="327"/>
      <c r="F10" s="59" t="s">
        <v>431</v>
      </c>
      <c r="G10" s="128">
        <f ca="1">SUM(G7+G8+G9)</f>
        <v>70516</v>
      </c>
      <c r="H10" s="128">
        <f ca="1">SUM(H7+H8+H9)</f>
        <v>72021.7</v>
      </c>
      <c r="I10" s="128">
        <f ca="1">SUM(I7+I8+I9)</f>
        <v>68426</v>
      </c>
      <c r="J10" s="128">
        <f ca="1">SUM(J7+J8+J9)</f>
        <v>74931.73000000001</v>
      </c>
      <c r="K10" s="128">
        <f ca="1">SUM(K7+K8+K9)</f>
        <v>71337.600000000006</v>
      </c>
      <c r="L10" s="128">
        <f t="shared" ca="1" si="0"/>
        <v>357233.03</v>
      </c>
      <c r="M10" s="328"/>
    </row>
    <row r="11" spans="1:13" ht="15" hidden="1" customHeight="1" x14ac:dyDescent="0.3">
      <c r="B11" s="322"/>
      <c r="C11" s="323" t="s">
        <v>73</v>
      </c>
      <c r="D11" s="324" t="s">
        <v>432</v>
      </c>
      <c r="E11" s="325" t="s">
        <v>433</v>
      </c>
      <c r="F11" s="58" t="s">
        <v>428</v>
      </c>
      <c r="G11" s="127"/>
      <c r="H11" s="127"/>
      <c r="I11" s="127"/>
      <c r="J11" s="127"/>
      <c r="K11" s="127"/>
      <c r="L11" s="127">
        <f t="shared" si="0"/>
        <v>0</v>
      </c>
      <c r="M11" s="328"/>
    </row>
    <row r="12" spans="1:13" hidden="1" x14ac:dyDescent="0.3">
      <c r="B12" s="322"/>
      <c r="C12" s="323"/>
      <c r="D12" s="324"/>
      <c r="E12" s="326"/>
      <c r="F12" s="58" t="s">
        <v>429</v>
      </c>
      <c r="G12" s="127"/>
      <c r="H12" s="127"/>
      <c r="I12" s="127"/>
      <c r="J12" s="127"/>
      <c r="K12" s="127"/>
      <c r="L12" s="127">
        <f t="shared" si="0"/>
        <v>0</v>
      </c>
      <c r="M12" s="328"/>
    </row>
    <row r="13" spans="1:13" hidden="1" x14ac:dyDescent="0.3">
      <c r="B13" s="322"/>
      <c r="C13" s="323"/>
      <c r="D13" s="324"/>
      <c r="E13" s="326"/>
      <c r="F13" s="58" t="s">
        <v>430</v>
      </c>
      <c r="G13" s="127"/>
      <c r="H13" s="127"/>
      <c r="I13" s="127"/>
      <c r="J13" s="127"/>
      <c r="K13" s="127"/>
      <c r="L13" s="127">
        <f t="shared" si="0"/>
        <v>0</v>
      </c>
      <c r="M13" s="328"/>
    </row>
    <row r="14" spans="1:13" hidden="1" x14ac:dyDescent="0.3">
      <c r="B14" s="322"/>
      <c r="C14" s="323"/>
      <c r="D14" s="324"/>
      <c r="E14" s="327"/>
      <c r="F14" s="60" t="s">
        <v>434</v>
      </c>
      <c r="G14" s="129">
        <f>SUM(G11+G12+G13)</f>
        <v>0</v>
      </c>
      <c r="H14" s="129">
        <f>SUM(H11+H12+H13)</f>
        <v>0</v>
      </c>
      <c r="I14" s="129">
        <f>SUM(I11+I12+I13)</f>
        <v>0</v>
      </c>
      <c r="J14" s="129">
        <f>SUM(J11+J12+J13)</f>
        <v>0</v>
      </c>
      <c r="K14" s="129">
        <f>SUM(K11+K12+K13)</f>
        <v>0</v>
      </c>
      <c r="L14" s="129">
        <f t="shared" si="0"/>
        <v>0</v>
      </c>
      <c r="M14" s="328"/>
    </row>
    <row r="15" spans="1:13" ht="15" hidden="1" customHeight="1" x14ac:dyDescent="0.3">
      <c r="B15" s="322"/>
      <c r="C15" s="323"/>
      <c r="D15" s="324"/>
      <c r="E15" s="325" t="s">
        <v>435</v>
      </c>
      <c r="F15" s="58" t="s">
        <v>428</v>
      </c>
      <c r="G15" s="127"/>
      <c r="H15" s="127"/>
      <c r="I15" s="127"/>
      <c r="J15" s="127"/>
      <c r="K15" s="127"/>
      <c r="L15" s="127">
        <f t="shared" si="0"/>
        <v>0</v>
      </c>
      <c r="M15" s="328"/>
    </row>
    <row r="16" spans="1:13" hidden="1" x14ac:dyDescent="0.3">
      <c r="B16" s="322"/>
      <c r="C16" s="323"/>
      <c r="D16" s="324"/>
      <c r="E16" s="326"/>
      <c r="F16" s="58" t="s">
        <v>429</v>
      </c>
      <c r="G16" s="127"/>
      <c r="H16" s="127"/>
      <c r="I16" s="127"/>
      <c r="J16" s="127"/>
      <c r="K16" s="127"/>
      <c r="L16" s="127">
        <f t="shared" si="0"/>
        <v>0</v>
      </c>
      <c r="M16" s="328"/>
    </row>
    <row r="17" spans="1:13" hidden="1" x14ac:dyDescent="0.3">
      <c r="B17" s="322"/>
      <c r="C17" s="323"/>
      <c r="D17" s="324"/>
      <c r="E17" s="326"/>
      <c r="F17" s="58" t="s">
        <v>430</v>
      </c>
      <c r="G17" s="127"/>
      <c r="H17" s="127"/>
      <c r="I17" s="127"/>
      <c r="J17" s="127"/>
      <c r="K17" s="127"/>
      <c r="L17" s="127">
        <f t="shared" si="0"/>
        <v>0</v>
      </c>
      <c r="M17" s="328"/>
    </row>
    <row r="18" spans="1:13" hidden="1" x14ac:dyDescent="0.3">
      <c r="B18" s="322"/>
      <c r="C18" s="323"/>
      <c r="D18" s="324"/>
      <c r="E18" s="327"/>
      <c r="F18" s="60" t="s">
        <v>434</v>
      </c>
      <c r="G18" s="129">
        <f>SUM(G15+G16+G17)</f>
        <v>0</v>
      </c>
      <c r="H18" s="129">
        <f>SUM(H15+H16+H17)</f>
        <v>0</v>
      </c>
      <c r="I18" s="129">
        <f>SUM(I15+I16+I17)</f>
        <v>0</v>
      </c>
      <c r="J18" s="129">
        <f>SUM(J15+J16+J17)</f>
        <v>0</v>
      </c>
      <c r="K18" s="129">
        <f>SUM(K15+K16+K17)</f>
        <v>0</v>
      </c>
      <c r="L18" s="129">
        <f t="shared" si="0"/>
        <v>0</v>
      </c>
      <c r="M18" s="328"/>
    </row>
    <row r="19" spans="1:13" hidden="1" x14ac:dyDescent="0.3">
      <c r="B19" s="322"/>
      <c r="C19" s="323"/>
      <c r="D19" s="324"/>
      <c r="E19" s="329" t="s">
        <v>431</v>
      </c>
      <c r="F19" s="329"/>
      <c r="G19" s="128">
        <f>SUM(G14+G18)</f>
        <v>0</v>
      </c>
      <c r="H19" s="128">
        <f>SUM(H14+H18)</f>
        <v>0</v>
      </c>
      <c r="I19" s="128">
        <f>SUM(I14+I18)</f>
        <v>0</v>
      </c>
      <c r="J19" s="128">
        <f>SUM(J14+J18)</f>
        <v>0</v>
      </c>
      <c r="K19" s="128">
        <f>SUM(K14+K18)</f>
        <v>0</v>
      </c>
      <c r="L19" s="128">
        <f t="shared" si="0"/>
        <v>0</v>
      </c>
      <c r="M19" s="328"/>
    </row>
    <row r="20" spans="1:13" x14ac:dyDescent="0.3">
      <c r="B20" s="322"/>
      <c r="C20" s="330" t="str">
        <f>IF(lang=1,labels!E14,IF(lang=2,labels!F14,""))</f>
        <v>TOTAL VOLET CSC</v>
      </c>
      <c r="D20" s="330"/>
      <c r="E20" s="330"/>
      <c r="F20" s="330"/>
      <c r="G20" s="130">
        <f t="shared" ref="G20:L20" ca="1" si="1">SUM(G7:G9)</f>
        <v>70516</v>
      </c>
      <c r="H20" s="130">
        <f t="shared" ca="1" si="1"/>
        <v>72021.7</v>
      </c>
      <c r="I20" s="130">
        <f t="shared" ca="1" si="1"/>
        <v>68426</v>
      </c>
      <c r="J20" s="130">
        <f t="shared" ca="1" si="1"/>
        <v>74931.73000000001</v>
      </c>
      <c r="K20" s="130">
        <f t="shared" ca="1" si="1"/>
        <v>71337.600000000006</v>
      </c>
      <c r="L20" s="130">
        <f t="shared" ca="1" si="1"/>
        <v>357233.03</v>
      </c>
      <c r="M20" s="131">
        <f ca="1">IF(L$35&gt;0,L20/L$35,"")</f>
        <v>1</v>
      </c>
    </row>
    <row r="21" spans="1:13" ht="15" customHeight="1" x14ac:dyDescent="0.3">
      <c r="A21" s="66" t="s">
        <v>474</v>
      </c>
      <c r="B21" s="322"/>
      <c r="C21" s="331" t="str">
        <f>IF(lang=1,labels!E10,IF(lang=2,labels!F10,"set lang"))</f>
        <v xml:space="preserve">  HORS-
CSC</v>
      </c>
      <c r="D21" s="324" t="s">
        <v>437</v>
      </c>
      <c r="E21" s="325" t="s">
        <v>438</v>
      </c>
      <c r="F21" s="58" t="str">
        <f>IF(lang=1,labels!E11,IF(lang=2,labels!F11,"set lang"))</f>
        <v>1. Investissements</v>
      </c>
      <c r="G21" s="127">
        <f ca="1">SUMIFS(Table1[amount],Table1[year],G$6,Table1[item],$A21,Table1[CSC],"No")</f>
        <v>0</v>
      </c>
      <c r="H21" s="127">
        <f ca="1">SUMIFS(Table1[amount],Table1[year],H$6,Table1[item],$A21,Table1[CSC],"No")</f>
        <v>0</v>
      </c>
      <c r="I21" s="127">
        <f ca="1">SUMIFS(Table1[amount],Table1[year],I$6,Table1[item],$A21,Table1[CSC],"No")</f>
        <v>0</v>
      </c>
      <c r="J21" s="127">
        <f ca="1">SUMIFS(Table1[amount],Table1[year],J$6,Table1[item],$A21,Table1[CSC],"No")</f>
        <v>0</v>
      </c>
      <c r="K21" s="127">
        <f ca="1">SUMIFS(Table1[amount],Table1[year],K$6,Table1[item],$A21,Table1[CSC],"No")</f>
        <v>0</v>
      </c>
      <c r="L21" s="127">
        <f t="shared" ca="1" si="0"/>
        <v>0</v>
      </c>
      <c r="M21" s="328"/>
    </row>
    <row r="22" spans="1:13" x14ac:dyDescent="0.3">
      <c r="A22" s="66" t="s">
        <v>475</v>
      </c>
      <c r="B22" s="322"/>
      <c r="C22" s="332"/>
      <c r="D22" s="324"/>
      <c r="E22" s="326"/>
      <c r="F22" s="58" t="str">
        <f>IF(lang=1,labels!E12,IF(lang=2,labels!F12,"set lang"))</f>
        <v>2. Fonctionnement</v>
      </c>
      <c r="G22" s="127">
        <f ca="1">SUMIFS(Table1[amount],Table1[year],G$6,Table1[item],$A22,Table1[CSC],"No")</f>
        <v>0</v>
      </c>
      <c r="H22" s="127">
        <f ca="1">SUMIFS(Table1[amount],Table1[year],H$6,Table1[item],$A22,Table1[CSC],"No")</f>
        <v>0</v>
      </c>
      <c r="I22" s="127">
        <f ca="1">SUMIFS(Table1[amount],Table1[year],I$6,Table1[item],$A22,Table1[CSC],"No")</f>
        <v>0</v>
      </c>
      <c r="J22" s="127">
        <f ca="1">SUMIFS(Table1[amount],Table1[year],J$6,Table1[item],$A22,Table1[CSC],"No")</f>
        <v>0</v>
      </c>
      <c r="K22" s="127">
        <f ca="1">SUMIFS(Table1[amount],Table1[year],K$6,Table1[item],$A22,Table1[CSC],"No")</f>
        <v>0</v>
      </c>
      <c r="L22" s="127">
        <f t="shared" ca="1" si="0"/>
        <v>0</v>
      </c>
      <c r="M22" s="328"/>
    </row>
    <row r="23" spans="1:13" x14ac:dyDescent="0.3">
      <c r="A23" s="66" t="s">
        <v>476</v>
      </c>
      <c r="B23" s="322"/>
      <c r="C23" s="332"/>
      <c r="D23" s="324"/>
      <c r="E23" s="326"/>
      <c r="F23" s="58" t="str">
        <f>IF(lang=1,labels!E13,IF(lang=2,labels!F13,"set lang"))</f>
        <v>3. Personnel</v>
      </c>
      <c r="G23" s="127">
        <f ca="1">SUMIFS(Table1[amount],Table1[year],G$6,Table1[item],$A23,Table1[CSC],"No")</f>
        <v>0</v>
      </c>
      <c r="H23" s="127">
        <f ca="1">SUMIFS(Table1[amount],Table1[year],H$6,Table1[item],$A23,Table1[CSC],"No")</f>
        <v>0</v>
      </c>
      <c r="I23" s="127">
        <f ca="1">SUMIFS(Table1[amount],Table1[year],I$6,Table1[item],$A23,Table1[CSC],"No")</f>
        <v>0</v>
      </c>
      <c r="J23" s="127">
        <f ca="1">SUMIFS(Table1[amount],Table1[year],J$6,Table1[item],$A23,Table1[CSC],"No")</f>
        <v>0</v>
      </c>
      <c r="K23" s="127">
        <f ca="1">SUMIFS(Table1[amount],Table1[year],K$6,Table1[item],$A23,Table1[CSC],"No")</f>
        <v>0</v>
      </c>
      <c r="L23" s="127">
        <f t="shared" ca="1" si="0"/>
        <v>0</v>
      </c>
      <c r="M23" s="328"/>
    </row>
    <row r="24" spans="1:13" ht="15" hidden="1" customHeight="1" x14ac:dyDescent="0.3">
      <c r="B24" s="322"/>
      <c r="C24" s="332"/>
      <c r="D24" s="324"/>
      <c r="E24" s="327"/>
      <c r="F24" s="59" t="s">
        <v>439</v>
      </c>
      <c r="G24" s="128">
        <f ca="1">SUM(G21+G22+G23)</f>
        <v>0</v>
      </c>
      <c r="H24" s="128">
        <f ca="1">SUM(H21+H22+H23)</f>
        <v>0</v>
      </c>
      <c r="I24" s="128">
        <f ca="1">SUM(I21+I22+I23)</f>
        <v>0</v>
      </c>
      <c r="J24" s="128">
        <f ca="1">SUM(J21+J22+J23)</f>
        <v>0</v>
      </c>
      <c r="K24" s="128">
        <f ca="1">SUM(K21+K22+K23)</f>
        <v>0</v>
      </c>
      <c r="L24" s="128">
        <f t="shared" ca="1" si="0"/>
        <v>0</v>
      </c>
      <c r="M24" s="328"/>
    </row>
    <row r="25" spans="1:13" ht="15" hidden="1" customHeight="1" x14ac:dyDescent="0.3">
      <c r="B25" s="322"/>
      <c r="C25" s="333" t="s">
        <v>440</v>
      </c>
      <c r="D25" s="324" t="s">
        <v>441</v>
      </c>
      <c r="E25" s="325" t="s">
        <v>442</v>
      </c>
      <c r="F25" s="58" t="s">
        <v>428</v>
      </c>
      <c r="G25" s="127"/>
      <c r="H25" s="127"/>
      <c r="I25" s="127"/>
      <c r="J25" s="127"/>
      <c r="K25" s="127"/>
      <c r="L25" s="127">
        <f t="shared" si="0"/>
        <v>0</v>
      </c>
      <c r="M25" s="328"/>
    </row>
    <row r="26" spans="1:13" hidden="1" x14ac:dyDescent="0.3">
      <c r="B26" s="322"/>
      <c r="C26" s="332"/>
      <c r="D26" s="324"/>
      <c r="E26" s="326"/>
      <c r="F26" s="58" t="s">
        <v>429</v>
      </c>
      <c r="G26" s="127"/>
      <c r="H26" s="127"/>
      <c r="I26" s="127"/>
      <c r="J26" s="127"/>
      <c r="K26" s="127"/>
      <c r="L26" s="127">
        <f t="shared" si="0"/>
        <v>0</v>
      </c>
      <c r="M26" s="328"/>
    </row>
    <row r="27" spans="1:13" hidden="1" x14ac:dyDescent="0.3">
      <c r="B27" s="322"/>
      <c r="C27" s="332"/>
      <c r="D27" s="324"/>
      <c r="E27" s="326"/>
      <c r="F27" s="58" t="s">
        <v>430</v>
      </c>
      <c r="G27" s="127"/>
      <c r="H27" s="127"/>
      <c r="I27" s="127"/>
      <c r="J27" s="127"/>
      <c r="K27" s="127"/>
      <c r="L27" s="127">
        <f t="shared" si="0"/>
        <v>0</v>
      </c>
      <c r="M27" s="328"/>
    </row>
    <row r="28" spans="1:13" hidden="1" x14ac:dyDescent="0.3">
      <c r="B28" s="322"/>
      <c r="C28" s="332"/>
      <c r="D28" s="324"/>
      <c r="E28" s="327"/>
      <c r="F28" s="61" t="s">
        <v>434</v>
      </c>
      <c r="G28" s="129">
        <f>SUM(G25+G26+G27)</f>
        <v>0</v>
      </c>
      <c r="H28" s="129">
        <f>SUM(H25+H26+H27)</f>
        <v>0</v>
      </c>
      <c r="I28" s="129">
        <f>SUM(I25+I26+I27)</f>
        <v>0</v>
      </c>
      <c r="J28" s="129">
        <f>SUM(J25+J26+J27)</f>
        <v>0</v>
      </c>
      <c r="K28" s="129">
        <f>SUM(K25+K26+K27)</f>
        <v>0</v>
      </c>
      <c r="L28" s="129">
        <f t="shared" si="0"/>
        <v>0</v>
      </c>
      <c r="M28" s="328"/>
    </row>
    <row r="29" spans="1:13" ht="15" hidden="1" customHeight="1" x14ac:dyDescent="0.3">
      <c r="B29" s="322"/>
      <c r="C29" s="332"/>
      <c r="D29" s="324"/>
      <c r="E29" s="325" t="s">
        <v>443</v>
      </c>
      <c r="F29" s="58" t="s">
        <v>428</v>
      </c>
      <c r="G29" s="127"/>
      <c r="H29" s="127"/>
      <c r="I29" s="127"/>
      <c r="J29" s="127"/>
      <c r="K29" s="127"/>
      <c r="L29" s="127">
        <f t="shared" si="0"/>
        <v>0</v>
      </c>
      <c r="M29" s="328"/>
    </row>
    <row r="30" spans="1:13" hidden="1" x14ac:dyDescent="0.3">
      <c r="B30" s="322"/>
      <c r="C30" s="332"/>
      <c r="D30" s="324"/>
      <c r="E30" s="326"/>
      <c r="F30" s="58" t="s">
        <v>429</v>
      </c>
      <c r="G30" s="127"/>
      <c r="H30" s="127"/>
      <c r="I30" s="127"/>
      <c r="J30" s="127"/>
      <c r="K30" s="127"/>
      <c r="L30" s="127">
        <f t="shared" si="0"/>
        <v>0</v>
      </c>
      <c r="M30" s="328"/>
    </row>
    <row r="31" spans="1:13" hidden="1" x14ac:dyDescent="0.3">
      <c r="B31" s="322"/>
      <c r="C31" s="332"/>
      <c r="D31" s="324"/>
      <c r="E31" s="326"/>
      <c r="F31" s="58" t="s">
        <v>430</v>
      </c>
      <c r="G31" s="127"/>
      <c r="H31" s="127"/>
      <c r="I31" s="127"/>
      <c r="J31" s="127"/>
      <c r="K31" s="127"/>
      <c r="L31" s="127">
        <f t="shared" si="0"/>
        <v>0</v>
      </c>
      <c r="M31" s="328"/>
    </row>
    <row r="32" spans="1:13" hidden="1" x14ac:dyDescent="0.3">
      <c r="B32" s="322"/>
      <c r="C32" s="332"/>
      <c r="D32" s="324"/>
      <c r="E32" s="327"/>
      <c r="F32" s="61" t="s">
        <v>434</v>
      </c>
      <c r="G32" s="129">
        <f>SUM(G29+G30+G31)</f>
        <v>0</v>
      </c>
      <c r="H32" s="129">
        <f>SUM(H29+H30+H31)</f>
        <v>0</v>
      </c>
      <c r="I32" s="129">
        <f>SUM(I29+I30+I31)</f>
        <v>0</v>
      </c>
      <c r="J32" s="129">
        <f>SUM(J29+J30+J31)</f>
        <v>0</v>
      </c>
      <c r="K32" s="129">
        <f>SUM(K29+K30+K31)</f>
        <v>0</v>
      </c>
      <c r="L32" s="129">
        <f t="shared" si="0"/>
        <v>0</v>
      </c>
      <c r="M32" s="328"/>
    </row>
    <row r="33" spans="2:13" hidden="1" x14ac:dyDescent="0.3">
      <c r="B33" s="322"/>
      <c r="C33" s="334"/>
      <c r="D33" s="324"/>
      <c r="E33" s="329" t="s">
        <v>444</v>
      </c>
      <c r="F33" s="329"/>
      <c r="G33" s="128">
        <f>SUM(G28+G32)</f>
        <v>0</v>
      </c>
      <c r="H33" s="128">
        <f>SUM(H28+H32)</f>
        <v>0</v>
      </c>
      <c r="I33" s="128">
        <f>SUM(I28+I32)</f>
        <v>0</v>
      </c>
      <c r="J33" s="128">
        <f>SUM(J28+J32)</f>
        <v>0</v>
      </c>
      <c r="K33" s="128">
        <f>SUM(K28+K32)</f>
        <v>0</v>
      </c>
      <c r="L33" s="128">
        <f t="shared" si="0"/>
        <v>0</v>
      </c>
      <c r="M33" s="328"/>
    </row>
    <row r="34" spans="2:13" x14ac:dyDescent="0.3">
      <c r="B34" s="322"/>
      <c r="C34" s="330" t="str">
        <f>IF(lang=1,labels!E15,IF(lang=2,labels!F15,""))</f>
        <v>TOTAL VOLET HORS-CSC</v>
      </c>
      <c r="D34" s="330"/>
      <c r="E34" s="330"/>
      <c r="F34" s="330"/>
      <c r="G34" s="130">
        <f t="shared" ref="G34:L34" ca="1" si="2">SUM(G21:G23)</f>
        <v>0</v>
      </c>
      <c r="H34" s="130">
        <f t="shared" ca="1" si="2"/>
        <v>0</v>
      </c>
      <c r="I34" s="130">
        <f t="shared" ca="1" si="2"/>
        <v>0</v>
      </c>
      <c r="J34" s="130">
        <f t="shared" ca="1" si="2"/>
        <v>0</v>
      </c>
      <c r="K34" s="130">
        <f t="shared" ca="1" si="2"/>
        <v>0</v>
      </c>
      <c r="L34" s="130">
        <f t="shared" ca="1" si="2"/>
        <v>0</v>
      </c>
      <c r="M34" s="131">
        <f ca="1">IF(L$35&gt;0,L34/L$35,"")</f>
        <v>0</v>
      </c>
    </row>
    <row r="35" spans="2:13" x14ac:dyDescent="0.3">
      <c r="B35" s="322"/>
      <c r="C35" s="309" t="str">
        <f>IF(lang=1,labels!E17,IF(lang=2,labels!F17,"set lang"))</f>
        <v>C.O. - TOTAL COÛTS OPÉRATIONNELS</v>
      </c>
      <c r="D35" s="309"/>
      <c r="E35" s="309"/>
      <c r="F35" s="309"/>
      <c r="G35" s="161">
        <f ca="1">SUM(G20+G34)</f>
        <v>70516</v>
      </c>
      <c r="H35" s="161">
        <f ca="1">SUM(H20+H34)</f>
        <v>72021.7</v>
      </c>
      <c r="I35" s="161">
        <f ca="1">SUM(I20+I34)</f>
        <v>68426</v>
      </c>
      <c r="J35" s="161">
        <f ca="1">SUM(J20+J34)</f>
        <v>74931.73000000001</v>
      </c>
      <c r="K35" s="161">
        <f ca="1">SUM(K20+K34)</f>
        <v>71337.600000000006</v>
      </c>
      <c r="L35" s="161">
        <f t="shared" ca="1" si="0"/>
        <v>357233.03</v>
      </c>
      <c r="M35" s="162"/>
    </row>
    <row r="36" spans="2:13" x14ac:dyDescent="0.3">
      <c r="B36" s="310" t="str">
        <f>IF(lang=1,labels!E18,IF(lang=2,labels!F18,"set lang"))</f>
        <v>C.G. - 
COÛTS DE GESTION GLOBALISÉS</v>
      </c>
      <c r="C36" s="311"/>
      <c r="D36" s="311"/>
      <c r="E36" s="311"/>
      <c r="F36" s="58" t="str">
        <f>IF(lang=1,labels!E19,IF(lang=2,labels!F19,"set lang"))</f>
        <v>1. Personnel</v>
      </c>
      <c r="G36" s="127">
        <f>'T2 - CG-BK'!C5</f>
        <v>3000</v>
      </c>
      <c r="H36" s="127">
        <f>'T2 - CG-BK'!D5</f>
        <v>3000</v>
      </c>
      <c r="I36" s="127">
        <f>'T2 - CG-BK'!E5</f>
        <v>3000</v>
      </c>
      <c r="J36" s="127">
        <f>'T2 - CG-BK'!F5</f>
        <v>3000</v>
      </c>
      <c r="K36" s="127">
        <f>'T2 - CG-BK'!G5</f>
        <v>3000</v>
      </c>
      <c r="L36" s="127">
        <f>'T2 - CG-BK'!H5</f>
        <v>15000</v>
      </c>
      <c r="M36" s="132"/>
    </row>
    <row r="37" spans="2:13" x14ac:dyDescent="0.3">
      <c r="B37" s="310"/>
      <c r="C37" s="311"/>
      <c r="D37" s="311"/>
      <c r="E37" s="311"/>
      <c r="F37" s="58" t="str">
        <f>IF(lang=1,labels!E20,IF(lang=2,labels!F20,"set lang"))</f>
        <v>2. Evaluation &amp; Audit</v>
      </c>
      <c r="G37" s="127">
        <f>'T2 - CG-BK'!C10</f>
        <v>750</v>
      </c>
      <c r="H37" s="127">
        <f>'T2 - CG-BK'!D10</f>
        <v>750</v>
      </c>
      <c r="I37" s="127">
        <f>'T2 - CG-BK'!E10</f>
        <v>5850</v>
      </c>
      <c r="J37" s="127">
        <f>'T2 - CG-BK'!F10</f>
        <v>850</v>
      </c>
      <c r="K37" s="127">
        <f>'T2 - CG-BK'!G10</f>
        <v>5950</v>
      </c>
      <c r="L37" s="127">
        <f>'T2 - CG-BK'!H10</f>
        <v>14150</v>
      </c>
      <c r="M37" s="133">
        <f ca="1">IF(L40&gt;0,L37/L40,"")</f>
        <v>3.5474058648220758E-2</v>
      </c>
    </row>
    <row r="38" spans="2:13" x14ac:dyDescent="0.3">
      <c r="B38" s="310"/>
      <c r="C38" s="311"/>
      <c r="D38" s="311"/>
      <c r="E38" s="311"/>
      <c r="F38" s="58" t="str">
        <f>IF(lang=1,labels!E21,IF(lang=2,labels!F21,"set lang"))</f>
        <v>3. Autres coûts</v>
      </c>
      <c r="G38" s="127">
        <f>'T2 - CG-BK'!C13</f>
        <v>2500</v>
      </c>
      <c r="H38" s="127">
        <f>'T2 - CG-BK'!D13</f>
        <v>2500</v>
      </c>
      <c r="I38" s="127">
        <f>'T2 - CG-BK'!E13</f>
        <v>2500</v>
      </c>
      <c r="J38" s="127">
        <f>'T2 - CG-BK'!F13</f>
        <v>2500</v>
      </c>
      <c r="K38" s="127">
        <f>'T2 - CG-BK'!G13</f>
        <v>2500</v>
      </c>
      <c r="L38" s="127">
        <f>'T2 - CG-BK'!H13</f>
        <v>12500</v>
      </c>
      <c r="M38" s="132"/>
    </row>
    <row r="39" spans="2:13" x14ac:dyDescent="0.3">
      <c r="B39" s="310"/>
      <c r="C39" s="311"/>
      <c r="D39" s="311"/>
      <c r="E39" s="311"/>
      <c r="F39" s="62" t="str">
        <f>IF(lang=1,labels!E22,IF(lang=2,labels!F22,"set lang"))</f>
        <v>TOTAL</v>
      </c>
      <c r="G39" s="161">
        <f>SUM(G36+G37+G38)</f>
        <v>6250</v>
      </c>
      <c r="H39" s="161">
        <f>SUM(H36+H37+H38)</f>
        <v>6250</v>
      </c>
      <c r="I39" s="161">
        <f>SUM(I36+I37+I38)</f>
        <v>11350</v>
      </c>
      <c r="J39" s="161">
        <f>SUM(J36+J37+J38)</f>
        <v>6350</v>
      </c>
      <c r="K39" s="161">
        <f>SUM(K36+K37+K38)</f>
        <v>11450</v>
      </c>
      <c r="L39" s="161">
        <f t="shared" si="0"/>
        <v>41650</v>
      </c>
      <c r="M39" s="162">
        <f ca="1">IF(L40&gt;0,(L36+L38)/L40,"")</f>
        <v>6.8942516807496163E-2</v>
      </c>
    </row>
    <row r="40" spans="2:13" ht="15" thickBot="1" x14ac:dyDescent="0.35">
      <c r="B40" s="312" t="str">
        <f>IF(lang=1,labels!E23,IF(lang=2,labels!F23,"set lang"))</f>
        <v>C.D. - TOTAL COÛTS DIRECTS (C.D. = C.O. + C.G.)</v>
      </c>
      <c r="C40" s="313"/>
      <c r="D40" s="313"/>
      <c r="E40" s="313"/>
      <c r="F40" s="313"/>
      <c r="G40" s="163">
        <f ca="1">SUM(G35+G39)</f>
        <v>76766</v>
      </c>
      <c r="H40" s="163">
        <f ca="1">SUM(H35+H39)</f>
        <v>78271.7</v>
      </c>
      <c r="I40" s="163">
        <f ca="1">SUM(I35+I39)</f>
        <v>79776</v>
      </c>
      <c r="J40" s="163">
        <f ca="1">SUM(J35+J39)</f>
        <v>81281.73000000001</v>
      </c>
      <c r="K40" s="163">
        <f ca="1">SUM(K35+K39)</f>
        <v>82787.600000000006</v>
      </c>
      <c r="L40" s="163">
        <f t="shared" ca="1" si="0"/>
        <v>398883.03</v>
      </c>
      <c r="M40" s="164"/>
    </row>
    <row r="41" spans="2:13" x14ac:dyDescent="0.3">
      <c r="D41" s="63" t="s">
        <v>451</v>
      </c>
    </row>
  </sheetData>
  <sheetProtection algorithmName="SHA-512" hashValue="iWFKSDv2GLMrqewoURsv5CDZ6/4RmFv5wxbL1fE8wuA3FnA8cQHBMn1riZa8noxyS/fwPUw4y1gRdaeN90NLXg==" saltValue="FbD906gKWlnYKEJ5ELPKFw==" spinCount="100000" sheet="1" objects="1" scenarios="1" selectLockedCells="1"/>
  <dataConsolidate/>
  <mergeCells count="27">
    <mergeCell ref="E19:F19"/>
    <mergeCell ref="C20:F20"/>
    <mergeCell ref="C21:C24"/>
    <mergeCell ref="D21:D24"/>
    <mergeCell ref="C34:F34"/>
    <mergeCell ref="C25:C33"/>
    <mergeCell ref="D25:D33"/>
    <mergeCell ref="E25:E28"/>
    <mergeCell ref="E29:E32"/>
    <mergeCell ref="E33:F33"/>
    <mergeCell ref="E21:E24"/>
    <mergeCell ref="C35:F35"/>
    <mergeCell ref="B36:E39"/>
    <mergeCell ref="B40:F40"/>
    <mergeCell ref="B2:M2"/>
    <mergeCell ref="B3:M3"/>
    <mergeCell ref="B4:M4"/>
    <mergeCell ref="B6:B35"/>
    <mergeCell ref="C7:C10"/>
    <mergeCell ref="D7:D10"/>
    <mergeCell ref="E7:E10"/>
    <mergeCell ref="M7:M19"/>
    <mergeCell ref="C11:C19"/>
    <mergeCell ref="D11:D19"/>
    <mergeCell ref="E11:E14"/>
    <mergeCell ref="E15:E18"/>
    <mergeCell ref="M21:M3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J23"/>
  <sheetViews>
    <sheetView showZeros="0" workbookViewId="0">
      <selection activeCell="G12" sqref="G12"/>
    </sheetView>
  </sheetViews>
  <sheetFormatPr baseColWidth="10" defaultColWidth="0" defaultRowHeight="14.4" zeroHeight="1" x14ac:dyDescent="0.3"/>
  <cols>
    <col min="1" max="1" width="9.109375" customWidth="1"/>
    <col min="2" max="2" width="33.44140625" customWidth="1"/>
    <col min="3" max="8" width="16.44140625" customWidth="1"/>
    <col min="9" max="10" width="0" hidden="1" customWidth="1"/>
    <col min="11" max="16384" width="9.109375" hidden="1"/>
  </cols>
  <sheetData>
    <row r="1" spans="1:10" x14ac:dyDescent="0.3">
      <c r="A1" s="1"/>
      <c r="B1" s="2"/>
      <c r="C1" s="2"/>
      <c r="D1" s="2"/>
      <c r="E1" s="2"/>
      <c r="F1" s="2"/>
      <c r="G1" s="2"/>
      <c r="H1" s="2"/>
    </row>
    <row r="2" spans="1:10" ht="15" thickBot="1" x14ac:dyDescent="0.35">
      <c r="A2" s="4"/>
      <c r="B2" s="276" t="str">
        <f>IF(lang=1,labels!E24,IF(lang=2,labels!F24,"set lang"))</f>
        <v>Budget du programme: C.G. - COÛTS DE GESTION GLOBALISÉS POUR LE PROGRAMME</v>
      </c>
      <c r="C2" s="277"/>
      <c r="D2" s="277"/>
      <c r="E2" s="277"/>
      <c r="F2" s="277"/>
      <c r="G2" s="277"/>
      <c r="H2" s="277"/>
    </row>
    <row r="3" spans="1:10" x14ac:dyDescent="0.3">
      <c r="A3" s="4"/>
      <c r="B3" s="9" t="str">
        <f>IF(lang=1,labels!E25,IF(lang=2,labels!F25,"set lang"))</f>
        <v>RUBRIQUES</v>
      </c>
      <c r="C3" s="17">
        <v>2022</v>
      </c>
      <c r="D3" s="17">
        <v>2023</v>
      </c>
      <c r="E3" s="17">
        <v>2024</v>
      </c>
      <c r="F3" s="17">
        <v>2025</v>
      </c>
      <c r="G3" s="17">
        <v>2026</v>
      </c>
      <c r="H3" s="17" t="str">
        <f>IF(lang=1,labels!E26,IF(lang=2,labels!F26,"set lang"))</f>
        <v>TOTAL</v>
      </c>
    </row>
    <row r="4" spans="1:10" x14ac:dyDescent="0.3">
      <c r="A4" s="4"/>
      <c r="B4" s="13" t="str">
        <f>IF(lang=1,labels!E27,IF(lang=2,labels!F27,"set lang"))</f>
        <v>TOTAL COÛTS DE GESTION</v>
      </c>
      <c r="C4" s="249">
        <f t="shared" ref="C4:H4" si="0">C5+C10+C13</f>
        <v>6250</v>
      </c>
      <c r="D4" s="249">
        <f t="shared" si="0"/>
        <v>6250</v>
      </c>
      <c r="E4" s="249">
        <f t="shared" si="0"/>
        <v>11350</v>
      </c>
      <c r="F4" s="249">
        <f t="shared" si="0"/>
        <v>6350</v>
      </c>
      <c r="G4" s="249">
        <f t="shared" si="0"/>
        <v>11450</v>
      </c>
      <c r="H4" s="250">
        <f t="shared" si="0"/>
        <v>41650</v>
      </c>
      <c r="J4" s="8"/>
    </row>
    <row r="5" spans="1:10" x14ac:dyDescent="0.3">
      <c r="A5" s="4"/>
      <c r="B5" s="10" t="str">
        <f>IF(lang=1,labels!E28,IF(lang=2,labels!F28,"set lang"))</f>
        <v>1. TOTAL PERSONNEL</v>
      </c>
      <c r="C5" s="244">
        <f t="shared" ref="C5:H5" si="1">SUM(C6:C9)</f>
        <v>3000</v>
      </c>
      <c r="D5" s="244">
        <f t="shared" si="1"/>
        <v>3000</v>
      </c>
      <c r="E5" s="244">
        <f t="shared" si="1"/>
        <v>3000</v>
      </c>
      <c r="F5" s="244">
        <f t="shared" si="1"/>
        <v>3000</v>
      </c>
      <c r="G5" s="244">
        <f t="shared" si="1"/>
        <v>3000</v>
      </c>
      <c r="H5" s="244">
        <f t="shared" si="1"/>
        <v>15000</v>
      </c>
      <c r="J5" s="8"/>
    </row>
    <row r="6" spans="1:10" x14ac:dyDescent="0.3">
      <c r="A6" s="4"/>
      <c r="B6" s="11" t="str">
        <f>IF(lang=1,labels!E29,IF(lang=2,labels!F29,"set lang"))</f>
        <v>1.1 Salaires au siège</v>
      </c>
      <c r="C6" s="251"/>
      <c r="D6" s="251"/>
      <c r="E6" s="251"/>
      <c r="F6" s="251"/>
      <c r="G6" s="251"/>
      <c r="H6" s="242">
        <f>SUM(C6:G6)</f>
        <v>0</v>
      </c>
      <c r="J6" s="8"/>
    </row>
    <row r="7" spans="1:10" x14ac:dyDescent="0.3">
      <c r="A7" s="4"/>
      <c r="B7" s="11" t="str">
        <f>IF(lang=1,labels!E30,IF(lang=2,labels!F30,"set lang"))</f>
        <v>1.2 Salaires des expatriés</v>
      </c>
      <c r="C7" s="251"/>
      <c r="D7" s="251"/>
      <c r="E7" s="251"/>
      <c r="F7" s="251"/>
      <c r="G7" s="251"/>
      <c r="H7" s="242">
        <f>SUM(C7:G7)</f>
        <v>0</v>
      </c>
      <c r="J7" s="8"/>
    </row>
    <row r="8" spans="1:10" ht="15" customHeight="1" x14ac:dyDescent="0.3">
      <c r="A8" s="4"/>
      <c r="B8" s="11" t="str">
        <f>IF(lang=1,labels!E31,IF(lang=2,labels!F31,"set lang"))</f>
        <v>1.3 Salaires du personnel local</v>
      </c>
      <c r="C8" s="251">
        <v>3000</v>
      </c>
      <c r="D8" s="251">
        <v>3000</v>
      </c>
      <c r="E8" s="251">
        <v>3000</v>
      </c>
      <c r="F8" s="251">
        <v>3000</v>
      </c>
      <c r="G8" s="251">
        <v>3000</v>
      </c>
      <c r="H8" s="242">
        <f>SUM(C8:G8)</f>
        <v>15000</v>
      </c>
    </row>
    <row r="9" spans="1:10" ht="15" customHeight="1" x14ac:dyDescent="0.3">
      <c r="A9" s="4"/>
      <c r="B9" s="11" t="str">
        <f>IF(lang=1,labels!E32,IF(lang=2,labels!F32,"set lang"))</f>
        <v>1.4 Autres frais de personnel</v>
      </c>
      <c r="C9" s="251"/>
      <c r="D9" s="251"/>
      <c r="E9" s="251"/>
      <c r="F9" s="251"/>
      <c r="G9" s="251"/>
      <c r="H9" s="242">
        <f>SUM(C9:G9)</f>
        <v>0</v>
      </c>
    </row>
    <row r="10" spans="1:10" x14ac:dyDescent="0.3">
      <c r="A10" s="4"/>
      <c r="B10" s="14" t="str">
        <f>IF(lang=1,labels!E33,IF(lang=2,labels!F33,"set lang"))</f>
        <v>2. TOTAL ÉVALUATION &amp; AUDIT</v>
      </c>
      <c r="C10" s="244">
        <f t="shared" ref="C10:H10" si="2">SUM(C11:C12)</f>
        <v>750</v>
      </c>
      <c r="D10" s="244">
        <f t="shared" si="2"/>
        <v>750</v>
      </c>
      <c r="E10" s="244">
        <f t="shared" si="2"/>
        <v>5850</v>
      </c>
      <c r="F10" s="244">
        <f t="shared" si="2"/>
        <v>850</v>
      </c>
      <c r="G10" s="244">
        <f t="shared" si="2"/>
        <v>5950</v>
      </c>
      <c r="H10" s="244">
        <f t="shared" si="2"/>
        <v>14150</v>
      </c>
    </row>
    <row r="11" spans="1:10" x14ac:dyDescent="0.3">
      <c r="A11" s="4"/>
      <c r="B11" s="11" t="str">
        <f>IF(lang=1,labels!E34,IF(lang=2,labels!F34,"set lang"))</f>
        <v>2.1 Coûts d'audit</v>
      </c>
      <c r="C11" s="251">
        <v>750</v>
      </c>
      <c r="D11" s="251">
        <v>750</v>
      </c>
      <c r="E11" s="251">
        <v>850</v>
      </c>
      <c r="F11" s="251">
        <v>850</v>
      </c>
      <c r="G11" s="251">
        <v>950</v>
      </c>
      <c r="H11" s="242">
        <f>SUM(C11:G11)</f>
        <v>4150</v>
      </c>
    </row>
    <row r="12" spans="1:10" x14ac:dyDescent="0.3">
      <c r="A12" s="4"/>
      <c r="B12" s="11" t="str">
        <f>IF(lang=1,labels!E35,IF(lang=2,labels!F35,"set lang"))</f>
        <v>2.2 Coûts d'évaluation</v>
      </c>
      <c r="C12" s="251"/>
      <c r="D12" s="251"/>
      <c r="E12" s="251">
        <v>5000</v>
      </c>
      <c r="F12" s="251"/>
      <c r="G12" s="251">
        <v>5000</v>
      </c>
      <c r="H12" s="242">
        <f>SUM(C12:G12)</f>
        <v>10000</v>
      </c>
    </row>
    <row r="13" spans="1:10" x14ac:dyDescent="0.3">
      <c r="A13" s="4"/>
      <c r="B13" s="14" t="str">
        <f>IF(lang=1,labels!E36,IF(lang=2,labels!F36,"set lang"))</f>
        <v>3. TOTAL AUTRES COÛTS DE GESTION</v>
      </c>
      <c r="C13" s="244">
        <f t="shared" ref="C13:H13" si="3">C14+C18</f>
        <v>2500</v>
      </c>
      <c r="D13" s="244">
        <f t="shared" si="3"/>
        <v>2500</v>
      </c>
      <c r="E13" s="244">
        <f t="shared" si="3"/>
        <v>2500</v>
      </c>
      <c r="F13" s="244">
        <f t="shared" si="3"/>
        <v>2500</v>
      </c>
      <c r="G13" s="244">
        <f t="shared" si="3"/>
        <v>2500</v>
      </c>
      <c r="H13" s="244">
        <f t="shared" si="3"/>
        <v>12500</v>
      </c>
    </row>
    <row r="14" spans="1:10" x14ac:dyDescent="0.3">
      <c r="A14" s="4"/>
      <c r="B14" s="15" t="str">
        <f>IF(lang=1,labels!E37,IF(lang=2,labels!F37,"set lang"))</f>
        <v>3.1 Investissements</v>
      </c>
      <c r="C14" s="252">
        <f t="shared" ref="C14:H14" si="4">SUM(C15:C17)</f>
        <v>0</v>
      </c>
      <c r="D14" s="252">
        <f t="shared" si="4"/>
        <v>0</v>
      </c>
      <c r="E14" s="252">
        <f t="shared" si="4"/>
        <v>0</v>
      </c>
      <c r="F14" s="252">
        <f t="shared" si="4"/>
        <v>0</v>
      </c>
      <c r="G14" s="252">
        <f t="shared" si="4"/>
        <v>0</v>
      </c>
      <c r="H14" s="252">
        <f t="shared" si="4"/>
        <v>0</v>
      </c>
    </row>
    <row r="15" spans="1:10" x14ac:dyDescent="0.3">
      <c r="A15" s="4"/>
      <c r="B15" s="11" t="str">
        <f>IF(lang=1,labels!E38,IF(lang=2,labels!F38,"set lang"))</f>
        <v>3.1.1 Achat de véhicules</v>
      </c>
      <c r="C15" s="251"/>
      <c r="D15" s="251"/>
      <c r="E15" s="251"/>
      <c r="F15" s="251"/>
      <c r="G15" s="251"/>
      <c r="H15" s="242">
        <f>SUM(C15:G15)</f>
        <v>0</v>
      </c>
    </row>
    <row r="16" spans="1:10" x14ac:dyDescent="0.3">
      <c r="A16" s="4"/>
      <c r="B16" s="11" t="str">
        <f>IF(lang=1,labels!E39,IF(lang=2,labels!F39,"set lang"))</f>
        <v>3.1.2 Mobilier, ICT</v>
      </c>
      <c r="C16" s="251"/>
      <c r="D16" s="251"/>
      <c r="E16" s="251"/>
      <c r="F16" s="251"/>
      <c r="G16" s="251"/>
      <c r="H16" s="242">
        <f>SUM(C16:G16)</f>
        <v>0</v>
      </c>
    </row>
    <row r="17" spans="1:8" x14ac:dyDescent="0.3">
      <c r="A17" s="4"/>
      <c r="B17" s="137" t="str">
        <f>IF(lang=1,labels!E40,IF(lang=2,labels!F40,"set lang"))</f>
        <v>3.1.3 Autres frais d'investissement</v>
      </c>
      <c r="C17" s="251"/>
      <c r="D17" s="251"/>
      <c r="E17" s="251"/>
      <c r="F17" s="251"/>
      <c r="G17" s="251"/>
      <c r="H17" s="242">
        <f>SUM(C17:G17)</f>
        <v>0</v>
      </c>
    </row>
    <row r="18" spans="1:8" x14ac:dyDescent="0.3">
      <c r="A18" s="4"/>
      <c r="B18" s="15" t="str">
        <f>IF(lang=1,labels!E41,IF(lang=2,labels!F41,"set lang"))</f>
        <v>3.2 Fonctionnement</v>
      </c>
      <c r="C18" s="252">
        <f t="shared" ref="C18:H18" si="5">SUM(C19:C21)</f>
        <v>2500</v>
      </c>
      <c r="D18" s="252">
        <f t="shared" si="5"/>
        <v>2500</v>
      </c>
      <c r="E18" s="252">
        <f t="shared" si="5"/>
        <v>2500</v>
      </c>
      <c r="F18" s="252">
        <f t="shared" si="5"/>
        <v>2500</v>
      </c>
      <c r="G18" s="252">
        <f t="shared" si="5"/>
        <v>2500</v>
      </c>
      <c r="H18" s="252">
        <f t="shared" si="5"/>
        <v>12500</v>
      </c>
    </row>
    <row r="19" spans="1:8" x14ac:dyDescent="0.3">
      <c r="A19" s="4"/>
      <c r="B19" s="11" t="str">
        <f>IF(lang=1,labels!E42,IF(lang=2,labels!F42,"set lang"))</f>
        <v>3.2.1 Déplacements</v>
      </c>
      <c r="C19" s="251"/>
      <c r="D19" s="251"/>
      <c r="E19" s="251"/>
      <c r="F19" s="251"/>
      <c r="G19" s="251"/>
      <c r="H19" s="242">
        <f>SUM(C19:G19)</f>
        <v>0</v>
      </c>
    </row>
    <row r="20" spans="1:8" x14ac:dyDescent="0.3">
      <c r="A20" s="4"/>
      <c r="B20" s="11" t="str">
        <f>IF(lang=1,labels!E43,IF(lang=2,labels!F43,"set lang"))</f>
        <v>3.2.2 Bureau local</v>
      </c>
      <c r="C20" s="251"/>
      <c r="D20" s="251"/>
      <c r="E20" s="251"/>
      <c r="F20" s="251"/>
      <c r="G20" s="251"/>
      <c r="H20" s="242">
        <f>SUM(C20:G20)</f>
        <v>0</v>
      </c>
    </row>
    <row r="21" spans="1:8" ht="15" thickBot="1" x14ac:dyDescent="0.35">
      <c r="A21" s="4"/>
      <c r="B21" s="16" t="str">
        <f>IF(lang=1,labels!E44,IF(lang=2,labels!F44,"set lang"))</f>
        <v>3.2.3 Autres frais de fonctionnement</v>
      </c>
      <c r="C21" s="253">
        <v>2500</v>
      </c>
      <c r="D21" s="253">
        <v>2500</v>
      </c>
      <c r="E21" s="253">
        <v>2500</v>
      </c>
      <c r="F21" s="253">
        <v>2500</v>
      </c>
      <c r="G21" s="253">
        <v>2500</v>
      </c>
      <c r="H21" s="243">
        <f>SUM(C21:G21)</f>
        <v>12500</v>
      </c>
    </row>
    <row r="22" spans="1:8" x14ac:dyDescent="0.3">
      <c r="A22" s="4"/>
      <c r="B22" s="12" t="str">
        <f>IF(lang=1,labels!E45,IF(lang=2,labels!F45,"set lang"))</f>
        <v>Salaire du personnel : montants bruts incluant les charges de sécurité sociale et les autres coûts liés</v>
      </c>
      <c r="C22" s="6"/>
      <c r="D22" s="6"/>
      <c r="E22" s="6"/>
      <c r="F22" s="6"/>
      <c r="G22" s="6"/>
      <c r="H22" s="6"/>
    </row>
    <row r="23" spans="1:8" x14ac:dyDescent="0.3"/>
  </sheetData>
  <sheetProtection algorithmName="SHA-512" hashValue="yuauZlAFO28iGM9CFkf7glKcYEBH2qoYhzibwgQkKcPtddRIbYijlLcHo314KzxpmKEyf6mEJu5H8AJJwAAu6w==" saltValue="tsr5cZ5/Ky+6UGFjnYds0w==" spinCount="100000" sheet="1" objects="1" scenarios="1" selectLockedCells="1"/>
  <mergeCells count="1">
    <mergeCell ref="B2:H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DE65"/>
  <sheetViews>
    <sheetView showZeros="0" topLeftCell="B1" workbookViewId="0">
      <selection activeCell="B11" sqref="A11:XFD11"/>
    </sheetView>
  </sheetViews>
  <sheetFormatPr baseColWidth="10" defaultColWidth="0" defaultRowHeight="0" customHeight="1" zeroHeight="1" x14ac:dyDescent="0.3"/>
  <cols>
    <col min="1" max="1" width="1.6640625" style="8" hidden="1" customWidth="1"/>
    <col min="2" max="2" width="33.44140625" style="8" customWidth="1"/>
    <col min="3" max="3" width="25.33203125" style="139" hidden="1" customWidth="1"/>
    <col min="4" max="8" width="22.5546875" style="8" customWidth="1"/>
    <col min="9" max="9" width="18.5546875" style="8" customWidth="1"/>
    <col min="10" max="17" width="0" style="8" hidden="1" customWidth="1"/>
    <col min="18" max="18" width="0" style="180" hidden="1" customWidth="1"/>
    <col min="19" max="19" width="0" style="8" hidden="1" customWidth="1"/>
    <col min="20" max="20" width="0" style="180" hidden="1" customWidth="1"/>
    <col min="21" max="109" width="0" style="8" hidden="1" customWidth="1"/>
    <col min="110" max="16384" width="8.5546875" style="8" hidden="1"/>
  </cols>
  <sheetData>
    <row r="1" spans="1:10" ht="15" thickBot="1" x14ac:dyDescent="0.35">
      <c r="B1" s="178" t="str">
        <f>IF(Prg!D1&lt;&gt;"AIIA","No admin costs possible",IF(Prg!H1&lt;&gt;"admin","No admin costs chosen",""))</f>
        <v>No admin costs possible</v>
      </c>
      <c r="J1" s="180" t="s">
        <v>2672</v>
      </c>
    </row>
    <row r="2" spans="1:10" ht="15" thickBot="1" x14ac:dyDescent="0.35">
      <c r="B2" s="335" t="str">
        <f>IF(Prg!D1="","",IF(Prg!D1&lt;&gt;"AIIA",IF(lang=2,J6,J5),IF(Prg!H1&lt;&gt;"admin",IF(lang=2,J8,J7),IF(lang=1,labels!E46,IF(lang=2,labels!F46,"set lang")))))</f>
        <v>Pas applicable pour les OSC.</v>
      </c>
      <c r="C2" s="336"/>
      <c r="D2" s="337"/>
      <c r="E2" s="337"/>
      <c r="F2" s="337"/>
      <c r="G2" s="337"/>
      <c r="H2" s="337"/>
      <c r="I2" s="338"/>
      <c r="J2" s="180" t="s">
        <v>2673</v>
      </c>
    </row>
    <row r="3" spans="1:10" ht="25.5" customHeight="1" x14ac:dyDescent="0.3">
      <c r="B3" s="225" t="str">
        <f>IF(Prg!D1="","",IF(Prg!D1&lt;&gt;"AIIA",IF(lang=2,J6,J5),IF(Prg!H1&lt;&gt;"admin",IF(lang=2,J8,J7),IF(lang=1,J10,IF(lang=2,J9,"set lang")))))</f>
        <v>Pas applicable pour les OSC.</v>
      </c>
      <c r="C3" s="226"/>
      <c r="D3" s="227"/>
      <c r="E3" s="227"/>
      <c r="F3" s="227"/>
      <c r="G3" s="227"/>
      <c r="H3" s="227"/>
      <c r="I3" s="228"/>
    </row>
    <row r="4" spans="1:10" s="180" customFormat="1" ht="25.5" customHeight="1" thickBot="1" x14ac:dyDescent="0.35">
      <c r="B4" s="229" t="str">
        <f>IF(Prg!D1="","",IF(Prg!D1&lt;&gt;"AIIA",IF(lang=2,J6,J5),IF(Prg!H1&lt;&gt;"admin",IF(lang=2,J8,J7),IF(lang=1,J12,IF(lang=2,J13,"set lang")))))</f>
        <v>Pas applicable pour les OSC.</v>
      </c>
      <c r="C4" s="230"/>
      <c r="D4" s="231"/>
      <c r="E4" s="231"/>
      <c r="F4" s="231"/>
      <c r="G4" s="231"/>
      <c r="H4" s="231"/>
      <c r="I4" s="232"/>
    </row>
    <row r="5" spans="1:10" ht="14.4" x14ac:dyDescent="0.3">
      <c r="B5" s="51" t="str">
        <f>IF(lang=1,labels!E47,IF(lang=2,labels!F47,"set lang"))</f>
        <v>RUBRIQUES</v>
      </c>
      <c r="C5" s="169"/>
      <c r="D5" s="52">
        <v>2022</v>
      </c>
      <c r="E5" s="52">
        <v>2023</v>
      </c>
      <c r="F5" s="52">
        <v>2024</v>
      </c>
      <c r="G5" s="52">
        <v>2025</v>
      </c>
      <c r="H5" s="52">
        <v>2026</v>
      </c>
      <c r="I5" s="53" t="str">
        <f>IF(lang=1,labels!E26,IF(lang=2,labels!F26,"set lang"))</f>
        <v>TOTAL</v>
      </c>
      <c r="J5" s="8" t="s">
        <v>2674</v>
      </c>
    </row>
    <row r="6" spans="1:10" ht="14.4" x14ac:dyDescent="0.3">
      <c r="B6" s="54" t="str">
        <f>IF(lang=1,labels!E63,IF(lang=2,labels!F63,"set lang"))</f>
        <v>TOTAL COÛTS D'ADMINISTRATION</v>
      </c>
      <c r="C6" s="170"/>
      <c r="D6" s="188">
        <f t="shared" ref="D6:I6" ca="1" si="0">D7+VLOOKUP("W",$A$7:$I$121,COLUMN(),FALSE)+VLOOKUP("P",$A$7:$I$121,COLUMN(),FALSE)</f>
        <v>0</v>
      </c>
      <c r="E6" s="188">
        <f t="shared" ca="1" si="0"/>
        <v>0</v>
      </c>
      <c r="F6" s="188">
        <f t="shared" ca="1" si="0"/>
        <v>0</v>
      </c>
      <c r="G6" s="188">
        <f t="shared" ca="1" si="0"/>
        <v>0</v>
      </c>
      <c r="H6" s="188">
        <f t="shared" ca="1" si="0"/>
        <v>0</v>
      </c>
      <c r="I6" s="165">
        <f t="shared" ca="1" si="0"/>
        <v>0</v>
      </c>
      <c r="J6" s="213" t="s">
        <v>2675</v>
      </c>
    </row>
    <row r="7" spans="1:10" ht="14.4" x14ac:dyDescent="0.3">
      <c r="A7" s="8" t="s">
        <v>2687</v>
      </c>
      <c r="B7" s="55" t="str">
        <f>IF(lang=1,labels!E50,IF(lang=2,labels!F50,"set lang"))</f>
        <v>1. TOTAL INVESTISSEMENTS</v>
      </c>
      <c r="C7" s="171" t="str">
        <f>IF(lang=1,labels!E173,IF(lang=2,labels!F173,"set lang"))</f>
        <v>Spécifiez dans cette colonne</v>
      </c>
      <c r="D7" s="189">
        <f ca="1">SUM(INDIRECT("D8:D"&amp;MATCH("W",$A:$A,0)-1))</f>
        <v>0</v>
      </c>
      <c r="E7" s="189">
        <f ca="1">SUM(INDIRECT("E8:E"&amp;MATCH("W",$A:$A,0)-1))</f>
        <v>0</v>
      </c>
      <c r="F7" s="189">
        <f ca="1">SUM(INDIRECT("F8:F"&amp;MATCH("W",$A:$A,0)-1))</f>
        <v>0</v>
      </c>
      <c r="G7" s="189">
        <f ca="1">SUM(INDIRECT("G8:G"&amp;MATCH("W",$A:$A,0)-1))</f>
        <v>0</v>
      </c>
      <c r="H7" s="189">
        <f ca="1">SUM(INDIRECT("H8:H"&amp;MATCH("W",$A:$A,0)-1))</f>
        <v>0</v>
      </c>
      <c r="I7" s="190">
        <f ca="1">SUM(D7:H7)</f>
        <v>0</v>
      </c>
      <c r="J7" s="213" t="s">
        <v>2676</v>
      </c>
    </row>
    <row r="8" spans="1:10" s="108" customFormat="1" ht="14.4" x14ac:dyDescent="0.3">
      <c r="B8" s="222" t="str">
        <f>IF(lang=1,labels!E51,IF(lang=2,labels!F51,"set lang"))</f>
        <v>1.1 Sous-rubrique 1</v>
      </c>
      <c r="C8" s="172"/>
      <c r="D8" s="191"/>
      <c r="E8" s="191"/>
      <c r="F8" s="191"/>
      <c r="G8" s="191"/>
      <c r="H8" s="191"/>
      <c r="I8" s="234">
        <f>SUM(D8:H8)</f>
        <v>0</v>
      </c>
      <c r="J8" s="235" t="s">
        <v>2677</v>
      </c>
    </row>
    <row r="9" spans="1:10" s="108" customFormat="1" ht="14.4" x14ac:dyDescent="0.3">
      <c r="B9" s="222" t="str">
        <f>IF(lang=1,labels!E48,IF(lang=2,labels!F48,"set lang"))</f>
        <v>1.2 Sous-rubrique 2</v>
      </c>
      <c r="C9" s="172"/>
      <c r="D9" s="191"/>
      <c r="E9" s="191"/>
      <c r="F9" s="191"/>
      <c r="G9" s="191"/>
      <c r="H9" s="191"/>
      <c r="I9" s="234">
        <f t="shared" ref="I9:I20" si="1">SUM(D9:H9)</f>
        <v>0</v>
      </c>
      <c r="J9" s="235" t="s">
        <v>2695</v>
      </c>
    </row>
    <row r="10" spans="1:10" s="108" customFormat="1" ht="14.4" x14ac:dyDescent="0.3">
      <c r="B10" s="222" t="str">
        <f>IF(lang=1,labels!E49,IF(lang=2,labels!F49,"set lang"))</f>
        <v>1.x Sous-rubrique x</v>
      </c>
      <c r="C10" s="172"/>
      <c r="D10" s="191"/>
      <c r="E10" s="191"/>
      <c r="F10" s="191"/>
      <c r="G10" s="191"/>
      <c r="H10" s="191"/>
      <c r="I10" s="234">
        <f t="shared" si="1"/>
        <v>0</v>
      </c>
      <c r="J10" s="235" t="s">
        <v>2692</v>
      </c>
    </row>
    <row r="11" spans="1:10" s="108" customFormat="1" ht="14.4" x14ac:dyDescent="0.3">
      <c r="B11" s="222"/>
      <c r="C11" s="172"/>
      <c r="D11" s="191"/>
      <c r="E11" s="191"/>
      <c r="F11" s="191"/>
      <c r="G11" s="191"/>
      <c r="H11" s="191"/>
      <c r="I11" s="234"/>
      <c r="J11" s="235"/>
    </row>
    <row r="12" spans="1:10" ht="14.4" x14ac:dyDescent="0.3">
      <c r="A12" s="8" t="s">
        <v>2688</v>
      </c>
      <c r="B12" s="55" t="str">
        <f>IF(lang=1,labels!E54,IF(lang=2,labels!F54,"set lang"))</f>
        <v>2. TOTAL FONCTIONNEMENT</v>
      </c>
      <c r="C12" s="171"/>
      <c r="D12" s="189">
        <f ca="1">SUM(INDIRECT("D"&amp;ROW()+1&amp;":D"&amp;MATCH("P",$A:$A,0)-1))</f>
        <v>0</v>
      </c>
      <c r="E12" s="189">
        <f ca="1">SUM(INDIRECT("E"&amp;ROW()+1&amp;":E"&amp;MATCH("P",$A:$A,0)-1))</f>
        <v>0</v>
      </c>
      <c r="F12" s="189">
        <f ca="1">SUM(INDIRECT("F"&amp;ROW()+1&amp;":F"&amp;MATCH("P",$A:$A,0)-1))</f>
        <v>0</v>
      </c>
      <c r="G12" s="189">
        <f ca="1">SUM(INDIRECT("G"&amp;ROW()+1&amp;":G"&amp;MATCH("P",$A:$A,0)-1))</f>
        <v>0</v>
      </c>
      <c r="H12" s="189">
        <f ca="1">SUM(INDIRECT("H"&amp;ROW()+1&amp;":H"&amp;MATCH("P",$A:$A,0)-1))</f>
        <v>0</v>
      </c>
      <c r="I12" s="190">
        <f t="shared" ca="1" si="1"/>
        <v>0</v>
      </c>
      <c r="J12" s="213" t="s">
        <v>2694</v>
      </c>
    </row>
    <row r="13" spans="1:10" s="108" customFormat="1" ht="14.4" x14ac:dyDescent="0.3">
      <c r="B13" s="223" t="str">
        <f>IF(lang=1,labels!E55,IF(lang=2,labels!F55,"set lang"))</f>
        <v>2.1 Sous-rubrique 1</v>
      </c>
      <c r="C13" s="173"/>
      <c r="D13" s="192"/>
      <c r="E13" s="192"/>
      <c r="F13" s="192"/>
      <c r="G13" s="192"/>
      <c r="H13" s="192"/>
      <c r="I13" s="236">
        <f t="shared" si="1"/>
        <v>0</v>
      </c>
      <c r="J13" s="235" t="s">
        <v>2693</v>
      </c>
    </row>
    <row r="14" spans="1:10" s="108" customFormat="1" ht="14.4" x14ac:dyDescent="0.3">
      <c r="B14" s="223" t="str">
        <f>IF(lang=1,labels!E56,IF(lang=2,labels!F56,"set lang"))</f>
        <v>2.2 Sous-rubrique 2</v>
      </c>
      <c r="C14" s="173"/>
      <c r="D14" s="192"/>
      <c r="E14" s="192"/>
      <c r="F14" s="192"/>
      <c r="G14" s="192"/>
      <c r="H14" s="192"/>
      <c r="I14" s="236">
        <f t="shared" si="1"/>
        <v>0</v>
      </c>
    </row>
    <row r="15" spans="1:10" s="108" customFormat="1" ht="14.4" x14ac:dyDescent="0.3">
      <c r="B15" s="223" t="str">
        <f>IF(lang=1,labels!E57,IF(lang=2,labels!F57,"set lang"))</f>
        <v>2.x Sous-rubrique x</v>
      </c>
      <c r="C15" s="173"/>
      <c r="D15" s="192"/>
      <c r="E15" s="192"/>
      <c r="F15" s="192"/>
      <c r="G15" s="192"/>
      <c r="H15" s="192"/>
      <c r="I15" s="236">
        <f t="shared" si="1"/>
        <v>0</v>
      </c>
    </row>
    <row r="16" spans="1:10" s="108" customFormat="1" ht="14.4" x14ac:dyDescent="0.3">
      <c r="B16" s="223"/>
      <c r="C16" s="173"/>
      <c r="D16" s="192"/>
      <c r="E16" s="192"/>
      <c r="F16" s="192"/>
      <c r="G16" s="192"/>
      <c r="H16" s="192"/>
      <c r="I16" s="236"/>
    </row>
    <row r="17" spans="1:21" ht="14.4" x14ac:dyDescent="0.3">
      <c r="A17" s="8" t="s">
        <v>2689</v>
      </c>
      <c r="B17" s="55" t="str">
        <f>IF(lang=1,labels!E58,IF(lang=2,labels!F58,"set lang"))</f>
        <v>3. TOTAL PERSONNEL</v>
      </c>
      <c r="C17" s="171"/>
      <c r="D17" s="189">
        <f ca="1">SUM(INDIRECT("D"&amp;ROW()+1&amp;":D"&amp;MATCH("E",$A:$A,0)-1))</f>
        <v>0</v>
      </c>
      <c r="E17" s="193">
        <f ca="1">SUM(INDIRECT("E"&amp;ROW()+1&amp;":E"&amp;MATCH("E",$A:$A,0)-1))</f>
        <v>0</v>
      </c>
      <c r="F17" s="193">
        <f ca="1">SUM(INDIRECT("F"&amp;ROW()+1&amp;":F"&amp;MATCH("E",$A:$A,0)-1))</f>
        <v>0</v>
      </c>
      <c r="G17" s="193">
        <f ca="1">SUM(INDIRECT("G"&amp;ROW()+1&amp;":G"&amp;MATCH("E",$A:$A,0)-1))</f>
        <v>0</v>
      </c>
      <c r="H17" s="193">
        <f ca="1">SUM(INDIRECT("H"&amp;ROW()+1&amp;":H"&amp;MATCH("E",$A:$A,0)-1))</f>
        <v>0</v>
      </c>
      <c r="I17" s="194">
        <f t="shared" ca="1" si="1"/>
        <v>0</v>
      </c>
    </row>
    <row r="18" spans="1:21" s="108" customFormat="1" ht="14.4" x14ac:dyDescent="0.3">
      <c r="B18" s="224" t="str">
        <f>IF(lang=1,labels!E59,IF(lang=2,labels!F59,"set lang"))</f>
        <v>3.1 Sous-rubrique 1</v>
      </c>
      <c r="C18" s="174"/>
      <c r="D18" s="192"/>
      <c r="E18" s="192"/>
      <c r="F18" s="192"/>
      <c r="G18" s="192"/>
      <c r="H18" s="192"/>
      <c r="I18" s="236">
        <f t="shared" si="1"/>
        <v>0</v>
      </c>
    </row>
    <row r="19" spans="1:21" s="108" customFormat="1" ht="14.4" x14ac:dyDescent="0.3">
      <c r="B19" s="223" t="str">
        <f>IF(lang=1,labels!E60,IF(lang=2,labels!F60,"set lang"))</f>
        <v>3.2 Sous-rubrique 2</v>
      </c>
      <c r="C19" s="173"/>
      <c r="D19" s="192"/>
      <c r="E19" s="192"/>
      <c r="F19" s="192"/>
      <c r="G19" s="192"/>
      <c r="H19" s="192"/>
      <c r="I19" s="236">
        <f t="shared" si="1"/>
        <v>0</v>
      </c>
    </row>
    <row r="20" spans="1:21" s="108" customFormat="1" ht="14.4" x14ac:dyDescent="0.3">
      <c r="B20" s="223" t="str">
        <f>IF(lang=1,labels!E61,IF(lang=2,labels!F61,"set lang"))</f>
        <v>3.x Sous-rubrique x</v>
      </c>
      <c r="C20" s="173"/>
      <c r="D20" s="192"/>
      <c r="E20" s="192"/>
      <c r="F20" s="192"/>
      <c r="G20" s="192"/>
      <c r="H20" s="192"/>
      <c r="I20" s="236">
        <f t="shared" si="1"/>
        <v>0</v>
      </c>
    </row>
    <row r="21" spans="1:21" s="108" customFormat="1" ht="14.4" x14ac:dyDescent="0.3">
      <c r="B21" s="223"/>
      <c r="C21" s="173"/>
      <c r="D21" s="192"/>
      <c r="E21" s="192"/>
      <c r="F21" s="192"/>
      <c r="G21" s="192"/>
      <c r="H21" s="192"/>
      <c r="I21" s="236"/>
    </row>
    <row r="22" spans="1:21" ht="14.4" x14ac:dyDescent="0.3">
      <c r="A22" s="8" t="s">
        <v>2691</v>
      </c>
      <c r="B22" s="56"/>
      <c r="C22" s="56"/>
      <c r="K22" s="180" t="s">
        <v>2683</v>
      </c>
    </row>
    <row r="23" spans="1:21" ht="18" hidden="1" customHeight="1" x14ac:dyDescent="0.3">
      <c r="K23" s="180" t="s">
        <v>2684</v>
      </c>
    </row>
    <row r="24" spans="1:21" ht="0" hidden="1" customHeight="1" x14ac:dyDescent="0.3">
      <c r="K24" s="180" t="s">
        <v>2685</v>
      </c>
    </row>
    <row r="25" spans="1:21" ht="15" hidden="1" customHeight="1" x14ac:dyDescent="0.3">
      <c r="B25" s="142" t="s">
        <v>2589</v>
      </c>
      <c r="C25" s="142"/>
      <c r="K25" s="180" t="s">
        <v>2686</v>
      </c>
    </row>
    <row r="26" spans="1:21" ht="15" customHeight="1" x14ac:dyDescent="0.3">
      <c r="B26" s="8" t="str">
        <f>IF(lang=1,labels!E62,IF(lang=2,labels!F62,"set lang"))</f>
        <v>Salaire du personnel : montants bruts incluant les charges de sécurité sociale et les autres coûts liés</v>
      </c>
    </row>
    <row r="27" spans="1:21" s="180" customFormat="1" ht="15" customHeight="1" x14ac:dyDescent="0.3"/>
    <row r="28" spans="1:21" s="180" customFormat="1" ht="15" hidden="1" customHeight="1" x14ac:dyDescent="0.3">
      <c r="B28" s="219" t="str">
        <f>IF(lang=2,K22,K23)</f>
        <v>Spécifiez la sous-rubrique dans les colonnes bleus, laissez vide s'il s'agit encore de la même sous-rubrique que sur la ligne précédente.</v>
      </c>
      <c r="D28" s="220"/>
      <c r="E28" s="220"/>
      <c r="F28" s="220"/>
      <c r="G28" s="220"/>
      <c r="H28" s="220"/>
    </row>
    <row r="29" spans="1:21" s="180" customFormat="1" ht="15" hidden="1" customHeight="1" x14ac:dyDescent="0.3">
      <c r="D29" s="221" t="str">
        <f>IF(lang=2,K24,K25)</f>
        <v>Indiquez les montants dans les colonnes jaunes.</v>
      </c>
      <c r="E29" s="70"/>
      <c r="F29" s="70"/>
    </row>
    <row r="30" spans="1:21" s="180" customFormat="1" ht="15" hidden="1" customHeight="1" x14ac:dyDescent="0.3"/>
    <row r="31" spans="1:21" s="180" customFormat="1" ht="15" hidden="1" customHeight="1" x14ac:dyDescent="0.3">
      <c r="B31" s="180" t="str">
        <f>B7</f>
        <v>1. TOTAL INVESTISSEMENTS</v>
      </c>
      <c r="D31" s="180">
        <f>SUM(D32:D64)</f>
        <v>469</v>
      </c>
      <c r="E31" s="180" t="str">
        <f>B12</f>
        <v>2. TOTAL FONCTIONNEMENT</v>
      </c>
      <c r="F31" s="180">
        <f>SUM(F32:F64)</f>
        <v>0</v>
      </c>
      <c r="G31" s="180" t="str">
        <f>B17</f>
        <v>3. TOTAL PERSONNEL</v>
      </c>
      <c r="H31" s="180">
        <f>SUM(H32:H64)</f>
        <v>0</v>
      </c>
      <c r="J31" s="180" t="str">
        <f>B31</f>
        <v>1. TOTAL INVESTISSEMENTS</v>
      </c>
      <c r="K31" s="180">
        <f>SUM(K32:K64)</f>
        <v>469</v>
      </c>
      <c r="L31" s="180" t="str">
        <f>E31</f>
        <v>2. TOTAL FONCTIONNEMENT</v>
      </c>
      <c r="M31" s="180">
        <f>SUM(M32:M64)</f>
        <v>0</v>
      </c>
      <c r="N31" s="180" t="str">
        <f>G31</f>
        <v>3. TOTAL PERSONNEL</v>
      </c>
      <c r="O31" s="180">
        <f>SUM(O32:O64)</f>
        <v>0</v>
      </c>
      <c r="Q31" s="180" t="s">
        <v>2687</v>
      </c>
      <c r="S31" s="180" t="s">
        <v>2688</v>
      </c>
      <c r="U31" s="180" t="s">
        <v>2689</v>
      </c>
    </row>
    <row r="32" spans="1:21" s="180" customFormat="1" ht="15" hidden="1" customHeight="1" x14ac:dyDescent="0.3">
      <c r="B32" s="220" t="s">
        <v>2690</v>
      </c>
      <c r="D32" s="180">
        <v>445</v>
      </c>
      <c r="E32" s="220"/>
      <c r="G32" s="220"/>
      <c r="J32" s="180" t="str">
        <f>B32</f>
        <v>poli</v>
      </c>
      <c r="K32" s="180">
        <f>D32</f>
        <v>445</v>
      </c>
      <c r="L32" s="180">
        <f>E32</f>
        <v>0</v>
      </c>
      <c r="M32" s="180">
        <f>F32</f>
        <v>0</v>
      </c>
      <c r="N32" s="180">
        <f>G32</f>
        <v>0</v>
      </c>
      <c r="O32" s="180">
        <f>H32</f>
        <v>0</v>
      </c>
    </row>
    <row r="33" spans="2:22" s="180" customFormat="1" ht="15" hidden="1" customHeight="1" x14ac:dyDescent="0.3">
      <c r="B33" s="220"/>
      <c r="D33" s="180">
        <v>24</v>
      </c>
      <c r="E33" s="220"/>
      <c r="G33" s="220"/>
      <c r="J33" s="180" t="str">
        <f>IF(B33="",B32,B33)</f>
        <v>poli</v>
      </c>
      <c r="K33" s="180">
        <f t="shared" ref="K33:K64" si="2">D33</f>
        <v>24</v>
      </c>
      <c r="L33" s="180">
        <f>IF(E33="",E32,E33)</f>
        <v>0</v>
      </c>
      <c r="M33" s="180">
        <f>F33</f>
        <v>0</v>
      </c>
      <c r="N33" s="180">
        <f>IF(G33="",G32,G33)</f>
        <v>0</v>
      </c>
      <c r="O33" s="180">
        <f>H33</f>
        <v>0</v>
      </c>
      <c r="Q33" s="180">
        <f>IF(J33&lt;&gt;J32,1,0)</f>
        <v>0</v>
      </c>
      <c r="R33" s="180">
        <f>SUM(Q$33:Q33)</f>
        <v>0</v>
      </c>
      <c r="S33" s="180">
        <f>IF(L33&lt;&gt;L32,1,0)</f>
        <v>0</v>
      </c>
      <c r="T33" s="180">
        <f>SUM(S$33:S33)</f>
        <v>0</v>
      </c>
      <c r="U33" s="180">
        <f>IF(N33&lt;&gt;N32,1,0)</f>
        <v>0</v>
      </c>
      <c r="V33" s="180">
        <f>SUM(U$33:U33)</f>
        <v>0</v>
      </c>
    </row>
    <row r="34" spans="2:22" s="180" customFormat="1" ht="15" hidden="1" customHeight="1" x14ac:dyDescent="0.3">
      <c r="B34" s="220"/>
      <c r="E34" s="220"/>
      <c r="G34" s="220"/>
      <c r="J34" s="180">
        <f t="shared" ref="J34:J64" si="3">IF(B34="",B33,B34)</f>
        <v>0</v>
      </c>
      <c r="K34" s="180">
        <f t="shared" si="2"/>
        <v>0</v>
      </c>
      <c r="L34" s="180">
        <f t="shared" ref="L34:L64" si="4">IF(E34="",E33,E34)</f>
        <v>0</v>
      </c>
      <c r="M34" s="180">
        <f t="shared" ref="M34:M64" si="5">F34</f>
        <v>0</v>
      </c>
      <c r="N34" s="180">
        <f t="shared" ref="N34:N64" si="6">IF(G34="",G33,G34)</f>
        <v>0</v>
      </c>
      <c r="O34" s="180">
        <f t="shared" ref="O34:O64" si="7">H34</f>
        <v>0</v>
      </c>
      <c r="Q34" s="180">
        <f t="shared" ref="Q34:Q64" si="8">IF(J34&lt;&gt;J33,1,0)</f>
        <v>1</v>
      </c>
      <c r="R34" s="180">
        <f>SUM(Q$33:Q34)</f>
        <v>1</v>
      </c>
      <c r="S34" s="180">
        <f t="shared" ref="S34:S64" si="9">IF(L34&lt;&gt;L33,1,0)</f>
        <v>0</v>
      </c>
      <c r="T34" s="180">
        <f>SUM(S$33:S34)</f>
        <v>0</v>
      </c>
      <c r="U34" s="180">
        <f t="shared" ref="U34:U64" si="10">IF(N34&lt;&gt;N33,1,0)</f>
        <v>0</v>
      </c>
      <c r="V34" s="180">
        <f>SUM(U$33:U34)</f>
        <v>0</v>
      </c>
    </row>
    <row r="35" spans="2:22" s="180" customFormat="1" ht="15" hidden="1" customHeight="1" x14ac:dyDescent="0.3">
      <c r="B35" s="220"/>
      <c r="E35" s="220"/>
      <c r="G35" s="220"/>
      <c r="J35" s="180">
        <f t="shared" si="3"/>
        <v>0</v>
      </c>
      <c r="K35" s="180">
        <f t="shared" si="2"/>
        <v>0</v>
      </c>
      <c r="L35" s="180">
        <f t="shared" si="4"/>
        <v>0</v>
      </c>
      <c r="M35" s="180">
        <f t="shared" si="5"/>
        <v>0</v>
      </c>
      <c r="N35" s="180">
        <f t="shared" si="6"/>
        <v>0</v>
      </c>
      <c r="O35" s="180">
        <f t="shared" si="7"/>
        <v>0</v>
      </c>
      <c r="Q35" s="180">
        <f t="shared" si="8"/>
        <v>0</v>
      </c>
      <c r="R35" s="180">
        <f>SUM(Q$33:Q35)</f>
        <v>1</v>
      </c>
      <c r="S35" s="180">
        <f t="shared" si="9"/>
        <v>0</v>
      </c>
      <c r="T35" s="180">
        <f>SUM(S$33:S35)</f>
        <v>0</v>
      </c>
      <c r="U35" s="180">
        <f t="shared" si="10"/>
        <v>0</v>
      </c>
      <c r="V35" s="180">
        <f>SUM(U$33:U35)</f>
        <v>0</v>
      </c>
    </row>
    <row r="36" spans="2:22" s="180" customFormat="1" ht="15" hidden="1" customHeight="1" x14ac:dyDescent="0.3">
      <c r="B36" s="220"/>
      <c r="E36" s="220"/>
      <c r="G36" s="220"/>
      <c r="J36" s="180">
        <f t="shared" si="3"/>
        <v>0</v>
      </c>
      <c r="K36" s="180">
        <f t="shared" si="2"/>
        <v>0</v>
      </c>
      <c r="L36" s="180">
        <f t="shared" si="4"/>
        <v>0</v>
      </c>
      <c r="M36" s="180">
        <f t="shared" si="5"/>
        <v>0</v>
      </c>
      <c r="N36" s="180">
        <f t="shared" si="6"/>
        <v>0</v>
      </c>
      <c r="O36" s="180">
        <f t="shared" si="7"/>
        <v>0</v>
      </c>
      <c r="Q36" s="180">
        <f t="shared" si="8"/>
        <v>0</v>
      </c>
      <c r="R36" s="180">
        <f>SUM(Q$33:Q36)</f>
        <v>1</v>
      </c>
      <c r="S36" s="180">
        <f t="shared" si="9"/>
        <v>0</v>
      </c>
      <c r="T36" s="180">
        <f>SUM(S$33:S36)</f>
        <v>0</v>
      </c>
      <c r="U36" s="180">
        <f t="shared" si="10"/>
        <v>0</v>
      </c>
      <c r="V36" s="180">
        <f>SUM(U$33:U36)</f>
        <v>0</v>
      </c>
    </row>
    <row r="37" spans="2:22" s="180" customFormat="1" ht="15" hidden="1" customHeight="1" x14ac:dyDescent="0.3">
      <c r="B37" s="220"/>
      <c r="E37" s="220"/>
      <c r="G37" s="220"/>
      <c r="J37" s="180">
        <f t="shared" si="3"/>
        <v>0</v>
      </c>
      <c r="K37" s="180">
        <f t="shared" si="2"/>
        <v>0</v>
      </c>
      <c r="L37" s="180">
        <f t="shared" si="4"/>
        <v>0</v>
      </c>
      <c r="M37" s="180">
        <f t="shared" si="5"/>
        <v>0</v>
      </c>
      <c r="N37" s="180">
        <f t="shared" si="6"/>
        <v>0</v>
      </c>
      <c r="O37" s="180">
        <f t="shared" si="7"/>
        <v>0</v>
      </c>
      <c r="Q37" s="180">
        <f t="shared" si="8"/>
        <v>0</v>
      </c>
      <c r="R37" s="180">
        <f>SUM(Q$33:Q37)</f>
        <v>1</v>
      </c>
      <c r="S37" s="180">
        <f t="shared" si="9"/>
        <v>0</v>
      </c>
      <c r="T37" s="180">
        <f>SUM(S$33:S37)</f>
        <v>0</v>
      </c>
      <c r="U37" s="180">
        <f t="shared" si="10"/>
        <v>0</v>
      </c>
      <c r="V37" s="180">
        <f>SUM(U$33:U37)</f>
        <v>0</v>
      </c>
    </row>
    <row r="38" spans="2:22" s="180" customFormat="1" ht="15" hidden="1" customHeight="1" x14ac:dyDescent="0.3">
      <c r="B38" s="220"/>
      <c r="E38" s="220"/>
      <c r="G38" s="220"/>
      <c r="J38" s="180">
        <f t="shared" si="3"/>
        <v>0</v>
      </c>
      <c r="K38" s="180">
        <f t="shared" si="2"/>
        <v>0</v>
      </c>
      <c r="L38" s="180">
        <f t="shared" si="4"/>
        <v>0</v>
      </c>
      <c r="M38" s="180">
        <f t="shared" si="5"/>
        <v>0</v>
      </c>
      <c r="N38" s="180">
        <f t="shared" si="6"/>
        <v>0</v>
      </c>
      <c r="O38" s="180">
        <f t="shared" si="7"/>
        <v>0</v>
      </c>
      <c r="Q38" s="180">
        <f t="shared" si="8"/>
        <v>0</v>
      </c>
      <c r="R38" s="180">
        <f>SUM(Q$33:Q38)</f>
        <v>1</v>
      </c>
      <c r="S38" s="180">
        <f t="shared" si="9"/>
        <v>0</v>
      </c>
      <c r="T38" s="180">
        <f>SUM(S$33:S38)</f>
        <v>0</v>
      </c>
      <c r="U38" s="180">
        <f t="shared" si="10"/>
        <v>0</v>
      </c>
      <c r="V38" s="180">
        <f>SUM(U$33:U38)</f>
        <v>0</v>
      </c>
    </row>
    <row r="39" spans="2:22" s="180" customFormat="1" ht="15" hidden="1" customHeight="1" x14ac:dyDescent="0.3">
      <c r="B39" s="220"/>
      <c r="E39" s="220"/>
      <c r="G39" s="220"/>
      <c r="J39" s="180">
        <f t="shared" si="3"/>
        <v>0</v>
      </c>
      <c r="K39" s="180">
        <f t="shared" si="2"/>
        <v>0</v>
      </c>
      <c r="L39" s="180">
        <f t="shared" si="4"/>
        <v>0</v>
      </c>
      <c r="M39" s="180">
        <f t="shared" si="5"/>
        <v>0</v>
      </c>
      <c r="N39" s="180">
        <f t="shared" si="6"/>
        <v>0</v>
      </c>
      <c r="O39" s="180">
        <f t="shared" si="7"/>
        <v>0</v>
      </c>
      <c r="Q39" s="180">
        <f t="shared" si="8"/>
        <v>0</v>
      </c>
      <c r="R39" s="180">
        <f>SUM(Q$33:Q39)</f>
        <v>1</v>
      </c>
      <c r="S39" s="180">
        <f t="shared" si="9"/>
        <v>0</v>
      </c>
      <c r="T39" s="180">
        <f>SUM(S$33:S39)</f>
        <v>0</v>
      </c>
      <c r="U39" s="180">
        <f t="shared" si="10"/>
        <v>0</v>
      </c>
      <c r="V39" s="180">
        <f>SUM(U$33:U39)</f>
        <v>0</v>
      </c>
    </row>
    <row r="40" spans="2:22" s="180" customFormat="1" ht="15" hidden="1" customHeight="1" x14ac:dyDescent="0.3">
      <c r="B40" s="220"/>
      <c r="E40" s="220"/>
      <c r="G40" s="220"/>
      <c r="J40" s="180">
        <f t="shared" si="3"/>
        <v>0</v>
      </c>
      <c r="K40" s="180">
        <f t="shared" si="2"/>
        <v>0</v>
      </c>
      <c r="L40" s="180">
        <f t="shared" si="4"/>
        <v>0</v>
      </c>
      <c r="M40" s="180">
        <f t="shared" si="5"/>
        <v>0</v>
      </c>
      <c r="N40" s="180">
        <f t="shared" si="6"/>
        <v>0</v>
      </c>
      <c r="O40" s="180">
        <f t="shared" si="7"/>
        <v>0</v>
      </c>
      <c r="Q40" s="180">
        <f t="shared" si="8"/>
        <v>0</v>
      </c>
      <c r="R40" s="180">
        <f>SUM(Q$33:Q40)</f>
        <v>1</v>
      </c>
      <c r="S40" s="180">
        <f t="shared" si="9"/>
        <v>0</v>
      </c>
      <c r="T40" s="180">
        <f>SUM(S$33:S40)</f>
        <v>0</v>
      </c>
      <c r="U40" s="180">
        <f t="shared" si="10"/>
        <v>0</v>
      </c>
      <c r="V40" s="180">
        <f>SUM(U$33:U40)</f>
        <v>0</v>
      </c>
    </row>
    <row r="41" spans="2:22" s="180" customFormat="1" ht="15" hidden="1" customHeight="1" x14ac:dyDescent="0.3">
      <c r="B41" s="220"/>
      <c r="E41" s="220"/>
      <c r="G41" s="220"/>
      <c r="J41" s="180">
        <f t="shared" si="3"/>
        <v>0</v>
      </c>
      <c r="K41" s="180">
        <f t="shared" si="2"/>
        <v>0</v>
      </c>
      <c r="L41" s="180">
        <f t="shared" si="4"/>
        <v>0</v>
      </c>
      <c r="M41" s="180">
        <f t="shared" si="5"/>
        <v>0</v>
      </c>
      <c r="N41" s="180">
        <f t="shared" si="6"/>
        <v>0</v>
      </c>
      <c r="O41" s="180">
        <f t="shared" si="7"/>
        <v>0</v>
      </c>
      <c r="Q41" s="180">
        <f t="shared" si="8"/>
        <v>0</v>
      </c>
      <c r="R41" s="180">
        <f>SUM(Q$33:Q41)</f>
        <v>1</v>
      </c>
      <c r="S41" s="180">
        <f t="shared" si="9"/>
        <v>0</v>
      </c>
      <c r="T41" s="180">
        <f>SUM(S$33:S41)</f>
        <v>0</v>
      </c>
      <c r="U41" s="180">
        <f t="shared" si="10"/>
        <v>0</v>
      </c>
      <c r="V41" s="180">
        <f>SUM(U$33:U41)</f>
        <v>0</v>
      </c>
    </row>
    <row r="42" spans="2:22" s="180" customFormat="1" ht="15" hidden="1" customHeight="1" x14ac:dyDescent="0.3">
      <c r="B42" s="220"/>
      <c r="E42" s="220"/>
      <c r="G42" s="220"/>
      <c r="J42" s="180">
        <f t="shared" si="3"/>
        <v>0</v>
      </c>
      <c r="K42" s="180">
        <f t="shared" si="2"/>
        <v>0</v>
      </c>
      <c r="L42" s="180">
        <f t="shared" si="4"/>
        <v>0</v>
      </c>
      <c r="M42" s="180">
        <f t="shared" si="5"/>
        <v>0</v>
      </c>
      <c r="N42" s="180">
        <f t="shared" si="6"/>
        <v>0</v>
      </c>
      <c r="O42" s="180">
        <f t="shared" si="7"/>
        <v>0</v>
      </c>
      <c r="Q42" s="180">
        <f t="shared" si="8"/>
        <v>0</v>
      </c>
      <c r="R42" s="180">
        <f>SUM(Q$33:Q42)</f>
        <v>1</v>
      </c>
      <c r="S42" s="180">
        <f t="shared" si="9"/>
        <v>0</v>
      </c>
      <c r="T42" s="180">
        <f>SUM(S$33:S42)</f>
        <v>0</v>
      </c>
      <c r="U42" s="180">
        <f t="shared" si="10"/>
        <v>0</v>
      </c>
      <c r="V42" s="180">
        <f>SUM(U$33:U42)</f>
        <v>0</v>
      </c>
    </row>
    <row r="43" spans="2:22" s="180" customFormat="1" ht="15" hidden="1" customHeight="1" x14ac:dyDescent="0.3">
      <c r="B43" s="220"/>
      <c r="E43" s="220"/>
      <c r="G43" s="220"/>
      <c r="J43" s="180">
        <f t="shared" si="3"/>
        <v>0</v>
      </c>
      <c r="K43" s="180">
        <f t="shared" si="2"/>
        <v>0</v>
      </c>
      <c r="L43" s="180">
        <f t="shared" si="4"/>
        <v>0</v>
      </c>
      <c r="M43" s="180">
        <f t="shared" si="5"/>
        <v>0</v>
      </c>
      <c r="N43" s="180">
        <f t="shared" si="6"/>
        <v>0</v>
      </c>
      <c r="O43" s="180">
        <f t="shared" si="7"/>
        <v>0</v>
      </c>
      <c r="Q43" s="180">
        <f t="shared" si="8"/>
        <v>0</v>
      </c>
      <c r="R43" s="180">
        <f>SUM(Q$33:Q43)</f>
        <v>1</v>
      </c>
      <c r="S43" s="180">
        <f t="shared" si="9"/>
        <v>0</v>
      </c>
      <c r="T43" s="180">
        <f>SUM(S$33:S43)</f>
        <v>0</v>
      </c>
      <c r="U43" s="180">
        <f t="shared" si="10"/>
        <v>0</v>
      </c>
      <c r="V43" s="180">
        <f>SUM(U$33:U43)</f>
        <v>0</v>
      </c>
    </row>
    <row r="44" spans="2:22" s="180" customFormat="1" ht="15" hidden="1" customHeight="1" x14ac:dyDescent="0.3">
      <c r="B44" s="220"/>
      <c r="E44" s="220"/>
      <c r="G44" s="220"/>
      <c r="J44" s="180">
        <f t="shared" si="3"/>
        <v>0</v>
      </c>
      <c r="K44" s="180">
        <f t="shared" si="2"/>
        <v>0</v>
      </c>
      <c r="L44" s="180">
        <f t="shared" si="4"/>
        <v>0</v>
      </c>
      <c r="M44" s="180">
        <f t="shared" si="5"/>
        <v>0</v>
      </c>
      <c r="N44" s="180">
        <f t="shared" si="6"/>
        <v>0</v>
      </c>
      <c r="O44" s="180">
        <f t="shared" si="7"/>
        <v>0</v>
      </c>
      <c r="Q44" s="180">
        <f t="shared" si="8"/>
        <v>0</v>
      </c>
      <c r="R44" s="180">
        <f>SUM(Q$33:Q44)</f>
        <v>1</v>
      </c>
      <c r="S44" s="180">
        <f t="shared" si="9"/>
        <v>0</v>
      </c>
      <c r="T44" s="180">
        <f>SUM(S$33:S44)</f>
        <v>0</v>
      </c>
      <c r="U44" s="180">
        <f t="shared" si="10"/>
        <v>0</v>
      </c>
      <c r="V44" s="180">
        <f>SUM(U$33:U44)</f>
        <v>0</v>
      </c>
    </row>
    <row r="45" spans="2:22" s="180" customFormat="1" ht="15" hidden="1" customHeight="1" x14ac:dyDescent="0.3">
      <c r="B45" s="220"/>
      <c r="E45" s="220"/>
      <c r="G45" s="220"/>
      <c r="J45" s="180">
        <f t="shared" si="3"/>
        <v>0</v>
      </c>
      <c r="K45" s="180">
        <f t="shared" si="2"/>
        <v>0</v>
      </c>
      <c r="L45" s="180">
        <f t="shared" si="4"/>
        <v>0</v>
      </c>
      <c r="M45" s="180">
        <f t="shared" si="5"/>
        <v>0</v>
      </c>
      <c r="N45" s="180">
        <f t="shared" si="6"/>
        <v>0</v>
      </c>
      <c r="O45" s="180">
        <f t="shared" si="7"/>
        <v>0</v>
      </c>
      <c r="Q45" s="180">
        <f t="shared" si="8"/>
        <v>0</v>
      </c>
      <c r="R45" s="180">
        <f>SUM(Q$33:Q45)</f>
        <v>1</v>
      </c>
      <c r="S45" s="180">
        <f t="shared" si="9"/>
        <v>0</v>
      </c>
      <c r="T45" s="180">
        <f>SUM(S$33:S45)</f>
        <v>0</v>
      </c>
      <c r="U45" s="180">
        <f t="shared" si="10"/>
        <v>0</v>
      </c>
      <c r="V45" s="180">
        <f>SUM(U$33:U45)</f>
        <v>0</v>
      </c>
    </row>
    <row r="46" spans="2:22" s="180" customFormat="1" ht="15" hidden="1" customHeight="1" x14ac:dyDescent="0.3">
      <c r="B46" s="220"/>
      <c r="E46" s="220"/>
      <c r="G46" s="220"/>
      <c r="J46" s="180">
        <f t="shared" si="3"/>
        <v>0</v>
      </c>
      <c r="K46" s="180">
        <f t="shared" si="2"/>
        <v>0</v>
      </c>
      <c r="L46" s="180">
        <f t="shared" si="4"/>
        <v>0</v>
      </c>
      <c r="M46" s="180">
        <f t="shared" si="5"/>
        <v>0</v>
      </c>
      <c r="N46" s="180">
        <f t="shared" si="6"/>
        <v>0</v>
      </c>
      <c r="O46" s="180">
        <f t="shared" si="7"/>
        <v>0</v>
      </c>
      <c r="Q46" s="180">
        <f t="shared" si="8"/>
        <v>0</v>
      </c>
      <c r="R46" s="180">
        <f>SUM(Q$33:Q46)</f>
        <v>1</v>
      </c>
      <c r="S46" s="180">
        <f t="shared" si="9"/>
        <v>0</v>
      </c>
      <c r="T46" s="180">
        <f>SUM(S$33:S46)</f>
        <v>0</v>
      </c>
      <c r="U46" s="180">
        <f t="shared" si="10"/>
        <v>0</v>
      </c>
      <c r="V46" s="180">
        <f>SUM(U$33:U46)</f>
        <v>0</v>
      </c>
    </row>
    <row r="47" spans="2:22" s="180" customFormat="1" ht="15" hidden="1" customHeight="1" x14ac:dyDescent="0.3">
      <c r="B47" s="220"/>
      <c r="E47" s="220"/>
      <c r="G47" s="220"/>
      <c r="J47" s="180">
        <f t="shared" si="3"/>
        <v>0</v>
      </c>
      <c r="K47" s="180">
        <f t="shared" si="2"/>
        <v>0</v>
      </c>
      <c r="L47" s="180">
        <f t="shared" si="4"/>
        <v>0</v>
      </c>
      <c r="M47" s="180">
        <f t="shared" si="5"/>
        <v>0</v>
      </c>
      <c r="N47" s="180">
        <f t="shared" si="6"/>
        <v>0</v>
      </c>
      <c r="O47" s="180">
        <f t="shared" si="7"/>
        <v>0</v>
      </c>
      <c r="Q47" s="180">
        <f t="shared" si="8"/>
        <v>0</v>
      </c>
      <c r="R47" s="180">
        <f>SUM(Q$33:Q47)</f>
        <v>1</v>
      </c>
      <c r="S47" s="180">
        <f t="shared" si="9"/>
        <v>0</v>
      </c>
      <c r="T47" s="180">
        <f>SUM(S$33:S47)</f>
        <v>0</v>
      </c>
      <c r="U47" s="180">
        <f t="shared" si="10"/>
        <v>0</v>
      </c>
      <c r="V47" s="180">
        <f>SUM(U$33:U47)</f>
        <v>0</v>
      </c>
    </row>
    <row r="48" spans="2:22" s="180" customFormat="1" ht="15" hidden="1" customHeight="1" x14ac:dyDescent="0.3">
      <c r="B48" s="220"/>
      <c r="E48" s="220"/>
      <c r="G48" s="220"/>
      <c r="J48" s="180">
        <f t="shared" si="3"/>
        <v>0</v>
      </c>
      <c r="K48" s="180">
        <f t="shared" si="2"/>
        <v>0</v>
      </c>
      <c r="L48" s="180">
        <f t="shared" si="4"/>
        <v>0</v>
      </c>
      <c r="M48" s="180">
        <f t="shared" si="5"/>
        <v>0</v>
      </c>
      <c r="N48" s="180">
        <f t="shared" si="6"/>
        <v>0</v>
      </c>
      <c r="O48" s="180">
        <f t="shared" si="7"/>
        <v>0</v>
      </c>
      <c r="Q48" s="180">
        <f t="shared" si="8"/>
        <v>0</v>
      </c>
      <c r="R48" s="180">
        <f>SUM(Q$33:Q48)</f>
        <v>1</v>
      </c>
      <c r="S48" s="180">
        <f t="shared" si="9"/>
        <v>0</v>
      </c>
      <c r="T48" s="180">
        <f>SUM(S$33:S48)</f>
        <v>0</v>
      </c>
      <c r="U48" s="180">
        <f t="shared" si="10"/>
        <v>0</v>
      </c>
      <c r="V48" s="180">
        <f>SUM(U$33:U48)</f>
        <v>0</v>
      </c>
    </row>
    <row r="49" spans="2:22" s="180" customFormat="1" ht="15" hidden="1" customHeight="1" x14ac:dyDescent="0.3">
      <c r="B49" s="220"/>
      <c r="E49" s="220"/>
      <c r="G49" s="220"/>
      <c r="J49" s="180">
        <f t="shared" si="3"/>
        <v>0</v>
      </c>
      <c r="K49" s="180">
        <f t="shared" si="2"/>
        <v>0</v>
      </c>
      <c r="L49" s="180">
        <f t="shared" si="4"/>
        <v>0</v>
      </c>
      <c r="M49" s="180">
        <f t="shared" si="5"/>
        <v>0</v>
      </c>
      <c r="N49" s="180">
        <f t="shared" si="6"/>
        <v>0</v>
      </c>
      <c r="O49" s="180">
        <f t="shared" si="7"/>
        <v>0</v>
      </c>
      <c r="Q49" s="180">
        <f t="shared" si="8"/>
        <v>0</v>
      </c>
      <c r="R49" s="180">
        <f>SUM(Q$33:Q49)</f>
        <v>1</v>
      </c>
      <c r="S49" s="180">
        <f t="shared" si="9"/>
        <v>0</v>
      </c>
      <c r="T49" s="180">
        <f>SUM(S$33:S49)</f>
        <v>0</v>
      </c>
      <c r="U49" s="180">
        <f t="shared" si="10"/>
        <v>0</v>
      </c>
      <c r="V49" s="180">
        <f>SUM(U$33:U49)</f>
        <v>0</v>
      </c>
    </row>
    <row r="50" spans="2:22" s="180" customFormat="1" ht="15" hidden="1" customHeight="1" x14ac:dyDescent="0.3">
      <c r="B50" s="220"/>
      <c r="E50" s="220"/>
      <c r="G50" s="220"/>
      <c r="J50" s="180">
        <f t="shared" si="3"/>
        <v>0</v>
      </c>
      <c r="K50" s="180">
        <f t="shared" si="2"/>
        <v>0</v>
      </c>
      <c r="L50" s="180">
        <f t="shared" si="4"/>
        <v>0</v>
      </c>
      <c r="M50" s="180">
        <f t="shared" si="5"/>
        <v>0</v>
      </c>
      <c r="N50" s="180">
        <f t="shared" si="6"/>
        <v>0</v>
      </c>
      <c r="O50" s="180">
        <f t="shared" si="7"/>
        <v>0</v>
      </c>
      <c r="Q50" s="180">
        <f t="shared" si="8"/>
        <v>0</v>
      </c>
      <c r="R50" s="180">
        <f>SUM(Q$33:Q50)</f>
        <v>1</v>
      </c>
      <c r="S50" s="180">
        <f t="shared" si="9"/>
        <v>0</v>
      </c>
      <c r="T50" s="180">
        <f>SUM(S$33:S50)</f>
        <v>0</v>
      </c>
      <c r="U50" s="180">
        <f t="shared" si="10"/>
        <v>0</v>
      </c>
      <c r="V50" s="180">
        <f>SUM(U$33:U50)</f>
        <v>0</v>
      </c>
    </row>
    <row r="51" spans="2:22" s="180" customFormat="1" ht="15" hidden="1" customHeight="1" x14ac:dyDescent="0.3">
      <c r="B51" s="220"/>
      <c r="E51" s="220"/>
      <c r="G51" s="220"/>
      <c r="J51" s="180">
        <f t="shared" si="3"/>
        <v>0</v>
      </c>
      <c r="K51" s="180">
        <f t="shared" si="2"/>
        <v>0</v>
      </c>
      <c r="L51" s="180">
        <f t="shared" si="4"/>
        <v>0</v>
      </c>
      <c r="M51" s="180">
        <f t="shared" si="5"/>
        <v>0</v>
      </c>
      <c r="N51" s="180">
        <f t="shared" si="6"/>
        <v>0</v>
      </c>
      <c r="O51" s="180">
        <f t="shared" si="7"/>
        <v>0</v>
      </c>
      <c r="Q51" s="180">
        <f t="shared" si="8"/>
        <v>0</v>
      </c>
      <c r="R51" s="180">
        <f>SUM(Q$33:Q51)</f>
        <v>1</v>
      </c>
      <c r="S51" s="180">
        <f t="shared" si="9"/>
        <v>0</v>
      </c>
      <c r="T51" s="180">
        <f>SUM(S$33:S51)</f>
        <v>0</v>
      </c>
      <c r="U51" s="180">
        <f t="shared" si="10"/>
        <v>0</v>
      </c>
      <c r="V51" s="180">
        <f>SUM(U$33:U51)</f>
        <v>0</v>
      </c>
    </row>
    <row r="52" spans="2:22" s="180" customFormat="1" ht="15" hidden="1" customHeight="1" x14ac:dyDescent="0.3">
      <c r="B52" s="220"/>
      <c r="E52" s="220"/>
      <c r="G52" s="220"/>
      <c r="J52" s="180">
        <f t="shared" si="3"/>
        <v>0</v>
      </c>
      <c r="K52" s="180">
        <f t="shared" si="2"/>
        <v>0</v>
      </c>
      <c r="L52" s="180">
        <f t="shared" si="4"/>
        <v>0</v>
      </c>
      <c r="M52" s="180">
        <f t="shared" si="5"/>
        <v>0</v>
      </c>
      <c r="N52" s="180">
        <f t="shared" si="6"/>
        <v>0</v>
      </c>
      <c r="O52" s="180">
        <f t="shared" si="7"/>
        <v>0</v>
      </c>
      <c r="Q52" s="180">
        <f t="shared" si="8"/>
        <v>0</v>
      </c>
      <c r="R52" s="180">
        <f>SUM(Q$33:Q52)</f>
        <v>1</v>
      </c>
      <c r="S52" s="180">
        <f t="shared" si="9"/>
        <v>0</v>
      </c>
      <c r="T52" s="180">
        <f>SUM(S$33:S52)</f>
        <v>0</v>
      </c>
      <c r="U52" s="180">
        <f t="shared" si="10"/>
        <v>0</v>
      </c>
      <c r="V52" s="180">
        <f>SUM(U$33:U52)</f>
        <v>0</v>
      </c>
    </row>
    <row r="53" spans="2:22" s="180" customFormat="1" ht="15" hidden="1" customHeight="1" x14ac:dyDescent="0.3">
      <c r="B53" s="220"/>
      <c r="E53" s="220"/>
      <c r="G53" s="220"/>
      <c r="J53" s="180">
        <f t="shared" si="3"/>
        <v>0</v>
      </c>
      <c r="K53" s="180">
        <f t="shared" si="2"/>
        <v>0</v>
      </c>
      <c r="L53" s="180">
        <f t="shared" si="4"/>
        <v>0</v>
      </c>
      <c r="M53" s="180">
        <f t="shared" si="5"/>
        <v>0</v>
      </c>
      <c r="N53" s="180">
        <f t="shared" si="6"/>
        <v>0</v>
      </c>
      <c r="O53" s="180">
        <f t="shared" si="7"/>
        <v>0</v>
      </c>
      <c r="Q53" s="180">
        <f t="shared" si="8"/>
        <v>0</v>
      </c>
      <c r="R53" s="180">
        <f>SUM(Q$33:Q53)</f>
        <v>1</v>
      </c>
      <c r="S53" s="180">
        <f t="shared" si="9"/>
        <v>0</v>
      </c>
      <c r="T53" s="180">
        <f>SUM(S$33:S53)</f>
        <v>0</v>
      </c>
      <c r="U53" s="180">
        <f t="shared" si="10"/>
        <v>0</v>
      </c>
      <c r="V53" s="180">
        <f>SUM(U$33:U53)</f>
        <v>0</v>
      </c>
    </row>
    <row r="54" spans="2:22" s="180" customFormat="1" ht="15" hidden="1" customHeight="1" x14ac:dyDescent="0.3">
      <c r="B54" s="220"/>
      <c r="E54" s="220"/>
      <c r="G54" s="220"/>
      <c r="J54" s="180">
        <f t="shared" si="3"/>
        <v>0</v>
      </c>
      <c r="K54" s="180">
        <f t="shared" si="2"/>
        <v>0</v>
      </c>
      <c r="L54" s="180">
        <f t="shared" si="4"/>
        <v>0</v>
      </c>
      <c r="M54" s="180">
        <f t="shared" si="5"/>
        <v>0</v>
      </c>
      <c r="N54" s="180">
        <f t="shared" si="6"/>
        <v>0</v>
      </c>
      <c r="O54" s="180">
        <f t="shared" si="7"/>
        <v>0</v>
      </c>
      <c r="Q54" s="180">
        <f t="shared" si="8"/>
        <v>0</v>
      </c>
      <c r="R54" s="180">
        <f>SUM(Q$33:Q54)</f>
        <v>1</v>
      </c>
      <c r="S54" s="180">
        <f t="shared" si="9"/>
        <v>0</v>
      </c>
      <c r="T54" s="180">
        <f>SUM(S$33:S54)</f>
        <v>0</v>
      </c>
      <c r="U54" s="180">
        <f t="shared" si="10"/>
        <v>0</v>
      </c>
      <c r="V54" s="180">
        <f>SUM(U$33:U54)</f>
        <v>0</v>
      </c>
    </row>
    <row r="55" spans="2:22" s="180" customFormat="1" ht="15" hidden="1" customHeight="1" x14ac:dyDescent="0.3">
      <c r="B55" s="220"/>
      <c r="E55" s="220"/>
      <c r="G55" s="220"/>
      <c r="J55" s="180">
        <f t="shared" si="3"/>
        <v>0</v>
      </c>
      <c r="K55" s="180">
        <f t="shared" si="2"/>
        <v>0</v>
      </c>
      <c r="L55" s="180">
        <f t="shared" si="4"/>
        <v>0</v>
      </c>
      <c r="M55" s="180">
        <f t="shared" si="5"/>
        <v>0</v>
      </c>
      <c r="N55" s="180">
        <f t="shared" si="6"/>
        <v>0</v>
      </c>
      <c r="O55" s="180">
        <f t="shared" si="7"/>
        <v>0</v>
      </c>
      <c r="Q55" s="180">
        <f t="shared" si="8"/>
        <v>0</v>
      </c>
      <c r="R55" s="180">
        <f>SUM(Q$33:Q55)</f>
        <v>1</v>
      </c>
      <c r="S55" s="180">
        <f t="shared" si="9"/>
        <v>0</v>
      </c>
      <c r="T55" s="180">
        <f>SUM(S$33:S55)</f>
        <v>0</v>
      </c>
      <c r="U55" s="180">
        <f t="shared" si="10"/>
        <v>0</v>
      </c>
      <c r="V55" s="180">
        <f>SUM(U$33:U55)</f>
        <v>0</v>
      </c>
    </row>
    <row r="56" spans="2:22" s="180" customFormat="1" ht="15" hidden="1" customHeight="1" x14ac:dyDescent="0.3">
      <c r="B56" s="220"/>
      <c r="E56" s="220"/>
      <c r="G56" s="220"/>
      <c r="J56" s="180">
        <f t="shared" si="3"/>
        <v>0</v>
      </c>
      <c r="K56" s="180">
        <f t="shared" si="2"/>
        <v>0</v>
      </c>
      <c r="L56" s="180">
        <f t="shared" si="4"/>
        <v>0</v>
      </c>
      <c r="M56" s="180">
        <f t="shared" si="5"/>
        <v>0</v>
      </c>
      <c r="N56" s="180">
        <f t="shared" si="6"/>
        <v>0</v>
      </c>
      <c r="O56" s="180">
        <f t="shared" si="7"/>
        <v>0</v>
      </c>
      <c r="Q56" s="180">
        <f t="shared" si="8"/>
        <v>0</v>
      </c>
      <c r="R56" s="180">
        <f>SUM(Q$33:Q56)</f>
        <v>1</v>
      </c>
      <c r="S56" s="180">
        <f t="shared" si="9"/>
        <v>0</v>
      </c>
      <c r="T56" s="180">
        <f>SUM(S$33:S56)</f>
        <v>0</v>
      </c>
      <c r="U56" s="180">
        <f t="shared" si="10"/>
        <v>0</v>
      </c>
      <c r="V56" s="180">
        <f>SUM(U$33:U56)</f>
        <v>0</v>
      </c>
    </row>
    <row r="57" spans="2:22" s="180" customFormat="1" ht="15" hidden="1" customHeight="1" x14ac:dyDescent="0.3">
      <c r="B57" s="220"/>
      <c r="E57" s="220"/>
      <c r="G57" s="220"/>
      <c r="J57" s="180">
        <f t="shared" si="3"/>
        <v>0</v>
      </c>
      <c r="K57" s="180">
        <f t="shared" si="2"/>
        <v>0</v>
      </c>
      <c r="L57" s="180">
        <f t="shared" si="4"/>
        <v>0</v>
      </c>
      <c r="M57" s="180">
        <f t="shared" si="5"/>
        <v>0</v>
      </c>
      <c r="N57" s="180">
        <f t="shared" si="6"/>
        <v>0</v>
      </c>
      <c r="O57" s="180">
        <f t="shared" si="7"/>
        <v>0</v>
      </c>
      <c r="Q57" s="180">
        <f t="shared" si="8"/>
        <v>0</v>
      </c>
      <c r="R57" s="180">
        <f>SUM(Q$33:Q57)</f>
        <v>1</v>
      </c>
      <c r="S57" s="180">
        <f t="shared" si="9"/>
        <v>0</v>
      </c>
      <c r="T57" s="180">
        <f>SUM(S$33:S57)</f>
        <v>0</v>
      </c>
      <c r="U57" s="180">
        <f t="shared" si="10"/>
        <v>0</v>
      </c>
      <c r="V57" s="180">
        <f>SUM(U$33:U57)</f>
        <v>0</v>
      </c>
    </row>
    <row r="58" spans="2:22" s="180" customFormat="1" ht="15" hidden="1" customHeight="1" x14ac:dyDescent="0.3">
      <c r="B58" s="220"/>
      <c r="E58" s="220"/>
      <c r="G58" s="220"/>
      <c r="J58" s="180">
        <f t="shared" si="3"/>
        <v>0</v>
      </c>
      <c r="K58" s="180">
        <f t="shared" si="2"/>
        <v>0</v>
      </c>
      <c r="L58" s="180">
        <f t="shared" si="4"/>
        <v>0</v>
      </c>
      <c r="M58" s="180">
        <f t="shared" si="5"/>
        <v>0</v>
      </c>
      <c r="N58" s="180">
        <f t="shared" si="6"/>
        <v>0</v>
      </c>
      <c r="O58" s="180">
        <f t="shared" si="7"/>
        <v>0</v>
      </c>
      <c r="Q58" s="180">
        <f t="shared" si="8"/>
        <v>0</v>
      </c>
      <c r="R58" s="180">
        <f>SUM(Q$33:Q58)</f>
        <v>1</v>
      </c>
      <c r="S58" s="180">
        <f t="shared" si="9"/>
        <v>0</v>
      </c>
      <c r="T58" s="180">
        <f>SUM(S$33:S58)</f>
        <v>0</v>
      </c>
      <c r="U58" s="180">
        <f t="shared" si="10"/>
        <v>0</v>
      </c>
      <c r="V58" s="180">
        <f>SUM(U$33:U58)</f>
        <v>0</v>
      </c>
    </row>
    <row r="59" spans="2:22" s="180" customFormat="1" ht="15" hidden="1" customHeight="1" x14ac:dyDescent="0.3">
      <c r="B59" s="220"/>
      <c r="E59" s="220"/>
      <c r="G59" s="220"/>
      <c r="J59" s="180">
        <f t="shared" si="3"/>
        <v>0</v>
      </c>
      <c r="K59" s="180">
        <f t="shared" si="2"/>
        <v>0</v>
      </c>
      <c r="L59" s="180">
        <f t="shared" si="4"/>
        <v>0</v>
      </c>
      <c r="M59" s="180">
        <f t="shared" si="5"/>
        <v>0</v>
      </c>
      <c r="N59" s="180">
        <f t="shared" si="6"/>
        <v>0</v>
      </c>
      <c r="O59" s="180">
        <f t="shared" si="7"/>
        <v>0</v>
      </c>
      <c r="Q59" s="180">
        <f t="shared" si="8"/>
        <v>0</v>
      </c>
      <c r="R59" s="180">
        <f>SUM(Q$33:Q59)</f>
        <v>1</v>
      </c>
      <c r="S59" s="180">
        <f t="shared" si="9"/>
        <v>0</v>
      </c>
      <c r="T59" s="180">
        <f>SUM(S$33:S59)</f>
        <v>0</v>
      </c>
      <c r="U59" s="180">
        <f t="shared" si="10"/>
        <v>0</v>
      </c>
      <c r="V59" s="180">
        <f>SUM(U$33:U59)</f>
        <v>0</v>
      </c>
    </row>
    <row r="60" spans="2:22" s="180" customFormat="1" ht="15" hidden="1" customHeight="1" x14ac:dyDescent="0.3">
      <c r="B60" s="220"/>
      <c r="E60" s="220"/>
      <c r="G60" s="220"/>
      <c r="J60" s="180">
        <f t="shared" si="3"/>
        <v>0</v>
      </c>
      <c r="K60" s="180">
        <f t="shared" si="2"/>
        <v>0</v>
      </c>
      <c r="L60" s="180">
        <f t="shared" si="4"/>
        <v>0</v>
      </c>
      <c r="M60" s="180">
        <f t="shared" si="5"/>
        <v>0</v>
      </c>
      <c r="N60" s="180">
        <f t="shared" si="6"/>
        <v>0</v>
      </c>
      <c r="O60" s="180">
        <f t="shared" si="7"/>
        <v>0</v>
      </c>
      <c r="Q60" s="180">
        <f t="shared" si="8"/>
        <v>0</v>
      </c>
      <c r="R60" s="180">
        <f>SUM(Q$33:Q60)</f>
        <v>1</v>
      </c>
      <c r="S60" s="180">
        <f t="shared" si="9"/>
        <v>0</v>
      </c>
      <c r="T60" s="180">
        <f>SUM(S$33:S60)</f>
        <v>0</v>
      </c>
      <c r="U60" s="180">
        <f t="shared" si="10"/>
        <v>0</v>
      </c>
      <c r="V60" s="180">
        <f>SUM(U$33:U60)</f>
        <v>0</v>
      </c>
    </row>
    <row r="61" spans="2:22" s="180" customFormat="1" ht="15" hidden="1" customHeight="1" x14ac:dyDescent="0.3">
      <c r="B61" s="220"/>
      <c r="E61" s="220"/>
      <c r="G61" s="220"/>
      <c r="J61" s="180">
        <f t="shared" si="3"/>
        <v>0</v>
      </c>
      <c r="K61" s="180">
        <f t="shared" si="2"/>
        <v>0</v>
      </c>
      <c r="L61" s="180">
        <f t="shared" si="4"/>
        <v>0</v>
      </c>
      <c r="M61" s="180">
        <f t="shared" si="5"/>
        <v>0</v>
      </c>
      <c r="N61" s="180">
        <f t="shared" si="6"/>
        <v>0</v>
      </c>
      <c r="O61" s="180">
        <f t="shared" si="7"/>
        <v>0</v>
      </c>
      <c r="Q61" s="180">
        <f t="shared" si="8"/>
        <v>0</v>
      </c>
      <c r="R61" s="180">
        <f>SUM(Q$33:Q61)</f>
        <v>1</v>
      </c>
      <c r="S61" s="180">
        <f t="shared" si="9"/>
        <v>0</v>
      </c>
      <c r="T61" s="180">
        <f>SUM(S$33:S61)</f>
        <v>0</v>
      </c>
      <c r="U61" s="180">
        <f t="shared" si="10"/>
        <v>0</v>
      </c>
      <c r="V61" s="180">
        <f>SUM(U$33:U61)</f>
        <v>0</v>
      </c>
    </row>
    <row r="62" spans="2:22" s="180" customFormat="1" ht="15" hidden="1" customHeight="1" x14ac:dyDescent="0.3">
      <c r="B62" s="220"/>
      <c r="E62" s="220"/>
      <c r="G62" s="220"/>
      <c r="J62" s="180">
        <f t="shared" si="3"/>
        <v>0</v>
      </c>
      <c r="K62" s="180">
        <f t="shared" si="2"/>
        <v>0</v>
      </c>
      <c r="L62" s="180">
        <f t="shared" si="4"/>
        <v>0</v>
      </c>
      <c r="M62" s="180">
        <f t="shared" si="5"/>
        <v>0</v>
      </c>
      <c r="N62" s="180">
        <f t="shared" si="6"/>
        <v>0</v>
      </c>
      <c r="O62" s="180">
        <f t="shared" si="7"/>
        <v>0</v>
      </c>
      <c r="Q62" s="180">
        <f t="shared" si="8"/>
        <v>0</v>
      </c>
      <c r="R62" s="180">
        <f>SUM(Q$33:Q62)</f>
        <v>1</v>
      </c>
      <c r="S62" s="180">
        <f t="shared" si="9"/>
        <v>0</v>
      </c>
      <c r="T62" s="180">
        <f>SUM(S$33:S62)</f>
        <v>0</v>
      </c>
      <c r="U62" s="180">
        <f t="shared" si="10"/>
        <v>0</v>
      </c>
      <c r="V62" s="180">
        <f>SUM(U$33:U62)</f>
        <v>0</v>
      </c>
    </row>
    <row r="63" spans="2:22" s="180" customFormat="1" ht="15" hidden="1" customHeight="1" x14ac:dyDescent="0.3">
      <c r="B63" s="220"/>
      <c r="E63" s="220"/>
      <c r="G63" s="220"/>
      <c r="J63" s="180">
        <f t="shared" si="3"/>
        <v>0</v>
      </c>
      <c r="K63" s="180">
        <f t="shared" si="2"/>
        <v>0</v>
      </c>
      <c r="L63" s="180">
        <f t="shared" si="4"/>
        <v>0</v>
      </c>
      <c r="M63" s="180">
        <f t="shared" si="5"/>
        <v>0</v>
      </c>
      <c r="N63" s="180">
        <f t="shared" si="6"/>
        <v>0</v>
      </c>
      <c r="O63" s="180">
        <f t="shared" si="7"/>
        <v>0</v>
      </c>
      <c r="Q63" s="180">
        <f t="shared" si="8"/>
        <v>0</v>
      </c>
      <c r="R63" s="180">
        <f>SUM(Q$33:Q63)</f>
        <v>1</v>
      </c>
      <c r="S63" s="180">
        <f t="shared" si="9"/>
        <v>0</v>
      </c>
      <c r="T63" s="180">
        <f>SUM(S$33:S63)</f>
        <v>0</v>
      </c>
      <c r="U63" s="180">
        <f t="shared" si="10"/>
        <v>0</v>
      </c>
      <c r="V63" s="180">
        <f>SUM(U$33:U63)</f>
        <v>0</v>
      </c>
    </row>
    <row r="64" spans="2:22" s="180" customFormat="1" ht="15" hidden="1" customHeight="1" x14ac:dyDescent="0.3">
      <c r="B64" s="220"/>
      <c r="E64" s="220"/>
      <c r="G64" s="220"/>
      <c r="J64" s="180">
        <f t="shared" si="3"/>
        <v>0</v>
      </c>
      <c r="K64" s="180">
        <f t="shared" si="2"/>
        <v>0</v>
      </c>
      <c r="L64" s="180">
        <f t="shared" si="4"/>
        <v>0</v>
      </c>
      <c r="M64" s="180">
        <f t="shared" si="5"/>
        <v>0</v>
      </c>
      <c r="N64" s="180">
        <f t="shared" si="6"/>
        <v>0</v>
      </c>
      <c r="O64" s="180">
        <f t="shared" si="7"/>
        <v>0</v>
      </c>
      <c r="Q64" s="180">
        <f t="shared" si="8"/>
        <v>0</v>
      </c>
      <c r="R64" s="180">
        <f>SUM(Q$33:Q64)</f>
        <v>1</v>
      </c>
      <c r="S64" s="180">
        <f t="shared" si="9"/>
        <v>0</v>
      </c>
      <c r="T64" s="180">
        <f>SUM(S$33:S64)</f>
        <v>0</v>
      </c>
      <c r="U64" s="180">
        <f t="shared" si="10"/>
        <v>0</v>
      </c>
      <c r="V64" s="180">
        <f>SUM(U$33:U64)</f>
        <v>0</v>
      </c>
    </row>
    <row r="65" ht="15" hidden="1" customHeight="1" x14ac:dyDescent="0.3"/>
  </sheetData>
  <sheetProtection algorithmName="SHA-512" hashValue="BZQnFozY6JGGPvLEorPtUA08CydLliAY3f7ZplX1XHPzsxRse6/E7NQT+YJ1htK9zFgGb99l5n9Vn7HVwRsouA==" saltValue="Z91aerDE5jJ1NRvzjX0BhQ==" spinCount="100000" sheet="1" objects="1" scenarios="1" insertRows="0" selectLockedCells="1"/>
  <mergeCells count="1">
    <mergeCell ref="B2:I2"/>
  </mergeCells>
  <pageMargins left="0.7" right="0.7" top="0.75" bottom="0.75" header="0.3" footer="0.3"/>
  <pageSetup scale="6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K4507"/>
  <sheetViews>
    <sheetView showZeros="0" topLeftCell="B3" workbookViewId="0">
      <selection activeCell="T25" sqref="T25"/>
    </sheetView>
  </sheetViews>
  <sheetFormatPr baseColWidth="10" defaultColWidth="0" defaultRowHeight="14.4" zeroHeight="1" x14ac:dyDescent="0.3"/>
  <cols>
    <col min="1" max="1" width="7.6640625" style="66" hidden="1" customWidth="1"/>
    <col min="2" max="8" width="2.44140625" style="66" customWidth="1"/>
    <col min="9" max="9" width="2.44140625" style="66" hidden="1" customWidth="1"/>
    <col min="10" max="14" width="2.44140625" style="66" customWidth="1"/>
    <col min="15" max="20" width="15.6640625" style="66" customWidth="1"/>
    <col min="21" max="21" width="2.44140625" style="66" customWidth="1"/>
    <col min="22" max="24" width="9.109375" style="66" hidden="1" customWidth="1"/>
    <col min="25" max="25" width="11" style="66" hidden="1" customWidth="1"/>
    <col min="26" max="26" width="33.88671875" style="66" hidden="1" customWidth="1"/>
    <col min="27" max="28" width="11" style="66" hidden="1" customWidth="1"/>
    <col min="29" max="29" width="9.109375" style="66" hidden="1" customWidth="1"/>
    <col min="30" max="30" width="15" style="66" hidden="1" customWidth="1"/>
    <col min="31" max="31" width="9.109375" style="66" hidden="1" customWidth="1"/>
    <col min="32" max="34" width="9.109375" style="139" hidden="1" customWidth="1"/>
    <col min="35" max="35" width="9.109375" style="66" hidden="1" customWidth="1"/>
    <col min="36" max="36" width="11" style="66" hidden="1" customWidth="1"/>
    <col min="37" max="37" width="19.5546875" style="66" hidden="1" customWidth="1"/>
    <col min="38" max="16384" width="9.109375" style="66" hidden="1"/>
  </cols>
  <sheetData>
    <row r="1" spans="1:37" s="111" customFormat="1" ht="15" hidden="1" thickBot="1" x14ac:dyDescent="0.35">
      <c r="AF1" s="139"/>
      <c r="AG1" s="139"/>
      <c r="AH1" s="139"/>
    </row>
    <row r="2" spans="1:37" ht="15" hidden="1" customHeight="1" x14ac:dyDescent="0.3">
      <c r="A2" s="1"/>
      <c r="B2" s="2"/>
      <c r="C2" s="2"/>
      <c r="D2" s="2"/>
      <c r="E2" s="2"/>
      <c r="F2" s="2"/>
      <c r="G2" s="2"/>
      <c r="H2" s="2"/>
      <c r="I2" s="2"/>
      <c r="J2" s="2"/>
      <c r="K2" s="2"/>
      <c r="L2" s="2"/>
      <c r="M2" s="2"/>
      <c r="N2" s="2"/>
      <c r="O2" s="2"/>
      <c r="P2" s="2"/>
      <c r="Q2" s="2"/>
      <c r="R2" s="2"/>
      <c r="S2" s="2"/>
      <c r="T2" s="2"/>
      <c r="U2" s="3"/>
      <c r="V2" s="66" t="s">
        <v>37</v>
      </c>
      <c r="AA2" s="66">
        <f>30*6*30</f>
        <v>5400</v>
      </c>
      <c r="AB2" s="66">
        <v>180</v>
      </c>
      <c r="AC2" s="66">
        <v>25</v>
      </c>
      <c r="AD2" s="66">
        <f>AC2*AB2</f>
        <v>4500</v>
      </c>
    </row>
    <row r="3" spans="1:37" ht="15" thickBot="1" x14ac:dyDescent="0.35">
      <c r="A3" s="4"/>
      <c r="B3" s="18"/>
      <c r="C3" s="18"/>
      <c r="D3" s="18"/>
      <c r="E3" s="18"/>
      <c r="F3" s="18"/>
      <c r="G3" s="18"/>
      <c r="H3" s="18"/>
      <c r="I3" s="18"/>
      <c r="J3" s="18"/>
      <c r="K3" s="18"/>
      <c r="L3" s="18"/>
      <c r="M3" s="18"/>
      <c r="N3" s="18"/>
      <c r="O3" s="18"/>
      <c r="P3" s="18"/>
      <c r="Q3" s="18"/>
      <c r="R3" s="18"/>
      <c r="S3" s="18"/>
      <c r="T3" s="18"/>
      <c r="U3" s="5"/>
      <c r="AB3" s="66">
        <v>6</v>
      </c>
      <c r="AC3" s="66">
        <v>25</v>
      </c>
      <c r="AD3" s="66">
        <f>AB3*AC3</f>
        <v>150</v>
      </c>
    </row>
    <row r="4" spans="1:37" ht="15" thickBot="1" x14ac:dyDescent="0.35">
      <c r="A4" s="4"/>
      <c r="B4" s="239"/>
      <c r="C4" s="239"/>
      <c r="D4" s="239"/>
      <c r="E4" s="239"/>
      <c r="F4" s="239"/>
      <c r="G4" s="239"/>
      <c r="H4" s="239"/>
      <c r="I4" s="239"/>
      <c r="J4" s="239"/>
      <c r="K4" s="239"/>
      <c r="L4" s="239"/>
      <c r="M4" s="239"/>
      <c r="N4" s="239"/>
      <c r="O4" s="239" t="str">
        <f>IF(lang=1,labels!$E172,IF(lang=2,labels!$F172,"set lang"))</f>
        <v>CO - TOTAL DES COÛTS OPÉRATIONNELS POUR LE PROGRAMME</v>
      </c>
      <c r="P4" s="239"/>
      <c r="Q4" s="239"/>
      <c r="R4" s="239"/>
      <c r="S4" s="239"/>
      <c r="T4" s="240"/>
      <c r="U4" s="5"/>
      <c r="AB4" s="66">
        <v>30</v>
      </c>
      <c r="AC4" s="66">
        <v>25</v>
      </c>
      <c r="AD4" s="66">
        <f>AB4*AC4</f>
        <v>750</v>
      </c>
      <c r="AE4" s="66">
        <v>750</v>
      </c>
    </row>
    <row r="5" spans="1:37" ht="15" customHeight="1" thickBot="1" x14ac:dyDescent="0.35">
      <c r="A5" s="4"/>
      <c r="B5" s="18"/>
      <c r="C5" s="18"/>
      <c r="D5" s="18"/>
      <c r="E5" s="18"/>
      <c r="F5" s="18"/>
      <c r="G5" s="18"/>
      <c r="H5" s="18"/>
      <c r="I5" s="18"/>
      <c r="J5" s="18"/>
      <c r="K5" s="18"/>
      <c r="L5" s="18"/>
      <c r="M5" s="18"/>
      <c r="N5" s="18"/>
      <c r="O5" s="18"/>
      <c r="P5" s="18"/>
      <c r="Q5" s="18"/>
      <c r="R5" s="18"/>
      <c r="S5" s="18"/>
      <c r="T5" s="18"/>
      <c r="U5" s="5"/>
    </row>
    <row r="6" spans="1:37" ht="15" hidden="1" customHeight="1" thickBot="1" x14ac:dyDescent="0.35">
      <c r="A6" s="4"/>
      <c r="B6" s="6"/>
      <c r="C6" s="6"/>
      <c r="D6" s="6"/>
      <c r="E6" s="6"/>
      <c r="F6" s="6"/>
      <c r="G6" s="6"/>
      <c r="H6" s="6"/>
      <c r="I6" s="6"/>
      <c r="J6" s="6"/>
      <c r="K6" s="6"/>
      <c r="L6" s="6"/>
      <c r="M6" s="6"/>
      <c r="N6" s="6"/>
      <c r="O6" s="6">
        <f t="shared" ref="O6:T6" si="0">MATCH(O7,$A$7:$T$7,0)</f>
        <v>15</v>
      </c>
      <c r="P6" s="6">
        <f t="shared" si="0"/>
        <v>16</v>
      </c>
      <c r="Q6" s="6">
        <f t="shared" si="0"/>
        <v>17</v>
      </c>
      <c r="R6" s="6">
        <f t="shared" si="0"/>
        <v>18</v>
      </c>
      <c r="S6" s="6">
        <f t="shared" si="0"/>
        <v>19</v>
      </c>
      <c r="T6" s="6">
        <f t="shared" si="0"/>
        <v>20</v>
      </c>
      <c r="U6" s="5"/>
    </row>
    <row r="7" spans="1:37" x14ac:dyDescent="0.3">
      <c r="A7" s="4"/>
      <c r="B7" s="282" t="str">
        <f>IF(lang=1,labels!E133,IF(lang=2,labels!F133,"set lang"))</f>
        <v>RUBRIQUES</v>
      </c>
      <c r="C7" s="359"/>
      <c r="D7" s="359"/>
      <c r="E7" s="359"/>
      <c r="F7" s="359"/>
      <c r="G7" s="359"/>
      <c r="H7" s="359"/>
      <c r="I7" s="359"/>
      <c r="J7" s="359"/>
      <c r="K7" s="359"/>
      <c r="L7" s="359"/>
      <c r="M7" s="359"/>
      <c r="N7" s="360"/>
      <c r="O7" s="65">
        <v>2022</v>
      </c>
      <c r="P7" s="65">
        <v>2023</v>
      </c>
      <c r="Q7" s="65">
        <v>2024</v>
      </c>
      <c r="R7" s="65">
        <v>2025</v>
      </c>
      <c r="S7" s="65">
        <v>2026</v>
      </c>
      <c r="T7" s="20" t="s">
        <v>2</v>
      </c>
      <c r="U7" s="5"/>
      <c r="W7" s="64"/>
      <c r="X7" s="71" t="s">
        <v>504</v>
      </c>
      <c r="Y7" s="71" t="s">
        <v>508</v>
      </c>
      <c r="Z7" s="71" t="s">
        <v>400</v>
      </c>
      <c r="AA7" s="71" t="s">
        <v>73</v>
      </c>
      <c r="AB7" s="71" t="s">
        <v>507</v>
      </c>
      <c r="AC7" s="71" t="s">
        <v>506</v>
      </c>
      <c r="AD7" s="71" t="s">
        <v>505</v>
      </c>
      <c r="AE7" s="71" t="s">
        <v>2639</v>
      </c>
      <c r="AF7" s="71" t="s">
        <v>2640</v>
      </c>
      <c r="AG7" s="71" t="s">
        <v>2644</v>
      </c>
      <c r="AI7" s="66" t="s">
        <v>503</v>
      </c>
      <c r="AJ7" s="66" t="s">
        <v>399</v>
      </c>
      <c r="AK7" s="66" t="s">
        <v>400</v>
      </c>
    </row>
    <row r="8" spans="1:37" x14ac:dyDescent="0.3">
      <c r="A8" s="4" t="s">
        <v>487</v>
      </c>
      <c r="B8" s="291" t="str">
        <f>IF(lang=1,labels!E134,IF(lang=2,labels!F134,"set lang"))</f>
        <v>1. TOTAL PARTENAIRES</v>
      </c>
      <c r="C8" s="355"/>
      <c r="D8" s="355"/>
      <c r="E8" s="355"/>
      <c r="F8" s="355"/>
      <c r="G8" s="355"/>
      <c r="H8" s="355"/>
      <c r="I8" s="355"/>
      <c r="J8" s="355"/>
      <c r="K8" s="355"/>
      <c r="L8" s="355"/>
      <c r="M8" s="355"/>
      <c r="N8" s="356"/>
      <c r="O8" s="244">
        <f ca="1">SUMIFS(Table1[amount],Table1[year],O$7,Table1[item],$A8)</f>
        <v>68516</v>
      </c>
      <c r="P8" s="244">
        <f ca="1">SUMIFS(Table1[amount],Table1[year],P$7,Table1[item],$A8)</f>
        <v>70021.7</v>
      </c>
      <c r="Q8" s="244">
        <f ca="1">SUMIFS(Table1[amount],Table1[year],Q$7,Table1[item],$A8)</f>
        <v>66426</v>
      </c>
      <c r="R8" s="244">
        <f ca="1">SUMIFS(Table1[amount],Table1[year],R$7,Table1[item],$A8)</f>
        <v>72931.73000000001</v>
      </c>
      <c r="S8" s="244">
        <f ca="1">SUMIFS(Table1[amount],Table1[year],S$7,Table1[item],$A8)</f>
        <v>69337.600000000006</v>
      </c>
      <c r="T8" s="245">
        <f ca="1">SUMIFS(Table1[amount],Table1[year],T$7,Table1[item],$A8)</f>
        <v>347233.03</v>
      </c>
      <c r="U8" s="5"/>
      <c r="W8" s="64"/>
      <c r="X8" s="66">
        <v>1</v>
      </c>
      <c r="Y8" s="70" t="s">
        <v>487</v>
      </c>
      <c r="Z8" s="70" t="s">
        <v>12</v>
      </c>
      <c r="AA8" s="70" t="str">
        <f>IF(OR(VLOOKUP(Table1[[#This Row],[sheet]],Prg!$A$7:$F$31,6,FALSE)=Prg!$O$2,VLOOKUP(Table1[[#This Row],[sheet]],Prg!$A$7:$F$31,6,FALSE)=Prg!$O$3),"Yes","No")</f>
        <v>Yes</v>
      </c>
      <c r="AB8" s="70">
        <v>2022</v>
      </c>
      <c r="AC8" s="66">
        <v>15</v>
      </c>
      <c r="AD8" s="66">
        <f ca="1">IF(ISERROR(VLOOKUP(Table1[[#This Row],[item]],INDIRECT("'"&amp;Table1[[#This Row],[sheet]]&amp;"'!$A$8:$T$42"),Table1[[#This Row],[r]],FALSE)),"",VLOOKUP(Table1[[#This Row],[item]],INDIRECT("'"&amp;Table1[[#This Row],[sheet]]&amp;"'!$A$8:$T$42"),Table1[[#This Row],[r]],FALSE))</f>
        <v>68516</v>
      </c>
      <c r="AE8" s="72">
        <f>IF(VLOOKUP(Table1[[#This Row],[sheet]],Prg!$A$7:$J$31,10,FALSE)="","",VLOOKUP(Table1[[#This Row],[sheet]],Prg!$A$7:$J$31,10,FALSE)*1)</f>
        <v>1</v>
      </c>
      <c r="AF8" s="72" t="str">
        <f>VLOOKUP(Table1[[#This Row],[sheet]],Prg!$A$7:$J$31,5,FALSE)</f>
        <v>CONGO (DEMOCRATIC REP.)</v>
      </c>
      <c r="AG8" s="72">
        <f>ROW()</f>
        <v>8</v>
      </c>
      <c r="AI8" s="66">
        <v>1</v>
      </c>
      <c r="AJ8" s="66">
        <f>COUNTIF(Table1[sheet],Table3[[#This Row],[check]])</f>
        <v>180</v>
      </c>
    </row>
    <row r="9" spans="1:37" x14ac:dyDescent="0.3">
      <c r="A9" s="4" t="s">
        <v>488</v>
      </c>
      <c r="B9" s="295" t="str">
        <f>IF(lang=1,labels!E135,IF(lang=2,labels!F135,"set lang"))</f>
        <v>1.1 Investissements</v>
      </c>
      <c r="C9" s="350"/>
      <c r="D9" s="350"/>
      <c r="E9" s="350"/>
      <c r="F9" s="350"/>
      <c r="G9" s="350"/>
      <c r="H9" s="350"/>
      <c r="I9" s="350"/>
      <c r="J9" s="350"/>
      <c r="K9" s="350"/>
      <c r="L9" s="350"/>
      <c r="M9" s="350"/>
      <c r="N9" s="351"/>
      <c r="O9" s="242">
        <f ca="1">SUMIFS(Table1[amount],Table1[year],O$7,Table1[item],$A9)</f>
        <v>2416</v>
      </c>
      <c r="P9" s="242">
        <f ca="1">SUMIFS(Table1[amount],Table1[year],P$7,Table1[item],$A9)</f>
        <v>2887</v>
      </c>
      <c r="Q9" s="242">
        <f ca="1">SUMIFS(Table1[amount],Table1[year],Q$7,Table1[item],$A9)</f>
        <v>2126</v>
      </c>
      <c r="R9" s="242">
        <f ca="1">SUMIFS(Table1[amount],Table1[year],R$7,Table1[item],$A9)</f>
        <v>3125</v>
      </c>
      <c r="S9" s="242">
        <f ca="1">SUMIFS(Table1[amount],Table1[year],S$7,Table1[item],$A9)</f>
        <v>2169</v>
      </c>
      <c r="T9" s="246">
        <f ca="1">SUMIFS(Table1[amount],Table1[year],T$7,Table1[item],$A9)</f>
        <v>12723</v>
      </c>
      <c r="U9" s="5"/>
      <c r="X9" s="66">
        <v>1</v>
      </c>
      <c r="Y9" s="66" t="s">
        <v>488</v>
      </c>
      <c r="Z9" s="66" t="s">
        <v>13</v>
      </c>
      <c r="AA9" s="66" t="str">
        <f>IF(OR(VLOOKUP(Table1[[#This Row],[sheet]],Prg!$A$7:$F$31,6,FALSE)=Prg!$O$2,VLOOKUP(Table1[[#This Row],[sheet]],Prg!$A$7:$F$31,6,FALSE)=Prg!$O$3),"Yes","No")</f>
        <v>Yes</v>
      </c>
      <c r="AB9" s="66">
        <v>2022</v>
      </c>
      <c r="AC9" s="66">
        <v>15</v>
      </c>
      <c r="AD9" s="66">
        <f ca="1">IF(ISERROR(VLOOKUP(Table1[[#This Row],[item]],INDIRECT("'"&amp;Table1[[#This Row],[sheet]]&amp;"'!$A$8:$T$42"),Table1[[#This Row],[r]],FALSE)),"",VLOOKUP(Table1[[#This Row],[item]],INDIRECT("'"&amp;Table1[[#This Row],[sheet]]&amp;"'!$A$8:$T$42"),Table1[[#This Row],[r]],FALSE))</f>
        <v>2416</v>
      </c>
      <c r="AE9" s="72">
        <f>IF(VLOOKUP(Table1[[#This Row],[sheet]],Prg!$A$7:$J$31,10,FALSE)="","",VLOOKUP(Table1[[#This Row],[sheet]],Prg!$A$7:$J$31,10,FALSE)*1)</f>
        <v>1</v>
      </c>
      <c r="AF9" s="72" t="str">
        <f>VLOOKUP(Table1[[#This Row],[sheet]],Prg!$A$7:$J$31,5,FALSE)</f>
        <v>CONGO (DEMOCRATIC REP.)</v>
      </c>
      <c r="AG9" s="72">
        <f>ROW()</f>
        <v>9</v>
      </c>
      <c r="AI9" s="66">
        <v>2</v>
      </c>
      <c r="AJ9" s="66">
        <f>COUNTIF(Table1[sheet],Table3[[#This Row],[check]])</f>
        <v>180</v>
      </c>
    </row>
    <row r="10" spans="1:37" x14ac:dyDescent="0.3">
      <c r="A10" s="4" t="s">
        <v>489</v>
      </c>
      <c r="B10" s="295" t="str">
        <f>IF(lang=1,labels!E136,IF(lang=2,labels!F136,"set lang"))</f>
        <v>1.2 Fonctionnement</v>
      </c>
      <c r="C10" s="350"/>
      <c r="D10" s="350"/>
      <c r="E10" s="350"/>
      <c r="F10" s="350"/>
      <c r="G10" s="350"/>
      <c r="H10" s="350"/>
      <c r="I10" s="350"/>
      <c r="J10" s="350"/>
      <c r="K10" s="350"/>
      <c r="L10" s="350"/>
      <c r="M10" s="350"/>
      <c r="N10" s="351"/>
      <c r="O10" s="242">
        <f ca="1">SUMIFS(Table1[amount],Table1[year],O$7,Table1[item],$A10)</f>
        <v>34900</v>
      </c>
      <c r="P10" s="242">
        <f ca="1">SUMIFS(Table1[amount],Table1[year],P$7,Table1[item],$A10)</f>
        <v>35934.699999999997</v>
      </c>
      <c r="Q10" s="242">
        <f ca="1">SUMIFS(Table1[amount],Table1[year],Q$7,Table1[item],$A10)</f>
        <v>33100</v>
      </c>
      <c r="R10" s="242">
        <f ca="1">SUMIFS(Table1[amount],Table1[year],R$7,Table1[item],$A10)</f>
        <v>38606.730000000003</v>
      </c>
      <c r="S10" s="242">
        <f ca="1">SUMIFS(Table1[amount],Table1[year],S$7,Table1[item],$A10)</f>
        <v>35968.6</v>
      </c>
      <c r="T10" s="246">
        <f ca="1">SUMIFS(Table1[amount],Table1[year],T$7,Table1[item],$A10)</f>
        <v>178510.03</v>
      </c>
      <c r="U10" s="5"/>
      <c r="X10" s="66">
        <v>1</v>
      </c>
      <c r="Y10" s="66" t="s">
        <v>489</v>
      </c>
      <c r="Z10" s="66" t="s">
        <v>14</v>
      </c>
      <c r="AA10" s="66" t="str">
        <f>IF(OR(VLOOKUP(Table1[[#This Row],[sheet]],Prg!$A$7:$F$31,6,FALSE)=Prg!$O$2,VLOOKUP(Table1[[#This Row],[sheet]],Prg!$A$7:$F$31,6,FALSE)=Prg!$O$3),"Yes","No")</f>
        <v>Yes</v>
      </c>
      <c r="AB10" s="66">
        <v>2022</v>
      </c>
      <c r="AC10" s="66">
        <v>15</v>
      </c>
      <c r="AD10" s="66">
        <f ca="1">IF(ISERROR(VLOOKUP(Table1[[#This Row],[item]],INDIRECT("'"&amp;Table1[[#This Row],[sheet]]&amp;"'!$A$8:$T$42"),Table1[[#This Row],[r]],FALSE)),"",VLOOKUP(Table1[[#This Row],[item]],INDIRECT("'"&amp;Table1[[#This Row],[sheet]]&amp;"'!$A$8:$T$42"),Table1[[#This Row],[r]],FALSE))</f>
        <v>34900</v>
      </c>
      <c r="AE10" s="72">
        <f>IF(VLOOKUP(Table1[[#This Row],[sheet]],Prg!$A$7:$J$31,10,FALSE)="","",VLOOKUP(Table1[[#This Row],[sheet]],Prg!$A$7:$J$31,10,FALSE)*1)</f>
        <v>1</v>
      </c>
      <c r="AF10" s="72" t="str">
        <f>VLOOKUP(Table1[[#This Row],[sheet]],Prg!$A$7:$J$31,5,FALSE)</f>
        <v>CONGO (DEMOCRATIC REP.)</v>
      </c>
      <c r="AG10" s="72">
        <f>ROW()</f>
        <v>10</v>
      </c>
      <c r="AI10" s="66">
        <v>3</v>
      </c>
      <c r="AJ10" s="66">
        <f>COUNTIF(Table1[sheet],Table3[[#This Row],[check]])</f>
        <v>180</v>
      </c>
    </row>
    <row r="11" spans="1:37" x14ac:dyDescent="0.3">
      <c r="A11" s="4" t="s">
        <v>490</v>
      </c>
      <c r="B11" s="295" t="str">
        <f>IF(lang=1,labels!E137,IF(lang=2,labels!F137,"set lang"))</f>
        <v>1.3 Personnel</v>
      </c>
      <c r="C11" s="350"/>
      <c r="D11" s="350"/>
      <c r="E11" s="350"/>
      <c r="F11" s="350"/>
      <c r="G11" s="350"/>
      <c r="H11" s="350"/>
      <c r="I11" s="350"/>
      <c r="J11" s="350"/>
      <c r="K11" s="350"/>
      <c r="L11" s="350"/>
      <c r="M11" s="350"/>
      <c r="N11" s="351"/>
      <c r="O11" s="242">
        <f ca="1">SUMIFS(Table1[amount],Table1[year],O$7,Table1[item],$A11)</f>
        <v>31200</v>
      </c>
      <c r="P11" s="242">
        <f ca="1">SUMIFS(Table1[amount],Table1[year],P$7,Table1[item],$A11)</f>
        <v>31200</v>
      </c>
      <c r="Q11" s="242">
        <f ca="1">SUMIFS(Table1[amount],Table1[year],Q$7,Table1[item],$A11)</f>
        <v>31200</v>
      </c>
      <c r="R11" s="242">
        <f ca="1">SUMIFS(Table1[amount],Table1[year],R$7,Table1[item],$A11)</f>
        <v>31200</v>
      </c>
      <c r="S11" s="242">
        <f ca="1">SUMIFS(Table1[amount],Table1[year],S$7,Table1[item],$A11)</f>
        <v>31200</v>
      </c>
      <c r="T11" s="246">
        <f ca="1">SUMIFS(Table1[amount],Table1[year],T$7,Table1[item],$A11)</f>
        <v>156000</v>
      </c>
      <c r="U11" s="5"/>
      <c r="X11" s="66">
        <v>1</v>
      </c>
      <c r="Y11" s="66" t="s">
        <v>490</v>
      </c>
      <c r="Z11" s="66" t="s">
        <v>464</v>
      </c>
      <c r="AA11" s="66" t="str">
        <f>IF(OR(VLOOKUP(Table1[[#This Row],[sheet]],Prg!$A$7:$F$31,6,FALSE)=Prg!$O$2,VLOOKUP(Table1[[#This Row],[sheet]],Prg!$A$7:$F$31,6,FALSE)=Prg!$O$3),"Yes","No")</f>
        <v>Yes</v>
      </c>
      <c r="AB11" s="66">
        <v>2022</v>
      </c>
      <c r="AC11" s="66">
        <v>15</v>
      </c>
      <c r="AD11" s="66">
        <f ca="1">IF(ISERROR(VLOOKUP(Table1[[#This Row],[item]],INDIRECT("'"&amp;Table1[[#This Row],[sheet]]&amp;"'!$A$8:$T$42"),Table1[[#This Row],[r]],FALSE)),"",VLOOKUP(Table1[[#This Row],[item]],INDIRECT("'"&amp;Table1[[#This Row],[sheet]]&amp;"'!$A$8:$T$42"),Table1[[#This Row],[r]],FALSE))</f>
        <v>31200</v>
      </c>
      <c r="AE11" s="72">
        <f>IF(VLOOKUP(Table1[[#This Row],[sheet]],Prg!$A$7:$J$31,10,FALSE)="","",VLOOKUP(Table1[[#This Row],[sheet]],Prg!$A$7:$J$31,10,FALSE)*1)</f>
        <v>1</v>
      </c>
      <c r="AF11" s="72" t="str">
        <f>VLOOKUP(Table1[[#This Row],[sheet]],Prg!$A$7:$J$31,5,FALSE)</f>
        <v>CONGO (DEMOCRATIC REP.)</v>
      </c>
      <c r="AG11" s="72">
        <f>ROW()</f>
        <v>11</v>
      </c>
      <c r="AI11" s="66">
        <v>4</v>
      </c>
      <c r="AJ11" s="66">
        <f>COUNTIF(Table1[sheet],Table3[[#This Row],[check]])</f>
        <v>180</v>
      </c>
    </row>
    <row r="12" spans="1:37" x14ac:dyDescent="0.3">
      <c r="A12" s="4" t="s">
        <v>491</v>
      </c>
      <c r="B12" s="291" t="str">
        <f>IF(lang=1,labels!E138,IF(lang=2,labels!F138,"set lang"))</f>
        <v>2. TOTAL COLLABORATIONS</v>
      </c>
      <c r="C12" s="355"/>
      <c r="D12" s="355"/>
      <c r="E12" s="355"/>
      <c r="F12" s="355"/>
      <c r="G12" s="355"/>
      <c r="H12" s="355"/>
      <c r="I12" s="355"/>
      <c r="J12" s="355"/>
      <c r="K12" s="355"/>
      <c r="L12" s="355"/>
      <c r="M12" s="355"/>
      <c r="N12" s="356"/>
      <c r="O12" s="244">
        <f ca="1">SUMIFS(Table1[amount],Table1[year],O$7,Table1[item],$A12)</f>
        <v>2000</v>
      </c>
      <c r="P12" s="244">
        <f ca="1">SUMIFS(Table1[amount],Table1[year],P$7,Table1[item],$A12)</f>
        <v>2000</v>
      </c>
      <c r="Q12" s="244">
        <f ca="1">SUMIFS(Table1[amount],Table1[year],Q$7,Table1[item],$A12)</f>
        <v>2000</v>
      </c>
      <c r="R12" s="244">
        <f ca="1">SUMIFS(Table1[amount],Table1[year],R$7,Table1[item],$A12)</f>
        <v>2000</v>
      </c>
      <c r="S12" s="244">
        <f ca="1">SUMIFS(Table1[amount],Table1[year],S$7,Table1[item],$A12)</f>
        <v>2000</v>
      </c>
      <c r="T12" s="245">
        <f ca="1">SUMIFS(Table1[amount],Table1[year],T$7,Table1[item],$A12)</f>
        <v>10000</v>
      </c>
      <c r="U12" s="5"/>
      <c r="X12" s="66">
        <v>1</v>
      </c>
      <c r="Y12" s="66" t="s">
        <v>491</v>
      </c>
      <c r="Z12" s="66" t="s">
        <v>15</v>
      </c>
      <c r="AA12" s="66" t="str">
        <f>IF(OR(VLOOKUP(Table1[[#This Row],[sheet]],Prg!$A$7:$F$31,6,FALSE)=Prg!$O$2,VLOOKUP(Table1[[#This Row],[sheet]],Prg!$A$7:$F$31,6,FALSE)=Prg!$O$3),"Yes","No")</f>
        <v>Yes</v>
      </c>
      <c r="AB12" s="66">
        <v>2022</v>
      </c>
      <c r="AC12" s="66">
        <v>15</v>
      </c>
      <c r="AD12" s="66">
        <f ca="1">IF(ISERROR(VLOOKUP(Table1[[#This Row],[item]],INDIRECT("'"&amp;Table1[[#This Row],[sheet]]&amp;"'!$A$8:$T$42"),Table1[[#This Row],[r]],FALSE)),"",VLOOKUP(Table1[[#This Row],[item]],INDIRECT("'"&amp;Table1[[#This Row],[sheet]]&amp;"'!$A$8:$T$42"),Table1[[#This Row],[r]],FALSE))</f>
        <v>2000</v>
      </c>
      <c r="AE12" s="72">
        <f>IF(VLOOKUP(Table1[[#This Row],[sheet]],Prg!$A$7:$J$31,10,FALSE)="","",VLOOKUP(Table1[[#This Row],[sheet]],Prg!$A$7:$J$31,10,FALSE)*1)</f>
        <v>1</v>
      </c>
      <c r="AF12" s="72" t="str">
        <f>VLOOKUP(Table1[[#This Row],[sheet]],Prg!$A$7:$J$31,5,FALSE)</f>
        <v>CONGO (DEMOCRATIC REP.)</v>
      </c>
      <c r="AG12" s="72">
        <f>ROW()</f>
        <v>12</v>
      </c>
      <c r="AI12" s="66">
        <v>5</v>
      </c>
      <c r="AJ12" s="66">
        <f>COUNTIF(Table1[sheet],Table3[[#This Row],[check]])</f>
        <v>180</v>
      </c>
    </row>
    <row r="13" spans="1:37" x14ac:dyDescent="0.3">
      <c r="A13" s="4" t="s">
        <v>492</v>
      </c>
      <c r="B13" s="295" t="str">
        <f>IF(lang=1,labels!E139,IF(lang=2,labels!F139,"set lang"))</f>
        <v>2.1 Investissements</v>
      </c>
      <c r="C13" s="350"/>
      <c r="D13" s="350"/>
      <c r="E13" s="350"/>
      <c r="F13" s="350"/>
      <c r="G13" s="350"/>
      <c r="H13" s="350"/>
      <c r="I13" s="350"/>
      <c r="J13" s="350"/>
      <c r="K13" s="350"/>
      <c r="L13" s="350"/>
      <c r="M13" s="350"/>
      <c r="N13" s="351"/>
      <c r="O13" s="242">
        <f ca="1">SUMIFS(Table1[amount],Table1[year],O$7,Table1[item],$A13)</f>
        <v>0</v>
      </c>
      <c r="P13" s="242">
        <f ca="1">SUMIFS(Table1[amount],Table1[year],P$7,Table1[item],$A13)</f>
        <v>0</v>
      </c>
      <c r="Q13" s="242">
        <f ca="1">SUMIFS(Table1[amount],Table1[year],Q$7,Table1[item],$A13)</f>
        <v>0</v>
      </c>
      <c r="R13" s="242">
        <f ca="1">SUMIFS(Table1[amount],Table1[year],R$7,Table1[item],$A13)</f>
        <v>0</v>
      </c>
      <c r="S13" s="242">
        <f ca="1">SUMIFS(Table1[amount],Table1[year],S$7,Table1[item],$A13)</f>
        <v>0</v>
      </c>
      <c r="T13" s="246">
        <f ca="1">SUMIFS(Table1[amount],Table1[year],T$7,Table1[item],$A13)</f>
        <v>0</v>
      </c>
      <c r="U13" s="5"/>
      <c r="X13" s="66">
        <v>1</v>
      </c>
      <c r="Y13" s="66" t="s">
        <v>492</v>
      </c>
      <c r="Z13" s="66" t="s">
        <v>16</v>
      </c>
      <c r="AA13" s="66" t="str">
        <f>IF(OR(VLOOKUP(Table1[[#This Row],[sheet]],Prg!$A$7:$F$31,6,FALSE)=Prg!$O$2,VLOOKUP(Table1[[#This Row],[sheet]],Prg!$A$7:$F$31,6,FALSE)=Prg!$O$3),"Yes","No")</f>
        <v>Yes</v>
      </c>
      <c r="AB13" s="66">
        <v>2022</v>
      </c>
      <c r="AC13" s="66">
        <v>15</v>
      </c>
      <c r="AD13" s="66">
        <f ca="1">IF(ISERROR(VLOOKUP(Table1[[#This Row],[item]],INDIRECT("'"&amp;Table1[[#This Row],[sheet]]&amp;"'!$A$8:$T$42"),Table1[[#This Row],[r]],FALSE)),"",VLOOKUP(Table1[[#This Row],[item]],INDIRECT("'"&amp;Table1[[#This Row],[sheet]]&amp;"'!$A$8:$T$42"),Table1[[#This Row],[r]],FALSE))</f>
        <v>0</v>
      </c>
      <c r="AE13" s="72">
        <f>IF(VLOOKUP(Table1[[#This Row],[sheet]],Prg!$A$7:$J$31,10,FALSE)="","",VLOOKUP(Table1[[#This Row],[sheet]],Prg!$A$7:$J$31,10,FALSE)*1)</f>
        <v>1</v>
      </c>
      <c r="AF13" s="72" t="str">
        <f>VLOOKUP(Table1[[#This Row],[sheet]],Prg!$A$7:$J$31,5,FALSE)</f>
        <v>CONGO (DEMOCRATIC REP.)</v>
      </c>
      <c r="AG13" s="72">
        <f>ROW()</f>
        <v>13</v>
      </c>
      <c r="AI13" s="66">
        <v>6</v>
      </c>
      <c r="AJ13" s="66">
        <f>COUNTIF(Table1[sheet],Table3[[#This Row],[check]])</f>
        <v>180</v>
      </c>
    </row>
    <row r="14" spans="1:37" x14ac:dyDescent="0.3">
      <c r="A14" s="4" t="s">
        <v>493</v>
      </c>
      <c r="B14" s="295" t="str">
        <f>IF(lang=1,labels!E140,IF(lang=2,labels!F140,"set lang"))</f>
        <v>2.2 Fonctionnement</v>
      </c>
      <c r="C14" s="350"/>
      <c r="D14" s="350"/>
      <c r="E14" s="350"/>
      <c r="F14" s="350"/>
      <c r="G14" s="350"/>
      <c r="H14" s="350"/>
      <c r="I14" s="350"/>
      <c r="J14" s="350"/>
      <c r="K14" s="350"/>
      <c r="L14" s="350"/>
      <c r="M14" s="350"/>
      <c r="N14" s="351"/>
      <c r="O14" s="242">
        <f ca="1">SUMIFS(Table1[amount],Table1[year],O$7,Table1[item],$A14)</f>
        <v>2000</v>
      </c>
      <c r="P14" s="242">
        <f ca="1">SUMIFS(Table1[amount],Table1[year],P$7,Table1[item],$A14)</f>
        <v>2000</v>
      </c>
      <c r="Q14" s="242">
        <f ca="1">SUMIFS(Table1[amount],Table1[year],Q$7,Table1[item],$A14)</f>
        <v>2000</v>
      </c>
      <c r="R14" s="242">
        <f ca="1">SUMIFS(Table1[amount],Table1[year],R$7,Table1[item],$A14)</f>
        <v>2000</v>
      </c>
      <c r="S14" s="242">
        <f ca="1">SUMIFS(Table1[amount],Table1[year],S$7,Table1[item],$A14)</f>
        <v>2000</v>
      </c>
      <c r="T14" s="246">
        <f ca="1">SUMIFS(Table1[amount],Table1[year],T$7,Table1[item],$A14)</f>
        <v>10000</v>
      </c>
      <c r="U14" s="5"/>
      <c r="X14" s="66">
        <v>1</v>
      </c>
      <c r="Y14" s="66" t="s">
        <v>493</v>
      </c>
      <c r="Z14" s="66" t="s">
        <v>17</v>
      </c>
      <c r="AA14" s="66" t="str">
        <f>IF(OR(VLOOKUP(Table1[[#This Row],[sheet]],Prg!$A$7:$F$31,6,FALSE)=Prg!$O$2,VLOOKUP(Table1[[#This Row],[sheet]],Prg!$A$7:$F$31,6,FALSE)=Prg!$O$3),"Yes","No")</f>
        <v>Yes</v>
      </c>
      <c r="AB14" s="66">
        <v>2022</v>
      </c>
      <c r="AC14" s="66">
        <v>15</v>
      </c>
      <c r="AD14" s="66">
        <f ca="1">IF(ISERROR(VLOOKUP(Table1[[#This Row],[item]],INDIRECT("'"&amp;Table1[[#This Row],[sheet]]&amp;"'!$A$8:$T$42"),Table1[[#This Row],[r]],FALSE)),"",VLOOKUP(Table1[[#This Row],[item]],INDIRECT("'"&amp;Table1[[#This Row],[sheet]]&amp;"'!$A$8:$T$42"),Table1[[#This Row],[r]],FALSE))</f>
        <v>2000</v>
      </c>
      <c r="AE14" s="72">
        <f>IF(VLOOKUP(Table1[[#This Row],[sheet]],Prg!$A$7:$J$31,10,FALSE)="","",VLOOKUP(Table1[[#This Row],[sheet]],Prg!$A$7:$J$31,10,FALSE)*1)</f>
        <v>1</v>
      </c>
      <c r="AF14" s="72" t="str">
        <f>VLOOKUP(Table1[[#This Row],[sheet]],Prg!$A$7:$J$31,5,FALSE)</f>
        <v>CONGO (DEMOCRATIC REP.)</v>
      </c>
      <c r="AG14" s="72">
        <f>ROW()</f>
        <v>14</v>
      </c>
      <c r="AI14" s="66">
        <v>7</v>
      </c>
      <c r="AJ14" s="66">
        <f>COUNTIF(Table1[sheet],Table3[[#This Row],[check]])</f>
        <v>180</v>
      </c>
    </row>
    <row r="15" spans="1:37" x14ac:dyDescent="0.3">
      <c r="A15" s="4" t="s">
        <v>494</v>
      </c>
      <c r="B15" s="295" t="str">
        <f>IF(lang=1,labels!E141,IF(lang=2,labels!F141,"set lang"))</f>
        <v>2.3 Personnel</v>
      </c>
      <c r="C15" s="350"/>
      <c r="D15" s="350"/>
      <c r="E15" s="350"/>
      <c r="F15" s="350"/>
      <c r="G15" s="350"/>
      <c r="H15" s="350"/>
      <c r="I15" s="350"/>
      <c r="J15" s="350"/>
      <c r="K15" s="350"/>
      <c r="L15" s="350"/>
      <c r="M15" s="350"/>
      <c r="N15" s="351"/>
      <c r="O15" s="242">
        <f ca="1">SUMIFS(Table1[amount],Table1[year],O$7,Table1[item],$A15)</f>
        <v>0</v>
      </c>
      <c r="P15" s="242">
        <f ca="1">SUMIFS(Table1[amount],Table1[year],P$7,Table1[item],$A15)</f>
        <v>0</v>
      </c>
      <c r="Q15" s="242">
        <f ca="1">SUMIFS(Table1[amount],Table1[year],Q$7,Table1[item],$A15)</f>
        <v>0</v>
      </c>
      <c r="R15" s="242">
        <f ca="1">SUMIFS(Table1[amount],Table1[year],R$7,Table1[item],$A15)</f>
        <v>0</v>
      </c>
      <c r="S15" s="242">
        <f ca="1">SUMIFS(Table1[amount],Table1[year],S$7,Table1[item],$A15)</f>
        <v>0</v>
      </c>
      <c r="T15" s="246">
        <f ca="1">SUMIFS(Table1[amount],Table1[year],T$7,Table1[item],$A15)</f>
        <v>0</v>
      </c>
      <c r="U15" s="5"/>
      <c r="X15" s="66">
        <v>1</v>
      </c>
      <c r="Y15" s="66" t="s">
        <v>494</v>
      </c>
      <c r="Z15" s="66" t="s">
        <v>465</v>
      </c>
      <c r="AA15" s="66" t="str">
        <f>IF(OR(VLOOKUP(Table1[[#This Row],[sheet]],Prg!$A$7:$F$31,6,FALSE)=Prg!$O$2,VLOOKUP(Table1[[#This Row],[sheet]],Prg!$A$7:$F$31,6,FALSE)=Prg!$O$3),"Yes","No")</f>
        <v>Yes</v>
      </c>
      <c r="AB15" s="66">
        <v>2022</v>
      </c>
      <c r="AC15" s="66">
        <v>15</v>
      </c>
      <c r="AD15" s="66">
        <f ca="1">IF(ISERROR(VLOOKUP(Table1[[#This Row],[item]],INDIRECT("'"&amp;Table1[[#This Row],[sheet]]&amp;"'!$A$8:$T$42"),Table1[[#This Row],[r]],FALSE)),"",VLOOKUP(Table1[[#This Row],[item]],INDIRECT("'"&amp;Table1[[#This Row],[sheet]]&amp;"'!$A$8:$T$42"),Table1[[#This Row],[r]],FALSE))</f>
        <v>0</v>
      </c>
      <c r="AE15" s="72">
        <f>IF(VLOOKUP(Table1[[#This Row],[sheet]],Prg!$A$7:$J$31,10,FALSE)="","",VLOOKUP(Table1[[#This Row],[sheet]],Prg!$A$7:$J$31,10,FALSE)*1)</f>
        <v>1</v>
      </c>
      <c r="AF15" s="72" t="str">
        <f>VLOOKUP(Table1[[#This Row],[sheet]],Prg!$A$7:$J$31,5,FALSE)</f>
        <v>CONGO (DEMOCRATIC REP.)</v>
      </c>
      <c r="AG15" s="72">
        <f>ROW()</f>
        <v>15</v>
      </c>
      <c r="AI15" s="66">
        <v>8</v>
      </c>
      <c r="AJ15" s="66">
        <f>COUNTIF(Table1[sheet],Table3[[#This Row],[check]])</f>
        <v>180</v>
      </c>
    </row>
    <row r="16" spans="1:37" x14ac:dyDescent="0.3">
      <c r="A16" s="4" t="s">
        <v>495</v>
      </c>
      <c r="B16" s="291" t="str">
        <f>IF(lang=1,labels!E142,IF(lang=2,labels!F142,"set lang"))</f>
        <v>3. TOTAL BUREAU LOCAL</v>
      </c>
      <c r="C16" s="355"/>
      <c r="D16" s="355"/>
      <c r="E16" s="355"/>
      <c r="F16" s="355"/>
      <c r="G16" s="355"/>
      <c r="H16" s="355"/>
      <c r="I16" s="355"/>
      <c r="J16" s="355"/>
      <c r="K16" s="355"/>
      <c r="L16" s="355"/>
      <c r="M16" s="355"/>
      <c r="N16" s="356"/>
      <c r="O16" s="244">
        <f ca="1">SUMIFS(Table1[amount],Table1[year],O$7,Table1[item],$A16)</f>
        <v>0</v>
      </c>
      <c r="P16" s="244">
        <f ca="1">SUMIFS(Table1[amount],Table1[year],P$7,Table1[item],$A16)</f>
        <v>0</v>
      </c>
      <c r="Q16" s="244">
        <f ca="1">SUMIFS(Table1[amount],Table1[year],Q$7,Table1[item],$A16)</f>
        <v>0</v>
      </c>
      <c r="R16" s="244">
        <f ca="1">SUMIFS(Table1[amount],Table1[year],R$7,Table1[item],$A16)</f>
        <v>0</v>
      </c>
      <c r="S16" s="244">
        <f ca="1">SUMIFS(Table1[amount],Table1[year],S$7,Table1[item],$A16)</f>
        <v>0</v>
      </c>
      <c r="T16" s="245">
        <f ca="1">SUMIFS(Table1[amount],Table1[year],T$7,Table1[item],$A16)</f>
        <v>0</v>
      </c>
      <c r="U16" s="5"/>
      <c r="X16" s="66">
        <v>1</v>
      </c>
      <c r="Y16" s="66" t="s">
        <v>495</v>
      </c>
      <c r="Z16" s="66" t="s">
        <v>18</v>
      </c>
      <c r="AA16" s="66" t="str">
        <f>IF(OR(VLOOKUP(Table1[[#This Row],[sheet]],Prg!$A$7:$F$31,6,FALSE)=Prg!$O$2,VLOOKUP(Table1[[#This Row],[sheet]],Prg!$A$7:$F$31,6,FALSE)=Prg!$O$3),"Yes","No")</f>
        <v>Yes</v>
      </c>
      <c r="AB16" s="66">
        <v>2022</v>
      </c>
      <c r="AC16" s="66">
        <v>15</v>
      </c>
      <c r="AD16" s="66">
        <f ca="1">IF(ISERROR(VLOOKUP(Table1[[#This Row],[item]],INDIRECT("'"&amp;Table1[[#This Row],[sheet]]&amp;"'!$A$8:$T$42"),Table1[[#This Row],[r]],FALSE)),"",VLOOKUP(Table1[[#This Row],[item]],INDIRECT("'"&amp;Table1[[#This Row],[sheet]]&amp;"'!$A$8:$T$42"),Table1[[#This Row],[r]],FALSE))</f>
        <v>0</v>
      </c>
      <c r="AE16" s="72">
        <f>IF(VLOOKUP(Table1[[#This Row],[sheet]],Prg!$A$7:$J$31,10,FALSE)="","",VLOOKUP(Table1[[#This Row],[sheet]],Prg!$A$7:$J$31,10,FALSE)*1)</f>
        <v>1</v>
      </c>
      <c r="AF16" s="72" t="str">
        <f>VLOOKUP(Table1[[#This Row],[sheet]],Prg!$A$7:$J$31,5,FALSE)</f>
        <v>CONGO (DEMOCRATIC REP.)</v>
      </c>
      <c r="AG16" s="72">
        <f>ROW()</f>
        <v>16</v>
      </c>
      <c r="AI16" s="66">
        <v>9</v>
      </c>
      <c r="AJ16" s="66">
        <f>COUNTIF(Table1[sheet],Table3[[#This Row],[check]])</f>
        <v>180</v>
      </c>
    </row>
    <row r="17" spans="1:36" x14ac:dyDescent="0.3">
      <c r="A17" s="4" t="s">
        <v>496</v>
      </c>
      <c r="B17" s="295" t="str">
        <f>IF(lang=1,labels!E143,IF(lang=2,labels!F143,"set lang"))</f>
        <v>3.1 Investissements</v>
      </c>
      <c r="C17" s="350"/>
      <c r="D17" s="350"/>
      <c r="E17" s="350"/>
      <c r="F17" s="350"/>
      <c r="G17" s="350"/>
      <c r="H17" s="350"/>
      <c r="I17" s="350"/>
      <c r="J17" s="350"/>
      <c r="K17" s="350"/>
      <c r="L17" s="350"/>
      <c r="M17" s="350"/>
      <c r="N17" s="351"/>
      <c r="O17" s="242">
        <f ca="1">SUMIFS(Table1[amount],Table1[year],O$7,Table1[item],$A17)</f>
        <v>0</v>
      </c>
      <c r="P17" s="242">
        <f ca="1">SUMIFS(Table1[amount],Table1[year],P$7,Table1[item],$A17)</f>
        <v>0</v>
      </c>
      <c r="Q17" s="242">
        <f ca="1">SUMIFS(Table1[amount],Table1[year],Q$7,Table1[item],$A17)</f>
        <v>0</v>
      </c>
      <c r="R17" s="242">
        <f ca="1">SUMIFS(Table1[amount],Table1[year],R$7,Table1[item],$A17)</f>
        <v>0</v>
      </c>
      <c r="S17" s="242">
        <f ca="1">SUMIFS(Table1[amount],Table1[year],S$7,Table1[item],$A17)</f>
        <v>0</v>
      </c>
      <c r="T17" s="246">
        <f ca="1">SUMIFS(Table1[amount],Table1[year],T$7,Table1[item],$A17)</f>
        <v>0</v>
      </c>
      <c r="U17" s="5"/>
      <c r="X17" s="66">
        <v>1</v>
      </c>
      <c r="Y17" s="66" t="s">
        <v>496</v>
      </c>
      <c r="Z17" s="66" t="s">
        <v>19</v>
      </c>
      <c r="AA17" s="66" t="str">
        <f>IF(OR(VLOOKUP(Table1[[#This Row],[sheet]],Prg!$A$7:$F$31,6,FALSE)=Prg!$O$2,VLOOKUP(Table1[[#This Row],[sheet]],Prg!$A$7:$F$31,6,FALSE)=Prg!$O$3),"Yes","No")</f>
        <v>Yes</v>
      </c>
      <c r="AB17" s="66">
        <v>2022</v>
      </c>
      <c r="AC17" s="66">
        <v>15</v>
      </c>
      <c r="AD17" s="66">
        <f ca="1">IF(ISERROR(VLOOKUP(Table1[[#This Row],[item]],INDIRECT("'"&amp;Table1[[#This Row],[sheet]]&amp;"'!$A$8:$T$42"),Table1[[#This Row],[r]],FALSE)),"",VLOOKUP(Table1[[#This Row],[item]],INDIRECT("'"&amp;Table1[[#This Row],[sheet]]&amp;"'!$A$8:$T$42"),Table1[[#This Row],[r]],FALSE))</f>
        <v>0</v>
      </c>
      <c r="AE17" s="72">
        <f>IF(VLOOKUP(Table1[[#This Row],[sheet]],Prg!$A$7:$J$31,10,FALSE)="","",VLOOKUP(Table1[[#This Row],[sheet]],Prg!$A$7:$J$31,10,FALSE)*1)</f>
        <v>1</v>
      </c>
      <c r="AF17" s="72" t="str">
        <f>VLOOKUP(Table1[[#This Row],[sheet]],Prg!$A$7:$J$31,5,FALSE)</f>
        <v>CONGO (DEMOCRATIC REP.)</v>
      </c>
      <c r="AG17" s="72">
        <f>ROW()</f>
        <v>17</v>
      </c>
      <c r="AI17" s="66">
        <v>10</v>
      </c>
      <c r="AJ17" s="66">
        <f>COUNTIF(Table1[sheet],Table3[[#This Row],[check]])</f>
        <v>180</v>
      </c>
    </row>
    <row r="18" spans="1:36" x14ac:dyDescent="0.3">
      <c r="A18" s="4" t="s">
        <v>497</v>
      </c>
      <c r="B18" s="295" t="str">
        <f>IF(lang=1,labels!E144,IF(lang=2,labels!F144,"set lang"))</f>
        <v>3.2 Fonctionnement</v>
      </c>
      <c r="C18" s="350"/>
      <c r="D18" s="350"/>
      <c r="E18" s="350"/>
      <c r="F18" s="350"/>
      <c r="G18" s="350"/>
      <c r="H18" s="350"/>
      <c r="I18" s="350"/>
      <c r="J18" s="350"/>
      <c r="K18" s="350"/>
      <c r="L18" s="350"/>
      <c r="M18" s="350"/>
      <c r="N18" s="351"/>
      <c r="O18" s="242">
        <f ca="1">SUMIFS(Table1[amount],Table1[year],O$7,Table1[item],$A18)</f>
        <v>0</v>
      </c>
      <c r="P18" s="242">
        <f ca="1">SUMIFS(Table1[amount],Table1[year],P$7,Table1[item],$A18)</f>
        <v>0</v>
      </c>
      <c r="Q18" s="242">
        <f ca="1">SUMIFS(Table1[amount],Table1[year],Q$7,Table1[item],$A18)</f>
        <v>0</v>
      </c>
      <c r="R18" s="242">
        <f ca="1">SUMIFS(Table1[amount],Table1[year],R$7,Table1[item],$A18)</f>
        <v>0</v>
      </c>
      <c r="S18" s="242">
        <f ca="1">SUMIFS(Table1[amount],Table1[year],S$7,Table1[item],$A18)</f>
        <v>0</v>
      </c>
      <c r="T18" s="246">
        <f ca="1">SUMIFS(Table1[amount],Table1[year],T$7,Table1[item],$A18)</f>
        <v>0</v>
      </c>
      <c r="U18" s="5"/>
      <c r="X18" s="66">
        <v>1</v>
      </c>
      <c r="Y18" s="66" t="s">
        <v>497</v>
      </c>
      <c r="Z18" s="66" t="s">
        <v>20</v>
      </c>
      <c r="AA18" s="66" t="str">
        <f>IF(OR(VLOOKUP(Table1[[#This Row],[sheet]],Prg!$A$7:$F$31,6,FALSE)=Prg!$O$2,VLOOKUP(Table1[[#This Row],[sheet]],Prg!$A$7:$F$31,6,FALSE)=Prg!$O$3),"Yes","No")</f>
        <v>Yes</v>
      </c>
      <c r="AB18" s="66">
        <v>2022</v>
      </c>
      <c r="AC18" s="66">
        <v>15</v>
      </c>
      <c r="AD18" s="66">
        <f ca="1">IF(ISERROR(VLOOKUP(Table1[[#This Row],[item]],INDIRECT("'"&amp;Table1[[#This Row],[sheet]]&amp;"'!$A$8:$T$42"),Table1[[#This Row],[r]],FALSE)),"",VLOOKUP(Table1[[#This Row],[item]],INDIRECT("'"&amp;Table1[[#This Row],[sheet]]&amp;"'!$A$8:$T$42"),Table1[[#This Row],[r]],FALSE))</f>
        <v>0</v>
      </c>
      <c r="AE18" s="72">
        <f>IF(VLOOKUP(Table1[[#This Row],[sheet]],Prg!$A$7:$J$31,10,FALSE)="","",VLOOKUP(Table1[[#This Row],[sheet]],Prg!$A$7:$J$31,10,FALSE)*1)</f>
        <v>1</v>
      </c>
      <c r="AF18" s="72" t="str">
        <f>VLOOKUP(Table1[[#This Row],[sheet]],Prg!$A$7:$J$31,5,FALSE)</f>
        <v>CONGO (DEMOCRATIC REP.)</v>
      </c>
      <c r="AG18" s="72">
        <f>ROW()</f>
        <v>18</v>
      </c>
      <c r="AI18" s="66">
        <v>11</v>
      </c>
      <c r="AJ18" s="66">
        <f>COUNTIF(Table1[sheet],Table3[[#This Row],[check]])</f>
        <v>180</v>
      </c>
    </row>
    <row r="19" spans="1:36" x14ac:dyDescent="0.3">
      <c r="A19" s="4" t="s">
        <v>498</v>
      </c>
      <c r="B19" s="295" t="str">
        <f>IF(lang=1,labels!E145,IF(lang=2,labels!F145,"set lang"))</f>
        <v>3.3 Personnel</v>
      </c>
      <c r="C19" s="350"/>
      <c r="D19" s="350"/>
      <c r="E19" s="350"/>
      <c r="F19" s="350"/>
      <c r="G19" s="350"/>
      <c r="H19" s="350"/>
      <c r="I19" s="350"/>
      <c r="J19" s="350"/>
      <c r="K19" s="350"/>
      <c r="L19" s="350"/>
      <c r="M19" s="350"/>
      <c r="N19" s="351"/>
      <c r="O19" s="242">
        <f ca="1">SUMIFS(Table1[amount],Table1[year],O$7,Table1[item],$A19)</f>
        <v>0</v>
      </c>
      <c r="P19" s="242">
        <f ca="1">SUMIFS(Table1[amount],Table1[year],P$7,Table1[item],$A19)</f>
        <v>0</v>
      </c>
      <c r="Q19" s="242">
        <f ca="1">SUMIFS(Table1[amount],Table1[year],Q$7,Table1[item],$A19)</f>
        <v>0</v>
      </c>
      <c r="R19" s="242">
        <f ca="1">SUMIFS(Table1[amount],Table1[year],R$7,Table1[item],$A19)</f>
        <v>0</v>
      </c>
      <c r="S19" s="242">
        <f ca="1">SUMIFS(Table1[amount],Table1[year],S$7,Table1[item],$A19)</f>
        <v>0</v>
      </c>
      <c r="T19" s="246">
        <f ca="1">SUMIFS(Table1[amount],Table1[year],T$7,Table1[item],$A19)</f>
        <v>0</v>
      </c>
      <c r="U19" s="5"/>
      <c r="X19" s="66">
        <v>1</v>
      </c>
      <c r="Y19" s="66" t="s">
        <v>498</v>
      </c>
      <c r="Z19" s="66" t="s">
        <v>466</v>
      </c>
      <c r="AA19" s="66" t="str">
        <f>IF(OR(VLOOKUP(Table1[[#This Row],[sheet]],Prg!$A$7:$F$31,6,FALSE)=Prg!$O$2,VLOOKUP(Table1[[#This Row],[sheet]],Prg!$A$7:$F$31,6,FALSE)=Prg!$O$3),"Yes","No")</f>
        <v>Yes</v>
      </c>
      <c r="AB19" s="66">
        <v>2022</v>
      </c>
      <c r="AC19" s="66">
        <v>15</v>
      </c>
      <c r="AD19" s="66">
        <f ca="1">IF(ISERROR(VLOOKUP(Table1[[#This Row],[item]],INDIRECT("'"&amp;Table1[[#This Row],[sheet]]&amp;"'!$A$8:$T$42"),Table1[[#This Row],[r]],FALSE)),"",VLOOKUP(Table1[[#This Row],[item]],INDIRECT("'"&amp;Table1[[#This Row],[sheet]]&amp;"'!$A$8:$T$42"),Table1[[#This Row],[r]],FALSE))</f>
        <v>0</v>
      </c>
      <c r="AE19" s="72">
        <f>IF(VLOOKUP(Table1[[#This Row],[sheet]],Prg!$A$7:$J$31,10,FALSE)="","",VLOOKUP(Table1[[#This Row],[sheet]],Prg!$A$7:$J$31,10,FALSE)*1)</f>
        <v>1</v>
      </c>
      <c r="AF19" s="72" t="str">
        <f>VLOOKUP(Table1[[#This Row],[sheet]],Prg!$A$7:$J$31,5,FALSE)</f>
        <v>CONGO (DEMOCRATIC REP.)</v>
      </c>
      <c r="AG19" s="72">
        <f>ROW()</f>
        <v>19</v>
      </c>
      <c r="AI19" s="66">
        <v>12</v>
      </c>
      <c r="AJ19" s="66">
        <f>COUNTIF(Table1[sheet],Table3[[#This Row],[check]])</f>
        <v>180</v>
      </c>
    </row>
    <row r="20" spans="1:36" x14ac:dyDescent="0.3">
      <c r="A20" s="4" t="s">
        <v>499</v>
      </c>
      <c r="B20" s="291" t="str">
        <f>IF(lang=1,labels!E146,IF(lang=2,labels!F146,"set lang"))</f>
        <v>4. TOTAL SIÈGE</v>
      </c>
      <c r="C20" s="355"/>
      <c r="D20" s="355"/>
      <c r="E20" s="355"/>
      <c r="F20" s="355"/>
      <c r="G20" s="355"/>
      <c r="H20" s="355"/>
      <c r="I20" s="355"/>
      <c r="J20" s="355"/>
      <c r="K20" s="355"/>
      <c r="L20" s="355"/>
      <c r="M20" s="355"/>
      <c r="N20" s="356"/>
      <c r="O20" s="244">
        <f ca="1">SUMIFS(Table1[amount],Table1[year],O$7,Table1[item],$A20)</f>
        <v>0</v>
      </c>
      <c r="P20" s="244">
        <f ca="1">SUMIFS(Table1[amount],Table1[year],P$7,Table1[item],$A20)</f>
        <v>0</v>
      </c>
      <c r="Q20" s="244">
        <f ca="1">SUMIFS(Table1[amount],Table1[year],Q$7,Table1[item],$A20)</f>
        <v>0</v>
      </c>
      <c r="R20" s="244">
        <f ca="1">SUMIFS(Table1[amount],Table1[year],R$7,Table1[item],$A20)</f>
        <v>0</v>
      </c>
      <c r="S20" s="244">
        <f ca="1">SUMIFS(Table1[amount],Table1[year],S$7,Table1[item],$A20)</f>
        <v>0</v>
      </c>
      <c r="T20" s="245">
        <f ca="1">SUMIFS(Table1[amount],Table1[year],T$7,Table1[item],$A20)</f>
        <v>0</v>
      </c>
      <c r="U20" s="5"/>
      <c r="X20" s="66">
        <v>1</v>
      </c>
      <c r="Y20" s="66" t="s">
        <v>499</v>
      </c>
      <c r="Z20" s="66" t="s">
        <v>21</v>
      </c>
      <c r="AA20" s="66" t="str">
        <f>IF(OR(VLOOKUP(Table1[[#This Row],[sheet]],Prg!$A$7:$F$31,6,FALSE)=Prg!$O$2,VLOOKUP(Table1[[#This Row],[sheet]],Prg!$A$7:$F$31,6,FALSE)=Prg!$O$3),"Yes","No")</f>
        <v>Yes</v>
      </c>
      <c r="AB20" s="66">
        <v>2022</v>
      </c>
      <c r="AC20" s="66">
        <v>15</v>
      </c>
      <c r="AD20" s="66">
        <f ca="1">IF(ISERROR(VLOOKUP(Table1[[#This Row],[item]],INDIRECT("'"&amp;Table1[[#This Row],[sheet]]&amp;"'!$A$8:$T$42"),Table1[[#This Row],[r]],FALSE)),"",VLOOKUP(Table1[[#This Row],[item]],INDIRECT("'"&amp;Table1[[#This Row],[sheet]]&amp;"'!$A$8:$T$42"),Table1[[#This Row],[r]],FALSE))</f>
        <v>0</v>
      </c>
      <c r="AE20" s="72">
        <f>IF(VLOOKUP(Table1[[#This Row],[sheet]],Prg!$A$7:$J$31,10,FALSE)="","",VLOOKUP(Table1[[#This Row],[sheet]],Prg!$A$7:$J$31,10,FALSE)*1)</f>
        <v>1</v>
      </c>
      <c r="AF20" s="72" t="str">
        <f>VLOOKUP(Table1[[#This Row],[sheet]],Prg!$A$7:$J$31,5,FALSE)</f>
        <v>CONGO (DEMOCRATIC REP.)</v>
      </c>
      <c r="AG20" s="72">
        <f>ROW()</f>
        <v>20</v>
      </c>
      <c r="AI20" s="66">
        <v>13</v>
      </c>
      <c r="AJ20" s="66">
        <f>COUNTIF(Table1[sheet],Table3[[#This Row],[check]])</f>
        <v>180</v>
      </c>
    </row>
    <row r="21" spans="1:36" x14ac:dyDescent="0.3">
      <c r="A21" s="4" t="s">
        <v>500</v>
      </c>
      <c r="B21" s="295" t="str">
        <f>IF(lang=1,labels!E147,IF(lang=2,labels!F147,"set lang"))</f>
        <v>4.1 Investissements</v>
      </c>
      <c r="C21" s="350"/>
      <c r="D21" s="350"/>
      <c r="E21" s="350"/>
      <c r="F21" s="350"/>
      <c r="G21" s="350"/>
      <c r="H21" s="350"/>
      <c r="I21" s="350"/>
      <c r="J21" s="350"/>
      <c r="K21" s="350"/>
      <c r="L21" s="350"/>
      <c r="M21" s="350"/>
      <c r="N21" s="351"/>
      <c r="O21" s="242">
        <f ca="1">SUMIFS(Table1[amount],Table1[year],O$7,Table1[item],$A21)</f>
        <v>0</v>
      </c>
      <c r="P21" s="242">
        <f ca="1">SUMIFS(Table1[amount],Table1[year],P$7,Table1[item],$A21)</f>
        <v>0</v>
      </c>
      <c r="Q21" s="242">
        <f ca="1">SUMIFS(Table1[amount],Table1[year],Q$7,Table1[item],$A21)</f>
        <v>0</v>
      </c>
      <c r="R21" s="242">
        <f ca="1">SUMIFS(Table1[amount],Table1[year],R$7,Table1[item],$A21)</f>
        <v>0</v>
      </c>
      <c r="S21" s="242">
        <f ca="1">SUMIFS(Table1[amount],Table1[year],S$7,Table1[item],$A21)</f>
        <v>0</v>
      </c>
      <c r="T21" s="246">
        <f ca="1">SUMIFS(Table1[amount],Table1[year],T$7,Table1[item],$A21)</f>
        <v>0</v>
      </c>
      <c r="U21" s="5"/>
      <c r="X21" s="66">
        <v>1</v>
      </c>
      <c r="Y21" s="66" t="s">
        <v>500</v>
      </c>
      <c r="Z21" s="66" t="s">
        <v>22</v>
      </c>
      <c r="AA21" s="66" t="str">
        <f>IF(OR(VLOOKUP(Table1[[#This Row],[sheet]],Prg!$A$7:$F$31,6,FALSE)=Prg!$O$2,VLOOKUP(Table1[[#This Row],[sheet]],Prg!$A$7:$F$31,6,FALSE)=Prg!$O$3),"Yes","No")</f>
        <v>Yes</v>
      </c>
      <c r="AB21" s="66">
        <v>2022</v>
      </c>
      <c r="AC21" s="66">
        <v>15</v>
      </c>
      <c r="AD21" s="66">
        <f ca="1">IF(ISERROR(VLOOKUP(Table1[[#This Row],[item]],INDIRECT("'"&amp;Table1[[#This Row],[sheet]]&amp;"'!$A$8:$T$42"),Table1[[#This Row],[r]],FALSE)),"",VLOOKUP(Table1[[#This Row],[item]],INDIRECT("'"&amp;Table1[[#This Row],[sheet]]&amp;"'!$A$8:$T$42"),Table1[[#This Row],[r]],FALSE))</f>
        <v>0</v>
      </c>
      <c r="AE21" s="72">
        <f>IF(VLOOKUP(Table1[[#This Row],[sheet]],Prg!$A$7:$J$31,10,FALSE)="","",VLOOKUP(Table1[[#This Row],[sheet]],Prg!$A$7:$J$31,10,FALSE)*1)</f>
        <v>1</v>
      </c>
      <c r="AF21" s="72" t="str">
        <f>VLOOKUP(Table1[[#This Row],[sheet]],Prg!$A$7:$J$31,5,FALSE)</f>
        <v>CONGO (DEMOCRATIC REP.)</v>
      </c>
      <c r="AG21" s="72">
        <f>ROW()</f>
        <v>21</v>
      </c>
      <c r="AI21" s="66">
        <v>14</v>
      </c>
      <c r="AJ21" s="66">
        <f>COUNTIF(Table1[sheet],Table3[[#This Row],[check]])</f>
        <v>180</v>
      </c>
    </row>
    <row r="22" spans="1:36" x14ac:dyDescent="0.3">
      <c r="A22" s="4" t="s">
        <v>501</v>
      </c>
      <c r="B22" s="295" t="str">
        <f>IF(lang=1,labels!E148,IF(lang=2,labels!F148,"set lang"))</f>
        <v>4.2 Fonctionnement</v>
      </c>
      <c r="C22" s="350"/>
      <c r="D22" s="350"/>
      <c r="E22" s="350"/>
      <c r="F22" s="350"/>
      <c r="G22" s="350"/>
      <c r="H22" s="350"/>
      <c r="I22" s="350"/>
      <c r="J22" s="350"/>
      <c r="K22" s="350"/>
      <c r="L22" s="350"/>
      <c r="M22" s="350"/>
      <c r="N22" s="351"/>
      <c r="O22" s="242">
        <f ca="1">SUMIFS(Table1[amount],Table1[year],O$7,Table1[item],$A22)</f>
        <v>0</v>
      </c>
      <c r="P22" s="242">
        <f ca="1">SUMIFS(Table1[amount],Table1[year],P$7,Table1[item],$A22)</f>
        <v>0</v>
      </c>
      <c r="Q22" s="242">
        <f ca="1">SUMIFS(Table1[amount],Table1[year],Q$7,Table1[item],$A22)</f>
        <v>0</v>
      </c>
      <c r="R22" s="242">
        <f ca="1">SUMIFS(Table1[amount],Table1[year],R$7,Table1[item],$A22)</f>
        <v>0</v>
      </c>
      <c r="S22" s="242">
        <f ca="1">SUMIFS(Table1[amount],Table1[year],S$7,Table1[item],$A22)</f>
        <v>0</v>
      </c>
      <c r="T22" s="246">
        <f ca="1">SUMIFS(Table1[amount],Table1[year],T$7,Table1[item],$A22)</f>
        <v>0</v>
      </c>
      <c r="U22" s="5"/>
      <c r="X22" s="66">
        <v>1</v>
      </c>
      <c r="Y22" s="66" t="s">
        <v>501</v>
      </c>
      <c r="Z22" s="66" t="s">
        <v>23</v>
      </c>
      <c r="AA22" s="66" t="str">
        <f>IF(OR(VLOOKUP(Table1[[#This Row],[sheet]],Prg!$A$7:$F$31,6,FALSE)=Prg!$O$2,VLOOKUP(Table1[[#This Row],[sheet]],Prg!$A$7:$F$31,6,FALSE)=Prg!$O$3),"Yes","No")</f>
        <v>Yes</v>
      </c>
      <c r="AB22" s="66">
        <v>2022</v>
      </c>
      <c r="AC22" s="66">
        <v>15</v>
      </c>
      <c r="AD22" s="66">
        <f ca="1">IF(ISERROR(VLOOKUP(Table1[[#This Row],[item]],INDIRECT("'"&amp;Table1[[#This Row],[sheet]]&amp;"'!$A$8:$T$42"),Table1[[#This Row],[r]],FALSE)),"",VLOOKUP(Table1[[#This Row],[item]],INDIRECT("'"&amp;Table1[[#This Row],[sheet]]&amp;"'!$A$8:$T$42"),Table1[[#This Row],[r]],FALSE))</f>
        <v>0</v>
      </c>
      <c r="AE22" s="72">
        <f>IF(VLOOKUP(Table1[[#This Row],[sheet]],Prg!$A$7:$J$31,10,FALSE)="","",VLOOKUP(Table1[[#This Row],[sheet]],Prg!$A$7:$J$31,10,FALSE)*1)</f>
        <v>1</v>
      </c>
      <c r="AF22" s="72" t="str">
        <f>VLOOKUP(Table1[[#This Row],[sheet]],Prg!$A$7:$J$31,5,FALSE)</f>
        <v>CONGO (DEMOCRATIC REP.)</v>
      </c>
      <c r="AG22" s="72">
        <f>ROW()</f>
        <v>22</v>
      </c>
      <c r="AI22" s="66">
        <v>15</v>
      </c>
      <c r="AJ22" s="66">
        <f>COUNTIF(Table1[sheet],Table3[[#This Row],[check]])</f>
        <v>180</v>
      </c>
    </row>
    <row r="23" spans="1:36" ht="15" thickBot="1" x14ac:dyDescent="0.35">
      <c r="A23" s="4" t="s">
        <v>502</v>
      </c>
      <c r="B23" s="306" t="str">
        <f>IF(lang=1,labels!E149,IF(lang=2,labels!F149,"set lang"))</f>
        <v>4.3 Personnel</v>
      </c>
      <c r="C23" s="352"/>
      <c r="D23" s="352"/>
      <c r="E23" s="352"/>
      <c r="F23" s="352"/>
      <c r="G23" s="352"/>
      <c r="H23" s="352"/>
      <c r="I23" s="352"/>
      <c r="J23" s="352"/>
      <c r="K23" s="352"/>
      <c r="L23" s="352"/>
      <c r="M23" s="352"/>
      <c r="N23" s="353"/>
      <c r="O23" s="243">
        <f ca="1">SUMIFS(Table1[amount],Table1[year],O$7,Table1[item],$A23)</f>
        <v>0</v>
      </c>
      <c r="P23" s="243">
        <f ca="1">SUMIFS(Table1[amount],Table1[year],P$7,Table1[item],$A23)</f>
        <v>0</v>
      </c>
      <c r="Q23" s="243">
        <f ca="1">SUMIFS(Table1[amount],Table1[year],Q$7,Table1[item],$A23)</f>
        <v>0</v>
      </c>
      <c r="R23" s="243">
        <f ca="1">SUMIFS(Table1[amount],Table1[year],R$7,Table1[item],$A23)</f>
        <v>0</v>
      </c>
      <c r="S23" s="243">
        <f ca="1">SUMIFS(Table1[amount],Table1[year],S$7,Table1[item],$A23)</f>
        <v>0</v>
      </c>
      <c r="T23" s="246">
        <f ca="1">SUMIFS(Table1[amount],Table1[year],T$7,Table1[item],$A23)</f>
        <v>0</v>
      </c>
      <c r="U23" s="5"/>
      <c r="X23" s="66">
        <v>1</v>
      </c>
      <c r="Y23" s="66" t="s">
        <v>502</v>
      </c>
      <c r="Z23" s="66" t="s">
        <v>467</v>
      </c>
      <c r="AA23" s="66" t="str">
        <f>IF(OR(VLOOKUP(Table1[[#This Row],[sheet]],Prg!$A$7:$F$31,6,FALSE)=Prg!$O$2,VLOOKUP(Table1[[#This Row],[sheet]],Prg!$A$7:$F$31,6,FALSE)=Prg!$O$3),"Yes","No")</f>
        <v>Yes</v>
      </c>
      <c r="AB23" s="66">
        <v>2022</v>
      </c>
      <c r="AC23" s="66">
        <v>15</v>
      </c>
      <c r="AD23" s="66">
        <f ca="1">IF(ISERROR(VLOOKUP(Table1[[#This Row],[item]],INDIRECT("'"&amp;Table1[[#This Row],[sheet]]&amp;"'!$A$8:$T$42"),Table1[[#This Row],[r]],FALSE)),"",VLOOKUP(Table1[[#This Row],[item]],INDIRECT("'"&amp;Table1[[#This Row],[sheet]]&amp;"'!$A$8:$T$42"),Table1[[#This Row],[r]],FALSE))</f>
        <v>0</v>
      </c>
      <c r="AE23" s="72">
        <f>IF(VLOOKUP(Table1[[#This Row],[sheet]],Prg!$A$7:$J$31,10,FALSE)="","",VLOOKUP(Table1[[#This Row],[sheet]],Prg!$A$7:$J$31,10,FALSE)*1)</f>
        <v>1</v>
      </c>
      <c r="AF23" s="72" t="str">
        <f>VLOOKUP(Table1[[#This Row],[sheet]],Prg!$A$7:$J$31,5,FALSE)</f>
        <v>CONGO (DEMOCRATIC REP.)</v>
      </c>
      <c r="AG23" s="72">
        <f>ROW()</f>
        <v>23</v>
      </c>
      <c r="AI23" s="66">
        <v>16</v>
      </c>
      <c r="AJ23" s="66">
        <f>COUNTIF(Table1[sheet],Table3[[#This Row],[check]])</f>
        <v>180</v>
      </c>
    </row>
    <row r="24" spans="1:36" ht="15" thickBot="1" x14ac:dyDescent="0.35">
      <c r="A24" s="4"/>
      <c r="B24" s="6"/>
      <c r="C24" s="6"/>
      <c r="D24" s="6"/>
      <c r="E24" s="6"/>
      <c r="F24" s="6"/>
      <c r="G24" s="6"/>
      <c r="H24" s="6"/>
      <c r="I24" s="6"/>
      <c r="J24" s="6"/>
      <c r="K24" s="6"/>
      <c r="L24" s="6"/>
      <c r="M24" s="6"/>
      <c r="N24" s="6"/>
      <c r="O24" s="6"/>
      <c r="P24" s="6"/>
      <c r="Q24" s="6"/>
      <c r="R24" s="6"/>
      <c r="S24" s="6"/>
      <c r="T24" s="6"/>
      <c r="U24" s="5"/>
      <c r="X24" s="66">
        <v>1</v>
      </c>
      <c r="Y24" s="66" t="s">
        <v>473</v>
      </c>
      <c r="Z24" s="66" t="s">
        <v>1</v>
      </c>
      <c r="AA24" s="66" t="str">
        <f>IF(OR(VLOOKUP(Table1[[#This Row],[sheet]],Prg!$A$7:$F$31,6,FALSE)=Prg!$O$2,VLOOKUP(Table1[[#This Row],[sheet]],Prg!$A$7:$F$31,6,FALSE)=Prg!$O$3),"Yes","No")</f>
        <v>Yes</v>
      </c>
      <c r="AB24" s="66">
        <v>2022</v>
      </c>
      <c r="AC24" s="66">
        <v>15</v>
      </c>
      <c r="AD24" s="66">
        <f ca="1">IF(ISERROR(VLOOKUP(Table1[[#This Row],[item]],INDIRECT("'"&amp;Table1[[#This Row],[sheet]]&amp;"'!$A$8:$T$42"),Table1[[#This Row],[r]],FALSE)),"",VLOOKUP(Table1[[#This Row],[item]],INDIRECT("'"&amp;Table1[[#This Row],[sheet]]&amp;"'!$A$8:$T$42"),Table1[[#This Row],[r]],FALSE))</f>
        <v>70516</v>
      </c>
      <c r="AE24" s="72">
        <f>IF(VLOOKUP(Table1[[#This Row],[sheet]],Prg!$A$7:$J$31,10,FALSE)="","",VLOOKUP(Table1[[#This Row],[sheet]],Prg!$A$7:$J$31,10,FALSE)*1)</f>
        <v>1</v>
      </c>
      <c r="AF24" s="72" t="str">
        <f>VLOOKUP(Table1[[#This Row],[sheet]],Prg!$A$7:$J$31,5,FALSE)</f>
        <v>CONGO (DEMOCRATIC REP.)</v>
      </c>
      <c r="AG24" s="72">
        <f>ROW()</f>
        <v>24</v>
      </c>
      <c r="AI24" s="66">
        <v>17</v>
      </c>
      <c r="AJ24" s="66">
        <f>COUNTIF(Table1[sheet],Table3[[#This Row],[check]])</f>
        <v>180</v>
      </c>
    </row>
    <row r="25" spans="1:36" x14ac:dyDescent="0.3">
      <c r="B25" s="339" t="str">
        <f>IF(lang=1,labels!E150,IF(lang=2,labels!F150,"set lang"))</f>
        <v>TOTAL DES COÛTS OPÉRATIONNELS</v>
      </c>
      <c r="C25" s="340"/>
      <c r="D25" s="340"/>
      <c r="E25" s="340"/>
      <c r="F25" s="340"/>
      <c r="G25" s="340"/>
      <c r="H25" s="340"/>
      <c r="I25" s="340"/>
      <c r="J25" s="340"/>
      <c r="K25" s="340"/>
      <c r="L25" s="340"/>
      <c r="M25" s="340"/>
      <c r="N25" s="357"/>
      <c r="O25" s="65">
        <v>2022</v>
      </c>
      <c r="P25" s="65">
        <v>2023</v>
      </c>
      <c r="Q25" s="65">
        <v>2024</v>
      </c>
      <c r="R25" s="65">
        <v>2025</v>
      </c>
      <c r="S25" s="65">
        <v>2026</v>
      </c>
      <c r="T25" s="241" t="s">
        <v>2</v>
      </c>
      <c r="U25" s="5"/>
      <c r="X25" s="66">
        <v>1</v>
      </c>
      <c r="Y25" s="66" t="s">
        <v>474</v>
      </c>
      <c r="Z25" s="66" t="s">
        <v>24</v>
      </c>
      <c r="AA25" s="66" t="str">
        <f>IF(OR(VLOOKUP(Table1[[#This Row],[sheet]],Prg!$A$7:$F$31,6,FALSE)=Prg!$O$2,VLOOKUP(Table1[[#This Row],[sheet]],Prg!$A$7:$F$31,6,FALSE)=Prg!$O$3),"Yes","No")</f>
        <v>Yes</v>
      </c>
      <c r="AB25" s="66">
        <v>2022</v>
      </c>
      <c r="AC25" s="66">
        <v>15</v>
      </c>
      <c r="AD25" s="66">
        <f ca="1">IF(ISERROR(VLOOKUP(Table1[[#This Row],[item]],INDIRECT("'"&amp;Table1[[#This Row],[sheet]]&amp;"'!$A$8:$T$42"),Table1[[#This Row],[r]],FALSE)),"",VLOOKUP(Table1[[#This Row],[item]],INDIRECT("'"&amp;Table1[[#This Row],[sheet]]&amp;"'!$A$8:$T$42"),Table1[[#This Row],[r]],FALSE))</f>
        <v>2416</v>
      </c>
      <c r="AE25" s="72">
        <f>IF(VLOOKUP(Table1[[#This Row],[sheet]],Prg!$A$7:$J$31,10,FALSE)="","",VLOOKUP(Table1[[#This Row],[sheet]],Prg!$A$7:$J$31,10,FALSE)*1)</f>
        <v>1</v>
      </c>
      <c r="AF25" s="72" t="str">
        <f>VLOOKUP(Table1[[#This Row],[sheet]],Prg!$A$7:$J$31,5,FALSE)</f>
        <v>CONGO (DEMOCRATIC REP.)</v>
      </c>
      <c r="AG25" s="72">
        <f>ROW()</f>
        <v>25</v>
      </c>
      <c r="AI25" s="66">
        <v>18</v>
      </c>
      <c r="AJ25" s="66">
        <f>COUNTIF(Table1[sheet],Table3[[#This Row],[check]])</f>
        <v>180</v>
      </c>
    </row>
    <row r="26" spans="1:36" x14ac:dyDescent="0.3">
      <c r="A26" s="4" t="s">
        <v>473</v>
      </c>
      <c r="B26" s="341" t="str">
        <f>IF(lang=1,labels!E152,IF(lang=2,labels!F152,"set lang"))</f>
        <v>A. Achat de véhicules</v>
      </c>
      <c r="C26" s="342"/>
      <c r="D26" s="342"/>
      <c r="E26" s="342"/>
      <c r="F26" s="342"/>
      <c r="G26" s="342"/>
      <c r="H26" s="342"/>
      <c r="I26" s="342"/>
      <c r="J26" s="342"/>
      <c r="K26" s="342"/>
      <c r="L26" s="342"/>
      <c r="M26" s="342"/>
      <c r="N26" s="358"/>
      <c r="O26" s="244">
        <f ca="1">SUMIFS(Table1[amount],Table1[year],O$7,Table1[item],$A26)</f>
        <v>70516</v>
      </c>
      <c r="P26" s="244">
        <f ca="1">SUMIFS(Table1[amount],Table1[year],P$7,Table1[item],$A26)</f>
        <v>72021.7</v>
      </c>
      <c r="Q26" s="244">
        <f ca="1">SUMIFS(Table1[amount],Table1[year],Q$7,Table1[item],$A26)</f>
        <v>68426</v>
      </c>
      <c r="R26" s="244">
        <f ca="1">SUMIFS(Table1[amount],Table1[year],R$7,Table1[item],$A26)</f>
        <v>74931.73000000001</v>
      </c>
      <c r="S26" s="244">
        <f ca="1">SUMIFS(Table1[amount],Table1[year],S$7,Table1[item],$A26)</f>
        <v>71337.600000000006</v>
      </c>
      <c r="T26" s="245">
        <f ca="1">SUMIFS(Table1[amount],Table1[year],T$7,Table1[item],$A26)</f>
        <v>357233.03</v>
      </c>
      <c r="U26" s="5"/>
      <c r="X26" s="66">
        <v>1</v>
      </c>
      <c r="Y26" s="66" t="s">
        <v>477</v>
      </c>
      <c r="Z26" s="66" t="s">
        <v>25</v>
      </c>
      <c r="AA26" s="66" t="str">
        <f>IF(OR(VLOOKUP(Table1[[#This Row],[sheet]],Prg!$A$7:$F$31,6,FALSE)=Prg!$O$2,VLOOKUP(Table1[[#This Row],[sheet]],Prg!$A$7:$F$31,6,FALSE)=Prg!$O$3),"Yes","No")</f>
        <v>Yes</v>
      </c>
      <c r="AB26" s="66">
        <v>2022</v>
      </c>
      <c r="AC26" s="66">
        <v>15</v>
      </c>
      <c r="AD26" s="66">
        <f ca="1">IF(ISERROR(VLOOKUP(Table1[[#This Row],[item]],INDIRECT("'"&amp;Table1[[#This Row],[sheet]]&amp;"'!$A$8:$T$42"),Table1[[#This Row],[r]],FALSE)),"",VLOOKUP(Table1[[#This Row],[item]],INDIRECT("'"&amp;Table1[[#This Row],[sheet]]&amp;"'!$A$8:$T$42"),Table1[[#This Row],[r]],FALSE))</f>
        <v>0</v>
      </c>
      <c r="AE26" s="72">
        <f>IF(VLOOKUP(Table1[[#This Row],[sheet]],Prg!$A$7:$J$31,10,FALSE)="","",VLOOKUP(Table1[[#This Row],[sheet]],Prg!$A$7:$J$31,10,FALSE)*1)</f>
        <v>1</v>
      </c>
      <c r="AF26" s="72" t="str">
        <f>VLOOKUP(Table1[[#This Row],[sheet]],Prg!$A$7:$J$31,5,FALSE)</f>
        <v>CONGO (DEMOCRATIC REP.)</v>
      </c>
      <c r="AG26" s="72">
        <f>ROW()</f>
        <v>26</v>
      </c>
      <c r="AI26" s="66">
        <v>19</v>
      </c>
      <c r="AJ26" s="66">
        <f>COUNTIF(Table1[sheet],Table3[[#This Row],[check]])</f>
        <v>180</v>
      </c>
    </row>
    <row r="27" spans="1:36" ht="15.6" x14ac:dyDescent="0.3">
      <c r="A27" s="4"/>
      <c r="B27" s="343" t="str">
        <f ca="1">IF(OR(O27&lt;&gt;0,P27&lt;&gt;0,Q27&lt;&gt;0,R27&lt;&gt;0,S27&lt;&gt;0,T27&lt;&gt;0),"Attention aux différences !","")</f>
        <v/>
      </c>
      <c r="C27" s="344"/>
      <c r="D27" s="344"/>
      <c r="E27" s="344"/>
      <c r="F27" s="344"/>
      <c r="G27" s="344"/>
      <c r="H27" s="344"/>
      <c r="I27" s="344"/>
      <c r="J27" s="344"/>
      <c r="K27" s="344"/>
      <c r="L27" s="344"/>
      <c r="M27" s="344"/>
      <c r="N27" s="354"/>
      <c r="O27" s="247">
        <f t="shared" ref="O27:T27" ca="1" si="1">O28-(O9+O13+O17+O21)</f>
        <v>0</v>
      </c>
      <c r="P27" s="247">
        <f t="shared" ca="1" si="1"/>
        <v>0</v>
      </c>
      <c r="Q27" s="247">
        <f t="shared" ca="1" si="1"/>
        <v>0</v>
      </c>
      <c r="R27" s="247">
        <f t="shared" ca="1" si="1"/>
        <v>0</v>
      </c>
      <c r="S27" s="247">
        <f t="shared" ca="1" si="1"/>
        <v>0</v>
      </c>
      <c r="T27" s="248">
        <f t="shared" ca="1" si="1"/>
        <v>0</v>
      </c>
      <c r="U27" s="5"/>
      <c r="X27" s="66">
        <v>1</v>
      </c>
      <c r="Y27" s="66" t="s">
        <v>478</v>
      </c>
      <c r="Z27" s="66" t="s">
        <v>26</v>
      </c>
      <c r="AA27" s="66" t="str">
        <f>IF(OR(VLOOKUP(Table1[[#This Row],[sheet]],Prg!$A$7:$F$31,6,FALSE)=Prg!$O$2,VLOOKUP(Table1[[#This Row],[sheet]],Prg!$A$7:$F$31,6,FALSE)=Prg!$O$3),"Yes","No")</f>
        <v>Yes</v>
      </c>
      <c r="AB27" s="66">
        <v>2022</v>
      </c>
      <c r="AC27" s="66">
        <v>15</v>
      </c>
      <c r="AD27" s="66">
        <f ca="1">IF(ISERROR(VLOOKUP(Table1[[#This Row],[item]],INDIRECT("'"&amp;Table1[[#This Row],[sheet]]&amp;"'!$A$8:$T$42"),Table1[[#This Row],[r]],FALSE)),"",VLOOKUP(Table1[[#This Row],[item]],INDIRECT("'"&amp;Table1[[#This Row],[sheet]]&amp;"'!$A$8:$T$42"),Table1[[#This Row],[r]],FALSE))</f>
        <v>2416</v>
      </c>
      <c r="AE27" s="72">
        <f>IF(VLOOKUP(Table1[[#This Row],[sheet]],Prg!$A$7:$J$31,10,FALSE)="","",VLOOKUP(Table1[[#This Row],[sheet]],Prg!$A$7:$J$31,10,FALSE)*1)</f>
        <v>1</v>
      </c>
      <c r="AF27" s="72" t="str">
        <f>VLOOKUP(Table1[[#This Row],[sheet]],Prg!$A$7:$J$31,5,FALSE)</f>
        <v>CONGO (DEMOCRATIC REP.)</v>
      </c>
      <c r="AG27" s="72">
        <f>ROW()</f>
        <v>27</v>
      </c>
      <c r="AI27" s="66">
        <v>20</v>
      </c>
      <c r="AJ27" s="66">
        <f>COUNTIF(Table1[sheet],Table3[[#This Row],[check]])</f>
        <v>180</v>
      </c>
    </row>
    <row r="28" spans="1:36" x14ac:dyDescent="0.3">
      <c r="A28" s="4" t="s">
        <v>474</v>
      </c>
      <c r="B28" s="347" t="str">
        <f>IF(lang=1,labels!E151,IF(lang=2,labels!F151,"set lang"))</f>
        <v>TOTAL INVESTISSEMENTS</v>
      </c>
      <c r="C28" s="348"/>
      <c r="D28" s="348"/>
      <c r="E28" s="348"/>
      <c r="F28" s="348"/>
      <c r="G28" s="348"/>
      <c r="H28" s="348"/>
      <c r="I28" s="348"/>
      <c r="J28" s="348"/>
      <c r="K28" s="348"/>
      <c r="L28" s="348"/>
      <c r="M28" s="348"/>
      <c r="N28" s="349"/>
      <c r="O28" s="244">
        <f ca="1">SUMIFS(Table1[amount],Table1[year],O$7,Table1[item],$A28)</f>
        <v>2416</v>
      </c>
      <c r="P28" s="244">
        <f ca="1">SUMIFS(Table1[amount],Table1[year],P$7,Table1[item],$A28)</f>
        <v>2887</v>
      </c>
      <c r="Q28" s="244">
        <f ca="1">SUMIFS(Table1[amount],Table1[year],Q$7,Table1[item],$A28)</f>
        <v>2126</v>
      </c>
      <c r="R28" s="244">
        <f ca="1">SUMIFS(Table1[amount],Table1[year],R$7,Table1[item],$A28)</f>
        <v>3125</v>
      </c>
      <c r="S28" s="244">
        <f ca="1">SUMIFS(Table1[amount],Table1[year],S$7,Table1[item],$A28)</f>
        <v>2169</v>
      </c>
      <c r="T28" s="245">
        <f ca="1">SUMIFS(Table1[amount],Table1[year],T$7,Table1[item],$A28)</f>
        <v>12723</v>
      </c>
      <c r="U28" s="5"/>
      <c r="X28" s="66">
        <v>1</v>
      </c>
      <c r="Y28" s="66" t="s">
        <v>479</v>
      </c>
      <c r="Z28" s="66" t="s">
        <v>27</v>
      </c>
      <c r="AA28" s="66" t="str">
        <f>IF(OR(VLOOKUP(Table1[[#This Row],[sheet]],Prg!$A$7:$F$31,6,FALSE)=Prg!$O$2,VLOOKUP(Table1[[#This Row],[sheet]],Prg!$A$7:$F$31,6,FALSE)=Prg!$O$3),"Yes","No")</f>
        <v>Yes</v>
      </c>
      <c r="AB28" s="66">
        <v>2022</v>
      </c>
      <c r="AC28" s="66">
        <v>15</v>
      </c>
      <c r="AD28" s="66">
        <f ca="1">IF(ISERROR(VLOOKUP(Table1[[#This Row],[item]],INDIRECT("'"&amp;Table1[[#This Row],[sheet]]&amp;"'!$A$8:$T$42"),Table1[[#This Row],[r]],FALSE)),"",VLOOKUP(Table1[[#This Row],[item]],INDIRECT("'"&amp;Table1[[#This Row],[sheet]]&amp;"'!$A$8:$T$42"),Table1[[#This Row],[r]],FALSE))</f>
        <v>0</v>
      </c>
      <c r="AE28" s="72">
        <f>IF(VLOOKUP(Table1[[#This Row],[sheet]],Prg!$A$7:$J$31,10,FALSE)="","",VLOOKUP(Table1[[#This Row],[sheet]],Prg!$A$7:$J$31,10,FALSE)*1)</f>
        <v>1</v>
      </c>
      <c r="AF28" s="72" t="str">
        <f>VLOOKUP(Table1[[#This Row],[sheet]],Prg!$A$7:$J$31,5,FALSE)</f>
        <v>CONGO (DEMOCRATIC REP.)</v>
      </c>
      <c r="AG28" s="72">
        <f>ROW()</f>
        <v>28</v>
      </c>
      <c r="AI28" s="66">
        <v>21</v>
      </c>
      <c r="AJ28" s="66">
        <f>COUNTIF(Table1[sheet],Table3[[#This Row],[check]])</f>
        <v>180</v>
      </c>
    </row>
    <row r="29" spans="1:36" x14ac:dyDescent="0.3">
      <c r="A29" s="4" t="s">
        <v>477</v>
      </c>
      <c r="B29" s="295" t="str">
        <f>IF(lang=1,labels!E152,IF(lang=2,labels!F152,"set lang"))</f>
        <v>A. Achat de véhicules</v>
      </c>
      <c r="C29" s="350"/>
      <c r="D29" s="350"/>
      <c r="E29" s="350"/>
      <c r="F29" s="350"/>
      <c r="G29" s="350"/>
      <c r="H29" s="350"/>
      <c r="I29" s="350"/>
      <c r="J29" s="350"/>
      <c r="K29" s="350"/>
      <c r="L29" s="350"/>
      <c r="M29" s="350"/>
      <c r="N29" s="351"/>
      <c r="O29" s="242">
        <f ca="1">SUMIFS(Table1[amount],Table1[year],O$7,Table1[item],$A29)</f>
        <v>0</v>
      </c>
      <c r="P29" s="242">
        <f ca="1">SUMIFS(Table1[amount],Table1[year],P$7,Table1[item],$A29)</f>
        <v>0</v>
      </c>
      <c r="Q29" s="242">
        <f ca="1">SUMIFS(Table1[amount],Table1[year],Q$7,Table1[item],$A29)</f>
        <v>0</v>
      </c>
      <c r="R29" s="242">
        <f ca="1">SUMIFS(Table1[amount],Table1[year],R$7,Table1[item],$A29)</f>
        <v>0</v>
      </c>
      <c r="S29" s="242">
        <f ca="1">SUMIFS(Table1[amount],Table1[year],S$7,Table1[item],$A29)</f>
        <v>0</v>
      </c>
      <c r="T29" s="246">
        <f ca="1">SUMIFS(Table1[amount],Table1[year],T$7,Table1[item],$A29)</f>
        <v>0</v>
      </c>
      <c r="U29" s="5"/>
      <c r="X29" s="66">
        <v>1</v>
      </c>
      <c r="Y29" s="66" t="s">
        <v>475</v>
      </c>
      <c r="Z29" s="66" t="s">
        <v>28</v>
      </c>
      <c r="AA29" s="66" t="str">
        <f>IF(OR(VLOOKUP(Table1[[#This Row],[sheet]],Prg!$A$7:$F$31,6,FALSE)=Prg!$O$2,VLOOKUP(Table1[[#This Row],[sheet]],Prg!$A$7:$F$31,6,FALSE)=Prg!$O$3),"Yes","No")</f>
        <v>Yes</v>
      </c>
      <c r="AB29" s="66">
        <v>2022</v>
      </c>
      <c r="AC29" s="66">
        <v>15</v>
      </c>
      <c r="AD29" s="66">
        <f ca="1">IF(ISERROR(VLOOKUP(Table1[[#This Row],[item]],INDIRECT("'"&amp;Table1[[#This Row],[sheet]]&amp;"'!$A$8:$T$42"),Table1[[#This Row],[r]],FALSE)),"",VLOOKUP(Table1[[#This Row],[item]],INDIRECT("'"&amp;Table1[[#This Row],[sheet]]&amp;"'!$A$8:$T$42"),Table1[[#This Row],[r]],FALSE))</f>
        <v>36900</v>
      </c>
      <c r="AE29" s="72">
        <f>IF(VLOOKUP(Table1[[#This Row],[sheet]],Prg!$A$7:$J$31,10,FALSE)="","",VLOOKUP(Table1[[#This Row],[sheet]],Prg!$A$7:$J$31,10,FALSE)*1)</f>
        <v>1</v>
      </c>
      <c r="AF29" s="72" t="str">
        <f>VLOOKUP(Table1[[#This Row],[sheet]],Prg!$A$7:$J$31,5,FALSE)</f>
        <v>CONGO (DEMOCRATIC REP.)</v>
      </c>
      <c r="AG29" s="72">
        <f>ROW()</f>
        <v>29</v>
      </c>
      <c r="AI29" s="66">
        <v>22</v>
      </c>
      <c r="AJ29" s="66">
        <f>COUNTIF(Table1[sheet],Table3[[#This Row],[check]])</f>
        <v>180</v>
      </c>
    </row>
    <row r="30" spans="1:36" x14ac:dyDescent="0.3">
      <c r="A30" s="4" t="s">
        <v>478</v>
      </c>
      <c r="B30" s="295" t="str">
        <f>IF(lang=1,labels!E153,IF(lang=2,labels!F153,"set lang"))</f>
        <v>B. Mobilier, ICT</v>
      </c>
      <c r="C30" s="350"/>
      <c r="D30" s="350"/>
      <c r="E30" s="350"/>
      <c r="F30" s="350"/>
      <c r="G30" s="350"/>
      <c r="H30" s="350"/>
      <c r="I30" s="350"/>
      <c r="J30" s="350"/>
      <c r="K30" s="350"/>
      <c r="L30" s="350"/>
      <c r="M30" s="350"/>
      <c r="N30" s="351"/>
      <c r="O30" s="242">
        <f ca="1">SUMIFS(Table1[amount],Table1[year],O$7,Table1[item],$A30)</f>
        <v>2416</v>
      </c>
      <c r="P30" s="242">
        <f ca="1">SUMIFS(Table1[amount],Table1[year],P$7,Table1[item],$A30)</f>
        <v>2887</v>
      </c>
      <c r="Q30" s="242">
        <f ca="1">SUMIFS(Table1[amount],Table1[year],Q$7,Table1[item],$A30)</f>
        <v>2126</v>
      </c>
      <c r="R30" s="242">
        <f ca="1">SUMIFS(Table1[amount],Table1[year],R$7,Table1[item],$A30)</f>
        <v>3125</v>
      </c>
      <c r="S30" s="242">
        <f ca="1">SUMIFS(Table1[amount],Table1[year],S$7,Table1[item],$A30)</f>
        <v>2169</v>
      </c>
      <c r="T30" s="246">
        <f ca="1">SUMIFS(Table1[amount],Table1[year],T$7,Table1[item],$A30)</f>
        <v>12723</v>
      </c>
      <c r="U30" s="5"/>
      <c r="X30" s="66">
        <v>1</v>
      </c>
      <c r="Y30" s="66" t="s">
        <v>480</v>
      </c>
      <c r="Z30" s="66" t="s">
        <v>29</v>
      </c>
      <c r="AA30" s="66" t="str">
        <f>IF(OR(VLOOKUP(Table1[[#This Row],[sheet]],Prg!$A$7:$F$31,6,FALSE)=Prg!$O$2,VLOOKUP(Table1[[#This Row],[sheet]],Prg!$A$7:$F$31,6,FALSE)=Prg!$O$3),"Yes","No")</f>
        <v>Yes</v>
      </c>
      <c r="AB30" s="66">
        <v>2022</v>
      </c>
      <c r="AC30" s="66">
        <v>15</v>
      </c>
      <c r="AD30" s="66">
        <f ca="1">IF(ISERROR(VLOOKUP(Table1[[#This Row],[item]],INDIRECT("'"&amp;Table1[[#This Row],[sheet]]&amp;"'!$A$8:$T$42"),Table1[[#This Row],[r]],FALSE)),"",VLOOKUP(Table1[[#This Row],[item]],INDIRECT("'"&amp;Table1[[#This Row],[sheet]]&amp;"'!$A$8:$T$42"),Table1[[#This Row],[r]],FALSE))</f>
        <v>1800</v>
      </c>
      <c r="AE30" s="72">
        <f>IF(VLOOKUP(Table1[[#This Row],[sheet]],Prg!$A$7:$J$31,10,FALSE)="","",VLOOKUP(Table1[[#This Row],[sheet]],Prg!$A$7:$J$31,10,FALSE)*1)</f>
        <v>1</v>
      </c>
      <c r="AF30" s="72" t="str">
        <f>VLOOKUP(Table1[[#This Row],[sheet]],Prg!$A$7:$J$31,5,FALSE)</f>
        <v>CONGO (DEMOCRATIC REP.)</v>
      </c>
      <c r="AG30" s="72">
        <f>ROW()</f>
        <v>30</v>
      </c>
      <c r="AI30" s="66">
        <v>23</v>
      </c>
      <c r="AJ30" s="66">
        <f>COUNTIF(Table1[sheet],Table3[[#This Row],[check]])</f>
        <v>180</v>
      </c>
    </row>
    <row r="31" spans="1:36" x14ac:dyDescent="0.3">
      <c r="A31" s="4" t="s">
        <v>479</v>
      </c>
      <c r="B31" s="295" t="str">
        <f>IF(lang=1,labels!E154,IF(lang=2,labels!F154,"set lang"))</f>
        <v>C. Autres</v>
      </c>
      <c r="C31" s="350"/>
      <c r="D31" s="350"/>
      <c r="E31" s="350"/>
      <c r="F31" s="350"/>
      <c r="G31" s="350"/>
      <c r="H31" s="350"/>
      <c r="I31" s="350"/>
      <c r="J31" s="350"/>
      <c r="K31" s="350"/>
      <c r="L31" s="350"/>
      <c r="M31" s="350"/>
      <c r="N31" s="351"/>
      <c r="O31" s="242">
        <f ca="1">SUMIFS(Table1[amount],Table1[year],O$7,Table1[item],$A31)</f>
        <v>0</v>
      </c>
      <c r="P31" s="242">
        <f ca="1">SUMIFS(Table1[amount],Table1[year],P$7,Table1[item],$A31)</f>
        <v>0</v>
      </c>
      <c r="Q31" s="242">
        <f ca="1">SUMIFS(Table1[amount],Table1[year],Q$7,Table1[item],$A31)</f>
        <v>0</v>
      </c>
      <c r="R31" s="242">
        <f ca="1">SUMIFS(Table1[amount],Table1[year],R$7,Table1[item],$A31)</f>
        <v>0</v>
      </c>
      <c r="S31" s="242">
        <f ca="1">SUMIFS(Table1[amount],Table1[year],S$7,Table1[item],$A31)</f>
        <v>0</v>
      </c>
      <c r="T31" s="246">
        <f ca="1">SUMIFS(Table1[amount],Table1[year],T$7,Table1[item],$A31)</f>
        <v>0</v>
      </c>
      <c r="U31" s="5"/>
      <c r="X31" s="66">
        <v>1</v>
      </c>
      <c r="Y31" s="66" t="s">
        <v>481</v>
      </c>
      <c r="Z31" s="66" t="s">
        <v>30</v>
      </c>
      <c r="AA31" s="66" t="str">
        <f>IF(OR(VLOOKUP(Table1[[#This Row],[sheet]],Prg!$A$7:$F$31,6,FALSE)=Prg!$O$2,VLOOKUP(Table1[[#This Row],[sheet]],Prg!$A$7:$F$31,6,FALSE)=Prg!$O$3),"Yes","No")</f>
        <v>Yes</v>
      </c>
      <c r="AB31" s="66">
        <v>2022</v>
      </c>
      <c r="AC31" s="66">
        <v>15</v>
      </c>
      <c r="AD31" s="66">
        <f ca="1">IF(ISERROR(VLOOKUP(Table1[[#This Row],[item]],INDIRECT("'"&amp;Table1[[#This Row],[sheet]]&amp;"'!$A$8:$T$42"),Table1[[#This Row],[r]],FALSE)),"",VLOOKUP(Table1[[#This Row],[item]],INDIRECT("'"&amp;Table1[[#This Row],[sheet]]&amp;"'!$A$8:$T$42"),Table1[[#This Row],[r]],FALSE))</f>
        <v>0</v>
      </c>
      <c r="AE31" s="72">
        <f>IF(VLOOKUP(Table1[[#This Row],[sheet]],Prg!$A$7:$J$31,10,FALSE)="","",VLOOKUP(Table1[[#This Row],[sheet]],Prg!$A$7:$J$31,10,FALSE)*1)</f>
        <v>1</v>
      </c>
      <c r="AF31" s="72" t="str">
        <f>VLOOKUP(Table1[[#This Row],[sheet]],Prg!$A$7:$J$31,5,FALSE)</f>
        <v>CONGO (DEMOCRATIC REP.)</v>
      </c>
      <c r="AG31" s="72">
        <f>ROW()</f>
        <v>31</v>
      </c>
      <c r="AI31" s="66">
        <v>24</v>
      </c>
      <c r="AJ31" s="66">
        <f>COUNTIF(Table1[sheet],Table3[[#This Row],[check]])</f>
        <v>180</v>
      </c>
    </row>
    <row r="32" spans="1:36" ht="15.6" x14ac:dyDescent="0.3">
      <c r="A32" s="4"/>
      <c r="B32" s="343" t="str">
        <f ca="1">IF(OR(ABS(O32)&gt;1,ABS(P32)&gt;1,ABS(Q32)&gt;1,ABS(R32)&gt;1,ABS(S32)&gt;1,ABS(T32)&gt;1),"Attention aux différences !","")</f>
        <v/>
      </c>
      <c r="C32" s="344"/>
      <c r="D32" s="344"/>
      <c r="E32" s="344"/>
      <c r="F32" s="344"/>
      <c r="G32" s="344"/>
      <c r="H32" s="344"/>
      <c r="I32" s="344"/>
      <c r="J32" s="344"/>
      <c r="K32" s="344"/>
      <c r="L32" s="344"/>
      <c r="M32" s="344"/>
      <c r="N32" s="354"/>
      <c r="O32" s="247">
        <f t="shared" ref="O32:T32" ca="1" si="2">O33-(O10+O14+O18+O22)</f>
        <v>0</v>
      </c>
      <c r="P32" s="247">
        <f t="shared" ca="1" si="2"/>
        <v>0</v>
      </c>
      <c r="Q32" s="247">
        <f t="shared" ca="1" si="2"/>
        <v>0</v>
      </c>
      <c r="R32" s="247">
        <f t="shared" ca="1" si="2"/>
        <v>0</v>
      </c>
      <c r="S32" s="247">
        <f t="shared" ca="1" si="2"/>
        <v>0</v>
      </c>
      <c r="T32" s="248">
        <f t="shared" ca="1" si="2"/>
        <v>0</v>
      </c>
      <c r="U32" s="5"/>
      <c r="X32" s="66">
        <v>1</v>
      </c>
      <c r="Y32" s="66" t="s">
        <v>482</v>
      </c>
      <c r="Z32" s="66" t="s">
        <v>27</v>
      </c>
      <c r="AA32" s="66" t="str">
        <f>IF(OR(VLOOKUP(Table1[[#This Row],[sheet]],Prg!$A$7:$F$31,6,FALSE)=Prg!$O$2,VLOOKUP(Table1[[#This Row],[sheet]],Prg!$A$7:$F$31,6,FALSE)=Prg!$O$3),"Yes","No")</f>
        <v>Yes</v>
      </c>
      <c r="AB32" s="66">
        <v>2022</v>
      </c>
      <c r="AC32" s="66">
        <v>15</v>
      </c>
      <c r="AD32" s="66">
        <f ca="1">IF(ISERROR(VLOOKUP(Table1[[#This Row],[item]],INDIRECT("'"&amp;Table1[[#This Row],[sheet]]&amp;"'!$A$8:$T$42"),Table1[[#This Row],[r]],FALSE)),"",VLOOKUP(Table1[[#This Row],[item]],INDIRECT("'"&amp;Table1[[#This Row],[sheet]]&amp;"'!$A$8:$T$42"),Table1[[#This Row],[r]],FALSE))</f>
        <v>35100</v>
      </c>
      <c r="AE32" s="72">
        <f>IF(VLOOKUP(Table1[[#This Row],[sheet]],Prg!$A$7:$J$31,10,FALSE)="","",VLOOKUP(Table1[[#This Row],[sheet]],Prg!$A$7:$J$31,10,FALSE)*1)</f>
        <v>1</v>
      </c>
      <c r="AF32" s="72" t="str">
        <f>VLOOKUP(Table1[[#This Row],[sheet]],Prg!$A$7:$J$31,5,FALSE)</f>
        <v>CONGO (DEMOCRATIC REP.)</v>
      </c>
      <c r="AG32" s="72">
        <f>ROW()</f>
        <v>32</v>
      </c>
      <c r="AI32" s="66">
        <v>25</v>
      </c>
      <c r="AJ32" s="66">
        <f>COUNTIF(Table1[sheet],Table3[[#This Row],[check]])</f>
        <v>180</v>
      </c>
    </row>
    <row r="33" spans="1:37" x14ac:dyDescent="0.3">
      <c r="A33" s="4" t="s">
        <v>475</v>
      </c>
      <c r="B33" s="347" t="str">
        <f>IF(lang=1,labels!E155,IF(lang=2,labels!F155,"set lang"))</f>
        <v>TOTAL FONCTIONNEMENT</v>
      </c>
      <c r="C33" s="348"/>
      <c r="D33" s="348"/>
      <c r="E33" s="348"/>
      <c r="F33" s="348"/>
      <c r="G33" s="348"/>
      <c r="H33" s="348"/>
      <c r="I33" s="348"/>
      <c r="J33" s="348"/>
      <c r="K33" s="348"/>
      <c r="L33" s="348"/>
      <c r="M33" s="348"/>
      <c r="N33" s="349"/>
      <c r="O33" s="244">
        <f ca="1">SUMIFS(Table1[amount],Table1[year],O$7,Table1[item],$A33)</f>
        <v>36900</v>
      </c>
      <c r="P33" s="244">
        <f ca="1">SUMIFS(Table1[amount],Table1[year],P$7,Table1[item],$A33)</f>
        <v>37934.699999999997</v>
      </c>
      <c r="Q33" s="244">
        <f ca="1">SUMIFS(Table1[amount],Table1[year],Q$7,Table1[item],$A33)</f>
        <v>35100</v>
      </c>
      <c r="R33" s="244">
        <f ca="1">SUMIFS(Table1[amount],Table1[year],R$7,Table1[item],$A33)</f>
        <v>40606.730000000003</v>
      </c>
      <c r="S33" s="244">
        <f ca="1">SUMIFS(Table1[amount],Table1[year],S$7,Table1[item],$A33)</f>
        <v>37968.6</v>
      </c>
      <c r="T33" s="245">
        <f ca="1">SUMIFS(Table1[amount],Table1[year],T$7,Table1[item],$A33)</f>
        <v>188510.03</v>
      </c>
      <c r="U33" s="5"/>
      <c r="X33" s="66">
        <v>1</v>
      </c>
      <c r="Y33" s="66" t="s">
        <v>476</v>
      </c>
      <c r="Z33" s="66" t="s">
        <v>469</v>
      </c>
      <c r="AA33" s="66" t="str">
        <f>IF(OR(VLOOKUP(Table1[[#This Row],[sheet]],Prg!$A$7:$F$31,6,FALSE)=Prg!$O$2,VLOOKUP(Table1[[#This Row],[sheet]],Prg!$A$7:$F$31,6,FALSE)=Prg!$O$3),"Yes","No")</f>
        <v>Yes</v>
      </c>
      <c r="AB33" s="66">
        <v>2022</v>
      </c>
      <c r="AC33" s="66">
        <v>15</v>
      </c>
      <c r="AD33" s="66">
        <f ca="1">IF(ISERROR(VLOOKUP(Table1[[#This Row],[item]],INDIRECT("'"&amp;Table1[[#This Row],[sheet]]&amp;"'!$A$8:$T$42"),Table1[[#This Row],[r]],FALSE)),"",VLOOKUP(Table1[[#This Row],[item]],INDIRECT("'"&amp;Table1[[#This Row],[sheet]]&amp;"'!$A$8:$T$42"),Table1[[#This Row],[r]],FALSE))</f>
        <v>31200</v>
      </c>
      <c r="AE33" s="72">
        <f>IF(VLOOKUP(Table1[[#This Row],[sheet]],Prg!$A$7:$J$31,10,FALSE)="","",VLOOKUP(Table1[[#This Row],[sheet]],Prg!$A$7:$J$31,10,FALSE)*1)</f>
        <v>1</v>
      </c>
      <c r="AF33" s="72" t="str">
        <f>VLOOKUP(Table1[[#This Row],[sheet]],Prg!$A$7:$J$31,5,FALSE)</f>
        <v>CONGO (DEMOCRATIC REP.)</v>
      </c>
      <c r="AG33" s="72">
        <f>ROW()</f>
        <v>33</v>
      </c>
    </row>
    <row r="34" spans="1:37" x14ac:dyDescent="0.3">
      <c r="A34" s="4" t="s">
        <v>480</v>
      </c>
      <c r="B34" s="295" t="str">
        <f>IF(lang=1,labels!E156,IF(lang=2,labels!F156,"set lang"))</f>
        <v>A. Déplacements</v>
      </c>
      <c r="C34" s="350"/>
      <c r="D34" s="350"/>
      <c r="E34" s="350"/>
      <c r="F34" s="350"/>
      <c r="G34" s="350"/>
      <c r="H34" s="350"/>
      <c r="I34" s="350"/>
      <c r="J34" s="350"/>
      <c r="K34" s="350"/>
      <c r="L34" s="350"/>
      <c r="M34" s="350"/>
      <c r="N34" s="351"/>
      <c r="O34" s="242">
        <f ca="1">SUMIFS(Table1[amount],Table1[year],O$7,Table1[item],$A34)</f>
        <v>1800</v>
      </c>
      <c r="P34" s="242">
        <f ca="1">SUMIFS(Table1[amount],Table1[year],P$7,Table1[item],$A34)</f>
        <v>1800</v>
      </c>
      <c r="Q34" s="242">
        <f ca="1">SUMIFS(Table1[amount],Table1[year],Q$7,Table1[item],$A34)</f>
        <v>1800</v>
      </c>
      <c r="R34" s="242">
        <f ca="1">SUMIFS(Table1[amount],Table1[year],R$7,Table1[item],$A34)</f>
        <v>1800</v>
      </c>
      <c r="S34" s="242">
        <f ca="1">SUMIFS(Table1[amount],Table1[year],S$7,Table1[item],$A34)</f>
        <v>1800</v>
      </c>
      <c r="T34" s="246">
        <f ca="1">SUMIFS(Table1[amount],Table1[year],T$7,Table1[item],$A34)</f>
        <v>9000</v>
      </c>
      <c r="U34" s="5"/>
      <c r="X34" s="66">
        <v>1</v>
      </c>
      <c r="Y34" s="66" t="s">
        <v>483</v>
      </c>
      <c r="Z34" s="66" t="s">
        <v>470</v>
      </c>
      <c r="AA34" s="66" t="str">
        <f>IF(OR(VLOOKUP(Table1[[#This Row],[sheet]],Prg!$A$7:$F$31,6,FALSE)=Prg!$O$2,VLOOKUP(Table1[[#This Row],[sheet]],Prg!$A$7:$F$31,6,FALSE)=Prg!$O$3),"Yes","No")</f>
        <v>Yes</v>
      </c>
      <c r="AB34" s="66">
        <v>2022</v>
      </c>
      <c r="AC34" s="66">
        <v>15</v>
      </c>
      <c r="AD34" s="66">
        <f ca="1">IF(ISERROR(VLOOKUP(Table1[[#This Row],[item]],INDIRECT("'"&amp;Table1[[#This Row],[sheet]]&amp;"'!$A$8:$T$42"),Table1[[#This Row],[r]],FALSE)),"",VLOOKUP(Table1[[#This Row],[item]],INDIRECT("'"&amp;Table1[[#This Row],[sheet]]&amp;"'!$A$8:$T$42"),Table1[[#This Row],[r]],FALSE))</f>
        <v>0</v>
      </c>
      <c r="AE34" s="72">
        <f>IF(VLOOKUP(Table1[[#This Row],[sheet]],Prg!$A$7:$J$31,10,FALSE)="","",VLOOKUP(Table1[[#This Row],[sheet]],Prg!$A$7:$J$31,10,FALSE)*1)</f>
        <v>1</v>
      </c>
      <c r="AF34" s="72" t="str">
        <f>VLOOKUP(Table1[[#This Row],[sheet]],Prg!$A$7:$J$31,5,FALSE)</f>
        <v>CONGO (DEMOCRATIC REP.)</v>
      </c>
      <c r="AG34" s="72">
        <f>ROW()</f>
        <v>34</v>
      </c>
    </row>
    <row r="35" spans="1:37" x14ac:dyDescent="0.3">
      <c r="A35" s="4" t="s">
        <v>481</v>
      </c>
      <c r="B35" s="295" t="str">
        <f>IF(lang=1,labels!E157,IF(lang=2,labels!F157,"set lang"))</f>
        <v>B. Bureau local</v>
      </c>
      <c r="C35" s="350"/>
      <c r="D35" s="350"/>
      <c r="E35" s="350"/>
      <c r="F35" s="350"/>
      <c r="G35" s="350"/>
      <c r="H35" s="350"/>
      <c r="I35" s="350"/>
      <c r="J35" s="350"/>
      <c r="K35" s="350"/>
      <c r="L35" s="350"/>
      <c r="M35" s="350"/>
      <c r="N35" s="351"/>
      <c r="O35" s="242">
        <f ca="1">SUMIFS(Table1[amount],Table1[year],O$7,Table1[item],$A35)</f>
        <v>0</v>
      </c>
      <c r="P35" s="242">
        <f ca="1">SUMIFS(Table1[amount],Table1[year],P$7,Table1[item],$A35)</f>
        <v>0</v>
      </c>
      <c r="Q35" s="242">
        <f ca="1">SUMIFS(Table1[amount],Table1[year],Q$7,Table1[item],$A35)</f>
        <v>0</v>
      </c>
      <c r="R35" s="242">
        <f ca="1">SUMIFS(Table1[amount],Table1[year],R$7,Table1[item],$A35)</f>
        <v>0</v>
      </c>
      <c r="S35" s="242">
        <f ca="1">SUMIFS(Table1[amount],Table1[year],S$7,Table1[item],$A35)</f>
        <v>0</v>
      </c>
      <c r="T35" s="246">
        <f ca="1">SUMIFS(Table1[amount],Table1[year],T$7,Table1[item],$A35)</f>
        <v>0</v>
      </c>
      <c r="U35" s="5"/>
      <c r="X35" s="66">
        <v>1</v>
      </c>
      <c r="Y35" s="66" t="s">
        <v>484</v>
      </c>
      <c r="Z35" s="66" t="s">
        <v>471</v>
      </c>
      <c r="AA35" s="66" t="str">
        <f>IF(OR(VLOOKUP(Table1[[#This Row],[sheet]],Prg!$A$7:$F$31,6,FALSE)=Prg!$O$2,VLOOKUP(Table1[[#This Row],[sheet]],Prg!$A$7:$F$31,6,FALSE)=Prg!$O$3),"Yes","No")</f>
        <v>Yes</v>
      </c>
      <c r="AB35" s="66">
        <v>2022</v>
      </c>
      <c r="AC35" s="66">
        <v>15</v>
      </c>
      <c r="AD35" s="66">
        <f ca="1">IF(ISERROR(VLOOKUP(Table1[[#This Row],[item]],INDIRECT("'"&amp;Table1[[#This Row],[sheet]]&amp;"'!$A$8:$T$42"),Table1[[#This Row],[r]],FALSE)),"",VLOOKUP(Table1[[#This Row],[item]],INDIRECT("'"&amp;Table1[[#This Row],[sheet]]&amp;"'!$A$8:$T$42"),Table1[[#This Row],[r]],FALSE))</f>
        <v>0</v>
      </c>
      <c r="AE35" s="72">
        <f>IF(VLOOKUP(Table1[[#This Row],[sheet]],Prg!$A$7:$J$31,10,FALSE)="","",VLOOKUP(Table1[[#This Row],[sheet]],Prg!$A$7:$J$31,10,FALSE)*1)</f>
        <v>1</v>
      </c>
      <c r="AF35" s="72" t="str">
        <f>VLOOKUP(Table1[[#This Row],[sheet]],Prg!$A$7:$J$31,5,FALSE)</f>
        <v>CONGO (DEMOCRATIC REP.)</v>
      </c>
      <c r="AG35" s="72">
        <f>ROW()</f>
        <v>35</v>
      </c>
      <c r="AI35" s="66">
        <v>15</v>
      </c>
      <c r="AJ35" s="66">
        <v>2022</v>
      </c>
      <c r="AK35" s="66">
        <v>15</v>
      </c>
    </row>
    <row r="36" spans="1:37" x14ac:dyDescent="0.3">
      <c r="A36" s="4" t="s">
        <v>482</v>
      </c>
      <c r="B36" s="295" t="str">
        <f>IF(lang=1,labels!E158,IF(lang=2,labels!F158,"set lang"))</f>
        <v>C. Autres</v>
      </c>
      <c r="C36" s="350"/>
      <c r="D36" s="350"/>
      <c r="E36" s="350"/>
      <c r="F36" s="350"/>
      <c r="G36" s="350"/>
      <c r="H36" s="350"/>
      <c r="I36" s="350"/>
      <c r="J36" s="350"/>
      <c r="K36" s="350"/>
      <c r="L36" s="350"/>
      <c r="M36" s="350"/>
      <c r="N36" s="351"/>
      <c r="O36" s="242">
        <f ca="1">SUMIFS(Table1[amount],Table1[year],O$7,Table1[item],$A36)</f>
        <v>35100</v>
      </c>
      <c r="P36" s="242">
        <f ca="1">SUMIFS(Table1[amount],Table1[year],P$7,Table1[item],$A36)</f>
        <v>36134.699999999997</v>
      </c>
      <c r="Q36" s="242">
        <f ca="1">SUMIFS(Table1[amount],Table1[year],Q$7,Table1[item],$A36)</f>
        <v>33300</v>
      </c>
      <c r="R36" s="242">
        <f ca="1">SUMIFS(Table1[amount],Table1[year],R$7,Table1[item],$A36)</f>
        <v>38806.730000000003</v>
      </c>
      <c r="S36" s="242">
        <f ca="1">SUMIFS(Table1[amount],Table1[year],S$7,Table1[item],$A36)</f>
        <v>36168.6</v>
      </c>
      <c r="T36" s="246">
        <f ca="1">SUMIFS(Table1[amount],Table1[year],T$7,Table1[item],$A36)</f>
        <v>179510.03</v>
      </c>
      <c r="U36" s="5"/>
      <c r="X36" s="66">
        <v>1</v>
      </c>
      <c r="Y36" s="66" t="s">
        <v>485</v>
      </c>
      <c r="Z36" s="66" t="s">
        <v>472</v>
      </c>
      <c r="AA36" s="66" t="str">
        <f>IF(OR(VLOOKUP(Table1[[#This Row],[sheet]],Prg!$A$7:$F$31,6,FALSE)=Prg!$O$2,VLOOKUP(Table1[[#This Row],[sheet]],Prg!$A$7:$F$31,6,FALSE)=Prg!$O$3),"Yes","No")</f>
        <v>Yes</v>
      </c>
      <c r="AB36" s="66">
        <v>2022</v>
      </c>
      <c r="AC36" s="66">
        <v>15</v>
      </c>
      <c r="AD36" s="66">
        <f ca="1">IF(ISERROR(VLOOKUP(Table1[[#This Row],[item]],INDIRECT("'"&amp;Table1[[#This Row],[sheet]]&amp;"'!$A$8:$T$42"),Table1[[#This Row],[r]],FALSE)),"",VLOOKUP(Table1[[#This Row],[item]],INDIRECT("'"&amp;Table1[[#This Row],[sheet]]&amp;"'!$A$8:$T$42"),Table1[[#This Row],[r]],FALSE))</f>
        <v>31200</v>
      </c>
      <c r="AE36" s="72">
        <f>IF(VLOOKUP(Table1[[#This Row],[sheet]],Prg!$A$7:$J$31,10,FALSE)="","",VLOOKUP(Table1[[#This Row],[sheet]],Prg!$A$7:$J$31,10,FALSE)*1)</f>
        <v>1</v>
      </c>
      <c r="AF36" s="72" t="str">
        <f>VLOOKUP(Table1[[#This Row],[sheet]],Prg!$A$7:$J$31,5,FALSE)</f>
        <v>CONGO (DEMOCRATIC REP.)</v>
      </c>
      <c r="AG36" s="72">
        <f>ROW()</f>
        <v>36</v>
      </c>
      <c r="AI36" s="66">
        <v>16</v>
      </c>
      <c r="AJ36" s="66">
        <v>2023</v>
      </c>
      <c r="AK36" s="66">
        <v>16</v>
      </c>
    </row>
    <row r="37" spans="1:37" ht="15.6" x14ac:dyDescent="0.3">
      <c r="A37" s="4"/>
      <c r="B37" s="343" t="str">
        <f ca="1">IF(OR(ABS(O37)&gt;1,ABS(P37)&gt;1,ABS(Q37)&gt;1,ABS(R37)&gt;1,ABS(S37)&gt;1,ABS(T37)&gt;1),"Attention aux différences !","")</f>
        <v/>
      </c>
      <c r="C37" s="344"/>
      <c r="D37" s="344"/>
      <c r="E37" s="344"/>
      <c r="F37" s="344"/>
      <c r="G37" s="344"/>
      <c r="H37" s="344"/>
      <c r="I37" s="344"/>
      <c r="J37" s="344"/>
      <c r="K37" s="344"/>
      <c r="L37" s="344"/>
      <c r="M37" s="344"/>
      <c r="N37" s="354"/>
      <c r="O37" s="247">
        <f t="shared" ref="O37:T37" ca="1" si="3">O38-(O11+O15+O19+O23)</f>
        <v>0</v>
      </c>
      <c r="P37" s="247">
        <f t="shared" ca="1" si="3"/>
        <v>0</v>
      </c>
      <c r="Q37" s="247">
        <f t="shared" ca="1" si="3"/>
        <v>0</v>
      </c>
      <c r="R37" s="247">
        <f t="shared" ca="1" si="3"/>
        <v>0</v>
      </c>
      <c r="S37" s="247">
        <f t="shared" ca="1" si="3"/>
        <v>0</v>
      </c>
      <c r="T37" s="248">
        <f t="shared" ca="1" si="3"/>
        <v>0</v>
      </c>
      <c r="U37" s="5"/>
      <c r="X37" s="66">
        <v>1</v>
      </c>
      <c r="Y37" s="66" t="s">
        <v>486</v>
      </c>
      <c r="Z37" s="66" t="s">
        <v>31</v>
      </c>
      <c r="AA37" s="66" t="str">
        <f>IF(OR(VLOOKUP(Table1[[#This Row],[sheet]],Prg!$A$7:$F$31,6,FALSE)=Prg!$O$2,VLOOKUP(Table1[[#This Row],[sheet]],Prg!$A$7:$F$31,6,FALSE)=Prg!$O$3),"Yes","No")</f>
        <v>Yes</v>
      </c>
      <c r="AB37" s="66">
        <v>2022</v>
      </c>
      <c r="AC37" s="66">
        <v>15</v>
      </c>
      <c r="AD37" s="66">
        <f ca="1">IF(ISERROR(VLOOKUP(Table1[[#This Row],[item]],INDIRECT("'"&amp;Table1[[#This Row],[sheet]]&amp;"'!$A$8:$T$42"),Table1[[#This Row],[r]],FALSE)),"",VLOOKUP(Table1[[#This Row],[item]],INDIRECT("'"&amp;Table1[[#This Row],[sheet]]&amp;"'!$A$8:$T$42"),Table1[[#This Row],[r]],FALSE))</f>
        <v>0</v>
      </c>
      <c r="AE37" s="72">
        <f>IF(VLOOKUP(Table1[[#This Row],[sheet]],Prg!$A$7:$J$31,10,FALSE)="","",VLOOKUP(Table1[[#This Row],[sheet]],Prg!$A$7:$J$31,10,FALSE)*1)</f>
        <v>1</v>
      </c>
      <c r="AF37" s="72" t="str">
        <f>VLOOKUP(Table1[[#This Row],[sheet]],Prg!$A$7:$J$31,5,FALSE)</f>
        <v>CONGO (DEMOCRATIC REP.)</v>
      </c>
      <c r="AG37" s="72">
        <f>ROW()</f>
        <v>37</v>
      </c>
      <c r="AI37" s="66">
        <v>17</v>
      </c>
      <c r="AJ37" s="66">
        <v>2024</v>
      </c>
      <c r="AK37" s="66">
        <v>17</v>
      </c>
    </row>
    <row r="38" spans="1:37" x14ac:dyDescent="0.3">
      <c r="A38" s="4" t="s">
        <v>476</v>
      </c>
      <c r="B38" s="347" t="str">
        <f>IF(lang=1,labels!E159,IF(lang=2,labels!F159,"set lang"))</f>
        <v>TOTAL PERSONNEL</v>
      </c>
      <c r="C38" s="348"/>
      <c r="D38" s="348"/>
      <c r="E38" s="348"/>
      <c r="F38" s="348"/>
      <c r="G38" s="348"/>
      <c r="H38" s="348"/>
      <c r="I38" s="348"/>
      <c r="J38" s="348"/>
      <c r="K38" s="348"/>
      <c r="L38" s="348"/>
      <c r="M38" s="348"/>
      <c r="N38" s="349"/>
      <c r="O38" s="244">
        <f ca="1">SUMIFS(Table1[amount],Table1[year],O$7,Table1[item],$A38)</f>
        <v>31200</v>
      </c>
      <c r="P38" s="244">
        <f ca="1">SUMIFS(Table1[amount],Table1[year],P$7,Table1[item],$A38)</f>
        <v>31200</v>
      </c>
      <c r="Q38" s="244">
        <f ca="1">SUMIFS(Table1[amount],Table1[year],Q$7,Table1[item],$A38)</f>
        <v>31200</v>
      </c>
      <c r="R38" s="244">
        <f ca="1">SUMIFS(Table1[amount],Table1[year],R$7,Table1[item],$A38)</f>
        <v>31200</v>
      </c>
      <c r="S38" s="244">
        <f ca="1">SUMIFS(Table1[amount],Table1[year],S$7,Table1[item],$A38)</f>
        <v>31200</v>
      </c>
      <c r="T38" s="245">
        <f ca="1">SUMIFS(Table1[amount],Table1[year],T$7,Table1[item],$A38)</f>
        <v>156000</v>
      </c>
      <c r="U38" s="5"/>
      <c r="X38" s="66">
        <v>1</v>
      </c>
      <c r="Y38" s="70" t="s">
        <v>487</v>
      </c>
      <c r="Z38" s="70" t="s">
        <v>12</v>
      </c>
      <c r="AA38" s="70" t="str">
        <f>IF(OR(VLOOKUP(Table1[[#This Row],[sheet]],Prg!$A$7:$F$31,6,FALSE)=Prg!$O$2,VLOOKUP(Table1[[#This Row],[sheet]],Prg!$A$7:$F$31,6,FALSE)=Prg!$O$3),"Yes","No")</f>
        <v>Yes</v>
      </c>
      <c r="AB38" s="70">
        <v>2023</v>
      </c>
      <c r="AC38" s="66">
        <v>16</v>
      </c>
      <c r="AD38" s="66">
        <f ca="1">IF(ISERROR(VLOOKUP(Table1[[#This Row],[item]],INDIRECT("'"&amp;Table1[[#This Row],[sheet]]&amp;"'!$A$8:$T$42"),Table1[[#This Row],[r]],FALSE)),"",VLOOKUP(Table1[[#This Row],[item]],INDIRECT("'"&amp;Table1[[#This Row],[sheet]]&amp;"'!$A$8:$T$42"),Table1[[#This Row],[r]],FALSE))</f>
        <v>70021.7</v>
      </c>
      <c r="AE38" s="72">
        <f>IF(VLOOKUP(Table1[[#This Row],[sheet]],Prg!$A$7:$J$31,10,FALSE)="","",VLOOKUP(Table1[[#This Row],[sheet]],Prg!$A$7:$J$31,10,FALSE)*1)</f>
        <v>1</v>
      </c>
      <c r="AF38" s="72" t="str">
        <f>VLOOKUP(Table1[[#This Row],[sheet]],Prg!$A$7:$J$31,5,FALSE)</f>
        <v>CONGO (DEMOCRATIC REP.)</v>
      </c>
      <c r="AG38" s="72">
        <f>ROW()</f>
        <v>38</v>
      </c>
      <c r="AI38" s="66">
        <v>18</v>
      </c>
      <c r="AJ38" s="66">
        <v>2025</v>
      </c>
      <c r="AK38" s="66">
        <v>18</v>
      </c>
    </row>
    <row r="39" spans="1:37" x14ac:dyDescent="0.3">
      <c r="A39" s="4" t="s">
        <v>483</v>
      </c>
      <c r="B39" s="295" t="str">
        <f>IF(lang=1,labels!E160,IF(lang=2,labels!F160,"set lang"))</f>
        <v>A. Salaires au siège</v>
      </c>
      <c r="C39" s="350"/>
      <c r="D39" s="350"/>
      <c r="E39" s="350"/>
      <c r="F39" s="350"/>
      <c r="G39" s="350"/>
      <c r="H39" s="350"/>
      <c r="I39" s="350"/>
      <c r="J39" s="350"/>
      <c r="K39" s="350"/>
      <c r="L39" s="350"/>
      <c r="M39" s="350"/>
      <c r="N39" s="351"/>
      <c r="O39" s="242">
        <f ca="1">SUMIFS(Table1[amount],Table1[year],O$7,Table1[item],$A39)</f>
        <v>0</v>
      </c>
      <c r="P39" s="242">
        <f ca="1">SUMIFS(Table1[amount],Table1[year],P$7,Table1[item],$A39)</f>
        <v>0</v>
      </c>
      <c r="Q39" s="242">
        <f ca="1">SUMIFS(Table1[amount],Table1[year],Q$7,Table1[item],$A39)</f>
        <v>0</v>
      </c>
      <c r="R39" s="242">
        <f ca="1">SUMIFS(Table1[amount],Table1[year],R$7,Table1[item],$A39)</f>
        <v>0</v>
      </c>
      <c r="S39" s="242">
        <f ca="1">SUMIFS(Table1[amount],Table1[year],S$7,Table1[item],$A39)</f>
        <v>0</v>
      </c>
      <c r="T39" s="246">
        <f ca="1">SUMIFS(Table1[amount],Table1[year],T$7,Table1[item],$A39)</f>
        <v>0</v>
      </c>
      <c r="U39" s="5"/>
      <c r="X39" s="66">
        <v>1</v>
      </c>
      <c r="Y39" s="66" t="s">
        <v>488</v>
      </c>
      <c r="Z39" s="66" t="s">
        <v>13</v>
      </c>
      <c r="AA39" s="66" t="str">
        <f>IF(OR(VLOOKUP(Table1[[#This Row],[sheet]],Prg!$A$7:$F$31,6,FALSE)=Prg!$O$2,VLOOKUP(Table1[[#This Row],[sheet]],Prg!$A$7:$F$31,6,FALSE)=Prg!$O$3),"Yes","No")</f>
        <v>Yes</v>
      </c>
      <c r="AB39" s="66">
        <v>2023</v>
      </c>
      <c r="AC39" s="66">
        <v>16</v>
      </c>
      <c r="AD39" s="66">
        <f ca="1">IF(ISERROR(VLOOKUP(Table1[[#This Row],[item]],INDIRECT("'"&amp;Table1[[#This Row],[sheet]]&amp;"'!$A$8:$T$42"),Table1[[#This Row],[r]],FALSE)),"",VLOOKUP(Table1[[#This Row],[item]],INDIRECT("'"&amp;Table1[[#This Row],[sheet]]&amp;"'!$A$8:$T$42"),Table1[[#This Row],[r]],FALSE))</f>
        <v>2887</v>
      </c>
      <c r="AE39" s="72">
        <f>IF(VLOOKUP(Table1[[#This Row],[sheet]],Prg!$A$7:$J$31,10,FALSE)="","",VLOOKUP(Table1[[#This Row],[sheet]],Prg!$A$7:$J$31,10,FALSE)*1)</f>
        <v>1</v>
      </c>
      <c r="AF39" s="72" t="str">
        <f>VLOOKUP(Table1[[#This Row],[sheet]],Prg!$A$7:$J$31,5,FALSE)</f>
        <v>CONGO (DEMOCRATIC REP.)</v>
      </c>
      <c r="AG39" s="72">
        <f>ROW()</f>
        <v>39</v>
      </c>
      <c r="AI39" s="66">
        <v>19</v>
      </c>
      <c r="AJ39" s="66">
        <v>2026</v>
      </c>
      <c r="AK39" s="66">
        <v>19</v>
      </c>
    </row>
    <row r="40" spans="1:37" x14ac:dyDescent="0.3">
      <c r="A40" s="4" t="s">
        <v>484</v>
      </c>
      <c r="B40" s="295" t="str">
        <f>IF(lang=1,labels!E161,IF(lang=2,labels!F161,"set lang"))</f>
        <v>B. Salaires des expatriés</v>
      </c>
      <c r="C40" s="350"/>
      <c r="D40" s="350"/>
      <c r="E40" s="350"/>
      <c r="F40" s="350"/>
      <c r="G40" s="350"/>
      <c r="H40" s="350"/>
      <c r="I40" s="350"/>
      <c r="J40" s="350"/>
      <c r="K40" s="350"/>
      <c r="L40" s="350"/>
      <c r="M40" s="350"/>
      <c r="N40" s="351"/>
      <c r="O40" s="242">
        <f ca="1">SUMIFS(Table1[amount],Table1[year],O$7,Table1[item],$A40)</f>
        <v>0</v>
      </c>
      <c r="P40" s="242">
        <f ca="1">SUMIFS(Table1[amount],Table1[year],P$7,Table1[item],$A40)</f>
        <v>0</v>
      </c>
      <c r="Q40" s="242">
        <f ca="1">SUMIFS(Table1[amount],Table1[year],Q$7,Table1[item],$A40)</f>
        <v>0</v>
      </c>
      <c r="R40" s="242">
        <f ca="1">SUMIFS(Table1[amount],Table1[year],R$7,Table1[item],$A40)</f>
        <v>0</v>
      </c>
      <c r="S40" s="242">
        <f ca="1">SUMIFS(Table1[amount],Table1[year],S$7,Table1[item],$A40)</f>
        <v>0</v>
      </c>
      <c r="T40" s="246">
        <f ca="1">SUMIFS(Table1[amount],Table1[year],T$7,Table1[item],$A40)</f>
        <v>0</v>
      </c>
      <c r="U40" s="5"/>
      <c r="X40" s="66">
        <v>1</v>
      </c>
      <c r="Y40" s="66" t="s">
        <v>489</v>
      </c>
      <c r="Z40" s="66" t="s">
        <v>14</v>
      </c>
      <c r="AA40" s="66" t="str">
        <f>IF(OR(VLOOKUP(Table1[[#This Row],[sheet]],Prg!$A$7:$F$31,6,FALSE)=Prg!$O$2,VLOOKUP(Table1[[#This Row],[sheet]],Prg!$A$7:$F$31,6,FALSE)=Prg!$O$3),"Yes","No")</f>
        <v>Yes</v>
      </c>
      <c r="AB40" s="66">
        <v>2023</v>
      </c>
      <c r="AC40" s="66">
        <v>16</v>
      </c>
      <c r="AD40" s="66">
        <f ca="1">IF(ISERROR(VLOOKUP(Table1[[#This Row],[item]],INDIRECT("'"&amp;Table1[[#This Row],[sheet]]&amp;"'!$A$8:$T$42"),Table1[[#This Row],[r]],FALSE)),"",VLOOKUP(Table1[[#This Row],[item]],INDIRECT("'"&amp;Table1[[#This Row],[sheet]]&amp;"'!$A$8:$T$42"),Table1[[#This Row],[r]],FALSE))</f>
        <v>35934.699999999997</v>
      </c>
      <c r="AE40" s="72">
        <f>IF(VLOOKUP(Table1[[#This Row],[sheet]],Prg!$A$7:$J$31,10,FALSE)="","",VLOOKUP(Table1[[#This Row],[sheet]],Prg!$A$7:$J$31,10,FALSE)*1)</f>
        <v>1</v>
      </c>
      <c r="AF40" s="72" t="str">
        <f>VLOOKUP(Table1[[#This Row],[sheet]],Prg!$A$7:$J$31,5,FALSE)</f>
        <v>CONGO (DEMOCRATIC REP.)</v>
      </c>
      <c r="AG40" s="72">
        <f>ROW()</f>
        <v>40</v>
      </c>
      <c r="AI40" s="66">
        <v>20</v>
      </c>
      <c r="AJ40" s="66" t="s">
        <v>2</v>
      </c>
      <c r="AK40" s="66">
        <v>20</v>
      </c>
    </row>
    <row r="41" spans="1:37" x14ac:dyDescent="0.3">
      <c r="A41" s="4" t="s">
        <v>485</v>
      </c>
      <c r="B41" s="295" t="str">
        <f>IF(lang=1,labels!E162,IF(lang=2,labels!F162,"set lang"))</f>
        <v>C. Salaires du personnel local</v>
      </c>
      <c r="C41" s="350"/>
      <c r="D41" s="350"/>
      <c r="E41" s="350"/>
      <c r="F41" s="350"/>
      <c r="G41" s="350"/>
      <c r="H41" s="350"/>
      <c r="I41" s="350"/>
      <c r="J41" s="350"/>
      <c r="K41" s="350"/>
      <c r="L41" s="350"/>
      <c r="M41" s="350"/>
      <c r="N41" s="351"/>
      <c r="O41" s="242">
        <f ca="1">SUMIFS(Table1[amount],Table1[year],O$7,Table1[item],$A41)</f>
        <v>31200</v>
      </c>
      <c r="P41" s="242">
        <f ca="1">SUMIFS(Table1[amount],Table1[year],P$7,Table1[item],$A41)</f>
        <v>31200</v>
      </c>
      <c r="Q41" s="242">
        <f ca="1">SUMIFS(Table1[amount],Table1[year],Q$7,Table1[item],$A41)</f>
        <v>31200</v>
      </c>
      <c r="R41" s="242">
        <f ca="1">SUMIFS(Table1[amount],Table1[year],R$7,Table1[item],$A41)</f>
        <v>31200</v>
      </c>
      <c r="S41" s="242">
        <f ca="1">SUMIFS(Table1[amount],Table1[year],S$7,Table1[item],$A41)</f>
        <v>31200</v>
      </c>
      <c r="T41" s="246">
        <f ca="1">SUMIFS(Table1[amount],Table1[year],T$7,Table1[item],$A41)</f>
        <v>156000</v>
      </c>
      <c r="U41" s="5"/>
      <c r="X41" s="66">
        <v>1</v>
      </c>
      <c r="Y41" s="66" t="s">
        <v>490</v>
      </c>
      <c r="Z41" s="66" t="s">
        <v>464</v>
      </c>
      <c r="AA41" s="66" t="str">
        <f>IF(OR(VLOOKUP(Table1[[#This Row],[sheet]],Prg!$A$7:$F$31,6,FALSE)=Prg!$O$2,VLOOKUP(Table1[[#This Row],[sheet]],Prg!$A$7:$F$31,6,FALSE)=Prg!$O$3),"Yes","No")</f>
        <v>Yes</v>
      </c>
      <c r="AB41" s="66">
        <v>2023</v>
      </c>
      <c r="AC41" s="66">
        <v>16</v>
      </c>
      <c r="AD41" s="66">
        <f ca="1">IF(ISERROR(VLOOKUP(Table1[[#This Row],[item]],INDIRECT("'"&amp;Table1[[#This Row],[sheet]]&amp;"'!$A$8:$T$42"),Table1[[#This Row],[r]],FALSE)),"",VLOOKUP(Table1[[#This Row],[item]],INDIRECT("'"&amp;Table1[[#This Row],[sheet]]&amp;"'!$A$8:$T$42"),Table1[[#This Row],[r]],FALSE))</f>
        <v>31200</v>
      </c>
      <c r="AE41" s="72">
        <f>IF(VLOOKUP(Table1[[#This Row],[sheet]],Prg!$A$7:$J$31,10,FALSE)="","",VLOOKUP(Table1[[#This Row],[sheet]],Prg!$A$7:$J$31,10,FALSE)*1)</f>
        <v>1</v>
      </c>
      <c r="AF41" s="72" t="str">
        <f>VLOOKUP(Table1[[#This Row],[sheet]],Prg!$A$7:$J$31,5,FALSE)</f>
        <v>CONGO (DEMOCRATIC REP.)</v>
      </c>
      <c r="AG41" s="72">
        <f>ROW()</f>
        <v>41</v>
      </c>
    </row>
    <row r="42" spans="1:37" ht="15" thickBot="1" x14ac:dyDescent="0.35">
      <c r="A42" s="4" t="s">
        <v>486</v>
      </c>
      <c r="B42" s="306" t="str">
        <f>IF(lang=1,labels!E163,IF(lang=2,labels!F163,"set lang"))</f>
        <v>D. Autres frais</v>
      </c>
      <c r="C42" s="352"/>
      <c r="D42" s="352"/>
      <c r="E42" s="352"/>
      <c r="F42" s="352"/>
      <c r="G42" s="352"/>
      <c r="H42" s="352"/>
      <c r="I42" s="352"/>
      <c r="J42" s="352"/>
      <c r="K42" s="352"/>
      <c r="L42" s="352"/>
      <c r="M42" s="352"/>
      <c r="N42" s="353"/>
      <c r="O42" s="243">
        <f ca="1">SUMIFS(Table1[amount],Table1[year],O$7,Table1[item],$A42)</f>
        <v>0</v>
      </c>
      <c r="P42" s="243">
        <f ca="1">SUMIFS(Table1[amount],Table1[year],P$7,Table1[item],$A42)</f>
        <v>0</v>
      </c>
      <c r="Q42" s="243">
        <f ca="1">SUMIFS(Table1[amount],Table1[year],Q$7,Table1[item],$A42)</f>
        <v>0</v>
      </c>
      <c r="R42" s="243">
        <f ca="1">SUMIFS(Table1[amount],Table1[year],R$7,Table1[item],$A42)</f>
        <v>0</v>
      </c>
      <c r="S42" s="243">
        <f ca="1">SUMIFS(Table1[amount],Table1[year],S$7,Table1[item],$A42)</f>
        <v>0</v>
      </c>
      <c r="T42" s="246">
        <f ca="1">SUMIFS(Table1[amount],Table1[year],T$7,Table1[item],$A42)</f>
        <v>0</v>
      </c>
      <c r="U42" s="5"/>
      <c r="X42" s="66">
        <v>1</v>
      </c>
      <c r="Y42" s="66" t="s">
        <v>491</v>
      </c>
      <c r="Z42" s="66" t="s">
        <v>15</v>
      </c>
      <c r="AA42" s="66" t="str">
        <f>IF(OR(VLOOKUP(Table1[[#This Row],[sheet]],Prg!$A$7:$F$31,6,FALSE)=Prg!$O$2,VLOOKUP(Table1[[#This Row],[sheet]],Prg!$A$7:$F$31,6,FALSE)=Prg!$O$3),"Yes","No")</f>
        <v>Yes</v>
      </c>
      <c r="AB42" s="66">
        <v>2023</v>
      </c>
      <c r="AC42" s="66">
        <v>16</v>
      </c>
      <c r="AD42" s="66">
        <f ca="1">IF(ISERROR(VLOOKUP(Table1[[#This Row],[item]],INDIRECT("'"&amp;Table1[[#This Row],[sheet]]&amp;"'!$A$8:$T$42"),Table1[[#This Row],[r]],FALSE)),"",VLOOKUP(Table1[[#This Row],[item]],INDIRECT("'"&amp;Table1[[#This Row],[sheet]]&amp;"'!$A$8:$T$42"),Table1[[#This Row],[r]],FALSE))</f>
        <v>2000</v>
      </c>
      <c r="AE42" s="72">
        <f>IF(VLOOKUP(Table1[[#This Row],[sheet]],Prg!$A$7:$J$31,10,FALSE)="","",VLOOKUP(Table1[[#This Row],[sheet]],Prg!$A$7:$J$31,10,FALSE)*1)</f>
        <v>1</v>
      </c>
      <c r="AF42" s="72" t="str">
        <f>VLOOKUP(Table1[[#This Row],[sheet]],Prg!$A$7:$J$31,5,FALSE)</f>
        <v>CONGO (DEMOCRATIC REP.)</v>
      </c>
      <c r="AG42" s="72">
        <f>ROW()</f>
        <v>42</v>
      </c>
    </row>
    <row r="43" spans="1:37" x14ac:dyDescent="0.3">
      <c r="A43" s="4"/>
      <c r="B43" s="12" t="str">
        <f>IF(lang=1,labels!E164,IF(lang=2,labels!F164,"set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c r="X43" s="66">
        <v>1</v>
      </c>
      <c r="Y43" s="66" t="s">
        <v>492</v>
      </c>
      <c r="Z43" s="66" t="s">
        <v>16</v>
      </c>
      <c r="AA43" s="66" t="str">
        <f>IF(OR(VLOOKUP(Table1[[#This Row],[sheet]],Prg!$A$7:$F$31,6,FALSE)=Prg!$O$2,VLOOKUP(Table1[[#This Row],[sheet]],Prg!$A$7:$F$31,6,FALSE)=Prg!$O$3),"Yes","No")</f>
        <v>Yes</v>
      </c>
      <c r="AB43" s="66">
        <v>2023</v>
      </c>
      <c r="AC43" s="66">
        <v>16</v>
      </c>
      <c r="AD43" s="66">
        <f ca="1">IF(ISERROR(VLOOKUP(Table1[[#This Row],[item]],INDIRECT("'"&amp;Table1[[#This Row],[sheet]]&amp;"'!$A$8:$T$42"),Table1[[#This Row],[r]],FALSE)),"",VLOOKUP(Table1[[#This Row],[item]],INDIRECT("'"&amp;Table1[[#This Row],[sheet]]&amp;"'!$A$8:$T$42"),Table1[[#This Row],[r]],FALSE))</f>
        <v>0</v>
      </c>
      <c r="AE43" s="72">
        <f>IF(VLOOKUP(Table1[[#This Row],[sheet]],Prg!$A$7:$J$31,10,FALSE)="","",VLOOKUP(Table1[[#This Row],[sheet]],Prg!$A$7:$J$31,10,FALSE)*1)</f>
        <v>1</v>
      </c>
      <c r="AF43" s="72" t="str">
        <f>VLOOKUP(Table1[[#This Row],[sheet]],Prg!$A$7:$J$31,5,FALSE)</f>
        <v>CONGO (DEMOCRATIC REP.)</v>
      </c>
      <c r="AG43" s="72">
        <f>ROW()</f>
        <v>43</v>
      </c>
    </row>
    <row r="44" spans="1:37" x14ac:dyDescent="0.3">
      <c r="A44" s="4"/>
      <c r="B44" s="6"/>
      <c r="C44" s="6"/>
      <c r="D44" s="6"/>
      <c r="E44" s="6"/>
      <c r="F44" s="6"/>
      <c r="G44" s="6"/>
      <c r="H44" s="6"/>
      <c r="I44" s="6"/>
      <c r="J44" s="6"/>
      <c r="K44" s="6"/>
      <c r="L44" s="6"/>
      <c r="M44" s="6"/>
      <c r="N44" s="6"/>
      <c r="O44" s="6"/>
      <c r="P44" s="6"/>
      <c r="Q44" s="6"/>
      <c r="R44" s="6"/>
      <c r="S44" s="6"/>
      <c r="T44" s="6"/>
      <c r="U44" s="21"/>
      <c r="X44" s="66">
        <v>1</v>
      </c>
      <c r="Y44" s="66" t="s">
        <v>493</v>
      </c>
      <c r="Z44" s="66" t="s">
        <v>17</v>
      </c>
      <c r="AA44" s="66" t="str">
        <f>IF(OR(VLOOKUP(Table1[[#This Row],[sheet]],Prg!$A$7:$F$31,6,FALSE)=Prg!$O$2,VLOOKUP(Table1[[#This Row],[sheet]],Prg!$A$7:$F$31,6,FALSE)=Prg!$O$3),"Yes","No")</f>
        <v>Yes</v>
      </c>
      <c r="AB44" s="66">
        <v>2023</v>
      </c>
      <c r="AC44" s="66">
        <v>16</v>
      </c>
      <c r="AD44" s="66">
        <f ca="1">IF(ISERROR(VLOOKUP(Table1[[#This Row],[item]],INDIRECT("'"&amp;Table1[[#This Row],[sheet]]&amp;"'!$A$8:$T$42"),Table1[[#This Row],[r]],FALSE)),"",VLOOKUP(Table1[[#This Row],[item]],INDIRECT("'"&amp;Table1[[#This Row],[sheet]]&amp;"'!$A$8:$T$42"),Table1[[#This Row],[r]],FALSE))</f>
        <v>2000</v>
      </c>
      <c r="AE44" s="72">
        <f>IF(VLOOKUP(Table1[[#This Row],[sheet]],Prg!$A$7:$J$31,10,FALSE)="","",VLOOKUP(Table1[[#This Row],[sheet]],Prg!$A$7:$J$31,10,FALSE)*1)</f>
        <v>1</v>
      </c>
      <c r="AF44" s="72" t="str">
        <f>VLOOKUP(Table1[[#This Row],[sheet]],Prg!$A$7:$J$31,5,FALSE)</f>
        <v>CONGO (DEMOCRATIC REP.)</v>
      </c>
      <c r="AG44" s="72">
        <f>ROW()</f>
        <v>44</v>
      </c>
    </row>
    <row r="45" spans="1:37" hidden="1" x14ac:dyDescent="0.3">
      <c r="A45" s="4"/>
      <c r="B45" s="339" t="str">
        <f>IF(lang=1,labels!E165,IF(lang=2,labels!F165,"set lang"))</f>
        <v>TOTAL DES COÛTS OPÉRATIONNELS PAR PAYS</v>
      </c>
      <c r="C45" s="340"/>
      <c r="D45" s="340"/>
      <c r="E45" s="340"/>
      <c r="F45" s="340"/>
      <c r="G45" s="340"/>
      <c r="H45" s="340"/>
      <c r="I45" s="340"/>
      <c r="J45" s="340"/>
      <c r="K45" s="340"/>
      <c r="L45" s="340"/>
      <c r="M45" s="340"/>
      <c r="N45" s="340"/>
      <c r="O45" s="168">
        <v>2022</v>
      </c>
      <c r="P45" s="65">
        <v>2023</v>
      </c>
      <c r="Q45" s="65">
        <v>2024</v>
      </c>
      <c r="R45" s="65">
        <v>2025</v>
      </c>
      <c r="S45" s="65">
        <v>2026</v>
      </c>
      <c r="T45" s="158" t="s">
        <v>2</v>
      </c>
      <c r="U45" s="5"/>
      <c r="V45" s="66" t="s">
        <v>10</v>
      </c>
      <c r="X45" s="66">
        <v>1</v>
      </c>
      <c r="Y45" s="66" t="s">
        <v>494</v>
      </c>
      <c r="Z45" s="66" t="s">
        <v>465</v>
      </c>
      <c r="AA45" s="66" t="str">
        <f>IF(OR(VLOOKUP(Table1[[#This Row],[sheet]],Prg!$A$7:$F$31,6,FALSE)=Prg!$O$2,VLOOKUP(Table1[[#This Row],[sheet]],Prg!$A$7:$F$31,6,FALSE)=Prg!$O$3),"Yes","No")</f>
        <v>Yes</v>
      </c>
      <c r="AB45" s="66">
        <v>2023</v>
      </c>
      <c r="AC45" s="66">
        <v>16</v>
      </c>
      <c r="AD45" s="66">
        <f ca="1">IF(ISERROR(VLOOKUP(Table1[[#This Row],[item]],INDIRECT("'"&amp;Table1[[#This Row],[sheet]]&amp;"'!$A$8:$T$42"),Table1[[#This Row],[r]],FALSE)),"",VLOOKUP(Table1[[#This Row],[item]],INDIRECT("'"&amp;Table1[[#This Row],[sheet]]&amp;"'!$A$8:$T$42"),Table1[[#This Row],[r]],FALSE))</f>
        <v>0</v>
      </c>
      <c r="AE45" s="72">
        <f>IF(VLOOKUP(Table1[[#This Row],[sheet]],Prg!$A$7:$J$31,10,FALSE)="","",VLOOKUP(Table1[[#This Row],[sheet]],Prg!$A$7:$J$31,10,FALSE)*1)</f>
        <v>1</v>
      </c>
      <c r="AF45" s="72" t="str">
        <f>VLOOKUP(Table1[[#This Row],[sheet]],Prg!$A$7:$J$31,5,FALSE)</f>
        <v>CONGO (DEMOCRATIC REP.)</v>
      </c>
      <c r="AG45" s="72">
        <f>ROW()</f>
        <v>45</v>
      </c>
    </row>
    <row r="46" spans="1:37" hidden="1" x14ac:dyDescent="0.3">
      <c r="A46" s="4"/>
      <c r="B46" s="341" t="str">
        <f>IF(lang=1,labels!E167,IF(lang=2,labels!F167,"set lang"))</f>
        <v>NOM DU PAYS 1</v>
      </c>
      <c r="C46" s="342"/>
      <c r="D46" s="342"/>
      <c r="E46" s="342"/>
      <c r="F46" s="342"/>
      <c r="G46" s="342"/>
      <c r="H46" s="342"/>
      <c r="I46" s="342"/>
      <c r="J46" s="342"/>
      <c r="K46" s="342"/>
      <c r="L46" s="342"/>
      <c r="M46" s="342"/>
      <c r="N46" s="342"/>
      <c r="O46" s="200">
        <f t="shared" ref="O46:T46" ca="1" si="4">SUM(O48:O53)</f>
        <v>70516</v>
      </c>
      <c r="P46" s="184">
        <f t="shared" ca="1" si="4"/>
        <v>72021.7</v>
      </c>
      <c r="Q46" s="184">
        <f t="shared" ca="1" si="4"/>
        <v>68426</v>
      </c>
      <c r="R46" s="184">
        <f t="shared" ca="1" si="4"/>
        <v>74931.73000000001</v>
      </c>
      <c r="S46" s="184">
        <f t="shared" ca="1" si="4"/>
        <v>71337.600000000006</v>
      </c>
      <c r="T46" s="201">
        <f t="shared" ca="1" si="4"/>
        <v>357233.03</v>
      </c>
      <c r="U46" s="5"/>
      <c r="X46" s="66">
        <v>1</v>
      </c>
      <c r="Y46" s="66" t="s">
        <v>495</v>
      </c>
      <c r="Z46" s="66" t="s">
        <v>18</v>
      </c>
      <c r="AA46" s="66" t="str">
        <f>IF(OR(VLOOKUP(Table1[[#This Row],[sheet]],Prg!$A$7:$F$31,6,FALSE)=Prg!$O$2,VLOOKUP(Table1[[#This Row],[sheet]],Prg!$A$7:$F$31,6,FALSE)=Prg!$O$3),"Yes","No")</f>
        <v>Yes</v>
      </c>
      <c r="AB46" s="66">
        <v>2023</v>
      </c>
      <c r="AC46" s="66">
        <v>16</v>
      </c>
      <c r="AD46" s="66">
        <f ca="1">IF(ISERROR(VLOOKUP(Table1[[#This Row],[item]],INDIRECT("'"&amp;Table1[[#This Row],[sheet]]&amp;"'!$A$8:$T$42"),Table1[[#This Row],[r]],FALSE)),"",VLOOKUP(Table1[[#This Row],[item]],INDIRECT("'"&amp;Table1[[#This Row],[sheet]]&amp;"'!$A$8:$T$42"),Table1[[#This Row],[r]],FALSE))</f>
        <v>0</v>
      </c>
      <c r="AE46" s="72">
        <f>IF(VLOOKUP(Table1[[#This Row],[sheet]],Prg!$A$7:$J$31,10,FALSE)="","",VLOOKUP(Table1[[#This Row],[sheet]],Prg!$A$7:$J$31,10,FALSE)*1)</f>
        <v>1</v>
      </c>
      <c r="AF46" s="72" t="str">
        <f>VLOOKUP(Table1[[#This Row],[sheet]],Prg!$A$7:$J$31,5,FALSE)</f>
        <v>CONGO (DEMOCRATIC REP.)</v>
      </c>
      <c r="AG46" s="72">
        <f>ROW()</f>
        <v>46</v>
      </c>
    </row>
    <row r="47" spans="1:37" ht="15.6" hidden="1" x14ac:dyDescent="0.3">
      <c r="A47" s="4"/>
      <c r="B47" s="343" t="str">
        <f ca="1">IF(OR(O47&lt;&gt;0,P47&lt;&gt;0,Q47&lt;&gt;0,R47&lt;&gt;0,S47&lt;&gt;0,T47&lt;&gt;0),"Attention aux différences !","")</f>
        <v/>
      </c>
      <c r="C47" s="344"/>
      <c r="D47" s="344"/>
      <c r="E47" s="344"/>
      <c r="F47" s="344"/>
      <c r="G47" s="344"/>
      <c r="H47" s="344"/>
      <c r="I47" s="344"/>
      <c r="J47" s="344"/>
      <c r="K47" s="344"/>
      <c r="L47" s="344"/>
      <c r="M47" s="344"/>
      <c r="N47" s="344"/>
      <c r="O47" s="202">
        <f t="shared" ref="O47:T47" ca="1" si="5">O46-SUM(O48:O53)</f>
        <v>0</v>
      </c>
      <c r="P47" s="203">
        <f t="shared" ca="1" si="5"/>
        <v>0</v>
      </c>
      <c r="Q47" s="203">
        <f t="shared" ca="1" si="5"/>
        <v>0</v>
      </c>
      <c r="R47" s="203">
        <f t="shared" ca="1" si="5"/>
        <v>0</v>
      </c>
      <c r="S47" s="203">
        <f t="shared" ca="1" si="5"/>
        <v>0</v>
      </c>
      <c r="T47" s="204">
        <f t="shared" ca="1" si="5"/>
        <v>0</v>
      </c>
      <c r="U47" s="5"/>
      <c r="X47" s="66">
        <v>1</v>
      </c>
      <c r="Y47" s="66" t="s">
        <v>496</v>
      </c>
      <c r="Z47" s="66" t="s">
        <v>19</v>
      </c>
      <c r="AA47" s="66" t="str">
        <f>IF(OR(VLOOKUP(Table1[[#This Row],[sheet]],Prg!$A$7:$F$31,6,FALSE)=Prg!$O$2,VLOOKUP(Table1[[#This Row],[sheet]],Prg!$A$7:$F$31,6,FALSE)=Prg!$O$3),"Yes","No")</f>
        <v>Yes</v>
      </c>
      <c r="AB47" s="66">
        <v>2023</v>
      </c>
      <c r="AC47" s="66">
        <v>16</v>
      </c>
      <c r="AD47" s="66">
        <f ca="1">IF(ISERROR(VLOOKUP(Table1[[#This Row],[item]],INDIRECT("'"&amp;Table1[[#This Row],[sheet]]&amp;"'!$A$8:$T$42"),Table1[[#This Row],[r]],FALSE)),"",VLOOKUP(Table1[[#This Row],[item]],INDIRECT("'"&amp;Table1[[#This Row],[sheet]]&amp;"'!$A$8:$T$42"),Table1[[#This Row],[r]],FALSE))</f>
        <v>0</v>
      </c>
      <c r="AE47" s="72">
        <f>IF(VLOOKUP(Table1[[#This Row],[sheet]],Prg!$A$7:$J$31,10,FALSE)="","",VLOOKUP(Table1[[#This Row],[sheet]],Prg!$A$7:$J$31,10,FALSE)*1)</f>
        <v>1</v>
      </c>
      <c r="AF47" s="72" t="str">
        <f>VLOOKUP(Table1[[#This Row],[sheet]],Prg!$A$7:$J$31,5,FALSE)</f>
        <v>CONGO (DEMOCRATIC REP.)</v>
      </c>
      <c r="AG47" s="72">
        <f>ROW()</f>
        <v>47</v>
      </c>
    </row>
    <row r="48" spans="1:37" hidden="1" x14ac:dyDescent="0.3">
      <c r="A48" s="4"/>
      <c r="B48" s="345" t="str">
        <f>IF(lang=1,labels!E166,IF(lang=2,labels!F166,"set lang"))</f>
        <v>ACTIVITÉS SUPRANATIONALES</v>
      </c>
      <c r="C48" s="346"/>
      <c r="D48" s="346"/>
      <c r="E48" s="346"/>
      <c r="F48" s="346"/>
      <c r="G48" s="346"/>
      <c r="H48" s="346"/>
      <c r="I48" s="346"/>
      <c r="J48" s="346"/>
      <c r="K48" s="346"/>
      <c r="L48" s="346"/>
      <c r="M48" s="346"/>
      <c r="N48" s="346"/>
      <c r="O48" s="205">
        <f>SUMIFS(Table1[amount],Table1[year],O$7,Table1[ctry],2,Table1[item],"TCO")</f>
        <v>0</v>
      </c>
      <c r="P48" s="206">
        <f>SUMIFS(Table1[amount],Table1[year],P$7,Table1[ctry],2,Table1[item],"TCO")</f>
        <v>0</v>
      </c>
      <c r="Q48" s="206">
        <f>SUMIFS(Table1[amount],Table1[year],Q$7,Table1[ctry],2,Table1[item],"TCO")</f>
        <v>0</v>
      </c>
      <c r="R48" s="206">
        <f>SUMIFS(Table1[amount],Table1[year],R$7,Table1[ctry],2,Table1[item],"TCO")</f>
        <v>0</v>
      </c>
      <c r="S48" s="206">
        <f>SUMIFS(Table1[amount],Table1[year],S$7,Table1[ctry],2,Table1[item],"TCO")</f>
        <v>0</v>
      </c>
      <c r="T48" s="207">
        <f t="shared" ref="T48:T53" si="6">SUM(O48:S48)</f>
        <v>0</v>
      </c>
      <c r="U48" s="5"/>
      <c r="X48" s="66">
        <v>1</v>
      </c>
      <c r="Y48" s="66" t="s">
        <v>497</v>
      </c>
      <c r="Z48" s="66" t="s">
        <v>20</v>
      </c>
      <c r="AA48" s="66" t="str">
        <f>IF(OR(VLOOKUP(Table1[[#This Row],[sheet]],Prg!$A$7:$F$31,6,FALSE)=Prg!$O$2,VLOOKUP(Table1[[#This Row],[sheet]],Prg!$A$7:$F$31,6,FALSE)=Prg!$O$3),"Yes","No")</f>
        <v>Yes</v>
      </c>
      <c r="AB48" s="66">
        <v>2023</v>
      </c>
      <c r="AC48" s="66">
        <v>16</v>
      </c>
      <c r="AD48" s="66">
        <f ca="1">IF(ISERROR(VLOOKUP(Table1[[#This Row],[item]],INDIRECT("'"&amp;Table1[[#This Row],[sheet]]&amp;"'!$A$8:$T$42"),Table1[[#This Row],[r]],FALSE)),"",VLOOKUP(Table1[[#This Row],[item]],INDIRECT("'"&amp;Table1[[#This Row],[sheet]]&amp;"'!$A$8:$T$42"),Table1[[#This Row],[r]],FALSE))</f>
        <v>0</v>
      </c>
      <c r="AE48" s="72">
        <f>IF(VLOOKUP(Table1[[#This Row],[sheet]],Prg!$A$7:$J$31,10,FALSE)="","",VLOOKUP(Table1[[#This Row],[sheet]],Prg!$A$7:$J$31,10,FALSE)*1)</f>
        <v>1</v>
      </c>
      <c r="AF48" s="72" t="str">
        <f>VLOOKUP(Table1[[#This Row],[sheet]],Prg!$A$7:$J$31,5,FALSE)</f>
        <v>CONGO (DEMOCRATIC REP.)</v>
      </c>
      <c r="AG48" s="72">
        <f>ROW()</f>
        <v>48</v>
      </c>
    </row>
    <row r="49" spans="1:33" hidden="1" x14ac:dyDescent="0.3">
      <c r="A49" s="4"/>
      <c r="B49" s="67" t="str">
        <f>IF(ISERROR(VLOOKUP(1,$AE$8:$AF$4507,2,FALSE)),"",VLOOKUP(1,$AE$8:$AF$4507,2,FALSE))</f>
        <v>CONGO (DEMOCRATIC REP.)</v>
      </c>
      <c r="C49" s="68"/>
      <c r="D49" s="68"/>
      <c r="E49" s="68"/>
      <c r="F49" s="68"/>
      <c r="G49" s="68"/>
      <c r="H49" s="68"/>
      <c r="I49" s="135" t="str">
        <f>IF(ISERROR(VLOOKUP(1,$AE$8:$AF$4507,2,FALSE)),"",VLOOKUP(1,$AE$8:$AF$4507,2,FALSE))</f>
        <v>CONGO (DEMOCRATIC REP.)</v>
      </c>
      <c r="J49" s="166"/>
      <c r="K49" s="166"/>
      <c r="L49" s="166"/>
      <c r="M49" s="166"/>
      <c r="N49" s="166"/>
      <c r="O49" s="208">
        <f ca="1">SUMIFS(Table1[amount],Table1[year],O$7,Table1[ctry2],$I49,Table1[item],"TCO")</f>
        <v>70516</v>
      </c>
      <c r="P49" s="196">
        <f ca="1">SUMIFS(Table1[amount],Table1[year],P$7,Table1[ctry2],$I49,Table1[item],"TCO")</f>
        <v>72021.7</v>
      </c>
      <c r="Q49" s="196">
        <f ca="1">SUMIFS(Table1[amount],Table1[year],Q$7,Table1[ctry2],$I49,Table1[item],"TCO")</f>
        <v>68426</v>
      </c>
      <c r="R49" s="196">
        <f ca="1">SUMIFS(Table1[amount],Table1[year],R$7,Table1[ctry2],$I49,Table1[item],"TCO")</f>
        <v>74931.73000000001</v>
      </c>
      <c r="S49" s="196">
        <f ca="1">SUMIFS(Table1[amount],Table1[year],S$7,Table1[ctry2],$I49,Table1[item],"TCO")</f>
        <v>71337.600000000006</v>
      </c>
      <c r="T49" s="209">
        <f t="shared" ca="1" si="6"/>
        <v>357233.03</v>
      </c>
      <c r="U49" s="5"/>
      <c r="V49" s="66" t="e">
        <f ca="1">IF(B49="","",_xlfn.MAXIFS(Table1[row],Table1[ctry2],B49)+1)</f>
        <v>#NAME?</v>
      </c>
      <c r="X49" s="66">
        <v>1</v>
      </c>
      <c r="Y49" s="66" t="s">
        <v>498</v>
      </c>
      <c r="Z49" s="66" t="s">
        <v>466</v>
      </c>
      <c r="AA49" s="66" t="str">
        <f>IF(OR(VLOOKUP(Table1[[#This Row],[sheet]],Prg!$A$7:$F$31,6,FALSE)=Prg!$O$2,VLOOKUP(Table1[[#This Row],[sheet]],Prg!$A$7:$F$31,6,FALSE)=Prg!$O$3),"Yes","No")</f>
        <v>Yes</v>
      </c>
      <c r="AB49" s="66">
        <v>2023</v>
      </c>
      <c r="AC49" s="66">
        <v>16</v>
      </c>
      <c r="AD49" s="66">
        <f ca="1">IF(ISERROR(VLOOKUP(Table1[[#This Row],[item]],INDIRECT("'"&amp;Table1[[#This Row],[sheet]]&amp;"'!$A$8:$T$42"),Table1[[#This Row],[r]],FALSE)),"",VLOOKUP(Table1[[#This Row],[item]],INDIRECT("'"&amp;Table1[[#This Row],[sheet]]&amp;"'!$A$8:$T$42"),Table1[[#This Row],[r]],FALSE))</f>
        <v>0</v>
      </c>
      <c r="AE49" s="72">
        <f>IF(VLOOKUP(Table1[[#This Row],[sheet]],Prg!$A$7:$J$31,10,FALSE)="","",VLOOKUP(Table1[[#This Row],[sheet]],Prg!$A$7:$J$31,10,FALSE)*1)</f>
        <v>1</v>
      </c>
      <c r="AF49" s="72" t="str">
        <f>VLOOKUP(Table1[[#This Row],[sheet]],Prg!$A$7:$J$31,5,FALSE)</f>
        <v>CONGO (DEMOCRATIC REP.)</v>
      </c>
      <c r="AG49" s="72">
        <f>ROW()</f>
        <v>49</v>
      </c>
    </row>
    <row r="50" spans="1:33" hidden="1" x14ac:dyDescent="0.3">
      <c r="A50" s="4"/>
      <c r="B50" s="19" t="str">
        <f ca="1">IF(ISERROR(VLOOKUP(1,INDIRECT("AE$"&amp;$V49&amp;":AF$4507"),2,FALSE)),"",VLOOKUP(1,INDIRECT("AE$"&amp;$V49&amp;":AF$4507"),2,FALSE))</f>
        <v/>
      </c>
      <c r="C50" s="69"/>
      <c r="D50" s="69"/>
      <c r="E50" s="69"/>
      <c r="F50" s="69"/>
      <c r="G50" s="69"/>
      <c r="H50" s="69"/>
      <c r="I50" s="136" t="str">
        <f ca="1">IF(ISERROR(VLOOKUP(1,INDIRECT("AE$"&amp;$V49&amp;":AF$4507"),2,FALSE)),"",VLOOKUP(1,INDIRECT("AE$"&amp;$V49&amp;":AF$4507"),2,FALSE))</f>
        <v/>
      </c>
      <c r="J50" s="167"/>
      <c r="K50" s="167"/>
      <c r="L50" s="167"/>
      <c r="M50" s="167"/>
      <c r="N50" s="167"/>
      <c r="O50" s="210">
        <f ca="1">SUMIFS(Table1[amount],Table1[year],O$7,Table1[ctry2],$I50,Table1[item],"TCO")</f>
        <v>0</v>
      </c>
      <c r="P50" s="211">
        <f ca="1">SUMIFS(Table1[amount],Table1[year],P$7,Table1[ctry2],$I50,Table1[item],"TCO")</f>
        <v>0</v>
      </c>
      <c r="Q50" s="211">
        <f ca="1">SUMIFS(Table1[amount],Table1[year],Q$7,Table1[ctry2],$I50,Table1[item],"TCO")</f>
        <v>0</v>
      </c>
      <c r="R50" s="211">
        <f ca="1">SUMIFS(Table1[amount],Table1[year],R$7,Table1[ctry2],$I50,Table1[item],"TCO")</f>
        <v>0</v>
      </c>
      <c r="S50" s="211">
        <f ca="1">SUMIFS(Table1[amount],Table1[year],S$7,Table1[ctry2],$I50,Table1[item],"TCO")</f>
        <v>0</v>
      </c>
      <c r="T50" s="212">
        <f t="shared" ca="1" si="6"/>
        <v>0</v>
      </c>
      <c r="U50" s="5"/>
      <c r="V50" s="139" t="str">
        <f ca="1">IF(B50="","",_xlfn.MAXIFS(Table1[row],Table1[ctry2],B50)+1)</f>
        <v/>
      </c>
      <c r="X50" s="66">
        <v>1</v>
      </c>
      <c r="Y50" s="66" t="s">
        <v>499</v>
      </c>
      <c r="Z50" s="66" t="s">
        <v>21</v>
      </c>
      <c r="AA50" s="66" t="str">
        <f>IF(OR(VLOOKUP(Table1[[#This Row],[sheet]],Prg!$A$7:$F$31,6,FALSE)=Prg!$O$2,VLOOKUP(Table1[[#This Row],[sheet]],Prg!$A$7:$F$31,6,FALSE)=Prg!$O$3),"Yes","No")</f>
        <v>Yes</v>
      </c>
      <c r="AB50" s="66">
        <v>2023</v>
      </c>
      <c r="AC50" s="66">
        <v>16</v>
      </c>
      <c r="AD50" s="66">
        <f ca="1">IF(ISERROR(VLOOKUP(Table1[[#This Row],[item]],INDIRECT("'"&amp;Table1[[#This Row],[sheet]]&amp;"'!$A$8:$T$42"),Table1[[#This Row],[r]],FALSE)),"",VLOOKUP(Table1[[#This Row],[item]],INDIRECT("'"&amp;Table1[[#This Row],[sheet]]&amp;"'!$A$8:$T$42"),Table1[[#This Row],[r]],FALSE))</f>
        <v>0</v>
      </c>
      <c r="AE50" s="72">
        <f>IF(VLOOKUP(Table1[[#This Row],[sheet]],Prg!$A$7:$J$31,10,FALSE)="","",VLOOKUP(Table1[[#This Row],[sheet]],Prg!$A$7:$J$31,10,FALSE)*1)</f>
        <v>1</v>
      </c>
      <c r="AF50" s="72" t="str">
        <f>VLOOKUP(Table1[[#This Row],[sheet]],Prg!$A$7:$J$31,5,FALSE)</f>
        <v>CONGO (DEMOCRATIC REP.)</v>
      </c>
      <c r="AG50" s="72">
        <f>ROW()</f>
        <v>50</v>
      </c>
    </row>
    <row r="51" spans="1:33" hidden="1" x14ac:dyDescent="0.3">
      <c r="A51" s="4"/>
      <c r="B51" s="67" t="str">
        <f t="shared" ref="B51:B65" ca="1" si="7">IF(ISERROR(VLOOKUP(1,INDIRECT("AE$"&amp;$V50&amp;":AF$4507"),2,FALSE)),"",VLOOKUP(1,INDIRECT("AE$"&amp;$V50&amp;":AF$4507"),2,FALSE))</f>
        <v/>
      </c>
      <c r="C51" s="68"/>
      <c r="D51" s="68"/>
      <c r="E51" s="68"/>
      <c r="F51" s="68"/>
      <c r="G51" s="68"/>
      <c r="H51" s="68"/>
      <c r="I51" s="135" t="str">
        <f t="shared" ref="I51:I65" ca="1" si="8">IF(ISERROR(VLOOKUP(1,INDIRECT("AE$"&amp;$V50&amp;":AF$4507"),2,FALSE)),"",VLOOKUP(1,INDIRECT("AE$"&amp;$V50&amp;":AF$4507"),2,FALSE))</f>
        <v/>
      </c>
      <c r="J51" s="166"/>
      <c r="K51" s="166"/>
      <c r="L51" s="166"/>
      <c r="M51" s="166"/>
      <c r="N51" s="166"/>
      <c r="O51" s="208">
        <f ca="1">SUMIFS(Table1[amount],Table1[year],O$7,Table1[ctry2],$I51,Table1[item],"TCO")</f>
        <v>0</v>
      </c>
      <c r="P51" s="196">
        <f ca="1">SUMIFS(Table1[amount],Table1[year],P$7,Table1[ctry2],$I51,Table1[item],"TCO")</f>
        <v>0</v>
      </c>
      <c r="Q51" s="196">
        <f ca="1">SUMIFS(Table1[amount],Table1[year],Q$7,Table1[ctry2],$I51,Table1[item],"TCO")</f>
        <v>0</v>
      </c>
      <c r="R51" s="196">
        <f ca="1">SUMIFS(Table1[amount],Table1[year],R$7,Table1[ctry2],$I51,Table1[item],"TCO")</f>
        <v>0</v>
      </c>
      <c r="S51" s="196">
        <f ca="1">SUMIFS(Table1[amount],Table1[year],S$7,Table1[ctry2],$I51,Table1[item],"TCO")</f>
        <v>0</v>
      </c>
      <c r="T51" s="209">
        <f t="shared" ca="1" si="6"/>
        <v>0</v>
      </c>
      <c r="U51" s="5"/>
      <c r="V51" s="139" t="str">
        <f ca="1">IF(B51="","",_xlfn.MAXIFS(Table1[row],Table1[ctry2],B51)+1)</f>
        <v/>
      </c>
      <c r="X51" s="66">
        <v>1</v>
      </c>
      <c r="Y51" s="66" t="s">
        <v>500</v>
      </c>
      <c r="Z51" s="66" t="s">
        <v>22</v>
      </c>
      <c r="AA51" s="66" t="str">
        <f>IF(OR(VLOOKUP(Table1[[#This Row],[sheet]],Prg!$A$7:$F$31,6,FALSE)=Prg!$O$2,VLOOKUP(Table1[[#This Row],[sheet]],Prg!$A$7:$F$31,6,FALSE)=Prg!$O$3),"Yes","No")</f>
        <v>Yes</v>
      </c>
      <c r="AB51" s="66">
        <v>2023</v>
      </c>
      <c r="AC51" s="66">
        <v>16</v>
      </c>
      <c r="AD51" s="66">
        <f ca="1">IF(ISERROR(VLOOKUP(Table1[[#This Row],[item]],INDIRECT("'"&amp;Table1[[#This Row],[sheet]]&amp;"'!$A$8:$T$42"),Table1[[#This Row],[r]],FALSE)),"",VLOOKUP(Table1[[#This Row],[item]],INDIRECT("'"&amp;Table1[[#This Row],[sheet]]&amp;"'!$A$8:$T$42"),Table1[[#This Row],[r]],FALSE))</f>
        <v>0</v>
      </c>
      <c r="AE51" s="72">
        <f>IF(VLOOKUP(Table1[[#This Row],[sheet]],Prg!$A$7:$J$31,10,FALSE)="","",VLOOKUP(Table1[[#This Row],[sheet]],Prg!$A$7:$J$31,10,FALSE)*1)</f>
        <v>1</v>
      </c>
      <c r="AF51" s="72" t="str">
        <f>VLOOKUP(Table1[[#This Row],[sheet]],Prg!$A$7:$J$31,5,FALSE)</f>
        <v>CONGO (DEMOCRATIC REP.)</v>
      </c>
      <c r="AG51" s="72">
        <f>ROW()</f>
        <v>51</v>
      </c>
    </row>
    <row r="52" spans="1:33" hidden="1" x14ac:dyDescent="0.3">
      <c r="A52" s="4"/>
      <c r="B52" s="19" t="str">
        <f t="shared" ca="1" si="7"/>
        <v/>
      </c>
      <c r="C52" s="69"/>
      <c r="D52" s="69"/>
      <c r="E52" s="69"/>
      <c r="F52" s="69"/>
      <c r="G52" s="69"/>
      <c r="H52" s="69"/>
      <c r="I52" s="136" t="str">
        <f t="shared" ca="1" si="8"/>
        <v/>
      </c>
      <c r="J52" s="167"/>
      <c r="K52" s="167"/>
      <c r="L52" s="167"/>
      <c r="M52" s="167"/>
      <c r="N52" s="167"/>
      <c r="O52" s="210">
        <f ca="1">SUMIFS(Table1[amount],Table1[year],O$7,Table1[ctry2],$I52,Table1[item],"TCO")</f>
        <v>0</v>
      </c>
      <c r="P52" s="211">
        <f ca="1">SUMIFS(Table1[amount],Table1[year],P$7,Table1[ctry2],$I52,Table1[item],"TCO")</f>
        <v>0</v>
      </c>
      <c r="Q52" s="211">
        <f ca="1">SUMIFS(Table1[amount],Table1[year],Q$7,Table1[ctry2],$I52,Table1[item],"TCO")</f>
        <v>0</v>
      </c>
      <c r="R52" s="211">
        <f ca="1">SUMIFS(Table1[amount],Table1[year],R$7,Table1[ctry2],$I52,Table1[item],"TCO")</f>
        <v>0</v>
      </c>
      <c r="S52" s="211">
        <f ca="1">SUMIFS(Table1[amount],Table1[year],S$7,Table1[ctry2],$I52,Table1[item],"TCO")</f>
        <v>0</v>
      </c>
      <c r="T52" s="212">
        <f t="shared" ca="1" si="6"/>
        <v>0</v>
      </c>
      <c r="U52" s="5"/>
      <c r="V52" s="139" t="str">
        <f ca="1">IF(B52="","",_xlfn.MAXIFS(Table1[row],Table1[ctry2],B52)+1)</f>
        <v/>
      </c>
      <c r="X52" s="66">
        <v>1</v>
      </c>
      <c r="Y52" s="66" t="s">
        <v>501</v>
      </c>
      <c r="Z52" s="66" t="s">
        <v>23</v>
      </c>
      <c r="AA52" s="66" t="str">
        <f>IF(OR(VLOOKUP(Table1[[#This Row],[sheet]],Prg!$A$7:$F$31,6,FALSE)=Prg!$O$2,VLOOKUP(Table1[[#This Row],[sheet]],Prg!$A$7:$F$31,6,FALSE)=Prg!$O$3),"Yes","No")</f>
        <v>Yes</v>
      </c>
      <c r="AB52" s="66">
        <v>2023</v>
      </c>
      <c r="AC52" s="66">
        <v>16</v>
      </c>
      <c r="AD52" s="66">
        <f ca="1">IF(ISERROR(VLOOKUP(Table1[[#This Row],[item]],INDIRECT("'"&amp;Table1[[#This Row],[sheet]]&amp;"'!$A$8:$T$42"),Table1[[#This Row],[r]],FALSE)),"",VLOOKUP(Table1[[#This Row],[item]],INDIRECT("'"&amp;Table1[[#This Row],[sheet]]&amp;"'!$A$8:$T$42"),Table1[[#This Row],[r]],FALSE))</f>
        <v>0</v>
      </c>
      <c r="AE52" s="72">
        <f>IF(VLOOKUP(Table1[[#This Row],[sheet]],Prg!$A$7:$J$31,10,FALSE)="","",VLOOKUP(Table1[[#This Row],[sheet]],Prg!$A$7:$J$31,10,FALSE)*1)</f>
        <v>1</v>
      </c>
      <c r="AF52" s="72" t="str">
        <f>VLOOKUP(Table1[[#This Row],[sheet]],Prg!$A$7:$J$31,5,FALSE)</f>
        <v>CONGO (DEMOCRATIC REP.)</v>
      </c>
      <c r="AG52" s="72">
        <f>ROW()</f>
        <v>52</v>
      </c>
    </row>
    <row r="53" spans="1:33" hidden="1" x14ac:dyDescent="0.3">
      <c r="A53" s="4"/>
      <c r="B53" s="138" t="str">
        <f t="shared" ca="1" si="7"/>
        <v/>
      </c>
      <c r="C53" s="140"/>
      <c r="D53" s="140"/>
      <c r="E53" s="140"/>
      <c r="F53" s="140"/>
      <c r="G53" s="140"/>
      <c r="H53" s="140"/>
      <c r="I53" s="135" t="str">
        <f t="shared" ca="1" si="8"/>
        <v/>
      </c>
      <c r="J53" s="166"/>
      <c r="K53" s="166"/>
      <c r="L53" s="166"/>
      <c r="M53" s="166"/>
      <c r="N53" s="166"/>
      <c r="O53" s="208">
        <f ca="1">SUMIFS(Table1[amount],Table1[year],O$7,Table1[ctry2],$I53,Table1[item],"TCO")</f>
        <v>0</v>
      </c>
      <c r="P53" s="196">
        <f ca="1">SUMIFS(Table1[amount],Table1[year],P$7,Table1[ctry2],$I53,Table1[item],"TCO")</f>
        <v>0</v>
      </c>
      <c r="Q53" s="196">
        <f ca="1">SUMIFS(Table1[amount],Table1[year],Q$7,Table1[ctry2],$I53,Table1[item],"TCO")</f>
        <v>0</v>
      </c>
      <c r="R53" s="196">
        <f ca="1">SUMIFS(Table1[amount],Table1[year],R$7,Table1[ctry2],$I53,Table1[item],"TCO")</f>
        <v>0</v>
      </c>
      <c r="S53" s="196">
        <f ca="1">SUMIFS(Table1[amount],Table1[year],S$7,Table1[ctry2],$I53,Table1[item],"TCO")</f>
        <v>0</v>
      </c>
      <c r="T53" s="209">
        <f t="shared" ca="1" si="6"/>
        <v>0</v>
      </c>
      <c r="U53" s="5"/>
      <c r="V53" s="139" t="str">
        <f ca="1">IF(B53="","",_xlfn.MAXIFS(Table1[row],Table1[ctry2],B53)+1)</f>
        <v/>
      </c>
      <c r="X53" s="66">
        <v>1</v>
      </c>
      <c r="Y53" s="66" t="s">
        <v>502</v>
      </c>
      <c r="Z53" s="66" t="s">
        <v>467</v>
      </c>
      <c r="AA53" s="66" t="str">
        <f>IF(OR(VLOOKUP(Table1[[#This Row],[sheet]],Prg!$A$7:$F$31,6,FALSE)=Prg!$O$2,VLOOKUP(Table1[[#This Row],[sheet]],Prg!$A$7:$F$31,6,FALSE)=Prg!$O$3),"Yes","No")</f>
        <v>Yes</v>
      </c>
      <c r="AB53" s="66">
        <v>2023</v>
      </c>
      <c r="AC53" s="66">
        <v>16</v>
      </c>
      <c r="AD53" s="66">
        <f ca="1">IF(ISERROR(VLOOKUP(Table1[[#This Row],[item]],INDIRECT("'"&amp;Table1[[#This Row],[sheet]]&amp;"'!$A$8:$T$42"),Table1[[#This Row],[r]],FALSE)),"",VLOOKUP(Table1[[#This Row],[item]],INDIRECT("'"&amp;Table1[[#This Row],[sheet]]&amp;"'!$A$8:$T$42"),Table1[[#This Row],[r]],FALSE))</f>
        <v>0</v>
      </c>
      <c r="AE53" s="72">
        <f>IF(VLOOKUP(Table1[[#This Row],[sheet]],Prg!$A$7:$J$31,10,FALSE)="","",VLOOKUP(Table1[[#This Row],[sheet]],Prg!$A$7:$J$31,10,FALSE)*1)</f>
        <v>1</v>
      </c>
      <c r="AF53" s="72" t="str">
        <f>VLOOKUP(Table1[[#This Row],[sheet]],Prg!$A$7:$J$31,5,FALSE)</f>
        <v>CONGO (DEMOCRATIC REP.)</v>
      </c>
      <c r="AG53" s="72">
        <f>ROW()</f>
        <v>53</v>
      </c>
    </row>
    <row r="54" spans="1:33" hidden="1" x14ac:dyDescent="0.3">
      <c r="B54" s="19" t="str">
        <f t="shared" ca="1" si="7"/>
        <v/>
      </c>
      <c r="C54" s="141"/>
      <c r="D54" s="141"/>
      <c r="E54" s="141"/>
      <c r="F54" s="141"/>
      <c r="G54" s="141"/>
      <c r="H54" s="141"/>
      <c r="I54" s="136" t="str">
        <f t="shared" ca="1" si="8"/>
        <v/>
      </c>
      <c r="J54" s="167"/>
      <c r="K54" s="167"/>
      <c r="L54" s="167"/>
      <c r="M54" s="167"/>
      <c r="N54" s="167"/>
      <c r="O54" s="210">
        <f ca="1">SUMIFS(Table1[amount],Table1[year],O$7,Table1[ctry2],$I54,Table1[item],"TCO")</f>
        <v>0</v>
      </c>
      <c r="P54" s="211">
        <f ca="1">SUMIFS(Table1[amount],Table1[year],P$7,Table1[ctry2],$I54,Table1[item],"TCO")</f>
        <v>0</v>
      </c>
      <c r="Q54" s="211">
        <f ca="1">SUMIFS(Table1[amount],Table1[year],Q$7,Table1[ctry2],$I54,Table1[item],"TCO")</f>
        <v>0</v>
      </c>
      <c r="R54" s="211">
        <f ca="1">SUMIFS(Table1[amount],Table1[year],R$7,Table1[ctry2],$I54,Table1[item],"TCO")</f>
        <v>0</v>
      </c>
      <c r="S54" s="211">
        <f ca="1">SUMIFS(Table1[amount],Table1[year],S$7,Table1[ctry2],$I54,Table1[item],"TCO")</f>
        <v>0</v>
      </c>
      <c r="T54" s="212">
        <f t="shared" ref="T54:T65" ca="1" si="9">SUM(O54:S54)</f>
        <v>0</v>
      </c>
      <c r="U54" s="5"/>
      <c r="V54" s="139" t="str">
        <f ca="1">IF(B54="","",_xlfn.MAXIFS(Table1[row],Table1[ctry2],B54)+1)</f>
        <v/>
      </c>
      <c r="X54" s="66">
        <v>1</v>
      </c>
      <c r="Y54" s="66" t="s">
        <v>473</v>
      </c>
      <c r="Z54" s="66" t="s">
        <v>1</v>
      </c>
      <c r="AA54" s="66" t="str">
        <f>IF(OR(VLOOKUP(Table1[[#This Row],[sheet]],Prg!$A$7:$F$31,6,FALSE)=Prg!$O$2,VLOOKUP(Table1[[#This Row],[sheet]],Prg!$A$7:$F$31,6,FALSE)=Prg!$O$3),"Yes","No")</f>
        <v>Yes</v>
      </c>
      <c r="AB54" s="66">
        <v>2023</v>
      </c>
      <c r="AC54" s="66">
        <v>16</v>
      </c>
      <c r="AD54" s="66">
        <f ca="1">IF(ISERROR(VLOOKUP(Table1[[#This Row],[item]],INDIRECT("'"&amp;Table1[[#This Row],[sheet]]&amp;"'!$A$8:$T$42"),Table1[[#This Row],[r]],FALSE)),"",VLOOKUP(Table1[[#This Row],[item]],INDIRECT("'"&amp;Table1[[#This Row],[sheet]]&amp;"'!$A$8:$T$42"),Table1[[#This Row],[r]],FALSE))</f>
        <v>72021.7</v>
      </c>
      <c r="AE54" s="72">
        <f>IF(VLOOKUP(Table1[[#This Row],[sheet]],Prg!$A$7:$J$31,10,FALSE)="","",VLOOKUP(Table1[[#This Row],[sheet]],Prg!$A$7:$J$31,10,FALSE)*1)</f>
        <v>1</v>
      </c>
      <c r="AF54" s="72" t="str">
        <f>VLOOKUP(Table1[[#This Row],[sheet]],Prg!$A$7:$J$31,5,FALSE)</f>
        <v>CONGO (DEMOCRATIC REP.)</v>
      </c>
      <c r="AG54" s="72">
        <f>ROW()</f>
        <v>54</v>
      </c>
    </row>
    <row r="55" spans="1:33" hidden="1" x14ac:dyDescent="0.3">
      <c r="B55" s="138" t="str">
        <f t="shared" ca="1" si="7"/>
        <v/>
      </c>
      <c r="C55" s="140"/>
      <c r="D55" s="140"/>
      <c r="E55" s="140"/>
      <c r="F55" s="140"/>
      <c r="G55" s="140"/>
      <c r="H55" s="140"/>
      <c r="I55" s="135" t="str">
        <f t="shared" ca="1" si="8"/>
        <v/>
      </c>
      <c r="J55" s="166"/>
      <c r="K55" s="166"/>
      <c r="L55" s="166"/>
      <c r="M55" s="166"/>
      <c r="N55" s="166"/>
      <c r="O55" s="208">
        <f ca="1">SUMIFS(Table1[amount],Table1[year],O$7,Table1[ctry2],$I55,Table1[item],"TCO")</f>
        <v>0</v>
      </c>
      <c r="P55" s="196">
        <f ca="1">SUMIFS(Table1[amount],Table1[year],P$7,Table1[ctry2],$I55,Table1[item],"TCO")</f>
        <v>0</v>
      </c>
      <c r="Q55" s="196">
        <f ca="1">SUMIFS(Table1[amount],Table1[year],Q$7,Table1[ctry2],$I55,Table1[item],"TCO")</f>
        <v>0</v>
      </c>
      <c r="R55" s="196">
        <f ca="1">SUMIFS(Table1[amount],Table1[year],R$7,Table1[ctry2],$I55,Table1[item],"TCO")</f>
        <v>0</v>
      </c>
      <c r="S55" s="196">
        <f ca="1">SUMIFS(Table1[amount],Table1[year],S$7,Table1[ctry2],$I55,Table1[item],"TCO")</f>
        <v>0</v>
      </c>
      <c r="T55" s="209">
        <f t="shared" ca="1" si="9"/>
        <v>0</v>
      </c>
      <c r="U55" s="5"/>
      <c r="V55" s="139" t="str">
        <f ca="1">IF(B55="","",_xlfn.MAXIFS(Table1[row],Table1[ctry2],B55)+1)</f>
        <v/>
      </c>
      <c r="X55" s="66">
        <v>1</v>
      </c>
      <c r="Y55" s="66" t="s">
        <v>474</v>
      </c>
      <c r="Z55" s="66" t="s">
        <v>24</v>
      </c>
      <c r="AA55" s="66" t="str">
        <f>IF(OR(VLOOKUP(Table1[[#This Row],[sheet]],Prg!$A$7:$F$31,6,FALSE)=Prg!$O$2,VLOOKUP(Table1[[#This Row],[sheet]],Prg!$A$7:$F$31,6,FALSE)=Prg!$O$3),"Yes","No")</f>
        <v>Yes</v>
      </c>
      <c r="AB55" s="66">
        <v>2023</v>
      </c>
      <c r="AC55" s="66">
        <v>16</v>
      </c>
      <c r="AD55" s="66">
        <f ca="1">IF(ISERROR(VLOOKUP(Table1[[#This Row],[item]],INDIRECT("'"&amp;Table1[[#This Row],[sheet]]&amp;"'!$A$8:$T$42"),Table1[[#This Row],[r]],FALSE)),"",VLOOKUP(Table1[[#This Row],[item]],INDIRECT("'"&amp;Table1[[#This Row],[sheet]]&amp;"'!$A$8:$T$42"),Table1[[#This Row],[r]],FALSE))</f>
        <v>2887</v>
      </c>
      <c r="AE55" s="72">
        <f>IF(VLOOKUP(Table1[[#This Row],[sheet]],Prg!$A$7:$J$31,10,FALSE)="","",VLOOKUP(Table1[[#This Row],[sheet]],Prg!$A$7:$J$31,10,FALSE)*1)</f>
        <v>1</v>
      </c>
      <c r="AF55" s="72" t="str">
        <f>VLOOKUP(Table1[[#This Row],[sheet]],Prg!$A$7:$J$31,5,FALSE)</f>
        <v>CONGO (DEMOCRATIC REP.)</v>
      </c>
      <c r="AG55" s="72">
        <f>ROW()</f>
        <v>55</v>
      </c>
    </row>
    <row r="56" spans="1:33" hidden="1" x14ac:dyDescent="0.3">
      <c r="B56" s="19" t="str">
        <f t="shared" ca="1" si="7"/>
        <v/>
      </c>
      <c r="C56" s="141"/>
      <c r="D56" s="141"/>
      <c r="E56" s="141"/>
      <c r="F56" s="141"/>
      <c r="G56" s="141"/>
      <c r="H56" s="141"/>
      <c r="I56" s="136" t="str">
        <f t="shared" ca="1" si="8"/>
        <v/>
      </c>
      <c r="J56" s="167"/>
      <c r="K56" s="167"/>
      <c r="L56" s="167"/>
      <c r="M56" s="167"/>
      <c r="N56" s="167"/>
      <c r="O56" s="210">
        <f ca="1">SUMIFS(Table1[amount],Table1[year],O$7,Table1[ctry2],$I56,Table1[item],"TCO")</f>
        <v>0</v>
      </c>
      <c r="P56" s="211">
        <f ca="1">SUMIFS(Table1[amount],Table1[year],P$7,Table1[ctry2],$I56,Table1[item],"TCO")</f>
        <v>0</v>
      </c>
      <c r="Q56" s="211">
        <f ca="1">SUMIFS(Table1[amount],Table1[year],Q$7,Table1[ctry2],$I56,Table1[item],"TCO")</f>
        <v>0</v>
      </c>
      <c r="R56" s="211">
        <f ca="1">SUMIFS(Table1[amount],Table1[year],R$7,Table1[ctry2],$I56,Table1[item],"TCO")</f>
        <v>0</v>
      </c>
      <c r="S56" s="211">
        <f ca="1">SUMIFS(Table1[amount],Table1[year],S$7,Table1[ctry2],$I56,Table1[item],"TCO")</f>
        <v>0</v>
      </c>
      <c r="T56" s="212">
        <f t="shared" ca="1" si="9"/>
        <v>0</v>
      </c>
      <c r="U56" s="5"/>
      <c r="V56" s="139" t="str">
        <f ca="1">IF(B56="","",_xlfn.MAXIFS(Table1[row],Table1[ctry2],B56)+1)</f>
        <v/>
      </c>
      <c r="X56" s="66">
        <v>1</v>
      </c>
      <c r="Y56" s="66" t="s">
        <v>477</v>
      </c>
      <c r="Z56" s="66" t="s">
        <v>25</v>
      </c>
      <c r="AA56" s="66" t="str">
        <f>IF(OR(VLOOKUP(Table1[[#This Row],[sheet]],Prg!$A$7:$F$31,6,FALSE)=Prg!$O$2,VLOOKUP(Table1[[#This Row],[sheet]],Prg!$A$7:$F$31,6,FALSE)=Prg!$O$3),"Yes","No")</f>
        <v>Yes</v>
      </c>
      <c r="AB56" s="66">
        <v>2023</v>
      </c>
      <c r="AC56" s="66">
        <v>16</v>
      </c>
      <c r="AD56" s="66">
        <f ca="1">IF(ISERROR(VLOOKUP(Table1[[#This Row],[item]],INDIRECT("'"&amp;Table1[[#This Row],[sheet]]&amp;"'!$A$8:$T$42"),Table1[[#This Row],[r]],FALSE)),"",VLOOKUP(Table1[[#This Row],[item]],INDIRECT("'"&amp;Table1[[#This Row],[sheet]]&amp;"'!$A$8:$T$42"),Table1[[#This Row],[r]],FALSE))</f>
        <v>0</v>
      </c>
      <c r="AE56" s="72">
        <f>IF(VLOOKUP(Table1[[#This Row],[sheet]],Prg!$A$7:$J$31,10,FALSE)="","",VLOOKUP(Table1[[#This Row],[sheet]],Prg!$A$7:$J$31,10,FALSE)*1)</f>
        <v>1</v>
      </c>
      <c r="AF56" s="72" t="str">
        <f>VLOOKUP(Table1[[#This Row],[sheet]],Prg!$A$7:$J$31,5,FALSE)</f>
        <v>CONGO (DEMOCRATIC REP.)</v>
      </c>
      <c r="AG56" s="72">
        <f>ROW()</f>
        <v>56</v>
      </c>
    </row>
    <row r="57" spans="1:33" hidden="1" x14ac:dyDescent="0.3">
      <c r="B57" s="138" t="str">
        <f t="shared" ca="1" si="7"/>
        <v/>
      </c>
      <c r="C57" s="140"/>
      <c r="D57" s="140"/>
      <c r="E57" s="140"/>
      <c r="F57" s="140"/>
      <c r="G57" s="140"/>
      <c r="H57" s="140"/>
      <c r="I57" s="135" t="str">
        <f t="shared" ca="1" si="8"/>
        <v/>
      </c>
      <c r="J57" s="166"/>
      <c r="K57" s="166"/>
      <c r="L57" s="166"/>
      <c r="M57" s="166"/>
      <c r="N57" s="166"/>
      <c r="O57" s="208">
        <f ca="1">SUMIFS(Table1[amount],Table1[year],O$7,Table1[ctry2],$I57,Table1[item],"TCO")</f>
        <v>0</v>
      </c>
      <c r="P57" s="196">
        <f ca="1">SUMIFS(Table1[amount],Table1[year],P$7,Table1[ctry2],$I57,Table1[item],"TCO")</f>
        <v>0</v>
      </c>
      <c r="Q57" s="196">
        <f ca="1">SUMIFS(Table1[amount],Table1[year],Q$7,Table1[ctry2],$I57,Table1[item],"TCO")</f>
        <v>0</v>
      </c>
      <c r="R57" s="196">
        <f ca="1">SUMIFS(Table1[amount],Table1[year],R$7,Table1[ctry2],$I57,Table1[item],"TCO")</f>
        <v>0</v>
      </c>
      <c r="S57" s="196">
        <f ca="1">SUMIFS(Table1[amount],Table1[year],S$7,Table1[ctry2],$I57,Table1[item],"TCO")</f>
        <v>0</v>
      </c>
      <c r="T57" s="209">
        <f t="shared" ca="1" si="9"/>
        <v>0</v>
      </c>
      <c r="U57" s="5"/>
      <c r="V57" s="139" t="str">
        <f ca="1">IF(B57="","",_xlfn.MAXIFS(Table1[row],Table1[ctry2],B57)+1)</f>
        <v/>
      </c>
      <c r="X57" s="66">
        <v>1</v>
      </c>
      <c r="Y57" s="66" t="s">
        <v>478</v>
      </c>
      <c r="Z57" s="66" t="s">
        <v>26</v>
      </c>
      <c r="AA57" s="66" t="str">
        <f>IF(OR(VLOOKUP(Table1[[#This Row],[sheet]],Prg!$A$7:$F$31,6,FALSE)=Prg!$O$2,VLOOKUP(Table1[[#This Row],[sheet]],Prg!$A$7:$F$31,6,FALSE)=Prg!$O$3),"Yes","No")</f>
        <v>Yes</v>
      </c>
      <c r="AB57" s="66">
        <v>2023</v>
      </c>
      <c r="AC57" s="66">
        <v>16</v>
      </c>
      <c r="AD57" s="66">
        <f ca="1">IF(ISERROR(VLOOKUP(Table1[[#This Row],[item]],INDIRECT("'"&amp;Table1[[#This Row],[sheet]]&amp;"'!$A$8:$T$42"),Table1[[#This Row],[r]],FALSE)),"",VLOOKUP(Table1[[#This Row],[item]],INDIRECT("'"&amp;Table1[[#This Row],[sheet]]&amp;"'!$A$8:$T$42"),Table1[[#This Row],[r]],FALSE))</f>
        <v>2887</v>
      </c>
      <c r="AE57" s="72">
        <f>IF(VLOOKUP(Table1[[#This Row],[sheet]],Prg!$A$7:$J$31,10,FALSE)="","",VLOOKUP(Table1[[#This Row],[sheet]],Prg!$A$7:$J$31,10,FALSE)*1)</f>
        <v>1</v>
      </c>
      <c r="AF57" s="72" t="str">
        <f>VLOOKUP(Table1[[#This Row],[sheet]],Prg!$A$7:$J$31,5,FALSE)</f>
        <v>CONGO (DEMOCRATIC REP.)</v>
      </c>
      <c r="AG57" s="72">
        <f>ROW()</f>
        <v>57</v>
      </c>
    </row>
    <row r="58" spans="1:33" hidden="1" x14ac:dyDescent="0.3">
      <c r="B58" s="19" t="str">
        <f t="shared" ca="1" si="7"/>
        <v/>
      </c>
      <c r="C58" s="141"/>
      <c r="D58" s="141"/>
      <c r="E58" s="141"/>
      <c r="F58" s="141"/>
      <c r="G58" s="141"/>
      <c r="H58" s="141"/>
      <c r="I58" s="136" t="str">
        <f t="shared" ca="1" si="8"/>
        <v/>
      </c>
      <c r="J58" s="167"/>
      <c r="K58" s="167"/>
      <c r="L58" s="167"/>
      <c r="M58" s="167"/>
      <c r="N58" s="167"/>
      <c r="O58" s="210">
        <f ca="1">SUMIFS(Table1[amount],Table1[year],O$7,Table1[ctry2],$I58,Table1[item],"TCO")</f>
        <v>0</v>
      </c>
      <c r="P58" s="211">
        <f ca="1">SUMIFS(Table1[amount],Table1[year],P$7,Table1[ctry2],$I58,Table1[item],"TCO")</f>
        <v>0</v>
      </c>
      <c r="Q58" s="211">
        <f ca="1">SUMIFS(Table1[amount],Table1[year],Q$7,Table1[ctry2],$I58,Table1[item],"TCO")</f>
        <v>0</v>
      </c>
      <c r="R58" s="211">
        <f ca="1">SUMIFS(Table1[amount],Table1[year],R$7,Table1[ctry2],$I58,Table1[item],"TCO")</f>
        <v>0</v>
      </c>
      <c r="S58" s="211">
        <f ca="1">SUMIFS(Table1[amount],Table1[year],S$7,Table1[ctry2],$I58,Table1[item],"TCO")</f>
        <v>0</v>
      </c>
      <c r="T58" s="212">
        <f t="shared" ca="1" si="9"/>
        <v>0</v>
      </c>
      <c r="U58" s="5"/>
      <c r="V58" s="139" t="str">
        <f ca="1">IF(B58="","",_xlfn.MAXIFS(Table1[row],Table1[ctry2],B58)+1)</f>
        <v/>
      </c>
      <c r="X58" s="66">
        <v>1</v>
      </c>
      <c r="Y58" s="66" t="s">
        <v>479</v>
      </c>
      <c r="Z58" s="66" t="s">
        <v>27</v>
      </c>
      <c r="AA58" s="66" t="str">
        <f>IF(OR(VLOOKUP(Table1[[#This Row],[sheet]],Prg!$A$7:$F$31,6,FALSE)=Prg!$O$2,VLOOKUP(Table1[[#This Row],[sheet]],Prg!$A$7:$F$31,6,FALSE)=Prg!$O$3),"Yes","No")</f>
        <v>Yes</v>
      </c>
      <c r="AB58" s="66">
        <v>2023</v>
      </c>
      <c r="AC58" s="66">
        <v>16</v>
      </c>
      <c r="AD58" s="66">
        <f ca="1">IF(ISERROR(VLOOKUP(Table1[[#This Row],[item]],INDIRECT("'"&amp;Table1[[#This Row],[sheet]]&amp;"'!$A$8:$T$42"),Table1[[#This Row],[r]],FALSE)),"",VLOOKUP(Table1[[#This Row],[item]],INDIRECT("'"&amp;Table1[[#This Row],[sheet]]&amp;"'!$A$8:$T$42"),Table1[[#This Row],[r]],FALSE))</f>
        <v>0</v>
      </c>
      <c r="AE58" s="72">
        <f>IF(VLOOKUP(Table1[[#This Row],[sheet]],Prg!$A$7:$J$31,10,FALSE)="","",VLOOKUP(Table1[[#This Row],[sheet]],Prg!$A$7:$J$31,10,FALSE)*1)</f>
        <v>1</v>
      </c>
      <c r="AF58" s="72" t="str">
        <f>VLOOKUP(Table1[[#This Row],[sheet]],Prg!$A$7:$J$31,5,FALSE)</f>
        <v>CONGO (DEMOCRATIC REP.)</v>
      </c>
      <c r="AG58" s="72">
        <f>ROW()</f>
        <v>58</v>
      </c>
    </row>
    <row r="59" spans="1:33" hidden="1" x14ac:dyDescent="0.3">
      <c r="B59" s="138" t="str">
        <f t="shared" ca="1" si="7"/>
        <v/>
      </c>
      <c r="C59" s="140"/>
      <c r="D59" s="140"/>
      <c r="E59" s="140"/>
      <c r="F59" s="140"/>
      <c r="G59" s="140"/>
      <c r="H59" s="140"/>
      <c r="I59" s="135" t="str">
        <f t="shared" ca="1" si="8"/>
        <v/>
      </c>
      <c r="J59" s="166"/>
      <c r="K59" s="166"/>
      <c r="L59" s="166"/>
      <c r="M59" s="166"/>
      <c r="N59" s="166"/>
      <c r="O59" s="208">
        <f ca="1">SUMIFS(Table1[amount],Table1[year],O$7,Table1[ctry2],$I59,Table1[item],"TCO")</f>
        <v>0</v>
      </c>
      <c r="P59" s="196">
        <f ca="1">SUMIFS(Table1[amount],Table1[year],P$7,Table1[ctry2],$I59,Table1[item],"TCO")</f>
        <v>0</v>
      </c>
      <c r="Q59" s="196">
        <f ca="1">SUMIFS(Table1[amount],Table1[year],Q$7,Table1[ctry2],$I59,Table1[item],"TCO")</f>
        <v>0</v>
      </c>
      <c r="R59" s="196">
        <f ca="1">SUMIFS(Table1[amount],Table1[year],R$7,Table1[ctry2],$I59,Table1[item],"TCO")</f>
        <v>0</v>
      </c>
      <c r="S59" s="196">
        <f ca="1">SUMIFS(Table1[amount],Table1[year],S$7,Table1[ctry2],$I59,Table1[item],"TCO")</f>
        <v>0</v>
      </c>
      <c r="T59" s="209">
        <f t="shared" ca="1" si="9"/>
        <v>0</v>
      </c>
      <c r="U59" s="5"/>
      <c r="V59" s="139" t="str">
        <f ca="1">IF(B59="","",_xlfn.MAXIFS(Table1[row],Table1[ctry2],B59)+1)</f>
        <v/>
      </c>
      <c r="X59" s="66">
        <v>1</v>
      </c>
      <c r="Y59" s="66" t="s">
        <v>475</v>
      </c>
      <c r="Z59" s="66" t="s">
        <v>28</v>
      </c>
      <c r="AA59" s="66" t="str">
        <f>IF(OR(VLOOKUP(Table1[[#This Row],[sheet]],Prg!$A$7:$F$31,6,FALSE)=Prg!$O$2,VLOOKUP(Table1[[#This Row],[sheet]],Prg!$A$7:$F$31,6,FALSE)=Prg!$O$3),"Yes","No")</f>
        <v>Yes</v>
      </c>
      <c r="AB59" s="66">
        <v>2023</v>
      </c>
      <c r="AC59" s="66">
        <v>16</v>
      </c>
      <c r="AD59" s="66">
        <f ca="1">IF(ISERROR(VLOOKUP(Table1[[#This Row],[item]],INDIRECT("'"&amp;Table1[[#This Row],[sheet]]&amp;"'!$A$8:$T$42"),Table1[[#This Row],[r]],FALSE)),"",VLOOKUP(Table1[[#This Row],[item]],INDIRECT("'"&amp;Table1[[#This Row],[sheet]]&amp;"'!$A$8:$T$42"),Table1[[#This Row],[r]],FALSE))</f>
        <v>37934.699999999997</v>
      </c>
      <c r="AE59" s="72">
        <f>IF(VLOOKUP(Table1[[#This Row],[sheet]],Prg!$A$7:$J$31,10,FALSE)="","",VLOOKUP(Table1[[#This Row],[sheet]],Prg!$A$7:$J$31,10,FALSE)*1)</f>
        <v>1</v>
      </c>
      <c r="AF59" s="72" t="str">
        <f>VLOOKUP(Table1[[#This Row],[sheet]],Prg!$A$7:$J$31,5,FALSE)</f>
        <v>CONGO (DEMOCRATIC REP.)</v>
      </c>
      <c r="AG59" s="72">
        <f>ROW()</f>
        <v>59</v>
      </c>
    </row>
    <row r="60" spans="1:33" hidden="1" x14ac:dyDescent="0.3">
      <c r="B60" s="19" t="str">
        <f t="shared" ca="1" si="7"/>
        <v/>
      </c>
      <c r="C60" s="141"/>
      <c r="D60" s="141"/>
      <c r="E60" s="141"/>
      <c r="F60" s="141"/>
      <c r="G60" s="141"/>
      <c r="H60" s="141"/>
      <c r="I60" s="136" t="str">
        <f t="shared" ca="1" si="8"/>
        <v/>
      </c>
      <c r="J60" s="167"/>
      <c r="K60" s="167"/>
      <c r="L60" s="167"/>
      <c r="M60" s="167"/>
      <c r="N60" s="167"/>
      <c r="O60" s="210">
        <f ca="1">SUMIFS(Table1[amount],Table1[year],O$7,Table1[ctry2],$I60,Table1[item],"TCO")</f>
        <v>0</v>
      </c>
      <c r="P60" s="211">
        <f ca="1">SUMIFS(Table1[amount],Table1[year],P$7,Table1[ctry2],$I60,Table1[item],"TCO")</f>
        <v>0</v>
      </c>
      <c r="Q60" s="211">
        <f ca="1">SUMIFS(Table1[amount],Table1[year],Q$7,Table1[ctry2],$I60,Table1[item],"TCO")</f>
        <v>0</v>
      </c>
      <c r="R60" s="211">
        <f ca="1">SUMIFS(Table1[amount],Table1[year],R$7,Table1[ctry2],$I60,Table1[item],"TCO")</f>
        <v>0</v>
      </c>
      <c r="S60" s="211">
        <f ca="1">SUMIFS(Table1[amount],Table1[year],S$7,Table1[ctry2],$I60,Table1[item],"TCO")</f>
        <v>0</v>
      </c>
      <c r="T60" s="212">
        <f t="shared" ca="1" si="9"/>
        <v>0</v>
      </c>
      <c r="U60" s="5"/>
      <c r="V60" s="139" t="str">
        <f ca="1">IF(B60="","",_xlfn.MAXIFS(Table1[row],Table1[ctry2],B60)+1)</f>
        <v/>
      </c>
      <c r="X60" s="66">
        <v>1</v>
      </c>
      <c r="Y60" s="66" t="s">
        <v>480</v>
      </c>
      <c r="Z60" s="66" t="s">
        <v>29</v>
      </c>
      <c r="AA60" s="66" t="str">
        <f>IF(OR(VLOOKUP(Table1[[#This Row],[sheet]],Prg!$A$7:$F$31,6,FALSE)=Prg!$O$2,VLOOKUP(Table1[[#This Row],[sheet]],Prg!$A$7:$F$31,6,FALSE)=Prg!$O$3),"Yes","No")</f>
        <v>Yes</v>
      </c>
      <c r="AB60" s="66">
        <v>2023</v>
      </c>
      <c r="AC60" s="66">
        <v>16</v>
      </c>
      <c r="AD60" s="66">
        <f ca="1">IF(ISERROR(VLOOKUP(Table1[[#This Row],[item]],INDIRECT("'"&amp;Table1[[#This Row],[sheet]]&amp;"'!$A$8:$T$42"),Table1[[#This Row],[r]],FALSE)),"",VLOOKUP(Table1[[#This Row],[item]],INDIRECT("'"&amp;Table1[[#This Row],[sheet]]&amp;"'!$A$8:$T$42"),Table1[[#This Row],[r]],FALSE))</f>
        <v>1800</v>
      </c>
      <c r="AE60" s="72">
        <f>IF(VLOOKUP(Table1[[#This Row],[sheet]],Prg!$A$7:$J$31,10,FALSE)="","",VLOOKUP(Table1[[#This Row],[sheet]],Prg!$A$7:$J$31,10,FALSE)*1)</f>
        <v>1</v>
      </c>
      <c r="AF60" s="72" t="str">
        <f>VLOOKUP(Table1[[#This Row],[sheet]],Prg!$A$7:$J$31,5,FALSE)</f>
        <v>CONGO (DEMOCRATIC REP.)</v>
      </c>
      <c r="AG60" s="72">
        <f>ROW()</f>
        <v>60</v>
      </c>
    </row>
    <row r="61" spans="1:33" hidden="1" x14ac:dyDescent="0.3">
      <c r="B61" s="138" t="str">
        <f t="shared" ca="1" si="7"/>
        <v/>
      </c>
      <c r="C61" s="140"/>
      <c r="D61" s="140"/>
      <c r="E61" s="140"/>
      <c r="F61" s="140"/>
      <c r="G61" s="140"/>
      <c r="H61" s="140"/>
      <c r="I61" s="135" t="str">
        <f t="shared" ca="1" si="8"/>
        <v/>
      </c>
      <c r="J61" s="166"/>
      <c r="K61" s="166"/>
      <c r="L61" s="166"/>
      <c r="M61" s="166"/>
      <c r="N61" s="166"/>
      <c r="O61" s="208">
        <f ca="1">SUMIFS(Table1[amount],Table1[year],O$7,Table1[ctry2],$I61,Table1[item],"TCO")</f>
        <v>0</v>
      </c>
      <c r="P61" s="196">
        <f ca="1">SUMIFS(Table1[amount],Table1[year],P$7,Table1[ctry2],$I61,Table1[item],"TCO")</f>
        <v>0</v>
      </c>
      <c r="Q61" s="196">
        <f ca="1">SUMIFS(Table1[amount],Table1[year],Q$7,Table1[ctry2],$I61,Table1[item],"TCO")</f>
        <v>0</v>
      </c>
      <c r="R61" s="196">
        <f ca="1">SUMIFS(Table1[amount],Table1[year],R$7,Table1[ctry2],$I61,Table1[item],"TCO")</f>
        <v>0</v>
      </c>
      <c r="S61" s="196">
        <f ca="1">SUMIFS(Table1[amount],Table1[year],S$7,Table1[ctry2],$I61,Table1[item],"TCO")</f>
        <v>0</v>
      </c>
      <c r="T61" s="209">
        <f t="shared" ca="1" si="9"/>
        <v>0</v>
      </c>
      <c r="U61" s="5"/>
      <c r="V61" s="139" t="str">
        <f ca="1">IF(B61="","",_xlfn.MAXIFS(Table1[row],Table1[ctry2],B61)+1)</f>
        <v/>
      </c>
      <c r="X61" s="66">
        <v>1</v>
      </c>
      <c r="Y61" s="66" t="s">
        <v>481</v>
      </c>
      <c r="Z61" s="66" t="s">
        <v>30</v>
      </c>
      <c r="AA61" s="66" t="str">
        <f>IF(OR(VLOOKUP(Table1[[#This Row],[sheet]],Prg!$A$7:$F$31,6,FALSE)=Prg!$O$2,VLOOKUP(Table1[[#This Row],[sheet]],Prg!$A$7:$F$31,6,FALSE)=Prg!$O$3),"Yes","No")</f>
        <v>Yes</v>
      </c>
      <c r="AB61" s="66">
        <v>2023</v>
      </c>
      <c r="AC61" s="66">
        <v>16</v>
      </c>
      <c r="AD61" s="66">
        <f ca="1">IF(ISERROR(VLOOKUP(Table1[[#This Row],[item]],INDIRECT("'"&amp;Table1[[#This Row],[sheet]]&amp;"'!$A$8:$T$42"),Table1[[#This Row],[r]],FALSE)),"",VLOOKUP(Table1[[#This Row],[item]],INDIRECT("'"&amp;Table1[[#This Row],[sheet]]&amp;"'!$A$8:$T$42"),Table1[[#This Row],[r]],FALSE))</f>
        <v>0</v>
      </c>
      <c r="AE61" s="72">
        <f>IF(VLOOKUP(Table1[[#This Row],[sheet]],Prg!$A$7:$J$31,10,FALSE)="","",VLOOKUP(Table1[[#This Row],[sheet]],Prg!$A$7:$J$31,10,FALSE)*1)</f>
        <v>1</v>
      </c>
      <c r="AF61" s="72" t="str">
        <f>VLOOKUP(Table1[[#This Row],[sheet]],Prg!$A$7:$J$31,5,FALSE)</f>
        <v>CONGO (DEMOCRATIC REP.)</v>
      </c>
      <c r="AG61" s="72">
        <f>ROW()</f>
        <v>61</v>
      </c>
    </row>
    <row r="62" spans="1:33" hidden="1" x14ac:dyDescent="0.3">
      <c r="B62" s="19" t="str">
        <f t="shared" ca="1" si="7"/>
        <v/>
      </c>
      <c r="C62" s="141"/>
      <c r="D62" s="141"/>
      <c r="E62" s="141"/>
      <c r="F62" s="141"/>
      <c r="G62" s="141"/>
      <c r="H62" s="141"/>
      <c r="I62" s="136" t="str">
        <f t="shared" ca="1" si="8"/>
        <v/>
      </c>
      <c r="J62" s="167"/>
      <c r="K62" s="167"/>
      <c r="L62" s="167"/>
      <c r="M62" s="167"/>
      <c r="N62" s="167"/>
      <c r="O62" s="210">
        <f ca="1">SUMIFS(Table1[amount],Table1[year],O$7,Table1[ctry2],$I62,Table1[item],"TCO")</f>
        <v>0</v>
      </c>
      <c r="P62" s="211">
        <f ca="1">SUMIFS(Table1[amount],Table1[year],P$7,Table1[ctry2],$I62,Table1[item],"TCO")</f>
        <v>0</v>
      </c>
      <c r="Q62" s="211">
        <f ca="1">SUMIFS(Table1[amount],Table1[year],Q$7,Table1[ctry2],$I62,Table1[item],"TCO")</f>
        <v>0</v>
      </c>
      <c r="R62" s="211">
        <f ca="1">SUMIFS(Table1[amount],Table1[year],R$7,Table1[ctry2],$I62,Table1[item],"TCO")</f>
        <v>0</v>
      </c>
      <c r="S62" s="211">
        <f ca="1">SUMIFS(Table1[amount],Table1[year],S$7,Table1[ctry2],$I62,Table1[item],"TCO")</f>
        <v>0</v>
      </c>
      <c r="T62" s="212">
        <f t="shared" ca="1" si="9"/>
        <v>0</v>
      </c>
      <c r="U62" s="5"/>
      <c r="V62" s="139" t="str">
        <f ca="1">IF(B62="","",_xlfn.MAXIFS(Table1[row],Table1[ctry2],B62)+1)</f>
        <v/>
      </c>
      <c r="X62" s="66">
        <v>1</v>
      </c>
      <c r="Y62" s="66" t="s">
        <v>482</v>
      </c>
      <c r="Z62" s="66" t="s">
        <v>27</v>
      </c>
      <c r="AA62" s="66" t="str">
        <f>IF(OR(VLOOKUP(Table1[[#This Row],[sheet]],Prg!$A$7:$F$31,6,FALSE)=Prg!$O$2,VLOOKUP(Table1[[#This Row],[sheet]],Prg!$A$7:$F$31,6,FALSE)=Prg!$O$3),"Yes","No")</f>
        <v>Yes</v>
      </c>
      <c r="AB62" s="66">
        <v>2023</v>
      </c>
      <c r="AC62" s="66">
        <v>16</v>
      </c>
      <c r="AD62" s="66">
        <f ca="1">IF(ISERROR(VLOOKUP(Table1[[#This Row],[item]],INDIRECT("'"&amp;Table1[[#This Row],[sheet]]&amp;"'!$A$8:$T$42"),Table1[[#This Row],[r]],FALSE)),"",VLOOKUP(Table1[[#This Row],[item]],INDIRECT("'"&amp;Table1[[#This Row],[sheet]]&amp;"'!$A$8:$T$42"),Table1[[#This Row],[r]],FALSE))</f>
        <v>36134.699999999997</v>
      </c>
      <c r="AE62" s="72">
        <f>IF(VLOOKUP(Table1[[#This Row],[sheet]],Prg!$A$7:$J$31,10,FALSE)="","",VLOOKUP(Table1[[#This Row],[sheet]],Prg!$A$7:$J$31,10,FALSE)*1)</f>
        <v>1</v>
      </c>
      <c r="AF62" s="72" t="str">
        <f>VLOOKUP(Table1[[#This Row],[sheet]],Prg!$A$7:$J$31,5,FALSE)</f>
        <v>CONGO (DEMOCRATIC REP.)</v>
      </c>
      <c r="AG62" s="72">
        <f>ROW()</f>
        <v>62</v>
      </c>
    </row>
    <row r="63" spans="1:33" hidden="1" x14ac:dyDescent="0.3">
      <c r="B63" s="138" t="str">
        <f t="shared" ca="1" si="7"/>
        <v/>
      </c>
      <c r="C63" s="140"/>
      <c r="D63" s="140"/>
      <c r="E63" s="140"/>
      <c r="F63" s="140"/>
      <c r="G63" s="140"/>
      <c r="H63" s="140"/>
      <c r="I63" s="135" t="str">
        <f t="shared" ca="1" si="8"/>
        <v/>
      </c>
      <c r="J63" s="166"/>
      <c r="K63" s="166"/>
      <c r="L63" s="166"/>
      <c r="M63" s="166"/>
      <c r="N63" s="166"/>
      <c r="O63" s="208">
        <f ca="1">SUMIFS(Table1[amount],Table1[year],O$7,Table1[ctry2],$I63,Table1[item],"TCO")</f>
        <v>0</v>
      </c>
      <c r="P63" s="196">
        <f ca="1">SUMIFS(Table1[amount],Table1[year],P$7,Table1[ctry2],$I63,Table1[item],"TCO")</f>
        <v>0</v>
      </c>
      <c r="Q63" s="196">
        <f ca="1">SUMIFS(Table1[amount],Table1[year],Q$7,Table1[ctry2],$I63,Table1[item],"TCO")</f>
        <v>0</v>
      </c>
      <c r="R63" s="196">
        <f ca="1">SUMIFS(Table1[amount],Table1[year],R$7,Table1[ctry2],$I63,Table1[item],"TCO")</f>
        <v>0</v>
      </c>
      <c r="S63" s="196">
        <f ca="1">SUMIFS(Table1[amount],Table1[year],S$7,Table1[ctry2],$I63,Table1[item],"TCO")</f>
        <v>0</v>
      </c>
      <c r="T63" s="209">
        <f t="shared" ca="1" si="9"/>
        <v>0</v>
      </c>
      <c r="U63" s="5"/>
      <c r="V63" s="139" t="str">
        <f ca="1">IF(B63="","",_xlfn.MAXIFS(Table1[row],Table1[ctry2],B63)+1)</f>
        <v/>
      </c>
      <c r="X63" s="66">
        <v>1</v>
      </c>
      <c r="Y63" s="66" t="s">
        <v>476</v>
      </c>
      <c r="Z63" s="66" t="s">
        <v>469</v>
      </c>
      <c r="AA63" s="66" t="str">
        <f>IF(OR(VLOOKUP(Table1[[#This Row],[sheet]],Prg!$A$7:$F$31,6,FALSE)=Prg!$O$2,VLOOKUP(Table1[[#This Row],[sheet]],Prg!$A$7:$F$31,6,FALSE)=Prg!$O$3),"Yes","No")</f>
        <v>Yes</v>
      </c>
      <c r="AB63" s="66">
        <v>2023</v>
      </c>
      <c r="AC63" s="66">
        <v>16</v>
      </c>
      <c r="AD63" s="66">
        <f ca="1">IF(ISERROR(VLOOKUP(Table1[[#This Row],[item]],INDIRECT("'"&amp;Table1[[#This Row],[sheet]]&amp;"'!$A$8:$T$42"),Table1[[#This Row],[r]],FALSE)),"",VLOOKUP(Table1[[#This Row],[item]],INDIRECT("'"&amp;Table1[[#This Row],[sheet]]&amp;"'!$A$8:$T$42"),Table1[[#This Row],[r]],FALSE))</f>
        <v>31200</v>
      </c>
      <c r="AE63" s="72">
        <f>IF(VLOOKUP(Table1[[#This Row],[sheet]],Prg!$A$7:$J$31,10,FALSE)="","",VLOOKUP(Table1[[#This Row],[sheet]],Prg!$A$7:$J$31,10,FALSE)*1)</f>
        <v>1</v>
      </c>
      <c r="AF63" s="72" t="str">
        <f>VLOOKUP(Table1[[#This Row],[sheet]],Prg!$A$7:$J$31,5,FALSE)</f>
        <v>CONGO (DEMOCRATIC REP.)</v>
      </c>
      <c r="AG63" s="72">
        <f>ROW()</f>
        <v>63</v>
      </c>
    </row>
    <row r="64" spans="1:33" hidden="1" x14ac:dyDescent="0.3">
      <c r="B64" s="19" t="str">
        <f t="shared" ca="1" si="7"/>
        <v/>
      </c>
      <c r="C64" s="141"/>
      <c r="D64" s="141"/>
      <c r="E64" s="141"/>
      <c r="F64" s="141"/>
      <c r="G64" s="141"/>
      <c r="H64" s="141"/>
      <c r="I64" s="136" t="str">
        <f t="shared" ca="1" si="8"/>
        <v/>
      </c>
      <c r="J64" s="167"/>
      <c r="K64" s="167"/>
      <c r="L64" s="167"/>
      <c r="M64" s="167"/>
      <c r="N64" s="167"/>
      <c r="O64" s="210">
        <f ca="1">SUMIFS(Table1[amount],Table1[year],O$7,Table1[ctry2],$I64,Table1[item],"TCO")</f>
        <v>0</v>
      </c>
      <c r="P64" s="211">
        <f ca="1">SUMIFS(Table1[amount],Table1[year],P$7,Table1[ctry2],$I64,Table1[item],"TCO")</f>
        <v>0</v>
      </c>
      <c r="Q64" s="211">
        <f ca="1">SUMIFS(Table1[amount],Table1[year],Q$7,Table1[ctry2],$I64,Table1[item],"TCO")</f>
        <v>0</v>
      </c>
      <c r="R64" s="211">
        <f ca="1">SUMIFS(Table1[amount],Table1[year],R$7,Table1[ctry2],$I64,Table1[item],"TCO")</f>
        <v>0</v>
      </c>
      <c r="S64" s="211">
        <f ca="1">SUMIFS(Table1[amount],Table1[year],S$7,Table1[ctry2],$I64,Table1[item],"TCO")</f>
        <v>0</v>
      </c>
      <c r="T64" s="212">
        <f t="shared" ca="1" si="9"/>
        <v>0</v>
      </c>
      <c r="U64" s="5"/>
      <c r="V64" s="139" t="str">
        <f ca="1">IF(B64="","",_xlfn.MAXIFS(Table1[row],Table1[ctry2],B64)+1)</f>
        <v/>
      </c>
      <c r="X64" s="66">
        <v>1</v>
      </c>
      <c r="Y64" s="66" t="s">
        <v>483</v>
      </c>
      <c r="Z64" s="66" t="s">
        <v>470</v>
      </c>
      <c r="AA64" s="66" t="str">
        <f>IF(OR(VLOOKUP(Table1[[#This Row],[sheet]],Prg!$A$7:$F$31,6,FALSE)=Prg!$O$2,VLOOKUP(Table1[[#This Row],[sheet]],Prg!$A$7:$F$31,6,FALSE)=Prg!$O$3),"Yes","No")</f>
        <v>Yes</v>
      </c>
      <c r="AB64" s="66">
        <v>2023</v>
      </c>
      <c r="AC64" s="66">
        <v>16</v>
      </c>
      <c r="AD64" s="66">
        <f ca="1">IF(ISERROR(VLOOKUP(Table1[[#This Row],[item]],INDIRECT("'"&amp;Table1[[#This Row],[sheet]]&amp;"'!$A$8:$T$42"),Table1[[#This Row],[r]],FALSE)),"",VLOOKUP(Table1[[#This Row],[item]],INDIRECT("'"&amp;Table1[[#This Row],[sheet]]&amp;"'!$A$8:$T$42"),Table1[[#This Row],[r]],FALSE))</f>
        <v>0</v>
      </c>
      <c r="AE64" s="72">
        <f>IF(VLOOKUP(Table1[[#This Row],[sheet]],Prg!$A$7:$J$31,10,FALSE)="","",VLOOKUP(Table1[[#This Row],[sheet]],Prg!$A$7:$J$31,10,FALSE)*1)</f>
        <v>1</v>
      </c>
      <c r="AF64" s="72" t="str">
        <f>VLOOKUP(Table1[[#This Row],[sheet]],Prg!$A$7:$J$31,5,FALSE)</f>
        <v>CONGO (DEMOCRATIC REP.)</v>
      </c>
      <c r="AG64" s="72">
        <f>ROW()</f>
        <v>64</v>
      </c>
    </row>
    <row r="65" spans="2:33" hidden="1" x14ac:dyDescent="0.3">
      <c r="B65" s="138" t="str">
        <f t="shared" ca="1" si="7"/>
        <v/>
      </c>
      <c r="C65" s="140"/>
      <c r="D65" s="140"/>
      <c r="E65" s="140"/>
      <c r="F65" s="140"/>
      <c r="G65" s="140"/>
      <c r="H65" s="140"/>
      <c r="I65" s="135" t="str">
        <f t="shared" ca="1" si="8"/>
        <v/>
      </c>
      <c r="J65" s="166"/>
      <c r="K65" s="166"/>
      <c r="L65" s="166"/>
      <c r="M65" s="166"/>
      <c r="N65" s="166"/>
      <c r="O65" s="208">
        <f ca="1">SUMIFS(Table1[amount],Table1[year],O$7,Table1[ctry2],$I65,Table1[item],"TCO")</f>
        <v>0</v>
      </c>
      <c r="P65" s="196">
        <f ca="1">SUMIFS(Table1[amount],Table1[year],P$7,Table1[ctry2],$I65,Table1[item],"TCO")</f>
        <v>0</v>
      </c>
      <c r="Q65" s="196">
        <f ca="1">SUMIFS(Table1[amount],Table1[year],Q$7,Table1[ctry2],$I65,Table1[item],"TCO")</f>
        <v>0</v>
      </c>
      <c r="R65" s="196">
        <f ca="1">SUMIFS(Table1[amount],Table1[year],R$7,Table1[ctry2],$I65,Table1[item],"TCO")</f>
        <v>0</v>
      </c>
      <c r="S65" s="196">
        <f ca="1">SUMIFS(Table1[amount],Table1[year],S$7,Table1[ctry2],$I65,Table1[item],"TCO")</f>
        <v>0</v>
      </c>
      <c r="T65" s="209">
        <f t="shared" ca="1" si="9"/>
        <v>0</v>
      </c>
      <c r="U65" s="5"/>
      <c r="V65" s="139" t="str">
        <f ca="1">IF(B65="","",_xlfn.MAXIFS(Table1[row],Table1[ctry2],B65)+1)</f>
        <v/>
      </c>
      <c r="X65" s="66">
        <v>1</v>
      </c>
      <c r="Y65" s="66" t="s">
        <v>484</v>
      </c>
      <c r="Z65" s="66" t="s">
        <v>471</v>
      </c>
      <c r="AA65" s="66" t="str">
        <f>IF(OR(VLOOKUP(Table1[[#This Row],[sheet]],Prg!$A$7:$F$31,6,FALSE)=Prg!$O$2,VLOOKUP(Table1[[#This Row],[sheet]],Prg!$A$7:$F$31,6,FALSE)=Prg!$O$3),"Yes","No")</f>
        <v>Yes</v>
      </c>
      <c r="AB65" s="66">
        <v>2023</v>
      </c>
      <c r="AC65" s="66">
        <v>16</v>
      </c>
      <c r="AD65" s="66">
        <f ca="1">IF(ISERROR(VLOOKUP(Table1[[#This Row],[item]],INDIRECT("'"&amp;Table1[[#This Row],[sheet]]&amp;"'!$A$8:$T$42"),Table1[[#This Row],[r]],FALSE)),"",VLOOKUP(Table1[[#This Row],[item]],INDIRECT("'"&amp;Table1[[#This Row],[sheet]]&amp;"'!$A$8:$T$42"),Table1[[#This Row],[r]],FALSE))</f>
        <v>0</v>
      </c>
      <c r="AE65" s="72">
        <f>IF(VLOOKUP(Table1[[#This Row],[sheet]],Prg!$A$7:$J$31,10,FALSE)="","",VLOOKUP(Table1[[#This Row],[sheet]],Prg!$A$7:$J$31,10,FALSE)*1)</f>
        <v>1</v>
      </c>
      <c r="AF65" s="72" t="str">
        <f>VLOOKUP(Table1[[#This Row],[sheet]],Prg!$A$7:$J$31,5,FALSE)</f>
        <v>CONGO (DEMOCRATIC REP.)</v>
      </c>
      <c r="AG65" s="72">
        <f>ROW()</f>
        <v>65</v>
      </c>
    </row>
    <row r="66" spans="2:33" hidden="1" x14ac:dyDescent="0.3">
      <c r="X66" s="66">
        <v>1</v>
      </c>
      <c r="Y66" s="66" t="s">
        <v>485</v>
      </c>
      <c r="Z66" s="66" t="s">
        <v>472</v>
      </c>
      <c r="AA66" s="66" t="str">
        <f>IF(OR(VLOOKUP(Table1[[#This Row],[sheet]],Prg!$A$7:$F$31,6,FALSE)=Prg!$O$2,VLOOKUP(Table1[[#This Row],[sheet]],Prg!$A$7:$F$31,6,FALSE)=Prg!$O$3),"Yes","No")</f>
        <v>Yes</v>
      </c>
      <c r="AB66" s="66">
        <v>2023</v>
      </c>
      <c r="AC66" s="66">
        <v>16</v>
      </c>
      <c r="AD66" s="66">
        <f ca="1">IF(ISERROR(VLOOKUP(Table1[[#This Row],[item]],INDIRECT("'"&amp;Table1[[#This Row],[sheet]]&amp;"'!$A$8:$T$42"),Table1[[#This Row],[r]],FALSE)),"",VLOOKUP(Table1[[#This Row],[item]],INDIRECT("'"&amp;Table1[[#This Row],[sheet]]&amp;"'!$A$8:$T$42"),Table1[[#This Row],[r]],FALSE))</f>
        <v>31200</v>
      </c>
      <c r="AE66" s="72">
        <f>IF(VLOOKUP(Table1[[#This Row],[sheet]],Prg!$A$7:$J$31,10,FALSE)="","",VLOOKUP(Table1[[#This Row],[sheet]],Prg!$A$7:$J$31,10,FALSE)*1)</f>
        <v>1</v>
      </c>
      <c r="AF66" s="72" t="str">
        <f>VLOOKUP(Table1[[#This Row],[sheet]],Prg!$A$7:$J$31,5,FALSE)</f>
        <v>CONGO (DEMOCRATIC REP.)</v>
      </c>
      <c r="AG66" s="72">
        <f>ROW()</f>
        <v>66</v>
      </c>
    </row>
    <row r="67" spans="2:33" hidden="1" x14ac:dyDescent="0.3">
      <c r="X67" s="66">
        <v>1</v>
      </c>
      <c r="Y67" s="66" t="s">
        <v>486</v>
      </c>
      <c r="Z67" s="66" t="s">
        <v>31</v>
      </c>
      <c r="AA67" s="66" t="str">
        <f>IF(OR(VLOOKUP(Table1[[#This Row],[sheet]],Prg!$A$7:$F$31,6,FALSE)=Prg!$O$2,VLOOKUP(Table1[[#This Row],[sheet]],Prg!$A$7:$F$31,6,FALSE)=Prg!$O$3),"Yes","No")</f>
        <v>Yes</v>
      </c>
      <c r="AB67" s="66">
        <v>2023</v>
      </c>
      <c r="AC67" s="66">
        <v>16</v>
      </c>
      <c r="AD67" s="66">
        <f ca="1">IF(ISERROR(VLOOKUP(Table1[[#This Row],[item]],INDIRECT("'"&amp;Table1[[#This Row],[sheet]]&amp;"'!$A$8:$T$42"),Table1[[#This Row],[r]],FALSE)),"",VLOOKUP(Table1[[#This Row],[item]],INDIRECT("'"&amp;Table1[[#This Row],[sheet]]&amp;"'!$A$8:$T$42"),Table1[[#This Row],[r]],FALSE))</f>
        <v>0</v>
      </c>
      <c r="AE67" s="72">
        <f>IF(VLOOKUP(Table1[[#This Row],[sheet]],Prg!$A$7:$J$31,10,FALSE)="","",VLOOKUP(Table1[[#This Row],[sheet]],Prg!$A$7:$J$31,10,FALSE)*1)</f>
        <v>1</v>
      </c>
      <c r="AF67" s="72" t="str">
        <f>VLOOKUP(Table1[[#This Row],[sheet]],Prg!$A$7:$J$31,5,FALSE)</f>
        <v>CONGO (DEMOCRATIC REP.)</v>
      </c>
      <c r="AG67" s="72">
        <f>ROW()</f>
        <v>67</v>
      </c>
    </row>
    <row r="68" spans="2:33" hidden="1" x14ac:dyDescent="0.3">
      <c r="X68" s="66">
        <v>1</v>
      </c>
      <c r="Y68" s="70" t="s">
        <v>487</v>
      </c>
      <c r="Z68" s="70" t="s">
        <v>12</v>
      </c>
      <c r="AA68" s="70" t="str">
        <f>IF(OR(VLOOKUP(Table1[[#This Row],[sheet]],Prg!$A$7:$F$31,6,FALSE)=Prg!$O$2,VLOOKUP(Table1[[#This Row],[sheet]],Prg!$A$7:$F$31,6,FALSE)=Prg!$O$3),"Yes","No")</f>
        <v>Yes</v>
      </c>
      <c r="AB68" s="70">
        <v>2024</v>
      </c>
      <c r="AC68" s="66">
        <v>17</v>
      </c>
      <c r="AD68" s="66">
        <f ca="1">IF(ISERROR(VLOOKUP(Table1[[#This Row],[item]],INDIRECT("'"&amp;Table1[[#This Row],[sheet]]&amp;"'!$A$8:$T$42"),Table1[[#This Row],[r]],FALSE)),"",VLOOKUP(Table1[[#This Row],[item]],INDIRECT("'"&amp;Table1[[#This Row],[sheet]]&amp;"'!$A$8:$T$42"),Table1[[#This Row],[r]],FALSE))</f>
        <v>66426</v>
      </c>
      <c r="AE68" s="72">
        <f>IF(VLOOKUP(Table1[[#This Row],[sheet]],Prg!$A$7:$J$31,10,FALSE)="","",VLOOKUP(Table1[[#This Row],[sheet]],Prg!$A$7:$J$31,10,FALSE)*1)</f>
        <v>1</v>
      </c>
      <c r="AF68" s="72" t="str">
        <f>VLOOKUP(Table1[[#This Row],[sheet]],Prg!$A$7:$J$31,5,FALSE)</f>
        <v>CONGO (DEMOCRATIC REP.)</v>
      </c>
      <c r="AG68" s="72">
        <f>ROW()</f>
        <v>68</v>
      </c>
    </row>
    <row r="69" spans="2:33" hidden="1" x14ac:dyDescent="0.3">
      <c r="X69" s="66">
        <v>1</v>
      </c>
      <c r="Y69" s="66" t="s">
        <v>488</v>
      </c>
      <c r="Z69" s="66" t="s">
        <v>13</v>
      </c>
      <c r="AA69" s="66" t="str">
        <f>IF(OR(VLOOKUP(Table1[[#This Row],[sheet]],Prg!$A$7:$F$31,6,FALSE)=Prg!$O$2,VLOOKUP(Table1[[#This Row],[sheet]],Prg!$A$7:$F$31,6,FALSE)=Prg!$O$3),"Yes","No")</f>
        <v>Yes</v>
      </c>
      <c r="AB69" s="66">
        <v>2024</v>
      </c>
      <c r="AC69" s="66">
        <v>17</v>
      </c>
      <c r="AD69" s="66">
        <f ca="1">IF(ISERROR(VLOOKUP(Table1[[#This Row],[item]],INDIRECT("'"&amp;Table1[[#This Row],[sheet]]&amp;"'!$A$8:$T$42"),Table1[[#This Row],[r]],FALSE)),"",VLOOKUP(Table1[[#This Row],[item]],INDIRECT("'"&amp;Table1[[#This Row],[sheet]]&amp;"'!$A$8:$T$42"),Table1[[#This Row],[r]],FALSE))</f>
        <v>2126</v>
      </c>
      <c r="AE69" s="72">
        <f>IF(VLOOKUP(Table1[[#This Row],[sheet]],Prg!$A$7:$J$31,10,FALSE)="","",VLOOKUP(Table1[[#This Row],[sheet]],Prg!$A$7:$J$31,10,FALSE)*1)</f>
        <v>1</v>
      </c>
      <c r="AF69" s="72" t="str">
        <f>VLOOKUP(Table1[[#This Row],[sheet]],Prg!$A$7:$J$31,5,FALSE)</f>
        <v>CONGO (DEMOCRATIC REP.)</v>
      </c>
      <c r="AG69" s="72">
        <f>ROW()</f>
        <v>69</v>
      </c>
    </row>
    <row r="70" spans="2:33" hidden="1" x14ac:dyDescent="0.3">
      <c r="X70" s="66">
        <v>1</v>
      </c>
      <c r="Y70" s="66" t="s">
        <v>489</v>
      </c>
      <c r="Z70" s="66" t="s">
        <v>14</v>
      </c>
      <c r="AA70" s="66" t="str">
        <f>IF(OR(VLOOKUP(Table1[[#This Row],[sheet]],Prg!$A$7:$F$31,6,FALSE)=Prg!$O$2,VLOOKUP(Table1[[#This Row],[sheet]],Prg!$A$7:$F$31,6,FALSE)=Prg!$O$3),"Yes","No")</f>
        <v>Yes</v>
      </c>
      <c r="AB70" s="66">
        <v>2024</v>
      </c>
      <c r="AC70" s="66">
        <v>17</v>
      </c>
      <c r="AD70" s="66">
        <f ca="1">IF(ISERROR(VLOOKUP(Table1[[#This Row],[item]],INDIRECT("'"&amp;Table1[[#This Row],[sheet]]&amp;"'!$A$8:$T$42"),Table1[[#This Row],[r]],FALSE)),"",VLOOKUP(Table1[[#This Row],[item]],INDIRECT("'"&amp;Table1[[#This Row],[sheet]]&amp;"'!$A$8:$T$42"),Table1[[#This Row],[r]],FALSE))</f>
        <v>33100</v>
      </c>
      <c r="AE70" s="72">
        <f>IF(VLOOKUP(Table1[[#This Row],[sheet]],Prg!$A$7:$J$31,10,FALSE)="","",VLOOKUP(Table1[[#This Row],[sheet]],Prg!$A$7:$J$31,10,FALSE)*1)</f>
        <v>1</v>
      </c>
      <c r="AF70" s="72" t="str">
        <f>VLOOKUP(Table1[[#This Row],[sheet]],Prg!$A$7:$J$31,5,FALSE)</f>
        <v>CONGO (DEMOCRATIC REP.)</v>
      </c>
      <c r="AG70" s="72">
        <f>ROW()</f>
        <v>70</v>
      </c>
    </row>
    <row r="71" spans="2:33" hidden="1" x14ac:dyDescent="0.3">
      <c r="X71" s="66">
        <v>1</v>
      </c>
      <c r="Y71" s="66" t="s">
        <v>490</v>
      </c>
      <c r="Z71" s="66" t="s">
        <v>464</v>
      </c>
      <c r="AA71" s="66" t="str">
        <f>IF(OR(VLOOKUP(Table1[[#This Row],[sheet]],Prg!$A$7:$F$31,6,FALSE)=Prg!$O$2,VLOOKUP(Table1[[#This Row],[sheet]],Prg!$A$7:$F$31,6,FALSE)=Prg!$O$3),"Yes","No")</f>
        <v>Yes</v>
      </c>
      <c r="AB71" s="66">
        <v>2024</v>
      </c>
      <c r="AC71" s="66">
        <v>17</v>
      </c>
      <c r="AD71" s="66">
        <f ca="1">IF(ISERROR(VLOOKUP(Table1[[#This Row],[item]],INDIRECT("'"&amp;Table1[[#This Row],[sheet]]&amp;"'!$A$8:$T$42"),Table1[[#This Row],[r]],FALSE)),"",VLOOKUP(Table1[[#This Row],[item]],INDIRECT("'"&amp;Table1[[#This Row],[sheet]]&amp;"'!$A$8:$T$42"),Table1[[#This Row],[r]],FALSE))</f>
        <v>31200</v>
      </c>
      <c r="AE71" s="72">
        <f>IF(VLOOKUP(Table1[[#This Row],[sheet]],Prg!$A$7:$J$31,10,FALSE)="","",VLOOKUP(Table1[[#This Row],[sheet]],Prg!$A$7:$J$31,10,FALSE)*1)</f>
        <v>1</v>
      </c>
      <c r="AF71" s="72" t="str">
        <f>VLOOKUP(Table1[[#This Row],[sheet]],Prg!$A$7:$J$31,5,FALSE)</f>
        <v>CONGO (DEMOCRATIC REP.)</v>
      </c>
      <c r="AG71" s="72">
        <f>ROW()</f>
        <v>71</v>
      </c>
    </row>
    <row r="72" spans="2:33" hidden="1" x14ac:dyDescent="0.3">
      <c r="X72" s="66">
        <v>1</v>
      </c>
      <c r="Y72" s="66" t="s">
        <v>491</v>
      </c>
      <c r="Z72" s="66" t="s">
        <v>15</v>
      </c>
      <c r="AA72" s="66" t="str">
        <f>IF(OR(VLOOKUP(Table1[[#This Row],[sheet]],Prg!$A$7:$F$31,6,FALSE)=Prg!$O$2,VLOOKUP(Table1[[#This Row],[sheet]],Prg!$A$7:$F$31,6,FALSE)=Prg!$O$3),"Yes","No")</f>
        <v>Yes</v>
      </c>
      <c r="AB72" s="66">
        <v>2024</v>
      </c>
      <c r="AC72" s="66">
        <v>17</v>
      </c>
      <c r="AD72" s="66">
        <f ca="1">IF(ISERROR(VLOOKUP(Table1[[#This Row],[item]],INDIRECT("'"&amp;Table1[[#This Row],[sheet]]&amp;"'!$A$8:$T$42"),Table1[[#This Row],[r]],FALSE)),"",VLOOKUP(Table1[[#This Row],[item]],INDIRECT("'"&amp;Table1[[#This Row],[sheet]]&amp;"'!$A$8:$T$42"),Table1[[#This Row],[r]],FALSE))</f>
        <v>2000</v>
      </c>
      <c r="AE72" s="72">
        <f>IF(VLOOKUP(Table1[[#This Row],[sheet]],Prg!$A$7:$J$31,10,FALSE)="","",VLOOKUP(Table1[[#This Row],[sheet]],Prg!$A$7:$J$31,10,FALSE)*1)</f>
        <v>1</v>
      </c>
      <c r="AF72" s="72" t="str">
        <f>VLOOKUP(Table1[[#This Row],[sheet]],Prg!$A$7:$J$31,5,FALSE)</f>
        <v>CONGO (DEMOCRATIC REP.)</v>
      </c>
      <c r="AG72" s="72">
        <f>ROW()</f>
        <v>72</v>
      </c>
    </row>
    <row r="73" spans="2:33" hidden="1" x14ac:dyDescent="0.3">
      <c r="X73" s="66">
        <v>1</v>
      </c>
      <c r="Y73" s="66" t="s">
        <v>492</v>
      </c>
      <c r="Z73" s="66" t="s">
        <v>16</v>
      </c>
      <c r="AA73" s="66" t="str">
        <f>IF(OR(VLOOKUP(Table1[[#This Row],[sheet]],Prg!$A$7:$F$31,6,FALSE)=Prg!$O$2,VLOOKUP(Table1[[#This Row],[sheet]],Prg!$A$7:$F$31,6,FALSE)=Prg!$O$3),"Yes","No")</f>
        <v>Yes</v>
      </c>
      <c r="AB73" s="66">
        <v>2024</v>
      </c>
      <c r="AC73" s="66">
        <v>17</v>
      </c>
      <c r="AD73" s="66">
        <f ca="1">IF(ISERROR(VLOOKUP(Table1[[#This Row],[item]],INDIRECT("'"&amp;Table1[[#This Row],[sheet]]&amp;"'!$A$8:$T$42"),Table1[[#This Row],[r]],FALSE)),"",VLOOKUP(Table1[[#This Row],[item]],INDIRECT("'"&amp;Table1[[#This Row],[sheet]]&amp;"'!$A$8:$T$42"),Table1[[#This Row],[r]],FALSE))</f>
        <v>0</v>
      </c>
      <c r="AE73" s="72">
        <f>IF(VLOOKUP(Table1[[#This Row],[sheet]],Prg!$A$7:$J$31,10,FALSE)="","",VLOOKUP(Table1[[#This Row],[sheet]],Prg!$A$7:$J$31,10,FALSE)*1)</f>
        <v>1</v>
      </c>
      <c r="AF73" s="72" t="str">
        <f>VLOOKUP(Table1[[#This Row],[sheet]],Prg!$A$7:$J$31,5,FALSE)</f>
        <v>CONGO (DEMOCRATIC REP.)</v>
      </c>
      <c r="AG73" s="72">
        <f>ROW()</f>
        <v>73</v>
      </c>
    </row>
    <row r="74" spans="2:33" hidden="1" x14ac:dyDescent="0.3">
      <c r="X74" s="66">
        <v>1</v>
      </c>
      <c r="Y74" s="66" t="s">
        <v>493</v>
      </c>
      <c r="Z74" s="66" t="s">
        <v>17</v>
      </c>
      <c r="AA74" s="66" t="str">
        <f>IF(OR(VLOOKUP(Table1[[#This Row],[sheet]],Prg!$A$7:$F$31,6,FALSE)=Prg!$O$2,VLOOKUP(Table1[[#This Row],[sheet]],Prg!$A$7:$F$31,6,FALSE)=Prg!$O$3),"Yes","No")</f>
        <v>Yes</v>
      </c>
      <c r="AB74" s="66">
        <v>2024</v>
      </c>
      <c r="AC74" s="66">
        <v>17</v>
      </c>
      <c r="AD74" s="66">
        <f ca="1">IF(ISERROR(VLOOKUP(Table1[[#This Row],[item]],INDIRECT("'"&amp;Table1[[#This Row],[sheet]]&amp;"'!$A$8:$T$42"),Table1[[#This Row],[r]],FALSE)),"",VLOOKUP(Table1[[#This Row],[item]],INDIRECT("'"&amp;Table1[[#This Row],[sheet]]&amp;"'!$A$8:$T$42"),Table1[[#This Row],[r]],FALSE))</f>
        <v>2000</v>
      </c>
      <c r="AE74" s="72">
        <f>IF(VLOOKUP(Table1[[#This Row],[sheet]],Prg!$A$7:$J$31,10,FALSE)="","",VLOOKUP(Table1[[#This Row],[sheet]],Prg!$A$7:$J$31,10,FALSE)*1)</f>
        <v>1</v>
      </c>
      <c r="AF74" s="72" t="str">
        <f>VLOOKUP(Table1[[#This Row],[sheet]],Prg!$A$7:$J$31,5,FALSE)</f>
        <v>CONGO (DEMOCRATIC REP.)</v>
      </c>
      <c r="AG74" s="72">
        <f>ROW()</f>
        <v>74</v>
      </c>
    </row>
    <row r="75" spans="2:33" hidden="1" x14ac:dyDescent="0.3">
      <c r="X75" s="66">
        <v>1</v>
      </c>
      <c r="Y75" s="66" t="s">
        <v>494</v>
      </c>
      <c r="Z75" s="66" t="s">
        <v>465</v>
      </c>
      <c r="AA75" s="66" t="str">
        <f>IF(OR(VLOOKUP(Table1[[#This Row],[sheet]],Prg!$A$7:$F$31,6,FALSE)=Prg!$O$2,VLOOKUP(Table1[[#This Row],[sheet]],Prg!$A$7:$F$31,6,FALSE)=Prg!$O$3),"Yes","No")</f>
        <v>Yes</v>
      </c>
      <c r="AB75" s="66">
        <v>2024</v>
      </c>
      <c r="AC75" s="66">
        <v>17</v>
      </c>
      <c r="AD75" s="66">
        <f ca="1">IF(ISERROR(VLOOKUP(Table1[[#This Row],[item]],INDIRECT("'"&amp;Table1[[#This Row],[sheet]]&amp;"'!$A$8:$T$42"),Table1[[#This Row],[r]],FALSE)),"",VLOOKUP(Table1[[#This Row],[item]],INDIRECT("'"&amp;Table1[[#This Row],[sheet]]&amp;"'!$A$8:$T$42"),Table1[[#This Row],[r]],FALSE))</f>
        <v>0</v>
      </c>
      <c r="AE75" s="72">
        <f>IF(VLOOKUP(Table1[[#This Row],[sheet]],Prg!$A$7:$J$31,10,FALSE)="","",VLOOKUP(Table1[[#This Row],[sheet]],Prg!$A$7:$J$31,10,FALSE)*1)</f>
        <v>1</v>
      </c>
      <c r="AF75" s="72" t="str">
        <f>VLOOKUP(Table1[[#This Row],[sheet]],Prg!$A$7:$J$31,5,FALSE)</f>
        <v>CONGO (DEMOCRATIC REP.)</v>
      </c>
      <c r="AG75" s="72">
        <f>ROW()</f>
        <v>75</v>
      </c>
    </row>
    <row r="76" spans="2:33" hidden="1" x14ac:dyDescent="0.3">
      <c r="X76" s="66">
        <v>1</v>
      </c>
      <c r="Y76" s="66" t="s">
        <v>495</v>
      </c>
      <c r="Z76" s="66" t="s">
        <v>18</v>
      </c>
      <c r="AA76" s="66" t="str">
        <f>IF(OR(VLOOKUP(Table1[[#This Row],[sheet]],Prg!$A$7:$F$31,6,FALSE)=Prg!$O$2,VLOOKUP(Table1[[#This Row],[sheet]],Prg!$A$7:$F$31,6,FALSE)=Prg!$O$3),"Yes","No")</f>
        <v>Yes</v>
      </c>
      <c r="AB76" s="66">
        <v>2024</v>
      </c>
      <c r="AC76" s="66">
        <v>17</v>
      </c>
      <c r="AD76" s="66">
        <f ca="1">IF(ISERROR(VLOOKUP(Table1[[#This Row],[item]],INDIRECT("'"&amp;Table1[[#This Row],[sheet]]&amp;"'!$A$8:$T$42"),Table1[[#This Row],[r]],FALSE)),"",VLOOKUP(Table1[[#This Row],[item]],INDIRECT("'"&amp;Table1[[#This Row],[sheet]]&amp;"'!$A$8:$T$42"),Table1[[#This Row],[r]],FALSE))</f>
        <v>0</v>
      </c>
      <c r="AE76" s="72">
        <f>IF(VLOOKUP(Table1[[#This Row],[sheet]],Prg!$A$7:$J$31,10,FALSE)="","",VLOOKUP(Table1[[#This Row],[sheet]],Prg!$A$7:$J$31,10,FALSE)*1)</f>
        <v>1</v>
      </c>
      <c r="AF76" s="72" t="str">
        <f>VLOOKUP(Table1[[#This Row],[sheet]],Prg!$A$7:$J$31,5,FALSE)</f>
        <v>CONGO (DEMOCRATIC REP.)</v>
      </c>
      <c r="AG76" s="72">
        <f>ROW()</f>
        <v>76</v>
      </c>
    </row>
    <row r="77" spans="2:33" hidden="1" x14ac:dyDescent="0.3">
      <c r="X77" s="66">
        <v>1</v>
      </c>
      <c r="Y77" s="66" t="s">
        <v>496</v>
      </c>
      <c r="Z77" s="66" t="s">
        <v>19</v>
      </c>
      <c r="AA77" s="66" t="str">
        <f>IF(OR(VLOOKUP(Table1[[#This Row],[sheet]],Prg!$A$7:$F$31,6,FALSE)=Prg!$O$2,VLOOKUP(Table1[[#This Row],[sheet]],Prg!$A$7:$F$31,6,FALSE)=Prg!$O$3),"Yes","No")</f>
        <v>Yes</v>
      </c>
      <c r="AB77" s="66">
        <v>2024</v>
      </c>
      <c r="AC77" s="66">
        <v>17</v>
      </c>
      <c r="AD77" s="66">
        <f ca="1">IF(ISERROR(VLOOKUP(Table1[[#This Row],[item]],INDIRECT("'"&amp;Table1[[#This Row],[sheet]]&amp;"'!$A$8:$T$42"),Table1[[#This Row],[r]],FALSE)),"",VLOOKUP(Table1[[#This Row],[item]],INDIRECT("'"&amp;Table1[[#This Row],[sheet]]&amp;"'!$A$8:$T$42"),Table1[[#This Row],[r]],FALSE))</f>
        <v>0</v>
      </c>
      <c r="AE77" s="72">
        <f>IF(VLOOKUP(Table1[[#This Row],[sheet]],Prg!$A$7:$J$31,10,FALSE)="","",VLOOKUP(Table1[[#This Row],[sheet]],Prg!$A$7:$J$31,10,FALSE)*1)</f>
        <v>1</v>
      </c>
      <c r="AF77" s="72" t="str">
        <f>VLOOKUP(Table1[[#This Row],[sheet]],Prg!$A$7:$J$31,5,FALSE)</f>
        <v>CONGO (DEMOCRATIC REP.)</v>
      </c>
      <c r="AG77" s="72">
        <f>ROW()</f>
        <v>77</v>
      </c>
    </row>
    <row r="78" spans="2:33" hidden="1" x14ac:dyDescent="0.3">
      <c r="X78" s="66">
        <v>1</v>
      </c>
      <c r="Y78" s="66" t="s">
        <v>497</v>
      </c>
      <c r="Z78" s="66" t="s">
        <v>20</v>
      </c>
      <c r="AA78" s="66" t="str">
        <f>IF(OR(VLOOKUP(Table1[[#This Row],[sheet]],Prg!$A$7:$F$31,6,FALSE)=Prg!$O$2,VLOOKUP(Table1[[#This Row],[sheet]],Prg!$A$7:$F$31,6,FALSE)=Prg!$O$3),"Yes","No")</f>
        <v>Yes</v>
      </c>
      <c r="AB78" s="66">
        <v>2024</v>
      </c>
      <c r="AC78" s="66">
        <v>17</v>
      </c>
      <c r="AD78" s="66">
        <f ca="1">IF(ISERROR(VLOOKUP(Table1[[#This Row],[item]],INDIRECT("'"&amp;Table1[[#This Row],[sheet]]&amp;"'!$A$8:$T$42"),Table1[[#This Row],[r]],FALSE)),"",VLOOKUP(Table1[[#This Row],[item]],INDIRECT("'"&amp;Table1[[#This Row],[sheet]]&amp;"'!$A$8:$T$42"),Table1[[#This Row],[r]],FALSE))</f>
        <v>0</v>
      </c>
      <c r="AE78" s="72">
        <f>IF(VLOOKUP(Table1[[#This Row],[sheet]],Prg!$A$7:$J$31,10,FALSE)="","",VLOOKUP(Table1[[#This Row],[sheet]],Prg!$A$7:$J$31,10,FALSE)*1)</f>
        <v>1</v>
      </c>
      <c r="AF78" s="72" t="str">
        <f>VLOOKUP(Table1[[#This Row],[sheet]],Prg!$A$7:$J$31,5,FALSE)</f>
        <v>CONGO (DEMOCRATIC REP.)</v>
      </c>
      <c r="AG78" s="72">
        <f>ROW()</f>
        <v>78</v>
      </c>
    </row>
    <row r="79" spans="2:33" hidden="1" x14ac:dyDescent="0.3">
      <c r="X79" s="66">
        <v>1</v>
      </c>
      <c r="Y79" s="66" t="s">
        <v>498</v>
      </c>
      <c r="Z79" s="66" t="s">
        <v>466</v>
      </c>
      <c r="AA79" s="66" t="str">
        <f>IF(OR(VLOOKUP(Table1[[#This Row],[sheet]],Prg!$A$7:$F$31,6,FALSE)=Prg!$O$2,VLOOKUP(Table1[[#This Row],[sheet]],Prg!$A$7:$F$31,6,FALSE)=Prg!$O$3),"Yes","No")</f>
        <v>Yes</v>
      </c>
      <c r="AB79" s="66">
        <v>2024</v>
      </c>
      <c r="AC79" s="66">
        <v>17</v>
      </c>
      <c r="AD79" s="66">
        <f ca="1">IF(ISERROR(VLOOKUP(Table1[[#This Row],[item]],INDIRECT("'"&amp;Table1[[#This Row],[sheet]]&amp;"'!$A$8:$T$42"),Table1[[#This Row],[r]],FALSE)),"",VLOOKUP(Table1[[#This Row],[item]],INDIRECT("'"&amp;Table1[[#This Row],[sheet]]&amp;"'!$A$8:$T$42"),Table1[[#This Row],[r]],FALSE))</f>
        <v>0</v>
      </c>
      <c r="AE79" s="72">
        <f>IF(VLOOKUP(Table1[[#This Row],[sheet]],Prg!$A$7:$J$31,10,FALSE)="","",VLOOKUP(Table1[[#This Row],[sheet]],Prg!$A$7:$J$31,10,FALSE)*1)</f>
        <v>1</v>
      </c>
      <c r="AF79" s="72" t="str">
        <f>VLOOKUP(Table1[[#This Row],[sheet]],Prg!$A$7:$J$31,5,FALSE)</f>
        <v>CONGO (DEMOCRATIC REP.)</v>
      </c>
      <c r="AG79" s="72">
        <f>ROW()</f>
        <v>79</v>
      </c>
    </row>
    <row r="80" spans="2:33" hidden="1" x14ac:dyDescent="0.3">
      <c r="X80" s="66">
        <v>1</v>
      </c>
      <c r="Y80" s="66" t="s">
        <v>499</v>
      </c>
      <c r="Z80" s="66" t="s">
        <v>21</v>
      </c>
      <c r="AA80" s="66" t="str">
        <f>IF(OR(VLOOKUP(Table1[[#This Row],[sheet]],Prg!$A$7:$F$31,6,FALSE)=Prg!$O$2,VLOOKUP(Table1[[#This Row],[sheet]],Prg!$A$7:$F$31,6,FALSE)=Prg!$O$3),"Yes","No")</f>
        <v>Yes</v>
      </c>
      <c r="AB80" s="66">
        <v>2024</v>
      </c>
      <c r="AC80" s="66">
        <v>17</v>
      </c>
      <c r="AD80" s="66">
        <f ca="1">IF(ISERROR(VLOOKUP(Table1[[#This Row],[item]],INDIRECT("'"&amp;Table1[[#This Row],[sheet]]&amp;"'!$A$8:$T$42"),Table1[[#This Row],[r]],FALSE)),"",VLOOKUP(Table1[[#This Row],[item]],INDIRECT("'"&amp;Table1[[#This Row],[sheet]]&amp;"'!$A$8:$T$42"),Table1[[#This Row],[r]],FALSE))</f>
        <v>0</v>
      </c>
      <c r="AE80" s="72">
        <f>IF(VLOOKUP(Table1[[#This Row],[sheet]],Prg!$A$7:$J$31,10,FALSE)="","",VLOOKUP(Table1[[#This Row],[sheet]],Prg!$A$7:$J$31,10,FALSE)*1)</f>
        <v>1</v>
      </c>
      <c r="AF80" s="72" t="str">
        <f>VLOOKUP(Table1[[#This Row],[sheet]],Prg!$A$7:$J$31,5,FALSE)</f>
        <v>CONGO (DEMOCRATIC REP.)</v>
      </c>
      <c r="AG80" s="72">
        <f>ROW()</f>
        <v>80</v>
      </c>
    </row>
    <row r="81" spans="24:33" hidden="1" x14ac:dyDescent="0.3">
      <c r="X81" s="66">
        <v>1</v>
      </c>
      <c r="Y81" s="66" t="s">
        <v>500</v>
      </c>
      <c r="Z81" s="66" t="s">
        <v>22</v>
      </c>
      <c r="AA81" s="66" t="str">
        <f>IF(OR(VLOOKUP(Table1[[#This Row],[sheet]],Prg!$A$7:$F$31,6,FALSE)=Prg!$O$2,VLOOKUP(Table1[[#This Row],[sheet]],Prg!$A$7:$F$31,6,FALSE)=Prg!$O$3),"Yes","No")</f>
        <v>Yes</v>
      </c>
      <c r="AB81" s="66">
        <v>2024</v>
      </c>
      <c r="AC81" s="66">
        <v>17</v>
      </c>
      <c r="AD81" s="66">
        <f ca="1">IF(ISERROR(VLOOKUP(Table1[[#This Row],[item]],INDIRECT("'"&amp;Table1[[#This Row],[sheet]]&amp;"'!$A$8:$T$42"),Table1[[#This Row],[r]],FALSE)),"",VLOOKUP(Table1[[#This Row],[item]],INDIRECT("'"&amp;Table1[[#This Row],[sheet]]&amp;"'!$A$8:$T$42"),Table1[[#This Row],[r]],FALSE))</f>
        <v>0</v>
      </c>
      <c r="AE81" s="72">
        <f>IF(VLOOKUP(Table1[[#This Row],[sheet]],Prg!$A$7:$J$31,10,FALSE)="","",VLOOKUP(Table1[[#This Row],[sheet]],Prg!$A$7:$J$31,10,FALSE)*1)</f>
        <v>1</v>
      </c>
      <c r="AF81" s="72" t="str">
        <f>VLOOKUP(Table1[[#This Row],[sheet]],Prg!$A$7:$J$31,5,FALSE)</f>
        <v>CONGO (DEMOCRATIC REP.)</v>
      </c>
      <c r="AG81" s="72">
        <f>ROW()</f>
        <v>81</v>
      </c>
    </row>
    <row r="82" spans="24:33" hidden="1" x14ac:dyDescent="0.3">
      <c r="X82" s="66">
        <v>1</v>
      </c>
      <c r="Y82" s="66" t="s">
        <v>501</v>
      </c>
      <c r="Z82" s="66" t="s">
        <v>23</v>
      </c>
      <c r="AA82" s="66" t="str">
        <f>IF(OR(VLOOKUP(Table1[[#This Row],[sheet]],Prg!$A$7:$F$31,6,FALSE)=Prg!$O$2,VLOOKUP(Table1[[#This Row],[sheet]],Prg!$A$7:$F$31,6,FALSE)=Prg!$O$3),"Yes","No")</f>
        <v>Yes</v>
      </c>
      <c r="AB82" s="66">
        <v>2024</v>
      </c>
      <c r="AC82" s="66">
        <v>17</v>
      </c>
      <c r="AD82" s="66">
        <f ca="1">IF(ISERROR(VLOOKUP(Table1[[#This Row],[item]],INDIRECT("'"&amp;Table1[[#This Row],[sheet]]&amp;"'!$A$8:$T$42"),Table1[[#This Row],[r]],FALSE)),"",VLOOKUP(Table1[[#This Row],[item]],INDIRECT("'"&amp;Table1[[#This Row],[sheet]]&amp;"'!$A$8:$T$42"),Table1[[#This Row],[r]],FALSE))</f>
        <v>0</v>
      </c>
      <c r="AE82" s="72">
        <f>IF(VLOOKUP(Table1[[#This Row],[sheet]],Prg!$A$7:$J$31,10,FALSE)="","",VLOOKUP(Table1[[#This Row],[sheet]],Prg!$A$7:$J$31,10,FALSE)*1)</f>
        <v>1</v>
      </c>
      <c r="AF82" s="72" t="str">
        <f>VLOOKUP(Table1[[#This Row],[sheet]],Prg!$A$7:$J$31,5,FALSE)</f>
        <v>CONGO (DEMOCRATIC REP.)</v>
      </c>
      <c r="AG82" s="72">
        <f>ROW()</f>
        <v>82</v>
      </c>
    </row>
    <row r="83" spans="24:33" hidden="1" x14ac:dyDescent="0.3">
      <c r="X83" s="66">
        <v>1</v>
      </c>
      <c r="Y83" s="66" t="s">
        <v>502</v>
      </c>
      <c r="Z83" s="66" t="s">
        <v>467</v>
      </c>
      <c r="AA83" s="66" t="str">
        <f>IF(OR(VLOOKUP(Table1[[#This Row],[sheet]],Prg!$A$7:$F$31,6,FALSE)=Prg!$O$2,VLOOKUP(Table1[[#This Row],[sheet]],Prg!$A$7:$F$31,6,FALSE)=Prg!$O$3),"Yes","No")</f>
        <v>Yes</v>
      </c>
      <c r="AB83" s="66">
        <v>2024</v>
      </c>
      <c r="AC83" s="66">
        <v>17</v>
      </c>
      <c r="AD83" s="66">
        <f ca="1">IF(ISERROR(VLOOKUP(Table1[[#This Row],[item]],INDIRECT("'"&amp;Table1[[#This Row],[sheet]]&amp;"'!$A$8:$T$42"),Table1[[#This Row],[r]],FALSE)),"",VLOOKUP(Table1[[#This Row],[item]],INDIRECT("'"&amp;Table1[[#This Row],[sheet]]&amp;"'!$A$8:$T$42"),Table1[[#This Row],[r]],FALSE))</f>
        <v>0</v>
      </c>
      <c r="AE83" s="72">
        <f>IF(VLOOKUP(Table1[[#This Row],[sheet]],Prg!$A$7:$J$31,10,FALSE)="","",VLOOKUP(Table1[[#This Row],[sheet]],Prg!$A$7:$J$31,10,FALSE)*1)</f>
        <v>1</v>
      </c>
      <c r="AF83" s="72" t="str">
        <f>VLOOKUP(Table1[[#This Row],[sheet]],Prg!$A$7:$J$31,5,FALSE)</f>
        <v>CONGO (DEMOCRATIC REP.)</v>
      </c>
      <c r="AG83" s="72">
        <f>ROW()</f>
        <v>83</v>
      </c>
    </row>
    <row r="84" spans="24:33" hidden="1" x14ac:dyDescent="0.3">
      <c r="X84" s="66">
        <v>1</v>
      </c>
      <c r="Y84" s="66" t="s">
        <v>473</v>
      </c>
      <c r="Z84" s="66" t="s">
        <v>1</v>
      </c>
      <c r="AA84" s="66" t="str">
        <f>IF(OR(VLOOKUP(Table1[[#This Row],[sheet]],Prg!$A$7:$F$31,6,FALSE)=Prg!$O$2,VLOOKUP(Table1[[#This Row],[sheet]],Prg!$A$7:$F$31,6,FALSE)=Prg!$O$3),"Yes","No")</f>
        <v>Yes</v>
      </c>
      <c r="AB84" s="66">
        <v>2024</v>
      </c>
      <c r="AC84" s="66">
        <v>17</v>
      </c>
      <c r="AD84" s="66">
        <f ca="1">IF(ISERROR(VLOOKUP(Table1[[#This Row],[item]],INDIRECT("'"&amp;Table1[[#This Row],[sheet]]&amp;"'!$A$8:$T$42"),Table1[[#This Row],[r]],FALSE)),"",VLOOKUP(Table1[[#This Row],[item]],INDIRECT("'"&amp;Table1[[#This Row],[sheet]]&amp;"'!$A$8:$T$42"),Table1[[#This Row],[r]],FALSE))</f>
        <v>68426</v>
      </c>
      <c r="AE84" s="72">
        <f>IF(VLOOKUP(Table1[[#This Row],[sheet]],Prg!$A$7:$J$31,10,FALSE)="","",VLOOKUP(Table1[[#This Row],[sheet]],Prg!$A$7:$J$31,10,FALSE)*1)</f>
        <v>1</v>
      </c>
      <c r="AF84" s="72" t="str">
        <f>VLOOKUP(Table1[[#This Row],[sheet]],Prg!$A$7:$J$31,5,FALSE)</f>
        <v>CONGO (DEMOCRATIC REP.)</v>
      </c>
      <c r="AG84" s="72">
        <f>ROW()</f>
        <v>84</v>
      </c>
    </row>
    <row r="85" spans="24:33" hidden="1" x14ac:dyDescent="0.3">
      <c r="X85" s="66">
        <v>1</v>
      </c>
      <c r="Y85" s="66" t="s">
        <v>474</v>
      </c>
      <c r="Z85" s="66" t="s">
        <v>24</v>
      </c>
      <c r="AA85" s="66" t="str">
        <f>IF(OR(VLOOKUP(Table1[[#This Row],[sheet]],Prg!$A$7:$F$31,6,FALSE)=Prg!$O$2,VLOOKUP(Table1[[#This Row],[sheet]],Prg!$A$7:$F$31,6,FALSE)=Prg!$O$3),"Yes","No")</f>
        <v>Yes</v>
      </c>
      <c r="AB85" s="66">
        <v>2024</v>
      </c>
      <c r="AC85" s="66">
        <v>17</v>
      </c>
      <c r="AD85" s="66">
        <f ca="1">IF(ISERROR(VLOOKUP(Table1[[#This Row],[item]],INDIRECT("'"&amp;Table1[[#This Row],[sheet]]&amp;"'!$A$8:$T$42"),Table1[[#This Row],[r]],FALSE)),"",VLOOKUP(Table1[[#This Row],[item]],INDIRECT("'"&amp;Table1[[#This Row],[sheet]]&amp;"'!$A$8:$T$42"),Table1[[#This Row],[r]],FALSE))</f>
        <v>2126</v>
      </c>
      <c r="AE85" s="72">
        <f>IF(VLOOKUP(Table1[[#This Row],[sheet]],Prg!$A$7:$J$31,10,FALSE)="","",VLOOKUP(Table1[[#This Row],[sheet]],Prg!$A$7:$J$31,10,FALSE)*1)</f>
        <v>1</v>
      </c>
      <c r="AF85" s="72" t="str">
        <f>VLOOKUP(Table1[[#This Row],[sheet]],Prg!$A$7:$J$31,5,FALSE)</f>
        <v>CONGO (DEMOCRATIC REP.)</v>
      </c>
      <c r="AG85" s="72">
        <f>ROW()</f>
        <v>85</v>
      </c>
    </row>
    <row r="86" spans="24:33" hidden="1" x14ac:dyDescent="0.3">
      <c r="X86" s="66">
        <v>1</v>
      </c>
      <c r="Y86" s="66" t="s">
        <v>477</v>
      </c>
      <c r="Z86" s="66" t="s">
        <v>25</v>
      </c>
      <c r="AA86" s="66" t="str">
        <f>IF(OR(VLOOKUP(Table1[[#This Row],[sheet]],Prg!$A$7:$F$31,6,FALSE)=Prg!$O$2,VLOOKUP(Table1[[#This Row],[sheet]],Prg!$A$7:$F$31,6,FALSE)=Prg!$O$3),"Yes","No")</f>
        <v>Yes</v>
      </c>
      <c r="AB86" s="66">
        <v>2024</v>
      </c>
      <c r="AC86" s="66">
        <v>17</v>
      </c>
      <c r="AD86" s="66">
        <f ca="1">IF(ISERROR(VLOOKUP(Table1[[#This Row],[item]],INDIRECT("'"&amp;Table1[[#This Row],[sheet]]&amp;"'!$A$8:$T$42"),Table1[[#This Row],[r]],FALSE)),"",VLOOKUP(Table1[[#This Row],[item]],INDIRECT("'"&amp;Table1[[#This Row],[sheet]]&amp;"'!$A$8:$T$42"),Table1[[#This Row],[r]],FALSE))</f>
        <v>0</v>
      </c>
      <c r="AE86" s="72">
        <f>IF(VLOOKUP(Table1[[#This Row],[sheet]],Prg!$A$7:$J$31,10,FALSE)="","",VLOOKUP(Table1[[#This Row],[sheet]],Prg!$A$7:$J$31,10,FALSE)*1)</f>
        <v>1</v>
      </c>
      <c r="AF86" s="72" t="str">
        <f>VLOOKUP(Table1[[#This Row],[sheet]],Prg!$A$7:$J$31,5,FALSE)</f>
        <v>CONGO (DEMOCRATIC REP.)</v>
      </c>
      <c r="AG86" s="72">
        <f>ROW()</f>
        <v>86</v>
      </c>
    </row>
    <row r="87" spans="24:33" hidden="1" x14ac:dyDescent="0.3">
      <c r="X87" s="66">
        <v>1</v>
      </c>
      <c r="Y87" s="66" t="s">
        <v>478</v>
      </c>
      <c r="Z87" s="66" t="s">
        <v>26</v>
      </c>
      <c r="AA87" s="66" t="str">
        <f>IF(OR(VLOOKUP(Table1[[#This Row],[sheet]],Prg!$A$7:$F$31,6,FALSE)=Prg!$O$2,VLOOKUP(Table1[[#This Row],[sheet]],Prg!$A$7:$F$31,6,FALSE)=Prg!$O$3),"Yes","No")</f>
        <v>Yes</v>
      </c>
      <c r="AB87" s="66">
        <v>2024</v>
      </c>
      <c r="AC87" s="66">
        <v>17</v>
      </c>
      <c r="AD87" s="66">
        <f ca="1">IF(ISERROR(VLOOKUP(Table1[[#This Row],[item]],INDIRECT("'"&amp;Table1[[#This Row],[sheet]]&amp;"'!$A$8:$T$42"),Table1[[#This Row],[r]],FALSE)),"",VLOOKUP(Table1[[#This Row],[item]],INDIRECT("'"&amp;Table1[[#This Row],[sheet]]&amp;"'!$A$8:$T$42"),Table1[[#This Row],[r]],FALSE))</f>
        <v>2126</v>
      </c>
      <c r="AE87" s="72">
        <f>IF(VLOOKUP(Table1[[#This Row],[sheet]],Prg!$A$7:$J$31,10,FALSE)="","",VLOOKUP(Table1[[#This Row],[sheet]],Prg!$A$7:$J$31,10,FALSE)*1)</f>
        <v>1</v>
      </c>
      <c r="AF87" s="72" t="str">
        <f>VLOOKUP(Table1[[#This Row],[sheet]],Prg!$A$7:$J$31,5,FALSE)</f>
        <v>CONGO (DEMOCRATIC REP.)</v>
      </c>
      <c r="AG87" s="72">
        <f>ROW()</f>
        <v>87</v>
      </c>
    </row>
    <row r="88" spans="24:33" hidden="1" x14ac:dyDescent="0.3">
      <c r="X88" s="66">
        <v>1</v>
      </c>
      <c r="Y88" s="66" t="s">
        <v>479</v>
      </c>
      <c r="Z88" s="66" t="s">
        <v>27</v>
      </c>
      <c r="AA88" s="66" t="str">
        <f>IF(OR(VLOOKUP(Table1[[#This Row],[sheet]],Prg!$A$7:$F$31,6,FALSE)=Prg!$O$2,VLOOKUP(Table1[[#This Row],[sheet]],Prg!$A$7:$F$31,6,FALSE)=Prg!$O$3),"Yes","No")</f>
        <v>Yes</v>
      </c>
      <c r="AB88" s="66">
        <v>2024</v>
      </c>
      <c r="AC88" s="66">
        <v>17</v>
      </c>
      <c r="AD88" s="66">
        <f ca="1">IF(ISERROR(VLOOKUP(Table1[[#This Row],[item]],INDIRECT("'"&amp;Table1[[#This Row],[sheet]]&amp;"'!$A$8:$T$42"),Table1[[#This Row],[r]],FALSE)),"",VLOOKUP(Table1[[#This Row],[item]],INDIRECT("'"&amp;Table1[[#This Row],[sheet]]&amp;"'!$A$8:$T$42"),Table1[[#This Row],[r]],FALSE))</f>
        <v>0</v>
      </c>
      <c r="AE88" s="72">
        <f>IF(VLOOKUP(Table1[[#This Row],[sheet]],Prg!$A$7:$J$31,10,FALSE)="","",VLOOKUP(Table1[[#This Row],[sheet]],Prg!$A$7:$J$31,10,FALSE)*1)</f>
        <v>1</v>
      </c>
      <c r="AF88" s="72" t="str">
        <f>VLOOKUP(Table1[[#This Row],[sheet]],Prg!$A$7:$J$31,5,FALSE)</f>
        <v>CONGO (DEMOCRATIC REP.)</v>
      </c>
      <c r="AG88" s="72">
        <f>ROW()</f>
        <v>88</v>
      </c>
    </row>
    <row r="89" spans="24:33" hidden="1" x14ac:dyDescent="0.3">
      <c r="X89" s="66">
        <v>1</v>
      </c>
      <c r="Y89" s="66" t="s">
        <v>475</v>
      </c>
      <c r="Z89" s="66" t="s">
        <v>28</v>
      </c>
      <c r="AA89" s="66" t="str">
        <f>IF(OR(VLOOKUP(Table1[[#This Row],[sheet]],Prg!$A$7:$F$31,6,FALSE)=Prg!$O$2,VLOOKUP(Table1[[#This Row],[sheet]],Prg!$A$7:$F$31,6,FALSE)=Prg!$O$3),"Yes","No")</f>
        <v>Yes</v>
      </c>
      <c r="AB89" s="66">
        <v>2024</v>
      </c>
      <c r="AC89" s="66">
        <v>17</v>
      </c>
      <c r="AD89" s="66">
        <f ca="1">IF(ISERROR(VLOOKUP(Table1[[#This Row],[item]],INDIRECT("'"&amp;Table1[[#This Row],[sheet]]&amp;"'!$A$8:$T$42"),Table1[[#This Row],[r]],FALSE)),"",VLOOKUP(Table1[[#This Row],[item]],INDIRECT("'"&amp;Table1[[#This Row],[sheet]]&amp;"'!$A$8:$T$42"),Table1[[#This Row],[r]],FALSE))</f>
        <v>35100</v>
      </c>
      <c r="AE89" s="72">
        <f>IF(VLOOKUP(Table1[[#This Row],[sheet]],Prg!$A$7:$J$31,10,FALSE)="","",VLOOKUP(Table1[[#This Row],[sheet]],Prg!$A$7:$J$31,10,FALSE)*1)</f>
        <v>1</v>
      </c>
      <c r="AF89" s="72" t="str">
        <f>VLOOKUP(Table1[[#This Row],[sheet]],Prg!$A$7:$J$31,5,FALSE)</f>
        <v>CONGO (DEMOCRATIC REP.)</v>
      </c>
      <c r="AG89" s="72">
        <f>ROW()</f>
        <v>89</v>
      </c>
    </row>
    <row r="90" spans="24:33" hidden="1" x14ac:dyDescent="0.3">
      <c r="X90" s="66">
        <v>1</v>
      </c>
      <c r="Y90" s="66" t="s">
        <v>480</v>
      </c>
      <c r="Z90" s="66" t="s">
        <v>29</v>
      </c>
      <c r="AA90" s="66" t="str">
        <f>IF(OR(VLOOKUP(Table1[[#This Row],[sheet]],Prg!$A$7:$F$31,6,FALSE)=Prg!$O$2,VLOOKUP(Table1[[#This Row],[sheet]],Prg!$A$7:$F$31,6,FALSE)=Prg!$O$3),"Yes","No")</f>
        <v>Yes</v>
      </c>
      <c r="AB90" s="66">
        <v>2024</v>
      </c>
      <c r="AC90" s="66">
        <v>17</v>
      </c>
      <c r="AD90" s="66">
        <f ca="1">IF(ISERROR(VLOOKUP(Table1[[#This Row],[item]],INDIRECT("'"&amp;Table1[[#This Row],[sheet]]&amp;"'!$A$8:$T$42"),Table1[[#This Row],[r]],FALSE)),"",VLOOKUP(Table1[[#This Row],[item]],INDIRECT("'"&amp;Table1[[#This Row],[sheet]]&amp;"'!$A$8:$T$42"),Table1[[#This Row],[r]],FALSE))</f>
        <v>1800</v>
      </c>
      <c r="AE90" s="72">
        <f>IF(VLOOKUP(Table1[[#This Row],[sheet]],Prg!$A$7:$J$31,10,FALSE)="","",VLOOKUP(Table1[[#This Row],[sheet]],Prg!$A$7:$J$31,10,FALSE)*1)</f>
        <v>1</v>
      </c>
      <c r="AF90" s="72" t="str">
        <f>VLOOKUP(Table1[[#This Row],[sheet]],Prg!$A$7:$J$31,5,FALSE)</f>
        <v>CONGO (DEMOCRATIC REP.)</v>
      </c>
      <c r="AG90" s="72">
        <f>ROW()</f>
        <v>90</v>
      </c>
    </row>
    <row r="91" spans="24:33" hidden="1" x14ac:dyDescent="0.3">
      <c r="X91" s="66">
        <v>1</v>
      </c>
      <c r="Y91" s="66" t="s">
        <v>481</v>
      </c>
      <c r="Z91" s="66" t="s">
        <v>30</v>
      </c>
      <c r="AA91" s="66" t="str">
        <f>IF(OR(VLOOKUP(Table1[[#This Row],[sheet]],Prg!$A$7:$F$31,6,FALSE)=Prg!$O$2,VLOOKUP(Table1[[#This Row],[sheet]],Prg!$A$7:$F$31,6,FALSE)=Prg!$O$3),"Yes","No")</f>
        <v>Yes</v>
      </c>
      <c r="AB91" s="66">
        <v>2024</v>
      </c>
      <c r="AC91" s="66">
        <v>17</v>
      </c>
      <c r="AD91" s="66">
        <f ca="1">IF(ISERROR(VLOOKUP(Table1[[#This Row],[item]],INDIRECT("'"&amp;Table1[[#This Row],[sheet]]&amp;"'!$A$8:$T$42"),Table1[[#This Row],[r]],FALSE)),"",VLOOKUP(Table1[[#This Row],[item]],INDIRECT("'"&amp;Table1[[#This Row],[sheet]]&amp;"'!$A$8:$T$42"),Table1[[#This Row],[r]],FALSE))</f>
        <v>0</v>
      </c>
      <c r="AE91" s="72">
        <f>IF(VLOOKUP(Table1[[#This Row],[sheet]],Prg!$A$7:$J$31,10,FALSE)="","",VLOOKUP(Table1[[#This Row],[sheet]],Prg!$A$7:$J$31,10,FALSE)*1)</f>
        <v>1</v>
      </c>
      <c r="AF91" s="72" t="str">
        <f>VLOOKUP(Table1[[#This Row],[sheet]],Prg!$A$7:$J$31,5,FALSE)</f>
        <v>CONGO (DEMOCRATIC REP.)</v>
      </c>
      <c r="AG91" s="72">
        <f>ROW()</f>
        <v>91</v>
      </c>
    </row>
    <row r="92" spans="24:33" hidden="1" x14ac:dyDescent="0.3">
      <c r="X92" s="66">
        <v>1</v>
      </c>
      <c r="Y92" s="66" t="s">
        <v>482</v>
      </c>
      <c r="Z92" s="66" t="s">
        <v>27</v>
      </c>
      <c r="AA92" s="66" t="str">
        <f>IF(OR(VLOOKUP(Table1[[#This Row],[sheet]],Prg!$A$7:$F$31,6,FALSE)=Prg!$O$2,VLOOKUP(Table1[[#This Row],[sheet]],Prg!$A$7:$F$31,6,FALSE)=Prg!$O$3),"Yes","No")</f>
        <v>Yes</v>
      </c>
      <c r="AB92" s="66">
        <v>2024</v>
      </c>
      <c r="AC92" s="66">
        <v>17</v>
      </c>
      <c r="AD92" s="66">
        <f ca="1">IF(ISERROR(VLOOKUP(Table1[[#This Row],[item]],INDIRECT("'"&amp;Table1[[#This Row],[sheet]]&amp;"'!$A$8:$T$42"),Table1[[#This Row],[r]],FALSE)),"",VLOOKUP(Table1[[#This Row],[item]],INDIRECT("'"&amp;Table1[[#This Row],[sheet]]&amp;"'!$A$8:$T$42"),Table1[[#This Row],[r]],FALSE))</f>
        <v>33300</v>
      </c>
      <c r="AE92" s="72">
        <f>IF(VLOOKUP(Table1[[#This Row],[sheet]],Prg!$A$7:$J$31,10,FALSE)="","",VLOOKUP(Table1[[#This Row],[sheet]],Prg!$A$7:$J$31,10,FALSE)*1)</f>
        <v>1</v>
      </c>
      <c r="AF92" s="72" t="str">
        <f>VLOOKUP(Table1[[#This Row],[sheet]],Prg!$A$7:$J$31,5,FALSE)</f>
        <v>CONGO (DEMOCRATIC REP.)</v>
      </c>
      <c r="AG92" s="72">
        <f>ROW()</f>
        <v>92</v>
      </c>
    </row>
    <row r="93" spans="24:33" hidden="1" x14ac:dyDescent="0.3">
      <c r="X93" s="66">
        <v>1</v>
      </c>
      <c r="Y93" s="66" t="s">
        <v>476</v>
      </c>
      <c r="Z93" s="66" t="s">
        <v>469</v>
      </c>
      <c r="AA93" s="66" t="str">
        <f>IF(OR(VLOOKUP(Table1[[#This Row],[sheet]],Prg!$A$7:$F$31,6,FALSE)=Prg!$O$2,VLOOKUP(Table1[[#This Row],[sheet]],Prg!$A$7:$F$31,6,FALSE)=Prg!$O$3),"Yes","No")</f>
        <v>Yes</v>
      </c>
      <c r="AB93" s="66">
        <v>2024</v>
      </c>
      <c r="AC93" s="66">
        <v>17</v>
      </c>
      <c r="AD93" s="66">
        <f ca="1">IF(ISERROR(VLOOKUP(Table1[[#This Row],[item]],INDIRECT("'"&amp;Table1[[#This Row],[sheet]]&amp;"'!$A$8:$T$42"),Table1[[#This Row],[r]],FALSE)),"",VLOOKUP(Table1[[#This Row],[item]],INDIRECT("'"&amp;Table1[[#This Row],[sheet]]&amp;"'!$A$8:$T$42"),Table1[[#This Row],[r]],FALSE))</f>
        <v>31200</v>
      </c>
      <c r="AE93" s="72">
        <f>IF(VLOOKUP(Table1[[#This Row],[sheet]],Prg!$A$7:$J$31,10,FALSE)="","",VLOOKUP(Table1[[#This Row],[sheet]],Prg!$A$7:$J$31,10,FALSE)*1)</f>
        <v>1</v>
      </c>
      <c r="AF93" s="72" t="str">
        <f>VLOOKUP(Table1[[#This Row],[sheet]],Prg!$A$7:$J$31,5,FALSE)</f>
        <v>CONGO (DEMOCRATIC REP.)</v>
      </c>
      <c r="AG93" s="72">
        <f>ROW()</f>
        <v>93</v>
      </c>
    </row>
    <row r="94" spans="24:33" hidden="1" x14ac:dyDescent="0.3">
      <c r="X94" s="66">
        <v>1</v>
      </c>
      <c r="Y94" s="66" t="s">
        <v>483</v>
      </c>
      <c r="Z94" s="66" t="s">
        <v>470</v>
      </c>
      <c r="AA94" s="66" t="str">
        <f>IF(OR(VLOOKUP(Table1[[#This Row],[sheet]],Prg!$A$7:$F$31,6,FALSE)=Prg!$O$2,VLOOKUP(Table1[[#This Row],[sheet]],Prg!$A$7:$F$31,6,FALSE)=Prg!$O$3),"Yes","No")</f>
        <v>Yes</v>
      </c>
      <c r="AB94" s="66">
        <v>2024</v>
      </c>
      <c r="AC94" s="66">
        <v>17</v>
      </c>
      <c r="AD94" s="66">
        <f ca="1">IF(ISERROR(VLOOKUP(Table1[[#This Row],[item]],INDIRECT("'"&amp;Table1[[#This Row],[sheet]]&amp;"'!$A$8:$T$42"),Table1[[#This Row],[r]],FALSE)),"",VLOOKUP(Table1[[#This Row],[item]],INDIRECT("'"&amp;Table1[[#This Row],[sheet]]&amp;"'!$A$8:$T$42"),Table1[[#This Row],[r]],FALSE))</f>
        <v>0</v>
      </c>
      <c r="AE94" s="72">
        <f>IF(VLOOKUP(Table1[[#This Row],[sheet]],Prg!$A$7:$J$31,10,FALSE)="","",VLOOKUP(Table1[[#This Row],[sheet]],Prg!$A$7:$J$31,10,FALSE)*1)</f>
        <v>1</v>
      </c>
      <c r="AF94" s="72" t="str">
        <f>VLOOKUP(Table1[[#This Row],[sheet]],Prg!$A$7:$J$31,5,FALSE)</f>
        <v>CONGO (DEMOCRATIC REP.)</v>
      </c>
      <c r="AG94" s="72">
        <f>ROW()</f>
        <v>94</v>
      </c>
    </row>
    <row r="95" spans="24:33" hidden="1" x14ac:dyDescent="0.3">
      <c r="X95" s="66">
        <v>1</v>
      </c>
      <c r="Y95" s="66" t="s">
        <v>484</v>
      </c>
      <c r="Z95" s="66" t="s">
        <v>471</v>
      </c>
      <c r="AA95" s="66" t="str">
        <f>IF(OR(VLOOKUP(Table1[[#This Row],[sheet]],Prg!$A$7:$F$31,6,FALSE)=Prg!$O$2,VLOOKUP(Table1[[#This Row],[sheet]],Prg!$A$7:$F$31,6,FALSE)=Prg!$O$3),"Yes","No")</f>
        <v>Yes</v>
      </c>
      <c r="AB95" s="66">
        <v>2024</v>
      </c>
      <c r="AC95" s="66">
        <v>17</v>
      </c>
      <c r="AD95" s="66">
        <f ca="1">IF(ISERROR(VLOOKUP(Table1[[#This Row],[item]],INDIRECT("'"&amp;Table1[[#This Row],[sheet]]&amp;"'!$A$8:$T$42"),Table1[[#This Row],[r]],FALSE)),"",VLOOKUP(Table1[[#This Row],[item]],INDIRECT("'"&amp;Table1[[#This Row],[sheet]]&amp;"'!$A$8:$T$42"),Table1[[#This Row],[r]],FALSE))</f>
        <v>0</v>
      </c>
      <c r="AE95" s="72">
        <f>IF(VLOOKUP(Table1[[#This Row],[sheet]],Prg!$A$7:$J$31,10,FALSE)="","",VLOOKUP(Table1[[#This Row],[sheet]],Prg!$A$7:$J$31,10,FALSE)*1)</f>
        <v>1</v>
      </c>
      <c r="AF95" s="72" t="str">
        <f>VLOOKUP(Table1[[#This Row],[sheet]],Prg!$A$7:$J$31,5,FALSE)</f>
        <v>CONGO (DEMOCRATIC REP.)</v>
      </c>
      <c r="AG95" s="72">
        <f>ROW()</f>
        <v>95</v>
      </c>
    </row>
    <row r="96" spans="24:33" hidden="1" x14ac:dyDescent="0.3">
      <c r="X96" s="66">
        <v>1</v>
      </c>
      <c r="Y96" s="66" t="s">
        <v>485</v>
      </c>
      <c r="Z96" s="66" t="s">
        <v>472</v>
      </c>
      <c r="AA96" s="66" t="str">
        <f>IF(OR(VLOOKUP(Table1[[#This Row],[sheet]],Prg!$A$7:$F$31,6,FALSE)=Prg!$O$2,VLOOKUP(Table1[[#This Row],[sheet]],Prg!$A$7:$F$31,6,FALSE)=Prg!$O$3),"Yes","No")</f>
        <v>Yes</v>
      </c>
      <c r="AB96" s="66">
        <v>2024</v>
      </c>
      <c r="AC96" s="66">
        <v>17</v>
      </c>
      <c r="AD96" s="66">
        <f ca="1">IF(ISERROR(VLOOKUP(Table1[[#This Row],[item]],INDIRECT("'"&amp;Table1[[#This Row],[sheet]]&amp;"'!$A$8:$T$42"),Table1[[#This Row],[r]],FALSE)),"",VLOOKUP(Table1[[#This Row],[item]],INDIRECT("'"&amp;Table1[[#This Row],[sheet]]&amp;"'!$A$8:$T$42"),Table1[[#This Row],[r]],FALSE))</f>
        <v>31200</v>
      </c>
      <c r="AE96" s="72">
        <f>IF(VLOOKUP(Table1[[#This Row],[sheet]],Prg!$A$7:$J$31,10,FALSE)="","",VLOOKUP(Table1[[#This Row],[sheet]],Prg!$A$7:$J$31,10,FALSE)*1)</f>
        <v>1</v>
      </c>
      <c r="AF96" s="72" t="str">
        <f>VLOOKUP(Table1[[#This Row],[sheet]],Prg!$A$7:$J$31,5,FALSE)</f>
        <v>CONGO (DEMOCRATIC REP.)</v>
      </c>
      <c r="AG96" s="72">
        <f>ROW()</f>
        <v>96</v>
      </c>
    </row>
    <row r="97" spans="24:33" hidden="1" x14ac:dyDescent="0.3">
      <c r="X97" s="66">
        <v>1</v>
      </c>
      <c r="Y97" s="66" t="s">
        <v>486</v>
      </c>
      <c r="Z97" s="66" t="s">
        <v>31</v>
      </c>
      <c r="AA97" s="66" t="str">
        <f>IF(OR(VLOOKUP(Table1[[#This Row],[sheet]],Prg!$A$7:$F$31,6,FALSE)=Prg!$O$2,VLOOKUP(Table1[[#This Row],[sheet]],Prg!$A$7:$F$31,6,FALSE)=Prg!$O$3),"Yes","No")</f>
        <v>Yes</v>
      </c>
      <c r="AB97" s="66">
        <v>2024</v>
      </c>
      <c r="AC97" s="66">
        <v>17</v>
      </c>
      <c r="AD97" s="66">
        <f ca="1">IF(ISERROR(VLOOKUP(Table1[[#This Row],[item]],INDIRECT("'"&amp;Table1[[#This Row],[sheet]]&amp;"'!$A$8:$T$42"),Table1[[#This Row],[r]],FALSE)),"",VLOOKUP(Table1[[#This Row],[item]],INDIRECT("'"&amp;Table1[[#This Row],[sheet]]&amp;"'!$A$8:$T$42"),Table1[[#This Row],[r]],FALSE))</f>
        <v>0</v>
      </c>
      <c r="AE97" s="72">
        <f>IF(VLOOKUP(Table1[[#This Row],[sheet]],Prg!$A$7:$J$31,10,FALSE)="","",VLOOKUP(Table1[[#This Row],[sheet]],Prg!$A$7:$J$31,10,FALSE)*1)</f>
        <v>1</v>
      </c>
      <c r="AF97" s="72" t="str">
        <f>VLOOKUP(Table1[[#This Row],[sheet]],Prg!$A$7:$J$31,5,FALSE)</f>
        <v>CONGO (DEMOCRATIC REP.)</v>
      </c>
      <c r="AG97" s="72">
        <f>ROW()</f>
        <v>97</v>
      </c>
    </row>
    <row r="98" spans="24:33" hidden="1" x14ac:dyDescent="0.3">
      <c r="X98" s="66">
        <v>1</v>
      </c>
      <c r="Y98" s="70" t="s">
        <v>487</v>
      </c>
      <c r="Z98" s="70" t="s">
        <v>12</v>
      </c>
      <c r="AA98" s="70" t="str">
        <f>IF(OR(VLOOKUP(Table1[[#This Row],[sheet]],Prg!$A$7:$F$31,6,FALSE)=Prg!$O$2,VLOOKUP(Table1[[#This Row],[sheet]],Prg!$A$7:$F$31,6,FALSE)=Prg!$O$3),"Yes","No")</f>
        <v>Yes</v>
      </c>
      <c r="AB98" s="70">
        <v>2025</v>
      </c>
      <c r="AC98" s="66">
        <v>18</v>
      </c>
      <c r="AD98" s="66">
        <f ca="1">IF(ISERROR(VLOOKUP(Table1[[#This Row],[item]],INDIRECT("'"&amp;Table1[[#This Row],[sheet]]&amp;"'!$A$8:$T$42"),Table1[[#This Row],[r]],FALSE)),"",VLOOKUP(Table1[[#This Row],[item]],INDIRECT("'"&amp;Table1[[#This Row],[sheet]]&amp;"'!$A$8:$T$42"),Table1[[#This Row],[r]],FALSE))</f>
        <v>72931.73000000001</v>
      </c>
      <c r="AE98" s="72">
        <f>IF(VLOOKUP(Table1[[#This Row],[sheet]],Prg!$A$7:$J$31,10,FALSE)="","",VLOOKUP(Table1[[#This Row],[sheet]],Prg!$A$7:$J$31,10,FALSE)*1)</f>
        <v>1</v>
      </c>
      <c r="AF98" s="72" t="str">
        <f>VLOOKUP(Table1[[#This Row],[sheet]],Prg!$A$7:$J$31,5,FALSE)</f>
        <v>CONGO (DEMOCRATIC REP.)</v>
      </c>
      <c r="AG98" s="72">
        <f>ROW()</f>
        <v>98</v>
      </c>
    </row>
    <row r="99" spans="24:33" hidden="1" x14ac:dyDescent="0.3">
      <c r="X99" s="66">
        <v>1</v>
      </c>
      <c r="Y99" s="66" t="s">
        <v>488</v>
      </c>
      <c r="Z99" s="66" t="s">
        <v>13</v>
      </c>
      <c r="AA99" s="66" t="str">
        <f>IF(OR(VLOOKUP(Table1[[#This Row],[sheet]],Prg!$A$7:$F$31,6,FALSE)=Prg!$O$2,VLOOKUP(Table1[[#This Row],[sheet]],Prg!$A$7:$F$31,6,FALSE)=Prg!$O$3),"Yes","No")</f>
        <v>Yes</v>
      </c>
      <c r="AB99" s="66">
        <v>2025</v>
      </c>
      <c r="AC99" s="66">
        <v>18</v>
      </c>
      <c r="AD99" s="66">
        <f ca="1">IF(ISERROR(VLOOKUP(Table1[[#This Row],[item]],INDIRECT("'"&amp;Table1[[#This Row],[sheet]]&amp;"'!$A$8:$T$42"),Table1[[#This Row],[r]],FALSE)),"",VLOOKUP(Table1[[#This Row],[item]],INDIRECT("'"&amp;Table1[[#This Row],[sheet]]&amp;"'!$A$8:$T$42"),Table1[[#This Row],[r]],FALSE))</f>
        <v>3125</v>
      </c>
      <c r="AE99" s="72">
        <f>IF(VLOOKUP(Table1[[#This Row],[sheet]],Prg!$A$7:$J$31,10,FALSE)="","",VLOOKUP(Table1[[#This Row],[sheet]],Prg!$A$7:$J$31,10,FALSE)*1)</f>
        <v>1</v>
      </c>
      <c r="AF99" s="72" t="str">
        <f>VLOOKUP(Table1[[#This Row],[sheet]],Prg!$A$7:$J$31,5,FALSE)</f>
        <v>CONGO (DEMOCRATIC REP.)</v>
      </c>
      <c r="AG99" s="72">
        <f>ROW()</f>
        <v>99</v>
      </c>
    </row>
    <row r="100" spans="24:33" hidden="1" x14ac:dyDescent="0.3">
      <c r="X100" s="66">
        <v>1</v>
      </c>
      <c r="Y100" s="66" t="s">
        <v>489</v>
      </c>
      <c r="Z100" s="66" t="s">
        <v>14</v>
      </c>
      <c r="AA100" s="66" t="str">
        <f>IF(OR(VLOOKUP(Table1[[#This Row],[sheet]],Prg!$A$7:$F$31,6,FALSE)=Prg!$O$2,VLOOKUP(Table1[[#This Row],[sheet]],Prg!$A$7:$F$31,6,FALSE)=Prg!$O$3),"Yes","No")</f>
        <v>Yes</v>
      </c>
      <c r="AB100" s="66">
        <v>2025</v>
      </c>
      <c r="AC100" s="66">
        <v>18</v>
      </c>
      <c r="AD100" s="66">
        <f ca="1">IF(ISERROR(VLOOKUP(Table1[[#This Row],[item]],INDIRECT("'"&amp;Table1[[#This Row],[sheet]]&amp;"'!$A$8:$T$42"),Table1[[#This Row],[r]],FALSE)),"",VLOOKUP(Table1[[#This Row],[item]],INDIRECT("'"&amp;Table1[[#This Row],[sheet]]&amp;"'!$A$8:$T$42"),Table1[[#This Row],[r]],FALSE))</f>
        <v>38606.730000000003</v>
      </c>
      <c r="AE100" s="72">
        <f>IF(VLOOKUP(Table1[[#This Row],[sheet]],Prg!$A$7:$J$31,10,FALSE)="","",VLOOKUP(Table1[[#This Row],[sheet]],Prg!$A$7:$J$31,10,FALSE)*1)</f>
        <v>1</v>
      </c>
      <c r="AF100" s="72" t="str">
        <f>VLOOKUP(Table1[[#This Row],[sheet]],Prg!$A$7:$J$31,5,FALSE)</f>
        <v>CONGO (DEMOCRATIC REP.)</v>
      </c>
      <c r="AG100" s="72">
        <f>ROW()</f>
        <v>100</v>
      </c>
    </row>
    <row r="101" spans="24:33" hidden="1" x14ac:dyDescent="0.3">
      <c r="X101" s="66">
        <v>1</v>
      </c>
      <c r="Y101" s="66" t="s">
        <v>490</v>
      </c>
      <c r="Z101" s="66" t="s">
        <v>464</v>
      </c>
      <c r="AA101" s="66" t="str">
        <f>IF(OR(VLOOKUP(Table1[[#This Row],[sheet]],Prg!$A$7:$F$31,6,FALSE)=Prg!$O$2,VLOOKUP(Table1[[#This Row],[sheet]],Prg!$A$7:$F$31,6,FALSE)=Prg!$O$3),"Yes","No")</f>
        <v>Yes</v>
      </c>
      <c r="AB101" s="66">
        <v>2025</v>
      </c>
      <c r="AC101" s="66">
        <v>18</v>
      </c>
      <c r="AD101" s="66">
        <f ca="1">IF(ISERROR(VLOOKUP(Table1[[#This Row],[item]],INDIRECT("'"&amp;Table1[[#This Row],[sheet]]&amp;"'!$A$8:$T$42"),Table1[[#This Row],[r]],FALSE)),"",VLOOKUP(Table1[[#This Row],[item]],INDIRECT("'"&amp;Table1[[#This Row],[sheet]]&amp;"'!$A$8:$T$42"),Table1[[#This Row],[r]],FALSE))</f>
        <v>31200</v>
      </c>
      <c r="AE101" s="72">
        <f>IF(VLOOKUP(Table1[[#This Row],[sheet]],Prg!$A$7:$J$31,10,FALSE)="","",VLOOKUP(Table1[[#This Row],[sheet]],Prg!$A$7:$J$31,10,FALSE)*1)</f>
        <v>1</v>
      </c>
      <c r="AF101" s="72" t="str">
        <f>VLOOKUP(Table1[[#This Row],[sheet]],Prg!$A$7:$J$31,5,FALSE)</f>
        <v>CONGO (DEMOCRATIC REP.)</v>
      </c>
      <c r="AG101" s="72">
        <f>ROW()</f>
        <v>101</v>
      </c>
    </row>
    <row r="102" spans="24:33" hidden="1" x14ac:dyDescent="0.3">
      <c r="X102" s="66">
        <v>1</v>
      </c>
      <c r="Y102" s="66" t="s">
        <v>491</v>
      </c>
      <c r="Z102" s="66" t="s">
        <v>15</v>
      </c>
      <c r="AA102" s="66" t="str">
        <f>IF(OR(VLOOKUP(Table1[[#This Row],[sheet]],Prg!$A$7:$F$31,6,FALSE)=Prg!$O$2,VLOOKUP(Table1[[#This Row],[sheet]],Prg!$A$7:$F$31,6,FALSE)=Prg!$O$3),"Yes","No")</f>
        <v>Yes</v>
      </c>
      <c r="AB102" s="66">
        <v>2025</v>
      </c>
      <c r="AC102" s="66">
        <v>18</v>
      </c>
      <c r="AD102" s="66">
        <f ca="1">IF(ISERROR(VLOOKUP(Table1[[#This Row],[item]],INDIRECT("'"&amp;Table1[[#This Row],[sheet]]&amp;"'!$A$8:$T$42"),Table1[[#This Row],[r]],FALSE)),"",VLOOKUP(Table1[[#This Row],[item]],INDIRECT("'"&amp;Table1[[#This Row],[sheet]]&amp;"'!$A$8:$T$42"),Table1[[#This Row],[r]],FALSE))</f>
        <v>2000</v>
      </c>
      <c r="AE102" s="72">
        <f>IF(VLOOKUP(Table1[[#This Row],[sheet]],Prg!$A$7:$J$31,10,FALSE)="","",VLOOKUP(Table1[[#This Row],[sheet]],Prg!$A$7:$J$31,10,FALSE)*1)</f>
        <v>1</v>
      </c>
      <c r="AF102" s="72" t="str">
        <f>VLOOKUP(Table1[[#This Row],[sheet]],Prg!$A$7:$J$31,5,FALSE)</f>
        <v>CONGO (DEMOCRATIC REP.)</v>
      </c>
      <c r="AG102" s="72">
        <f>ROW()</f>
        <v>102</v>
      </c>
    </row>
    <row r="103" spans="24:33" hidden="1" x14ac:dyDescent="0.3">
      <c r="X103" s="66">
        <v>1</v>
      </c>
      <c r="Y103" s="66" t="s">
        <v>492</v>
      </c>
      <c r="Z103" s="66" t="s">
        <v>16</v>
      </c>
      <c r="AA103" s="66" t="str">
        <f>IF(OR(VLOOKUP(Table1[[#This Row],[sheet]],Prg!$A$7:$F$31,6,FALSE)=Prg!$O$2,VLOOKUP(Table1[[#This Row],[sheet]],Prg!$A$7:$F$31,6,FALSE)=Prg!$O$3),"Yes","No")</f>
        <v>Yes</v>
      </c>
      <c r="AB103" s="66">
        <v>2025</v>
      </c>
      <c r="AC103" s="66">
        <v>18</v>
      </c>
      <c r="AD103" s="66">
        <f ca="1">IF(ISERROR(VLOOKUP(Table1[[#This Row],[item]],INDIRECT("'"&amp;Table1[[#This Row],[sheet]]&amp;"'!$A$8:$T$42"),Table1[[#This Row],[r]],FALSE)),"",VLOOKUP(Table1[[#This Row],[item]],INDIRECT("'"&amp;Table1[[#This Row],[sheet]]&amp;"'!$A$8:$T$42"),Table1[[#This Row],[r]],FALSE))</f>
        <v>0</v>
      </c>
      <c r="AE103" s="72">
        <f>IF(VLOOKUP(Table1[[#This Row],[sheet]],Prg!$A$7:$J$31,10,FALSE)="","",VLOOKUP(Table1[[#This Row],[sheet]],Prg!$A$7:$J$31,10,FALSE)*1)</f>
        <v>1</v>
      </c>
      <c r="AF103" s="72" t="str">
        <f>VLOOKUP(Table1[[#This Row],[sheet]],Prg!$A$7:$J$31,5,FALSE)</f>
        <v>CONGO (DEMOCRATIC REP.)</v>
      </c>
      <c r="AG103" s="72">
        <f>ROW()</f>
        <v>103</v>
      </c>
    </row>
    <row r="104" spans="24:33" hidden="1" x14ac:dyDescent="0.3">
      <c r="X104" s="66">
        <v>1</v>
      </c>
      <c r="Y104" s="66" t="s">
        <v>493</v>
      </c>
      <c r="Z104" s="66" t="s">
        <v>17</v>
      </c>
      <c r="AA104" s="66" t="str">
        <f>IF(OR(VLOOKUP(Table1[[#This Row],[sheet]],Prg!$A$7:$F$31,6,FALSE)=Prg!$O$2,VLOOKUP(Table1[[#This Row],[sheet]],Prg!$A$7:$F$31,6,FALSE)=Prg!$O$3),"Yes","No")</f>
        <v>Yes</v>
      </c>
      <c r="AB104" s="66">
        <v>2025</v>
      </c>
      <c r="AC104" s="66">
        <v>18</v>
      </c>
      <c r="AD104" s="66">
        <f ca="1">IF(ISERROR(VLOOKUP(Table1[[#This Row],[item]],INDIRECT("'"&amp;Table1[[#This Row],[sheet]]&amp;"'!$A$8:$T$42"),Table1[[#This Row],[r]],FALSE)),"",VLOOKUP(Table1[[#This Row],[item]],INDIRECT("'"&amp;Table1[[#This Row],[sheet]]&amp;"'!$A$8:$T$42"),Table1[[#This Row],[r]],FALSE))</f>
        <v>2000</v>
      </c>
      <c r="AE104" s="72">
        <f>IF(VLOOKUP(Table1[[#This Row],[sheet]],Prg!$A$7:$J$31,10,FALSE)="","",VLOOKUP(Table1[[#This Row],[sheet]],Prg!$A$7:$J$31,10,FALSE)*1)</f>
        <v>1</v>
      </c>
      <c r="AF104" s="72" t="str">
        <f>VLOOKUP(Table1[[#This Row],[sheet]],Prg!$A$7:$J$31,5,FALSE)</f>
        <v>CONGO (DEMOCRATIC REP.)</v>
      </c>
      <c r="AG104" s="72">
        <f>ROW()</f>
        <v>104</v>
      </c>
    </row>
    <row r="105" spans="24:33" hidden="1" x14ac:dyDescent="0.3">
      <c r="X105" s="66">
        <v>1</v>
      </c>
      <c r="Y105" s="66" t="s">
        <v>494</v>
      </c>
      <c r="Z105" s="66" t="s">
        <v>465</v>
      </c>
      <c r="AA105" s="66" t="str">
        <f>IF(OR(VLOOKUP(Table1[[#This Row],[sheet]],Prg!$A$7:$F$31,6,FALSE)=Prg!$O$2,VLOOKUP(Table1[[#This Row],[sheet]],Prg!$A$7:$F$31,6,FALSE)=Prg!$O$3),"Yes","No")</f>
        <v>Yes</v>
      </c>
      <c r="AB105" s="66">
        <v>2025</v>
      </c>
      <c r="AC105" s="66">
        <v>18</v>
      </c>
      <c r="AD105" s="66">
        <f ca="1">IF(ISERROR(VLOOKUP(Table1[[#This Row],[item]],INDIRECT("'"&amp;Table1[[#This Row],[sheet]]&amp;"'!$A$8:$T$42"),Table1[[#This Row],[r]],FALSE)),"",VLOOKUP(Table1[[#This Row],[item]],INDIRECT("'"&amp;Table1[[#This Row],[sheet]]&amp;"'!$A$8:$T$42"),Table1[[#This Row],[r]],FALSE))</f>
        <v>0</v>
      </c>
      <c r="AE105" s="72">
        <f>IF(VLOOKUP(Table1[[#This Row],[sheet]],Prg!$A$7:$J$31,10,FALSE)="","",VLOOKUP(Table1[[#This Row],[sheet]],Prg!$A$7:$J$31,10,FALSE)*1)</f>
        <v>1</v>
      </c>
      <c r="AF105" s="72" t="str">
        <f>VLOOKUP(Table1[[#This Row],[sheet]],Prg!$A$7:$J$31,5,FALSE)</f>
        <v>CONGO (DEMOCRATIC REP.)</v>
      </c>
      <c r="AG105" s="72">
        <f>ROW()</f>
        <v>105</v>
      </c>
    </row>
    <row r="106" spans="24:33" hidden="1" x14ac:dyDescent="0.3">
      <c r="X106" s="66">
        <v>1</v>
      </c>
      <c r="Y106" s="66" t="s">
        <v>495</v>
      </c>
      <c r="Z106" s="66" t="s">
        <v>18</v>
      </c>
      <c r="AA106" s="66" t="str">
        <f>IF(OR(VLOOKUP(Table1[[#This Row],[sheet]],Prg!$A$7:$F$31,6,FALSE)=Prg!$O$2,VLOOKUP(Table1[[#This Row],[sheet]],Prg!$A$7:$F$31,6,FALSE)=Prg!$O$3),"Yes","No")</f>
        <v>Yes</v>
      </c>
      <c r="AB106" s="66">
        <v>2025</v>
      </c>
      <c r="AC106" s="66">
        <v>18</v>
      </c>
      <c r="AD106" s="66">
        <f ca="1">IF(ISERROR(VLOOKUP(Table1[[#This Row],[item]],INDIRECT("'"&amp;Table1[[#This Row],[sheet]]&amp;"'!$A$8:$T$42"),Table1[[#This Row],[r]],FALSE)),"",VLOOKUP(Table1[[#This Row],[item]],INDIRECT("'"&amp;Table1[[#This Row],[sheet]]&amp;"'!$A$8:$T$42"),Table1[[#This Row],[r]],FALSE))</f>
        <v>0</v>
      </c>
      <c r="AE106" s="72">
        <f>IF(VLOOKUP(Table1[[#This Row],[sheet]],Prg!$A$7:$J$31,10,FALSE)="","",VLOOKUP(Table1[[#This Row],[sheet]],Prg!$A$7:$J$31,10,FALSE)*1)</f>
        <v>1</v>
      </c>
      <c r="AF106" s="72" t="str">
        <f>VLOOKUP(Table1[[#This Row],[sheet]],Prg!$A$7:$J$31,5,FALSE)</f>
        <v>CONGO (DEMOCRATIC REP.)</v>
      </c>
      <c r="AG106" s="72">
        <f>ROW()</f>
        <v>106</v>
      </c>
    </row>
    <row r="107" spans="24:33" hidden="1" x14ac:dyDescent="0.3">
      <c r="X107" s="66">
        <v>1</v>
      </c>
      <c r="Y107" s="66" t="s">
        <v>496</v>
      </c>
      <c r="Z107" s="66" t="s">
        <v>19</v>
      </c>
      <c r="AA107" s="66" t="str">
        <f>IF(OR(VLOOKUP(Table1[[#This Row],[sheet]],Prg!$A$7:$F$31,6,FALSE)=Prg!$O$2,VLOOKUP(Table1[[#This Row],[sheet]],Prg!$A$7:$F$31,6,FALSE)=Prg!$O$3),"Yes","No")</f>
        <v>Yes</v>
      </c>
      <c r="AB107" s="66">
        <v>2025</v>
      </c>
      <c r="AC107" s="66">
        <v>18</v>
      </c>
      <c r="AD107" s="66">
        <f ca="1">IF(ISERROR(VLOOKUP(Table1[[#This Row],[item]],INDIRECT("'"&amp;Table1[[#This Row],[sheet]]&amp;"'!$A$8:$T$42"),Table1[[#This Row],[r]],FALSE)),"",VLOOKUP(Table1[[#This Row],[item]],INDIRECT("'"&amp;Table1[[#This Row],[sheet]]&amp;"'!$A$8:$T$42"),Table1[[#This Row],[r]],FALSE))</f>
        <v>0</v>
      </c>
      <c r="AE107" s="72">
        <f>IF(VLOOKUP(Table1[[#This Row],[sheet]],Prg!$A$7:$J$31,10,FALSE)="","",VLOOKUP(Table1[[#This Row],[sheet]],Prg!$A$7:$J$31,10,FALSE)*1)</f>
        <v>1</v>
      </c>
      <c r="AF107" s="72" t="str">
        <f>VLOOKUP(Table1[[#This Row],[sheet]],Prg!$A$7:$J$31,5,FALSE)</f>
        <v>CONGO (DEMOCRATIC REP.)</v>
      </c>
      <c r="AG107" s="72">
        <f>ROW()</f>
        <v>107</v>
      </c>
    </row>
    <row r="108" spans="24:33" hidden="1" x14ac:dyDescent="0.3">
      <c r="X108" s="66">
        <v>1</v>
      </c>
      <c r="Y108" s="66" t="s">
        <v>497</v>
      </c>
      <c r="Z108" s="66" t="s">
        <v>20</v>
      </c>
      <c r="AA108" s="66" t="str">
        <f>IF(OR(VLOOKUP(Table1[[#This Row],[sheet]],Prg!$A$7:$F$31,6,FALSE)=Prg!$O$2,VLOOKUP(Table1[[#This Row],[sheet]],Prg!$A$7:$F$31,6,FALSE)=Prg!$O$3),"Yes","No")</f>
        <v>Yes</v>
      </c>
      <c r="AB108" s="66">
        <v>2025</v>
      </c>
      <c r="AC108" s="66">
        <v>18</v>
      </c>
      <c r="AD108" s="66">
        <f ca="1">IF(ISERROR(VLOOKUP(Table1[[#This Row],[item]],INDIRECT("'"&amp;Table1[[#This Row],[sheet]]&amp;"'!$A$8:$T$42"),Table1[[#This Row],[r]],FALSE)),"",VLOOKUP(Table1[[#This Row],[item]],INDIRECT("'"&amp;Table1[[#This Row],[sheet]]&amp;"'!$A$8:$T$42"),Table1[[#This Row],[r]],FALSE))</f>
        <v>0</v>
      </c>
      <c r="AE108" s="72">
        <f>IF(VLOOKUP(Table1[[#This Row],[sheet]],Prg!$A$7:$J$31,10,FALSE)="","",VLOOKUP(Table1[[#This Row],[sheet]],Prg!$A$7:$J$31,10,FALSE)*1)</f>
        <v>1</v>
      </c>
      <c r="AF108" s="72" t="str">
        <f>VLOOKUP(Table1[[#This Row],[sheet]],Prg!$A$7:$J$31,5,FALSE)</f>
        <v>CONGO (DEMOCRATIC REP.)</v>
      </c>
      <c r="AG108" s="72">
        <f>ROW()</f>
        <v>108</v>
      </c>
    </row>
    <row r="109" spans="24:33" hidden="1" x14ac:dyDescent="0.3">
      <c r="X109" s="66">
        <v>1</v>
      </c>
      <c r="Y109" s="66" t="s">
        <v>498</v>
      </c>
      <c r="Z109" s="66" t="s">
        <v>466</v>
      </c>
      <c r="AA109" s="66" t="str">
        <f>IF(OR(VLOOKUP(Table1[[#This Row],[sheet]],Prg!$A$7:$F$31,6,FALSE)=Prg!$O$2,VLOOKUP(Table1[[#This Row],[sheet]],Prg!$A$7:$F$31,6,FALSE)=Prg!$O$3),"Yes","No")</f>
        <v>Yes</v>
      </c>
      <c r="AB109" s="66">
        <v>2025</v>
      </c>
      <c r="AC109" s="66">
        <v>18</v>
      </c>
      <c r="AD109" s="66">
        <f ca="1">IF(ISERROR(VLOOKUP(Table1[[#This Row],[item]],INDIRECT("'"&amp;Table1[[#This Row],[sheet]]&amp;"'!$A$8:$T$42"),Table1[[#This Row],[r]],FALSE)),"",VLOOKUP(Table1[[#This Row],[item]],INDIRECT("'"&amp;Table1[[#This Row],[sheet]]&amp;"'!$A$8:$T$42"),Table1[[#This Row],[r]],FALSE))</f>
        <v>0</v>
      </c>
      <c r="AE109" s="72">
        <f>IF(VLOOKUP(Table1[[#This Row],[sheet]],Prg!$A$7:$J$31,10,FALSE)="","",VLOOKUP(Table1[[#This Row],[sheet]],Prg!$A$7:$J$31,10,FALSE)*1)</f>
        <v>1</v>
      </c>
      <c r="AF109" s="72" t="str">
        <f>VLOOKUP(Table1[[#This Row],[sheet]],Prg!$A$7:$J$31,5,FALSE)</f>
        <v>CONGO (DEMOCRATIC REP.)</v>
      </c>
      <c r="AG109" s="72">
        <f>ROW()</f>
        <v>109</v>
      </c>
    </row>
    <row r="110" spans="24:33" hidden="1" x14ac:dyDescent="0.3">
      <c r="X110" s="66">
        <v>1</v>
      </c>
      <c r="Y110" s="66" t="s">
        <v>499</v>
      </c>
      <c r="Z110" s="66" t="s">
        <v>21</v>
      </c>
      <c r="AA110" s="66" t="str">
        <f>IF(OR(VLOOKUP(Table1[[#This Row],[sheet]],Prg!$A$7:$F$31,6,FALSE)=Prg!$O$2,VLOOKUP(Table1[[#This Row],[sheet]],Prg!$A$7:$F$31,6,FALSE)=Prg!$O$3),"Yes","No")</f>
        <v>Yes</v>
      </c>
      <c r="AB110" s="66">
        <v>2025</v>
      </c>
      <c r="AC110" s="66">
        <v>18</v>
      </c>
      <c r="AD110" s="66">
        <f ca="1">IF(ISERROR(VLOOKUP(Table1[[#This Row],[item]],INDIRECT("'"&amp;Table1[[#This Row],[sheet]]&amp;"'!$A$8:$T$42"),Table1[[#This Row],[r]],FALSE)),"",VLOOKUP(Table1[[#This Row],[item]],INDIRECT("'"&amp;Table1[[#This Row],[sheet]]&amp;"'!$A$8:$T$42"),Table1[[#This Row],[r]],FALSE))</f>
        <v>0</v>
      </c>
      <c r="AE110" s="72">
        <f>IF(VLOOKUP(Table1[[#This Row],[sheet]],Prg!$A$7:$J$31,10,FALSE)="","",VLOOKUP(Table1[[#This Row],[sheet]],Prg!$A$7:$J$31,10,FALSE)*1)</f>
        <v>1</v>
      </c>
      <c r="AF110" s="72" t="str">
        <f>VLOOKUP(Table1[[#This Row],[sheet]],Prg!$A$7:$J$31,5,FALSE)</f>
        <v>CONGO (DEMOCRATIC REP.)</v>
      </c>
      <c r="AG110" s="72">
        <f>ROW()</f>
        <v>110</v>
      </c>
    </row>
    <row r="111" spans="24:33" hidden="1" x14ac:dyDescent="0.3">
      <c r="X111" s="66">
        <v>1</v>
      </c>
      <c r="Y111" s="66" t="s">
        <v>500</v>
      </c>
      <c r="Z111" s="66" t="s">
        <v>22</v>
      </c>
      <c r="AA111" s="66" t="str">
        <f>IF(OR(VLOOKUP(Table1[[#This Row],[sheet]],Prg!$A$7:$F$31,6,FALSE)=Prg!$O$2,VLOOKUP(Table1[[#This Row],[sheet]],Prg!$A$7:$F$31,6,FALSE)=Prg!$O$3),"Yes","No")</f>
        <v>Yes</v>
      </c>
      <c r="AB111" s="66">
        <v>2025</v>
      </c>
      <c r="AC111" s="66">
        <v>18</v>
      </c>
      <c r="AD111" s="66">
        <f ca="1">IF(ISERROR(VLOOKUP(Table1[[#This Row],[item]],INDIRECT("'"&amp;Table1[[#This Row],[sheet]]&amp;"'!$A$8:$T$42"),Table1[[#This Row],[r]],FALSE)),"",VLOOKUP(Table1[[#This Row],[item]],INDIRECT("'"&amp;Table1[[#This Row],[sheet]]&amp;"'!$A$8:$T$42"),Table1[[#This Row],[r]],FALSE))</f>
        <v>0</v>
      </c>
      <c r="AE111" s="72">
        <f>IF(VLOOKUP(Table1[[#This Row],[sheet]],Prg!$A$7:$J$31,10,FALSE)="","",VLOOKUP(Table1[[#This Row],[sheet]],Prg!$A$7:$J$31,10,FALSE)*1)</f>
        <v>1</v>
      </c>
      <c r="AF111" s="72" t="str">
        <f>VLOOKUP(Table1[[#This Row],[sheet]],Prg!$A$7:$J$31,5,FALSE)</f>
        <v>CONGO (DEMOCRATIC REP.)</v>
      </c>
      <c r="AG111" s="72">
        <f>ROW()</f>
        <v>111</v>
      </c>
    </row>
    <row r="112" spans="24:33" hidden="1" x14ac:dyDescent="0.3">
      <c r="X112" s="66">
        <v>1</v>
      </c>
      <c r="Y112" s="66" t="s">
        <v>501</v>
      </c>
      <c r="Z112" s="66" t="s">
        <v>23</v>
      </c>
      <c r="AA112" s="66" t="str">
        <f>IF(OR(VLOOKUP(Table1[[#This Row],[sheet]],Prg!$A$7:$F$31,6,FALSE)=Prg!$O$2,VLOOKUP(Table1[[#This Row],[sheet]],Prg!$A$7:$F$31,6,FALSE)=Prg!$O$3),"Yes","No")</f>
        <v>Yes</v>
      </c>
      <c r="AB112" s="66">
        <v>2025</v>
      </c>
      <c r="AC112" s="66">
        <v>18</v>
      </c>
      <c r="AD112" s="66">
        <f ca="1">IF(ISERROR(VLOOKUP(Table1[[#This Row],[item]],INDIRECT("'"&amp;Table1[[#This Row],[sheet]]&amp;"'!$A$8:$T$42"),Table1[[#This Row],[r]],FALSE)),"",VLOOKUP(Table1[[#This Row],[item]],INDIRECT("'"&amp;Table1[[#This Row],[sheet]]&amp;"'!$A$8:$T$42"),Table1[[#This Row],[r]],FALSE))</f>
        <v>0</v>
      </c>
      <c r="AE112" s="72">
        <f>IF(VLOOKUP(Table1[[#This Row],[sheet]],Prg!$A$7:$J$31,10,FALSE)="","",VLOOKUP(Table1[[#This Row],[sheet]],Prg!$A$7:$J$31,10,FALSE)*1)</f>
        <v>1</v>
      </c>
      <c r="AF112" s="72" t="str">
        <f>VLOOKUP(Table1[[#This Row],[sheet]],Prg!$A$7:$J$31,5,FALSE)</f>
        <v>CONGO (DEMOCRATIC REP.)</v>
      </c>
      <c r="AG112" s="72">
        <f>ROW()</f>
        <v>112</v>
      </c>
    </row>
    <row r="113" spans="24:33" hidden="1" x14ac:dyDescent="0.3">
      <c r="X113" s="66">
        <v>1</v>
      </c>
      <c r="Y113" s="66" t="s">
        <v>502</v>
      </c>
      <c r="Z113" s="66" t="s">
        <v>467</v>
      </c>
      <c r="AA113" s="66" t="str">
        <f>IF(OR(VLOOKUP(Table1[[#This Row],[sheet]],Prg!$A$7:$F$31,6,FALSE)=Prg!$O$2,VLOOKUP(Table1[[#This Row],[sheet]],Prg!$A$7:$F$31,6,FALSE)=Prg!$O$3),"Yes","No")</f>
        <v>Yes</v>
      </c>
      <c r="AB113" s="66">
        <v>2025</v>
      </c>
      <c r="AC113" s="66">
        <v>18</v>
      </c>
      <c r="AD113" s="66">
        <f ca="1">IF(ISERROR(VLOOKUP(Table1[[#This Row],[item]],INDIRECT("'"&amp;Table1[[#This Row],[sheet]]&amp;"'!$A$8:$T$42"),Table1[[#This Row],[r]],FALSE)),"",VLOOKUP(Table1[[#This Row],[item]],INDIRECT("'"&amp;Table1[[#This Row],[sheet]]&amp;"'!$A$8:$T$42"),Table1[[#This Row],[r]],FALSE))</f>
        <v>0</v>
      </c>
      <c r="AE113" s="72">
        <f>IF(VLOOKUP(Table1[[#This Row],[sheet]],Prg!$A$7:$J$31,10,FALSE)="","",VLOOKUP(Table1[[#This Row],[sheet]],Prg!$A$7:$J$31,10,FALSE)*1)</f>
        <v>1</v>
      </c>
      <c r="AF113" s="72" t="str">
        <f>VLOOKUP(Table1[[#This Row],[sheet]],Prg!$A$7:$J$31,5,FALSE)</f>
        <v>CONGO (DEMOCRATIC REP.)</v>
      </c>
      <c r="AG113" s="72">
        <f>ROW()</f>
        <v>113</v>
      </c>
    </row>
    <row r="114" spans="24:33" hidden="1" x14ac:dyDescent="0.3">
      <c r="X114" s="66">
        <v>1</v>
      </c>
      <c r="Y114" s="66" t="s">
        <v>473</v>
      </c>
      <c r="Z114" s="66" t="s">
        <v>1</v>
      </c>
      <c r="AA114" s="66" t="str">
        <f>IF(OR(VLOOKUP(Table1[[#This Row],[sheet]],Prg!$A$7:$F$31,6,FALSE)=Prg!$O$2,VLOOKUP(Table1[[#This Row],[sheet]],Prg!$A$7:$F$31,6,FALSE)=Prg!$O$3),"Yes","No")</f>
        <v>Yes</v>
      </c>
      <c r="AB114" s="66">
        <v>2025</v>
      </c>
      <c r="AC114" s="66">
        <v>18</v>
      </c>
      <c r="AD114" s="66">
        <f ca="1">IF(ISERROR(VLOOKUP(Table1[[#This Row],[item]],INDIRECT("'"&amp;Table1[[#This Row],[sheet]]&amp;"'!$A$8:$T$42"),Table1[[#This Row],[r]],FALSE)),"",VLOOKUP(Table1[[#This Row],[item]],INDIRECT("'"&amp;Table1[[#This Row],[sheet]]&amp;"'!$A$8:$T$42"),Table1[[#This Row],[r]],FALSE))</f>
        <v>74931.73000000001</v>
      </c>
      <c r="AE114" s="72">
        <f>IF(VLOOKUP(Table1[[#This Row],[sheet]],Prg!$A$7:$J$31,10,FALSE)="","",VLOOKUP(Table1[[#This Row],[sheet]],Prg!$A$7:$J$31,10,FALSE)*1)</f>
        <v>1</v>
      </c>
      <c r="AF114" s="72" t="str">
        <f>VLOOKUP(Table1[[#This Row],[sheet]],Prg!$A$7:$J$31,5,FALSE)</f>
        <v>CONGO (DEMOCRATIC REP.)</v>
      </c>
      <c r="AG114" s="72">
        <f>ROW()</f>
        <v>114</v>
      </c>
    </row>
    <row r="115" spans="24:33" hidden="1" x14ac:dyDescent="0.3">
      <c r="X115" s="66">
        <v>1</v>
      </c>
      <c r="Y115" s="66" t="s">
        <v>474</v>
      </c>
      <c r="Z115" s="66" t="s">
        <v>24</v>
      </c>
      <c r="AA115" s="66" t="str">
        <f>IF(OR(VLOOKUP(Table1[[#This Row],[sheet]],Prg!$A$7:$F$31,6,FALSE)=Prg!$O$2,VLOOKUP(Table1[[#This Row],[sheet]],Prg!$A$7:$F$31,6,FALSE)=Prg!$O$3),"Yes","No")</f>
        <v>Yes</v>
      </c>
      <c r="AB115" s="66">
        <v>2025</v>
      </c>
      <c r="AC115" s="66">
        <v>18</v>
      </c>
      <c r="AD115" s="66">
        <f ca="1">IF(ISERROR(VLOOKUP(Table1[[#This Row],[item]],INDIRECT("'"&amp;Table1[[#This Row],[sheet]]&amp;"'!$A$8:$T$42"),Table1[[#This Row],[r]],FALSE)),"",VLOOKUP(Table1[[#This Row],[item]],INDIRECT("'"&amp;Table1[[#This Row],[sheet]]&amp;"'!$A$8:$T$42"),Table1[[#This Row],[r]],FALSE))</f>
        <v>3125</v>
      </c>
      <c r="AE115" s="72">
        <f>IF(VLOOKUP(Table1[[#This Row],[sheet]],Prg!$A$7:$J$31,10,FALSE)="","",VLOOKUP(Table1[[#This Row],[sheet]],Prg!$A$7:$J$31,10,FALSE)*1)</f>
        <v>1</v>
      </c>
      <c r="AF115" s="72" t="str">
        <f>VLOOKUP(Table1[[#This Row],[sheet]],Prg!$A$7:$J$31,5,FALSE)</f>
        <v>CONGO (DEMOCRATIC REP.)</v>
      </c>
      <c r="AG115" s="72">
        <f>ROW()</f>
        <v>115</v>
      </c>
    </row>
    <row r="116" spans="24:33" hidden="1" x14ac:dyDescent="0.3">
      <c r="X116" s="66">
        <v>1</v>
      </c>
      <c r="Y116" s="66" t="s">
        <v>477</v>
      </c>
      <c r="Z116" s="66" t="s">
        <v>25</v>
      </c>
      <c r="AA116" s="66" t="str">
        <f>IF(OR(VLOOKUP(Table1[[#This Row],[sheet]],Prg!$A$7:$F$31,6,FALSE)=Prg!$O$2,VLOOKUP(Table1[[#This Row],[sheet]],Prg!$A$7:$F$31,6,FALSE)=Prg!$O$3),"Yes","No")</f>
        <v>Yes</v>
      </c>
      <c r="AB116" s="66">
        <v>2025</v>
      </c>
      <c r="AC116" s="66">
        <v>18</v>
      </c>
      <c r="AD116" s="66">
        <f ca="1">IF(ISERROR(VLOOKUP(Table1[[#This Row],[item]],INDIRECT("'"&amp;Table1[[#This Row],[sheet]]&amp;"'!$A$8:$T$42"),Table1[[#This Row],[r]],FALSE)),"",VLOOKUP(Table1[[#This Row],[item]],INDIRECT("'"&amp;Table1[[#This Row],[sheet]]&amp;"'!$A$8:$T$42"),Table1[[#This Row],[r]],FALSE))</f>
        <v>0</v>
      </c>
      <c r="AE116" s="72">
        <f>IF(VLOOKUP(Table1[[#This Row],[sheet]],Prg!$A$7:$J$31,10,FALSE)="","",VLOOKUP(Table1[[#This Row],[sheet]],Prg!$A$7:$J$31,10,FALSE)*1)</f>
        <v>1</v>
      </c>
      <c r="AF116" s="72" t="str">
        <f>VLOOKUP(Table1[[#This Row],[sheet]],Prg!$A$7:$J$31,5,FALSE)</f>
        <v>CONGO (DEMOCRATIC REP.)</v>
      </c>
      <c r="AG116" s="72">
        <f>ROW()</f>
        <v>116</v>
      </c>
    </row>
    <row r="117" spans="24:33" hidden="1" x14ac:dyDescent="0.3">
      <c r="X117" s="66">
        <v>1</v>
      </c>
      <c r="Y117" s="66" t="s">
        <v>478</v>
      </c>
      <c r="Z117" s="66" t="s">
        <v>26</v>
      </c>
      <c r="AA117" s="66" t="str">
        <f>IF(OR(VLOOKUP(Table1[[#This Row],[sheet]],Prg!$A$7:$F$31,6,FALSE)=Prg!$O$2,VLOOKUP(Table1[[#This Row],[sheet]],Prg!$A$7:$F$31,6,FALSE)=Prg!$O$3),"Yes","No")</f>
        <v>Yes</v>
      </c>
      <c r="AB117" s="66">
        <v>2025</v>
      </c>
      <c r="AC117" s="66">
        <v>18</v>
      </c>
      <c r="AD117" s="66">
        <f ca="1">IF(ISERROR(VLOOKUP(Table1[[#This Row],[item]],INDIRECT("'"&amp;Table1[[#This Row],[sheet]]&amp;"'!$A$8:$T$42"),Table1[[#This Row],[r]],FALSE)),"",VLOOKUP(Table1[[#This Row],[item]],INDIRECT("'"&amp;Table1[[#This Row],[sheet]]&amp;"'!$A$8:$T$42"),Table1[[#This Row],[r]],FALSE))</f>
        <v>3125</v>
      </c>
      <c r="AE117" s="72">
        <f>IF(VLOOKUP(Table1[[#This Row],[sheet]],Prg!$A$7:$J$31,10,FALSE)="","",VLOOKUP(Table1[[#This Row],[sheet]],Prg!$A$7:$J$31,10,FALSE)*1)</f>
        <v>1</v>
      </c>
      <c r="AF117" s="72" t="str">
        <f>VLOOKUP(Table1[[#This Row],[sheet]],Prg!$A$7:$J$31,5,FALSE)</f>
        <v>CONGO (DEMOCRATIC REP.)</v>
      </c>
      <c r="AG117" s="72">
        <f>ROW()</f>
        <v>117</v>
      </c>
    </row>
    <row r="118" spans="24:33" hidden="1" x14ac:dyDescent="0.3">
      <c r="X118" s="66">
        <v>1</v>
      </c>
      <c r="Y118" s="66" t="s">
        <v>479</v>
      </c>
      <c r="Z118" s="66" t="s">
        <v>27</v>
      </c>
      <c r="AA118" s="66" t="str">
        <f>IF(OR(VLOOKUP(Table1[[#This Row],[sheet]],Prg!$A$7:$F$31,6,FALSE)=Prg!$O$2,VLOOKUP(Table1[[#This Row],[sheet]],Prg!$A$7:$F$31,6,FALSE)=Prg!$O$3),"Yes","No")</f>
        <v>Yes</v>
      </c>
      <c r="AB118" s="66">
        <v>2025</v>
      </c>
      <c r="AC118" s="66">
        <v>18</v>
      </c>
      <c r="AD118" s="66">
        <f ca="1">IF(ISERROR(VLOOKUP(Table1[[#This Row],[item]],INDIRECT("'"&amp;Table1[[#This Row],[sheet]]&amp;"'!$A$8:$T$42"),Table1[[#This Row],[r]],FALSE)),"",VLOOKUP(Table1[[#This Row],[item]],INDIRECT("'"&amp;Table1[[#This Row],[sheet]]&amp;"'!$A$8:$T$42"),Table1[[#This Row],[r]],FALSE))</f>
        <v>0</v>
      </c>
      <c r="AE118" s="72">
        <f>IF(VLOOKUP(Table1[[#This Row],[sheet]],Prg!$A$7:$J$31,10,FALSE)="","",VLOOKUP(Table1[[#This Row],[sheet]],Prg!$A$7:$J$31,10,FALSE)*1)</f>
        <v>1</v>
      </c>
      <c r="AF118" s="72" t="str">
        <f>VLOOKUP(Table1[[#This Row],[sheet]],Prg!$A$7:$J$31,5,FALSE)</f>
        <v>CONGO (DEMOCRATIC REP.)</v>
      </c>
      <c r="AG118" s="72">
        <f>ROW()</f>
        <v>118</v>
      </c>
    </row>
    <row r="119" spans="24:33" hidden="1" x14ac:dyDescent="0.3">
      <c r="X119" s="66">
        <v>1</v>
      </c>
      <c r="Y119" s="66" t="s">
        <v>475</v>
      </c>
      <c r="Z119" s="66" t="s">
        <v>28</v>
      </c>
      <c r="AA119" s="66" t="str">
        <f>IF(OR(VLOOKUP(Table1[[#This Row],[sheet]],Prg!$A$7:$F$31,6,FALSE)=Prg!$O$2,VLOOKUP(Table1[[#This Row],[sheet]],Prg!$A$7:$F$31,6,FALSE)=Prg!$O$3),"Yes","No")</f>
        <v>Yes</v>
      </c>
      <c r="AB119" s="66">
        <v>2025</v>
      </c>
      <c r="AC119" s="66">
        <v>18</v>
      </c>
      <c r="AD119" s="66">
        <f ca="1">IF(ISERROR(VLOOKUP(Table1[[#This Row],[item]],INDIRECT("'"&amp;Table1[[#This Row],[sheet]]&amp;"'!$A$8:$T$42"),Table1[[#This Row],[r]],FALSE)),"",VLOOKUP(Table1[[#This Row],[item]],INDIRECT("'"&amp;Table1[[#This Row],[sheet]]&amp;"'!$A$8:$T$42"),Table1[[#This Row],[r]],FALSE))</f>
        <v>40606.730000000003</v>
      </c>
      <c r="AE119" s="72">
        <f>IF(VLOOKUP(Table1[[#This Row],[sheet]],Prg!$A$7:$J$31,10,FALSE)="","",VLOOKUP(Table1[[#This Row],[sheet]],Prg!$A$7:$J$31,10,FALSE)*1)</f>
        <v>1</v>
      </c>
      <c r="AF119" s="72" t="str">
        <f>VLOOKUP(Table1[[#This Row],[sheet]],Prg!$A$7:$J$31,5,FALSE)</f>
        <v>CONGO (DEMOCRATIC REP.)</v>
      </c>
      <c r="AG119" s="72">
        <f>ROW()</f>
        <v>119</v>
      </c>
    </row>
    <row r="120" spans="24:33" hidden="1" x14ac:dyDescent="0.3">
      <c r="X120" s="66">
        <v>1</v>
      </c>
      <c r="Y120" s="66" t="s">
        <v>480</v>
      </c>
      <c r="Z120" s="66" t="s">
        <v>29</v>
      </c>
      <c r="AA120" s="66" t="str">
        <f>IF(OR(VLOOKUP(Table1[[#This Row],[sheet]],Prg!$A$7:$F$31,6,FALSE)=Prg!$O$2,VLOOKUP(Table1[[#This Row],[sheet]],Prg!$A$7:$F$31,6,FALSE)=Prg!$O$3),"Yes","No")</f>
        <v>Yes</v>
      </c>
      <c r="AB120" s="66">
        <v>2025</v>
      </c>
      <c r="AC120" s="66">
        <v>18</v>
      </c>
      <c r="AD120" s="66">
        <f ca="1">IF(ISERROR(VLOOKUP(Table1[[#This Row],[item]],INDIRECT("'"&amp;Table1[[#This Row],[sheet]]&amp;"'!$A$8:$T$42"),Table1[[#This Row],[r]],FALSE)),"",VLOOKUP(Table1[[#This Row],[item]],INDIRECT("'"&amp;Table1[[#This Row],[sheet]]&amp;"'!$A$8:$T$42"),Table1[[#This Row],[r]],FALSE))</f>
        <v>1800</v>
      </c>
      <c r="AE120" s="72">
        <f>IF(VLOOKUP(Table1[[#This Row],[sheet]],Prg!$A$7:$J$31,10,FALSE)="","",VLOOKUP(Table1[[#This Row],[sheet]],Prg!$A$7:$J$31,10,FALSE)*1)</f>
        <v>1</v>
      </c>
      <c r="AF120" s="72" t="str">
        <f>VLOOKUP(Table1[[#This Row],[sheet]],Prg!$A$7:$J$31,5,FALSE)</f>
        <v>CONGO (DEMOCRATIC REP.)</v>
      </c>
      <c r="AG120" s="72">
        <f>ROW()</f>
        <v>120</v>
      </c>
    </row>
    <row r="121" spans="24:33" hidden="1" x14ac:dyDescent="0.3">
      <c r="X121" s="66">
        <v>1</v>
      </c>
      <c r="Y121" s="66" t="s">
        <v>481</v>
      </c>
      <c r="Z121" s="66" t="s">
        <v>30</v>
      </c>
      <c r="AA121" s="66" t="str">
        <f>IF(OR(VLOOKUP(Table1[[#This Row],[sheet]],Prg!$A$7:$F$31,6,FALSE)=Prg!$O$2,VLOOKUP(Table1[[#This Row],[sheet]],Prg!$A$7:$F$31,6,FALSE)=Prg!$O$3),"Yes","No")</f>
        <v>Yes</v>
      </c>
      <c r="AB121" s="66">
        <v>2025</v>
      </c>
      <c r="AC121" s="66">
        <v>18</v>
      </c>
      <c r="AD121" s="66">
        <f ca="1">IF(ISERROR(VLOOKUP(Table1[[#This Row],[item]],INDIRECT("'"&amp;Table1[[#This Row],[sheet]]&amp;"'!$A$8:$T$42"),Table1[[#This Row],[r]],FALSE)),"",VLOOKUP(Table1[[#This Row],[item]],INDIRECT("'"&amp;Table1[[#This Row],[sheet]]&amp;"'!$A$8:$T$42"),Table1[[#This Row],[r]],FALSE))</f>
        <v>0</v>
      </c>
      <c r="AE121" s="72">
        <f>IF(VLOOKUP(Table1[[#This Row],[sheet]],Prg!$A$7:$J$31,10,FALSE)="","",VLOOKUP(Table1[[#This Row],[sheet]],Prg!$A$7:$J$31,10,FALSE)*1)</f>
        <v>1</v>
      </c>
      <c r="AF121" s="72" t="str">
        <f>VLOOKUP(Table1[[#This Row],[sheet]],Prg!$A$7:$J$31,5,FALSE)</f>
        <v>CONGO (DEMOCRATIC REP.)</v>
      </c>
      <c r="AG121" s="72">
        <f>ROW()</f>
        <v>121</v>
      </c>
    </row>
    <row r="122" spans="24:33" hidden="1" x14ac:dyDescent="0.3">
      <c r="X122" s="66">
        <v>1</v>
      </c>
      <c r="Y122" s="66" t="s">
        <v>482</v>
      </c>
      <c r="Z122" s="66" t="s">
        <v>27</v>
      </c>
      <c r="AA122" s="66" t="str">
        <f>IF(OR(VLOOKUP(Table1[[#This Row],[sheet]],Prg!$A$7:$F$31,6,FALSE)=Prg!$O$2,VLOOKUP(Table1[[#This Row],[sheet]],Prg!$A$7:$F$31,6,FALSE)=Prg!$O$3),"Yes","No")</f>
        <v>Yes</v>
      </c>
      <c r="AB122" s="66">
        <v>2025</v>
      </c>
      <c r="AC122" s="66">
        <v>18</v>
      </c>
      <c r="AD122" s="66">
        <f ca="1">IF(ISERROR(VLOOKUP(Table1[[#This Row],[item]],INDIRECT("'"&amp;Table1[[#This Row],[sheet]]&amp;"'!$A$8:$T$42"),Table1[[#This Row],[r]],FALSE)),"",VLOOKUP(Table1[[#This Row],[item]],INDIRECT("'"&amp;Table1[[#This Row],[sheet]]&amp;"'!$A$8:$T$42"),Table1[[#This Row],[r]],FALSE))</f>
        <v>38806.730000000003</v>
      </c>
      <c r="AE122" s="72">
        <f>IF(VLOOKUP(Table1[[#This Row],[sheet]],Prg!$A$7:$J$31,10,FALSE)="","",VLOOKUP(Table1[[#This Row],[sheet]],Prg!$A$7:$J$31,10,FALSE)*1)</f>
        <v>1</v>
      </c>
      <c r="AF122" s="72" t="str">
        <f>VLOOKUP(Table1[[#This Row],[sheet]],Prg!$A$7:$J$31,5,FALSE)</f>
        <v>CONGO (DEMOCRATIC REP.)</v>
      </c>
      <c r="AG122" s="72">
        <f>ROW()</f>
        <v>122</v>
      </c>
    </row>
    <row r="123" spans="24:33" hidden="1" x14ac:dyDescent="0.3">
      <c r="X123" s="66">
        <v>1</v>
      </c>
      <c r="Y123" s="66" t="s">
        <v>476</v>
      </c>
      <c r="Z123" s="66" t="s">
        <v>469</v>
      </c>
      <c r="AA123" s="66" t="str">
        <f>IF(OR(VLOOKUP(Table1[[#This Row],[sheet]],Prg!$A$7:$F$31,6,FALSE)=Prg!$O$2,VLOOKUP(Table1[[#This Row],[sheet]],Prg!$A$7:$F$31,6,FALSE)=Prg!$O$3),"Yes","No")</f>
        <v>Yes</v>
      </c>
      <c r="AB123" s="66">
        <v>2025</v>
      </c>
      <c r="AC123" s="66">
        <v>18</v>
      </c>
      <c r="AD123" s="66">
        <f ca="1">IF(ISERROR(VLOOKUP(Table1[[#This Row],[item]],INDIRECT("'"&amp;Table1[[#This Row],[sheet]]&amp;"'!$A$8:$T$42"),Table1[[#This Row],[r]],FALSE)),"",VLOOKUP(Table1[[#This Row],[item]],INDIRECT("'"&amp;Table1[[#This Row],[sheet]]&amp;"'!$A$8:$T$42"),Table1[[#This Row],[r]],FALSE))</f>
        <v>31200</v>
      </c>
      <c r="AE123" s="72">
        <f>IF(VLOOKUP(Table1[[#This Row],[sheet]],Prg!$A$7:$J$31,10,FALSE)="","",VLOOKUP(Table1[[#This Row],[sheet]],Prg!$A$7:$J$31,10,FALSE)*1)</f>
        <v>1</v>
      </c>
      <c r="AF123" s="72" t="str">
        <f>VLOOKUP(Table1[[#This Row],[sheet]],Prg!$A$7:$J$31,5,FALSE)</f>
        <v>CONGO (DEMOCRATIC REP.)</v>
      </c>
      <c r="AG123" s="72">
        <f>ROW()</f>
        <v>123</v>
      </c>
    </row>
    <row r="124" spans="24:33" hidden="1" x14ac:dyDescent="0.3">
      <c r="X124" s="66">
        <v>1</v>
      </c>
      <c r="Y124" s="66" t="s">
        <v>483</v>
      </c>
      <c r="Z124" s="66" t="s">
        <v>470</v>
      </c>
      <c r="AA124" s="66" t="str">
        <f>IF(OR(VLOOKUP(Table1[[#This Row],[sheet]],Prg!$A$7:$F$31,6,FALSE)=Prg!$O$2,VLOOKUP(Table1[[#This Row],[sheet]],Prg!$A$7:$F$31,6,FALSE)=Prg!$O$3),"Yes","No")</f>
        <v>Yes</v>
      </c>
      <c r="AB124" s="66">
        <v>2025</v>
      </c>
      <c r="AC124" s="66">
        <v>18</v>
      </c>
      <c r="AD124" s="66">
        <f ca="1">IF(ISERROR(VLOOKUP(Table1[[#This Row],[item]],INDIRECT("'"&amp;Table1[[#This Row],[sheet]]&amp;"'!$A$8:$T$42"),Table1[[#This Row],[r]],FALSE)),"",VLOOKUP(Table1[[#This Row],[item]],INDIRECT("'"&amp;Table1[[#This Row],[sheet]]&amp;"'!$A$8:$T$42"),Table1[[#This Row],[r]],FALSE))</f>
        <v>0</v>
      </c>
      <c r="AE124" s="72">
        <f>IF(VLOOKUP(Table1[[#This Row],[sheet]],Prg!$A$7:$J$31,10,FALSE)="","",VLOOKUP(Table1[[#This Row],[sheet]],Prg!$A$7:$J$31,10,FALSE)*1)</f>
        <v>1</v>
      </c>
      <c r="AF124" s="72" t="str">
        <f>VLOOKUP(Table1[[#This Row],[sheet]],Prg!$A$7:$J$31,5,FALSE)</f>
        <v>CONGO (DEMOCRATIC REP.)</v>
      </c>
      <c r="AG124" s="72">
        <f>ROW()</f>
        <v>124</v>
      </c>
    </row>
    <row r="125" spans="24:33" hidden="1" x14ac:dyDescent="0.3">
      <c r="X125" s="66">
        <v>1</v>
      </c>
      <c r="Y125" s="66" t="s">
        <v>484</v>
      </c>
      <c r="Z125" s="66" t="s">
        <v>471</v>
      </c>
      <c r="AA125" s="66" t="str">
        <f>IF(OR(VLOOKUP(Table1[[#This Row],[sheet]],Prg!$A$7:$F$31,6,FALSE)=Prg!$O$2,VLOOKUP(Table1[[#This Row],[sheet]],Prg!$A$7:$F$31,6,FALSE)=Prg!$O$3),"Yes","No")</f>
        <v>Yes</v>
      </c>
      <c r="AB125" s="66">
        <v>2025</v>
      </c>
      <c r="AC125" s="66">
        <v>18</v>
      </c>
      <c r="AD125" s="66">
        <f ca="1">IF(ISERROR(VLOOKUP(Table1[[#This Row],[item]],INDIRECT("'"&amp;Table1[[#This Row],[sheet]]&amp;"'!$A$8:$T$42"),Table1[[#This Row],[r]],FALSE)),"",VLOOKUP(Table1[[#This Row],[item]],INDIRECT("'"&amp;Table1[[#This Row],[sheet]]&amp;"'!$A$8:$T$42"),Table1[[#This Row],[r]],FALSE))</f>
        <v>0</v>
      </c>
      <c r="AE125" s="72">
        <f>IF(VLOOKUP(Table1[[#This Row],[sheet]],Prg!$A$7:$J$31,10,FALSE)="","",VLOOKUP(Table1[[#This Row],[sheet]],Prg!$A$7:$J$31,10,FALSE)*1)</f>
        <v>1</v>
      </c>
      <c r="AF125" s="72" t="str">
        <f>VLOOKUP(Table1[[#This Row],[sheet]],Prg!$A$7:$J$31,5,FALSE)</f>
        <v>CONGO (DEMOCRATIC REP.)</v>
      </c>
      <c r="AG125" s="72">
        <f>ROW()</f>
        <v>125</v>
      </c>
    </row>
    <row r="126" spans="24:33" hidden="1" x14ac:dyDescent="0.3">
      <c r="X126" s="66">
        <v>1</v>
      </c>
      <c r="Y126" s="66" t="s">
        <v>485</v>
      </c>
      <c r="Z126" s="66" t="s">
        <v>472</v>
      </c>
      <c r="AA126" s="66" t="str">
        <f>IF(OR(VLOOKUP(Table1[[#This Row],[sheet]],Prg!$A$7:$F$31,6,FALSE)=Prg!$O$2,VLOOKUP(Table1[[#This Row],[sheet]],Prg!$A$7:$F$31,6,FALSE)=Prg!$O$3),"Yes","No")</f>
        <v>Yes</v>
      </c>
      <c r="AB126" s="66">
        <v>2025</v>
      </c>
      <c r="AC126" s="66">
        <v>18</v>
      </c>
      <c r="AD126" s="66">
        <f ca="1">IF(ISERROR(VLOOKUP(Table1[[#This Row],[item]],INDIRECT("'"&amp;Table1[[#This Row],[sheet]]&amp;"'!$A$8:$T$42"),Table1[[#This Row],[r]],FALSE)),"",VLOOKUP(Table1[[#This Row],[item]],INDIRECT("'"&amp;Table1[[#This Row],[sheet]]&amp;"'!$A$8:$T$42"),Table1[[#This Row],[r]],FALSE))</f>
        <v>31200</v>
      </c>
      <c r="AE126" s="72">
        <f>IF(VLOOKUP(Table1[[#This Row],[sheet]],Prg!$A$7:$J$31,10,FALSE)="","",VLOOKUP(Table1[[#This Row],[sheet]],Prg!$A$7:$J$31,10,FALSE)*1)</f>
        <v>1</v>
      </c>
      <c r="AF126" s="72" t="str">
        <f>VLOOKUP(Table1[[#This Row],[sheet]],Prg!$A$7:$J$31,5,FALSE)</f>
        <v>CONGO (DEMOCRATIC REP.)</v>
      </c>
      <c r="AG126" s="72">
        <f>ROW()</f>
        <v>126</v>
      </c>
    </row>
    <row r="127" spans="24:33" hidden="1" x14ac:dyDescent="0.3">
      <c r="X127" s="66">
        <v>1</v>
      </c>
      <c r="Y127" s="66" t="s">
        <v>486</v>
      </c>
      <c r="Z127" s="66" t="s">
        <v>31</v>
      </c>
      <c r="AA127" s="66" t="str">
        <f>IF(OR(VLOOKUP(Table1[[#This Row],[sheet]],Prg!$A$7:$F$31,6,FALSE)=Prg!$O$2,VLOOKUP(Table1[[#This Row],[sheet]],Prg!$A$7:$F$31,6,FALSE)=Prg!$O$3),"Yes","No")</f>
        <v>Yes</v>
      </c>
      <c r="AB127" s="66">
        <v>2025</v>
      </c>
      <c r="AC127" s="66">
        <v>18</v>
      </c>
      <c r="AD127" s="66">
        <f ca="1">IF(ISERROR(VLOOKUP(Table1[[#This Row],[item]],INDIRECT("'"&amp;Table1[[#This Row],[sheet]]&amp;"'!$A$8:$T$42"),Table1[[#This Row],[r]],FALSE)),"",VLOOKUP(Table1[[#This Row],[item]],INDIRECT("'"&amp;Table1[[#This Row],[sheet]]&amp;"'!$A$8:$T$42"),Table1[[#This Row],[r]],FALSE))</f>
        <v>0</v>
      </c>
      <c r="AE127" s="72">
        <f>IF(VLOOKUP(Table1[[#This Row],[sheet]],Prg!$A$7:$J$31,10,FALSE)="","",VLOOKUP(Table1[[#This Row],[sheet]],Prg!$A$7:$J$31,10,FALSE)*1)</f>
        <v>1</v>
      </c>
      <c r="AF127" s="72" t="str">
        <f>VLOOKUP(Table1[[#This Row],[sheet]],Prg!$A$7:$J$31,5,FALSE)</f>
        <v>CONGO (DEMOCRATIC REP.)</v>
      </c>
      <c r="AG127" s="72">
        <f>ROW()</f>
        <v>127</v>
      </c>
    </row>
    <row r="128" spans="24:33" hidden="1" x14ac:dyDescent="0.3">
      <c r="X128" s="66">
        <v>1</v>
      </c>
      <c r="Y128" s="70" t="s">
        <v>487</v>
      </c>
      <c r="Z128" s="70" t="s">
        <v>12</v>
      </c>
      <c r="AA128" s="70" t="str">
        <f>IF(OR(VLOOKUP(Table1[[#This Row],[sheet]],Prg!$A$7:$F$31,6,FALSE)=Prg!$O$2,VLOOKUP(Table1[[#This Row],[sheet]],Prg!$A$7:$F$31,6,FALSE)=Prg!$O$3),"Yes","No")</f>
        <v>Yes</v>
      </c>
      <c r="AB128" s="70">
        <v>2026</v>
      </c>
      <c r="AC128" s="66">
        <v>19</v>
      </c>
      <c r="AD128" s="66">
        <f ca="1">IF(ISERROR(VLOOKUP(Table1[[#This Row],[item]],INDIRECT("'"&amp;Table1[[#This Row],[sheet]]&amp;"'!$A$8:$T$42"),Table1[[#This Row],[r]],FALSE)),"",VLOOKUP(Table1[[#This Row],[item]],INDIRECT("'"&amp;Table1[[#This Row],[sheet]]&amp;"'!$A$8:$T$42"),Table1[[#This Row],[r]],FALSE))</f>
        <v>69337.600000000006</v>
      </c>
      <c r="AE128" s="72">
        <f>IF(VLOOKUP(Table1[[#This Row],[sheet]],Prg!$A$7:$J$31,10,FALSE)="","",VLOOKUP(Table1[[#This Row],[sheet]],Prg!$A$7:$J$31,10,FALSE)*1)</f>
        <v>1</v>
      </c>
      <c r="AF128" s="72" t="str">
        <f>VLOOKUP(Table1[[#This Row],[sheet]],Prg!$A$7:$J$31,5,FALSE)</f>
        <v>CONGO (DEMOCRATIC REP.)</v>
      </c>
      <c r="AG128" s="72">
        <f>ROW()</f>
        <v>128</v>
      </c>
    </row>
    <row r="129" spans="24:33" hidden="1" x14ac:dyDescent="0.3">
      <c r="X129" s="66">
        <v>1</v>
      </c>
      <c r="Y129" s="66" t="s">
        <v>488</v>
      </c>
      <c r="Z129" s="66" t="s">
        <v>13</v>
      </c>
      <c r="AA129" s="66" t="str">
        <f>IF(OR(VLOOKUP(Table1[[#This Row],[sheet]],Prg!$A$7:$F$31,6,FALSE)=Prg!$O$2,VLOOKUP(Table1[[#This Row],[sheet]],Prg!$A$7:$F$31,6,FALSE)=Prg!$O$3),"Yes","No")</f>
        <v>Yes</v>
      </c>
      <c r="AB129" s="66">
        <v>2026</v>
      </c>
      <c r="AC129" s="66">
        <v>19</v>
      </c>
      <c r="AD129" s="66">
        <f ca="1">IF(ISERROR(VLOOKUP(Table1[[#This Row],[item]],INDIRECT("'"&amp;Table1[[#This Row],[sheet]]&amp;"'!$A$8:$T$42"),Table1[[#This Row],[r]],FALSE)),"",VLOOKUP(Table1[[#This Row],[item]],INDIRECT("'"&amp;Table1[[#This Row],[sheet]]&amp;"'!$A$8:$T$42"),Table1[[#This Row],[r]],FALSE))</f>
        <v>2169</v>
      </c>
      <c r="AE129" s="72">
        <f>IF(VLOOKUP(Table1[[#This Row],[sheet]],Prg!$A$7:$J$31,10,FALSE)="","",VLOOKUP(Table1[[#This Row],[sheet]],Prg!$A$7:$J$31,10,FALSE)*1)</f>
        <v>1</v>
      </c>
      <c r="AF129" s="72" t="str">
        <f>VLOOKUP(Table1[[#This Row],[sheet]],Prg!$A$7:$J$31,5,FALSE)</f>
        <v>CONGO (DEMOCRATIC REP.)</v>
      </c>
      <c r="AG129" s="72">
        <f>ROW()</f>
        <v>129</v>
      </c>
    </row>
    <row r="130" spans="24:33" hidden="1" x14ac:dyDescent="0.3">
      <c r="X130" s="66">
        <v>1</v>
      </c>
      <c r="Y130" s="66" t="s">
        <v>489</v>
      </c>
      <c r="Z130" s="66" t="s">
        <v>14</v>
      </c>
      <c r="AA130" s="66" t="str">
        <f>IF(OR(VLOOKUP(Table1[[#This Row],[sheet]],Prg!$A$7:$F$31,6,FALSE)=Prg!$O$2,VLOOKUP(Table1[[#This Row],[sheet]],Prg!$A$7:$F$31,6,FALSE)=Prg!$O$3),"Yes","No")</f>
        <v>Yes</v>
      </c>
      <c r="AB130" s="66">
        <v>2026</v>
      </c>
      <c r="AC130" s="66">
        <v>19</v>
      </c>
      <c r="AD130" s="66">
        <f ca="1">IF(ISERROR(VLOOKUP(Table1[[#This Row],[item]],INDIRECT("'"&amp;Table1[[#This Row],[sheet]]&amp;"'!$A$8:$T$42"),Table1[[#This Row],[r]],FALSE)),"",VLOOKUP(Table1[[#This Row],[item]],INDIRECT("'"&amp;Table1[[#This Row],[sheet]]&amp;"'!$A$8:$T$42"),Table1[[#This Row],[r]],FALSE))</f>
        <v>35968.6</v>
      </c>
      <c r="AE130" s="72">
        <f>IF(VLOOKUP(Table1[[#This Row],[sheet]],Prg!$A$7:$J$31,10,FALSE)="","",VLOOKUP(Table1[[#This Row],[sheet]],Prg!$A$7:$J$31,10,FALSE)*1)</f>
        <v>1</v>
      </c>
      <c r="AF130" s="72" t="str">
        <f>VLOOKUP(Table1[[#This Row],[sheet]],Prg!$A$7:$J$31,5,FALSE)</f>
        <v>CONGO (DEMOCRATIC REP.)</v>
      </c>
      <c r="AG130" s="72">
        <f>ROW()</f>
        <v>130</v>
      </c>
    </row>
    <row r="131" spans="24:33" hidden="1" x14ac:dyDescent="0.3">
      <c r="X131" s="66">
        <v>1</v>
      </c>
      <c r="Y131" s="66" t="s">
        <v>490</v>
      </c>
      <c r="Z131" s="66" t="s">
        <v>464</v>
      </c>
      <c r="AA131" s="66" t="str">
        <f>IF(OR(VLOOKUP(Table1[[#This Row],[sheet]],Prg!$A$7:$F$31,6,FALSE)=Prg!$O$2,VLOOKUP(Table1[[#This Row],[sheet]],Prg!$A$7:$F$31,6,FALSE)=Prg!$O$3),"Yes","No")</f>
        <v>Yes</v>
      </c>
      <c r="AB131" s="66">
        <v>2026</v>
      </c>
      <c r="AC131" s="66">
        <v>19</v>
      </c>
      <c r="AD131" s="66">
        <f ca="1">IF(ISERROR(VLOOKUP(Table1[[#This Row],[item]],INDIRECT("'"&amp;Table1[[#This Row],[sheet]]&amp;"'!$A$8:$T$42"),Table1[[#This Row],[r]],FALSE)),"",VLOOKUP(Table1[[#This Row],[item]],INDIRECT("'"&amp;Table1[[#This Row],[sheet]]&amp;"'!$A$8:$T$42"),Table1[[#This Row],[r]],FALSE))</f>
        <v>31200</v>
      </c>
      <c r="AE131" s="72">
        <f>IF(VLOOKUP(Table1[[#This Row],[sheet]],Prg!$A$7:$J$31,10,FALSE)="","",VLOOKUP(Table1[[#This Row],[sheet]],Prg!$A$7:$J$31,10,FALSE)*1)</f>
        <v>1</v>
      </c>
      <c r="AF131" s="72" t="str">
        <f>VLOOKUP(Table1[[#This Row],[sheet]],Prg!$A$7:$J$31,5,FALSE)</f>
        <v>CONGO (DEMOCRATIC REP.)</v>
      </c>
      <c r="AG131" s="72">
        <f>ROW()</f>
        <v>131</v>
      </c>
    </row>
    <row r="132" spans="24:33" hidden="1" x14ac:dyDescent="0.3">
      <c r="X132" s="66">
        <v>1</v>
      </c>
      <c r="Y132" s="66" t="s">
        <v>491</v>
      </c>
      <c r="Z132" s="66" t="s">
        <v>15</v>
      </c>
      <c r="AA132" s="66" t="str">
        <f>IF(OR(VLOOKUP(Table1[[#This Row],[sheet]],Prg!$A$7:$F$31,6,FALSE)=Prg!$O$2,VLOOKUP(Table1[[#This Row],[sheet]],Prg!$A$7:$F$31,6,FALSE)=Prg!$O$3),"Yes","No")</f>
        <v>Yes</v>
      </c>
      <c r="AB132" s="66">
        <v>2026</v>
      </c>
      <c r="AC132" s="66">
        <v>19</v>
      </c>
      <c r="AD132" s="66">
        <f ca="1">IF(ISERROR(VLOOKUP(Table1[[#This Row],[item]],INDIRECT("'"&amp;Table1[[#This Row],[sheet]]&amp;"'!$A$8:$T$42"),Table1[[#This Row],[r]],FALSE)),"",VLOOKUP(Table1[[#This Row],[item]],INDIRECT("'"&amp;Table1[[#This Row],[sheet]]&amp;"'!$A$8:$T$42"),Table1[[#This Row],[r]],FALSE))</f>
        <v>2000</v>
      </c>
      <c r="AE132" s="72">
        <f>IF(VLOOKUP(Table1[[#This Row],[sheet]],Prg!$A$7:$J$31,10,FALSE)="","",VLOOKUP(Table1[[#This Row],[sheet]],Prg!$A$7:$J$31,10,FALSE)*1)</f>
        <v>1</v>
      </c>
      <c r="AF132" s="72" t="str">
        <f>VLOOKUP(Table1[[#This Row],[sheet]],Prg!$A$7:$J$31,5,FALSE)</f>
        <v>CONGO (DEMOCRATIC REP.)</v>
      </c>
      <c r="AG132" s="72">
        <f>ROW()</f>
        <v>132</v>
      </c>
    </row>
    <row r="133" spans="24:33" hidden="1" x14ac:dyDescent="0.3">
      <c r="X133" s="66">
        <v>1</v>
      </c>
      <c r="Y133" s="66" t="s">
        <v>492</v>
      </c>
      <c r="Z133" s="66" t="s">
        <v>16</v>
      </c>
      <c r="AA133" s="66" t="str">
        <f>IF(OR(VLOOKUP(Table1[[#This Row],[sheet]],Prg!$A$7:$F$31,6,FALSE)=Prg!$O$2,VLOOKUP(Table1[[#This Row],[sheet]],Prg!$A$7:$F$31,6,FALSE)=Prg!$O$3),"Yes","No")</f>
        <v>Yes</v>
      </c>
      <c r="AB133" s="66">
        <v>2026</v>
      </c>
      <c r="AC133" s="66">
        <v>19</v>
      </c>
      <c r="AD133" s="66">
        <f ca="1">IF(ISERROR(VLOOKUP(Table1[[#This Row],[item]],INDIRECT("'"&amp;Table1[[#This Row],[sheet]]&amp;"'!$A$8:$T$42"),Table1[[#This Row],[r]],FALSE)),"",VLOOKUP(Table1[[#This Row],[item]],INDIRECT("'"&amp;Table1[[#This Row],[sheet]]&amp;"'!$A$8:$T$42"),Table1[[#This Row],[r]],FALSE))</f>
        <v>0</v>
      </c>
      <c r="AE133" s="72">
        <f>IF(VLOOKUP(Table1[[#This Row],[sheet]],Prg!$A$7:$J$31,10,FALSE)="","",VLOOKUP(Table1[[#This Row],[sheet]],Prg!$A$7:$J$31,10,FALSE)*1)</f>
        <v>1</v>
      </c>
      <c r="AF133" s="72" t="str">
        <f>VLOOKUP(Table1[[#This Row],[sheet]],Prg!$A$7:$J$31,5,FALSE)</f>
        <v>CONGO (DEMOCRATIC REP.)</v>
      </c>
      <c r="AG133" s="72">
        <f>ROW()</f>
        <v>133</v>
      </c>
    </row>
    <row r="134" spans="24:33" hidden="1" x14ac:dyDescent="0.3">
      <c r="X134" s="66">
        <v>1</v>
      </c>
      <c r="Y134" s="66" t="s">
        <v>493</v>
      </c>
      <c r="Z134" s="66" t="s">
        <v>17</v>
      </c>
      <c r="AA134" s="66" t="str">
        <f>IF(OR(VLOOKUP(Table1[[#This Row],[sheet]],Prg!$A$7:$F$31,6,FALSE)=Prg!$O$2,VLOOKUP(Table1[[#This Row],[sheet]],Prg!$A$7:$F$31,6,FALSE)=Prg!$O$3),"Yes","No")</f>
        <v>Yes</v>
      </c>
      <c r="AB134" s="66">
        <v>2026</v>
      </c>
      <c r="AC134" s="66">
        <v>19</v>
      </c>
      <c r="AD134" s="66">
        <f ca="1">IF(ISERROR(VLOOKUP(Table1[[#This Row],[item]],INDIRECT("'"&amp;Table1[[#This Row],[sheet]]&amp;"'!$A$8:$T$42"),Table1[[#This Row],[r]],FALSE)),"",VLOOKUP(Table1[[#This Row],[item]],INDIRECT("'"&amp;Table1[[#This Row],[sheet]]&amp;"'!$A$8:$T$42"),Table1[[#This Row],[r]],FALSE))</f>
        <v>2000</v>
      </c>
      <c r="AE134" s="72">
        <f>IF(VLOOKUP(Table1[[#This Row],[sheet]],Prg!$A$7:$J$31,10,FALSE)="","",VLOOKUP(Table1[[#This Row],[sheet]],Prg!$A$7:$J$31,10,FALSE)*1)</f>
        <v>1</v>
      </c>
      <c r="AF134" s="72" t="str">
        <f>VLOOKUP(Table1[[#This Row],[sheet]],Prg!$A$7:$J$31,5,FALSE)</f>
        <v>CONGO (DEMOCRATIC REP.)</v>
      </c>
      <c r="AG134" s="72">
        <f>ROW()</f>
        <v>134</v>
      </c>
    </row>
    <row r="135" spans="24:33" hidden="1" x14ac:dyDescent="0.3">
      <c r="X135" s="66">
        <v>1</v>
      </c>
      <c r="Y135" s="66" t="s">
        <v>494</v>
      </c>
      <c r="Z135" s="66" t="s">
        <v>465</v>
      </c>
      <c r="AA135" s="66" t="str">
        <f>IF(OR(VLOOKUP(Table1[[#This Row],[sheet]],Prg!$A$7:$F$31,6,FALSE)=Prg!$O$2,VLOOKUP(Table1[[#This Row],[sheet]],Prg!$A$7:$F$31,6,FALSE)=Prg!$O$3),"Yes","No")</f>
        <v>Yes</v>
      </c>
      <c r="AB135" s="66">
        <v>2026</v>
      </c>
      <c r="AC135" s="66">
        <v>19</v>
      </c>
      <c r="AD135" s="66">
        <f ca="1">IF(ISERROR(VLOOKUP(Table1[[#This Row],[item]],INDIRECT("'"&amp;Table1[[#This Row],[sheet]]&amp;"'!$A$8:$T$42"),Table1[[#This Row],[r]],FALSE)),"",VLOOKUP(Table1[[#This Row],[item]],INDIRECT("'"&amp;Table1[[#This Row],[sheet]]&amp;"'!$A$8:$T$42"),Table1[[#This Row],[r]],FALSE))</f>
        <v>0</v>
      </c>
      <c r="AE135" s="72">
        <f>IF(VLOOKUP(Table1[[#This Row],[sheet]],Prg!$A$7:$J$31,10,FALSE)="","",VLOOKUP(Table1[[#This Row],[sheet]],Prg!$A$7:$J$31,10,FALSE)*1)</f>
        <v>1</v>
      </c>
      <c r="AF135" s="72" t="str">
        <f>VLOOKUP(Table1[[#This Row],[sheet]],Prg!$A$7:$J$31,5,FALSE)</f>
        <v>CONGO (DEMOCRATIC REP.)</v>
      </c>
      <c r="AG135" s="72">
        <f>ROW()</f>
        <v>135</v>
      </c>
    </row>
    <row r="136" spans="24:33" hidden="1" x14ac:dyDescent="0.3">
      <c r="X136" s="66">
        <v>1</v>
      </c>
      <c r="Y136" s="66" t="s">
        <v>495</v>
      </c>
      <c r="Z136" s="66" t="s">
        <v>18</v>
      </c>
      <c r="AA136" s="66" t="str">
        <f>IF(OR(VLOOKUP(Table1[[#This Row],[sheet]],Prg!$A$7:$F$31,6,FALSE)=Prg!$O$2,VLOOKUP(Table1[[#This Row],[sheet]],Prg!$A$7:$F$31,6,FALSE)=Prg!$O$3),"Yes","No")</f>
        <v>Yes</v>
      </c>
      <c r="AB136" s="66">
        <v>2026</v>
      </c>
      <c r="AC136" s="66">
        <v>19</v>
      </c>
      <c r="AD136" s="66">
        <f ca="1">IF(ISERROR(VLOOKUP(Table1[[#This Row],[item]],INDIRECT("'"&amp;Table1[[#This Row],[sheet]]&amp;"'!$A$8:$T$42"),Table1[[#This Row],[r]],FALSE)),"",VLOOKUP(Table1[[#This Row],[item]],INDIRECT("'"&amp;Table1[[#This Row],[sheet]]&amp;"'!$A$8:$T$42"),Table1[[#This Row],[r]],FALSE))</f>
        <v>0</v>
      </c>
      <c r="AE136" s="72">
        <f>IF(VLOOKUP(Table1[[#This Row],[sheet]],Prg!$A$7:$J$31,10,FALSE)="","",VLOOKUP(Table1[[#This Row],[sheet]],Prg!$A$7:$J$31,10,FALSE)*1)</f>
        <v>1</v>
      </c>
      <c r="AF136" s="72" t="str">
        <f>VLOOKUP(Table1[[#This Row],[sheet]],Prg!$A$7:$J$31,5,FALSE)</f>
        <v>CONGO (DEMOCRATIC REP.)</v>
      </c>
      <c r="AG136" s="72">
        <f>ROW()</f>
        <v>136</v>
      </c>
    </row>
    <row r="137" spans="24:33" hidden="1" x14ac:dyDescent="0.3">
      <c r="X137" s="66">
        <v>1</v>
      </c>
      <c r="Y137" s="66" t="s">
        <v>496</v>
      </c>
      <c r="Z137" s="66" t="s">
        <v>19</v>
      </c>
      <c r="AA137" s="66" t="str">
        <f>IF(OR(VLOOKUP(Table1[[#This Row],[sheet]],Prg!$A$7:$F$31,6,FALSE)=Prg!$O$2,VLOOKUP(Table1[[#This Row],[sheet]],Prg!$A$7:$F$31,6,FALSE)=Prg!$O$3),"Yes","No")</f>
        <v>Yes</v>
      </c>
      <c r="AB137" s="66">
        <v>2026</v>
      </c>
      <c r="AC137" s="66">
        <v>19</v>
      </c>
      <c r="AD137" s="66">
        <f ca="1">IF(ISERROR(VLOOKUP(Table1[[#This Row],[item]],INDIRECT("'"&amp;Table1[[#This Row],[sheet]]&amp;"'!$A$8:$T$42"),Table1[[#This Row],[r]],FALSE)),"",VLOOKUP(Table1[[#This Row],[item]],INDIRECT("'"&amp;Table1[[#This Row],[sheet]]&amp;"'!$A$8:$T$42"),Table1[[#This Row],[r]],FALSE))</f>
        <v>0</v>
      </c>
      <c r="AE137" s="72">
        <f>IF(VLOOKUP(Table1[[#This Row],[sheet]],Prg!$A$7:$J$31,10,FALSE)="","",VLOOKUP(Table1[[#This Row],[sheet]],Prg!$A$7:$J$31,10,FALSE)*1)</f>
        <v>1</v>
      </c>
      <c r="AF137" s="72" t="str">
        <f>VLOOKUP(Table1[[#This Row],[sheet]],Prg!$A$7:$J$31,5,FALSE)</f>
        <v>CONGO (DEMOCRATIC REP.)</v>
      </c>
      <c r="AG137" s="72">
        <f>ROW()</f>
        <v>137</v>
      </c>
    </row>
    <row r="138" spans="24:33" hidden="1" x14ac:dyDescent="0.3">
      <c r="X138" s="66">
        <v>1</v>
      </c>
      <c r="Y138" s="66" t="s">
        <v>497</v>
      </c>
      <c r="Z138" s="66" t="s">
        <v>20</v>
      </c>
      <c r="AA138" s="66" t="str">
        <f>IF(OR(VLOOKUP(Table1[[#This Row],[sheet]],Prg!$A$7:$F$31,6,FALSE)=Prg!$O$2,VLOOKUP(Table1[[#This Row],[sheet]],Prg!$A$7:$F$31,6,FALSE)=Prg!$O$3),"Yes","No")</f>
        <v>Yes</v>
      </c>
      <c r="AB138" s="66">
        <v>2026</v>
      </c>
      <c r="AC138" s="66">
        <v>19</v>
      </c>
      <c r="AD138" s="66">
        <f ca="1">IF(ISERROR(VLOOKUP(Table1[[#This Row],[item]],INDIRECT("'"&amp;Table1[[#This Row],[sheet]]&amp;"'!$A$8:$T$42"),Table1[[#This Row],[r]],FALSE)),"",VLOOKUP(Table1[[#This Row],[item]],INDIRECT("'"&amp;Table1[[#This Row],[sheet]]&amp;"'!$A$8:$T$42"),Table1[[#This Row],[r]],FALSE))</f>
        <v>0</v>
      </c>
      <c r="AE138" s="72">
        <f>IF(VLOOKUP(Table1[[#This Row],[sheet]],Prg!$A$7:$J$31,10,FALSE)="","",VLOOKUP(Table1[[#This Row],[sheet]],Prg!$A$7:$J$31,10,FALSE)*1)</f>
        <v>1</v>
      </c>
      <c r="AF138" s="72" t="str">
        <f>VLOOKUP(Table1[[#This Row],[sheet]],Prg!$A$7:$J$31,5,FALSE)</f>
        <v>CONGO (DEMOCRATIC REP.)</v>
      </c>
      <c r="AG138" s="72">
        <f>ROW()</f>
        <v>138</v>
      </c>
    </row>
    <row r="139" spans="24:33" hidden="1" x14ac:dyDescent="0.3">
      <c r="X139" s="66">
        <v>1</v>
      </c>
      <c r="Y139" s="66" t="s">
        <v>498</v>
      </c>
      <c r="Z139" s="66" t="s">
        <v>466</v>
      </c>
      <c r="AA139" s="66" t="str">
        <f>IF(OR(VLOOKUP(Table1[[#This Row],[sheet]],Prg!$A$7:$F$31,6,FALSE)=Prg!$O$2,VLOOKUP(Table1[[#This Row],[sheet]],Prg!$A$7:$F$31,6,FALSE)=Prg!$O$3),"Yes","No")</f>
        <v>Yes</v>
      </c>
      <c r="AB139" s="66">
        <v>2026</v>
      </c>
      <c r="AC139" s="66">
        <v>19</v>
      </c>
      <c r="AD139" s="66">
        <f ca="1">IF(ISERROR(VLOOKUP(Table1[[#This Row],[item]],INDIRECT("'"&amp;Table1[[#This Row],[sheet]]&amp;"'!$A$8:$T$42"),Table1[[#This Row],[r]],FALSE)),"",VLOOKUP(Table1[[#This Row],[item]],INDIRECT("'"&amp;Table1[[#This Row],[sheet]]&amp;"'!$A$8:$T$42"),Table1[[#This Row],[r]],FALSE))</f>
        <v>0</v>
      </c>
      <c r="AE139" s="72">
        <f>IF(VLOOKUP(Table1[[#This Row],[sheet]],Prg!$A$7:$J$31,10,FALSE)="","",VLOOKUP(Table1[[#This Row],[sheet]],Prg!$A$7:$J$31,10,FALSE)*1)</f>
        <v>1</v>
      </c>
      <c r="AF139" s="72" t="str">
        <f>VLOOKUP(Table1[[#This Row],[sheet]],Prg!$A$7:$J$31,5,FALSE)</f>
        <v>CONGO (DEMOCRATIC REP.)</v>
      </c>
      <c r="AG139" s="72">
        <f>ROW()</f>
        <v>139</v>
      </c>
    </row>
    <row r="140" spans="24:33" hidden="1" x14ac:dyDescent="0.3">
      <c r="X140" s="66">
        <v>1</v>
      </c>
      <c r="Y140" s="66" t="s">
        <v>499</v>
      </c>
      <c r="Z140" s="66" t="s">
        <v>21</v>
      </c>
      <c r="AA140" s="66" t="str">
        <f>IF(OR(VLOOKUP(Table1[[#This Row],[sheet]],Prg!$A$7:$F$31,6,FALSE)=Prg!$O$2,VLOOKUP(Table1[[#This Row],[sheet]],Prg!$A$7:$F$31,6,FALSE)=Prg!$O$3),"Yes","No")</f>
        <v>Yes</v>
      </c>
      <c r="AB140" s="66">
        <v>2026</v>
      </c>
      <c r="AC140" s="66">
        <v>19</v>
      </c>
      <c r="AD140" s="66">
        <f ca="1">IF(ISERROR(VLOOKUP(Table1[[#This Row],[item]],INDIRECT("'"&amp;Table1[[#This Row],[sheet]]&amp;"'!$A$8:$T$42"),Table1[[#This Row],[r]],FALSE)),"",VLOOKUP(Table1[[#This Row],[item]],INDIRECT("'"&amp;Table1[[#This Row],[sheet]]&amp;"'!$A$8:$T$42"),Table1[[#This Row],[r]],FALSE))</f>
        <v>0</v>
      </c>
      <c r="AE140" s="72">
        <f>IF(VLOOKUP(Table1[[#This Row],[sheet]],Prg!$A$7:$J$31,10,FALSE)="","",VLOOKUP(Table1[[#This Row],[sheet]],Prg!$A$7:$J$31,10,FALSE)*1)</f>
        <v>1</v>
      </c>
      <c r="AF140" s="72" t="str">
        <f>VLOOKUP(Table1[[#This Row],[sheet]],Prg!$A$7:$J$31,5,FALSE)</f>
        <v>CONGO (DEMOCRATIC REP.)</v>
      </c>
      <c r="AG140" s="72">
        <f>ROW()</f>
        <v>140</v>
      </c>
    </row>
    <row r="141" spans="24:33" hidden="1" x14ac:dyDescent="0.3">
      <c r="X141" s="66">
        <v>1</v>
      </c>
      <c r="Y141" s="66" t="s">
        <v>500</v>
      </c>
      <c r="Z141" s="66" t="s">
        <v>22</v>
      </c>
      <c r="AA141" s="66" t="str">
        <f>IF(OR(VLOOKUP(Table1[[#This Row],[sheet]],Prg!$A$7:$F$31,6,FALSE)=Prg!$O$2,VLOOKUP(Table1[[#This Row],[sheet]],Prg!$A$7:$F$31,6,FALSE)=Prg!$O$3),"Yes","No")</f>
        <v>Yes</v>
      </c>
      <c r="AB141" s="66">
        <v>2026</v>
      </c>
      <c r="AC141" s="66">
        <v>19</v>
      </c>
      <c r="AD141" s="66">
        <f ca="1">IF(ISERROR(VLOOKUP(Table1[[#This Row],[item]],INDIRECT("'"&amp;Table1[[#This Row],[sheet]]&amp;"'!$A$8:$T$42"),Table1[[#This Row],[r]],FALSE)),"",VLOOKUP(Table1[[#This Row],[item]],INDIRECT("'"&amp;Table1[[#This Row],[sheet]]&amp;"'!$A$8:$T$42"),Table1[[#This Row],[r]],FALSE))</f>
        <v>0</v>
      </c>
      <c r="AE141" s="72">
        <f>IF(VLOOKUP(Table1[[#This Row],[sheet]],Prg!$A$7:$J$31,10,FALSE)="","",VLOOKUP(Table1[[#This Row],[sheet]],Prg!$A$7:$J$31,10,FALSE)*1)</f>
        <v>1</v>
      </c>
      <c r="AF141" s="72" t="str">
        <f>VLOOKUP(Table1[[#This Row],[sheet]],Prg!$A$7:$J$31,5,FALSE)</f>
        <v>CONGO (DEMOCRATIC REP.)</v>
      </c>
      <c r="AG141" s="72">
        <f>ROW()</f>
        <v>141</v>
      </c>
    </row>
    <row r="142" spans="24:33" hidden="1" x14ac:dyDescent="0.3">
      <c r="X142" s="66">
        <v>1</v>
      </c>
      <c r="Y142" s="66" t="s">
        <v>501</v>
      </c>
      <c r="Z142" s="66" t="s">
        <v>23</v>
      </c>
      <c r="AA142" s="66" t="str">
        <f>IF(OR(VLOOKUP(Table1[[#This Row],[sheet]],Prg!$A$7:$F$31,6,FALSE)=Prg!$O$2,VLOOKUP(Table1[[#This Row],[sheet]],Prg!$A$7:$F$31,6,FALSE)=Prg!$O$3),"Yes","No")</f>
        <v>Yes</v>
      </c>
      <c r="AB142" s="66">
        <v>2026</v>
      </c>
      <c r="AC142" s="66">
        <v>19</v>
      </c>
      <c r="AD142" s="66">
        <f ca="1">IF(ISERROR(VLOOKUP(Table1[[#This Row],[item]],INDIRECT("'"&amp;Table1[[#This Row],[sheet]]&amp;"'!$A$8:$T$42"),Table1[[#This Row],[r]],FALSE)),"",VLOOKUP(Table1[[#This Row],[item]],INDIRECT("'"&amp;Table1[[#This Row],[sheet]]&amp;"'!$A$8:$T$42"),Table1[[#This Row],[r]],FALSE))</f>
        <v>0</v>
      </c>
      <c r="AE142" s="72">
        <f>IF(VLOOKUP(Table1[[#This Row],[sheet]],Prg!$A$7:$J$31,10,FALSE)="","",VLOOKUP(Table1[[#This Row],[sheet]],Prg!$A$7:$J$31,10,FALSE)*1)</f>
        <v>1</v>
      </c>
      <c r="AF142" s="72" t="str">
        <f>VLOOKUP(Table1[[#This Row],[sheet]],Prg!$A$7:$J$31,5,FALSE)</f>
        <v>CONGO (DEMOCRATIC REP.)</v>
      </c>
      <c r="AG142" s="72">
        <f>ROW()</f>
        <v>142</v>
      </c>
    </row>
    <row r="143" spans="24:33" hidden="1" x14ac:dyDescent="0.3">
      <c r="X143" s="66">
        <v>1</v>
      </c>
      <c r="Y143" s="66" t="s">
        <v>502</v>
      </c>
      <c r="Z143" s="66" t="s">
        <v>467</v>
      </c>
      <c r="AA143" s="66" t="str">
        <f>IF(OR(VLOOKUP(Table1[[#This Row],[sheet]],Prg!$A$7:$F$31,6,FALSE)=Prg!$O$2,VLOOKUP(Table1[[#This Row],[sheet]],Prg!$A$7:$F$31,6,FALSE)=Prg!$O$3),"Yes","No")</f>
        <v>Yes</v>
      </c>
      <c r="AB143" s="66">
        <v>2026</v>
      </c>
      <c r="AC143" s="66">
        <v>19</v>
      </c>
      <c r="AD143" s="66">
        <f ca="1">IF(ISERROR(VLOOKUP(Table1[[#This Row],[item]],INDIRECT("'"&amp;Table1[[#This Row],[sheet]]&amp;"'!$A$8:$T$42"),Table1[[#This Row],[r]],FALSE)),"",VLOOKUP(Table1[[#This Row],[item]],INDIRECT("'"&amp;Table1[[#This Row],[sheet]]&amp;"'!$A$8:$T$42"),Table1[[#This Row],[r]],FALSE))</f>
        <v>0</v>
      </c>
      <c r="AE143" s="72">
        <f>IF(VLOOKUP(Table1[[#This Row],[sheet]],Prg!$A$7:$J$31,10,FALSE)="","",VLOOKUP(Table1[[#This Row],[sheet]],Prg!$A$7:$J$31,10,FALSE)*1)</f>
        <v>1</v>
      </c>
      <c r="AF143" s="72" t="str">
        <f>VLOOKUP(Table1[[#This Row],[sheet]],Prg!$A$7:$J$31,5,FALSE)</f>
        <v>CONGO (DEMOCRATIC REP.)</v>
      </c>
      <c r="AG143" s="72">
        <f>ROW()</f>
        <v>143</v>
      </c>
    </row>
    <row r="144" spans="24:33" hidden="1" x14ac:dyDescent="0.3">
      <c r="X144" s="66">
        <v>1</v>
      </c>
      <c r="Y144" s="66" t="s">
        <v>473</v>
      </c>
      <c r="Z144" s="66" t="s">
        <v>1</v>
      </c>
      <c r="AA144" s="66" t="str">
        <f>IF(OR(VLOOKUP(Table1[[#This Row],[sheet]],Prg!$A$7:$F$31,6,FALSE)=Prg!$O$2,VLOOKUP(Table1[[#This Row],[sheet]],Prg!$A$7:$F$31,6,FALSE)=Prg!$O$3),"Yes","No")</f>
        <v>Yes</v>
      </c>
      <c r="AB144" s="66">
        <v>2026</v>
      </c>
      <c r="AC144" s="66">
        <v>19</v>
      </c>
      <c r="AD144" s="66">
        <f ca="1">IF(ISERROR(VLOOKUP(Table1[[#This Row],[item]],INDIRECT("'"&amp;Table1[[#This Row],[sheet]]&amp;"'!$A$8:$T$42"),Table1[[#This Row],[r]],FALSE)),"",VLOOKUP(Table1[[#This Row],[item]],INDIRECT("'"&amp;Table1[[#This Row],[sheet]]&amp;"'!$A$8:$T$42"),Table1[[#This Row],[r]],FALSE))</f>
        <v>71337.600000000006</v>
      </c>
      <c r="AE144" s="72">
        <f>IF(VLOOKUP(Table1[[#This Row],[sheet]],Prg!$A$7:$J$31,10,FALSE)="","",VLOOKUP(Table1[[#This Row],[sheet]],Prg!$A$7:$J$31,10,FALSE)*1)</f>
        <v>1</v>
      </c>
      <c r="AF144" s="72" t="str">
        <f>VLOOKUP(Table1[[#This Row],[sheet]],Prg!$A$7:$J$31,5,FALSE)</f>
        <v>CONGO (DEMOCRATIC REP.)</v>
      </c>
      <c r="AG144" s="72">
        <f>ROW()</f>
        <v>144</v>
      </c>
    </row>
    <row r="145" spans="24:33" hidden="1" x14ac:dyDescent="0.3">
      <c r="X145" s="66">
        <v>1</v>
      </c>
      <c r="Y145" s="66" t="s">
        <v>474</v>
      </c>
      <c r="Z145" s="66" t="s">
        <v>24</v>
      </c>
      <c r="AA145" s="66" t="str">
        <f>IF(OR(VLOOKUP(Table1[[#This Row],[sheet]],Prg!$A$7:$F$31,6,FALSE)=Prg!$O$2,VLOOKUP(Table1[[#This Row],[sheet]],Prg!$A$7:$F$31,6,FALSE)=Prg!$O$3),"Yes","No")</f>
        <v>Yes</v>
      </c>
      <c r="AB145" s="66">
        <v>2026</v>
      </c>
      <c r="AC145" s="66">
        <v>19</v>
      </c>
      <c r="AD145" s="66">
        <f ca="1">IF(ISERROR(VLOOKUP(Table1[[#This Row],[item]],INDIRECT("'"&amp;Table1[[#This Row],[sheet]]&amp;"'!$A$8:$T$42"),Table1[[#This Row],[r]],FALSE)),"",VLOOKUP(Table1[[#This Row],[item]],INDIRECT("'"&amp;Table1[[#This Row],[sheet]]&amp;"'!$A$8:$T$42"),Table1[[#This Row],[r]],FALSE))</f>
        <v>2169</v>
      </c>
      <c r="AE145" s="72">
        <f>IF(VLOOKUP(Table1[[#This Row],[sheet]],Prg!$A$7:$J$31,10,FALSE)="","",VLOOKUP(Table1[[#This Row],[sheet]],Prg!$A$7:$J$31,10,FALSE)*1)</f>
        <v>1</v>
      </c>
      <c r="AF145" s="72" t="str">
        <f>VLOOKUP(Table1[[#This Row],[sheet]],Prg!$A$7:$J$31,5,FALSE)</f>
        <v>CONGO (DEMOCRATIC REP.)</v>
      </c>
      <c r="AG145" s="72">
        <f>ROW()</f>
        <v>145</v>
      </c>
    </row>
    <row r="146" spans="24:33" hidden="1" x14ac:dyDescent="0.3">
      <c r="X146" s="66">
        <v>1</v>
      </c>
      <c r="Y146" s="66" t="s">
        <v>477</v>
      </c>
      <c r="Z146" s="66" t="s">
        <v>25</v>
      </c>
      <c r="AA146" s="66" t="str">
        <f>IF(OR(VLOOKUP(Table1[[#This Row],[sheet]],Prg!$A$7:$F$31,6,FALSE)=Prg!$O$2,VLOOKUP(Table1[[#This Row],[sheet]],Prg!$A$7:$F$31,6,FALSE)=Prg!$O$3),"Yes","No")</f>
        <v>Yes</v>
      </c>
      <c r="AB146" s="66">
        <v>2026</v>
      </c>
      <c r="AC146" s="66">
        <v>19</v>
      </c>
      <c r="AD146" s="66">
        <f ca="1">IF(ISERROR(VLOOKUP(Table1[[#This Row],[item]],INDIRECT("'"&amp;Table1[[#This Row],[sheet]]&amp;"'!$A$8:$T$42"),Table1[[#This Row],[r]],FALSE)),"",VLOOKUP(Table1[[#This Row],[item]],INDIRECT("'"&amp;Table1[[#This Row],[sheet]]&amp;"'!$A$8:$T$42"),Table1[[#This Row],[r]],FALSE))</f>
        <v>0</v>
      </c>
      <c r="AE146" s="72">
        <f>IF(VLOOKUP(Table1[[#This Row],[sheet]],Prg!$A$7:$J$31,10,FALSE)="","",VLOOKUP(Table1[[#This Row],[sheet]],Prg!$A$7:$J$31,10,FALSE)*1)</f>
        <v>1</v>
      </c>
      <c r="AF146" s="72" t="str">
        <f>VLOOKUP(Table1[[#This Row],[sheet]],Prg!$A$7:$J$31,5,FALSE)</f>
        <v>CONGO (DEMOCRATIC REP.)</v>
      </c>
      <c r="AG146" s="72">
        <f>ROW()</f>
        <v>146</v>
      </c>
    </row>
    <row r="147" spans="24:33" hidden="1" x14ac:dyDescent="0.3">
      <c r="X147" s="66">
        <v>1</v>
      </c>
      <c r="Y147" s="66" t="s">
        <v>478</v>
      </c>
      <c r="Z147" s="66" t="s">
        <v>26</v>
      </c>
      <c r="AA147" s="66" t="str">
        <f>IF(OR(VLOOKUP(Table1[[#This Row],[sheet]],Prg!$A$7:$F$31,6,FALSE)=Prg!$O$2,VLOOKUP(Table1[[#This Row],[sheet]],Prg!$A$7:$F$31,6,FALSE)=Prg!$O$3),"Yes","No")</f>
        <v>Yes</v>
      </c>
      <c r="AB147" s="66">
        <v>2026</v>
      </c>
      <c r="AC147" s="66">
        <v>19</v>
      </c>
      <c r="AD147" s="66">
        <f ca="1">IF(ISERROR(VLOOKUP(Table1[[#This Row],[item]],INDIRECT("'"&amp;Table1[[#This Row],[sheet]]&amp;"'!$A$8:$T$42"),Table1[[#This Row],[r]],FALSE)),"",VLOOKUP(Table1[[#This Row],[item]],INDIRECT("'"&amp;Table1[[#This Row],[sheet]]&amp;"'!$A$8:$T$42"),Table1[[#This Row],[r]],FALSE))</f>
        <v>2169</v>
      </c>
      <c r="AE147" s="72">
        <f>IF(VLOOKUP(Table1[[#This Row],[sheet]],Prg!$A$7:$J$31,10,FALSE)="","",VLOOKUP(Table1[[#This Row],[sheet]],Prg!$A$7:$J$31,10,FALSE)*1)</f>
        <v>1</v>
      </c>
      <c r="AF147" s="72" t="str">
        <f>VLOOKUP(Table1[[#This Row],[sheet]],Prg!$A$7:$J$31,5,FALSE)</f>
        <v>CONGO (DEMOCRATIC REP.)</v>
      </c>
      <c r="AG147" s="72">
        <f>ROW()</f>
        <v>147</v>
      </c>
    </row>
    <row r="148" spans="24:33" hidden="1" x14ac:dyDescent="0.3">
      <c r="X148" s="66">
        <v>1</v>
      </c>
      <c r="Y148" s="66" t="s">
        <v>479</v>
      </c>
      <c r="Z148" s="66" t="s">
        <v>27</v>
      </c>
      <c r="AA148" s="66" t="str">
        <f>IF(OR(VLOOKUP(Table1[[#This Row],[sheet]],Prg!$A$7:$F$31,6,FALSE)=Prg!$O$2,VLOOKUP(Table1[[#This Row],[sheet]],Prg!$A$7:$F$31,6,FALSE)=Prg!$O$3),"Yes","No")</f>
        <v>Yes</v>
      </c>
      <c r="AB148" s="66">
        <v>2026</v>
      </c>
      <c r="AC148" s="66">
        <v>19</v>
      </c>
      <c r="AD148" s="66">
        <f ca="1">IF(ISERROR(VLOOKUP(Table1[[#This Row],[item]],INDIRECT("'"&amp;Table1[[#This Row],[sheet]]&amp;"'!$A$8:$T$42"),Table1[[#This Row],[r]],FALSE)),"",VLOOKUP(Table1[[#This Row],[item]],INDIRECT("'"&amp;Table1[[#This Row],[sheet]]&amp;"'!$A$8:$T$42"),Table1[[#This Row],[r]],FALSE))</f>
        <v>0</v>
      </c>
      <c r="AE148" s="72">
        <f>IF(VLOOKUP(Table1[[#This Row],[sheet]],Prg!$A$7:$J$31,10,FALSE)="","",VLOOKUP(Table1[[#This Row],[sheet]],Prg!$A$7:$J$31,10,FALSE)*1)</f>
        <v>1</v>
      </c>
      <c r="AF148" s="72" t="str">
        <f>VLOOKUP(Table1[[#This Row],[sheet]],Prg!$A$7:$J$31,5,FALSE)</f>
        <v>CONGO (DEMOCRATIC REP.)</v>
      </c>
      <c r="AG148" s="72">
        <f>ROW()</f>
        <v>148</v>
      </c>
    </row>
    <row r="149" spans="24:33" hidden="1" x14ac:dyDescent="0.3">
      <c r="X149" s="66">
        <v>1</v>
      </c>
      <c r="Y149" s="66" t="s">
        <v>475</v>
      </c>
      <c r="Z149" s="66" t="s">
        <v>28</v>
      </c>
      <c r="AA149" s="66" t="str">
        <f>IF(OR(VLOOKUP(Table1[[#This Row],[sheet]],Prg!$A$7:$F$31,6,FALSE)=Prg!$O$2,VLOOKUP(Table1[[#This Row],[sheet]],Prg!$A$7:$F$31,6,FALSE)=Prg!$O$3),"Yes","No")</f>
        <v>Yes</v>
      </c>
      <c r="AB149" s="66">
        <v>2026</v>
      </c>
      <c r="AC149" s="66">
        <v>19</v>
      </c>
      <c r="AD149" s="66">
        <f ca="1">IF(ISERROR(VLOOKUP(Table1[[#This Row],[item]],INDIRECT("'"&amp;Table1[[#This Row],[sheet]]&amp;"'!$A$8:$T$42"),Table1[[#This Row],[r]],FALSE)),"",VLOOKUP(Table1[[#This Row],[item]],INDIRECT("'"&amp;Table1[[#This Row],[sheet]]&amp;"'!$A$8:$T$42"),Table1[[#This Row],[r]],FALSE))</f>
        <v>37968.6</v>
      </c>
      <c r="AE149" s="72">
        <f>IF(VLOOKUP(Table1[[#This Row],[sheet]],Prg!$A$7:$J$31,10,FALSE)="","",VLOOKUP(Table1[[#This Row],[sheet]],Prg!$A$7:$J$31,10,FALSE)*1)</f>
        <v>1</v>
      </c>
      <c r="AF149" s="72" t="str">
        <f>VLOOKUP(Table1[[#This Row],[sheet]],Prg!$A$7:$J$31,5,FALSE)</f>
        <v>CONGO (DEMOCRATIC REP.)</v>
      </c>
      <c r="AG149" s="72">
        <f>ROW()</f>
        <v>149</v>
      </c>
    </row>
    <row r="150" spans="24:33" hidden="1" x14ac:dyDescent="0.3">
      <c r="X150" s="66">
        <v>1</v>
      </c>
      <c r="Y150" s="66" t="s">
        <v>480</v>
      </c>
      <c r="Z150" s="66" t="s">
        <v>29</v>
      </c>
      <c r="AA150" s="66" t="str">
        <f>IF(OR(VLOOKUP(Table1[[#This Row],[sheet]],Prg!$A$7:$F$31,6,FALSE)=Prg!$O$2,VLOOKUP(Table1[[#This Row],[sheet]],Prg!$A$7:$F$31,6,FALSE)=Prg!$O$3),"Yes","No")</f>
        <v>Yes</v>
      </c>
      <c r="AB150" s="66">
        <v>2026</v>
      </c>
      <c r="AC150" s="66">
        <v>19</v>
      </c>
      <c r="AD150" s="66">
        <f ca="1">IF(ISERROR(VLOOKUP(Table1[[#This Row],[item]],INDIRECT("'"&amp;Table1[[#This Row],[sheet]]&amp;"'!$A$8:$T$42"),Table1[[#This Row],[r]],FALSE)),"",VLOOKUP(Table1[[#This Row],[item]],INDIRECT("'"&amp;Table1[[#This Row],[sheet]]&amp;"'!$A$8:$T$42"),Table1[[#This Row],[r]],FALSE))</f>
        <v>1800</v>
      </c>
      <c r="AE150" s="72">
        <f>IF(VLOOKUP(Table1[[#This Row],[sheet]],Prg!$A$7:$J$31,10,FALSE)="","",VLOOKUP(Table1[[#This Row],[sheet]],Prg!$A$7:$J$31,10,FALSE)*1)</f>
        <v>1</v>
      </c>
      <c r="AF150" s="72" t="str">
        <f>VLOOKUP(Table1[[#This Row],[sheet]],Prg!$A$7:$J$31,5,FALSE)</f>
        <v>CONGO (DEMOCRATIC REP.)</v>
      </c>
      <c r="AG150" s="72">
        <f>ROW()</f>
        <v>150</v>
      </c>
    </row>
    <row r="151" spans="24:33" hidden="1" x14ac:dyDescent="0.3">
      <c r="X151" s="66">
        <v>1</v>
      </c>
      <c r="Y151" s="66" t="s">
        <v>481</v>
      </c>
      <c r="Z151" s="66" t="s">
        <v>30</v>
      </c>
      <c r="AA151" s="66" t="str">
        <f>IF(OR(VLOOKUP(Table1[[#This Row],[sheet]],Prg!$A$7:$F$31,6,FALSE)=Prg!$O$2,VLOOKUP(Table1[[#This Row],[sheet]],Prg!$A$7:$F$31,6,FALSE)=Prg!$O$3),"Yes","No")</f>
        <v>Yes</v>
      </c>
      <c r="AB151" s="66">
        <v>2026</v>
      </c>
      <c r="AC151" s="66">
        <v>19</v>
      </c>
      <c r="AD151" s="66">
        <f ca="1">IF(ISERROR(VLOOKUP(Table1[[#This Row],[item]],INDIRECT("'"&amp;Table1[[#This Row],[sheet]]&amp;"'!$A$8:$T$42"),Table1[[#This Row],[r]],FALSE)),"",VLOOKUP(Table1[[#This Row],[item]],INDIRECT("'"&amp;Table1[[#This Row],[sheet]]&amp;"'!$A$8:$T$42"),Table1[[#This Row],[r]],FALSE))</f>
        <v>0</v>
      </c>
      <c r="AE151" s="72">
        <f>IF(VLOOKUP(Table1[[#This Row],[sheet]],Prg!$A$7:$J$31,10,FALSE)="","",VLOOKUP(Table1[[#This Row],[sheet]],Prg!$A$7:$J$31,10,FALSE)*1)</f>
        <v>1</v>
      </c>
      <c r="AF151" s="72" t="str">
        <f>VLOOKUP(Table1[[#This Row],[sheet]],Prg!$A$7:$J$31,5,FALSE)</f>
        <v>CONGO (DEMOCRATIC REP.)</v>
      </c>
      <c r="AG151" s="72">
        <f>ROW()</f>
        <v>151</v>
      </c>
    </row>
    <row r="152" spans="24:33" hidden="1" x14ac:dyDescent="0.3">
      <c r="X152" s="66">
        <v>1</v>
      </c>
      <c r="Y152" s="66" t="s">
        <v>482</v>
      </c>
      <c r="Z152" s="66" t="s">
        <v>27</v>
      </c>
      <c r="AA152" s="66" t="str">
        <f>IF(OR(VLOOKUP(Table1[[#This Row],[sheet]],Prg!$A$7:$F$31,6,FALSE)=Prg!$O$2,VLOOKUP(Table1[[#This Row],[sheet]],Prg!$A$7:$F$31,6,FALSE)=Prg!$O$3),"Yes","No")</f>
        <v>Yes</v>
      </c>
      <c r="AB152" s="66">
        <v>2026</v>
      </c>
      <c r="AC152" s="66">
        <v>19</v>
      </c>
      <c r="AD152" s="66">
        <f ca="1">IF(ISERROR(VLOOKUP(Table1[[#This Row],[item]],INDIRECT("'"&amp;Table1[[#This Row],[sheet]]&amp;"'!$A$8:$T$42"),Table1[[#This Row],[r]],FALSE)),"",VLOOKUP(Table1[[#This Row],[item]],INDIRECT("'"&amp;Table1[[#This Row],[sheet]]&amp;"'!$A$8:$T$42"),Table1[[#This Row],[r]],FALSE))</f>
        <v>36168.6</v>
      </c>
      <c r="AE152" s="72">
        <f>IF(VLOOKUP(Table1[[#This Row],[sheet]],Prg!$A$7:$J$31,10,FALSE)="","",VLOOKUP(Table1[[#This Row],[sheet]],Prg!$A$7:$J$31,10,FALSE)*1)</f>
        <v>1</v>
      </c>
      <c r="AF152" s="72" t="str">
        <f>VLOOKUP(Table1[[#This Row],[sheet]],Prg!$A$7:$J$31,5,FALSE)</f>
        <v>CONGO (DEMOCRATIC REP.)</v>
      </c>
      <c r="AG152" s="72">
        <f>ROW()</f>
        <v>152</v>
      </c>
    </row>
    <row r="153" spans="24:33" hidden="1" x14ac:dyDescent="0.3">
      <c r="X153" s="66">
        <v>1</v>
      </c>
      <c r="Y153" s="66" t="s">
        <v>476</v>
      </c>
      <c r="Z153" s="66" t="s">
        <v>469</v>
      </c>
      <c r="AA153" s="66" t="str">
        <f>IF(OR(VLOOKUP(Table1[[#This Row],[sheet]],Prg!$A$7:$F$31,6,FALSE)=Prg!$O$2,VLOOKUP(Table1[[#This Row],[sheet]],Prg!$A$7:$F$31,6,FALSE)=Prg!$O$3),"Yes","No")</f>
        <v>Yes</v>
      </c>
      <c r="AB153" s="66">
        <v>2026</v>
      </c>
      <c r="AC153" s="66">
        <v>19</v>
      </c>
      <c r="AD153" s="66">
        <f ca="1">IF(ISERROR(VLOOKUP(Table1[[#This Row],[item]],INDIRECT("'"&amp;Table1[[#This Row],[sheet]]&amp;"'!$A$8:$T$42"),Table1[[#This Row],[r]],FALSE)),"",VLOOKUP(Table1[[#This Row],[item]],INDIRECT("'"&amp;Table1[[#This Row],[sheet]]&amp;"'!$A$8:$T$42"),Table1[[#This Row],[r]],FALSE))</f>
        <v>31200</v>
      </c>
      <c r="AE153" s="72">
        <f>IF(VLOOKUP(Table1[[#This Row],[sheet]],Prg!$A$7:$J$31,10,FALSE)="","",VLOOKUP(Table1[[#This Row],[sheet]],Prg!$A$7:$J$31,10,FALSE)*1)</f>
        <v>1</v>
      </c>
      <c r="AF153" s="72" t="str">
        <f>VLOOKUP(Table1[[#This Row],[sheet]],Prg!$A$7:$J$31,5,FALSE)</f>
        <v>CONGO (DEMOCRATIC REP.)</v>
      </c>
      <c r="AG153" s="72">
        <f>ROW()</f>
        <v>153</v>
      </c>
    </row>
    <row r="154" spans="24:33" hidden="1" x14ac:dyDescent="0.3">
      <c r="X154" s="66">
        <v>1</v>
      </c>
      <c r="Y154" s="66" t="s">
        <v>483</v>
      </c>
      <c r="Z154" s="66" t="s">
        <v>470</v>
      </c>
      <c r="AA154" s="66" t="str">
        <f>IF(OR(VLOOKUP(Table1[[#This Row],[sheet]],Prg!$A$7:$F$31,6,FALSE)=Prg!$O$2,VLOOKUP(Table1[[#This Row],[sheet]],Prg!$A$7:$F$31,6,FALSE)=Prg!$O$3),"Yes","No")</f>
        <v>Yes</v>
      </c>
      <c r="AB154" s="66">
        <v>2026</v>
      </c>
      <c r="AC154" s="66">
        <v>19</v>
      </c>
      <c r="AD154" s="66">
        <f ca="1">IF(ISERROR(VLOOKUP(Table1[[#This Row],[item]],INDIRECT("'"&amp;Table1[[#This Row],[sheet]]&amp;"'!$A$8:$T$42"),Table1[[#This Row],[r]],FALSE)),"",VLOOKUP(Table1[[#This Row],[item]],INDIRECT("'"&amp;Table1[[#This Row],[sheet]]&amp;"'!$A$8:$T$42"),Table1[[#This Row],[r]],FALSE))</f>
        <v>0</v>
      </c>
      <c r="AE154" s="72">
        <f>IF(VLOOKUP(Table1[[#This Row],[sheet]],Prg!$A$7:$J$31,10,FALSE)="","",VLOOKUP(Table1[[#This Row],[sheet]],Prg!$A$7:$J$31,10,FALSE)*1)</f>
        <v>1</v>
      </c>
      <c r="AF154" s="72" t="str">
        <f>VLOOKUP(Table1[[#This Row],[sheet]],Prg!$A$7:$J$31,5,FALSE)</f>
        <v>CONGO (DEMOCRATIC REP.)</v>
      </c>
      <c r="AG154" s="72">
        <f>ROW()</f>
        <v>154</v>
      </c>
    </row>
    <row r="155" spans="24:33" hidden="1" x14ac:dyDescent="0.3">
      <c r="X155" s="66">
        <v>1</v>
      </c>
      <c r="Y155" s="66" t="s">
        <v>484</v>
      </c>
      <c r="Z155" s="66" t="s">
        <v>471</v>
      </c>
      <c r="AA155" s="66" t="str">
        <f>IF(OR(VLOOKUP(Table1[[#This Row],[sheet]],Prg!$A$7:$F$31,6,FALSE)=Prg!$O$2,VLOOKUP(Table1[[#This Row],[sheet]],Prg!$A$7:$F$31,6,FALSE)=Prg!$O$3),"Yes","No")</f>
        <v>Yes</v>
      </c>
      <c r="AB155" s="66">
        <v>2026</v>
      </c>
      <c r="AC155" s="66">
        <v>19</v>
      </c>
      <c r="AD155" s="66">
        <f ca="1">IF(ISERROR(VLOOKUP(Table1[[#This Row],[item]],INDIRECT("'"&amp;Table1[[#This Row],[sheet]]&amp;"'!$A$8:$T$42"),Table1[[#This Row],[r]],FALSE)),"",VLOOKUP(Table1[[#This Row],[item]],INDIRECT("'"&amp;Table1[[#This Row],[sheet]]&amp;"'!$A$8:$T$42"),Table1[[#This Row],[r]],FALSE))</f>
        <v>0</v>
      </c>
      <c r="AE155" s="72">
        <f>IF(VLOOKUP(Table1[[#This Row],[sheet]],Prg!$A$7:$J$31,10,FALSE)="","",VLOOKUP(Table1[[#This Row],[sheet]],Prg!$A$7:$J$31,10,FALSE)*1)</f>
        <v>1</v>
      </c>
      <c r="AF155" s="72" t="str">
        <f>VLOOKUP(Table1[[#This Row],[sheet]],Prg!$A$7:$J$31,5,FALSE)</f>
        <v>CONGO (DEMOCRATIC REP.)</v>
      </c>
      <c r="AG155" s="72">
        <f>ROW()</f>
        <v>155</v>
      </c>
    </row>
    <row r="156" spans="24:33" hidden="1" x14ac:dyDescent="0.3">
      <c r="X156" s="66">
        <v>1</v>
      </c>
      <c r="Y156" s="66" t="s">
        <v>485</v>
      </c>
      <c r="Z156" s="66" t="s">
        <v>472</v>
      </c>
      <c r="AA156" s="66" t="str">
        <f>IF(OR(VLOOKUP(Table1[[#This Row],[sheet]],Prg!$A$7:$F$31,6,FALSE)=Prg!$O$2,VLOOKUP(Table1[[#This Row],[sheet]],Prg!$A$7:$F$31,6,FALSE)=Prg!$O$3),"Yes","No")</f>
        <v>Yes</v>
      </c>
      <c r="AB156" s="66">
        <v>2026</v>
      </c>
      <c r="AC156" s="66">
        <v>19</v>
      </c>
      <c r="AD156" s="66">
        <f ca="1">IF(ISERROR(VLOOKUP(Table1[[#This Row],[item]],INDIRECT("'"&amp;Table1[[#This Row],[sheet]]&amp;"'!$A$8:$T$42"),Table1[[#This Row],[r]],FALSE)),"",VLOOKUP(Table1[[#This Row],[item]],INDIRECT("'"&amp;Table1[[#This Row],[sheet]]&amp;"'!$A$8:$T$42"),Table1[[#This Row],[r]],FALSE))</f>
        <v>31200</v>
      </c>
      <c r="AE156" s="72">
        <f>IF(VLOOKUP(Table1[[#This Row],[sheet]],Prg!$A$7:$J$31,10,FALSE)="","",VLOOKUP(Table1[[#This Row],[sheet]],Prg!$A$7:$J$31,10,FALSE)*1)</f>
        <v>1</v>
      </c>
      <c r="AF156" s="72" t="str">
        <f>VLOOKUP(Table1[[#This Row],[sheet]],Prg!$A$7:$J$31,5,FALSE)</f>
        <v>CONGO (DEMOCRATIC REP.)</v>
      </c>
      <c r="AG156" s="72">
        <f>ROW()</f>
        <v>156</v>
      </c>
    </row>
    <row r="157" spans="24:33" hidden="1" x14ac:dyDescent="0.3">
      <c r="X157" s="66">
        <v>1</v>
      </c>
      <c r="Y157" s="66" t="s">
        <v>486</v>
      </c>
      <c r="Z157" s="66" t="s">
        <v>31</v>
      </c>
      <c r="AA157" s="66" t="str">
        <f>IF(OR(VLOOKUP(Table1[[#This Row],[sheet]],Prg!$A$7:$F$31,6,FALSE)=Prg!$O$2,VLOOKUP(Table1[[#This Row],[sheet]],Prg!$A$7:$F$31,6,FALSE)=Prg!$O$3),"Yes","No")</f>
        <v>Yes</v>
      </c>
      <c r="AB157" s="66">
        <v>2026</v>
      </c>
      <c r="AC157" s="66">
        <v>19</v>
      </c>
      <c r="AD157" s="66">
        <f ca="1">IF(ISERROR(VLOOKUP(Table1[[#This Row],[item]],INDIRECT("'"&amp;Table1[[#This Row],[sheet]]&amp;"'!$A$8:$T$42"),Table1[[#This Row],[r]],FALSE)),"",VLOOKUP(Table1[[#This Row],[item]],INDIRECT("'"&amp;Table1[[#This Row],[sheet]]&amp;"'!$A$8:$T$42"),Table1[[#This Row],[r]],FALSE))</f>
        <v>0</v>
      </c>
      <c r="AE157" s="72">
        <f>IF(VLOOKUP(Table1[[#This Row],[sheet]],Prg!$A$7:$J$31,10,FALSE)="","",VLOOKUP(Table1[[#This Row],[sheet]],Prg!$A$7:$J$31,10,FALSE)*1)</f>
        <v>1</v>
      </c>
      <c r="AF157" s="72" t="str">
        <f>VLOOKUP(Table1[[#This Row],[sheet]],Prg!$A$7:$J$31,5,FALSE)</f>
        <v>CONGO (DEMOCRATIC REP.)</v>
      </c>
      <c r="AG157" s="72">
        <f>ROW()</f>
        <v>157</v>
      </c>
    </row>
    <row r="158" spans="24:33" hidden="1" x14ac:dyDescent="0.3">
      <c r="X158" s="66">
        <v>1</v>
      </c>
      <c r="Y158" s="70" t="s">
        <v>487</v>
      </c>
      <c r="Z158" s="70" t="s">
        <v>12</v>
      </c>
      <c r="AA158" s="70" t="str">
        <f>IF(OR(VLOOKUP(Table1[[#This Row],[sheet]],Prg!$A$7:$F$31,6,FALSE)=Prg!$O$2,VLOOKUP(Table1[[#This Row],[sheet]],Prg!$A$7:$F$31,6,FALSE)=Prg!$O$3),"Yes","No")</f>
        <v>Yes</v>
      </c>
      <c r="AB158" s="70" t="s">
        <v>2</v>
      </c>
      <c r="AC158" s="66">
        <v>20</v>
      </c>
      <c r="AD158" s="66">
        <f ca="1">IF(ISERROR(VLOOKUP(Table1[[#This Row],[item]],INDIRECT("'"&amp;Table1[[#This Row],[sheet]]&amp;"'!$A$8:$T$42"),Table1[[#This Row],[r]],FALSE)),"",VLOOKUP(Table1[[#This Row],[item]],INDIRECT("'"&amp;Table1[[#This Row],[sheet]]&amp;"'!$A$8:$T$42"),Table1[[#This Row],[r]],FALSE))</f>
        <v>347233.03</v>
      </c>
      <c r="AE158" s="72">
        <f>IF(VLOOKUP(Table1[[#This Row],[sheet]],Prg!$A$7:$J$31,10,FALSE)="","",VLOOKUP(Table1[[#This Row],[sheet]],Prg!$A$7:$J$31,10,FALSE)*1)</f>
        <v>1</v>
      </c>
      <c r="AF158" s="72" t="str">
        <f>VLOOKUP(Table1[[#This Row],[sheet]],Prg!$A$7:$J$31,5,FALSE)</f>
        <v>CONGO (DEMOCRATIC REP.)</v>
      </c>
      <c r="AG158" s="72">
        <f>ROW()</f>
        <v>158</v>
      </c>
    </row>
    <row r="159" spans="24:33" hidden="1" x14ac:dyDescent="0.3">
      <c r="X159" s="66">
        <v>1</v>
      </c>
      <c r="Y159" s="66" t="s">
        <v>488</v>
      </c>
      <c r="Z159" s="66" t="s">
        <v>13</v>
      </c>
      <c r="AA159" s="66" t="str">
        <f>IF(OR(VLOOKUP(Table1[[#This Row],[sheet]],Prg!$A$7:$F$31,6,FALSE)=Prg!$O$2,VLOOKUP(Table1[[#This Row],[sheet]],Prg!$A$7:$F$31,6,FALSE)=Prg!$O$3),"Yes","No")</f>
        <v>Yes</v>
      </c>
      <c r="AB159" s="66" t="s">
        <v>2</v>
      </c>
      <c r="AC159" s="66">
        <v>20</v>
      </c>
      <c r="AD159" s="66">
        <f ca="1">IF(ISERROR(VLOOKUP(Table1[[#This Row],[item]],INDIRECT("'"&amp;Table1[[#This Row],[sheet]]&amp;"'!$A$8:$T$42"),Table1[[#This Row],[r]],FALSE)),"",VLOOKUP(Table1[[#This Row],[item]],INDIRECT("'"&amp;Table1[[#This Row],[sheet]]&amp;"'!$A$8:$T$42"),Table1[[#This Row],[r]],FALSE))</f>
        <v>12723</v>
      </c>
      <c r="AE159" s="72">
        <f>IF(VLOOKUP(Table1[[#This Row],[sheet]],Prg!$A$7:$J$31,10,FALSE)="","",VLOOKUP(Table1[[#This Row],[sheet]],Prg!$A$7:$J$31,10,FALSE)*1)</f>
        <v>1</v>
      </c>
      <c r="AF159" s="72" t="str">
        <f>VLOOKUP(Table1[[#This Row],[sheet]],Prg!$A$7:$J$31,5,FALSE)</f>
        <v>CONGO (DEMOCRATIC REP.)</v>
      </c>
      <c r="AG159" s="72">
        <f>ROW()</f>
        <v>159</v>
      </c>
    </row>
    <row r="160" spans="24:33" hidden="1" x14ac:dyDescent="0.3">
      <c r="X160" s="66">
        <v>1</v>
      </c>
      <c r="Y160" s="66" t="s">
        <v>489</v>
      </c>
      <c r="Z160" s="66" t="s">
        <v>14</v>
      </c>
      <c r="AA160" s="66" t="str">
        <f>IF(OR(VLOOKUP(Table1[[#This Row],[sheet]],Prg!$A$7:$F$31,6,FALSE)=Prg!$O$2,VLOOKUP(Table1[[#This Row],[sheet]],Prg!$A$7:$F$31,6,FALSE)=Prg!$O$3),"Yes","No")</f>
        <v>Yes</v>
      </c>
      <c r="AB160" s="66" t="s">
        <v>2</v>
      </c>
      <c r="AC160" s="66">
        <v>20</v>
      </c>
      <c r="AD160" s="66">
        <f ca="1">IF(ISERROR(VLOOKUP(Table1[[#This Row],[item]],INDIRECT("'"&amp;Table1[[#This Row],[sheet]]&amp;"'!$A$8:$T$42"),Table1[[#This Row],[r]],FALSE)),"",VLOOKUP(Table1[[#This Row],[item]],INDIRECT("'"&amp;Table1[[#This Row],[sheet]]&amp;"'!$A$8:$T$42"),Table1[[#This Row],[r]],FALSE))</f>
        <v>178510.03</v>
      </c>
      <c r="AE160" s="72">
        <f>IF(VLOOKUP(Table1[[#This Row],[sheet]],Prg!$A$7:$J$31,10,FALSE)="","",VLOOKUP(Table1[[#This Row],[sheet]],Prg!$A$7:$J$31,10,FALSE)*1)</f>
        <v>1</v>
      </c>
      <c r="AF160" s="72" t="str">
        <f>VLOOKUP(Table1[[#This Row],[sheet]],Prg!$A$7:$J$31,5,FALSE)</f>
        <v>CONGO (DEMOCRATIC REP.)</v>
      </c>
      <c r="AG160" s="72">
        <f>ROW()</f>
        <v>160</v>
      </c>
    </row>
    <row r="161" spans="24:33" hidden="1" x14ac:dyDescent="0.3">
      <c r="X161" s="66">
        <v>1</v>
      </c>
      <c r="Y161" s="66" t="s">
        <v>490</v>
      </c>
      <c r="Z161" s="66" t="s">
        <v>464</v>
      </c>
      <c r="AA161" s="66" t="str">
        <f>IF(OR(VLOOKUP(Table1[[#This Row],[sheet]],Prg!$A$7:$F$31,6,FALSE)=Prg!$O$2,VLOOKUP(Table1[[#This Row],[sheet]],Prg!$A$7:$F$31,6,FALSE)=Prg!$O$3),"Yes","No")</f>
        <v>Yes</v>
      </c>
      <c r="AB161" s="66" t="s">
        <v>2</v>
      </c>
      <c r="AC161" s="66">
        <v>20</v>
      </c>
      <c r="AD161" s="66">
        <f ca="1">IF(ISERROR(VLOOKUP(Table1[[#This Row],[item]],INDIRECT("'"&amp;Table1[[#This Row],[sheet]]&amp;"'!$A$8:$T$42"),Table1[[#This Row],[r]],FALSE)),"",VLOOKUP(Table1[[#This Row],[item]],INDIRECT("'"&amp;Table1[[#This Row],[sheet]]&amp;"'!$A$8:$T$42"),Table1[[#This Row],[r]],FALSE))</f>
        <v>156000</v>
      </c>
      <c r="AE161" s="72">
        <f>IF(VLOOKUP(Table1[[#This Row],[sheet]],Prg!$A$7:$J$31,10,FALSE)="","",VLOOKUP(Table1[[#This Row],[sheet]],Prg!$A$7:$J$31,10,FALSE)*1)</f>
        <v>1</v>
      </c>
      <c r="AF161" s="72" t="str">
        <f>VLOOKUP(Table1[[#This Row],[sheet]],Prg!$A$7:$J$31,5,FALSE)</f>
        <v>CONGO (DEMOCRATIC REP.)</v>
      </c>
      <c r="AG161" s="72">
        <f>ROW()</f>
        <v>161</v>
      </c>
    </row>
    <row r="162" spans="24:33" hidden="1" x14ac:dyDescent="0.3">
      <c r="X162" s="66">
        <v>1</v>
      </c>
      <c r="Y162" s="66" t="s">
        <v>491</v>
      </c>
      <c r="Z162" s="66" t="s">
        <v>15</v>
      </c>
      <c r="AA162" s="66" t="str">
        <f>IF(OR(VLOOKUP(Table1[[#This Row],[sheet]],Prg!$A$7:$F$31,6,FALSE)=Prg!$O$2,VLOOKUP(Table1[[#This Row],[sheet]],Prg!$A$7:$F$31,6,FALSE)=Prg!$O$3),"Yes","No")</f>
        <v>Yes</v>
      </c>
      <c r="AB162" s="66" t="s">
        <v>2</v>
      </c>
      <c r="AC162" s="66">
        <v>20</v>
      </c>
      <c r="AD162" s="66">
        <f ca="1">IF(ISERROR(VLOOKUP(Table1[[#This Row],[item]],INDIRECT("'"&amp;Table1[[#This Row],[sheet]]&amp;"'!$A$8:$T$42"),Table1[[#This Row],[r]],FALSE)),"",VLOOKUP(Table1[[#This Row],[item]],INDIRECT("'"&amp;Table1[[#This Row],[sheet]]&amp;"'!$A$8:$T$42"),Table1[[#This Row],[r]],FALSE))</f>
        <v>10000</v>
      </c>
      <c r="AE162" s="72">
        <f>IF(VLOOKUP(Table1[[#This Row],[sheet]],Prg!$A$7:$J$31,10,FALSE)="","",VLOOKUP(Table1[[#This Row],[sheet]],Prg!$A$7:$J$31,10,FALSE)*1)</f>
        <v>1</v>
      </c>
      <c r="AF162" s="72" t="str">
        <f>VLOOKUP(Table1[[#This Row],[sheet]],Prg!$A$7:$J$31,5,FALSE)</f>
        <v>CONGO (DEMOCRATIC REP.)</v>
      </c>
      <c r="AG162" s="72">
        <f>ROW()</f>
        <v>162</v>
      </c>
    </row>
    <row r="163" spans="24:33" hidden="1" x14ac:dyDescent="0.3">
      <c r="X163" s="66">
        <v>1</v>
      </c>
      <c r="Y163" s="66" t="s">
        <v>492</v>
      </c>
      <c r="Z163" s="66" t="s">
        <v>16</v>
      </c>
      <c r="AA163" s="66" t="str">
        <f>IF(OR(VLOOKUP(Table1[[#This Row],[sheet]],Prg!$A$7:$F$31,6,FALSE)=Prg!$O$2,VLOOKUP(Table1[[#This Row],[sheet]],Prg!$A$7:$F$31,6,FALSE)=Prg!$O$3),"Yes","No")</f>
        <v>Yes</v>
      </c>
      <c r="AB163" s="66" t="s">
        <v>2</v>
      </c>
      <c r="AC163" s="66">
        <v>20</v>
      </c>
      <c r="AD163" s="66">
        <f ca="1">IF(ISERROR(VLOOKUP(Table1[[#This Row],[item]],INDIRECT("'"&amp;Table1[[#This Row],[sheet]]&amp;"'!$A$8:$T$42"),Table1[[#This Row],[r]],FALSE)),"",VLOOKUP(Table1[[#This Row],[item]],INDIRECT("'"&amp;Table1[[#This Row],[sheet]]&amp;"'!$A$8:$T$42"),Table1[[#This Row],[r]],FALSE))</f>
        <v>0</v>
      </c>
      <c r="AE163" s="72">
        <f>IF(VLOOKUP(Table1[[#This Row],[sheet]],Prg!$A$7:$J$31,10,FALSE)="","",VLOOKUP(Table1[[#This Row],[sheet]],Prg!$A$7:$J$31,10,FALSE)*1)</f>
        <v>1</v>
      </c>
      <c r="AF163" s="72" t="str">
        <f>VLOOKUP(Table1[[#This Row],[sheet]],Prg!$A$7:$J$31,5,FALSE)</f>
        <v>CONGO (DEMOCRATIC REP.)</v>
      </c>
      <c r="AG163" s="72">
        <f>ROW()</f>
        <v>163</v>
      </c>
    </row>
    <row r="164" spans="24:33" hidden="1" x14ac:dyDescent="0.3">
      <c r="X164" s="66">
        <v>1</v>
      </c>
      <c r="Y164" s="66" t="s">
        <v>493</v>
      </c>
      <c r="Z164" s="66" t="s">
        <v>17</v>
      </c>
      <c r="AA164" s="66" t="str">
        <f>IF(OR(VLOOKUP(Table1[[#This Row],[sheet]],Prg!$A$7:$F$31,6,FALSE)=Prg!$O$2,VLOOKUP(Table1[[#This Row],[sheet]],Prg!$A$7:$F$31,6,FALSE)=Prg!$O$3),"Yes","No")</f>
        <v>Yes</v>
      </c>
      <c r="AB164" s="66" t="s">
        <v>2</v>
      </c>
      <c r="AC164" s="66">
        <v>20</v>
      </c>
      <c r="AD164" s="66">
        <f ca="1">IF(ISERROR(VLOOKUP(Table1[[#This Row],[item]],INDIRECT("'"&amp;Table1[[#This Row],[sheet]]&amp;"'!$A$8:$T$42"),Table1[[#This Row],[r]],FALSE)),"",VLOOKUP(Table1[[#This Row],[item]],INDIRECT("'"&amp;Table1[[#This Row],[sheet]]&amp;"'!$A$8:$T$42"),Table1[[#This Row],[r]],FALSE))</f>
        <v>10000</v>
      </c>
      <c r="AE164" s="72">
        <f>IF(VLOOKUP(Table1[[#This Row],[sheet]],Prg!$A$7:$J$31,10,FALSE)="","",VLOOKUP(Table1[[#This Row],[sheet]],Prg!$A$7:$J$31,10,FALSE)*1)</f>
        <v>1</v>
      </c>
      <c r="AF164" s="72" t="str">
        <f>VLOOKUP(Table1[[#This Row],[sheet]],Prg!$A$7:$J$31,5,FALSE)</f>
        <v>CONGO (DEMOCRATIC REP.)</v>
      </c>
      <c r="AG164" s="72">
        <f>ROW()</f>
        <v>164</v>
      </c>
    </row>
    <row r="165" spans="24:33" hidden="1" x14ac:dyDescent="0.3">
      <c r="X165" s="66">
        <v>1</v>
      </c>
      <c r="Y165" s="66" t="s">
        <v>494</v>
      </c>
      <c r="Z165" s="66" t="s">
        <v>465</v>
      </c>
      <c r="AA165" s="66" t="str">
        <f>IF(OR(VLOOKUP(Table1[[#This Row],[sheet]],Prg!$A$7:$F$31,6,FALSE)=Prg!$O$2,VLOOKUP(Table1[[#This Row],[sheet]],Prg!$A$7:$F$31,6,FALSE)=Prg!$O$3),"Yes","No")</f>
        <v>Yes</v>
      </c>
      <c r="AB165" s="66" t="s">
        <v>2</v>
      </c>
      <c r="AC165" s="66">
        <v>20</v>
      </c>
      <c r="AD165" s="66">
        <f ca="1">IF(ISERROR(VLOOKUP(Table1[[#This Row],[item]],INDIRECT("'"&amp;Table1[[#This Row],[sheet]]&amp;"'!$A$8:$T$42"),Table1[[#This Row],[r]],FALSE)),"",VLOOKUP(Table1[[#This Row],[item]],INDIRECT("'"&amp;Table1[[#This Row],[sheet]]&amp;"'!$A$8:$T$42"),Table1[[#This Row],[r]],FALSE))</f>
        <v>0</v>
      </c>
      <c r="AE165" s="72">
        <f>IF(VLOOKUP(Table1[[#This Row],[sheet]],Prg!$A$7:$J$31,10,FALSE)="","",VLOOKUP(Table1[[#This Row],[sheet]],Prg!$A$7:$J$31,10,FALSE)*1)</f>
        <v>1</v>
      </c>
      <c r="AF165" s="72" t="str">
        <f>VLOOKUP(Table1[[#This Row],[sheet]],Prg!$A$7:$J$31,5,FALSE)</f>
        <v>CONGO (DEMOCRATIC REP.)</v>
      </c>
      <c r="AG165" s="72">
        <f>ROW()</f>
        <v>165</v>
      </c>
    </row>
    <row r="166" spans="24:33" hidden="1" x14ac:dyDescent="0.3">
      <c r="X166" s="66">
        <v>1</v>
      </c>
      <c r="Y166" s="66" t="s">
        <v>495</v>
      </c>
      <c r="Z166" s="66" t="s">
        <v>18</v>
      </c>
      <c r="AA166" s="66" t="str">
        <f>IF(OR(VLOOKUP(Table1[[#This Row],[sheet]],Prg!$A$7:$F$31,6,FALSE)=Prg!$O$2,VLOOKUP(Table1[[#This Row],[sheet]],Prg!$A$7:$F$31,6,FALSE)=Prg!$O$3),"Yes","No")</f>
        <v>Yes</v>
      </c>
      <c r="AB166" s="66" t="s">
        <v>2</v>
      </c>
      <c r="AC166" s="66">
        <v>20</v>
      </c>
      <c r="AD166" s="66">
        <f ca="1">IF(ISERROR(VLOOKUP(Table1[[#This Row],[item]],INDIRECT("'"&amp;Table1[[#This Row],[sheet]]&amp;"'!$A$8:$T$42"),Table1[[#This Row],[r]],FALSE)),"",VLOOKUP(Table1[[#This Row],[item]],INDIRECT("'"&amp;Table1[[#This Row],[sheet]]&amp;"'!$A$8:$T$42"),Table1[[#This Row],[r]],FALSE))</f>
        <v>0</v>
      </c>
      <c r="AE166" s="72">
        <f>IF(VLOOKUP(Table1[[#This Row],[sheet]],Prg!$A$7:$J$31,10,FALSE)="","",VLOOKUP(Table1[[#This Row],[sheet]],Prg!$A$7:$J$31,10,FALSE)*1)</f>
        <v>1</v>
      </c>
      <c r="AF166" s="72" t="str">
        <f>VLOOKUP(Table1[[#This Row],[sheet]],Prg!$A$7:$J$31,5,FALSE)</f>
        <v>CONGO (DEMOCRATIC REP.)</v>
      </c>
      <c r="AG166" s="72">
        <f>ROW()</f>
        <v>166</v>
      </c>
    </row>
    <row r="167" spans="24:33" hidden="1" x14ac:dyDescent="0.3">
      <c r="X167" s="66">
        <v>1</v>
      </c>
      <c r="Y167" s="66" t="s">
        <v>496</v>
      </c>
      <c r="Z167" s="66" t="s">
        <v>19</v>
      </c>
      <c r="AA167" s="66" t="str">
        <f>IF(OR(VLOOKUP(Table1[[#This Row],[sheet]],Prg!$A$7:$F$31,6,FALSE)=Prg!$O$2,VLOOKUP(Table1[[#This Row],[sheet]],Prg!$A$7:$F$31,6,FALSE)=Prg!$O$3),"Yes","No")</f>
        <v>Yes</v>
      </c>
      <c r="AB167" s="66" t="s">
        <v>2</v>
      </c>
      <c r="AC167" s="66">
        <v>20</v>
      </c>
      <c r="AD167" s="66">
        <f ca="1">IF(ISERROR(VLOOKUP(Table1[[#This Row],[item]],INDIRECT("'"&amp;Table1[[#This Row],[sheet]]&amp;"'!$A$8:$T$42"),Table1[[#This Row],[r]],FALSE)),"",VLOOKUP(Table1[[#This Row],[item]],INDIRECT("'"&amp;Table1[[#This Row],[sheet]]&amp;"'!$A$8:$T$42"),Table1[[#This Row],[r]],FALSE))</f>
        <v>0</v>
      </c>
      <c r="AE167" s="72">
        <f>IF(VLOOKUP(Table1[[#This Row],[sheet]],Prg!$A$7:$J$31,10,FALSE)="","",VLOOKUP(Table1[[#This Row],[sheet]],Prg!$A$7:$J$31,10,FALSE)*1)</f>
        <v>1</v>
      </c>
      <c r="AF167" s="72" t="str">
        <f>VLOOKUP(Table1[[#This Row],[sheet]],Prg!$A$7:$J$31,5,FALSE)</f>
        <v>CONGO (DEMOCRATIC REP.)</v>
      </c>
      <c r="AG167" s="72">
        <f>ROW()</f>
        <v>167</v>
      </c>
    </row>
    <row r="168" spans="24:33" hidden="1" x14ac:dyDescent="0.3">
      <c r="X168" s="66">
        <v>1</v>
      </c>
      <c r="Y168" s="66" t="s">
        <v>497</v>
      </c>
      <c r="Z168" s="66" t="s">
        <v>20</v>
      </c>
      <c r="AA168" s="66" t="str">
        <f>IF(OR(VLOOKUP(Table1[[#This Row],[sheet]],Prg!$A$7:$F$31,6,FALSE)=Prg!$O$2,VLOOKUP(Table1[[#This Row],[sheet]],Prg!$A$7:$F$31,6,FALSE)=Prg!$O$3),"Yes","No")</f>
        <v>Yes</v>
      </c>
      <c r="AB168" s="66" t="s">
        <v>2</v>
      </c>
      <c r="AC168" s="66">
        <v>20</v>
      </c>
      <c r="AD168" s="66">
        <f ca="1">IF(ISERROR(VLOOKUP(Table1[[#This Row],[item]],INDIRECT("'"&amp;Table1[[#This Row],[sheet]]&amp;"'!$A$8:$T$42"),Table1[[#This Row],[r]],FALSE)),"",VLOOKUP(Table1[[#This Row],[item]],INDIRECT("'"&amp;Table1[[#This Row],[sheet]]&amp;"'!$A$8:$T$42"),Table1[[#This Row],[r]],FALSE))</f>
        <v>0</v>
      </c>
      <c r="AE168" s="72">
        <f>IF(VLOOKUP(Table1[[#This Row],[sheet]],Prg!$A$7:$J$31,10,FALSE)="","",VLOOKUP(Table1[[#This Row],[sheet]],Prg!$A$7:$J$31,10,FALSE)*1)</f>
        <v>1</v>
      </c>
      <c r="AF168" s="72" t="str">
        <f>VLOOKUP(Table1[[#This Row],[sheet]],Prg!$A$7:$J$31,5,FALSE)</f>
        <v>CONGO (DEMOCRATIC REP.)</v>
      </c>
      <c r="AG168" s="72">
        <f>ROW()</f>
        <v>168</v>
      </c>
    </row>
    <row r="169" spans="24:33" hidden="1" x14ac:dyDescent="0.3">
      <c r="X169" s="66">
        <v>1</v>
      </c>
      <c r="Y169" s="66" t="s">
        <v>498</v>
      </c>
      <c r="Z169" s="66" t="s">
        <v>466</v>
      </c>
      <c r="AA169" s="66" t="str">
        <f>IF(OR(VLOOKUP(Table1[[#This Row],[sheet]],Prg!$A$7:$F$31,6,FALSE)=Prg!$O$2,VLOOKUP(Table1[[#This Row],[sheet]],Prg!$A$7:$F$31,6,FALSE)=Prg!$O$3),"Yes","No")</f>
        <v>Yes</v>
      </c>
      <c r="AB169" s="66" t="s">
        <v>2</v>
      </c>
      <c r="AC169" s="66">
        <v>20</v>
      </c>
      <c r="AD169" s="66">
        <f ca="1">IF(ISERROR(VLOOKUP(Table1[[#This Row],[item]],INDIRECT("'"&amp;Table1[[#This Row],[sheet]]&amp;"'!$A$8:$T$42"),Table1[[#This Row],[r]],FALSE)),"",VLOOKUP(Table1[[#This Row],[item]],INDIRECT("'"&amp;Table1[[#This Row],[sheet]]&amp;"'!$A$8:$T$42"),Table1[[#This Row],[r]],FALSE))</f>
        <v>0</v>
      </c>
      <c r="AE169" s="72">
        <f>IF(VLOOKUP(Table1[[#This Row],[sheet]],Prg!$A$7:$J$31,10,FALSE)="","",VLOOKUP(Table1[[#This Row],[sheet]],Prg!$A$7:$J$31,10,FALSE)*1)</f>
        <v>1</v>
      </c>
      <c r="AF169" s="72" t="str">
        <f>VLOOKUP(Table1[[#This Row],[sheet]],Prg!$A$7:$J$31,5,FALSE)</f>
        <v>CONGO (DEMOCRATIC REP.)</v>
      </c>
      <c r="AG169" s="72">
        <f>ROW()</f>
        <v>169</v>
      </c>
    </row>
    <row r="170" spans="24:33" hidden="1" x14ac:dyDescent="0.3">
      <c r="X170" s="66">
        <v>1</v>
      </c>
      <c r="Y170" s="66" t="s">
        <v>499</v>
      </c>
      <c r="Z170" s="66" t="s">
        <v>21</v>
      </c>
      <c r="AA170" s="66" t="str">
        <f>IF(OR(VLOOKUP(Table1[[#This Row],[sheet]],Prg!$A$7:$F$31,6,FALSE)=Prg!$O$2,VLOOKUP(Table1[[#This Row],[sheet]],Prg!$A$7:$F$31,6,FALSE)=Prg!$O$3),"Yes","No")</f>
        <v>Yes</v>
      </c>
      <c r="AB170" s="66" t="s">
        <v>2</v>
      </c>
      <c r="AC170" s="66">
        <v>20</v>
      </c>
      <c r="AD170" s="66">
        <f ca="1">IF(ISERROR(VLOOKUP(Table1[[#This Row],[item]],INDIRECT("'"&amp;Table1[[#This Row],[sheet]]&amp;"'!$A$8:$T$42"),Table1[[#This Row],[r]],FALSE)),"",VLOOKUP(Table1[[#This Row],[item]],INDIRECT("'"&amp;Table1[[#This Row],[sheet]]&amp;"'!$A$8:$T$42"),Table1[[#This Row],[r]],FALSE))</f>
        <v>0</v>
      </c>
      <c r="AE170" s="72">
        <f>IF(VLOOKUP(Table1[[#This Row],[sheet]],Prg!$A$7:$J$31,10,FALSE)="","",VLOOKUP(Table1[[#This Row],[sheet]],Prg!$A$7:$J$31,10,FALSE)*1)</f>
        <v>1</v>
      </c>
      <c r="AF170" s="72" t="str">
        <f>VLOOKUP(Table1[[#This Row],[sheet]],Prg!$A$7:$J$31,5,FALSE)</f>
        <v>CONGO (DEMOCRATIC REP.)</v>
      </c>
      <c r="AG170" s="72">
        <f>ROW()</f>
        <v>170</v>
      </c>
    </row>
    <row r="171" spans="24:33" hidden="1" x14ac:dyDescent="0.3">
      <c r="X171" s="66">
        <v>1</v>
      </c>
      <c r="Y171" s="66" t="s">
        <v>500</v>
      </c>
      <c r="Z171" s="66" t="s">
        <v>22</v>
      </c>
      <c r="AA171" s="66" t="str">
        <f>IF(OR(VLOOKUP(Table1[[#This Row],[sheet]],Prg!$A$7:$F$31,6,FALSE)=Prg!$O$2,VLOOKUP(Table1[[#This Row],[sheet]],Prg!$A$7:$F$31,6,FALSE)=Prg!$O$3),"Yes","No")</f>
        <v>Yes</v>
      </c>
      <c r="AB171" s="66" t="s">
        <v>2</v>
      </c>
      <c r="AC171" s="66">
        <v>20</v>
      </c>
      <c r="AD171" s="66">
        <f ca="1">IF(ISERROR(VLOOKUP(Table1[[#This Row],[item]],INDIRECT("'"&amp;Table1[[#This Row],[sheet]]&amp;"'!$A$8:$T$42"),Table1[[#This Row],[r]],FALSE)),"",VLOOKUP(Table1[[#This Row],[item]],INDIRECT("'"&amp;Table1[[#This Row],[sheet]]&amp;"'!$A$8:$T$42"),Table1[[#This Row],[r]],FALSE))</f>
        <v>0</v>
      </c>
      <c r="AE171" s="72">
        <f>IF(VLOOKUP(Table1[[#This Row],[sheet]],Prg!$A$7:$J$31,10,FALSE)="","",VLOOKUP(Table1[[#This Row],[sheet]],Prg!$A$7:$J$31,10,FALSE)*1)</f>
        <v>1</v>
      </c>
      <c r="AF171" s="72" t="str">
        <f>VLOOKUP(Table1[[#This Row],[sheet]],Prg!$A$7:$J$31,5,FALSE)</f>
        <v>CONGO (DEMOCRATIC REP.)</v>
      </c>
      <c r="AG171" s="72">
        <f>ROW()</f>
        <v>171</v>
      </c>
    </row>
    <row r="172" spans="24:33" hidden="1" x14ac:dyDescent="0.3">
      <c r="X172" s="66">
        <v>1</v>
      </c>
      <c r="Y172" s="66" t="s">
        <v>501</v>
      </c>
      <c r="Z172" s="66" t="s">
        <v>23</v>
      </c>
      <c r="AA172" s="66" t="str">
        <f>IF(OR(VLOOKUP(Table1[[#This Row],[sheet]],Prg!$A$7:$F$31,6,FALSE)=Prg!$O$2,VLOOKUP(Table1[[#This Row],[sheet]],Prg!$A$7:$F$31,6,FALSE)=Prg!$O$3),"Yes","No")</f>
        <v>Yes</v>
      </c>
      <c r="AB172" s="66" t="s">
        <v>2</v>
      </c>
      <c r="AC172" s="66">
        <v>20</v>
      </c>
      <c r="AD172" s="66">
        <f ca="1">IF(ISERROR(VLOOKUP(Table1[[#This Row],[item]],INDIRECT("'"&amp;Table1[[#This Row],[sheet]]&amp;"'!$A$8:$T$42"),Table1[[#This Row],[r]],FALSE)),"",VLOOKUP(Table1[[#This Row],[item]],INDIRECT("'"&amp;Table1[[#This Row],[sheet]]&amp;"'!$A$8:$T$42"),Table1[[#This Row],[r]],FALSE))</f>
        <v>0</v>
      </c>
      <c r="AE172" s="72">
        <f>IF(VLOOKUP(Table1[[#This Row],[sheet]],Prg!$A$7:$J$31,10,FALSE)="","",VLOOKUP(Table1[[#This Row],[sheet]],Prg!$A$7:$J$31,10,FALSE)*1)</f>
        <v>1</v>
      </c>
      <c r="AF172" s="72" t="str">
        <f>VLOOKUP(Table1[[#This Row],[sheet]],Prg!$A$7:$J$31,5,FALSE)</f>
        <v>CONGO (DEMOCRATIC REP.)</v>
      </c>
      <c r="AG172" s="72">
        <f>ROW()</f>
        <v>172</v>
      </c>
    </row>
    <row r="173" spans="24:33" hidden="1" x14ac:dyDescent="0.3">
      <c r="X173" s="66">
        <v>1</v>
      </c>
      <c r="Y173" s="66" t="s">
        <v>502</v>
      </c>
      <c r="Z173" s="66" t="s">
        <v>467</v>
      </c>
      <c r="AA173" s="66" t="str">
        <f>IF(OR(VLOOKUP(Table1[[#This Row],[sheet]],Prg!$A$7:$F$31,6,FALSE)=Prg!$O$2,VLOOKUP(Table1[[#This Row],[sheet]],Prg!$A$7:$F$31,6,FALSE)=Prg!$O$3),"Yes","No")</f>
        <v>Yes</v>
      </c>
      <c r="AB173" s="66" t="s">
        <v>2</v>
      </c>
      <c r="AC173" s="66">
        <v>20</v>
      </c>
      <c r="AD173" s="66">
        <f ca="1">IF(ISERROR(VLOOKUP(Table1[[#This Row],[item]],INDIRECT("'"&amp;Table1[[#This Row],[sheet]]&amp;"'!$A$8:$T$42"),Table1[[#This Row],[r]],FALSE)),"",VLOOKUP(Table1[[#This Row],[item]],INDIRECT("'"&amp;Table1[[#This Row],[sheet]]&amp;"'!$A$8:$T$42"),Table1[[#This Row],[r]],FALSE))</f>
        <v>0</v>
      </c>
      <c r="AE173" s="72">
        <f>IF(VLOOKUP(Table1[[#This Row],[sheet]],Prg!$A$7:$J$31,10,FALSE)="","",VLOOKUP(Table1[[#This Row],[sheet]],Prg!$A$7:$J$31,10,FALSE)*1)</f>
        <v>1</v>
      </c>
      <c r="AF173" s="72" t="str">
        <f>VLOOKUP(Table1[[#This Row],[sheet]],Prg!$A$7:$J$31,5,FALSE)</f>
        <v>CONGO (DEMOCRATIC REP.)</v>
      </c>
      <c r="AG173" s="72">
        <f>ROW()</f>
        <v>173</v>
      </c>
    </row>
    <row r="174" spans="24:33" hidden="1" x14ac:dyDescent="0.3">
      <c r="X174" s="66">
        <v>1</v>
      </c>
      <c r="Y174" s="66" t="s">
        <v>473</v>
      </c>
      <c r="Z174" s="66" t="s">
        <v>1</v>
      </c>
      <c r="AA174" s="66" t="str">
        <f>IF(OR(VLOOKUP(Table1[[#This Row],[sheet]],Prg!$A$7:$F$31,6,FALSE)=Prg!$O$2,VLOOKUP(Table1[[#This Row],[sheet]],Prg!$A$7:$F$31,6,FALSE)=Prg!$O$3),"Yes","No")</f>
        <v>Yes</v>
      </c>
      <c r="AB174" s="66" t="s">
        <v>2</v>
      </c>
      <c r="AC174" s="66">
        <v>20</v>
      </c>
      <c r="AD174" s="66">
        <f ca="1">IF(ISERROR(VLOOKUP(Table1[[#This Row],[item]],INDIRECT("'"&amp;Table1[[#This Row],[sheet]]&amp;"'!$A$8:$T$42"),Table1[[#This Row],[r]],FALSE)),"",VLOOKUP(Table1[[#This Row],[item]],INDIRECT("'"&amp;Table1[[#This Row],[sheet]]&amp;"'!$A$8:$T$42"),Table1[[#This Row],[r]],FALSE))</f>
        <v>357233.03</v>
      </c>
      <c r="AE174" s="72">
        <f>IF(VLOOKUP(Table1[[#This Row],[sheet]],Prg!$A$7:$J$31,10,FALSE)="","",VLOOKUP(Table1[[#This Row],[sheet]],Prg!$A$7:$J$31,10,FALSE)*1)</f>
        <v>1</v>
      </c>
      <c r="AF174" s="72" t="str">
        <f>VLOOKUP(Table1[[#This Row],[sheet]],Prg!$A$7:$J$31,5,FALSE)</f>
        <v>CONGO (DEMOCRATIC REP.)</v>
      </c>
      <c r="AG174" s="72">
        <f>ROW()</f>
        <v>174</v>
      </c>
    </row>
    <row r="175" spans="24:33" hidden="1" x14ac:dyDescent="0.3">
      <c r="X175" s="66">
        <v>1</v>
      </c>
      <c r="Y175" s="66" t="s">
        <v>474</v>
      </c>
      <c r="Z175" s="66" t="s">
        <v>24</v>
      </c>
      <c r="AA175" s="66" t="str">
        <f>IF(OR(VLOOKUP(Table1[[#This Row],[sheet]],Prg!$A$7:$F$31,6,FALSE)=Prg!$O$2,VLOOKUP(Table1[[#This Row],[sheet]],Prg!$A$7:$F$31,6,FALSE)=Prg!$O$3),"Yes","No")</f>
        <v>Yes</v>
      </c>
      <c r="AB175" s="66" t="s">
        <v>2</v>
      </c>
      <c r="AC175" s="66">
        <v>20</v>
      </c>
      <c r="AD175" s="66">
        <f ca="1">IF(ISERROR(VLOOKUP(Table1[[#This Row],[item]],INDIRECT("'"&amp;Table1[[#This Row],[sheet]]&amp;"'!$A$8:$T$42"),Table1[[#This Row],[r]],FALSE)),"",VLOOKUP(Table1[[#This Row],[item]],INDIRECT("'"&amp;Table1[[#This Row],[sheet]]&amp;"'!$A$8:$T$42"),Table1[[#This Row],[r]],FALSE))</f>
        <v>12723</v>
      </c>
      <c r="AE175" s="72">
        <f>IF(VLOOKUP(Table1[[#This Row],[sheet]],Prg!$A$7:$J$31,10,FALSE)="","",VLOOKUP(Table1[[#This Row],[sheet]],Prg!$A$7:$J$31,10,FALSE)*1)</f>
        <v>1</v>
      </c>
      <c r="AF175" s="72" t="str">
        <f>VLOOKUP(Table1[[#This Row],[sheet]],Prg!$A$7:$J$31,5,FALSE)</f>
        <v>CONGO (DEMOCRATIC REP.)</v>
      </c>
      <c r="AG175" s="72">
        <f>ROW()</f>
        <v>175</v>
      </c>
    </row>
    <row r="176" spans="24:33" hidden="1" x14ac:dyDescent="0.3">
      <c r="X176" s="66">
        <v>1</v>
      </c>
      <c r="Y176" s="66" t="s">
        <v>477</v>
      </c>
      <c r="Z176" s="66" t="s">
        <v>25</v>
      </c>
      <c r="AA176" s="66" t="str">
        <f>IF(OR(VLOOKUP(Table1[[#This Row],[sheet]],Prg!$A$7:$F$31,6,FALSE)=Prg!$O$2,VLOOKUP(Table1[[#This Row],[sheet]],Prg!$A$7:$F$31,6,FALSE)=Prg!$O$3),"Yes","No")</f>
        <v>Yes</v>
      </c>
      <c r="AB176" s="66" t="s">
        <v>2</v>
      </c>
      <c r="AC176" s="66">
        <v>20</v>
      </c>
      <c r="AD176" s="66">
        <f ca="1">IF(ISERROR(VLOOKUP(Table1[[#This Row],[item]],INDIRECT("'"&amp;Table1[[#This Row],[sheet]]&amp;"'!$A$8:$T$42"),Table1[[#This Row],[r]],FALSE)),"",VLOOKUP(Table1[[#This Row],[item]],INDIRECT("'"&amp;Table1[[#This Row],[sheet]]&amp;"'!$A$8:$T$42"),Table1[[#This Row],[r]],FALSE))</f>
        <v>0</v>
      </c>
      <c r="AE176" s="72">
        <f>IF(VLOOKUP(Table1[[#This Row],[sheet]],Prg!$A$7:$J$31,10,FALSE)="","",VLOOKUP(Table1[[#This Row],[sheet]],Prg!$A$7:$J$31,10,FALSE)*1)</f>
        <v>1</v>
      </c>
      <c r="AF176" s="72" t="str">
        <f>VLOOKUP(Table1[[#This Row],[sheet]],Prg!$A$7:$J$31,5,FALSE)</f>
        <v>CONGO (DEMOCRATIC REP.)</v>
      </c>
      <c r="AG176" s="72">
        <f>ROW()</f>
        <v>176</v>
      </c>
    </row>
    <row r="177" spans="24:33" hidden="1" x14ac:dyDescent="0.3">
      <c r="X177" s="66">
        <v>1</v>
      </c>
      <c r="Y177" s="66" t="s">
        <v>478</v>
      </c>
      <c r="Z177" s="66" t="s">
        <v>26</v>
      </c>
      <c r="AA177" s="66" t="str">
        <f>IF(OR(VLOOKUP(Table1[[#This Row],[sheet]],Prg!$A$7:$F$31,6,FALSE)=Prg!$O$2,VLOOKUP(Table1[[#This Row],[sheet]],Prg!$A$7:$F$31,6,FALSE)=Prg!$O$3),"Yes","No")</f>
        <v>Yes</v>
      </c>
      <c r="AB177" s="66" t="s">
        <v>2</v>
      </c>
      <c r="AC177" s="66">
        <v>20</v>
      </c>
      <c r="AD177" s="66">
        <f ca="1">IF(ISERROR(VLOOKUP(Table1[[#This Row],[item]],INDIRECT("'"&amp;Table1[[#This Row],[sheet]]&amp;"'!$A$8:$T$42"),Table1[[#This Row],[r]],FALSE)),"",VLOOKUP(Table1[[#This Row],[item]],INDIRECT("'"&amp;Table1[[#This Row],[sheet]]&amp;"'!$A$8:$T$42"),Table1[[#This Row],[r]],FALSE))</f>
        <v>12723</v>
      </c>
      <c r="AE177" s="72">
        <f>IF(VLOOKUP(Table1[[#This Row],[sheet]],Prg!$A$7:$J$31,10,FALSE)="","",VLOOKUP(Table1[[#This Row],[sheet]],Prg!$A$7:$J$31,10,FALSE)*1)</f>
        <v>1</v>
      </c>
      <c r="AF177" s="72" t="str">
        <f>VLOOKUP(Table1[[#This Row],[sheet]],Prg!$A$7:$J$31,5,FALSE)</f>
        <v>CONGO (DEMOCRATIC REP.)</v>
      </c>
      <c r="AG177" s="72">
        <f>ROW()</f>
        <v>177</v>
      </c>
    </row>
    <row r="178" spans="24:33" hidden="1" x14ac:dyDescent="0.3">
      <c r="X178" s="66">
        <v>1</v>
      </c>
      <c r="Y178" s="66" t="s">
        <v>479</v>
      </c>
      <c r="Z178" s="66" t="s">
        <v>27</v>
      </c>
      <c r="AA178" s="66" t="str">
        <f>IF(OR(VLOOKUP(Table1[[#This Row],[sheet]],Prg!$A$7:$F$31,6,FALSE)=Prg!$O$2,VLOOKUP(Table1[[#This Row],[sheet]],Prg!$A$7:$F$31,6,FALSE)=Prg!$O$3),"Yes","No")</f>
        <v>Yes</v>
      </c>
      <c r="AB178" s="66" t="s">
        <v>2</v>
      </c>
      <c r="AC178" s="66">
        <v>20</v>
      </c>
      <c r="AD178" s="66">
        <f ca="1">IF(ISERROR(VLOOKUP(Table1[[#This Row],[item]],INDIRECT("'"&amp;Table1[[#This Row],[sheet]]&amp;"'!$A$8:$T$42"),Table1[[#This Row],[r]],FALSE)),"",VLOOKUP(Table1[[#This Row],[item]],INDIRECT("'"&amp;Table1[[#This Row],[sheet]]&amp;"'!$A$8:$T$42"),Table1[[#This Row],[r]],FALSE))</f>
        <v>0</v>
      </c>
      <c r="AE178" s="72">
        <f>IF(VLOOKUP(Table1[[#This Row],[sheet]],Prg!$A$7:$J$31,10,FALSE)="","",VLOOKUP(Table1[[#This Row],[sheet]],Prg!$A$7:$J$31,10,FALSE)*1)</f>
        <v>1</v>
      </c>
      <c r="AF178" s="72" t="str">
        <f>VLOOKUP(Table1[[#This Row],[sheet]],Prg!$A$7:$J$31,5,FALSE)</f>
        <v>CONGO (DEMOCRATIC REP.)</v>
      </c>
      <c r="AG178" s="72">
        <f>ROW()</f>
        <v>178</v>
      </c>
    </row>
    <row r="179" spans="24:33" hidden="1" x14ac:dyDescent="0.3">
      <c r="X179" s="66">
        <v>1</v>
      </c>
      <c r="Y179" s="66" t="s">
        <v>475</v>
      </c>
      <c r="Z179" s="66" t="s">
        <v>28</v>
      </c>
      <c r="AA179" s="66" t="str">
        <f>IF(OR(VLOOKUP(Table1[[#This Row],[sheet]],Prg!$A$7:$F$31,6,FALSE)=Prg!$O$2,VLOOKUP(Table1[[#This Row],[sheet]],Prg!$A$7:$F$31,6,FALSE)=Prg!$O$3),"Yes","No")</f>
        <v>Yes</v>
      </c>
      <c r="AB179" s="66" t="s">
        <v>2</v>
      </c>
      <c r="AC179" s="66">
        <v>20</v>
      </c>
      <c r="AD179" s="66">
        <f ca="1">IF(ISERROR(VLOOKUP(Table1[[#This Row],[item]],INDIRECT("'"&amp;Table1[[#This Row],[sheet]]&amp;"'!$A$8:$T$42"),Table1[[#This Row],[r]],FALSE)),"",VLOOKUP(Table1[[#This Row],[item]],INDIRECT("'"&amp;Table1[[#This Row],[sheet]]&amp;"'!$A$8:$T$42"),Table1[[#This Row],[r]],FALSE))</f>
        <v>188510.03</v>
      </c>
      <c r="AE179" s="72">
        <f>IF(VLOOKUP(Table1[[#This Row],[sheet]],Prg!$A$7:$J$31,10,FALSE)="","",VLOOKUP(Table1[[#This Row],[sheet]],Prg!$A$7:$J$31,10,FALSE)*1)</f>
        <v>1</v>
      </c>
      <c r="AF179" s="72" t="str">
        <f>VLOOKUP(Table1[[#This Row],[sheet]],Prg!$A$7:$J$31,5,FALSE)</f>
        <v>CONGO (DEMOCRATIC REP.)</v>
      </c>
      <c r="AG179" s="72">
        <f>ROW()</f>
        <v>179</v>
      </c>
    </row>
    <row r="180" spans="24:33" hidden="1" x14ac:dyDescent="0.3">
      <c r="X180" s="66">
        <v>1</v>
      </c>
      <c r="Y180" s="66" t="s">
        <v>480</v>
      </c>
      <c r="Z180" s="66" t="s">
        <v>29</v>
      </c>
      <c r="AA180" s="66" t="str">
        <f>IF(OR(VLOOKUP(Table1[[#This Row],[sheet]],Prg!$A$7:$F$31,6,FALSE)=Prg!$O$2,VLOOKUP(Table1[[#This Row],[sheet]],Prg!$A$7:$F$31,6,FALSE)=Prg!$O$3),"Yes","No")</f>
        <v>Yes</v>
      </c>
      <c r="AB180" s="66" t="s">
        <v>2</v>
      </c>
      <c r="AC180" s="66">
        <v>20</v>
      </c>
      <c r="AD180" s="66">
        <f ca="1">IF(ISERROR(VLOOKUP(Table1[[#This Row],[item]],INDIRECT("'"&amp;Table1[[#This Row],[sheet]]&amp;"'!$A$8:$T$42"),Table1[[#This Row],[r]],FALSE)),"",VLOOKUP(Table1[[#This Row],[item]],INDIRECT("'"&amp;Table1[[#This Row],[sheet]]&amp;"'!$A$8:$T$42"),Table1[[#This Row],[r]],FALSE))</f>
        <v>9000</v>
      </c>
      <c r="AE180" s="72">
        <f>IF(VLOOKUP(Table1[[#This Row],[sheet]],Prg!$A$7:$J$31,10,FALSE)="","",VLOOKUP(Table1[[#This Row],[sheet]],Prg!$A$7:$J$31,10,FALSE)*1)</f>
        <v>1</v>
      </c>
      <c r="AF180" s="72" t="str">
        <f>VLOOKUP(Table1[[#This Row],[sheet]],Prg!$A$7:$J$31,5,FALSE)</f>
        <v>CONGO (DEMOCRATIC REP.)</v>
      </c>
      <c r="AG180" s="72">
        <f>ROW()</f>
        <v>180</v>
      </c>
    </row>
    <row r="181" spans="24:33" hidden="1" x14ac:dyDescent="0.3">
      <c r="X181" s="66">
        <v>1</v>
      </c>
      <c r="Y181" s="66" t="s">
        <v>481</v>
      </c>
      <c r="Z181" s="66" t="s">
        <v>30</v>
      </c>
      <c r="AA181" s="66" t="str">
        <f>IF(OR(VLOOKUP(Table1[[#This Row],[sheet]],Prg!$A$7:$F$31,6,FALSE)=Prg!$O$2,VLOOKUP(Table1[[#This Row],[sheet]],Prg!$A$7:$F$31,6,FALSE)=Prg!$O$3),"Yes","No")</f>
        <v>Yes</v>
      </c>
      <c r="AB181" s="66" t="s">
        <v>2</v>
      </c>
      <c r="AC181" s="66">
        <v>20</v>
      </c>
      <c r="AD181" s="66">
        <f ca="1">IF(ISERROR(VLOOKUP(Table1[[#This Row],[item]],INDIRECT("'"&amp;Table1[[#This Row],[sheet]]&amp;"'!$A$8:$T$42"),Table1[[#This Row],[r]],FALSE)),"",VLOOKUP(Table1[[#This Row],[item]],INDIRECT("'"&amp;Table1[[#This Row],[sheet]]&amp;"'!$A$8:$T$42"),Table1[[#This Row],[r]],FALSE))</f>
        <v>0</v>
      </c>
      <c r="AE181" s="72">
        <f>IF(VLOOKUP(Table1[[#This Row],[sheet]],Prg!$A$7:$J$31,10,FALSE)="","",VLOOKUP(Table1[[#This Row],[sheet]],Prg!$A$7:$J$31,10,FALSE)*1)</f>
        <v>1</v>
      </c>
      <c r="AF181" s="72" t="str">
        <f>VLOOKUP(Table1[[#This Row],[sheet]],Prg!$A$7:$J$31,5,FALSE)</f>
        <v>CONGO (DEMOCRATIC REP.)</v>
      </c>
      <c r="AG181" s="72">
        <f>ROW()</f>
        <v>181</v>
      </c>
    </row>
    <row r="182" spans="24:33" hidden="1" x14ac:dyDescent="0.3">
      <c r="X182" s="66">
        <v>1</v>
      </c>
      <c r="Y182" s="66" t="s">
        <v>482</v>
      </c>
      <c r="Z182" s="66" t="s">
        <v>27</v>
      </c>
      <c r="AA182" s="66" t="str">
        <f>IF(OR(VLOOKUP(Table1[[#This Row],[sheet]],Prg!$A$7:$F$31,6,FALSE)=Prg!$O$2,VLOOKUP(Table1[[#This Row],[sheet]],Prg!$A$7:$F$31,6,FALSE)=Prg!$O$3),"Yes","No")</f>
        <v>Yes</v>
      </c>
      <c r="AB182" s="66" t="s">
        <v>2</v>
      </c>
      <c r="AC182" s="66">
        <v>20</v>
      </c>
      <c r="AD182" s="66">
        <f ca="1">IF(ISERROR(VLOOKUP(Table1[[#This Row],[item]],INDIRECT("'"&amp;Table1[[#This Row],[sheet]]&amp;"'!$A$8:$T$42"),Table1[[#This Row],[r]],FALSE)),"",VLOOKUP(Table1[[#This Row],[item]],INDIRECT("'"&amp;Table1[[#This Row],[sheet]]&amp;"'!$A$8:$T$42"),Table1[[#This Row],[r]],FALSE))</f>
        <v>179510.03</v>
      </c>
      <c r="AE182" s="72">
        <f>IF(VLOOKUP(Table1[[#This Row],[sheet]],Prg!$A$7:$J$31,10,FALSE)="","",VLOOKUP(Table1[[#This Row],[sheet]],Prg!$A$7:$J$31,10,FALSE)*1)</f>
        <v>1</v>
      </c>
      <c r="AF182" s="72" t="str">
        <f>VLOOKUP(Table1[[#This Row],[sheet]],Prg!$A$7:$J$31,5,FALSE)</f>
        <v>CONGO (DEMOCRATIC REP.)</v>
      </c>
      <c r="AG182" s="72">
        <f>ROW()</f>
        <v>182</v>
      </c>
    </row>
    <row r="183" spans="24:33" hidden="1" x14ac:dyDescent="0.3">
      <c r="X183" s="66">
        <v>1</v>
      </c>
      <c r="Y183" s="66" t="s">
        <v>476</v>
      </c>
      <c r="Z183" s="66" t="s">
        <v>469</v>
      </c>
      <c r="AA183" s="66" t="str">
        <f>IF(OR(VLOOKUP(Table1[[#This Row],[sheet]],Prg!$A$7:$F$31,6,FALSE)=Prg!$O$2,VLOOKUP(Table1[[#This Row],[sheet]],Prg!$A$7:$F$31,6,FALSE)=Prg!$O$3),"Yes","No")</f>
        <v>Yes</v>
      </c>
      <c r="AB183" s="66" t="s">
        <v>2</v>
      </c>
      <c r="AC183" s="66">
        <v>20</v>
      </c>
      <c r="AD183" s="66">
        <f ca="1">IF(ISERROR(VLOOKUP(Table1[[#This Row],[item]],INDIRECT("'"&amp;Table1[[#This Row],[sheet]]&amp;"'!$A$8:$T$42"),Table1[[#This Row],[r]],FALSE)),"",VLOOKUP(Table1[[#This Row],[item]],INDIRECT("'"&amp;Table1[[#This Row],[sheet]]&amp;"'!$A$8:$T$42"),Table1[[#This Row],[r]],FALSE))</f>
        <v>156000</v>
      </c>
      <c r="AE183" s="72">
        <f>IF(VLOOKUP(Table1[[#This Row],[sheet]],Prg!$A$7:$J$31,10,FALSE)="","",VLOOKUP(Table1[[#This Row],[sheet]],Prg!$A$7:$J$31,10,FALSE)*1)</f>
        <v>1</v>
      </c>
      <c r="AF183" s="72" t="str">
        <f>VLOOKUP(Table1[[#This Row],[sheet]],Prg!$A$7:$J$31,5,FALSE)</f>
        <v>CONGO (DEMOCRATIC REP.)</v>
      </c>
      <c r="AG183" s="72">
        <f>ROW()</f>
        <v>183</v>
      </c>
    </row>
    <row r="184" spans="24:33" hidden="1" x14ac:dyDescent="0.3">
      <c r="X184" s="66">
        <v>1</v>
      </c>
      <c r="Y184" s="66" t="s">
        <v>483</v>
      </c>
      <c r="Z184" s="66" t="s">
        <v>470</v>
      </c>
      <c r="AA184" s="66" t="str">
        <f>IF(OR(VLOOKUP(Table1[[#This Row],[sheet]],Prg!$A$7:$F$31,6,FALSE)=Prg!$O$2,VLOOKUP(Table1[[#This Row],[sheet]],Prg!$A$7:$F$31,6,FALSE)=Prg!$O$3),"Yes","No")</f>
        <v>Yes</v>
      </c>
      <c r="AB184" s="66" t="s">
        <v>2</v>
      </c>
      <c r="AC184" s="66">
        <v>20</v>
      </c>
      <c r="AD184" s="66">
        <f ca="1">IF(ISERROR(VLOOKUP(Table1[[#This Row],[item]],INDIRECT("'"&amp;Table1[[#This Row],[sheet]]&amp;"'!$A$8:$T$42"),Table1[[#This Row],[r]],FALSE)),"",VLOOKUP(Table1[[#This Row],[item]],INDIRECT("'"&amp;Table1[[#This Row],[sheet]]&amp;"'!$A$8:$T$42"),Table1[[#This Row],[r]],FALSE))</f>
        <v>0</v>
      </c>
      <c r="AE184" s="72">
        <f>IF(VLOOKUP(Table1[[#This Row],[sheet]],Prg!$A$7:$J$31,10,FALSE)="","",VLOOKUP(Table1[[#This Row],[sheet]],Prg!$A$7:$J$31,10,FALSE)*1)</f>
        <v>1</v>
      </c>
      <c r="AF184" s="72" t="str">
        <f>VLOOKUP(Table1[[#This Row],[sheet]],Prg!$A$7:$J$31,5,FALSE)</f>
        <v>CONGO (DEMOCRATIC REP.)</v>
      </c>
      <c r="AG184" s="72">
        <f>ROW()</f>
        <v>184</v>
      </c>
    </row>
    <row r="185" spans="24:33" hidden="1" x14ac:dyDescent="0.3">
      <c r="X185" s="66">
        <v>1</v>
      </c>
      <c r="Y185" s="66" t="s">
        <v>484</v>
      </c>
      <c r="Z185" s="66" t="s">
        <v>471</v>
      </c>
      <c r="AA185" s="66" t="str">
        <f>IF(OR(VLOOKUP(Table1[[#This Row],[sheet]],Prg!$A$7:$F$31,6,FALSE)=Prg!$O$2,VLOOKUP(Table1[[#This Row],[sheet]],Prg!$A$7:$F$31,6,FALSE)=Prg!$O$3),"Yes","No")</f>
        <v>Yes</v>
      </c>
      <c r="AB185" s="66" t="s">
        <v>2</v>
      </c>
      <c r="AC185" s="66">
        <v>20</v>
      </c>
      <c r="AD185" s="66">
        <f ca="1">IF(ISERROR(VLOOKUP(Table1[[#This Row],[item]],INDIRECT("'"&amp;Table1[[#This Row],[sheet]]&amp;"'!$A$8:$T$42"),Table1[[#This Row],[r]],FALSE)),"",VLOOKUP(Table1[[#This Row],[item]],INDIRECT("'"&amp;Table1[[#This Row],[sheet]]&amp;"'!$A$8:$T$42"),Table1[[#This Row],[r]],FALSE))</f>
        <v>0</v>
      </c>
      <c r="AE185" s="72">
        <f>IF(VLOOKUP(Table1[[#This Row],[sheet]],Prg!$A$7:$J$31,10,FALSE)="","",VLOOKUP(Table1[[#This Row],[sheet]],Prg!$A$7:$J$31,10,FALSE)*1)</f>
        <v>1</v>
      </c>
      <c r="AF185" s="72" t="str">
        <f>VLOOKUP(Table1[[#This Row],[sheet]],Prg!$A$7:$J$31,5,FALSE)</f>
        <v>CONGO (DEMOCRATIC REP.)</v>
      </c>
      <c r="AG185" s="72">
        <f>ROW()</f>
        <v>185</v>
      </c>
    </row>
    <row r="186" spans="24:33" hidden="1" x14ac:dyDescent="0.3">
      <c r="X186" s="66">
        <v>1</v>
      </c>
      <c r="Y186" s="66" t="s">
        <v>485</v>
      </c>
      <c r="Z186" s="66" t="s">
        <v>472</v>
      </c>
      <c r="AA186" s="66" t="str">
        <f>IF(OR(VLOOKUP(Table1[[#This Row],[sheet]],Prg!$A$7:$F$31,6,FALSE)=Prg!$O$2,VLOOKUP(Table1[[#This Row],[sheet]],Prg!$A$7:$F$31,6,FALSE)=Prg!$O$3),"Yes","No")</f>
        <v>Yes</v>
      </c>
      <c r="AB186" s="66" t="s">
        <v>2</v>
      </c>
      <c r="AC186" s="66">
        <v>20</v>
      </c>
      <c r="AD186" s="66">
        <f ca="1">IF(ISERROR(VLOOKUP(Table1[[#This Row],[item]],INDIRECT("'"&amp;Table1[[#This Row],[sheet]]&amp;"'!$A$8:$T$42"),Table1[[#This Row],[r]],FALSE)),"",VLOOKUP(Table1[[#This Row],[item]],INDIRECT("'"&amp;Table1[[#This Row],[sheet]]&amp;"'!$A$8:$T$42"),Table1[[#This Row],[r]],FALSE))</f>
        <v>156000</v>
      </c>
      <c r="AE186" s="72">
        <f>IF(VLOOKUP(Table1[[#This Row],[sheet]],Prg!$A$7:$J$31,10,FALSE)="","",VLOOKUP(Table1[[#This Row],[sheet]],Prg!$A$7:$J$31,10,FALSE)*1)</f>
        <v>1</v>
      </c>
      <c r="AF186" s="72" t="str">
        <f>VLOOKUP(Table1[[#This Row],[sheet]],Prg!$A$7:$J$31,5,FALSE)</f>
        <v>CONGO (DEMOCRATIC REP.)</v>
      </c>
      <c r="AG186" s="72">
        <f>ROW()</f>
        <v>186</v>
      </c>
    </row>
    <row r="187" spans="24:33" hidden="1" x14ac:dyDescent="0.3">
      <c r="X187" s="66">
        <v>1</v>
      </c>
      <c r="Y187" s="66" t="s">
        <v>486</v>
      </c>
      <c r="Z187" s="66" t="s">
        <v>31</v>
      </c>
      <c r="AA187" s="66" t="str">
        <f>IF(OR(VLOOKUP(Table1[[#This Row],[sheet]],Prg!$A$7:$F$31,6,FALSE)=Prg!$O$2,VLOOKUP(Table1[[#This Row],[sheet]],Prg!$A$7:$F$31,6,FALSE)=Prg!$O$3),"Yes","No")</f>
        <v>Yes</v>
      </c>
      <c r="AB187" s="66" t="s">
        <v>2</v>
      </c>
      <c r="AC187" s="66">
        <v>20</v>
      </c>
      <c r="AD187" s="66">
        <f ca="1">IF(ISERROR(VLOOKUP(Table1[[#This Row],[item]],INDIRECT("'"&amp;Table1[[#This Row],[sheet]]&amp;"'!$A$8:$T$42"),Table1[[#This Row],[r]],FALSE)),"",VLOOKUP(Table1[[#This Row],[item]],INDIRECT("'"&amp;Table1[[#This Row],[sheet]]&amp;"'!$A$8:$T$42"),Table1[[#This Row],[r]],FALSE))</f>
        <v>0</v>
      </c>
      <c r="AE187" s="72">
        <f>IF(VLOOKUP(Table1[[#This Row],[sheet]],Prg!$A$7:$J$31,10,FALSE)="","",VLOOKUP(Table1[[#This Row],[sheet]],Prg!$A$7:$J$31,10,FALSE)*1)</f>
        <v>1</v>
      </c>
      <c r="AF187" s="72" t="str">
        <f>VLOOKUP(Table1[[#This Row],[sheet]],Prg!$A$7:$J$31,5,FALSE)</f>
        <v>CONGO (DEMOCRATIC REP.)</v>
      </c>
      <c r="AG187" s="72">
        <f>ROW()</f>
        <v>187</v>
      </c>
    </row>
    <row r="188" spans="24:33" hidden="1" x14ac:dyDescent="0.3">
      <c r="X188" s="66">
        <v>2</v>
      </c>
      <c r="Y188" s="70" t="s">
        <v>487</v>
      </c>
      <c r="Z188" s="70" t="s">
        <v>12</v>
      </c>
      <c r="AA188" s="70" t="str">
        <f>IF(OR(VLOOKUP(Table1[[#This Row],[sheet]],Prg!$A$7:$F$31,6,FALSE)=Prg!$O$2,VLOOKUP(Table1[[#This Row],[sheet]],Prg!$A$7:$F$31,6,FALSE)=Prg!$O$3),"Yes","No")</f>
        <v>No</v>
      </c>
      <c r="AB188" s="70">
        <v>2022</v>
      </c>
      <c r="AC188" s="72">
        <v>15</v>
      </c>
      <c r="AD188" s="66">
        <f ca="1">IF(ISERROR(VLOOKUP(Table1[[#This Row],[item]],INDIRECT("'"&amp;Table1[[#This Row],[sheet]]&amp;"'!$A$8:$T$42"),Table1[[#This Row],[r]],FALSE)),"",VLOOKUP(Table1[[#This Row],[item]],INDIRECT("'"&amp;Table1[[#This Row],[sheet]]&amp;"'!$A$8:$T$42"),Table1[[#This Row],[r]],FALSE))</f>
        <v>0</v>
      </c>
      <c r="AE188" s="72" t="str">
        <f>IF(VLOOKUP(Table1[[#This Row],[sheet]],Prg!$A$7:$J$31,10,FALSE)="","",VLOOKUP(Table1[[#This Row],[sheet]],Prg!$A$7:$J$31,10,FALSE)*1)</f>
        <v/>
      </c>
      <c r="AF188" s="72">
        <f>VLOOKUP(Table1[[#This Row],[sheet]],Prg!$A$7:$J$31,5,FALSE)</f>
        <v>0</v>
      </c>
      <c r="AG188" s="72">
        <f>ROW()</f>
        <v>188</v>
      </c>
    </row>
    <row r="189" spans="24:33" hidden="1" x14ac:dyDescent="0.3">
      <c r="X189" s="66">
        <v>2</v>
      </c>
      <c r="Y189" s="66" t="s">
        <v>488</v>
      </c>
      <c r="Z189" s="66" t="s">
        <v>13</v>
      </c>
      <c r="AA189" s="66" t="str">
        <f>IF(OR(VLOOKUP(Table1[[#This Row],[sheet]],Prg!$A$7:$F$31,6,FALSE)=Prg!$O$2,VLOOKUP(Table1[[#This Row],[sheet]],Prg!$A$7:$F$31,6,FALSE)=Prg!$O$3),"Yes","No")</f>
        <v>No</v>
      </c>
      <c r="AB189" s="66">
        <v>2022</v>
      </c>
      <c r="AC189" s="72">
        <v>15</v>
      </c>
      <c r="AD189" s="66">
        <f ca="1">IF(ISERROR(VLOOKUP(Table1[[#This Row],[item]],INDIRECT("'"&amp;Table1[[#This Row],[sheet]]&amp;"'!$A$8:$T$42"),Table1[[#This Row],[r]],FALSE)),"",VLOOKUP(Table1[[#This Row],[item]],INDIRECT("'"&amp;Table1[[#This Row],[sheet]]&amp;"'!$A$8:$T$42"),Table1[[#This Row],[r]],FALSE))</f>
        <v>0</v>
      </c>
      <c r="AE189" s="72" t="str">
        <f>IF(VLOOKUP(Table1[[#This Row],[sheet]],Prg!$A$7:$J$31,10,FALSE)="","",VLOOKUP(Table1[[#This Row],[sheet]],Prg!$A$7:$J$31,10,FALSE)*1)</f>
        <v/>
      </c>
      <c r="AF189" s="72">
        <f>VLOOKUP(Table1[[#This Row],[sheet]],Prg!$A$7:$J$31,5,FALSE)</f>
        <v>0</v>
      </c>
      <c r="AG189" s="72">
        <f>ROW()</f>
        <v>189</v>
      </c>
    </row>
    <row r="190" spans="24:33" hidden="1" x14ac:dyDescent="0.3">
      <c r="X190" s="66">
        <v>2</v>
      </c>
      <c r="Y190" s="66" t="s">
        <v>489</v>
      </c>
      <c r="Z190" s="66" t="s">
        <v>14</v>
      </c>
      <c r="AA190" s="66" t="str">
        <f>IF(OR(VLOOKUP(Table1[[#This Row],[sheet]],Prg!$A$7:$F$31,6,FALSE)=Prg!$O$2,VLOOKUP(Table1[[#This Row],[sheet]],Prg!$A$7:$F$31,6,FALSE)=Prg!$O$3),"Yes","No")</f>
        <v>No</v>
      </c>
      <c r="AB190" s="66">
        <v>2022</v>
      </c>
      <c r="AC190" s="72">
        <v>15</v>
      </c>
      <c r="AD190" s="66">
        <f ca="1">IF(ISERROR(VLOOKUP(Table1[[#This Row],[item]],INDIRECT("'"&amp;Table1[[#This Row],[sheet]]&amp;"'!$A$8:$T$42"),Table1[[#This Row],[r]],FALSE)),"",VLOOKUP(Table1[[#This Row],[item]],INDIRECT("'"&amp;Table1[[#This Row],[sheet]]&amp;"'!$A$8:$T$42"),Table1[[#This Row],[r]],FALSE))</f>
        <v>0</v>
      </c>
      <c r="AE190" s="72" t="str">
        <f>IF(VLOOKUP(Table1[[#This Row],[sheet]],Prg!$A$7:$J$31,10,FALSE)="","",VLOOKUP(Table1[[#This Row],[sheet]],Prg!$A$7:$J$31,10,FALSE)*1)</f>
        <v/>
      </c>
      <c r="AF190" s="72">
        <f>VLOOKUP(Table1[[#This Row],[sheet]],Prg!$A$7:$J$31,5,FALSE)</f>
        <v>0</v>
      </c>
      <c r="AG190" s="72">
        <f>ROW()</f>
        <v>190</v>
      </c>
    </row>
    <row r="191" spans="24:33" hidden="1" x14ac:dyDescent="0.3">
      <c r="X191" s="66">
        <v>2</v>
      </c>
      <c r="Y191" s="66" t="s">
        <v>490</v>
      </c>
      <c r="Z191" s="66" t="s">
        <v>464</v>
      </c>
      <c r="AA191" s="66" t="str">
        <f>IF(OR(VLOOKUP(Table1[[#This Row],[sheet]],Prg!$A$7:$F$31,6,FALSE)=Prg!$O$2,VLOOKUP(Table1[[#This Row],[sheet]],Prg!$A$7:$F$31,6,FALSE)=Prg!$O$3),"Yes","No")</f>
        <v>No</v>
      </c>
      <c r="AB191" s="66">
        <v>2022</v>
      </c>
      <c r="AC191" s="72">
        <v>15</v>
      </c>
      <c r="AD191" s="66">
        <f ca="1">IF(ISERROR(VLOOKUP(Table1[[#This Row],[item]],INDIRECT("'"&amp;Table1[[#This Row],[sheet]]&amp;"'!$A$8:$T$42"),Table1[[#This Row],[r]],FALSE)),"",VLOOKUP(Table1[[#This Row],[item]],INDIRECT("'"&amp;Table1[[#This Row],[sheet]]&amp;"'!$A$8:$T$42"),Table1[[#This Row],[r]],FALSE))</f>
        <v>0</v>
      </c>
      <c r="AE191" s="72" t="str">
        <f>IF(VLOOKUP(Table1[[#This Row],[sheet]],Prg!$A$7:$J$31,10,FALSE)="","",VLOOKUP(Table1[[#This Row],[sheet]],Prg!$A$7:$J$31,10,FALSE)*1)</f>
        <v/>
      </c>
      <c r="AF191" s="72">
        <f>VLOOKUP(Table1[[#This Row],[sheet]],Prg!$A$7:$J$31,5,FALSE)</f>
        <v>0</v>
      </c>
      <c r="AG191" s="72">
        <f>ROW()</f>
        <v>191</v>
      </c>
    </row>
    <row r="192" spans="24:33" hidden="1" x14ac:dyDescent="0.3">
      <c r="X192" s="66">
        <v>2</v>
      </c>
      <c r="Y192" s="66" t="s">
        <v>491</v>
      </c>
      <c r="Z192" s="66" t="s">
        <v>15</v>
      </c>
      <c r="AA192" s="66" t="str">
        <f>IF(OR(VLOOKUP(Table1[[#This Row],[sheet]],Prg!$A$7:$F$31,6,FALSE)=Prg!$O$2,VLOOKUP(Table1[[#This Row],[sheet]],Prg!$A$7:$F$31,6,FALSE)=Prg!$O$3),"Yes","No")</f>
        <v>No</v>
      </c>
      <c r="AB192" s="66">
        <v>2022</v>
      </c>
      <c r="AC192" s="72">
        <v>15</v>
      </c>
      <c r="AD192" s="66">
        <f ca="1">IF(ISERROR(VLOOKUP(Table1[[#This Row],[item]],INDIRECT("'"&amp;Table1[[#This Row],[sheet]]&amp;"'!$A$8:$T$42"),Table1[[#This Row],[r]],FALSE)),"",VLOOKUP(Table1[[#This Row],[item]],INDIRECT("'"&amp;Table1[[#This Row],[sheet]]&amp;"'!$A$8:$T$42"),Table1[[#This Row],[r]],FALSE))</f>
        <v>0</v>
      </c>
      <c r="AE192" s="72" t="str">
        <f>IF(VLOOKUP(Table1[[#This Row],[sheet]],Prg!$A$7:$J$31,10,FALSE)="","",VLOOKUP(Table1[[#This Row],[sheet]],Prg!$A$7:$J$31,10,FALSE)*1)</f>
        <v/>
      </c>
      <c r="AF192" s="72">
        <f>VLOOKUP(Table1[[#This Row],[sheet]],Prg!$A$7:$J$31,5,FALSE)</f>
        <v>0</v>
      </c>
      <c r="AG192" s="72">
        <f>ROW()</f>
        <v>192</v>
      </c>
    </row>
    <row r="193" spans="24:33" hidden="1" x14ac:dyDescent="0.3">
      <c r="X193" s="66">
        <v>2</v>
      </c>
      <c r="Y193" s="66" t="s">
        <v>492</v>
      </c>
      <c r="Z193" s="66" t="s">
        <v>16</v>
      </c>
      <c r="AA193" s="66" t="str">
        <f>IF(OR(VLOOKUP(Table1[[#This Row],[sheet]],Prg!$A$7:$F$31,6,FALSE)=Prg!$O$2,VLOOKUP(Table1[[#This Row],[sheet]],Prg!$A$7:$F$31,6,FALSE)=Prg!$O$3),"Yes","No")</f>
        <v>No</v>
      </c>
      <c r="AB193" s="66">
        <v>2022</v>
      </c>
      <c r="AC193" s="72">
        <v>15</v>
      </c>
      <c r="AD193" s="66">
        <f ca="1">IF(ISERROR(VLOOKUP(Table1[[#This Row],[item]],INDIRECT("'"&amp;Table1[[#This Row],[sheet]]&amp;"'!$A$8:$T$42"),Table1[[#This Row],[r]],FALSE)),"",VLOOKUP(Table1[[#This Row],[item]],INDIRECT("'"&amp;Table1[[#This Row],[sheet]]&amp;"'!$A$8:$T$42"),Table1[[#This Row],[r]],FALSE))</f>
        <v>0</v>
      </c>
      <c r="AE193" s="72" t="str">
        <f>IF(VLOOKUP(Table1[[#This Row],[sheet]],Prg!$A$7:$J$31,10,FALSE)="","",VLOOKUP(Table1[[#This Row],[sheet]],Prg!$A$7:$J$31,10,FALSE)*1)</f>
        <v/>
      </c>
      <c r="AF193" s="72">
        <f>VLOOKUP(Table1[[#This Row],[sheet]],Prg!$A$7:$J$31,5,FALSE)</f>
        <v>0</v>
      </c>
      <c r="AG193" s="72">
        <f>ROW()</f>
        <v>193</v>
      </c>
    </row>
    <row r="194" spans="24:33" hidden="1" x14ac:dyDescent="0.3">
      <c r="X194" s="66">
        <v>2</v>
      </c>
      <c r="Y194" s="66" t="s">
        <v>493</v>
      </c>
      <c r="Z194" s="66" t="s">
        <v>17</v>
      </c>
      <c r="AA194" s="66" t="str">
        <f>IF(OR(VLOOKUP(Table1[[#This Row],[sheet]],Prg!$A$7:$F$31,6,FALSE)=Prg!$O$2,VLOOKUP(Table1[[#This Row],[sheet]],Prg!$A$7:$F$31,6,FALSE)=Prg!$O$3),"Yes","No")</f>
        <v>No</v>
      </c>
      <c r="AB194" s="66">
        <v>2022</v>
      </c>
      <c r="AC194" s="72">
        <v>15</v>
      </c>
      <c r="AD194" s="66">
        <f ca="1">IF(ISERROR(VLOOKUP(Table1[[#This Row],[item]],INDIRECT("'"&amp;Table1[[#This Row],[sheet]]&amp;"'!$A$8:$T$42"),Table1[[#This Row],[r]],FALSE)),"",VLOOKUP(Table1[[#This Row],[item]],INDIRECT("'"&amp;Table1[[#This Row],[sheet]]&amp;"'!$A$8:$T$42"),Table1[[#This Row],[r]],FALSE))</f>
        <v>0</v>
      </c>
      <c r="AE194" s="72" t="str">
        <f>IF(VLOOKUP(Table1[[#This Row],[sheet]],Prg!$A$7:$J$31,10,FALSE)="","",VLOOKUP(Table1[[#This Row],[sheet]],Prg!$A$7:$J$31,10,FALSE)*1)</f>
        <v/>
      </c>
      <c r="AF194" s="72">
        <f>VLOOKUP(Table1[[#This Row],[sheet]],Prg!$A$7:$J$31,5,FALSE)</f>
        <v>0</v>
      </c>
      <c r="AG194" s="72">
        <f>ROW()</f>
        <v>194</v>
      </c>
    </row>
    <row r="195" spans="24:33" hidden="1" x14ac:dyDescent="0.3">
      <c r="X195" s="66">
        <v>2</v>
      </c>
      <c r="Y195" s="66" t="s">
        <v>494</v>
      </c>
      <c r="Z195" s="66" t="s">
        <v>465</v>
      </c>
      <c r="AA195" s="66" t="str">
        <f>IF(OR(VLOOKUP(Table1[[#This Row],[sheet]],Prg!$A$7:$F$31,6,FALSE)=Prg!$O$2,VLOOKUP(Table1[[#This Row],[sheet]],Prg!$A$7:$F$31,6,FALSE)=Prg!$O$3),"Yes","No")</f>
        <v>No</v>
      </c>
      <c r="AB195" s="66">
        <v>2022</v>
      </c>
      <c r="AC195" s="72">
        <v>15</v>
      </c>
      <c r="AD195" s="66">
        <f ca="1">IF(ISERROR(VLOOKUP(Table1[[#This Row],[item]],INDIRECT("'"&amp;Table1[[#This Row],[sheet]]&amp;"'!$A$8:$T$42"),Table1[[#This Row],[r]],FALSE)),"",VLOOKUP(Table1[[#This Row],[item]],INDIRECT("'"&amp;Table1[[#This Row],[sheet]]&amp;"'!$A$8:$T$42"),Table1[[#This Row],[r]],FALSE))</f>
        <v>0</v>
      </c>
      <c r="AE195" s="72" t="str">
        <f>IF(VLOOKUP(Table1[[#This Row],[sheet]],Prg!$A$7:$J$31,10,FALSE)="","",VLOOKUP(Table1[[#This Row],[sheet]],Prg!$A$7:$J$31,10,FALSE)*1)</f>
        <v/>
      </c>
      <c r="AF195" s="72">
        <f>VLOOKUP(Table1[[#This Row],[sheet]],Prg!$A$7:$J$31,5,FALSE)</f>
        <v>0</v>
      </c>
      <c r="AG195" s="72">
        <f>ROW()</f>
        <v>195</v>
      </c>
    </row>
    <row r="196" spans="24:33" hidden="1" x14ac:dyDescent="0.3">
      <c r="X196" s="66">
        <v>2</v>
      </c>
      <c r="Y196" s="66" t="s">
        <v>495</v>
      </c>
      <c r="Z196" s="66" t="s">
        <v>18</v>
      </c>
      <c r="AA196" s="66" t="str">
        <f>IF(OR(VLOOKUP(Table1[[#This Row],[sheet]],Prg!$A$7:$F$31,6,FALSE)=Prg!$O$2,VLOOKUP(Table1[[#This Row],[sheet]],Prg!$A$7:$F$31,6,FALSE)=Prg!$O$3),"Yes","No")</f>
        <v>No</v>
      </c>
      <c r="AB196" s="66">
        <v>2022</v>
      </c>
      <c r="AC196" s="72">
        <v>15</v>
      </c>
      <c r="AD196" s="66">
        <f ca="1">IF(ISERROR(VLOOKUP(Table1[[#This Row],[item]],INDIRECT("'"&amp;Table1[[#This Row],[sheet]]&amp;"'!$A$8:$T$42"),Table1[[#This Row],[r]],FALSE)),"",VLOOKUP(Table1[[#This Row],[item]],INDIRECT("'"&amp;Table1[[#This Row],[sheet]]&amp;"'!$A$8:$T$42"),Table1[[#This Row],[r]],FALSE))</f>
        <v>0</v>
      </c>
      <c r="AE196" s="72" t="str">
        <f>IF(VLOOKUP(Table1[[#This Row],[sheet]],Prg!$A$7:$J$31,10,FALSE)="","",VLOOKUP(Table1[[#This Row],[sheet]],Prg!$A$7:$J$31,10,FALSE)*1)</f>
        <v/>
      </c>
      <c r="AF196" s="72">
        <f>VLOOKUP(Table1[[#This Row],[sheet]],Prg!$A$7:$J$31,5,FALSE)</f>
        <v>0</v>
      </c>
      <c r="AG196" s="72">
        <f>ROW()</f>
        <v>196</v>
      </c>
    </row>
    <row r="197" spans="24:33" hidden="1" x14ac:dyDescent="0.3">
      <c r="X197" s="66">
        <v>2</v>
      </c>
      <c r="Y197" s="66" t="s">
        <v>496</v>
      </c>
      <c r="Z197" s="66" t="s">
        <v>19</v>
      </c>
      <c r="AA197" s="66" t="str">
        <f>IF(OR(VLOOKUP(Table1[[#This Row],[sheet]],Prg!$A$7:$F$31,6,FALSE)=Prg!$O$2,VLOOKUP(Table1[[#This Row],[sheet]],Prg!$A$7:$F$31,6,FALSE)=Prg!$O$3),"Yes","No")</f>
        <v>No</v>
      </c>
      <c r="AB197" s="66">
        <v>2022</v>
      </c>
      <c r="AC197" s="72">
        <v>15</v>
      </c>
      <c r="AD197" s="66">
        <f ca="1">IF(ISERROR(VLOOKUP(Table1[[#This Row],[item]],INDIRECT("'"&amp;Table1[[#This Row],[sheet]]&amp;"'!$A$8:$T$42"),Table1[[#This Row],[r]],FALSE)),"",VLOOKUP(Table1[[#This Row],[item]],INDIRECT("'"&amp;Table1[[#This Row],[sheet]]&amp;"'!$A$8:$T$42"),Table1[[#This Row],[r]],FALSE))</f>
        <v>0</v>
      </c>
      <c r="AE197" s="72" t="str">
        <f>IF(VLOOKUP(Table1[[#This Row],[sheet]],Prg!$A$7:$J$31,10,FALSE)="","",VLOOKUP(Table1[[#This Row],[sheet]],Prg!$A$7:$J$31,10,FALSE)*1)</f>
        <v/>
      </c>
      <c r="AF197" s="72">
        <f>VLOOKUP(Table1[[#This Row],[sheet]],Prg!$A$7:$J$31,5,FALSE)</f>
        <v>0</v>
      </c>
      <c r="AG197" s="72">
        <f>ROW()</f>
        <v>197</v>
      </c>
    </row>
    <row r="198" spans="24:33" hidden="1" x14ac:dyDescent="0.3">
      <c r="X198" s="66">
        <v>2</v>
      </c>
      <c r="Y198" s="66" t="s">
        <v>497</v>
      </c>
      <c r="Z198" s="66" t="s">
        <v>20</v>
      </c>
      <c r="AA198" s="66" t="str">
        <f>IF(OR(VLOOKUP(Table1[[#This Row],[sheet]],Prg!$A$7:$F$31,6,FALSE)=Prg!$O$2,VLOOKUP(Table1[[#This Row],[sheet]],Prg!$A$7:$F$31,6,FALSE)=Prg!$O$3),"Yes","No")</f>
        <v>No</v>
      </c>
      <c r="AB198" s="66">
        <v>2022</v>
      </c>
      <c r="AC198" s="72">
        <v>15</v>
      </c>
      <c r="AD198" s="66">
        <f ca="1">IF(ISERROR(VLOOKUP(Table1[[#This Row],[item]],INDIRECT("'"&amp;Table1[[#This Row],[sheet]]&amp;"'!$A$8:$T$42"),Table1[[#This Row],[r]],FALSE)),"",VLOOKUP(Table1[[#This Row],[item]],INDIRECT("'"&amp;Table1[[#This Row],[sheet]]&amp;"'!$A$8:$T$42"),Table1[[#This Row],[r]],FALSE))</f>
        <v>0</v>
      </c>
      <c r="AE198" s="72" t="str">
        <f>IF(VLOOKUP(Table1[[#This Row],[sheet]],Prg!$A$7:$J$31,10,FALSE)="","",VLOOKUP(Table1[[#This Row],[sheet]],Prg!$A$7:$J$31,10,FALSE)*1)</f>
        <v/>
      </c>
      <c r="AF198" s="72">
        <f>VLOOKUP(Table1[[#This Row],[sheet]],Prg!$A$7:$J$31,5,FALSE)</f>
        <v>0</v>
      </c>
      <c r="AG198" s="72">
        <f>ROW()</f>
        <v>198</v>
      </c>
    </row>
    <row r="199" spans="24:33" hidden="1" x14ac:dyDescent="0.3">
      <c r="X199" s="66">
        <v>2</v>
      </c>
      <c r="Y199" s="66" t="s">
        <v>498</v>
      </c>
      <c r="Z199" s="66" t="s">
        <v>466</v>
      </c>
      <c r="AA199" s="66" t="str">
        <f>IF(OR(VLOOKUP(Table1[[#This Row],[sheet]],Prg!$A$7:$F$31,6,FALSE)=Prg!$O$2,VLOOKUP(Table1[[#This Row],[sheet]],Prg!$A$7:$F$31,6,FALSE)=Prg!$O$3),"Yes","No")</f>
        <v>No</v>
      </c>
      <c r="AB199" s="66">
        <v>2022</v>
      </c>
      <c r="AC199" s="72">
        <v>15</v>
      </c>
      <c r="AD199" s="66">
        <f ca="1">IF(ISERROR(VLOOKUP(Table1[[#This Row],[item]],INDIRECT("'"&amp;Table1[[#This Row],[sheet]]&amp;"'!$A$8:$T$42"),Table1[[#This Row],[r]],FALSE)),"",VLOOKUP(Table1[[#This Row],[item]],INDIRECT("'"&amp;Table1[[#This Row],[sheet]]&amp;"'!$A$8:$T$42"),Table1[[#This Row],[r]],FALSE))</f>
        <v>0</v>
      </c>
      <c r="AE199" s="72" t="str">
        <f>IF(VLOOKUP(Table1[[#This Row],[sheet]],Prg!$A$7:$J$31,10,FALSE)="","",VLOOKUP(Table1[[#This Row],[sheet]],Prg!$A$7:$J$31,10,FALSE)*1)</f>
        <v/>
      </c>
      <c r="AF199" s="72">
        <f>VLOOKUP(Table1[[#This Row],[sheet]],Prg!$A$7:$J$31,5,FALSE)</f>
        <v>0</v>
      </c>
      <c r="AG199" s="72">
        <f>ROW()</f>
        <v>199</v>
      </c>
    </row>
    <row r="200" spans="24:33" hidden="1" x14ac:dyDescent="0.3">
      <c r="X200" s="66">
        <v>2</v>
      </c>
      <c r="Y200" s="66" t="s">
        <v>499</v>
      </c>
      <c r="Z200" s="66" t="s">
        <v>21</v>
      </c>
      <c r="AA200" s="66" t="str">
        <f>IF(OR(VLOOKUP(Table1[[#This Row],[sheet]],Prg!$A$7:$F$31,6,FALSE)=Prg!$O$2,VLOOKUP(Table1[[#This Row],[sheet]],Prg!$A$7:$F$31,6,FALSE)=Prg!$O$3),"Yes","No")</f>
        <v>No</v>
      </c>
      <c r="AB200" s="66">
        <v>2022</v>
      </c>
      <c r="AC200" s="72">
        <v>15</v>
      </c>
      <c r="AD200" s="66">
        <f ca="1">IF(ISERROR(VLOOKUP(Table1[[#This Row],[item]],INDIRECT("'"&amp;Table1[[#This Row],[sheet]]&amp;"'!$A$8:$T$42"),Table1[[#This Row],[r]],FALSE)),"",VLOOKUP(Table1[[#This Row],[item]],INDIRECT("'"&amp;Table1[[#This Row],[sheet]]&amp;"'!$A$8:$T$42"),Table1[[#This Row],[r]],FALSE))</f>
        <v>0</v>
      </c>
      <c r="AE200" s="72" t="str">
        <f>IF(VLOOKUP(Table1[[#This Row],[sheet]],Prg!$A$7:$J$31,10,FALSE)="","",VLOOKUP(Table1[[#This Row],[sheet]],Prg!$A$7:$J$31,10,FALSE)*1)</f>
        <v/>
      </c>
      <c r="AF200" s="72">
        <f>VLOOKUP(Table1[[#This Row],[sheet]],Prg!$A$7:$J$31,5,FALSE)</f>
        <v>0</v>
      </c>
      <c r="AG200" s="72">
        <f>ROW()</f>
        <v>200</v>
      </c>
    </row>
    <row r="201" spans="24:33" hidden="1" x14ac:dyDescent="0.3">
      <c r="X201" s="66">
        <v>2</v>
      </c>
      <c r="Y201" s="66" t="s">
        <v>500</v>
      </c>
      <c r="Z201" s="66" t="s">
        <v>22</v>
      </c>
      <c r="AA201" s="66" t="str">
        <f>IF(OR(VLOOKUP(Table1[[#This Row],[sheet]],Prg!$A$7:$F$31,6,FALSE)=Prg!$O$2,VLOOKUP(Table1[[#This Row],[sheet]],Prg!$A$7:$F$31,6,FALSE)=Prg!$O$3),"Yes","No")</f>
        <v>No</v>
      </c>
      <c r="AB201" s="66">
        <v>2022</v>
      </c>
      <c r="AC201" s="72">
        <v>15</v>
      </c>
      <c r="AD201" s="66">
        <f ca="1">IF(ISERROR(VLOOKUP(Table1[[#This Row],[item]],INDIRECT("'"&amp;Table1[[#This Row],[sheet]]&amp;"'!$A$8:$T$42"),Table1[[#This Row],[r]],FALSE)),"",VLOOKUP(Table1[[#This Row],[item]],INDIRECT("'"&amp;Table1[[#This Row],[sheet]]&amp;"'!$A$8:$T$42"),Table1[[#This Row],[r]],FALSE))</f>
        <v>0</v>
      </c>
      <c r="AE201" s="72" t="str">
        <f>IF(VLOOKUP(Table1[[#This Row],[sheet]],Prg!$A$7:$J$31,10,FALSE)="","",VLOOKUP(Table1[[#This Row],[sheet]],Prg!$A$7:$J$31,10,FALSE)*1)</f>
        <v/>
      </c>
      <c r="AF201" s="72">
        <f>VLOOKUP(Table1[[#This Row],[sheet]],Prg!$A$7:$J$31,5,FALSE)</f>
        <v>0</v>
      </c>
      <c r="AG201" s="72">
        <f>ROW()</f>
        <v>201</v>
      </c>
    </row>
    <row r="202" spans="24:33" hidden="1" x14ac:dyDescent="0.3">
      <c r="X202" s="66">
        <v>2</v>
      </c>
      <c r="Y202" s="66" t="s">
        <v>501</v>
      </c>
      <c r="Z202" s="66" t="s">
        <v>23</v>
      </c>
      <c r="AA202" s="66" t="str">
        <f>IF(OR(VLOOKUP(Table1[[#This Row],[sheet]],Prg!$A$7:$F$31,6,FALSE)=Prg!$O$2,VLOOKUP(Table1[[#This Row],[sheet]],Prg!$A$7:$F$31,6,FALSE)=Prg!$O$3),"Yes","No")</f>
        <v>No</v>
      </c>
      <c r="AB202" s="66">
        <v>2022</v>
      </c>
      <c r="AC202" s="72">
        <v>15</v>
      </c>
      <c r="AD202" s="66">
        <f ca="1">IF(ISERROR(VLOOKUP(Table1[[#This Row],[item]],INDIRECT("'"&amp;Table1[[#This Row],[sheet]]&amp;"'!$A$8:$T$42"),Table1[[#This Row],[r]],FALSE)),"",VLOOKUP(Table1[[#This Row],[item]],INDIRECT("'"&amp;Table1[[#This Row],[sheet]]&amp;"'!$A$8:$T$42"),Table1[[#This Row],[r]],FALSE))</f>
        <v>0</v>
      </c>
      <c r="AE202" s="72" t="str">
        <f>IF(VLOOKUP(Table1[[#This Row],[sheet]],Prg!$A$7:$J$31,10,FALSE)="","",VLOOKUP(Table1[[#This Row],[sheet]],Prg!$A$7:$J$31,10,FALSE)*1)</f>
        <v/>
      </c>
      <c r="AF202" s="72">
        <f>VLOOKUP(Table1[[#This Row],[sheet]],Prg!$A$7:$J$31,5,FALSE)</f>
        <v>0</v>
      </c>
      <c r="AG202" s="72">
        <f>ROW()</f>
        <v>202</v>
      </c>
    </row>
    <row r="203" spans="24:33" hidden="1" x14ac:dyDescent="0.3">
      <c r="X203" s="66">
        <v>2</v>
      </c>
      <c r="Y203" s="66" t="s">
        <v>502</v>
      </c>
      <c r="Z203" s="66" t="s">
        <v>467</v>
      </c>
      <c r="AA203" s="66" t="str">
        <f>IF(OR(VLOOKUP(Table1[[#This Row],[sheet]],Prg!$A$7:$F$31,6,FALSE)=Prg!$O$2,VLOOKUP(Table1[[#This Row],[sheet]],Prg!$A$7:$F$31,6,FALSE)=Prg!$O$3),"Yes","No")</f>
        <v>No</v>
      </c>
      <c r="AB203" s="66">
        <v>2022</v>
      </c>
      <c r="AC203" s="72">
        <v>15</v>
      </c>
      <c r="AD203" s="66">
        <f ca="1">IF(ISERROR(VLOOKUP(Table1[[#This Row],[item]],INDIRECT("'"&amp;Table1[[#This Row],[sheet]]&amp;"'!$A$8:$T$42"),Table1[[#This Row],[r]],FALSE)),"",VLOOKUP(Table1[[#This Row],[item]],INDIRECT("'"&amp;Table1[[#This Row],[sheet]]&amp;"'!$A$8:$T$42"),Table1[[#This Row],[r]],FALSE))</f>
        <v>0</v>
      </c>
      <c r="AE203" s="72" t="str">
        <f>IF(VLOOKUP(Table1[[#This Row],[sheet]],Prg!$A$7:$J$31,10,FALSE)="","",VLOOKUP(Table1[[#This Row],[sheet]],Prg!$A$7:$J$31,10,FALSE)*1)</f>
        <v/>
      </c>
      <c r="AF203" s="72">
        <f>VLOOKUP(Table1[[#This Row],[sheet]],Prg!$A$7:$J$31,5,FALSE)</f>
        <v>0</v>
      </c>
      <c r="AG203" s="72">
        <f>ROW()</f>
        <v>203</v>
      </c>
    </row>
    <row r="204" spans="24:33" hidden="1" x14ac:dyDescent="0.3">
      <c r="X204" s="66">
        <v>2</v>
      </c>
      <c r="Y204" s="66" t="s">
        <v>473</v>
      </c>
      <c r="Z204" s="66" t="s">
        <v>1</v>
      </c>
      <c r="AA204" s="66" t="str">
        <f>IF(OR(VLOOKUP(Table1[[#This Row],[sheet]],Prg!$A$7:$F$31,6,FALSE)=Prg!$O$2,VLOOKUP(Table1[[#This Row],[sheet]],Prg!$A$7:$F$31,6,FALSE)=Prg!$O$3),"Yes","No")</f>
        <v>No</v>
      </c>
      <c r="AB204" s="66">
        <v>2022</v>
      </c>
      <c r="AC204" s="72">
        <v>15</v>
      </c>
      <c r="AD204" s="66">
        <f ca="1">IF(ISERROR(VLOOKUP(Table1[[#This Row],[item]],INDIRECT("'"&amp;Table1[[#This Row],[sheet]]&amp;"'!$A$8:$T$42"),Table1[[#This Row],[r]],FALSE)),"",VLOOKUP(Table1[[#This Row],[item]],INDIRECT("'"&amp;Table1[[#This Row],[sheet]]&amp;"'!$A$8:$T$42"),Table1[[#This Row],[r]],FALSE))</f>
        <v>0</v>
      </c>
      <c r="AE204" s="72" t="str">
        <f>IF(VLOOKUP(Table1[[#This Row],[sheet]],Prg!$A$7:$J$31,10,FALSE)="","",VLOOKUP(Table1[[#This Row],[sheet]],Prg!$A$7:$J$31,10,FALSE)*1)</f>
        <v/>
      </c>
      <c r="AF204" s="72">
        <f>VLOOKUP(Table1[[#This Row],[sheet]],Prg!$A$7:$J$31,5,FALSE)</f>
        <v>0</v>
      </c>
      <c r="AG204" s="72">
        <f>ROW()</f>
        <v>204</v>
      </c>
    </row>
    <row r="205" spans="24:33" hidden="1" x14ac:dyDescent="0.3">
      <c r="X205" s="66">
        <v>2</v>
      </c>
      <c r="Y205" s="66" t="s">
        <v>474</v>
      </c>
      <c r="Z205" s="66" t="s">
        <v>24</v>
      </c>
      <c r="AA205" s="66" t="str">
        <f>IF(OR(VLOOKUP(Table1[[#This Row],[sheet]],Prg!$A$7:$F$31,6,FALSE)=Prg!$O$2,VLOOKUP(Table1[[#This Row],[sheet]],Prg!$A$7:$F$31,6,FALSE)=Prg!$O$3),"Yes","No")</f>
        <v>No</v>
      </c>
      <c r="AB205" s="66">
        <v>2022</v>
      </c>
      <c r="AC205" s="72">
        <v>15</v>
      </c>
      <c r="AD205" s="66">
        <f ca="1">IF(ISERROR(VLOOKUP(Table1[[#This Row],[item]],INDIRECT("'"&amp;Table1[[#This Row],[sheet]]&amp;"'!$A$8:$T$42"),Table1[[#This Row],[r]],FALSE)),"",VLOOKUP(Table1[[#This Row],[item]],INDIRECT("'"&amp;Table1[[#This Row],[sheet]]&amp;"'!$A$8:$T$42"),Table1[[#This Row],[r]],FALSE))</f>
        <v>0</v>
      </c>
      <c r="AE205" s="72" t="str">
        <f>IF(VLOOKUP(Table1[[#This Row],[sheet]],Prg!$A$7:$J$31,10,FALSE)="","",VLOOKUP(Table1[[#This Row],[sheet]],Prg!$A$7:$J$31,10,FALSE)*1)</f>
        <v/>
      </c>
      <c r="AF205" s="72">
        <f>VLOOKUP(Table1[[#This Row],[sheet]],Prg!$A$7:$J$31,5,FALSE)</f>
        <v>0</v>
      </c>
      <c r="AG205" s="72">
        <f>ROW()</f>
        <v>205</v>
      </c>
    </row>
    <row r="206" spans="24:33" hidden="1" x14ac:dyDescent="0.3">
      <c r="X206" s="66">
        <v>2</v>
      </c>
      <c r="Y206" s="66" t="s">
        <v>477</v>
      </c>
      <c r="Z206" s="66" t="s">
        <v>25</v>
      </c>
      <c r="AA206" s="66" t="str">
        <f>IF(OR(VLOOKUP(Table1[[#This Row],[sheet]],Prg!$A$7:$F$31,6,FALSE)=Prg!$O$2,VLOOKUP(Table1[[#This Row],[sheet]],Prg!$A$7:$F$31,6,FALSE)=Prg!$O$3),"Yes","No")</f>
        <v>No</v>
      </c>
      <c r="AB206" s="66">
        <v>2022</v>
      </c>
      <c r="AC206" s="72">
        <v>15</v>
      </c>
      <c r="AD206" s="66">
        <f ca="1">IF(ISERROR(VLOOKUP(Table1[[#This Row],[item]],INDIRECT("'"&amp;Table1[[#This Row],[sheet]]&amp;"'!$A$8:$T$42"),Table1[[#This Row],[r]],FALSE)),"",VLOOKUP(Table1[[#This Row],[item]],INDIRECT("'"&amp;Table1[[#This Row],[sheet]]&amp;"'!$A$8:$T$42"),Table1[[#This Row],[r]],FALSE))</f>
        <v>0</v>
      </c>
      <c r="AE206" s="72" t="str">
        <f>IF(VLOOKUP(Table1[[#This Row],[sheet]],Prg!$A$7:$J$31,10,FALSE)="","",VLOOKUP(Table1[[#This Row],[sheet]],Prg!$A$7:$J$31,10,FALSE)*1)</f>
        <v/>
      </c>
      <c r="AF206" s="72">
        <f>VLOOKUP(Table1[[#This Row],[sheet]],Prg!$A$7:$J$31,5,FALSE)</f>
        <v>0</v>
      </c>
      <c r="AG206" s="72">
        <f>ROW()</f>
        <v>206</v>
      </c>
    </row>
    <row r="207" spans="24:33" hidden="1" x14ac:dyDescent="0.3">
      <c r="X207" s="66">
        <v>2</v>
      </c>
      <c r="Y207" s="66" t="s">
        <v>478</v>
      </c>
      <c r="Z207" s="66" t="s">
        <v>26</v>
      </c>
      <c r="AA207" s="66" t="str">
        <f>IF(OR(VLOOKUP(Table1[[#This Row],[sheet]],Prg!$A$7:$F$31,6,FALSE)=Prg!$O$2,VLOOKUP(Table1[[#This Row],[sheet]],Prg!$A$7:$F$31,6,FALSE)=Prg!$O$3),"Yes","No")</f>
        <v>No</v>
      </c>
      <c r="AB207" s="66">
        <v>2022</v>
      </c>
      <c r="AC207" s="72">
        <v>15</v>
      </c>
      <c r="AD207" s="66">
        <f ca="1">IF(ISERROR(VLOOKUP(Table1[[#This Row],[item]],INDIRECT("'"&amp;Table1[[#This Row],[sheet]]&amp;"'!$A$8:$T$42"),Table1[[#This Row],[r]],FALSE)),"",VLOOKUP(Table1[[#This Row],[item]],INDIRECT("'"&amp;Table1[[#This Row],[sheet]]&amp;"'!$A$8:$T$42"),Table1[[#This Row],[r]],FALSE))</f>
        <v>0</v>
      </c>
      <c r="AE207" s="72" t="str">
        <f>IF(VLOOKUP(Table1[[#This Row],[sheet]],Prg!$A$7:$J$31,10,FALSE)="","",VLOOKUP(Table1[[#This Row],[sheet]],Prg!$A$7:$J$31,10,FALSE)*1)</f>
        <v/>
      </c>
      <c r="AF207" s="72">
        <f>VLOOKUP(Table1[[#This Row],[sheet]],Prg!$A$7:$J$31,5,FALSE)</f>
        <v>0</v>
      </c>
      <c r="AG207" s="72">
        <f>ROW()</f>
        <v>207</v>
      </c>
    </row>
    <row r="208" spans="24:33" hidden="1" x14ac:dyDescent="0.3">
      <c r="X208" s="66">
        <v>2</v>
      </c>
      <c r="Y208" s="66" t="s">
        <v>479</v>
      </c>
      <c r="Z208" s="66" t="s">
        <v>27</v>
      </c>
      <c r="AA208" s="66" t="str">
        <f>IF(OR(VLOOKUP(Table1[[#This Row],[sheet]],Prg!$A$7:$F$31,6,FALSE)=Prg!$O$2,VLOOKUP(Table1[[#This Row],[sheet]],Prg!$A$7:$F$31,6,FALSE)=Prg!$O$3),"Yes","No")</f>
        <v>No</v>
      </c>
      <c r="AB208" s="66">
        <v>2022</v>
      </c>
      <c r="AC208" s="72">
        <v>15</v>
      </c>
      <c r="AD208" s="66">
        <f ca="1">IF(ISERROR(VLOOKUP(Table1[[#This Row],[item]],INDIRECT("'"&amp;Table1[[#This Row],[sheet]]&amp;"'!$A$8:$T$42"),Table1[[#This Row],[r]],FALSE)),"",VLOOKUP(Table1[[#This Row],[item]],INDIRECT("'"&amp;Table1[[#This Row],[sheet]]&amp;"'!$A$8:$T$42"),Table1[[#This Row],[r]],FALSE))</f>
        <v>0</v>
      </c>
      <c r="AE208" s="72" t="str">
        <f>IF(VLOOKUP(Table1[[#This Row],[sheet]],Prg!$A$7:$J$31,10,FALSE)="","",VLOOKUP(Table1[[#This Row],[sheet]],Prg!$A$7:$J$31,10,FALSE)*1)</f>
        <v/>
      </c>
      <c r="AF208" s="72">
        <f>VLOOKUP(Table1[[#This Row],[sheet]],Prg!$A$7:$J$31,5,FALSE)</f>
        <v>0</v>
      </c>
      <c r="AG208" s="72">
        <f>ROW()</f>
        <v>208</v>
      </c>
    </row>
    <row r="209" spans="24:33" hidden="1" x14ac:dyDescent="0.3">
      <c r="X209" s="66">
        <v>2</v>
      </c>
      <c r="Y209" s="66" t="s">
        <v>475</v>
      </c>
      <c r="Z209" s="66" t="s">
        <v>28</v>
      </c>
      <c r="AA209" s="66" t="str">
        <f>IF(OR(VLOOKUP(Table1[[#This Row],[sheet]],Prg!$A$7:$F$31,6,FALSE)=Prg!$O$2,VLOOKUP(Table1[[#This Row],[sheet]],Prg!$A$7:$F$31,6,FALSE)=Prg!$O$3),"Yes","No")</f>
        <v>No</v>
      </c>
      <c r="AB209" s="66">
        <v>2022</v>
      </c>
      <c r="AC209" s="72">
        <v>15</v>
      </c>
      <c r="AD209" s="66">
        <f ca="1">IF(ISERROR(VLOOKUP(Table1[[#This Row],[item]],INDIRECT("'"&amp;Table1[[#This Row],[sheet]]&amp;"'!$A$8:$T$42"),Table1[[#This Row],[r]],FALSE)),"",VLOOKUP(Table1[[#This Row],[item]],INDIRECT("'"&amp;Table1[[#This Row],[sheet]]&amp;"'!$A$8:$T$42"),Table1[[#This Row],[r]],FALSE))</f>
        <v>0</v>
      </c>
      <c r="AE209" s="72" t="str">
        <f>IF(VLOOKUP(Table1[[#This Row],[sheet]],Prg!$A$7:$J$31,10,FALSE)="","",VLOOKUP(Table1[[#This Row],[sheet]],Prg!$A$7:$J$31,10,FALSE)*1)</f>
        <v/>
      </c>
      <c r="AF209" s="72">
        <f>VLOOKUP(Table1[[#This Row],[sheet]],Prg!$A$7:$J$31,5,FALSE)</f>
        <v>0</v>
      </c>
      <c r="AG209" s="72">
        <f>ROW()</f>
        <v>209</v>
      </c>
    </row>
    <row r="210" spans="24:33" hidden="1" x14ac:dyDescent="0.3">
      <c r="X210" s="66">
        <v>2</v>
      </c>
      <c r="Y210" s="66" t="s">
        <v>480</v>
      </c>
      <c r="Z210" s="66" t="s">
        <v>29</v>
      </c>
      <c r="AA210" s="66" t="str">
        <f>IF(OR(VLOOKUP(Table1[[#This Row],[sheet]],Prg!$A$7:$F$31,6,FALSE)=Prg!$O$2,VLOOKUP(Table1[[#This Row],[sheet]],Prg!$A$7:$F$31,6,FALSE)=Prg!$O$3),"Yes","No")</f>
        <v>No</v>
      </c>
      <c r="AB210" s="66">
        <v>2022</v>
      </c>
      <c r="AC210" s="72">
        <v>15</v>
      </c>
      <c r="AD210" s="66">
        <f ca="1">IF(ISERROR(VLOOKUP(Table1[[#This Row],[item]],INDIRECT("'"&amp;Table1[[#This Row],[sheet]]&amp;"'!$A$8:$T$42"),Table1[[#This Row],[r]],FALSE)),"",VLOOKUP(Table1[[#This Row],[item]],INDIRECT("'"&amp;Table1[[#This Row],[sheet]]&amp;"'!$A$8:$T$42"),Table1[[#This Row],[r]],FALSE))</f>
        <v>0</v>
      </c>
      <c r="AE210" s="72" t="str">
        <f>IF(VLOOKUP(Table1[[#This Row],[sheet]],Prg!$A$7:$J$31,10,FALSE)="","",VLOOKUP(Table1[[#This Row],[sheet]],Prg!$A$7:$J$31,10,FALSE)*1)</f>
        <v/>
      </c>
      <c r="AF210" s="72">
        <f>VLOOKUP(Table1[[#This Row],[sheet]],Prg!$A$7:$J$31,5,FALSE)</f>
        <v>0</v>
      </c>
      <c r="AG210" s="72">
        <f>ROW()</f>
        <v>210</v>
      </c>
    </row>
    <row r="211" spans="24:33" hidden="1" x14ac:dyDescent="0.3">
      <c r="X211" s="66">
        <v>2</v>
      </c>
      <c r="Y211" s="66" t="s">
        <v>481</v>
      </c>
      <c r="Z211" s="66" t="s">
        <v>30</v>
      </c>
      <c r="AA211" s="66" t="str">
        <f>IF(OR(VLOOKUP(Table1[[#This Row],[sheet]],Prg!$A$7:$F$31,6,FALSE)=Prg!$O$2,VLOOKUP(Table1[[#This Row],[sheet]],Prg!$A$7:$F$31,6,FALSE)=Prg!$O$3),"Yes","No")</f>
        <v>No</v>
      </c>
      <c r="AB211" s="66">
        <v>2022</v>
      </c>
      <c r="AC211" s="72">
        <v>15</v>
      </c>
      <c r="AD211" s="66">
        <f ca="1">IF(ISERROR(VLOOKUP(Table1[[#This Row],[item]],INDIRECT("'"&amp;Table1[[#This Row],[sheet]]&amp;"'!$A$8:$T$42"),Table1[[#This Row],[r]],FALSE)),"",VLOOKUP(Table1[[#This Row],[item]],INDIRECT("'"&amp;Table1[[#This Row],[sheet]]&amp;"'!$A$8:$T$42"),Table1[[#This Row],[r]],FALSE))</f>
        <v>0</v>
      </c>
      <c r="AE211" s="72" t="str">
        <f>IF(VLOOKUP(Table1[[#This Row],[sheet]],Prg!$A$7:$J$31,10,FALSE)="","",VLOOKUP(Table1[[#This Row],[sheet]],Prg!$A$7:$J$31,10,FALSE)*1)</f>
        <v/>
      </c>
      <c r="AF211" s="72">
        <f>VLOOKUP(Table1[[#This Row],[sheet]],Prg!$A$7:$J$31,5,FALSE)</f>
        <v>0</v>
      </c>
      <c r="AG211" s="72">
        <f>ROW()</f>
        <v>211</v>
      </c>
    </row>
    <row r="212" spans="24:33" hidden="1" x14ac:dyDescent="0.3">
      <c r="X212" s="66">
        <v>2</v>
      </c>
      <c r="Y212" s="66" t="s">
        <v>482</v>
      </c>
      <c r="Z212" s="66" t="s">
        <v>27</v>
      </c>
      <c r="AA212" s="66" t="str">
        <f>IF(OR(VLOOKUP(Table1[[#This Row],[sheet]],Prg!$A$7:$F$31,6,FALSE)=Prg!$O$2,VLOOKUP(Table1[[#This Row],[sheet]],Prg!$A$7:$F$31,6,FALSE)=Prg!$O$3),"Yes","No")</f>
        <v>No</v>
      </c>
      <c r="AB212" s="66">
        <v>2022</v>
      </c>
      <c r="AC212" s="72">
        <v>15</v>
      </c>
      <c r="AD212" s="66">
        <f ca="1">IF(ISERROR(VLOOKUP(Table1[[#This Row],[item]],INDIRECT("'"&amp;Table1[[#This Row],[sheet]]&amp;"'!$A$8:$T$42"),Table1[[#This Row],[r]],FALSE)),"",VLOOKUP(Table1[[#This Row],[item]],INDIRECT("'"&amp;Table1[[#This Row],[sheet]]&amp;"'!$A$8:$T$42"),Table1[[#This Row],[r]],FALSE))</f>
        <v>0</v>
      </c>
      <c r="AE212" s="72" t="str">
        <f>IF(VLOOKUP(Table1[[#This Row],[sheet]],Prg!$A$7:$J$31,10,FALSE)="","",VLOOKUP(Table1[[#This Row],[sheet]],Prg!$A$7:$J$31,10,FALSE)*1)</f>
        <v/>
      </c>
      <c r="AF212" s="72">
        <f>VLOOKUP(Table1[[#This Row],[sheet]],Prg!$A$7:$J$31,5,FALSE)</f>
        <v>0</v>
      </c>
      <c r="AG212" s="72">
        <f>ROW()</f>
        <v>212</v>
      </c>
    </row>
    <row r="213" spans="24:33" hidden="1" x14ac:dyDescent="0.3">
      <c r="X213" s="66">
        <v>2</v>
      </c>
      <c r="Y213" s="66" t="s">
        <v>476</v>
      </c>
      <c r="Z213" s="66" t="s">
        <v>469</v>
      </c>
      <c r="AA213" s="66" t="str">
        <f>IF(OR(VLOOKUP(Table1[[#This Row],[sheet]],Prg!$A$7:$F$31,6,FALSE)=Prg!$O$2,VLOOKUP(Table1[[#This Row],[sheet]],Prg!$A$7:$F$31,6,FALSE)=Prg!$O$3),"Yes","No")</f>
        <v>No</v>
      </c>
      <c r="AB213" s="66">
        <v>2022</v>
      </c>
      <c r="AC213" s="72">
        <v>15</v>
      </c>
      <c r="AD213" s="66">
        <f ca="1">IF(ISERROR(VLOOKUP(Table1[[#This Row],[item]],INDIRECT("'"&amp;Table1[[#This Row],[sheet]]&amp;"'!$A$8:$T$42"),Table1[[#This Row],[r]],FALSE)),"",VLOOKUP(Table1[[#This Row],[item]],INDIRECT("'"&amp;Table1[[#This Row],[sheet]]&amp;"'!$A$8:$T$42"),Table1[[#This Row],[r]],FALSE))</f>
        <v>0</v>
      </c>
      <c r="AE213" s="72" t="str">
        <f>IF(VLOOKUP(Table1[[#This Row],[sheet]],Prg!$A$7:$J$31,10,FALSE)="","",VLOOKUP(Table1[[#This Row],[sheet]],Prg!$A$7:$J$31,10,FALSE)*1)</f>
        <v/>
      </c>
      <c r="AF213" s="72">
        <f>VLOOKUP(Table1[[#This Row],[sheet]],Prg!$A$7:$J$31,5,FALSE)</f>
        <v>0</v>
      </c>
      <c r="AG213" s="72">
        <f>ROW()</f>
        <v>213</v>
      </c>
    </row>
    <row r="214" spans="24:33" hidden="1" x14ac:dyDescent="0.3">
      <c r="X214" s="66">
        <v>2</v>
      </c>
      <c r="Y214" s="66" t="s">
        <v>483</v>
      </c>
      <c r="Z214" s="66" t="s">
        <v>470</v>
      </c>
      <c r="AA214" s="66" t="str">
        <f>IF(OR(VLOOKUP(Table1[[#This Row],[sheet]],Prg!$A$7:$F$31,6,FALSE)=Prg!$O$2,VLOOKUP(Table1[[#This Row],[sheet]],Prg!$A$7:$F$31,6,FALSE)=Prg!$O$3),"Yes","No")</f>
        <v>No</v>
      </c>
      <c r="AB214" s="66">
        <v>2022</v>
      </c>
      <c r="AC214" s="72">
        <v>15</v>
      </c>
      <c r="AD214" s="66">
        <f ca="1">IF(ISERROR(VLOOKUP(Table1[[#This Row],[item]],INDIRECT("'"&amp;Table1[[#This Row],[sheet]]&amp;"'!$A$8:$T$42"),Table1[[#This Row],[r]],FALSE)),"",VLOOKUP(Table1[[#This Row],[item]],INDIRECT("'"&amp;Table1[[#This Row],[sheet]]&amp;"'!$A$8:$T$42"),Table1[[#This Row],[r]],FALSE))</f>
        <v>0</v>
      </c>
      <c r="AE214" s="72" t="str">
        <f>IF(VLOOKUP(Table1[[#This Row],[sheet]],Prg!$A$7:$J$31,10,FALSE)="","",VLOOKUP(Table1[[#This Row],[sheet]],Prg!$A$7:$J$31,10,FALSE)*1)</f>
        <v/>
      </c>
      <c r="AF214" s="72">
        <f>VLOOKUP(Table1[[#This Row],[sheet]],Prg!$A$7:$J$31,5,FALSE)</f>
        <v>0</v>
      </c>
      <c r="AG214" s="72">
        <f>ROW()</f>
        <v>214</v>
      </c>
    </row>
    <row r="215" spans="24:33" hidden="1" x14ac:dyDescent="0.3">
      <c r="X215" s="66">
        <v>2</v>
      </c>
      <c r="Y215" s="66" t="s">
        <v>484</v>
      </c>
      <c r="Z215" s="66" t="s">
        <v>471</v>
      </c>
      <c r="AA215" s="66" t="str">
        <f>IF(OR(VLOOKUP(Table1[[#This Row],[sheet]],Prg!$A$7:$F$31,6,FALSE)=Prg!$O$2,VLOOKUP(Table1[[#This Row],[sheet]],Prg!$A$7:$F$31,6,FALSE)=Prg!$O$3),"Yes","No")</f>
        <v>No</v>
      </c>
      <c r="AB215" s="66">
        <v>2022</v>
      </c>
      <c r="AC215" s="72">
        <v>15</v>
      </c>
      <c r="AD215" s="66">
        <f ca="1">IF(ISERROR(VLOOKUP(Table1[[#This Row],[item]],INDIRECT("'"&amp;Table1[[#This Row],[sheet]]&amp;"'!$A$8:$T$42"),Table1[[#This Row],[r]],FALSE)),"",VLOOKUP(Table1[[#This Row],[item]],INDIRECT("'"&amp;Table1[[#This Row],[sheet]]&amp;"'!$A$8:$T$42"),Table1[[#This Row],[r]],FALSE))</f>
        <v>0</v>
      </c>
      <c r="AE215" s="72" t="str">
        <f>IF(VLOOKUP(Table1[[#This Row],[sheet]],Prg!$A$7:$J$31,10,FALSE)="","",VLOOKUP(Table1[[#This Row],[sheet]],Prg!$A$7:$J$31,10,FALSE)*1)</f>
        <v/>
      </c>
      <c r="AF215" s="72">
        <f>VLOOKUP(Table1[[#This Row],[sheet]],Prg!$A$7:$J$31,5,FALSE)</f>
        <v>0</v>
      </c>
      <c r="AG215" s="72">
        <f>ROW()</f>
        <v>215</v>
      </c>
    </row>
    <row r="216" spans="24:33" hidden="1" x14ac:dyDescent="0.3">
      <c r="X216" s="66">
        <v>2</v>
      </c>
      <c r="Y216" s="66" t="s">
        <v>485</v>
      </c>
      <c r="Z216" s="66" t="s">
        <v>472</v>
      </c>
      <c r="AA216" s="66" t="str">
        <f>IF(OR(VLOOKUP(Table1[[#This Row],[sheet]],Prg!$A$7:$F$31,6,FALSE)=Prg!$O$2,VLOOKUP(Table1[[#This Row],[sheet]],Prg!$A$7:$F$31,6,FALSE)=Prg!$O$3),"Yes","No")</f>
        <v>No</v>
      </c>
      <c r="AB216" s="66">
        <v>2022</v>
      </c>
      <c r="AC216" s="72">
        <v>15</v>
      </c>
      <c r="AD216" s="66">
        <f ca="1">IF(ISERROR(VLOOKUP(Table1[[#This Row],[item]],INDIRECT("'"&amp;Table1[[#This Row],[sheet]]&amp;"'!$A$8:$T$42"),Table1[[#This Row],[r]],FALSE)),"",VLOOKUP(Table1[[#This Row],[item]],INDIRECT("'"&amp;Table1[[#This Row],[sheet]]&amp;"'!$A$8:$T$42"),Table1[[#This Row],[r]],FALSE))</f>
        <v>0</v>
      </c>
      <c r="AE216" s="72" t="str">
        <f>IF(VLOOKUP(Table1[[#This Row],[sheet]],Prg!$A$7:$J$31,10,FALSE)="","",VLOOKUP(Table1[[#This Row],[sheet]],Prg!$A$7:$J$31,10,FALSE)*1)</f>
        <v/>
      </c>
      <c r="AF216" s="72">
        <f>VLOOKUP(Table1[[#This Row],[sheet]],Prg!$A$7:$J$31,5,FALSE)</f>
        <v>0</v>
      </c>
      <c r="AG216" s="72">
        <f>ROW()</f>
        <v>216</v>
      </c>
    </row>
    <row r="217" spans="24:33" hidden="1" x14ac:dyDescent="0.3">
      <c r="X217" s="66">
        <v>2</v>
      </c>
      <c r="Y217" s="66" t="s">
        <v>486</v>
      </c>
      <c r="Z217" s="66" t="s">
        <v>31</v>
      </c>
      <c r="AA217" s="66" t="str">
        <f>IF(OR(VLOOKUP(Table1[[#This Row],[sheet]],Prg!$A$7:$F$31,6,FALSE)=Prg!$O$2,VLOOKUP(Table1[[#This Row],[sheet]],Prg!$A$7:$F$31,6,FALSE)=Prg!$O$3),"Yes","No")</f>
        <v>No</v>
      </c>
      <c r="AB217" s="66">
        <v>2022</v>
      </c>
      <c r="AC217" s="72">
        <v>15</v>
      </c>
      <c r="AD217" s="66">
        <f ca="1">IF(ISERROR(VLOOKUP(Table1[[#This Row],[item]],INDIRECT("'"&amp;Table1[[#This Row],[sheet]]&amp;"'!$A$8:$T$42"),Table1[[#This Row],[r]],FALSE)),"",VLOOKUP(Table1[[#This Row],[item]],INDIRECT("'"&amp;Table1[[#This Row],[sheet]]&amp;"'!$A$8:$T$42"),Table1[[#This Row],[r]],FALSE))</f>
        <v>0</v>
      </c>
      <c r="AE217" s="72" t="str">
        <f>IF(VLOOKUP(Table1[[#This Row],[sheet]],Prg!$A$7:$J$31,10,FALSE)="","",VLOOKUP(Table1[[#This Row],[sheet]],Prg!$A$7:$J$31,10,FALSE)*1)</f>
        <v/>
      </c>
      <c r="AF217" s="72">
        <f>VLOOKUP(Table1[[#This Row],[sheet]],Prg!$A$7:$J$31,5,FALSE)</f>
        <v>0</v>
      </c>
      <c r="AG217" s="72">
        <f>ROW()</f>
        <v>217</v>
      </c>
    </row>
    <row r="218" spans="24:33" hidden="1" x14ac:dyDescent="0.3">
      <c r="X218" s="66">
        <v>2</v>
      </c>
      <c r="Y218" s="70" t="s">
        <v>487</v>
      </c>
      <c r="Z218" s="70" t="s">
        <v>12</v>
      </c>
      <c r="AA218" s="70" t="str">
        <f>IF(OR(VLOOKUP(Table1[[#This Row],[sheet]],Prg!$A$7:$F$31,6,FALSE)=Prg!$O$2,VLOOKUP(Table1[[#This Row],[sheet]],Prg!$A$7:$F$31,6,FALSE)=Prg!$O$3),"Yes","No")</f>
        <v>No</v>
      </c>
      <c r="AB218" s="70">
        <v>2023</v>
      </c>
      <c r="AC218" s="72">
        <v>16</v>
      </c>
      <c r="AD218" s="66">
        <f ca="1">IF(ISERROR(VLOOKUP(Table1[[#This Row],[item]],INDIRECT("'"&amp;Table1[[#This Row],[sheet]]&amp;"'!$A$8:$T$42"),Table1[[#This Row],[r]],FALSE)),"",VLOOKUP(Table1[[#This Row],[item]],INDIRECT("'"&amp;Table1[[#This Row],[sheet]]&amp;"'!$A$8:$T$42"),Table1[[#This Row],[r]],FALSE))</f>
        <v>0</v>
      </c>
      <c r="AE218" s="72" t="str">
        <f>IF(VLOOKUP(Table1[[#This Row],[sheet]],Prg!$A$7:$J$31,10,FALSE)="","",VLOOKUP(Table1[[#This Row],[sheet]],Prg!$A$7:$J$31,10,FALSE)*1)</f>
        <v/>
      </c>
      <c r="AF218" s="72">
        <f>VLOOKUP(Table1[[#This Row],[sheet]],Prg!$A$7:$J$31,5,FALSE)</f>
        <v>0</v>
      </c>
      <c r="AG218" s="72">
        <f>ROW()</f>
        <v>218</v>
      </c>
    </row>
    <row r="219" spans="24:33" hidden="1" x14ac:dyDescent="0.3">
      <c r="X219" s="66">
        <v>2</v>
      </c>
      <c r="Y219" s="66" t="s">
        <v>488</v>
      </c>
      <c r="Z219" s="66" t="s">
        <v>13</v>
      </c>
      <c r="AA219" s="66" t="str">
        <f>IF(OR(VLOOKUP(Table1[[#This Row],[sheet]],Prg!$A$7:$F$31,6,FALSE)=Prg!$O$2,VLOOKUP(Table1[[#This Row],[sheet]],Prg!$A$7:$F$31,6,FALSE)=Prg!$O$3),"Yes","No")</f>
        <v>No</v>
      </c>
      <c r="AB219" s="66">
        <v>2023</v>
      </c>
      <c r="AC219" s="72">
        <v>16</v>
      </c>
      <c r="AD219" s="66">
        <f ca="1">IF(ISERROR(VLOOKUP(Table1[[#This Row],[item]],INDIRECT("'"&amp;Table1[[#This Row],[sheet]]&amp;"'!$A$8:$T$42"),Table1[[#This Row],[r]],FALSE)),"",VLOOKUP(Table1[[#This Row],[item]],INDIRECT("'"&amp;Table1[[#This Row],[sheet]]&amp;"'!$A$8:$T$42"),Table1[[#This Row],[r]],FALSE))</f>
        <v>0</v>
      </c>
      <c r="AE219" s="72" t="str">
        <f>IF(VLOOKUP(Table1[[#This Row],[sheet]],Prg!$A$7:$J$31,10,FALSE)="","",VLOOKUP(Table1[[#This Row],[sheet]],Prg!$A$7:$J$31,10,FALSE)*1)</f>
        <v/>
      </c>
      <c r="AF219" s="72">
        <f>VLOOKUP(Table1[[#This Row],[sheet]],Prg!$A$7:$J$31,5,FALSE)</f>
        <v>0</v>
      </c>
      <c r="AG219" s="72">
        <f>ROW()</f>
        <v>219</v>
      </c>
    </row>
    <row r="220" spans="24:33" hidden="1" x14ac:dyDescent="0.3">
      <c r="X220" s="66">
        <v>2</v>
      </c>
      <c r="Y220" s="66" t="s">
        <v>489</v>
      </c>
      <c r="Z220" s="66" t="s">
        <v>14</v>
      </c>
      <c r="AA220" s="66" t="str">
        <f>IF(OR(VLOOKUP(Table1[[#This Row],[sheet]],Prg!$A$7:$F$31,6,FALSE)=Prg!$O$2,VLOOKUP(Table1[[#This Row],[sheet]],Prg!$A$7:$F$31,6,FALSE)=Prg!$O$3),"Yes","No")</f>
        <v>No</v>
      </c>
      <c r="AB220" s="66">
        <v>2023</v>
      </c>
      <c r="AC220" s="72">
        <v>16</v>
      </c>
      <c r="AD220" s="66">
        <f ca="1">IF(ISERROR(VLOOKUP(Table1[[#This Row],[item]],INDIRECT("'"&amp;Table1[[#This Row],[sheet]]&amp;"'!$A$8:$T$42"),Table1[[#This Row],[r]],FALSE)),"",VLOOKUP(Table1[[#This Row],[item]],INDIRECT("'"&amp;Table1[[#This Row],[sheet]]&amp;"'!$A$8:$T$42"),Table1[[#This Row],[r]],FALSE))</f>
        <v>0</v>
      </c>
      <c r="AE220" s="72" t="str">
        <f>IF(VLOOKUP(Table1[[#This Row],[sheet]],Prg!$A$7:$J$31,10,FALSE)="","",VLOOKUP(Table1[[#This Row],[sheet]],Prg!$A$7:$J$31,10,FALSE)*1)</f>
        <v/>
      </c>
      <c r="AF220" s="72">
        <f>VLOOKUP(Table1[[#This Row],[sheet]],Prg!$A$7:$J$31,5,FALSE)</f>
        <v>0</v>
      </c>
      <c r="AG220" s="72">
        <f>ROW()</f>
        <v>220</v>
      </c>
    </row>
    <row r="221" spans="24:33" hidden="1" x14ac:dyDescent="0.3">
      <c r="X221" s="66">
        <v>2</v>
      </c>
      <c r="Y221" s="66" t="s">
        <v>490</v>
      </c>
      <c r="Z221" s="66" t="s">
        <v>464</v>
      </c>
      <c r="AA221" s="66" t="str">
        <f>IF(OR(VLOOKUP(Table1[[#This Row],[sheet]],Prg!$A$7:$F$31,6,FALSE)=Prg!$O$2,VLOOKUP(Table1[[#This Row],[sheet]],Prg!$A$7:$F$31,6,FALSE)=Prg!$O$3),"Yes","No")</f>
        <v>No</v>
      </c>
      <c r="AB221" s="66">
        <v>2023</v>
      </c>
      <c r="AC221" s="72">
        <v>16</v>
      </c>
      <c r="AD221" s="66">
        <f ca="1">IF(ISERROR(VLOOKUP(Table1[[#This Row],[item]],INDIRECT("'"&amp;Table1[[#This Row],[sheet]]&amp;"'!$A$8:$T$42"),Table1[[#This Row],[r]],FALSE)),"",VLOOKUP(Table1[[#This Row],[item]],INDIRECT("'"&amp;Table1[[#This Row],[sheet]]&amp;"'!$A$8:$T$42"),Table1[[#This Row],[r]],FALSE))</f>
        <v>0</v>
      </c>
      <c r="AE221" s="72" t="str">
        <f>IF(VLOOKUP(Table1[[#This Row],[sheet]],Prg!$A$7:$J$31,10,FALSE)="","",VLOOKUP(Table1[[#This Row],[sheet]],Prg!$A$7:$J$31,10,FALSE)*1)</f>
        <v/>
      </c>
      <c r="AF221" s="72">
        <f>VLOOKUP(Table1[[#This Row],[sheet]],Prg!$A$7:$J$31,5,FALSE)</f>
        <v>0</v>
      </c>
      <c r="AG221" s="72">
        <f>ROW()</f>
        <v>221</v>
      </c>
    </row>
    <row r="222" spans="24:33" hidden="1" x14ac:dyDescent="0.3">
      <c r="X222" s="66">
        <v>2</v>
      </c>
      <c r="Y222" s="66" t="s">
        <v>491</v>
      </c>
      <c r="Z222" s="66" t="s">
        <v>15</v>
      </c>
      <c r="AA222" s="66" t="str">
        <f>IF(OR(VLOOKUP(Table1[[#This Row],[sheet]],Prg!$A$7:$F$31,6,FALSE)=Prg!$O$2,VLOOKUP(Table1[[#This Row],[sheet]],Prg!$A$7:$F$31,6,FALSE)=Prg!$O$3),"Yes","No")</f>
        <v>No</v>
      </c>
      <c r="AB222" s="66">
        <v>2023</v>
      </c>
      <c r="AC222" s="72">
        <v>16</v>
      </c>
      <c r="AD222" s="66">
        <f ca="1">IF(ISERROR(VLOOKUP(Table1[[#This Row],[item]],INDIRECT("'"&amp;Table1[[#This Row],[sheet]]&amp;"'!$A$8:$T$42"),Table1[[#This Row],[r]],FALSE)),"",VLOOKUP(Table1[[#This Row],[item]],INDIRECT("'"&amp;Table1[[#This Row],[sheet]]&amp;"'!$A$8:$T$42"),Table1[[#This Row],[r]],FALSE))</f>
        <v>0</v>
      </c>
      <c r="AE222" s="72" t="str">
        <f>IF(VLOOKUP(Table1[[#This Row],[sheet]],Prg!$A$7:$J$31,10,FALSE)="","",VLOOKUP(Table1[[#This Row],[sheet]],Prg!$A$7:$J$31,10,FALSE)*1)</f>
        <v/>
      </c>
      <c r="AF222" s="72">
        <f>VLOOKUP(Table1[[#This Row],[sheet]],Prg!$A$7:$J$31,5,FALSE)</f>
        <v>0</v>
      </c>
      <c r="AG222" s="72">
        <f>ROW()</f>
        <v>222</v>
      </c>
    </row>
    <row r="223" spans="24:33" hidden="1" x14ac:dyDescent="0.3">
      <c r="X223" s="66">
        <v>2</v>
      </c>
      <c r="Y223" s="66" t="s">
        <v>492</v>
      </c>
      <c r="Z223" s="66" t="s">
        <v>16</v>
      </c>
      <c r="AA223" s="66" t="str">
        <f>IF(OR(VLOOKUP(Table1[[#This Row],[sheet]],Prg!$A$7:$F$31,6,FALSE)=Prg!$O$2,VLOOKUP(Table1[[#This Row],[sheet]],Prg!$A$7:$F$31,6,FALSE)=Prg!$O$3),"Yes","No")</f>
        <v>No</v>
      </c>
      <c r="AB223" s="66">
        <v>2023</v>
      </c>
      <c r="AC223" s="72">
        <v>16</v>
      </c>
      <c r="AD223" s="66">
        <f ca="1">IF(ISERROR(VLOOKUP(Table1[[#This Row],[item]],INDIRECT("'"&amp;Table1[[#This Row],[sheet]]&amp;"'!$A$8:$T$42"),Table1[[#This Row],[r]],FALSE)),"",VLOOKUP(Table1[[#This Row],[item]],INDIRECT("'"&amp;Table1[[#This Row],[sheet]]&amp;"'!$A$8:$T$42"),Table1[[#This Row],[r]],FALSE))</f>
        <v>0</v>
      </c>
      <c r="AE223" s="72" t="str">
        <f>IF(VLOOKUP(Table1[[#This Row],[sheet]],Prg!$A$7:$J$31,10,FALSE)="","",VLOOKUP(Table1[[#This Row],[sheet]],Prg!$A$7:$J$31,10,FALSE)*1)</f>
        <v/>
      </c>
      <c r="AF223" s="72">
        <f>VLOOKUP(Table1[[#This Row],[sheet]],Prg!$A$7:$J$31,5,FALSE)</f>
        <v>0</v>
      </c>
      <c r="AG223" s="72">
        <f>ROW()</f>
        <v>223</v>
      </c>
    </row>
    <row r="224" spans="24:33" hidden="1" x14ac:dyDescent="0.3">
      <c r="X224" s="66">
        <v>2</v>
      </c>
      <c r="Y224" s="66" t="s">
        <v>493</v>
      </c>
      <c r="Z224" s="66" t="s">
        <v>17</v>
      </c>
      <c r="AA224" s="66" t="str">
        <f>IF(OR(VLOOKUP(Table1[[#This Row],[sheet]],Prg!$A$7:$F$31,6,FALSE)=Prg!$O$2,VLOOKUP(Table1[[#This Row],[sheet]],Prg!$A$7:$F$31,6,FALSE)=Prg!$O$3),"Yes","No")</f>
        <v>No</v>
      </c>
      <c r="AB224" s="66">
        <v>2023</v>
      </c>
      <c r="AC224" s="72">
        <v>16</v>
      </c>
      <c r="AD224" s="66">
        <f ca="1">IF(ISERROR(VLOOKUP(Table1[[#This Row],[item]],INDIRECT("'"&amp;Table1[[#This Row],[sheet]]&amp;"'!$A$8:$T$42"),Table1[[#This Row],[r]],FALSE)),"",VLOOKUP(Table1[[#This Row],[item]],INDIRECT("'"&amp;Table1[[#This Row],[sheet]]&amp;"'!$A$8:$T$42"),Table1[[#This Row],[r]],FALSE))</f>
        <v>0</v>
      </c>
      <c r="AE224" s="72" t="str">
        <f>IF(VLOOKUP(Table1[[#This Row],[sheet]],Prg!$A$7:$J$31,10,FALSE)="","",VLOOKUP(Table1[[#This Row],[sheet]],Prg!$A$7:$J$31,10,FALSE)*1)</f>
        <v/>
      </c>
      <c r="AF224" s="72">
        <f>VLOOKUP(Table1[[#This Row],[sheet]],Prg!$A$7:$J$31,5,FALSE)</f>
        <v>0</v>
      </c>
      <c r="AG224" s="72">
        <f>ROW()</f>
        <v>224</v>
      </c>
    </row>
    <row r="225" spans="24:33" hidden="1" x14ac:dyDescent="0.3">
      <c r="X225" s="66">
        <v>2</v>
      </c>
      <c r="Y225" s="66" t="s">
        <v>494</v>
      </c>
      <c r="Z225" s="66" t="s">
        <v>465</v>
      </c>
      <c r="AA225" s="66" t="str">
        <f>IF(OR(VLOOKUP(Table1[[#This Row],[sheet]],Prg!$A$7:$F$31,6,FALSE)=Prg!$O$2,VLOOKUP(Table1[[#This Row],[sheet]],Prg!$A$7:$F$31,6,FALSE)=Prg!$O$3),"Yes","No")</f>
        <v>No</v>
      </c>
      <c r="AB225" s="66">
        <v>2023</v>
      </c>
      <c r="AC225" s="72">
        <v>16</v>
      </c>
      <c r="AD225" s="66">
        <f ca="1">IF(ISERROR(VLOOKUP(Table1[[#This Row],[item]],INDIRECT("'"&amp;Table1[[#This Row],[sheet]]&amp;"'!$A$8:$T$42"),Table1[[#This Row],[r]],FALSE)),"",VLOOKUP(Table1[[#This Row],[item]],INDIRECT("'"&amp;Table1[[#This Row],[sheet]]&amp;"'!$A$8:$T$42"),Table1[[#This Row],[r]],FALSE))</f>
        <v>0</v>
      </c>
      <c r="AE225" s="72" t="str">
        <f>IF(VLOOKUP(Table1[[#This Row],[sheet]],Prg!$A$7:$J$31,10,FALSE)="","",VLOOKUP(Table1[[#This Row],[sheet]],Prg!$A$7:$J$31,10,FALSE)*1)</f>
        <v/>
      </c>
      <c r="AF225" s="72">
        <f>VLOOKUP(Table1[[#This Row],[sheet]],Prg!$A$7:$J$31,5,FALSE)</f>
        <v>0</v>
      </c>
      <c r="AG225" s="72">
        <f>ROW()</f>
        <v>225</v>
      </c>
    </row>
    <row r="226" spans="24:33" hidden="1" x14ac:dyDescent="0.3">
      <c r="X226" s="66">
        <v>2</v>
      </c>
      <c r="Y226" s="66" t="s">
        <v>495</v>
      </c>
      <c r="Z226" s="66" t="s">
        <v>18</v>
      </c>
      <c r="AA226" s="66" t="str">
        <f>IF(OR(VLOOKUP(Table1[[#This Row],[sheet]],Prg!$A$7:$F$31,6,FALSE)=Prg!$O$2,VLOOKUP(Table1[[#This Row],[sheet]],Prg!$A$7:$F$31,6,FALSE)=Prg!$O$3),"Yes","No")</f>
        <v>No</v>
      </c>
      <c r="AB226" s="66">
        <v>2023</v>
      </c>
      <c r="AC226" s="72">
        <v>16</v>
      </c>
      <c r="AD226" s="66">
        <f ca="1">IF(ISERROR(VLOOKUP(Table1[[#This Row],[item]],INDIRECT("'"&amp;Table1[[#This Row],[sheet]]&amp;"'!$A$8:$T$42"),Table1[[#This Row],[r]],FALSE)),"",VLOOKUP(Table1[[#This Row],[item]],INDIRECT("'"&amp;Table1[[#This Row],[sheet]]&amp;"'!$A$8:$T$42"),Table1[[#This Row],[r]],FALSE))</f>
        <v>0</v>
      </c>
      <c r="AE226" s="72" t="str">
        <f>IF(VLOOKUP(Table1[[#This Row],[sheet]],Prg!$A$7:$J$31,10,FALSE)="","",VLOOKUP(Table1[[#This Row],[sheet]],Prg!$A$7:$J$31,10,FALSE)*1)</f>
        <v/>
      </c>
      <c r="AF226" s="72">
        <f>VLOOKUP(Table1[[#This Row],[sheet]],Prg!$A$7:$J$31,5,FALSE)</f>
        <v>0</v>
      </c>
      <c r="AG226" s="72">
        <f>ROW()</f>
        <v>226</v>
      </c>
    </row>
    <row r="227" spans="24:33" hidden="1" x14ac:dyDescent="0.3">
      <c r="X227" s="66">
        <v>2</v>
      </c>
      <c r="Y227" s="66" t="s">
        <v>496</v>
      </c>
      <c r="Z227" s="66" t="s">
        <v>19</v>
      </c>
      <c r="AA227" s="66" t="str">
        <f>IF(OR(VLOOKUP(Table1[[#This Row],[sheet]],Prg!$A$7:$F$31,6,FALSE)=Prg!$O$2,VLOOKUP(Table1[[#This Row],[sheet]],Prg!$A$7:$F$31,6,FALSE)=Prg!$O$3),"Yes","No")</f>
        <v>No</v>
      </c>
      <c r="AB227" s="66">
        <v>2023</v>
      </c>
      <c r="AC227" s="72">
        <v>16</v>
      </c>
      <c r="AD227" s="66">
        <f ca="1">IF(ISERROR(VLOOKUP(Table1[[#This Row],[item]],INDIRECT("'"&amp;Table1[[#This Row],[sheet]]&amp;"'!$A$8:$T$42"),Table1[[#This Row],[r]],FALSE)),"",VLOOKUP(Table1[[#This Row],[item]],INDIRECT("'"&amp;Table1[[#This Row],[sheet]]&amp;"'!$A$8:$T$42"),Table1[[#This Row],[r]],FALSE))</f>
        <v>0</v>
      </c>
      <c r="AE227" s="72" t="str">
        <f>IF(VLOOKUP(Table1[[#This Row],[sheet]],Prg!$A$7:$J$31,10,FALSE)="","",VLOOKUP(Table1[[#This Row],[sheet]],Prg!$A$7:$J$31,10,FALSE)*1)</f>
        <v/>
      </c>
      <c r="AF227" s="72">
        <f>VLOOKUP(Table1[[#This Row],[sheet]],Prg!$A$7:$J$31,5,FALSE)</f>
        <v>0</v>
      </c>
      <c r="AG227" s="72">
        <f>ROW()</f>
        <v>227</v>
      </c>
    </row>
    <row r="228" spans="24:33" hidden="1" x14ac:dyDescent="0.3">
      <c r="X228" s="66">
        <v>2</v>
      </c>
      <c r="Y228" s="66" t="s">
        <v>497</v>
      </c>
      <c r="Z228" s="66" t="s">
        <v>20</v>
      </c>
      <c r="AA228" s="66" t="str">
        <f>IF(OR(VLOOKUP(Table1[[#This Row],[sheet]],Prg!$A$7:$F$31,6,FALSE)=Prg!$O$2,VLOOKUP(Table1[[#This Row],[sheet]],Prg!$A$7:$F$31,6,FALSE)=Prg!$O$3),"Yes","No")</f>
        <v>No</v>
      </c>
      <c r="AB228" s="66">
        <v>2023</v>
      </c>
      <c r="AC228" s="72">
        <v>16</v>
      </c>
      <c r="AD228" s="66">
        <f ca="1">IF(ISERROR(VLOOKUP(Table1[[#This Row],[item]],INDIRECT("'"&amp;Table1[[#This Row],[sheet]]&amp;"'!$A$8:$T$42"),Table1[[#This Row],[r]],FALSE)),"",VLOOKUP(Table1[[#This Row],[item]],INDIRECT("'"&amp;Table1[[#This Row],[sheet]]&amp;"'!$A$8:$T$42"),Table1[[#This Row],[r]],FALSE))</f>
        <v>0</v>
      </c>
      <c r="AE228" s="72" t="str">
        <f>IF(VLOOKUP(Table1[[#This Row],[sheet]],Prg!$A$7:$J$31,10,FALSE)="","",VLOOKUP(Table1[[#This Row],[sheet]],Prg!$A$7:$J$31,10,FALSE)*1)</f>
        <v/>
      </c>
      <c r="AF228" s="72">
        <f>VLOOKUP(Table1[[#This Row],[sheet]],Prg!$A$7:$J$31,5,FALSE)</f>
        <v>0</v>
      </c>
      <c r="AG228" s="72">
        <f>ROW()</f>
        <v>228</v>
      </c>
    </row>
    <row r="229" spans="24:33" hidden="1" x14ac:dyDescent="0.3">
      <c r="X229" s="66">
        <v>2</v>
      </c>
      <c r="Y229" s="66" t="s">
        <v>498</v>
      </c>
      <c r="Z229" s="66" t="s">
        <v>466</v>
      </c>
      <c r="AA229" s="66" t="str">
        <f>IF(OR(VLOOKUP(Table1[[#This Row],[sheet]],Prg!$A$7:$F$31,6,FALSE)=Prg!$O$2,VLOOKUP(Table1[[#This Row],[sheet]],Prg!$A$7:$F$31,6,FALSE)=Prg!$O$3),"Yes","No")</f>
        <v>No</v>
      </c>
      <c r="AB229" s="66">
        <v>2023</v>
      </c>
      <c r="AC229" s="72">
        <v>16</v>
      </c>
      <c r="AD229" s="66">
        <f ca="1">IF(ISERROR(VLOOKUP(Table1[[#This Row],[item]],INDIRECT("'"&amp;Table1[[#This Row],[sheet]]&amp;"'!$A$8:$T$42"),Table1[[#This Row],[r]],FALSE)),"",VLOOKUP(Table1[[#This Row],[item]],INDIRECT("'"&amp;Table1[[#This Row],[sheet]]&amp;"'!$A$8:$T$42"),Table1[[#This Row],[r]],FALSE))</f>
        <v>0</v>
      </c>
      <c r="AE229" s="72" t="str">
        <f>IF(VLOOKUP(Table1[[#This Row],[sheet]],Prg!$A$7:$J$31,10,FALSE)="","",VLOOKUP(Table1[[#This Row],[sheet]],Prg!$A$7:$J$31,10,FALSE)*1)</f>
        <v/>
      </c>
      <c r="AF229" s="72">
        <f>VLOOKUP(Table1[[#This Row],[sheet]],Prg!$A$7:$J$31,5,FALSE)</f>
        <v>0</v>
      </c>
      <c r="AG229" s="72">
        <f>ROW()</f>
        <v>229</v>
      </c>
    </row>
    <row r="230" spans="24:33" hidden="1" x14ac:dyDescent="0.3">
      <c r="X230" s="66">
        <v>2</v>
      </c>
      <c r="Y230" s="66" t="s">
        <v>499</v>
      </c>
      <c r="Z230" s="66" t="s">
        <v>21</v>
      </c>
      <c r="AA230" s="66" t="str">
        <f>IF(OR(VLOOKUP(Table1[[#This Row],[sheet]],Prg!$A$7:$F$31,6,FALSE)=Prg!$O$2,VLOOKUP(Table1[[#This Row],[sheet]],Prg!$A$7:$F$31,6,FALSE)=Prg!$O$3),"Yes","No")</f>
        <v>No</v>
      </c>
      <c r="AB230" s="66">
        <v>2023</v>
      </c>
      <c r="AC230" s="72">
        <v>16</v>
      </c>
      <c r="AD230" s="66">
        <f ca="1">IF(ISERROR(VLOOKUP(Table1[[#This Row],[item]],INDIRECT("'"&amp;Table1[[#This Row],[sheet]]&amp;"'!$A$8:$T$42"),Table1[[#This Row],[r]],FALSE)),"",VLOOKUP(Table1[[#This Row],[item]],INDIRECT("'"&amp;Table1[[#This Row],[sheet]]&amp;"'!$A$8:$T$42"),Table1[[#This Row],[r]],FALSE))</f>
        <v>0</v>
      </c>
      <c r="AE230" s="72" t="str">
        <f>IF(VLOOKUP(Table1[[#This Row],[sheet]],Prg!$A$7:$J$31,10,FALSE)="","",VLOOKUP(Table1[[#This Row],[sheet]],Prg!$A$7:$J$31,10,FALSE)*1)</f>
        <v/>
      </c>
      <c r="AF230" s="72">
        <f>VLOOKUP(Table1[[#This Row],[sheet]],Prg!$A$7:$J$31,5,FALSE)</f>
        <v>0</v>
      </c>
      <c r="AG230" s="72">
        <f>ROW()</f>
        <v>230</v>
      </c>
    </row>
    <row r="231" spans="24:33" hidden="1" x14ac:dyDescent="0.3">
      <c r="X231" s="66">
        <v>2</v>
      </c>
      <c r="Y231" s="66" t="s">
        <v>500</v>
      </c>
      <c r="Z231" s="66" t="s">
        <v>22</v>
      </c>
      <c r="AA231" s="66" t="str">
        <f>IF(OR(VLOOKUP(Table1[[#This Row],[sheet]],Prg!$A$7:$F$31,6,FALSE)=Prg!$O$2,VLOOKUP(Table1[[#This Row],[sheet]],Prg!$A$7:$F$31,6,FALSE)=Prg!$O$3),"Yes","No")</f>
        <v>No</v>
      </c>
      <c r="AB231" s="66">
        <v>2023</v>
      </c>
      <c r="AC231" s="72">
        <v>16</v>
      </c>
      <c r="AD231" s="66">
        <f ca="1">IF(ISERROR(VLOOKUP(Table1[[#This Row],[item]],INDIRECT("'"&amp;Table1[[#This Row],[sheet]]&amp;"'!$A$8:$T$42"),Table1[[#This Row],[r]],FALSE)),"",VLOOKUP(Table1[[#This Row],[item]],INDIRECT("'"&amp;Table1[[#This Row],[sheet]]&amp;"'!$A$8:$T$42"),Table1[[#This Row],[r]],FALSE))</f>
        <v>0</v>
      </c>
      <c r="AE231" s="72" t="str">
        <f>IF(VLOOKUP(Table1[[#This Row],[sheet]],Prg!$A$7:$J$31,10,FALSE)="","",VLOOKUP(Table1[[#This Row],[sheet]],Prg!$A$7:$J$31,10,FALSE)*1)</f>
        <v/>
      </c>
      <c r="AF231" s="72">
        <f>VLOOKUP(Table1[[#This Row],[sheet]],Prg!$A$7:$J$31,5,FALSE)</f>
        <v>0</v>
      </c>
      <c r="AG231" s="72">
        <f>ROW()</f>
        <v>231</v>
      </c>
    </row>
    <row r="232" spans="24:33" hidden="1" x14ac:dyDescent="0.3">
      <c r="X232" s="66">
        <v>2</v>
      </c>
      <c r="Y232" s="66" t="s">
        <v>501</v>
      </c>
      <c r="Z232" s="66" t="s">
        <v>23</v>
      </c>
      <c r="AA232" s="66" t="str">
        <f>IF(OR(VLOOKUP(Table1[[#This Row],[sheet]],Prg!$A$7:$F$31,6,FALSE)=Prg!$O$2,VLOOKUP(Table1[[#This Row],[sheet]],Prg!$A$7:$F$31,6,FALSE)=Prg!$O$3),"Yes","No")</f>
        <v>No</v>
      </c>
      <c r="AB232" s="66">
        <v>2023</v>
      </c>
      <c r="AC232" s="72">
        <v>16</v>
      </c>
      <c r="AD232" s="66">
        <f ca="1">IF(ISERROR(VLOOKUP(Table1[[#This Row],[item]],INDIRECT("'"&amp;Table1[[#This Row],[sheet]]&amp;"'!$A$8:$T$42"),Table1[[#This Row],[r]],FALSE)),"",VLOOKUP(Table1[[#This Row],[item]],INDIRECT("'"&amp;Table1[[#This Row],[sheet]]&amp;"'!$A$8:$T$42"),Table1[[#This Row],[r]],FALSE))</f>
        <v>0</v>
      </c>
      <c r="AE232" s="72" t="str">
        <f>IF(VLOOKUP(Table1[[#This Row],[sheet]],Prg!$A$7:$J$31,10,FALSE)="","",VLOOKUP(Table1[[#This Row],[sheet]],Prg!$A$7:$J$31,10,FALSE)*1)</f>
        <v/>
      </c>
      <c r="AF232" s="72">
        <f>VLOOKUP(Table1[[#This Row],[sheet]],Prg!$A$7:$J$31,5,FALSE)</f>
        <v>0</v>
      </c>
      <c r="AG232" s="72">
        <f>ROW()</f>
        <v>232</v>
      </c>
    </row>
    <row r="233" spans="24:33" hidden="1" x14ac:dyDescent="0.3">
      <c r="X233" s="66">
        <v>2</v>
      </c>
      <c r="Y233" s="66" t="s">
        <v>502</v>
      </c>
      <c r="Z233" s="66" t="s">
        <v>467</v>
      </c>
      <c r="AA233" s="66" t="str">
        <f>IF(OR(VLOOKUP(Table1[[#This Row],[sheet]],Prg!$A$7:$F$31,6,FALSE)=Prg!$O$2,VLOOKUP(Table1[[#This Row],[sheet]],Prg!$A$7:$F$31,6,FALSE)=Prg!$O$3),"Yes","No")</f>
        <v>No</v>
      </c>
      <c r="AB233" s="66">
        <v>2023</v>
      </c>
      <c r="AC233" s="72">
        <v>16</v>
      </c>
      <c r="AD233" s="66">
        <f ca="1">IF(ISERROR(VLOOKUP(Table1[[#This Row],[item]],INDIRECT("'"&amp;Table1[[#This Row],[sheet]]&amp;"'!$A$8:$T$42"),Table1[[#This Row],[r]],FALSE)),"",VLOOKUP(Table1[[#This Row],[item]],INDIRECT("'"&amp;Table1[[#This Row],[sheet]]&amp;"'!$A$8:$T$42"),Table1[[#This Row],[r]],FALSE))</f>
        <v>0</v>
      </c>
      <c r="AE233" s="72" t="str">
        <f>IF(VLOOKUP(Table1[[#This Row],[sheet]],Prg!$A$7:$J$31,10,FALSE)="","",VLOOKUP(Table1[[#This Row],[sheet]],Prg!$A$7:$J$31,10,FALSE)*1)</f>
        <v/>
      </c>
      <c r="AF233" s="72">
        <f>VLOOKUP(Table1[[#This Row],[sheet]],Prg!$A$7:$J$31,5,FALSE)</f>
        <v>0</v>
      </c>
      <c r="AG233" s="72">
        <f>ROW()</f>
        <v>233</v>
      </c>
    </row>
    <row r="234" spans="24:33" hidden="1" x14ac:dyDescent="0.3">
      <c r="X234" s="66">
        <v>2</v>
      </c>
      <c r="Y234" s="66" t="s">
        <v>473</v>
      </c>
      <c r="Z234" s="66" t="s">
        <v>1</v>
      </c>
      <c r="AA234" s="66" t="str">
        <f>IF(OR(VLOOKUP(Table1[[#This Row],[sheet]],Prg!$A$7:$F$31,6,FALSE)=Prg!$O$2,VLOOKUP(Table1[[#This Row],[sheet]],Prg!$A$7:$F$31,6,FALSE)=Prg!$O$3),"Yes","No")</f>
        <v>No</v>
      </c>
      <c r="AB234" s="66">
        <v>2023</v>
      </c>
      <c r="AC234" s="72">
        <v>16</v>
      </c>
      <c r="AD234" s="66">
        <f ca="1">IF(ISERROR(VLOOKUP(Table1[[#This Row],[item]],INDIRECT("'"&amp;Table1[[#This Row],[sheet]]&amp;"'!$A$8:$T$42"),Table1[[#This Row],[r]],FALSE)),"",VLOOKUP(Table1[[#This Row],[item]],INDIRECT("'"&amp;Table1[[#This Row],[sheet]]&amp;"'!$A$8:$T$42"),Table1[[#This Row],[r]],FALSE))</f>
        <v>0</v>
      </c>
      <c r="AE234" s="72" t="str">
        <f>IF(VLOOKUP(Table1[[#This Row],[sheet]],Prg!$A$7:$J$31,10,FALSE)="","",VLOOKUP(Table1[[#This Row],[sheet]],Prg!$A$7:$J$31,10,FALSE)*1)</f>
        <v/>
      </c>
      <c r="AF234" s="72">
        <f>VLOOKUP(Table1[[#This Row],[sheet]],Prg!$A$7:$J$31,5,FALSE)</f>
        <v>0</v>
      </c>
      <c r="AG234" s="72">
        <f>ROW()</f>
        <v>234</v>
      </c>
    </row>
    <row r="235" spans="24:33" hidden="1" x14ac:dyDescent="0.3">
      <c r="X235" s="66">
        <v>2</v>
      </c>
      <c r="Y235" s="66" t="s">
        <v>474</v>
      </c>
      <c r="Z235" s="66" t="s">
        <v>24</v>
      </c>
      <c r="AA235" s="66" t="str">
        <f>IF(OR(VLOOKUP(Table1[[#This Row],[sheet]],Prg!$A$7:$F$31,6,FALSE)=Prg!$O$2,VLOOKUP(Table1[[#This Row],[sheet]],Prg!$A$7:$F$31,6,FALSE)=Prg!$O$3),"Yes","No")</f>
        <v>No</v>
      </c>
      <c r="AB235" s="66">
        <v>2023</v>
      </c>
      <c r="AC235" s="72">
        <v>16</v>
      </c>
      <c r="AD235" s="66">
        <f ca="1">IF(ISERROR(VLOOKUP(Table1[[#This Row],[item]],INDIRECT("'"&amp;Table1[[#This Row],[sheet]]&amp;"'!$A$8:$T$42"),Table1[[#This Row],[r]],FALSE)),"",VLOOKUP(Table1[[#This Row],[item]],INDIRECT("'"&amp;Table1[[#This Row],[sheet]]&amp;"'!$A$8:$T$42"),Table1[[#This Row],[r]],FALSE))</f>
        <v>0</v>
      </c>
      <c r="AE235" s="72" t="str">
        <f>IF(VLOOKUP(Table1[[#This Row],[sheet]],Prg!$A$7:$J$31,10,FALSE)="","",VLOOKUP(Table1[[#This Row],[sheet]],Prg!$A$7:$J$31,10,FALSE)*1)</f>
        <v/>
      </c>
      <c r="AF235" s="72">
        <f>VLOOKUP(Table1[[#This Row],[sheet]],Prg!$A$7:$J$31,5,FALSE)</f>
        <v>0</v>
      </c>
      <c r="AG235" s="72">
        <f>ROW()</f>
        <v>235</v>
      </c>
    </row>
    <row r="236" spans="24:33" hidden="1" x14ac:dyDescent="0.3">
      <c r="X236" s="66">
        <v>2</v>
      </c>
      <c r="Y236" s="66" t="s">
        <v>477</v>
      </c>
      <c r="Z236" s="66" t="s">
        <v>25</v>
      </c>
      <c r="AA236" s="66" t="str">
        <f>IF(OR(VLOOKUP(Table1[[#This Row],[sheet]],Prg!$A$7:$F$31,6,FALSE)=Prg!$O$2,VLOOKUP(Table1[[#This Row],[sheet]],Prg!$A$7:$F$31,6,FALSE)=Prg!$O$3),"Yes","No")</f>
        <v>No</v>
      </c>
      <c r="AB236" s="66">
        <v>2023</v>
      </c>
      <c r="AC236" s="72">
        <v>16</v>
      </c>
      <c r="AD236" s="66">
        <f ca="1">IF(ISERROR(VLOOKUP(Table1[[#This Row],[item]],INDIRECT("'"&amp;Table1[[#This Row],[sheet]]&amp;"'!$A$8:$T$42"),Table1[[#This Row],[r]],FALSE)),"",VLOOKUP(Table1[[#This Row],[item]],INDIRECT("'"&amp;Table1[[#This Row],[sheet]]&amp;"'!$A$8:$T$42"),Table1[[#This Row],[r]],FALSE))</f>
        <v>0</v>
      </c>
      <c r="AE236" s="72" t="str">
        <f>IF(VLOOKUP(Table1[[#This Row],[sheet]],Prg!$A$7:$J$31,10,FALSE)="","",VLOOKUP(Table1[[#This Row],[sheet]],Prg!$A$7:$J$31,10,FALSE)*1)</f>
        <v/>
      </c>
      <c r="AF236" s="72">
        <f>VLOOKUP(Table1[[#This Row],[sheet]],Prg!$A$7:$J$31,5,FALSE)</f>
        <v>0</v>
      </c>
      <c r="AG236" s="72">
        <f>ROW()</f>
        <v>236</v>
      </c>
    </row>
    <row r="237" spans="24:33" hidden="1" x14ac:dyDescent="0.3">
      <c r="X237" s="66">
        <v>2</v>
      </c>
      <c r="Y237" s="66" t="s">
        <v>478</v>
      </c>
      <c r="Z237" s="66" t="s">
        <v>26</v>
      </c>
      <c r="AA237" s="66" t="str">
        <f>IF(OR(VLOOKUP(Table1[[#This Row],[sheet]],Prg!$A$7:$F$31,6,FALSE)=Prg!$O$2,VLOOKUP(Table1[[#This Row],[sheet]],Prg!$A$7:$F$31,6,FALSE)=Prg!$O$3),"Yes","No")</f>
        <v>No</v>
      </c>
      <c r="AB237" s="66">
        <v>2023</v>
      </c>
      <c r="AC237" s="72">
        <v>16</v>
      </c>
      <c r="AD237" s="66">
        <f ca="1">IF(ISERROR(VLOOKUP(Table1[[#This Row],[item]],INDIRECT("'"&amp;Table1[[#This Row],[sheet]]&amp;"'!$A$8:$T$42"),Table1[[#This Row],[r]],FALSE)),"",VLOOKUP(Table1[[#This Row],[item]],INDIRECT("'"&amp;Table1[[#This Row],[sheet]]&amp;"'!$A$8:$T$42"),Table1[[#This Row],[r]],FALSE))</f>
        <v>0</v>
      </c>
      <c r="AE237" s="72" t="str">
        <f>IF(VLOOKUP(Table1[[#This Row],[sheet]],Prg!$A$7:$J$31,10,FALSE)="","",VLOOKUP(Table1[[#This Row],[sheet]],Prg!$A$7:$J$31,10,FALSE)*1)</f>
        <v/>
      </c>
      <c r="AF237" s="72">
        <f>VLOOKUP(Table1[[#This Row],[sheet]],Prg!$A$7:$J$31,5,FALSE)</f>
        <v>0</v>
      </c>
      <c r="AG237" s="72">
        <f>ROW()</f>
        <v>237</v>
      </c>
    </row>
    <row r="238" spans="24:33" hidden="1" x14ac:dyDescent="0.3">
      <c r="X238" s="66">
        <v>2</v>
      </c>
      <c r="Y238" s="66" t="s">
        <v>479</v>
      </c>
      <c r="Z238" s="66" t="s">
        <v>27</v>
      </c>
      <c r="AA238" s="66" t="str">
        <f>IF(OR(VLOOKUP(Table1[[#This Row],[sheet]],Prg!$A$7:$F$31,6,FALSE)=Prg!$O$2,VLOOKUP(Table1[[#This Row],[sheet]],Prg!$A$7:$F$31,6,FALSE)=Prg!$O$3),"Yes","No")</f>
        <v>No</v>
      </c>
      <c r="AB238" s="66">
        <v>2023</v>
      </c>
      <c r="AC238" s="72">
        <v>16</v>
      </c>
      <c r="AD238" s="66">
        <f ca="1">IF(ISERROR(VLOOKUP(Table1[[#This Row],[item]],INDIRECT("'"&amp;Table1[[#This Row],[sheet]]&amp;"'!$A$8:$T$42"),Table1[[#This Row],[r]],FALSE)),"",VLOOKUP(Table1[[#This Row],[item]],INDIRECT("'"&amp;Table1[[#This Row],[sheet]]&amp;"'!$A$8:$T$42"),Table1[[#This Row],[r]],FALSE))</f>
        <v>0</v>
      </c>
      <c r="AE238" s="72" t="str">
        <f>IF(VLOOKUP(Table1[[#This Row],[sheet]],Prg!$A$7:$J$31,10,FALSE)="","",VLOOKUP(Table1[[#This Row],[sheet]],Prg!$A$7:$J$31,10,FALSE)*1)</f>
        <v/>
      </c>
      <c r="AF238" s="72">
        <f>VLOOKUP(Table1[[#This Row],[sheet]],Prg!$A$7:$J$31,5,FALSE)</f>
        <v>0</v>
      </c>
      <c r="AG238" s="72">
        <f>ROW()</f>
        <v>238</v>
      </c>
    </row>
    <row r="239" spans="24:33" hidden="1" x14ac:dyDescent="0.3">
      <c r="X239" s="66">
        <v>2</v>
      </c>
      <c r="Y239" s="66" t="s">
        <v>475</v>
      </c>
      <c r="Z239" s="66" t="s">
        <v>28</v>
      </c>
      <c r="AA239" s="66" t="str">
        <f>IF(OR(VLOOKUP(Table1[[#This Row],[sheet]],Prg!$A$7:$F$31,6,FALSE)=Prg!$O$2,VLOOKUP(Table1[[#This Row],[sheet]],Prg!$A$7:$F$31,6,FALSE)=Prg!$O$3),"Yes","No")</f>
        <v>No</v>
      </c>
      <c r="AB239" s="66">
        <v>2023</v>
      </c>
      <c r="AC239" s="72">
        <v>16</v>
      </c>
      <c r="AD239" s="66">
        <f ca="1">IF(ISERROR(VLOOKUP(Table1[[#This Row],[item]],INDIRECT("'"&amp;Table1[[#This Row],[sheet]]&amp;"'!$A$8:$T$42"),Table1[[#This Row],[r]],FALSE)),"",VLOOKUP(Table1[[#This Row],[item]],INDIRECT("'"&amp;Table1[[#This Row],[sheet]]&amp;"'!$A$8:$T$42"),Table1[[#This Row],[r]],FALSE))</f>
        <v>0</v>
      </c>
      <c r="AE239" s="72" t="str">
        <f>IF(VLOOKUP(Table1[[#This Row],[sheet]],Prg!$A$7:$J$31,10,FALSE)="","",VLOOKUP(Table1[[#This Row],[sheet]],Prg!$A$7:$J$31,10,FALSE)*1)</f>
        <v/>
      </c>
      <c r="AF239" s="72">
        <f>VLOOKUP(Table1[[#This Row],[sheet]],Prg!$A$7:$J$31,5,FALSE)</f>
        <v>0</v>
      </c>
      <c r="AG239" s="72">
        <f>ROW()</f>
        <v>239</v>
      </c>
    </row>
    <row r="240" spans="24:33" hidden="1" x14ac:dyDescent="0.3">
      <c r="X240" s="66">
        <v>2</v>
      </c>
      <c r="Y240" s="66" t="s">
        <v>480</v>
      </c>
      <c r="Z240" s="66" t="s">
        <v>29</v>
      </c>
      <c r="AA240" s="66" t="str">
        <f>IF(OR(VLOOKUP(Table1[[#This Row],[sheet]],Prg!$A$7:$F$31,6,FALSE)=Prg!$O$2,VLOOKUP(Table1[[#This Row],[sheet]],Prg!$A$7:$F$31,6,FALSE)=Prg!$O$3),"Yes","No")</f>
        <v>No</v>
      </c>
      <c r="AB240" s="66">
        <v>2023</v>
      </c>
      <c r="AC240" s="72">
        <v>16</v>
      </c>
      <c r="AD240" s="66">
        <f ca="1">IF(ISERROR(VLOOKUP(Table1[[#This Row],[item]],INDIRECT("'"&amp;Table1[[#This Row],[sheet]]&amp;"'!$A$8:$T$42"),Table1[[#This Row],[r]],FALSE)),"",VLOOKUP(Table1[[#This Row],[item]],INDIRECT("'"&amp;Table1[[#This Row],[sheet]]&amp;"'!$A$8:$T$42"),Table1[[#This Row],[r]],FALSE))</f>
        <v>0</v>
      </c>
      <c r="AE240" s="72" t="str">
        <f>IF(VLOOKUP(Table1[[#This Row],[sheet]],Prg!$A$7:$J$31,10,FALSE)="","",VLOOKUP(Table1[[#This Row],[sheet]],Prg!$A$7:$J$31,10,FALSE)*1)</f>
        <v/>
      </c>
      <c r="AF240" s="72">
        <f>VLOOKUP(Table1[[#This Row],[sheet]],Prg!$A$7:$J$31,5,FALSE)</f>
        <v>0</v>
      </c>
      <c r="AG240" s="72">
        <f>ROW()</f>
        <v>240</v>
      </c>
    </row>
    <row r="241" spans="24:33" hidden="1" x14ac:dyDescent="0.3">
      <c r="X241" s="66">
        <v>2</v>
      </c>
      <c r="Y241" s="66" t="s">
        <v>481</v>
      </c>
      <c r="Z241" s="66" t="s">
        <v>30</v>
      </c>
      <c r="AA241" s="66" t="str">
        <f>IF(OR(VLOOKUP(Table1[[#This Row],[sheet]],Prg!$A$7:$F$31,6,FALSE)=Prg!$O$2,VLOOKUP(Table1[[#This Row],[sheet]],Prg!$A$7:$F$31,6,FALSE)=Prg!$O$3),"Yes","No")</f>
        <v>No</v>
      </c>
      <c r="AB241" s="66">
        <v>2023</v>
      </c>
      <c r="AC241" s="72">
        <v>16</v>
      </c>
      <c r="AD241" s="66">
        <f ca="1">IF(ISERROR(VLOOKUP(Table1[[#This Row],[item]],INDIRECT("'"&amp;Table1[[#This Row],[sheet]]&amp;"'!$A$8:$T$42"),Table1[[#This Row],[r]],FALSE)),"",VLOOKUP(Table1[[#This Row],[item]],INDIRECT("'"&amp;Table1[[#This Row],[sheet]]&amp;"'!$A$8:$T$42"),Table1[[#This Row],[r]],FALSE))</f>
        <v>0</v>
      </c>
      <c r="AE241" s="72" t="str">
        <f>IF(VLOOKUP(Table1[[#This Row],[sheet]],Prg!$A$7:$J$31,10,FALSE)="","",VLOOKUP(Table1[[#This Row],[sheet]],Prg!$A$7:$J$31,10,FALSE)*1)</f>
        <v/>
      </c>
      <c r="AF241" s="72">
        <f>VLOOKUP(Table1[[#This Row],[sheet]],Prg!$A$7:$J$31,5,FALSE)</f>
        <v>0</v>
      </c>
      <c r="AG241" s="72">
        <f>ROW()</f>
        <v>241</v>
      </c>
    </row>
    <row r="242" spans="24:33" hidden="1" x14ac:dyDescent="0.3">
      <c r="X242" s="66">
        <v>2</v>
      </c>
      <c r="Y242" s="66" t="s">
        <v>482</v>
      </c>
      <c r="Z242" s="66" t="s">
        <v>27</v>
      </c>
      <c r="AA242" s="66" t="str">
        <f>IF(OR(VLOOKUP(Table1[[#This Row],[sheet]],Prg!$A$7:$F$31,6,FALSE)=Prg!$O$2,VLOOKUP(Table1[[#This Row],[sheet]],Prg!$A$7:$F$31,6,FALSE)=Prg!$O$3),"Yes","No")</f>
        <v>No</v>
      </c>
      <c r="AB242" s="66">
        <v>2023</v>
      </c>
      <c r="AC242" s="72">
        <v>16</v>
      </c>
      <c r="AD242" s="66">
        <f ca="1">IF(ISERROR(VLOOKUP(Table1[[#This Row],[item]],INDIRECT("'"&amp;Table1[[#This Row],[sheet]]&amp;"'!$A$8:$T$42"),Table1[[#This Row],[r]],FALSE)),"",VLOOKUP(Table1[[#This Row],[item]],INDIRECT("'"&amp;Table1[[#This Row],[sheet]]&amp;"'!$A$8:$T$42"),Table1[[#This Row],[r]],FALSE))</f>
        <v>0</v>
      </c>
      <c r="AE242" s="72" t="str">
        <f>IF(VLOOKUP(Table1[[#This Row],[sheet]],Prg!$A$7:$J$31,10,FALSE)="","",VLOOKUP(Table1[[#This Row],[sheet]],Prg!$A$7:$J$31,10,FALSE)*1)</f>
        <v/>
      </c>
      <c r="AF242" s="72">
        <f>VLOOKUP(Table1[[#This Row],[sheet]],Prg!$A$7:$J$31,5,FALSE)</f>
        <v>0</v>
      </c>
      <c r="AG242" s="72">
        <f>ROW()</f>
        <v>242</v>
      </c>
    </row>
    <row r="243" spans="24:33" hidden="1" x14ac:dyDescent="0.3">
      <c r="X243" s="66">
        <v>2</v>
      </c>
      <c r="Y243" s="66" t="s">
        <v>476</v>
      </c>
      <c r="Z243" s="66" t="s">
        <v>469</v>
      </c>
      <c r="AA243" s="66" t="str">
        <f>IF(OR(VLOOKUP(Table1[[#This Row],[sheet]],Prg!$A$7:$F$31,6,FALSE)=Prg!$O$2,VLOOKUP(Table1[[#This Row],[sheet]],Prg!$A$7:$F$31,6,FALSE)=Prg!$O$3),"Yes","No")</f>
        <v>No</v>
      </c>
      <c r="AB243" s="66">
        <v>2023</v>
      </c>
      <c r="AC243" s="72">
        <v>16</v>
      </c>
      <c r="AD243" s="66">
        <f ca="1">IF(ISERROR(VLOOKUP(Table1[[#This Row],[item]],INDIRECT("'"&amp;Table1[[#This Row],[sheet]]&amp;"'!$A$8:$T$42"),Table1[[#This Row],[r]],FALSE)),"",VLOOKUP(Table1[[#This Row],[item]],INDIRECT("'"&amp;Table1[[#This Row],[sheet]]&amp;"'!$A$8:$T$42"),Table1[[#This Row],[r]],FALSE))</f>
        <v>0</v>
      </c>
      <c r="AE243" s="72" t="str">
        <f>IF(VLOOKUP(Table1[[#This Row],[sheet]],Prg!$A$7:$J$31,10,FALSE)="","",VLOOKUP(Table1[[#This Row],[sheet]],Prg!$A$7:$J$31,10,FALSE)*1)</f>
        <v/>
      </c>
      <c r="AF243" s="72">
        <f>VLOOKUP(Table1[[#This Row],[sheet]],Prg!$A$7:$J$31,5,FALSE)</f>
        <v>0</v>
      </c>
      <c r="AG243" s="72">
        <f>ROW()</f>
        <v>243</v>
      </c>
    </row>
    <row r="244" spans="24:33" hidden="1" x14ac:dyDescent="0.3">
      <c r="X244" s="66">
        <v>2</v>
      </c>
      <c r="Y244" s="66" t="s">
        <v>483</v>
      </c>
      <c r="Z244" s="66" t="s">
        <v>470</v>
      </c>
      <c r="AA244" s="66" t="str">
        <f>IF(OR(VLOOKUP(Table1[[#This Row],[sheet]],Prg!$A$7:$F$31,6,FALSE)=Prg!$O$2,VLOOKUP(Table1[[#This Row],[sheet]],Prg!$A$7:$F$31,6,FALSE)=Prg!$O$3),"Yes","No")</f>
        <v>No</v>
      </c>
      <c r="AB244" s="66">
        <v>2023</v>
      </c>
      <c r="AC244" s="72">
        <v>16</v>
      </c>
      <c r="AD244" s="66">
        <f ca="1">IF(ISERROR(VLOOKUP(Table1[[#This Row],[item]],INDIRECT("'"&amp;Table1[[#This Row],[sheet]]&amp;"'!$A$8:$T$42"),Table1[[#This Row],[r]],FALSE)),"",VLOOKUP(Table1[[#This Row],[item]],INDIRECT("'"&amp;Table1[[#This Row],[sheet]]&amp;"'!$A$8:$T$42"),Table1[[#This Row],[r]],FALSE))</f>
        <v>0</v>
      </c>
      <c r="AE244" s="72" t="str">
        <f>IF(VLOOKUP(Table1[[#This Row],[sheet]],Prg!$A$7:$J$31,10,FALSE)="","",VLOOKUP(Table1[[#This Row],[sheet]],Prg!$A$7:$J$31,10,FALSE)*1)</f>
        <v/>
      </c>
      <c r="AF244" s="72">
        <f>VLOOKUP(Table1[[#This Row],[sheet]],Prg!$A$7:$J$31,5,FALSE)</f>
        <v>0</v>
      </c>
      <c r="AG244" s="72">
        <f>ROW()</f>
        <v>244</v>
      </c>
    </row>
    <row r="245" spans="24:33" hidden="1" x14ac:dyDescent="0.3">
      <c r="X245" s="66">
        <v>2</v>
      </c>
      <c r="Y245" s="66" t="s">
        <v>484</v>
      </c>
      <c r="Z245" s="66" t="s">
        <v>471</v>
      </c>
      <c r="AA245" s="66" t="str">
        <f>IF(OR(VLOOKUP(Table1[[#This Row],[sheet]],Prg!$A$7:$F$31,6,FALSE)=Prg!$O$2,VLOOKUP(Table1[[#This Row],[sheet]],Prg!$A$7:$F$31,6,FALSE)=Prg!$O$3),"Yes","No")</f>
        <v>No</v>
      </c>
      <c r="AB245" s="66">
        <v>2023</v>
      </c>
      <c r="AC245" s="72">
        <v>16</v>
      </c>
      <c r="AD245" s="66">
        <f ca="1">IF(ISERROR(VLOOKUP(Table1[[#This Row],[item]],INDIRECT("'"&amp;Table1[[#This Row],[sheet]]&amp;"'!$A$8:$T$42"),Table1[[#This Row],[r]],FALSE)),"",VLOOKUP(Table1[[#This Row],[item]],INDIRECT("'"&amp;Table1[[#This Row],[sheet]]&amp;"'!$A$8:$T$42"),Table1[[#This Row],[r]],FALSE))</f>
        <v>0</v>
      </c>
      <c r="AE245" s="72" t="str">
        <f>IF(VLOOKUP(Table1[[#This Row],[sheet]],Prg!$A$7:$J$31,10,FALSE)="","",VLOOKUP(Table1[[#This Row],[sheet]],Prg!$A$7:$J$31,10,FALSE)*1)</f>
        <v/>
      </c>
      <c r="AF245" s="72">
        <f>VLOOKUP(Table1[[#This Row],[sheet]],Prg!$A$7:$J$31,5,FALSE)</f>
        <v>0</v>
      </c>
      <c r="AG245" s="72">
        <f>ROW()</f>
        <v>245</v>
      </c>
    </row>
    <row r="246" spans="24:33" hidden="1" x14ac:dyDescent="0.3">
      <c r="X246" s="66">
        <v>2</v>
      </c>
      <c r="Y246" s="66" t="s">
        <v>485</v>
      </c>
      <c r="Z246" s="66" t="s">
        <v>472</v>
      </c>
      <c r="AA246" s="66" t="str">
        <f>IF(OR(VLOOKUP(Table1[[#This Row],[sheet]],Prg!$A$7:$F$31,6,FALSE)=Prg!$O$2,VLOOKUP(Table1[[#This Row],[sheet]],Prg!$A$7:$F$31,6,FALSE)=Prg!$O$3),"Yes","No")</f>
        <v>No</v>
      </c>
      <c r="AB246" s="66">
        <v>2023</v>
      </c>
      <c r="AC246" s="72">
        <v>16</v>
      </c>
      <c r="AD246" s="66">
        <f ca="1">IF(ISERROR(VLOOKUP(Table1[[#This Row],[item]],INDIRECT("'"&amp;Table1[[#This Row],[sheet]]&amp;"'!$A$8:$T$42"),Table1[[#This Row],[r]],FALSE)),"",VLOOKUP(Table1[[#This Row],[item]],INDIRECT("'"&amp;Table1[[#This Row],[sheet]]&amp;"'!$A$8:$T$42"),Table1[[#This Row],[r]],FALSE))</f>
        <v>0</v>
      </c>
      <c r="AE246" s="72" t="str">
        <f>IF(VLOOKUP(Table1[[#This Row],[sheet]],Prg!$A$7:$J$31,10,FALSE)="","",VLOOKUP(Table1[[#This Row],[sheet]],Prg!$A$7:$J$31,10,FALSE)*1)</f>
        <v/>
      </c>
      <c r="AF246" s="72">
        <f>VLOOKUP(Table1[[#This Row],[sheet]],Prg!$A$7:$J$31,5,FALSE)</f>
        <v>0</v>
      </c>
      <c r="AG246" s="72">
        <f>ROW()</f>
        <v>246</v>
      </c>
    </row>
    <row r="247" spans="24:33" hidden="1" x14ac:dyDescent="0.3">
      <c r="X247" s="66">
        <v>2</v>
      </c>
      <c r="Y247" s="66" t="s">
        <v>486</v>
      </c>
      <c r="Z247" s="66" t="s">
        <v>31</v>
      </c>
      <c r="AA247" s="66" t="str">
        <f>IF(OR(VLOOKUP(Table1[[#This Row],[sheet]],Prg!$A$7:$F$31,6,FALSE)=Prg!$O$2,VLOOKUP(Table1[[#This Row],[sheet]],Prg!$A$7:$F$31,6,FALSE)=Prg!$O$3),"Yes","No")</f>
        <v>No</v>
      </c>
      <c r="AB247" s="66">
        <v>2023</v>
      </c>
      <c r="AC247" s="72">
        <v>16</v>
      </c>
      <c r="AD247" s="66">
        <f ca="1">IF(ISERROR(VLOOKUP(Table1[[#This Row],[item]],INDIRECT("'"&amp;Table1[[#This Row],[sheet]]&amp;"'!$A$8:$T$42"),Table1[[#This Row],[r]],FALSE)),"",VLOOKUP(Table1[[#This Row],[item]],INDIRECT("'"&amp;Table1[[#This Row],[sheet]]&amp;"'!$A$8:$T$42"),Table1[[#This Row],[r]],FALSE))</f>
        <v>0</v>
      </c>
      <c r="AE247" s="72" t="str">
        <f>IF(VLOOKUP(Table1[[#This Row],[sheet]],Prg!$A$7:$J$31,10,FALSE)="","",VLOOKUP(Table1[[#This Row],[sheet]],Prg!$A$7:$J$31,10,FALSE)*1)</f>
        <v/>
      </c>
      <c r="AF247" s="72">
        <f>VLOOKUP(Table1[[#This Row],[sheet]],Prg!$A$7:$J$31,5,FALSE)</f>
        <v>0</v>
      </c>
      <c r="AG247" s="72">
        <f>ROW()</f>
        <v>247</v>
      </c>
    </row>
    <row r="248" spans="24:33" hidden="1" x14ac:dyDescent="0.3">
      <c r="X248" s="66">
        <v>2</v>
      </c>
      <c r="Y248" s="70" t="s">
        <v>487</v>
      </c>
      <c r="Z248" s="70" t="s">
        <v>12</v>
      </c>
      <c r="AA248" s="70" t="str">
        <f>IF(OR(VLOOKUP(Table1[[#This Row],[sheet]],Prg!$A$7:$F$31,6,FALSE)=Prg!$O$2,VLOOKUP(Table1[[#This Row],[sheet]],Prg!$A$7:$F$31,6,FALSE)=Prg!$O$3),"Yes","No")</f>
        <v>No</v>
      </c>
      <c r="AB248" s="70">
        <v>2024</v>
      </c>
      <c r="AC248" s="72">
        <v>17</v>
      </c>
      <c r="AD248" s="66">
        <f ca="1">IF(ISERROR(VLOOKUP(Table1[[#This Row],[item]],INDIRECT("'"&amp;Table1[[#This Row],[sheet]]&amp;"'!$A$8:$T$42"),Table1[[#This Row],[r]],FALSE)),"",VLOOKUP(Table1[[#This Row],[item]],INDIRECT("'"&amp;Table1[[#This Row],[sheet]]&amp;"'!$A$8:$T$42"),Table1[[#This Row],[r]],FALSE))</f>
        <v>0</v>
      </c>
      <c r="AE248" s="72" t="str">
        <f>IF(VLOOKUP(Table1[[#This Row],[sheet]],Prg!$A$7:$J$31,10,FALSE)="","",VLOOKUP(Table1[[#This Row],[sheet]],Prg!$A$7:$J$31,10,FALSE)*1)</f>
        <v/>
      </c>
      <c r="AF248" s="72">
        <f>VLOOKUP(Table1[[#This Row],[sheet]],Prg!$A$7:$J$31,5,FALSE)</f>
        <v>0</v>
      </c>
      <c r="AG248" s="72">
        <f>ROW()</f>
        <v>248</v>
      </c>
    </row>
    <row r="249" spans="24:33" hidden="1" x14ac:dyDescent="0.3">
      <c r="X249" s="66">
        <v>2</v>
      </c>
      <c r="Y249" s="66" t="s">
        <v>488</v>
      </c>
      <c r="Z249" s="66" t="s">
        <v>13</v>
      </c>
      <c r="AA249" s="66" t="str">
        <f>IF(OR(VLOOKUP(Table1[[#This Row],[sheet]],Prg!$A$7:$F$31,6,FALSE)=Prg!$O$2,VLOOKUP(Table1[[#This Row],[sheet]],Prg!$A$7:$F$31,6,FALSE)=Prg!$O$3),"Yes","No")</f>
        <v>No</v>
      </c>
      <c r="AB249" s="66">
        <v>2024</v>
      </c>
      <c r="AC249" s="72">
        <v>17</v>
      </c>
      <c r="AD249" s="66">
        <f ca="1">IF(ISERROR(VLOOKUP(Table1[[#This Row],[item]],INDIRECT("'"&amp;Table1[[#This Row],[sheet]]&amp;"'!$A$8:$T$42"),Table1[[#This Row],[r]],FALSE)),"",VLOOKUP(Table1[[#This Row],[item]],INDIRECT("'"&amp;Table1[[#This Row],[sheet]]&amp;"'!$A$8:$T$42"),Table1[[#This Row],[r]],FALSE))</f>
        <v>0</v>
      </c>
      <c r="AE249" s="72" t="str">
        <f>IF(VLOOKUP(Table1[[#This Row],[sheet]],Prg!$A$7:$J$31,10,FALSE)="","",VLOOKUP(Table1[[#This Row],[sheet]],Prg!$A$7:$J$31,10,FALSE)*1)</f>
        <v/>
      </c>
      <c r="AF249" s="72">
        <f>VLOOKUP(Table1[[#This Row],[sheet]],Prg!$A$7:$J$31,5,FALSE)</f>
        <v>0</v>
      </c>
      <c r="AG249" s="72">
        <f>ROW()</f>
        <v>249</v>
      </c>
    </row>
    <row r="250" spans="24:33" hidden="1" x14ac:dyDescent="0.3">
      <c r="X250" s="66">
        <v>2</v>
      </c>
      <c r="Y250" s="66" t="s">
        <v>489</v>
      </c>
      <c r="Z250" s="66" t="s">
        <v>14</v>
      </c>
      <c r="AA250" s="66" t="str">
        <f>IF(OR(VLOOKUP(Table1[[#This Row],[sheet]],Prg!$A$7:$F$31,6,FALSE)=Prg!$O$2,VLOOKUP(Table1[[#This Row],[sheet]],Prg!$A$7:$F$31,6,FALSE)=Prg!$O$3),"Yes","No")</f>
        <v>No</v>
      </c>
      <c r="AB250" s="66">
        <v>2024</v>
      </c>
      <c r="AC250" s="72">
        <v>17</v>
      </c>
      <c r="AD250" s="66">
        <f ca="1">IF(ISERROR(VLOOKUP(Table1[[#This Row],[item]],INDIRECT("'"&amp;Table1[[#This Row],[sheet]]&amp;"'!$A$8:$T$42"),Table1[[#This Row],[r]],FALSE)),"",VLOOKUP(Table1[[#This Row],[item]],INDIRECT("'"&amp;Table1[[#This Row],[sheet]]&amp;"'!$A$8:$T$42"),Table1[[#This Row],[r]],FALSE))</f>
        <v>0</v>
      </c>
      <c r="AE250" s="72" t="str">
        <f>IF(VLOOKUP(Table1[[#This Row],[sheet]],Prg!$A$7:$J$31,10,FALSE)="","",VLOOKUP(Table1[[#This Row],[sheet]],Prg!$A$7:$J$31,10,FALSE)*1)</f>
        <v/>
      </c>
      <c r="AF250" s="72">
        <f>VLOOKUP(Table1[[#This Row],[sheet]],Prg!$A$7:$J$31,5,FALSE)</f>
        <v>0</v>
      </c>
      <c r="AG250" s="72">
        <f>ROW()</f>
        <v>250</v>
      </c>
    </row>
    <row r="251" spans="24:33" hidden="1" x14ac:dyDescent="0.3">
      <c r="X251" s="66">
        <v>2</v>
      </c>
      <c r="Y251" s="66" t="s">
        <v>490</v>
      </c>
      <c r="Z251" s="66" t="s">
        <v>464</v>
      </c>
      <c r="AA251" s="66" t="str">
        <f>IF(OR(VLOOKUP(Table1[[#This Row],[sheet]],Prg!$A$7:$F$31,6,FALSE)=Prg!$O$2,VLOOKUP(Table1[[#This Row],[sheet]],Prg!$A$7:$F$31,6,FALSE)=Prg!$O$3),"Yes","No")</f>
        <v>No</v>
      </c>
      <c r="AB251" s="66">
        <v>2024</v>
      </c>
      <c r="AC251" s="72">
        <v>17</v>
      </c>
      <c r="AD251" s="66">
        <f ca="1">IF(ISERROR(VLOOKUP(Table1[[#This Row],[item]],INDIRECT("'"&amp;Table1[[#This Row],[sheet]]&amp;"'!$A$8:$T$42"),Table1[[#This Row],[r]],FALSE)),"",VLOOKUP(Table1[[#This Row],[item]],INDIRECT("'"&amp;Table1[[#This Row],[sheet]]&amp;"'!$A$8:$T$42"),Table1[[#This Row],[r]],FALSE))</f>
        <v>0</v>
      </c>
      <c r="AE251" s="72" t="str">
        <f>IF(VLOOKUP(Table1[[#This Row],[sheet]],Prg!$A$7:$J$31,10,FALSE)="","",VLOOKUP(Table1[[#This Row],[sheet]],Prg!$A$7:$J$31,10,FALSE)*1)</f>
        <v/>
      </c>
      <c r="AF251" s="72">
        <f>VLOOKUP(Table1[[#This Row],[sheet]],Prg!$A$7:$J$31,5,FALSE)</f>
        <v>0</v>
      </c>
      <c r="AG251" s="72">
        <f>ROW()</f>
        <v>251</v>
      </c>
    </row>
    <row r="252" spans="24:33" hidden="1" x14ac:dyDescent="0.3">
      <c r="X252" s="66">
        <v>2</v>
      </c>
      <c r="Y252" s="66" t="s">
        <v>491</v>
      </c>
      <c r="Z252" s="66" t="s">
        <v>15</v>
      </c>
      <c r="AA252" s="66" t="str">
        <f>IF(OR(VLOOKUP(Table1[[#This Row],[sheet]],Prg!$A$7:$F$31,6,FALSE)=Prg!$O$2,VLOOKUP(Table1[[#This Row],[sheet]],Prg!$A$7:$F$31,6,FALSE)=Prg!$O$3),"Yes","No")</f>
        <v>No</v>
      </c>
      <c r="AB252" s="66">
        <v>2024</v>
      </c>
      <c r="AC252" s="72">
        <v>17</v>
      </c>
      <c r="AD252" s="66">
        <f ca="1">IF(ISERROR(VLOOKUP(Table1[[#This Row],[item]],INDIRECT("'"&amp;Table1[[#This Row],[sheet]]&amp;"'!$A$8:$T$42"),Table1[[#This Row],[r]],FALSE)),"",VLOOKUP(Table1[[#This Row],[item]],INDIRECT("'"&amp;Table1[[#This Row],[sheet]]&amp;"'!$A$8:$T$42"),Table1[[#This Row],[r]],FALSE))</f>
        <v>0</v>
      </c>
      <c r="AE252" s="72" t="str">
        <f>IF(VLOOKUP(Table1[[#This Row],[sheet]],Prg!$A$7:$J$31,10,FALSE)="","",VLOOKUP(Table1[[#This Row],[sheet]],Prg!$A$7:$J$31,10,FALSE)*1)</f>
        <v/>
      </c>
      <c r="AF252" s="72">
        <f>VLOOKUP(Table1[[#This Row],[sheet]],Prg!$A$7:$J$31,5,FALSE)</f>
        <v>0</v>
      </c>
      <c r="AG252" s="72">
        <f>ROW()</f>
        <v>252</v>
      </c>
    </row>
    <row r="253" spans="24:33" hidden="1" x14ac:dyDescent="0.3">
      <c r="X253" s="66">
        <v>2</v>
      </c>
      <c r="Y253" s="66" t="s">
        <v>492</v>
      </c>
      <c r="Z253" s="66" t="s">
        <v>16</v>
      </c>
      <c r="AA253" s="66" t="str">
        <f>IF(OR(VLOOKUP(Table1[[#This Row],[sheet]],Prg!$A$7:$F$31,6,FALSE)=Prg!$O$2,VLOOKUP(Table1[[#This Row],[sheet]],Prg!$A$7:$F$31,6,FALSE)=Prg!$O$3),"Yes","No")</f>
        <v>No</v>
      </c>
      <c r="AB253" s="66">
        <v>2024</v>
      </c>
      <c r="AC253" s="72">
        <v>17</v>
      </c>
      <c r="AD253" s="66">
        <f ca="1">IF(ISERROR(VLOOKUP(Table1[[#This Row],[item]],INDIRECT("'"&amp;Table1[[#This Row],[sheet]]&amp;"'!$A$8:$T$42"),Table1[[#This Row],[r]],FALSE)),"",VLOOKUP(Table1[[#This Row],[item]],INDIRECT("'"&amp;Table1[[#This Row],[sheet]]&amp;"'!$A$8:$T$42"),Table1[[#This Row],[r]],FALSE))</f>
        <v>0</v>
      </c>
      <c r="AE253" s="72" t="str">
        <f>IF(VLOOKUP(Table1[[#This Row],[sheet]],Prg!$A$7:$J$31,10,FALSE)="","",VLOOKUP(Table1[[#This Row],[sheet]],Prg!$A$7:$J$31,10,FALSE)*1)</f>
        <v/>
      </c>
      <c r="AF253" s="72">
        <f>VLOOKUP(Table1[[#This Row],[sheet]],Prg!$A$7:$J$31,5,FALSE)</f>
        <v>0</v>
      </c>
      <c r="AG253" s="72">
        <f>ROW()</f>
        <v>253</v>
      </c>
    </row>
    <row r="254" spans="24:33" hidden="1" x14ac:dyDescent="0.3">
      <c r="X254" s="66">
        <v>2</v>
      </c>
      <c r="Y254" s="66" t="s">
        <v>493</v>
      </c>
      <c r="Z254" s="66" t="s">
        <v>17</v>
      </c>
      <c r="AA254" s="66" t="str">
        <f>IF(OR(VLOOKUP(Table1[[#This Row],[sheet]],Prg!$A$7:$F$31,6,FALSE)=Prg!$O$2,VLOOKUP(Table1[[#This Row],[sheet]],Prg!$A$7:$F$31,6,FALSE)=Prg!$O$3),"Yes","No")</f>
        <v>No</v>
      </c>
      <c r="AB254" s="66">
        <v>2024</v>
      </c>
      <c r="AC254" s="72">
        <v>17</v>
      </c>
      <c r="AD254" s="66">
        <f ca="1">IF(ISERROR(VLOOKUP(Table1[[#This Row],[item]],INDIRECT("'"&amp;Table1[[#This Row],[sheet]]&amp;"'!$A$8:$T$42"),Table1[[#This Row],[r]],FALSE)),"",VLOOKUP(Table1[[#This Row],[item]],INDIRECT("'"&amp;Table1[[#This Row],[sheet]]&amp;"'!$A$8:$T$42"),Table1[[#This Row],[r]],FALSE))</f>
        <v>0</v>
      </c>
      <c r="AE254" s="72" t="str">
        <f>IF(VLOOKUP(Table1[[#This Row],[sheet]],Prg!$A$7:$J$31,10,FALSE)="","",VLOOKUP(Table1[[#This Row],[sheet]],Prg!$A$7:$J$31,10,FALSE)*1)</f>
        <v/>
      </c>
      <c r="AF254" s="72">
        <f>VLOOKUP(Table1[[#This Row],[sheet]],Prg!$A$7:$J$31,5,FALSE)</f>
        <v>0</v>
      </c>
      <c r="AG254" s="72">
        <f>ROW()</f>
        <v>254</v>
      </c>
    </row>
    <row r="255" spans="24:33" hidden="1" x14ac:dyDescent="0.3">
      <c r="X255" s="66">
        <v>2</v>
      </c>
      <c r="Y255" s="66" t="s">
        <v>494</v>
      </c>
      <c r="Z255" s="66" t="s">
        <v>465</v>
      </c>
      <c r="AA255" s="66" t="str">
        <f>IF(OR(VLOOKUP(Table1[[#This Row],[sheet]],Prg!$A$7:$F$31,6,FALSE)=Prg!$O$2,VLOOKUP(Table1[[#This Row],[sheet]],Prg!$A$7:$F$31,6,FALSE)=Prg!$O$3),"Yes","No")</f>
        <v>No</v>
      </c>
      <c r="AB255" s="66">
        <v>2024</v>
      </c>
      <c r="AC255" s="72">
        <v>17</v>
      </c>
      <c r="AD255" s="66">
        <f ca="1">IF(ISERROR(VLOOKUP(Table1[[#This Row],[item]],INDIRECT("'"&amp;Table1[[#This Row],[sheet]]&amp;"'!$A$8:$T$42"),Table1[[#This Row],[r]],FALSE)),"",VLOOKUP(Table1[[#This Row],[item]],INDIRECT("'"&amp;Table1[[#This Row],[sheet]]&amp;"'!$A$8:$T$42"),Table1[[#This Row],[r]],FALSE))</f>
        <v>0</v>
      </c>
      <c r="AE255" s="72" t="str">
        <f>IF(VLOOKUP(Table1[[#This Row],[sheet]],Prg!$A$7:$J$31,10,FALSE)="","",VLOOKUP(Table1[[#This Row],[sheet]],Prg!$A$7:$J$31,10,FALSE)*1)</f>
        <v/>
      </c>
      <c r="AF255" s="72">
        <f>VLOOKUP(Table1[[#This Row],[sheet]],Prg!$A$7:$J$31,5,FALSE)</f>
        <v>0</v>
      </c>
      <c r="AG255" s="72">
        <f>ROW()</f>
        <v>255</v>
      </c>
    </row>
    <row r="256" spans="24:33" hidden="1" x14ac:dyDescent="0.3">
      <c r="X256" s="66">
        <v>2</v>
      </c>
      <c r="Y256" s="66" t="s">
        <v>495</v>
      </c>
      <c r="Z256" s="66" t="s">
        <v>18</v>
      </c>
      <c r="AA256" s="66" t="str">
        <f>IF(OR(VLOOKUP(Table1[[#This Row],[sheet]],Prg!$A$7:$F$31,6,FALSE)=Prg!$O$2,VLOOKUP(Table1[[#This Row],[sheet]],Prg!$A$7:$F$31,6,FALSE)=Prg!$O$3),"Yes","No")</f>
        <v>No</v>
      </c>
      <c r="AB256" s="66">
        <v>2024</v>
      </c>
      <c r="AC256" s="72">
        <v>17</v>
      </c>
      <c r="AD256" s="66">
        <f ca="1">IF(ISERROR(VLOOKUP(Table1[[#This Row],[item]],INDIRECT("'"&amp;Table1[[#This Row],[sheet]]&amp;"'!$A$8:$T$42"),Table1[[#This Row],[r]],FALSE)),"",VLOOKUP(Table1[[#This Row],[item]],INDIRECT("'"&amp;Table1[[#This Row],[sheet]]&amp;"'!$A$8:$T$42"),Table1[[#This Row],[r]],FALSE))</f>
        <v>0</v>
      </c>
      <c r="AE256" s="72" t="str">
        <f>IF(VLOOKUP(Table1[[#This Row],[sheet]],Prg!$A$7:$J$31,10,FALSE)="","",VLOOKUP(Table1[[#This Row],[sheet]],Prg!$A$7:$J$31,10,FALSE)*1)</f>
        <v/>
      </c>
      <c r="AF256" s="72">
        <f>VLOOKUP(Table1[[#This Row],[sheet]],Prg!$A$7:$J$31,5,FALSE)</f>
        <v>0</v>
      </c>
      <c r="AG256" s="72">
        <f>ROW()</f>
        <v>256</v>
      </c>
    </row>
    <row r="257" spans="24:33" hidden="1" x14ac:dyDescent="0.3">
      <c r="X257" s="66">
        <v>2</v>
      </c>
      <c r="Y257" s="66" t="s">
        <v>496</v>
      </c>
      <c r="Z257" s="66" t="s">
        <v>19</v>
      </c>
      <c r="AA257" s="66" t="str">
        <f>IF(OR(VLOOKUP(Table1[[#This Row],[sheet]],Prg!$A$7:$F$31,6,FALSE)=Prg!$O$2,VLOOKUP(Table1[[#This Row],[sheet]],Prg!$A$7:$F$31,6,FALSE)=Prg!$O$3),"Yes","No")</f>
        <v>No</v>
      </c>
      <c r="AB257" s="66">
        <v>2024</v>
      </c>
      <c r="AC257" s="72">
        <v>17</v>
      </c>
      <c r="AD257" s="66">
        <f ca="1">IF(ISERROR(VLOOKUP(Table1[[#This Row],[item]],INDIRECT("'"&amp;Table1[[#This Row],[sheet]]&amp;"'!$A$8:$T$42"),Table1[[#This Row],[r]],FALSE)),"",VLOOKUP(Table1[[#This Row],[item]],INDIRECT("'"&amp;Table1[[#This Row],[sheet]]&amp;"'!$A$8:$T$42"),Table1[[#This Row],[r]],FALSE))</f>
        <v>0</v>
      </c>
      <c r="AE257" s="72" t="str">
        <f>IF(VLOOKUP(Table1[[#This Row],[sheet]],Prg!$A$7:$J$31,10,FALSE)="","",VLOOKUP(Table1[[#This Row],[sheet]],Prg!$A$7:$J$31,10,FALSE)*1)</f>
        <v/>
      </c>
      <c r="AF257" s="72">
        <f>VLOOKUP(Table1[[#This Row],[sheet]],Prg!$A$7:$J$31,5,FALSE)</f>
        <v>0</v>
      </c>
      <c r="AG257" s="72">
        <f>ROW()</f>
        <v>257</v>
      </c>
    </row>
    <row r="258" spans="24:33" hidden="1" x14ac:dyDescent="0.3">
      <c r="X258" s="66">
        <v>2</v>
      </c>
      <c r="Y258" s="66" t="s">
        <v>497</v>
      </c>
      <c r="Z258" s="66" t="s">
        <v>20</v>
      </c>
      <c r="AA258" s="66" t="str">
        <f>IF(OR(VLOOKUP(Table1[[#This Row],[sheet]],Prg!$A$7:$F$31,6,FALSE)=Prg!$O$2,VLOOKUP(Table1[[#This Row],[sheet]],Prg!$A$7:$F$31,6,FALSE)=Prg!$O$3),"Yes","No")</f>
        <v>No</v>
      </c>
      <c r="AB258" s="66">
        <v>2024</v>
      </c>
      <c r="AC258" s="72">
        <v>17</v>
      </c>
      <c r="AD258" s="66">
        <f ca="1">IF(ISERROR(VLOOKUP(Table1[[#This Row],[item]],INDIRECT("'"&amp;Table1[[#This Row],[sheet]]&amp;"'!$A$8:$T$42"),Table1[[#This Row],[r]],FALSE)),"",VLOOKUP(Table1[[#This Row],[item]],INDIRECT("'"&amp;Table1[[#This Row],[sheet]]&amp;"'!$A$8:$T$42"),Table1[[#This Row],[r]],FALSE))</f>
        <v>0</v>
      </c>
      <c r="AE258" s="72" t="str">
        <f>IF(VLOOKUP(Table1[[#This Row],[sheet]],Prg!$A$7:$J$31,10,FALSE)="","",VLOOKUP(Table1[[#This Row],[sheet]],Prg!$A$7:$J$31,10,FALSE)*1)</f>
        <v/>
      </c>
      <c r="AF258" s="72">
        <f>VLOOKUP(Table1[[#This Row],[sheet]],Prg!$A$7:$J$31,5,FALSE)</f>
        <v>0</v>
      </c>
      <c r="AG258" s="72">
        <f>ROW()</f>
        <v>258</v>
      </c>
    </row>
    <row r="259" spans="24:33" hidden="1" x14ac:dyDescent="0.3">
      <c r="X259" s="66">
        <v>2</v>
      </c>
      <c r="Y259" s="66" t="s">
        <v>498</v>
      </c>
      <c r="Z259" s="66" t="s">
        <v>466</v>
      </c>
      <c r="AA259" s="66" t="str">
        <f>IF(OR(VLOOKUP(Table1[[#This Row],[sheet]],Prg!$A$7:$F$31,6,FALSE)=Prg!$O$2,VLOOKUP(Table1[[#This Row],[sheet]],Prg!$A$7:$F$31,6,FALSE)=Prg!$O$3),"Yes","No")</f>
        <v>No</v>
      </c>
      <c r="AB259" s="66">
        <v>2024</v>
      </c>
      <c r="AC259" s="72">
        <v>17</v>
      </c>
      <c r="AD259" s="66">
        <f ca="1">IF(ISERROR(VLOOKUP(Table1[[#This Row],[item]],INDIRECT("'"&amp;Table1[[#This Row],[sheet]]&amp;"'!$A$8:$T$42"),Table1[[#This Row],[r]],FALSE)),"",VLOOKUP(Table1[[#This Row],[item]],INDIRECT("'"&amp;Table1[[#This Row],[sheet]]&amp;"'!$A$8:$T$42"),Table1[[#This Row],[r]],FALSE))</f>
        <v>0</v>
      </c>
      <c r="AE259" s="72" t="str">
        <f>IF(VLOOKUP(Table1[[#This Row],[sheet]],Prg!$A$7:$J$31,10,FALSE)="","",VLOOKUP(Table1[[#This Row],[sheet]],Prg!$A$7:$J$31,10,FALSE)*1)</f>
        <v/>
      </c>
      <c r="AF259" s="72">
        <f>VLOOKUP(Table1[[#This Row],[sheet]],Prg!$A$7:$J$31,5,FALSE)</f>
        <v>0</v>
      </c>
      <c r="AG259" s="72">
        <f>ROW()</f>
        <v>259</v>
      </c>
    </row>
    <row r="260" spans="24:33" hidden="1" x14ac:dyDescent="0.3">
      <c r="X260" s="66">
        <v>2</v>
      </c>
      <c r="Y260" s="66" t="s">
        <v>499</v>
      </c>
      <c r="Z260" s="66" t="s">
        <v>21</v>
      </c>
      <c r="AA260" s="66" t="str">
        <f>IF(OR(VLOOKUP(Table1[[#This Row],[sheet]],Prg!$A$7:$F$31,6,FALSE)=Prg!$O$2,VLOOKUP(Table1[[#This Row],[sheet]],Prg!$A$7:$F$31,6,FALSE)=Prg!$O$3),"Yes","No")</f>
        <v>No</v>
      </c>
      <c r="AB260" s="66">
        <v>2024</v>
      </c>
      <c r="AC260" s="72">
        <v>17</v>
      </c>
      <c r="AD260" s="66">
        <f ca="1">IF(ISERROR(VLOOKUP(Table1[[#This Row],[item]],INDIRECT("'"&amp;Table1[[#This Row],[sheet]]&amp;"'!$A$8:$T$42"),Table1[[#This Row],[r]],FALSE)),"",VLOOKUP(Table1[[#This Row],[item]],INDIRECT("'"&amp;Table1[[#This Row],[sheet]]&amp;"'!$A$8:$T$42"),Table1[[#This Row],[r]],FALSE))</f>
        <v>0</v>
      </c>
      <c r="AE260" s="72" t="str">
        <f>IF(VLOOKUP(Table1[[#This Row],[sheet]],Prg!$A$7:$J$31,10,FALSE)="","",VLOOKUP(Table1[[#This Row],[sheet]],Prg!$A$7:$J$31,10,FALSE)*1)</f>
        <v/>
      </c>
      <c r="AF260" s="72">
        <f>VLOOKUP(Table1[[#This Row],[sheet]],Prg!$A$7:$J$31,5,FALSE)</f>
        <v>0</v>
      </c>
      <c r="AG260" s="72">
        <f>ROW()</f>
        <v>260</v>
      </c>
    </row>
    <row r="261" spans="24:33" hidden="1" x14ac:dyDescent="0.3">
      <c r="X261" s="66">
        <v>2</v>
      </c>
      <c r="Y261" s="66" t="s">
        <v>500</v>
      </c>
      <c r="Z261" s="66" t="s">
        <v>22</v>
      </c>
      <c r="AA261" s="66" t="str">
        <f>IF(OR(VLOOKUP(Table1[[#This Row],[sheet]],Prg!$A$7:$F$31,6,FALSE)=Prg!$O$2,VLOOKUP(Table1[[#This Row],[sheet]],Prg!$A$7:$F$31,6,FALSE)=Prg!$O$3),"Yes","No")</f>
        <v>No</v>
      </c>
      <c r="AB261" s="66">
        <v>2024</v>
      </c>
      <c r="AC261" s="72">
        <v>17</v>
      </c>
      <c r="AD261" s="66">
        <f ca="1">IF(ISERROR(VLOOKUP(Table1[[#This Row],[item]],INDIRECT("'"&amp;Table1[[#This Row],[sheet]]&amp;"'!$A$8:$T$42"),Table1[[#This Row],[r]],FALSE)),"",VLOOKUP(Table1[[#This Row],[item]],INDIRECT("'"&amp;Table1[[#This Row],[sheet]]&amp;"'!$A$8:$T$42"),Table1[[#This Row],[r]],FALSE))</f>
        <v>0</v>
      </c>
      <c r="AE261" s="72" t="str">
        <f>IF(VLOOKUP(Table1[[#This Row],[sheet]],Prg!$A$7:$J$31,10,FALSE)="","",VLOOKUP(Table1[[#This Row],[sheet]],Prg!$A$7:$J$31,10,FALSE)*1)</f>
        <v/>
      </c>
      <c r="AF261" s="72">
        <f>VLOOKUP(Table1[[#This Row],[sheet]],Prg!$A$7:$J$31,5,FALSE)</f>
        <v>0</v>
      </c>
      <c r="AG261" s="72">
        <f>ROW()</f>
        <v>261</v>
      </c>
    </row>
    <row r="262" spans="24:33" hidden="1" x14ac:dyDescent="0.3">
      <c r="X262" s="66">
        <v>2</v>
      </c>
      <c r="Y262" s="66" t="s">
        <v>501</v>
      </c>
      <c r="Z262" s="66" t="s">
        <v>23</v>
      </c>
      <c r="AA262" s="66" t="str">
        <f>IF(OR(VLOOKUP(Table1[[#This Row],[sheet]],Prg!$A$7:$F$31,6,FALSE)=Prg!$O$2,VLOOKUP(Table1[[#This Row],[sheet]],Prg!$A$7:$F$31,6,FALSE)=Prg!$O$3),"Yes","No")</f>
        <v>No</v>
      </c>
      <c r="AB262" s="66">
        <v>2024</v>
      </c>
      <c r="AC262" s="72">
        <v>17</v>
      </c>
      <c r="AD262" s="66">
        <f ca="1">IF(ISERROR(VLOOKUP(Table1[[#This Row],[item]],INDIRECT("'"&amp;Table1[[#This Row],[sheet]]&amp;"'!$A$8:$T$42"),Table1[[#This Row],[r]],FALSE)),"",VLOOKUP(Table1[[#This Row],[item]],INDIRECT("'"&amp;Table1[[#This Row],[sheet]]&amp;"'!$A$8:$T$42"),Table1[[#This Row],[r]],FALSE))</f>
        <v>0</v>
      </c>
      <c r="AE262" s="72" t="str">
        <f>IF(VLOOKUP(Table1[[#This Row],[sheet]],Prg!$A$7:$J$31,10,FALSE)="","",VLOOKUP(Table1[[#This Row],[sheet]],Prg!$A$7:$J$31,10,FALSE)*1)</f>
        <v/>
      </c>
      <c r="AF262" s="72">
        <f>VLOOKUP(Table1[[#This Row],[sheet]],Prg!$A$7:$J$31,5,FALSE)</f>
        <v>0</v>
      </c>
      <c r="AG262" s="72">
        <f>ROW()</f>
        <v>262</v>
      </c>
    </row>
    <row r="263" spans="24:33" hidden="1" x14ac:dyDescent="0.3">
      <c r="X263" s="66">
        <v>2</v>
      </c>
      <c r="Y263" s="66" t="s">
        <v>502</v>
      </c>
      <c r="Z263" s="66" t="s">
        <v>467</v>
      </c>
      <c r="AA263" s="66" t="str">
        <f>IF(OR(VLOOKUP(Table1[[#This Row],[sheet]],Prg!$A$7:$F$31,6,FALSE)=Prg!$O$2,VLOOKUP(Table1[[#This Row],[sheet]],Prg!$A$7:$F$31,6,FALSE)=Prg!$O$3),"Yes","No")</f>
        <v>No</v>
      </c>
      <c r="AB263" s="66">
        <v>2024</v>
      </c>
      <c r="AC263" s="72">
        <v>17</v>
      </c>
      <c r="AD263" s="66">
        <f ca="1">IF(ISERROR(VLOOKUP(Table1[[#This Row],[item]],INDIRECT("'"&amp;Table1[[#This Row],[sheet]]&amp;"'!$A$8:$T$42"),Table1[[#This Row],[r]],FALSE)),"",VLOOKUP(Table1[[#This Row],[item]],INDIRECT("'"&amp;Table1[[#This Row],[sheet]]&amp;"'!$A$8:$T$42"),Table1[[#This Row],[r]],FALSE))</f>
        <v>0</v>
      </c>
      <c r="AE263" s="72" t="str">
        <f>IF(VLOOKUP(Table1[[#This Row],[sheet]],Prg!$A$7:$J$31,10,FALSE)="","",VLOOKUP(Table1[[#This Row],[sheet]],Prg!$A$7:$J$31,10,FALSE)*1)</f>
        <v/>
      </c>
      <c r="AF263" s="72">
        <f>VLOOKUP(Table1[[#This Row],[sheet]],Prg!$A$7:$J$31,5,FALSE)</f>
        <v>0</v>
      </c>
      <c r="AG263" s="72">
        <f>ROW()</f>
        <v>263</v>
      </c>
    </row>
    <row r="264" spans="24:33" hidden="1" x14ac:dyDescent="0.3">
      <c r="X264" s="66">
        <v>2</v>
      </c>
      <c r="Y264" s="66" t="s">
        <v>473</v>
      </c>
      <c r="Z264" s="66" t="s">
        <v>1</v>
      </c>
      <c r="AA264" s="66" t="str">
        <f>IF(OR(VLOOKUP(Table1[[#This Row],[sheet]],Prg!$A$7:$F$31,6,FALSE)=Prg!$O$2,VLOOKUP(Table1[[#This Row],[sheet]],Prg!$A$7:$F$31,6,FALSE)=Prg!$O$3),"Yes","No")</f>
        <v>No</v>
      </c>
      <c r="AB264" s="66">
        <v>2024</v>
      </c>
      <c r="AC264" s="72">
        <v>17</v>
      </c>
      <c r="AD264" s="66">
        <f ca="1">IF(ISERROR(VLOOKUP(Table1[[#This Row],[item]],INDIRECT("'"&amp;Table1[[#This Row],[sheet]]&amp;"'!$A$8:$T$42"),Table1[[#This Row],[r]],FALSE)),"",VLOOKUP(Table1[[#This Row],[item]],INDIRECT("'"&amp;Table1[[#This Row],[sheet]]&amp;"'!$A$8:$T$42"),Table1[[#This Row],[r]],FALSE))</f>
        <v>0</v>
      </c>
      <c r="AE264" s="72" t="str">
        <f>IF(VLOOKUP(Table1[[#This Row],[sheet]],Prg!$A$7:$J$31,10,FALSE)="","",VLOOKUP(Table1[[#This Row],[sheet]],Prg!$A$7:$J$31,10,FALSE)*1)</f>
        <v/>
      </c>
      <c r="AF264" s="72">
        <f>VLOOKUP(Table1[[#This Row],[sheet]],Prg!$A$7:$J$31,5,FALSE)</f>
        <v>0</v>
      </c>
      <c r="AG264" s="72">
        <f>ROW()</f>
        <v>264</v>
      </c>
    </row>
    <row r="265" spans="24:33" hidden="1" x14ac:dyDescent="0.3">
      <c r="X265" s="66">
        <v>2</v>
      </c>
      <c r="Y265" s="66" t="s">
        <v>474</v>
      </c>
      <c r="Z265" s="66" t="s">
        <v>24</v>
      </c>
      <c r="AA265" s="66" t="str">
        <f>IF(OR(VLOOKUP(Table1[[#This Row],[sheet]],Prg!$A$7:$F$31,6,FALSE)=Prg!$O$2,VLOOKUP(Table1[[#This Row],[sheet]],Prg!$A$7:$F$31,6,FALSE)=Prg!$O$3),"Yes","No")</f>
        <v>No</v>
      </c>
      <c r="AB265" s="66">
        <v>2024</v>
      </c>
      <c r="AC265" s="72">
        <v>17</v>
      </c>
      <c r="AD265" s="66">
        <f ca="1">IF(ISERROR(VLOOKUP(Table1[[#This Row],[item]],INDIRECT("'"&amp;Table1[[#This Row],[sheet]]&amp;"'!$A$8:$T$42"),Table1[[#This Row],[r]],FALSE)),"",VLOOKUP(Table1[[#This Row],[item]],INDIRECT("'"&amp;Table1[[#This Row],[sheet]]&amp;"'!$A$8:$T$42"),Table1[[#This Row],[r]],FALSE))</f>
        <v>0</v>
      </c>
      <c r="AE265" s="72" t="str">
        <f>IF(VLOOKUP(Table1[[#This Row],[sheet]],Prg!$A$7:$J$31,10,FALSE)="","",VLOOKUP(Table1[[#This Row],[sheet]],Prg!$A$7:$J$31,10,FALSE)*1)</f>
        <v/>
      </c>
      <c r="AF265" s="72">
        <f>VLOOKUP(Table1[[#This Row],[sheet]],Prg!$A$7:$J$31,5,FALSE)</f>
        <v>0</v>
      </c>
      <c r="AG265" s="72">
        <f>ROW()</f>
        <v>265</v>
      </c>
    </row>
    <row r="266" spans="24:33" hidden="1" x14ac:dyDescent="0.3">
      <c r="X266" s="66">
        <v>2</v>
      </c>
      <c r="Y266" s="66" t="s">
        <v>477</v>
      </c>
      <c r="Z266" s="66" t="s">
        <v>25</v>
      </c>
      <c r="AA266" s="66" t="str">
        <f>IF(OR(VLOOKUP(Table1[[#This Row],[sheet]],Prg!$A$7:$F$31,6,FALSE)=Prg!$O$2,VLOOKUP(Table1[[#This Row],[sheet]],Prg!$A$7:$F$31,6,FALSE)=Prg!$O$3),"Yes","No")</f>
        <v>No</v>
      </c>
      <c r="AB266" s="66">
        <v>2024</v>
      </c>
      <c r="AC266" s="72">
        <v>17</v>
      </c>
      <c r="AD266" s="66">
        <f ca="1">IF(ISERROR(VLOOKUP(Table1[[#This Row],[item]],INDIRECT("'"&amp;Table1[[#This Row],[sheet]]&amp;"'!$A$8:$T$42"),Table1[[#This Row],[r]],FALSE)),"",VLOOKUP(Table1[[#This Row],[item]],INDIRECT("'"&amp;Table1[[#This Row],[sheet]]&amp;"'!$A$8:$T$42"),Table1[[#This Row],[r]],FALSE))</f>
        <v>0</v>
      </c>
      <c r="AE266" s="72" t="str">
        <f>IF(VLOOKUP(Table1[[#This Row],[sheet]],Prg!$A$7:$J$31,10,FALSE)="","",VLOOKUP(Table1[[#This Row],[sheet]],Prg!$A$7:$J$31,10,FALSE)*1)</f>
        <v/>
      </c>
      <c r="AF266" s="72">
        <f>VLOOKUP(Table1[[#This Row],[sheet]],Prg!$A$7:$J$31,5,FALSE)</f>
        <v>0</v>
      </c>
      <c r="AG266" s="72">
        <f>ROW()</f>
        <v>266</v>
      </c>
    </row>
    <row r="267" spans="24:33" hidden="1" x14ac:dyDescent="0.3">
      <c r="X267" s="66">
        <v>2</v>
      </c>
      <c r="Y267" s="66" t="s">
        <v>478</v>
      </c>
      <c r="Z267" s="66" t="s">
        <v>26</v>
      </c>
      <c r="AA267" s="66" t="str">
        <f>IF(OR(VLOOKUP(Table1[[#This Row],[sheet]],Prg!$A$7:$F$31,6,FALSE)=Prg!$O$2,VLOOKUP(Table1[[#This Row],[sheet]],Prg!$A$7:$F$31,6,FALSE)=Prg!$O$3),"Yes","No")</f>
        <v>No</v>
      </c>
      <c r="AB267" s="66">
        <v>2024</v>
      </c>
      <c r="AC267" s="72">
        <v>17</v>
      </c>
      <c r="AD267" s="66">
        <f ca="1">IF(ISERROR(VLOOKUP(Table1[[#This Row],[item]],INDIRECT("'"&amp;Table1[[#This Row],[sheet]]&amp;"'!$A$8:$T$42"),Table1[[#This Row],[r]],FALSE)),"",VLOOKUP(Table1[[#This Row],[item]],INDIRECT("'"&amp;Table1[[#This Row],[sheet]]&amp;"'!$A$8:$T$42"),Table1[[#This Row],[r]],FALSE))</f>
        <v>0</v>
      </c>
      <c r="AE267" s="72" t="str">
        <f>IF(VLOOKUP(Table1[[#This Row],[sheet]],Prg!$A$7:$J$31,10,FALSE)="","",VLOOKUP(Table1[[#This Row],[sheet]],Prg!$A$7:$J$31,10,FALSE)*1)</f>
        <v/>
      </c>
      <c r="AF267" s="72">
        <f>VLOOKUP(Table1[[#This Row],[sheet]],Prg!$A$7:$J$31,5,FALSE)</f>
        <v>0</v>
      </c>
      <c r="AG267" s="72">
        <f>ROW()</f>
        <v>267</v>
      </c>
    </row>
    <row r="268" spans="24:33" hidden="1" x14ac:dyDescent="0.3">
      <c r="X268" s="66">
        <v>2</v>
      </c>
      <c r="Y268" s="66" t="s">
        <v>479</v>
      </c>
      <c r="Z268" s="66" t="s">
        <v>27</v>
      </c>
      <c r="AA268" s="66" t="str">
        <f>IF(OR(VLOOKUP(Table1[[#This Row],[sheet]],Prg!$A$7:$F$31,6,FALSE)=Prg!$O$2,VLOOKUP(Table1[[#This Row],[sheet]],Prg!$A$7:$F$31,6,FALSE)=Prg!$O$3),"Yes","No")</f>
        <v>No</v>
      </c>
      <c r="AB268" s="66">
        <v>2024</v>
      </c>
      <c r="AC268" s="72">
        <v>17</v>
      </c>
      <c r="AD268" s="66">
        <f ca="1">IF(ISERROR(VLOOKUP(Table1[[#This Row],[item]],INDIRECT("'"&amp;Table1[[#This Row],[sheet]]&amp;"'!$A$8:$T$42"),Table1[[#This Row],[r]],FALSE)),"",VLOOKUP(Table1[[#This Row],[item]],INDIRECT("'"&amp;Table1[[#This Row],[sheet]]&amp;"'!$A$8:$T$42"),Table1[[#This Row],[r]],FALSE))</f>
        <v>0</v>
      </c>
      <c r="AE268" s="72" t="str">
        <f>IF(VLOOKUP(Table1[[#This Row],[sheet]],Prg!$A$7:$J$31,10,FALSE)="","",VLOOKUP(Table1[[#This Row],[sheet]],Prg!$A$7:$J$31,10,FALSE)*1)</f>
        <v/>
      </c>
      <c r="AF268" s="72">
        <f>VLOOKUP(Table1[[#This Row],[sheet]],Prg!$A$7:$J$31,5,FALSE)</f>
        <v>0</v>
      </c>
      <c r="AG268" s="72">
        <f>ROW()</f>
        <v>268</v>
      </c>
    </row>
    <row r="269" spans="24:33" hidden="1" x14ac:dyDescent="0.3">
      <c r="X269" s="66">
        <v>2</v>
      </c>
      <c r="Y269" s="66" t="s">
        <v>475</v>
      </c>
      <c r="Z269" s="66" t="s">
        <v>28</v>
      </c>
      <c r="AA269" s="66" t="str">
        <f>IF(OR(VLOOKUP(Table1[[#This Row],[sheet]],Prg!$A$7:$F$31,6,FALSE)=Prg!$O$2,VLOOKUP(Table1[[#This Row],[sheet]],Prg!$A$7:$F$31,6,FALSE)=Prg!$O$3),"Yes","No")</f>
        <v>No</v>
      </c>
      <c r="AB269" s="66">
        <v>2024</v>
      </c>
      <c r="AC269" s="72">
        <v>17</v>
      </c>
      <c r="AD269" s="66">
        <f ca="1">IF(ISERROR(VLOOKUP(Table1[[#This Row],[item]],INDIRECT("'"&amp;Table1[[#This Row],[sheet]]&amp;"'!$A$8:$T$42"),Table1[[#This Row],[r]],FALSE)),"",VLOOKUP(Table1[[#This Row],[item]],INDIRECT("'"&amp;Table1[[#This Row],[sheet]]&amp;"'!$A$8:$T$42"),Table1[[#This Row],[r]],FALSE))</f>
        <v>0</v>
      </c>
      <c r="AE269" s="72" t="str">
        <f>IF(VLOOKUP(Table1[[#This Row],[sheet]],Prg!$A$7:$J$31,10,FALSE)="","",VLOOKUP(Table1[[#This Row],[sheet]],Prg!$A$7:$J$31,10,FALSE)*1)</f>
        <v/>
      </c>
      <c r="AF269" s="72">
        <f>VLOOKUP(Table1[[#This Row],[sheet]],Prg!$A$7:$J$31,5,FALSE)</f>
        <v>0</v>
      </c>
      <c r="AG269" s="72">
        <f>ROW()</f>
        <v>269</v>
      </c>
    </row>
    <row r="270" spans="24:33" hidden="1" x14ac:dyDescent="0.3">
      <c r="X270" s="66">
        <v>2</v>
      </c>
      <c r="Y270" s="66" t="s">
        <v>480</v>
      </c>
      <c r="Z270" s="66" t="s">
        <v>29</v>
      </c>
      <c r="AA270" s="66" t="str">
        <f>IF(OR(VLOOKUP(Table1[[#This Row],[sheet]],Prg!$A$7:$F$31,6,FALSE)=Prg!$O$2,VLOOKUP(Table1[[#This Row],[sheet]],Prg!$A$7:$F$31,6,FALSE)=Prg!$O$3),"Yes","No")</f>
        <v>No</v>
      </c>
      <c r="AB270" s="66">
        <v>2024</v>
      </c>
      <c r="AC270" s="72">
        <v>17</v>
      </c>
      <c r="AD270" s="66">
        <f ca="1">IF(ISERROR(VLOOKUP(Table1[[#This Row],[item]],INDIRECT("'"&amp;Table1[[#This Row],[sheet]]&amp;"'!$A$8:$T$42"),Table1[[#This Row],[r]],FALSE)),"",VLOOKUP(Table1[[#This Row],[item]],INDIRECT("'"&amp;Table1[[#This Row],[sheet]]&amp;"'!$A$8:$T$42"),Table1[[#This Row],[r]],FALSE))</f>
        <v>0</v>
      </c>
      <c r="AE270" s="72" t="str">
        <f>IF(VLOOKUP(Table1[[#This Row],[sheet]],Prg!$A$7:$J$31,10,FALSE)="","",VLOOKUP(Table1[[#This Row],[sheet]],Prg!$A$7:$J$31,10,FALSE)*1)</f>
        <v/>
      </c>
      <c r="AF270" s="72">
        <f>VLOOKUP(Table1[[#This Row],[sheet]],Prg!$A$7:$J$31,5,FALSE)</f>
        <v>0</v>
      </c>
      <c r="AG270" s="72">
        <f>ROW()</f>
        <v>270</v>
      </c>
    </row>
    <row r="271" spans="24:33" hidden="1" x14ac:dyDescent="0.3">
      <c r="X271" s="66">
        <v>2</v>
      </c>
      <c r="Y271" s="66" t="s">
        <v>481</v>
      </c>
      <c r="Z271" s="66" t="s">
        <v>30</v>
      </c>
      <c r="AA271" s="66" t="str">
        <f>IF(OR(VLOOKUP(Table1[[#This Row],[sheet]],Prg!$A$7:$F$31,6,FALSE)=Prg!$O$2,VLOOKUP(Table1[[#This Row],[sheet]],Prg!$A$7:$F$31,6,FALSE)=Prg!$O$3),"Yes","No")</f>
        <v>No</v>
      </c>
      <c r="AB271" s="66">
        <v>2024</v>
      </c>
      <c r="AC271" s="72">
        <v>17</v>
      </c>
      <c r="AD271" s="66">
        <f ca="1">IF(ISERROR(VLOOKUP(Table1[[#This Row],[item]],INDIRECT("'"&amp;Table1[[#This Row],[sheet]]&amp;"'!$A$8:$T$42"),Table1[[#This Row],[r]],FALSE)),"",VLOOKUP(Table1[[#This Row],[item]],INDIRECT("'"&amp;Table1[[#This Row],[sheet]]&amp;"'!$A$8:$T$42"),Table1[[#This Row],[r]],FALSE))</f>
        <v>0</v>
      </c>
      <c r="AE271" s="72" t="str">
        <f>IF(VLOOKUP(Table1[[#This Row],[sheet]],Prg!$A$7:$J$31,10,FALSE)="","",VLOOKUP(Table1[[#This Row],[sheet]],Prg!$A$7:$J$31,10,FALSE)*1)</f>
        <v/>
      </c>
      <c r="AF271" s="72">
        <f>VLOOKUP(Table1[[#This Row],[sheet]],Prg!$A$7:$J$31,5,FALSE)</f>
        <v>0</v>
      </c>
      <c r="AG271" s="72">
        <f>ROW()</f>
        <v>271</v>
      </c>
    </row>
    <row r="272" spans="24:33" hidden="1" x14ac:dyDescent="0.3">
      <c r="X272" s="66">
        <v>2</v>
      </c>
      <c r="Y272" s="66" t="s">
        <v>482</v>
      </c>
      <c r="Z272" s="66" t="s">
        <v>27</v>
      </c>
      <c r="AA272" s="66" t="str">
        <f>IF(OR(VLOOKUP(Table1[[#This Row],[sheet]],Prg!$A$7:$F$31,6,FALSE)=Prg!$O$2,VLOOKUP(Table1[[#This Row],[sheet]],Prg!$A$7:$F$31,6,FALSE)=Prg!$O$3),"Yes","No")</f>
        <v>No</v>
      </c>
      <c r="AB272" s="66">
        <v>2024</v>
      </c>
      <c r="AC272" s="72">
        <v>17</v>
      </c>
      <c r="AD272" s="66">
        <f ca="1">IF(ISERROR(VLOOKUP(Table1[[#This Row],[item]],INDIRECT("'"&amp;Table1[[#This Row],[sheet]]&amp;"'!$A$8:$T$42"),Table1[[#This Row],[r]],FALSE)),"",VLOOKUP(Table1[[#This Row],[item]],INDIRECT("'"&amp;Table1[[#This Row],[sheet]]&amp;"'!$A$8:$T$42"),Table1[[#This Row],[r]],FALSE))</f>
        <v>0</v>
      </c>
      <c r="AE272" s="72" t="str">
        <f>IF(VLOOKUP(Table1[[#This Row],[sheet]],Prg!$A$7:$J$31,10,FALSE)="","",VLOOKUP(Table1[[#This Row],[sheet]],Prg!$A$7:$J$31,10,FALSE)*1)</f>
        <v/>
      </c>
      <c r="AF272" s="72">
        <f>VLOOKUP(Table1[[#This Row],[sheet]],Prg!$A$7:$J$31,5,FALSE)</f>
        <v>0</v>
      </c>
      <c r="AG272" s="72">
        <f>ROW()</f>
        <v>272</v>
      </c>
    </row>
    <row r="273" spans="24:33" hidden="1" x14ac:dyDescent="0.3">
      <c r="X273" s="66">
        <v>2</v>
      </c>
      <c r="Y273" s="66" t="s">
        <v>476</v>
      </c>
      <c r="Z273" s="66" t="s">
        <v>469</v>
      </c>
      <c r="AA273" s="66" t="str">
        <f>IF(OR(VLOOKUP(Table1[[#This Row],[sheet]],Prg!$A$7:$F$31,6,FALSE)=Prg!$O$2,VLOOKUP(Table1[[#This Row],[sheet]],Prg!$A$7:$F$31,6,FALSE)=Prg!$O$3),"Yes","No")</f>
        <v>No</v>
      </c>
      <c r="AB273" s="66">
        <v>2024</v>
      </c>
      <c r="AC273" s="72">
        <v>17</v>
      </c>
      <c r="AD273" s="66">
        <f ca="1">IF(ISERROR(VLOOKUP(Table1[[#This Row],[item]],INDIRECT("'"&amp;Table1[[#This Row],[sheet]]&amp;"'!$A$8:$T$42"),Table1[[#This Row],[r]],FALSE)),"",VLOOKUP(Table1[[#This Row],[item]],INDIRECT("'"&amp;Table1[[#This Row],[sheet]]&amp;"'!$A$8:$T$42"),Table1[[#This Row],[r]],FALSE))</f>
        <v>0</v>
      </c>
      <c r="AE273" s="72" t="str">
        <f>IF(VLOOKUP(Table1[[#This Row],[sheet]],Prg!$A$7:$J$31,10,FALSE)="","",VLOOKUP(Table1[[#This Row],[sheet]],Prg!$A$7:$J$31,10,FALSE)*1)</f>
        <v/>
      </c>
      <c r="AF273" s="72">
        <f>VLOOKUP(Table1[[#This Row],[sheet]],Prg!$A$7:$J$31,5,FALSE)</f>
        <v>0</v>
      </c>
      <c r="AG273" s="72">
        <f>ROW()</f>
        <v>273</v>
      </c>
    </row>
    <row r="274" spans="24:33" hidden="1" x14ac:dyDescent="0.3">
      <c r="X274" s="66">
        <v>2</v>
      </c>
      <c r="Y274" s="66" t="s">
        <v>483</v>
      </c>
      <c r="Z274" s="66" t="s">
        <v>470</v>
      </c>
      <c r="AA274" s="66" t="str">
        <f>IF(OR(VLOOKUP(Table1[[#This Row],[sheet]],Prg!$A$7:$F$31,6,FALSE)=Prg!$O$2,VLOOKUP(Table1[[#This Row],[sheet]],Prg!$A$7:$F$31,6,FALSE)=Prg!$O$3),"Yes","No")</f>
        <v>No</v>
      </c>
      <c r="AB274" s="66">
        <v>2024</v>
      </c>
      <c r="AC274" s="72">
        <v>17</v>
      </c>
      <c r="AD274" s="66">
        <f ca="1">IF(ISERROR(VLOOKUP(Table1[[#This Row],[item]],INDIRECT("'"&amp;Table1[[#This Row],[sheet]]&amp;"'!$A$8:$T$42"),Table1[[#This Row],[r]],FALSE)),"",VLOOKUP(Table1[[#This Row],[item]],INDIRECT("'"&amp;Table1[[#This Row],[sheet]]&amp;"'!$A$8:$T$42"),Table1[[#This Row],[r]],FALSE))</f>
        <v>0</v>
      </c>
      <c r="AE274" s="72" t="str">
        <f>IF(VLOOKUP(Table1[[#This Row],[sheet]],Prg!$A$7:$J$31,10,FALSE)="","",VLOOKUP(Table1[[#This Row],[sheet]],Prg!$A$7:$J$31,10,FALSE)*1)</f>
        <v/>
      </c>
      <c r="AF274" s="72">
        <f>VLOOKUP(Table1[[#This Row],[sheet]],Prg!$A$7:$J$31,5,FALSE)</f>
        <v>0</v>
      </c>
      <c r="AG274" s="72">
        <f>ROW()</f>
        <v>274</v>
      </c>
    </row>
    <row r="275" spans="24:33" hidden="1" x14ac:dyDescent="0.3">
      <c r="X275" s="66">
        <v>2</v>
      </c>
      <c r="Y275" s="66" t="s">
        <v>484</v>
      </c>
      <c r="Z275" s="66" t="s">
        <v>471</v>
      </c>
      <c r="AA275" s="66" t="str">
        <f>IF(OR(VLOOKUP(Table1[[#This Row],[sheet]],Prg!$A$7:$F$31,6,FALSE)=Prg!$O$2,VLOOKUP(Table1[[#This Row],[sheet]],Prg!$A$7:$F$31,6,FALSE)=Prg!$O$3),"Yes","No")</f>
        <v>No</v>
      </c>
      <c r="AB275" s="66">
        <v>2024</v>
      </c>
      <c r="AC275" s="72">
        <v>17</v>
      </c>
      <c r="AD275" s="66">
        <f ca="1">IF(ISERROR(VLOOKUP(Table1[[#This Row],[item]],INDIRECT("'"&amp;Table1[[#This Row],[sheet]]&amp;"'!$A$8:$T$42"),Table1[[#This Row],[r]],FALSE)),"",VLOOKUP(Table1[[#This Row],[item]],INDIRECT("'"&amp;Table1[[#This Row],[sheet]]&amp;"'!$A$8:$T$42"),Table1[[#This Row],[r]],FALSE))</f>
        <v>0</v>
      </c>
      <c r="AE275" s="72" t="str">
        <f>IF(VLOOKUP(Table1[[#This Row],[sheet]],Prg!$A$7:$J$31,10,FALSE)="","",VLOOKUP(Table1[[#This Row],[sheet]],Prg!$A$7:$J$31,10,FALSE)*1)</f>
        <v/>
      </c>
      <c r="AF275" s="72">
        <f>VLOOKUP(Table1[[#This Row],[sheet]],Prg!$A$7:$J$31,5,FALSE)</f>
        <v>0</v>
      </c>
      <c r="AG275" s="72">
        <f>ROW()</f>
        <v>275</v>
      </c>
    </row>
    <row r="276" spans="24:33" hidden="1" x14ac:dyDescent="0.3">
      <c r="X276" s="66">
        <v>2</v>
      </c>
      <c r="Y276" s="66" t="s">
        <v>485</v>
      </c>
      <c r="Z276" s="66" t="s">
        <v>472</v>
      </c>
      <c r="AA276" s="66" t="str">
        <f>IF(OR(VLOOKUP(Table1[[#This Row],[sheet]],Prg!$A$7:$F$31,6,FALSE)=Prg!$O$2,VLOOKUP(Table1[[#This Row],[sheet]],Prg!$A$7:$F$31,6,FALSE)=Prg!$O$3),"Yes","No")</f>
        <v>No</v>
      </c>
      <c r="AB276" s="66">
        <v>2024</v>
      </c>
      <c r="AC276" s="72">
        <v>17</v>
      </c>
      <c r="AD276" s="66">
        <f ca="1">IF(ISERROR(VLOOKUP(Table1[[#This Row],[item]],INDIRECT("'"&amp;Table1[[#This Row],[sheet]]&amp;"'!$A$8:$T$42"),Table1[[#This Row],[r]],FALSE)),"",VLOOKUP(Table1[[#This Row],[item]],INDIRECT("'"&amp;Table1[[#This Row],[sheet]]&amp;"'!$A$8:$T$42"),Table1[[#This Row],[r]],FALSE))</f>
        <v>0</v>
      </c>
      <c r="AE276" s="72" t="str">
        <f>IF(VLOOKUP(Table1[[#This Row],[sheet]],Prg!$A$7:$J$31,10,FALSE)="","",VLOOKUP(Table1[[#This Row],[sheet]],Prg!$A$7:$J$31,10,FALSE)*1)</f>
        <v/>
      </c>
      <c r="AF276" s="72">
        <f>VLOOKUP(Table1[[#This Row],[sheet]],Prg!$A$7:$J$31,5,FALSE)</f>
        <v>0</v>
      </c>
      <c r="AG276" s="72">
        <f>ROW()</f>
        <v>276</v>
      </c>
    </row>
    <row r="277" spans="24:33" hidden="1" x14ac:dyDescent="0.3">
      <c r="X277" s="66">
        <v>2</v>
      </c>
      <c r="Y277" s="66" t="s">
        <v>486</v>
      </c>
      <c r="Z277" s="66" t="s">
        <v>31</v>
      </c>
      <c r="AA277" s="66" t="str">
        <f>IF(OR(VLOOKUP(Table1[[#This Row],[sheet]],Prg!$A$7:$F$31,6,FALSE)=Prg!$O$2,VLOOKUP(Table1[[#This Row],[sheet]],Prg!$A$7:$F$31,6,FALSE)=Prg!$O$3),"Yes","No")</f>
        <v>No</v>
      </c>
      <c r="AB277" s="66">
        <v>2024</v>
      </c>
      <c r="AC277" s="72">
        <v>17</v>
      </c>
      <c r="AD277" s="66">
        <f ca="1">IF(ISERROR(VLOOKUP(Table1[[#This Row],[item]],INDIRECT("'"&amp;Table1[[#This Row],[sheet]]&amp;"'!$A$8:$T$42"),Table1[[#This Row],[r]],FALSE)),"",VLOOKUP(Table1[[#This Row],[item]],INDIRECT("'"&amp;Table1[[#This Row],[sheet]]&amp;"'!$A$8:$T$42"),Table1[[#This Row],[r]],FALSE))</f>
        <v>0</v>
      </c>
      <c r="AE277" s="72" t="str">
        <f>IF(VLOOKUP(Table1[[#This Row],[sheet]],Prg!$A$7:$J$31,10,FALSE)="","",VLOOKUP(Table1[[#This Row],[sheet]],Prg!$A$7:$J$31,10,FALSE)*1)</f>
        <v/>
      </c>
      <c r="AF277" s="72">
        <f>VLOOKUP(Table1[[#This Row],[sheet]],Prg!$A$7:$J$31,5,FALSE)</f>
        <v>0</v>
      </c>
      <c r="AG277" s="72">
        <f>ROW()</f>
        <v>277</v>
      </c>
    </row>
    <row r="278" spans="24:33" hidden="1" x14ac:dyDescent="0.3">
      <c r="X278" s="66">
        <v>2</v>
      </c>
      <c r="Y278" s="70" t="s">
        <v>487</v>
      </c>
      <c r="Z278" s="70" t="s">
        <v>12</v>
      </c>
      <c r="AA278" s="70" t="str">
        <f>IF(OR(VLOOKUP(Table1[[#This Row],[sheet]],Prg!$A$7:$F$31,6,FALSE)=Prg!$O$2,VLOOKUP(Table1[[#This Row],[sheet]],Prg!$A$7:$F$31,6,FALSE)=Prg!$O$3),"Yes","No")</f>
        <v>No</v>
      </c>
      <c r="AB278" s="70">
        <v>2025</v>
      </c>
      <c r="AC278" s="72">
        <v>18</v>
      </c>
      <c r="AD278" s="66">
        <f ca="1">IF(ISERROR(VLOOKUP(Table1[[#This Row],[item]],INDIRECT("'"&amp;Table1[[#This Row],[sheet]]&amp;"'!$A$8:$T$42"),Table1[[#This Row],[r]],FALSE)),"",VLOOKUP(Table1[[#This Row],[item]],INDIRECT("'"&amp;Table1[[#This Row],[sheet]]&amp;"'!$A$8:$T$42"),Table1[[#This Row],[r]],FALSE))</f>
        <v>0</v>
      </c>
      <c r="AE278" s="72" t="str">
        <f>IF(VLOOKUP(Table1[[#This Row],[sheet]],Prg!$A$7:$J$31,10,FALSE)="","",VLOOKUP(Table1[[#This Row],[sheet]],Prg!$A$7:$J$31,10,FALSE)*1)</f>
        <v/>
      </c>
      <c r="AF278" s="72">
        <f>VLOOKUP(Table1[[#This Row],[sheet]],Prg!$A$7:$J$31,5,FALSE)</f>
        <v>0</v>
      </c>
      <c r="AG278" s="72">
        <f>ROW()</f>
        <v>278</v>
      </c>
    </row>
    <row r="279" spans="24:33" hidden="1" x14ac:dyDescent="0.3">
      <c r="X279" s="66">
        <v>2</v>
      </c>
      <c r="Y279" s="66" t="s">
        <v>488</v>
      </c>
      <c r="Z279" s="66" t="s">
        <v>13</v>
      </c>
      <c r="AA279" s="66" t="str">
        <f>IF(OR(VLOOKUP(Table1[[#This Row],[sheet]],Prg!$A$7:$F$31,6,FALSE)=Prg!$O$2,VLOOKUP(Table1[[#This Row],[sheet]],Prg!$A$7:$F$31,6,FALSE)=Prg!$O$3),"Yes","No")</f>
        <v>No</v>
      </c>
      <c r="AB279" s="66">
        <v>2025</v>
      </c>
      <c r="AC279" s="72">
        <v>18</v>
      </c>
      <c r="AD279" s="66">
        <f ca="1">IF(ISERROR(VLOOKUP(Table1[[#This Row],[item]],INDIRECT("'"&amp;Table1[[#This Row],[sheet]]&amp;"'!$A$8:$T$42"),Table1[[#This Row],[r]],FALSE)),"",VLOOKUP(Table1[[#This Row],[item]],INDIRECT("'"&amp;Table1[[#This Row],[sheet]]&amp;"'!$A$8:$T$42"),Table1[[#This Row],[r]],FALSE))</f>
        <v>0</v>
      </c>
      <c r="AE279" s="72" t="str">
        <f>IF(VLOOKUP(Table1[[#This Row],[sheet]],Prg!$A$7:$J$31,10,FALSE)="","",VLOOKUP(Table1[[#This Row],[sheet]],Prg!$A$7:$J$31,10,FALSE)*1)</f>
        <v/>
      </c>
      <c r="AF279" s="72">
        <f>VLOOKUP(Table1[[#This Row],[sheet]],Prg!$A$7:$J$31,5,FALSE)</f>
        <v>0</v>
      </c>
      <c r="AG279" s="72">
        <f>ROW()</f>
        <v>279</v>
      </c>
    </row>
    <row r="280" spans="24:33" hidden="1" x14ac:dyDescent="0.3">
      <c r="X280" s="66">
        <v>2</v>
      </c>
      <c r="Y280" s="66" t="s">
        <v>489</v>
      </c>
      <c r="Z280" s="66" t="s">
        <v>14</v>
      </c>
      <c r="AA280" s="66" t="str">
        <f>IF(OR(VLOOKUP(Table1[[#This Row],[sheet]],Prg!$A$7:$F$31,6,FALSE)=Prg!$O$2,VLOOKUP(Table1[[#This Row],[sheet]],Prg!$A$7:$F$31,6,FALSE)=Prg!$O$3),"Yes","No")</f>
        <v>No</v>
      </c>
      <c r="AB280" s="66">
        <v>2025</v>
      </c>
      <c r="AC280" s="72">
        <v>18</v>
      </c>
      <c r="AD280" s="66">
        <f ca="1">IF(ISERROR(VLOOKUP(Table1[[#This Row],[item]],INDIRECT("'"&amp;Table1[[#This Row],[sheet]]&amp;"'!$A$8:$T$42"),Table1[[#This Row],[r]],FALSE)),"",VLOOKUP(Table1[[#This Row],[item]],INDIRECT("'"&amp;Table1[[#This Row],[sheet]]&amp;"'!$A$8:$T$42"),Table1[[#This Row],[r]],FALSE))</f>
        <v>0</v>
      </c>
      <c r="AE280" s="72" t="str">
        <f>IF(VLOOKUP(Table1[[#This Row],[sheet]],Prg!$A$7:$J$31,10,FALSE)="","",VLOOKUP(Table1[[#This Row],[sheet]],Prg!$A$7:$J$31,10,FALSE)*1)</f>
        <v/>
      </c>
      <c r="AF280" s="72">
        <f>VLOOKUP(Table1[[#This Row],[sheet]],Prg!$A$7:$J$31,5,FALSE)</f>
        <v>0</v>
      </c>
      <c r="AG280" s="72">
        <f>ROW()</f>
        <v>280</v>
      </c>
    </row>
    <row r="281" spans="24:33" hidden="1" x14ac:dyDescent="0.3">
      <c r="X281" s="66">
        <v>2</v>
      </c>
      <c r="Y281" s="66" t="s">
        <v>490</v>
      </c>
      <c r="Z281" s="66" t="s">
        <v>464</v>
      </c>
      <c r="AA281" s="66" t="str">
        <f>IF(OR(VLOOKUP(Table1[[#This Row],[sheet]],Prg!$A$7:$F$31,6,FALSE)=Prg!$O$2,VLOOKUP(Table1[[#This Row],[sheet]],Prg!$A$7:$F$31,6,FALSE)=Prg!$O$3),"Yes","No")</f>
        <v>No</v>
      </c>
      <c r="AB281" s="66">
        <v>2025</v>
      </c>
      <c r="AC281" s="72">
        <v>18</v>
      </c>
      <c r="AD281" s="66">
        <f ca="1">IF(ISERROR(VLOOKUP(Table1[[#This Row],[item]],INDIRECT("'"&amp;Table1[[#This Row],[sheet]]&amp;"'!$A$8:$T$42"),Table1[[#This Row],[r]],FALSE)),"",VLOOKUP(Table1[[#This Row],[item]],INDIRECT("'"&amp;Table1[[#This Row],[sheet]]&amp;"'!$A$8:$T$42"),Table1[[#This Row],[r]],FALSE))</f>
        <v>0</v>
      </c>
      <c r="AE281" s="72" t="str">
        <f>IF(VLOOKUP(Table1[[#This Row],[sheet]],Prg!$A$7:$J$31,10,FALSE)="","",VLOOKUP(Table1[[#This Row],[sheet]],Prg!$A$7:$J$31,10,FALSE)*1)</f>
        <v/>
      </c>
      <c r="AF281" s="72">
        <f>VLOOKUP(Table1[[#This Row],[sheet]],Prg!$A$7:$J$31,5,FALSE)</f>
        <v>0</v>
      </c>
      <c r="AG281" s="72">
        <f>ROW()</f>
        <v>281</v>
      </c>
    </row>
    <row r="282" spans="24:33" hidden="1" x14ac:dyDescent="0.3">
      <c r="X282" s="66">
        <v>2</v>
      </c>
      <c r="Y282" s="66" t="s">
        <v>491</v>
      </c>
      <c r="Z282" s="66" t="s">
        <v>15</v>
      </c>
      <c r="AA282" s="66" t="str">
        <f>IF(OR(VLOOKUP(Table1[[#This Row],[sheet]],Prg!$A$7:$F$31,6,FALSE)=Prg!$O$2,VLOOKUP(Table1[[#This Row],[sheet]],Prg!$A$7:$F$31,6,FALSE)=Prg!$O$3),"Yes","No")</f>
        <v>No</v>
      </c>
      <c r="AB282" s="66">
        <v>2025</v>
      </c>
      <c r="AC282" s="72">
        <v>18</v>
      </c>
      <c r="AD282" s="66">
        <f ca="1">IF(ISERROR(VLOOKUP(Table1[[#This Row],[item]],INDIRECT("'"&amp;Table1[[#This Row],[sheet]]&amp;"'!$A$8:$T$42"),Table1[[#This Row],[r]],FALSE)),"",VLOOKUP(Table1[[#This Row],[item]],INDIRECT("'"&amp;Table1[[#This Row],[sheet]]&amp;"'!$A$8:$T$42"),Table1[[#This Row],[r]],FALSE))</f>
        <v>0</v>
      </c>
      <c r="AE282" s="72" t="str">
        <f>IF(VLOOKUP(Table1[[#This Row],[sheet]],Prg!$A$7:$J$31,10,FALSE)="","",VLOOKUP(Table1[[#This Row],[sheet]],Prg!$A$7:$J$31,10,FALSE)*1)</f>
        <v/>
      </c>
      <c r="AF282" s="72">
        <f>VLOOKUP(Table1[[#This Row],[sheet]],Prg!$A$7:$J$31,5,FALSE)</f>
        <v>0</v>
      </c>
      <c r="AG282" s="72">
        <f>ROW()</f>
        <v>282</v>
      </c>
    </row>
    <row r="283" spans="24:33" hidden="1" x14ac:dyDescent="0.3">
      <c r="X283" s="66">
        <v>2</v>
      </c>
      <c r="Y283" s="66" t="s">
        <v>492</v>
      </c>
      <c r="Z283" s="66" t="s">
        <v>16</v>
      </c>
      <c r="AA283" s="66" t="str">
        <f>IF(OR(VLOOKUP(Table1[[#This Row],[sheet]],Prg!$A$7:$F$31,6,FALSE)=Prg!$O$2,VLOOKUP(Table1[[#This Row],[sheet]],Prg!$A$7:$F$31,6,FALSE)=Prg!$O$3),"Yes","No")</f>
        <v>No</v>
      </c>
      <c r="AB283" s="66">
        <v>2025</v>
      </c>
      <c r="AC283" s="72">
        <v>18</v>
      </c>
      <c r="AD283" s="66">
        <f ca="1">IF(ISERROR(VLOOKUP(Table1[[#This Row],[item]],INDIRECT("'"&amp;Table1[[#This Row],[sheet]]&amp;"'!$A$8:$T$42"),Table1[[#This Row],[r]],FALSE)),"",VLOOKUP(Table1[[#This Row],[item]],INDIRECT("'"&amp;Table1[[#This Row],[sheet]]&amp;"'!$A$8:$T$42"),Table1[[#This Row],[r]],FALSE))</f>
        <v>0</v>
      </c>
      <c r="AE283" s="72" t="str">
        <f>IF(VLOOKUP(Table1[[#This Row],[sheet]],Prg!$A$7:$J$31,10,FALSE)="","",VLOOKUP(Table1[[#This Row],[sheet]],Prg!$A$7:$J$31,10,FALSE)*1)</f>
        <v/>
      </c>
      <c r="AF283" s="72">
        <f>VLOOKUP(Table1[[#This Row],[sheet]],Prg!$A$7:$J$31,5,FALSE)</f>
        <v>0</v>
      </c>
      <c r="AG283" s="72">
        <f>ROW()</f>
        <v>283</v>
      </c>
    </row>
    <row r="284" spans="24:33" hidden="1" x14ac:dyDescent="0.3">
      <c r="X284" s="66">
        <v>2</v>
      </c>
      <c r="Y284" s="66" t="s">
        <v>493</v>
      </c>
      <c r="Z284" s="66" t="s">
        <v>17</v>
      </c>
      <c r="AA284" s="66" t="str">
        <f>IF(OR(VLOOKUP(Table1[[#This Row],[sheet]],Prg!$A$7:$F$31,6,FALSE)=Prg!$O$2,VLOOKUP(Table1[[#This Row],[sheet]],Prg!$A$7:$F$31,6,FALSE)=Prg!$O$3),"Yes","No")</f>
        <v>No</v>
      </c>
      <c r="AB284" s="66">
        <v>2025</v>
      </c>
      <c r="AC284" s="72">
        <v>18</v>
      </c>
      <c r="AD284" s="66">
        <f ca="1">IF(ISERROR(VLOOKUP(Table1[[#This Row],[item]],INDIRECT("'"&amp;Table1[[#This Row],[sheet]]&amp;"'!$A$8:$T$42"),Table1[[#This Row],[r]],FALSE)),"",VLOOKUP(Table1[[#This Row],[item]],INDIRECT("'"&amp;Table1[[#This Row],[sheet]]&amp;"'!$A$8:$T$42"),Table1[[#This Row],[r]],FALSE))</f>
        <v>0</v>
      </c>
      <c r="AE284" s="72" t="str">
        <f>IF(VLOOKUP(Table1[[#This Row],[sheet]],Prg!$A$7:$J$31,10,FALSE)="","",VLOOKUP(Table1[[#This Row],[sheet]],Prg!$A$7:$J$31,10,FALSE)*1)</f>
        <v/>
      </c>
      <c r="AF284" s="72">
        <f>VLOOKUP(Table1[[#This Row],[sheet]],Prg!$A$7:$J$31,5,FALSE)</f>
        <v>0</v>
      </c>
      <c r="AG284" s="72">
        <f>ROW()</f>
        <v>284</v>
      </c>
    </row>
    <row r="285" spans="24:33" hidden="1" x14ac:dyDescent="0.3">
      <c r="X285" s="66">
        <v>2</v>
      </c>
      <c r="Y285" s="66" t="s">
        <v>494</v>
      </c>
      <c r="Z285" s="66" t="s">
        <v>465</v>
      </c>
      <c r="AA285" s="66" t="str">
        <f>IF(OR(VLOOKUP(Table1[[#This Row],[sheet]],Prg!$A$7:$F$31,6,FALSE)=Prg!$O$2,VLOOKUP(Table1[[#This Row],[sheet]],Prg!$A$7:$F$31,6,FALSE)=Prg!$O$3),"Yes","No")</f>
        <v>No</v>
      </c>
      <c r="AB285" s="66">
        <v>2025</v>
      </c>
      <c r="AC285" s="72">
        <v>18</v>
      </c>
      <c r="AD285" s="66">
        <f ca="1">IF(ISERROR(VLOOKUP(Table1[[#This Row],[item]],INDIRECT("'"&amp;Table1[[#This Row],[sheet]]&amp;"'!$A$8:$T$42"),Table1[[#This Row],[r]],FALSE)),"",VLOOKUP(Table1[[#This Row],[item]],INDIRECT("'"&amp;Table1[[#This Row],[sheet]]&amp;"'!$A$8:$T$42"),Table1[[#This Row],[r]],FALSE))</f>
        <v>0</v>
      </c>
      <c r="AE285" s="72" t="str">
        <f>IF(VLOOKUP(Table1[[#This Row],[sheet]],Prg!$A$7:$J$31,10,FALSE)="","",VLOOKUP(Table1[[#This Row],[sheet]],Prg!$A$7:$J$31,10,FALSE)*1)</f>
        <v/>
      </c>
      <c r="AF285" s="72">
        <f>VLOOKUP(Table1[[#This Row],[sheet]],Prg!$A$7:$J$31,5,FALSE)</f>
        <v>0</v>
      </c>
      <c r="AG285" s="72">
        <f>ROW()</f>
        <v>285</v>
      </c>
    </row>
    <row r="286" spans="24:33" hidden="1" x14ac:dyDescent="0.3">
      <c r="X286" s="66">
        <v>2</v>
      </c>
      <c r="Y286" s="66" t="s">
        <v>495</v>
      </c>
      <c r="Z286" s="66" t="s">
        <v>18</v>
      </c>
      <c r="AA286" s="66" t="str">
        <f>IF(OR(VLOOKUP(Table1[[#This Row],[sheet]],Prg!$A$7:$F$31,6,FALSE)=Prg!$O$2,VLOOKUP(Table1[[#This Row],[sheet]],Prg!$A$7:$F$31,6,FALSE)=Prg!$O$3),"Yes","No")</f>
        <v>No</v>
      </c>
      <c r="AB286" s="66">
        <v>2025</v>
      </c>
      <c r="AC286" s="72">
        <v>18</v>
      </c>
      <c r="AD286" s="66">
        <f ca="1">IF(ISERROR(VLOOKUP(Table1[[#This Row],[item]],INDIRECT("'"&amp;Table1[[#This Row],[sheet]]&amp;"'!$A$8:$T$42"),Table1[[#This Row],[r]],FALSE)),"",VLOOKUP(Table1[[#This Row],[item]],INDIRECT("'"&amp;Table1[[#This Row],[sheet]]&amp;"'!$A$8:$T$42"),Table1[[#This Row],[r]],FALSE))</f>
        <v>0</v>
      </c>
      <c r="AE286" s="72" t="str">
        <f>IF(VLOOKUP(Table1[[#This Row],[sheet]],Prg!$A$7:$J$31,10,FALSE)="","",VLOOKUP(Table1[[#This Row],[sheet]],Prg!$A$7:$J$31,10,FALSE)*1)</f>
        <v/>
      </c>
      <c r="AF286" s="72">
        <f>VLOOKUP(Table1[[#This Row],[sheet]],Prg!$A$7:$J$31,5,FALSE)</f>
        <v>0</v>
      </c>
      <c r="AG286" s="72">
        <f>ROW()</f>
        <v>286</v>
      </c>
    </row>
    <row r="287" spans="24:33" hidden="1" x14ac:dyDescent="0.3">
      <c r="X287" s="66">
        <v>2</v>
      </c>
      <c r="Y287" s="66" t="s">
        <v>496</v>
      </c>
      <c r="Z287" s="66" t="s">
        <v>19</v>
      </c>
      <c r="AA287" s="66" t="str">
        <f>IF(OR(VLOOKUP(Table1[[#This Row],[sheet]],Prg!$A$7:$F$31,6,FALSE)=Prg!$O$2,VLOOKUP(Table1[[#This Row],[sheet]],Prg!$A$7:$F$31,6,FALSE)=Prg!$O$3),"Yes","No")</f>
        <v>No</v>
      </c>
      <c r="AB287" s="66">
        <v>2025</v>
      </c>
      <c r="AC287" s="72">
        <v>18</v>
      </c>
      <c r="AD287" s="66">
        <f ca="1">IF(ISERROR(VLOOKUP(Table1[[#This Row],[item]],INDIRECT("'"&amp;Table1[[#This Row],[sheet]]&amp;"'!$A$8:$T$42"),Table1[[#This Row],[r]],FALSE)),"",VLOOKUP(Table1[[#This Row],[item]],INDIRECT("'"&amp;Table1[[#This Row],[sheet]]&amp;"'!$A$8:$T$42"),Table1[[#This Row],[r]],FALSE))</f>
        <v>0</v>
      </c>
      <c r="AE287" s="72" t="str">
        <f>IF(VLOOKUP(Table1[[#This Row],[sheet]],Prg!$A$7:$J$31,10,FALSE)="","",VLOOKUP(Table1[[#This Row],[sheet]],Prg!$A$7:$J$31,10,FALSE)*1)</f>
        <v/>
      </c>
      <c r="AF287" s="72">
        <f>VLOOKUP(Table1[[#This Row],[sheet]],Prg!$A$7:$J$31,5,FALSE)</f>
        <v>0</v>
      </c>
      <c r="AG287" s="72">
        <f>ROW()</f>
        <v>287</v>
      </c>
    </row>
    <row r="288" spans="24:33" hidden="1" x14ac:dyDescent="0.3">
      <c r="X288" s="66">
        <v>2</v>
      </c>
      <c r="Y288" s="66" t="s">
        <v>497</v>
      </c>
      <c r="Z288" s="66" t="s">
        <v>20</v>
      </c>
      <c r="AA288" s="66" t="str">
        <f>IF(OR(VLOOKUP(Table1[[#This Row],[sheet]],Prg!$A$7:$F$31,6,FALSE)=Prg!$O$2,VLOOKUP(Table1[[#This Row],[sheet]],Prg!$A$7:$F$31,6,FALSE)=Prg!$O$3),"Yes","No")</f>
        <v>No</v>
      </c>
      <c r="AB288" s="66">
        <v>2025</v>
      </c>
      <c r="AC288" s="72">
        <v>18</v>
      </c>
      <c r="AD288" s="66">
        <f ca="1">IF(ISERROR(VLOOKUP(Table1[[#This Row],[item]],INDIRECT("'"&amp;Table1[[#This Row],[sheet]]&amp;"'!$A$8:$T$42"),Table1[[#This Row],[r]],FALSE)),"",VLOOKUP(Table1[[#This Row],[item]],INDIRECT("'"&amp;Table1[[#This Row],[sheet]]&amp;"'!$A$8:$T$42"),Table1[[#This Row],[r]],FALSE))</f>
        <v>0</v>
      </c>
      <c r="AE288" s="72" t="str">
        <f>IF(VLOOKUP(Table1[[#This Row],[sheet]],Prg!$A$7:$J$31,10,FALSE)="","",VLOOKUP(Table1[[#This Row],[sheet]],Prg!$A$7:$J$31,10,FALSE)*1)</f>
        <v/>
      </c>
      <c r="AF288" s="72">
        <f>VLOOKUP(Table1[[#This Row],[sheet]],Prg!$A$7:$J$31,5,FALSE)</f>
        <v>0</v>
      </c>
      <c r="AG288" s="72">
        <f>ROW()</f>
        <v>288</v>
      </c>
    </row>
    <row r="289" spans="24:33" hidden="1" x14ac:dyDescent="0.3">
      <c r="X289" s="66">
        <v>2</v>
      </c>
      <c r="Y289" s="66" t="s">
        <v>498</v>
      </c>
      <c r="Z289" s="66" t="s">
        <v>466</v>
      </c>
      <c r="AA289" s="66" t="str">
        <f>IF(OR(VLOOKUP(Table1[[#This Row],[sheet]],Prg!$A$7:$F$31,6,FALSE)=Prg!$O$2,VLOOKUP(Table1[[#This Row],[sheet]],Prg!$A$7:$F$31,6,FALSE)=Prg!$O$3),"Yes","No")</f>
        <v>No</v>
      </c>
      <c r="AB289" s="66">
        <v>2025</v>
      </c>
      <c r="AC289" s="72">
        <v>18</v>
      </c>
      <c r="AD289" s="66">
        <f ca="1">IF(ISERROR(VLOOKUP(Table1[[#This Row],[item]],INDIRECT("'"&amp;Table1[[#This Row],[sheet]]&amp;"'!$A$8:$T$42"),Table1[[#This Row],[r]],FALSE)),"",VLOOKUP(Table1[[#This Row],[item]],INDIRECT("'"&amp;Table1[[#This Row],[sheet]]&amp;"'!$A$8:$T$42"),Table1[[#This Row],[r]],FALSE))</f>
        <v>0</v>
      </c>
      <c r="AE289" s="72" t="str">
        <f>IF(VLOOKUP(Table1[[#This Row],[sheet]],Prg!$A$7:$J$31,10,FALSE)="","",VLOOKUP(Table1[[#This Row],[sheet]],Prg!$A$7:$J$31,10,FALSE)*1)</f>
        <v/>
      </c>
      <c r="AF289" s="72">
        <f>VLOOKUP(Table1[[#This Row],[sheet]],Prg!$A$7:$J$31,5,FALSE)</f>
        <v>0</v>
      </c>
      <c r="AG289" s="72">
        <f>ROW()</f>
        <v>289</v>
      </c>
    </row>
    <row r="290" spans="24:33" hidden="1" x14ac:dyDescent="0.3">
      <c r="X290" s="66">
        <v>2</v>
      </c>
      <c r="Y290" s="66" t="s">
        <v>499</v>
      </c>
      <c r="Z290" s="66" t="s">
        <v>21</v>
      </c>
      <c r="AA290" s="66" t="str">
        <f>IF(OR(VLOOKUP(Table1[[#This Row],[sheet]],Prg!$A$7:$F$31,6,FALSE)=Prg!$O$2,VLOOKUP(Table1[[#This Row],[sheet]],Prg!$A$7:$F$31,6,FALSE)=Prg!$O$3),"Yes","No")</f>
        <v>No</v>
      </c>
      <c r="AB290" s="66">
        <v>2025</v>
      </c>
      <c r="AC290" s="72">
        <v>18</v>
      </c>
      <c r="AD290" s="66">
        <f ca="1">IF(ISERROR(VLOOKUP(Table1[[#This Row],[item]],INDIRECT("'"&amp;Table1[[#This Row],[sheet]]&amp;"'!$A$8:$T$42"),Table1[[#This Row],[r]],FALSE)),"",VLOOKUP(Table1[[#This Row],[item]],INDIRECT("'"&amp;Table1[[#This Row],[sheet]]&amp;"'!$A$8:$T$42"),Table1[[#This Row],[r]],FALSE))</f>
        <v>0</v>
      </c>
      <c r="AE290" s="72" t="str">
        <f>IF(VLOOKUP(Table1[[#This Row],[sheet]],Prg!$A$7:$J$31,10,FALSE)="","",VLOOKUP(Table1[[#This Row],[sheet]],Prg!$A$7:$J$31,10,FALSE)*1)</f>
        <v/>
      </c>
      <c r="AF290" s="72">
        <f>VLOOKUP(Table1[[#This Row],[sheet]],Prg!$A$7:$J$31,5,FALSE)</f>
        <v>0</v>
      </c>
      <c r="AG290" s="72">
        <f>ROW()</f>
        <v>290</v>
      </c>
    </row>
    <row r="291" spans="24:33" hidden="1" x14ac:dyDescent="0.3">
      <c r="X291" s="66">
        <v>2</v>
      </c>
      <c r="Y291" s="66" t="s">
        <v>500</v>
      </c>
      <c r="Z291" s="66" t="s">
        <v>22</v>
      </c>
      <c r="AA291" s="66" t="str">
        <f>IF(OR(VLOOKUP(Table1[[#This Row],[sheet]],Prg!$A$7:$F$31,6,FALSE)=Prg!$O$2,VLOOKUP(Table1[[#This Row],[sheet]],Prg!$A$7:$F$31,6,FALSE)=Prg!$O$3),"Yes","No")</f>
        <v>No</v>
      </c>
      <c r="AB291" s="66">
        <v>2025</v>
      </c>
      <c r="AC291" s="72">
        <v>18</v>
      </c>
      <c r="AD291" s="66">
        <f ca="1">IF(ISERROR(VLOOKUP(Table1[[#This Row],[item]],INDIRECT("'"&amp;Table1[[#This Row],[sheet]]&amp;"'!$A$8:$T$42"),Table1[[#This Row],[r]],FALSE)),"",VLOOKUP(Table1[[#This Row],[item]],INDIRECT("'"&amp;Table1[[#This Row],[sheet]]&amp;"'!$A$8:$T$42"),Table1[[#This Row],[r]],FALSE))</f>
        <v>0</v>
      </c>
      <c r="AE291" s="72" t="str">
        <f>IF(VLOOKUP(Table1[[#This Row],[sheet]],Prg!$A$7:$J$31,10,FALSE)="","",VLOOKUP(Table1[[#This Row],[sheet]],Prg!$A$7:$J$31,10,FALSE)*1)</f>
        <v/>
      </c>
      <c r="AF291" s="72">
        <f>VLOOKUP(Table1[[#This Row],[sheet]],Prg!$A$7:$J$31,5,FALSE)</f>
        <v>0</v>
      </c>
      <c r="AG291" s="72">
        <f>ROW()</f>
        <v>291</v>
      </c>
    </row>
    <row r="292" spans="24:33" hidden="1" x14ac:dyDescent="0.3">
      <c r="X292" s="66">
        <v>2</v>
      </c>
      <c r="Y292" s="66" t="s">
        <v>501</v>
      </c>
      <c r="Z292" s="66" t="s">
        <v>23</v>
      </c>
      <c r="AA292" s="66" t="str">
        <f>IF(OR(VLOOKUP(Table1[[#This Row],[sheet]],Prg!$A$7:$F$31,6,FALSE)=Prg!$O$2,VLOOKUP(Table1[[#This Row],[sheet]],Prg!$A$7:$F$31,6,FALSE)=Prg!$O$3),"Yes","No")</f>
        <v>No</v>
      </c>
      <c r="AB292" s="66">
        <v>2025</v>
      </c>
      <c r="AC292" s="72">
        <v>18</v>
      </c>
      <c r="AD292" s="66">
        <f ca="1">IF(ISERROR(VLOOKUP(Table1[[#This Row],[item]],INDIRECT("'"&amp;Table1[[#This Row],[sheet]]&amp;"'!$A$8:$T$42"),Table1[[#This Row],[r]],FALSE)),"",VLOOKUP(Table1[[#This Row],[item]],INDIRECT("'"&amp;Table1[[#This Row],[sheet]]&amp;"'!$A$8:$T$42"),Table1[[#This Row],[r]],FALSE))</f>
        <v>0</v>
      </c>
      <c r="AE292" s="72" t="str">
        <f>IF(VLOOKUP(Table1[[#This Row],[sheet]],Prg!$A$7:$J$31,10,FALSE)="","",VLOOKUP(Table1[[#This Row],[sheet]],Prg!$A$7:$J$31,10,FALSE)*1)</f>
        <v/>
      </c>
      <c r="AF292" s="72">
        <f>VLOOKUP(Table1[[#This Row],[sheet]],Prg!$A$7:$J$31,5,FALSE)</f>
        <v>0</v>
      </c>
      <c r="AG292" s="72">
        <f>ROW()</f>
        <v>292</v>
      </c>
    </row>
    <row r="293" spans="24:33" hidden="1" x14ac:dyDescent="0.3">
      <c r="X293" s="66">
        <v>2</v>
      </c>
      <c r="Y293" s="66" t="s">
        <v>502</v>
      </c>
      <c r="Z293" s="66" t="s">
        <v>467</v>
      </c>
      <c r="AA293" s="66" t="str">
        <f>IF(OR(VLOOKUP(Table1[[#This Row],[sheet]],Prg!$A$7:$F$31,6,FALSE)=Prg!$O$2,VLOOKUP(Table1[[#This Row],[sheet]],Prg!$A$7:$F$31,6,FALSE)=Prg!$O$3),"Yes","No")</f>
        <v>No</v>
      </c>
      <c r="AB293" s="66">
        <v>2025</v>
      </c>
      <c r="AC293" s="72">
        <v>18</v>
      </c>
      <c r="AD293" s="66">
        <f ca="1">IF(ISERROR(VLOOKUP(Table1[[#This Row],[item]],INDIRECT("'"&amp;Table1[[#This Row],[sheet]]&amp;"'!$A$8:$T$42"),Table1[[#This Row],[r]],FALSE)),"",VLOOKUP(Table1[[#This Row],[item]],INDIRECT("'"&amp;Table1[[#This Row],[sheet]]&amp;"'!$A$8:$T$42"),Table1[[#This Row],[r]],FALSE))</f>
        <v>0</v>
      </c>
      <c r="AE293" s="72" t="str">
        <f>IF(VLOOKUP(Table1[[#This Row],[sheet]],Prg!$A$7:$J$31,10,FALSE)="","",VLOOKUP(Table1[[#This Row],[sheet]],Prg!$A$7:$J$31,10,FALSE)*1)</f>
        <v/>
      </c>
      <c r="AF293" s="72">
        <f>VLOOKUP(Table1[[#This Row],[sheet]],Prg!$A$7:$J$31,5,FALSE)</f>
        <v>0</v>
      </c>
      <c r="AG293" s="72">
        <f>ROW()</f>
        <v>293</v>
      </c>
    </row>
    <row r="294" spans="24:33" hidden="1" x14ac:dyDescent="0.3">
      <c r="X294" s="66">
        <v>2</v>
      </c>
      <c r="Y294" s="66" t="s">
        <v>473</v>
      </c>
      <c r="Z294" s="66" t="s">
        <v>1</v>
      </c>
      <c r="AA294" s="66" t="str">
        <f>IF(OR(VLOOKUP(Table1[[#This Row],[sheet]],Prg!$A$7:$F$31,6,FALSE)=Prg!$O$2,VLOOKUP(Table1[[#This Row],[sheet]],Prg!$A$7:$F$31,6,FALSE)=Prg!$O$3),"Yes","No")</f>
        <v>No</v>
      </c>
      <c r="AB294" s="66">
        <v>2025</v>
      </c>
      <c r="AC294" s="72">
        <v>18</v>
      </c>
      <c r="AD294" s="66">
        <f ca="1">IF(ISERROR(VLOOKUP(Table1[[#This Row],[item]],INDIRECT("'"&amp;Table1[[#This Row],[sheet]]&amp;"'!$A$8:$T$42"),Table1[[#This Row],[r]],FALSE)),"",VLOOKUP(Table1[[#This Row],[item]],INDIRECT("'"&amp;Table1[[#This Row],[sheet]]&amp;"'!$A$8:$T$42"),Table1[[#This Row],[r]],FALSE))</f>
        <v>0</v>
      </c>
      <c r="AE294" s="72" t="str">
        <f>IF(VLOOKUP(Table1[[#This Row],[sheet]],Prg!$A$7:$J$31,10,FALSE)="","",VLOOKUP(Table1[[#This Row],[sheet]],Prg!$A$7:$J$31,10,FALSE)*1)</f>
        <v/>
      </c>
      <c r="AF294" s="72">
        <f>VLOOKUP(Table1[[#This Row],[sheet]],Prg!$A$7:$J$31,5,FALSE)</f>
        <v>0</v>
      </c>
      <c r="AG294" s="72">
        <f>ROW()</f>
        <v>294</v>
      </c>
    </row>
    <row r="295" spans="24:33" hidden="1" x14ac:dyDescent="0.3">
      <c r="X295" s="66">
        <v>2</v>
      </c>
      <c r="Y295" s="66" t="s">
        <v>474</v>
      </c>
      <c r="Z295" s="66" t="s">
        <v>24</v>
      </c>
      <c r="AA295" s="66" t="str">
        <f>IF(OR(VLOOKUP(Table1[[#This Row],[sheet]],Prg!$A$7:$F$31,6,FALSE)=Prg!$O$2,VLOOKUP(Table1[[#This Row],[sheet]],Prg!$A$7:$F$31,6,FALSE)=Prg!$O$3),"Yes","No")</f>
        <v>No</v>
      </c>
      <c r="AB295" s="66">
        <v>2025</v>
      </c>
      <c r="AC295" s="72">
        <v>18</v>
      </c>
      <c r="AD295" s="66">
        <f ca="1">IF(ISERROR(VLOOKUP(Table1[[#This Row],[item]],INDIRECT("'"&amp;Table1[[#This Row],[sheet]]&amp;"'!$A$8:$T$42"),Table1[[#This Row],[r]],FALSE)),"",VLOOKUP(Table1[[#This Row],[item]],INDIRECT("'"&amp;Table1[[#This Row],[sheet]]&amp;"'!$A$8:$T$42"),Table1[[#This Row],[r]],FALSE))</f>
        <v>0</v>
      </c>
      <c r="AE295" s="72" t="str">
        <f>IF(VLOOKUP(Table1[[#This Row],[sheet]],Prg!$A$7:$J$31,10,FALSE)="","",VLOOKUP(Table1[[#This Row],[sheet]],Prg!$A$7:$J$31,10,FALSE)*1)</f>
        <v/>
      </c>
      <c r="AF295" s="72">
        <f>VLOOKUP(Table1[[#This Row],[sheet]],Prg!$A$7:$J$31,5,FALSE)</f>
        <v>0</v>
      </c>
      <c r="AG295" s="72">
        <f>ROW()</f>
        <v>295</v>
      </c>
    </row>
    <row r="296" spans="24:33" hidden="1" x14ac:dyDescent="0.3">
      <c r="X296" s="66">
        <v>2</v>
      </c>
      <c r="Y296" s="66" t="s">
        <v>477</v>
      </c>
      <c r="Z296" s="66" t="s">
        <v>25</v>
      </c>
      <c r="AA296" s="66" t="str">
        <f>IF(OR(VLOOKUP(Table1[[#This Row],[sheet]],Prg!$A$7:$F$31,6,FALSE)=Prg!$O$2,VLOOKUP(Table1[[#This Row],[sheet]],Prg!$A$7:$F$31,6,FALSE)=Prg!$O$3),"Yes","No")</f>
        <v>No</v>
      </c>
      <c r="AB296" s="66">
        <v>2025</v>
      </c>
      <c r="AC296" s="72">
        <v>18</v>
      </c>
      <c r="AD296" s="66">
        <f ca="1">IF(ISERROR(VLOOKUP(Table1[[#This Row],[item]],INDIRECT("'"&amp;Table1[[#This Row],[sheet]]&amp;"'!$A$8:$T$42"),Table1[[#This Row],[r]],FALSE)),"",VLOOKUP(Table1[[#This Row],[item]],INDIRECT("'"&amp;Table1[[#This Row],[sheet]]&amp;"'!$A$8:$T$42"),Table1[[#This Row],[r]],FALSE))</f>
        <v>0</v>
      </c>
      <c r="AE296" s="72" t="str">
        <f>IF(VLOOKUP(Table1[[#This Row],[sheet]],Prg!$A$7:$J$31,10,FALSE)="","",VLOOKUP(Table1[[#This Row],[sheet]],Prg!$A$7:$J$31,10,FALSE)*1)</f>
        <v/>
      </c>
      <c r="AF296" s="72">
        <f>VLOOKUP(Table1[[#This Row],[sheet]],Prg!$A$7:$J$31,5,FALSE)</f>
        <v>0</v>
      </c>
      <c r="AG296" s="72">
        <f>ROW()</f>
        <v>296</v>
      </c>
    </row>
    <row r="297" spans="24:33" hidden="1" x14ac:dyDescent="0.3">
      <c r="X297" s="66">
        <v>2</v>
      </c>
      <c r="Y297" s="66" t="s">
        <v>478</v>
      </c>
      <c r="Z297" s="66" t="s">
        <v>26</v>
      </c>
      <c r="AA297" s="66" t="str">
        <f>IF(OR(VLOOKUP(Table1[[#This Row],[sheet]],Prg!$A$7:$F$31,6,FALSE)=Prg!$O$2,VLOOKUP(Table1[[#This Row],[sheet]],Prg!$A$7:$F$31,6,FALSE)=Prg!$O$3),"Yes","No")</f>
        <v>No</v>
      </c>
      <c r="AB297" s="66">
        <v>2025</v>
      </c>
      <c r="AC297" s="72">
        <v>18</v>
      </c>
      <c r="AD297" s="66">
        <f ca="1">IF(ISERROR(VLOOKUP(Table1[[#This Row],[item]],INDIRECT("'"&amp;Table1[[#This Row],[sheet]]&amp;"'!$A$8:$T$42"),Table1[[#This Row],[r]],FALSE)),"",VLOOKUP(Table1[[#This Row],[item]],INDIRECT("'"&amp;Table1[[#This Row],[sheet]]&amp;"'!$A$8:$T$42"),Table1[[#This Row],[r]],FALSE))</f>
        <v>0</v>
      </c>
      <c r="AE297" s="72" t="str">
        <f>IF(VLOOKUP(Table1[[#This Row],[sheet]],Prg!$A$7:$J$31,10,FALSE)="","",VLOOKUP(Table1[[#This Row],[sheet]],Prg!$A$7:$J$31,10,FALSE)*1)</f>
        <v/>
      </c>
      <c r="AF297" s="72">
        <f>VLOOKUP(Table1[[#This Row],[sheet]],Prg!$A$7:$J$31,5,FALSE)</f>
        <v>0</v>
      </c>
      <c r="AG297" s="72">
        <f>ROW()</f>
        <v>297</v>
      </c>
    </row>
    <row r="298" spans="24:33" hidden="1" x14ac:dyDescent="0.3">
      <c r="X298" s="66">
        <v>2</v>
      </c>
      <c r="Y298" s="66" t="s">
        <v>479</v>
      </c>
      <c r="Z298" s="66" t="s">
        <v>27</v>
      </c>
      <c r="AA298" s="66" t="str">
        <f>IF(OR(VLOOKUP(Table1[[#This Row],[sheet]],Prg!$A$7:$F$31,6,FALSE)=Prg!$O$2,VLOOKUP(Table1[[#This Row],[sheet]],Prg!$A$7:$F$31,6,FALSE)=Prg!$O$3),"Yes","No")</f>
        <v>No</v>
      </c>
      <c r="AB298" s="66">
        <v>2025</v>
      </c>
      <c r="AC298" s="72">
        <v>18</v>
      </c>
      <c r="AD298" s="66">
        <f ca="1">IF(ISERROR(VLOOKUP(Table1[[#This Row],[item]],INDIRECT("'"&amp;Table1[[#This Row],[sheet]]&amp;"'!$A$8:$T$42"),Table1[[#This Row],[r]],FALSE)),"",VLOOKUP(Table1[[#This Row],[item]],INDIRECT("'"&amp;Table1[[#This Row],[sheet]]&amp;"'!$A$8:$T$42"),Table1[[#This Row],[r]],FALSE))</f>
        <v>0</v>
      </c>
      <c r="AE298" s="72" t="str">
        <f>IF(VLOOKUP(Table1[[#This Row],[sheet]],Prg!$A$7:$J$31,10,FALSE)="","",VLOOKUP(Table1[[#This Row],[sheet]],Prg!$A$7:$J$31,10,FALSE)*1)</f>
        <v/>
      </c>
      <c r="AF298" s="72">
        <f>VLOOKUP(Table1[[#This Row],[sheet]],Prg!$A$7:$J$31,5,FALSE)</f>
        <v>0</v>
      </c>
      <c r="AG298" s="72">
        <f>ROW()</f>
        <v>298</v>
      </c>
    </row>
    <row r="299" spans="24:33" hidden="1" x14ac:dyDescent="0.3">
      <c r="X299" s="66">
        <v>2</v>
      </c>
      <c r="Y299" s="66" t="s">
        <v>475</v>
      </c>
      <c r="Z299" s="66" t="s">
        <v>28</v>
      </c>
      <c r="AA299" s="66" t="str">
        <f>IF(OR(VLOOKUP(Table1[[#This Row],[sheet]],Prg!$A$7:$F$31,6,FALSE)=Prg!$O$2,VLOOKUP(Table1[[#This Row],[sheet]],Prg!$A$7:$F$31,6,FALSE)=Prg!$O$3),"Yes","No")</f>
        <v>No</v>
      </c>
      <c r="AB299" s="66">
        <v>2025</v>
      </c>
      <c r="AC299" s="72">
        <v>18</v>
      </c>
      <c r="AD299" s="66">
        <f ca="1">IF(ISERROR(VLOOKUP(Table1[[#This Row],[item]],INDIRECT("'"&amp;Table1[[#This Row],[sheet]]&amp;"'!$A$8:$T$42"),Table1[[#This Row],[r]],FALSE)),"",VLOOKUP(Table1[[#This Row],[item]],INDIRECT("'"&amp;Table1[[#This Row],[sheet]]&amp;"'!$A$8:$T$42"),Table1[[#This Row],[r]],FALSE))</f>
        <v>0</v>
      </c>
      <c r="AE299" s="72" t="str">
        <f>IF(VLOOKUP(Table1[[#This Row],[sheet]],Prg!$A$7:$J$31,10,FALSE)="","",VLOOKUP(Table1[[#This Row],[sheet]],Prg!$A$7:$J$31,10,FALSE)*1)</f>
        <v/>
      </c>
      <c r="AF299" s="72">
        <f>VLOOKUP(Table1[[#This Row],[sheet]],Prg!$A$7:$J$31,5,FALSE)</f>
        <v>0</v>
      </c>
      <c r="AG299" s="72">
        <f>ROW()</f>
        <v>299</v>
      </c>
    </row>
    <row r="300" spans="24:33" hidden="1" x14ac:dyDescent="0.3">
      <c r="X300" s="66">
        <v>2</v>
      </c>
      <c r="Y300" s="66" t="s">
        <v>480</v>
      </c>
      <c r="Z300" s="66" t="s">
        <v>29</v>
      </c>
      <c r="AA300" s="66" t="str">
        <f>IF(OR(VLOOKUP(Table1[[#This Row],[sheet]],Prg!$A$7:$F$31,6,FALSE)=Prg!$O$2,VLOOKUP(Table1[[#This Row],[sheet]],Prg!$A$7:$F$31,6,FALSE)=Prg!$O$3),"Yes","No")</f>
        <v>No</v>
      </c>
      <c r="AB300" s="66">
        <v>2025</v>
      </c>
      <c r="AC300" s="72">
        <v>18</v>
      </c>
      <c r="AD300" s="66">
        <f ca="1">IF(ISERROR(VLOOKUP(Table1[[#This Row],[item]],INDIRECT("'"&amp;Table1[[#This Row],[sheet]]&amp;"'!$A$8:$T$42"),Table1[[#This Row],[r]],FALSE)),"",VLOOKUP(Table1[[#This Row],[item]],INDIRECT("'"&amp;Table1[[#This Row],[sheet]]&amp;"'!$A$8:$T$42"),Table1[[#This Row],[r]],FALSE))</f>
        <v>0</v>
      </c>
      <c r="AE300" s="72" t="str">
        <f>IF(VLOOKUP(Table1[[#This Row],[sheet]],Prg!$A$7:$J$31,10,FALSE)="","",VLOOKUP(Table1[[#This Row],[sheet]],Prg!$A$7:$J$31,10,FALSE)*1)</f>
        <v/>
      </c>
      <c r="AF300" s="72">
        <f>VLOOKUP(Table1[[#This Row],[sheet]],Prg!$A$7:$J$31,5,FALSE)</f>
        <v>0</v>
      </c>
      <c r="AG300" s="72">
        <f>ROW()</f>
        <v>300</v>
      </c>
    </row>
    <row r="301" spans="24:33" hidden="1" x14ac:dyDescent="0.3">
      <c r="X301" s="66">
        <v>2</v>
      </c>
      <c r="Y301" s="66" t="s">
        <v>481</v>
      </c>
      <c r="Z301" s="66" t="s">
        <v>30</v>
      </c>
      <c r="AA301" s="66" t="str">
        <f>IF(OR(VLOOKUP(Table1[[#This Row],[sheet]],Prg!$A$7:$F$31,6,FALSE)=Prg!$O$2,VLOOKUP(Table1[[#This Row],[sheet]],Prg!$A$7:$F$31,6,FALSE)=Prg!$O$3),"Yes","No")</f>
        <v>No</v>
      </c>
      <c r="AB301" s="66">
        <v>2025</v>
      </c>
      <c r="AC301" s="72">
        <v>18</v>
      </c>
      <c r="AD301" s="66">
        <f ca="1">IF(ISERROR(VLOOKUP(Table1[[#This Row],[item]],INDIRECT("'"&amp;Table1[[#This Row],[sheet]]&amp;"'!$A$8:$T$42"),Table1[[#This Row],[r]],FALSE)),"",VLOOKUP(Table1[[#This Row],[item]],INDIRECT("'"&amp;Table1[[#This Row],[sheet]]&amp;"'!$A$8:$T$42"),Table1[[#This Row],[r]],FALSE))</f>
        <v>0</v>
      </c>
      <c r="AE301" s="72" t="str">
        <f>IF(VLOOKUP(Table1[[#This Row],[sheet]],Prg!$A$7:$J$31,10,FALSE)="","",VLOOKUP(Table1[[#This Row],[sheet]],Prg!$A$7:$J$31,10,FALSE)*1)</f>
        <v/>
      </c>
      <c r="AF301" s="72">
        <f>VLOOKUP(Table1[[#This Row],[sheet]],Prg!$A$7:$J$31,5,FALSE)</f>
        <v>0</v>
      </c>
      <c r="AG301" s="72">
        <f>ROW()</f>
        <v>301</v>
      </c>
    </row>
    <row r="302" spans="24:33" hidden="1" x14ac:dyDescent="0.3">
      <c r="X302" s="66">
        <v>2</v>
      </c>
      <c r="Y302" s="66" t="s">
        <v>482</v>
      </c>
      <c r="Z302" s="66" t="s">
        <v>27</v>
      </c>
      <c r="AA302" s="66" t="str">
        <f>IF(OR(VLOOKUP(Table1[[#This Row],[sheet]],Prg!$A$7:$F$31,6,FALSE)=Prg!$O$2,VLOOKUP(Table1[[#This Row],[sheet]],Prg!$A$7:$F$31,6,FALSE)=Prg!$O$3),"Yes","No")</f>
        <v>No</v>
      </c>
      <c r="AB302" s="66">
        <v>2025</v>
      </c>
      <c r="AC302" s="72">
        <v>18</v>
      </c>
      <c r="AD302" s="66">
        <f ca="1">IF(ISERROR(VLOOKUP(Table1[[#This Row],[item]],INDIRECT("'"&amp;Table1[[#This Row],[sheet]]&amp;"'!$A$8:$T$42"),Table1[[#This Row],[r]],FALSE)),"",VLOOKUP(Table1[[#This Row],[item]],INDIRECT("'"&amp;Table1[[#This Row],[sheet]]&amp;"'!$A$8:$T$42"),Table1[[#This Row],[r]],FALSE))</f>
        <v>0</v>
      </c>
      <c r="AE302" s="72" t="str">
        <f>IF(VLOOKUP(Table1[[#This Row],[sheet]],Prg!$A$7:$J$31,10,FALSE)="","",VLOOKUP(Table1[[#This Row],[sheet]],Prg!$A$7:$J$31,10,FALSE)*1)</f>
        <v/>
      </c>
      <c r="AF302" s="72">
        <f>VLOOKUP(Table1[[#This Row],[sheet]],Prg!$A$7:$J$31,5,FALSE)</f>
        <v>0</v>
      </c>
      <c r="AG302" s="72">
        <f>ROW()</f>
        <v>302</v>
      </c>
    </row>
    <row r="303" spans="24:33" hidden="1" x14ac:dyDescent="0.3">
      <c r="X303" s="66">
        <v>2</v>
      </c>
      <c r="Y303" s="66" t="s">
        <v>476</v>
      </c>
      <c r="Z303" s="66" t="s">
        <v>469</v>
      </c>
      <c r="AA303" s="66" t="str">
        <f>IF(OR(VLOOKUP(Table1[[#This Row],[sheet]],Prg!$A$7:$F$31,6,FALSE)=Prg!$O$2,VLOOKUP(Table1[[#This Row],[sheet]],Prg!$A$7:$F$31,6,FALSE)=Prg!$O$3),"Yes","No")</f>
        <v>No</v>
      </c>
      <c r="AB303" s="66">
        <v>2025</v>
      </c>
      <c r="AC303" s="72">
        <v>18</v>
      </c>
      <c r="AD303" s="66">
        <f ca="1">IF(ISERROR(VLOOKUP(Table1[[#This Row],[item]],INDIRECT("'"&amp;Table1[[#This Row],[sheet]]&amp;"'!$A$8:$T$42"),Table1[[#This Row],[r]],FALSE)),"",VLOOKUP(Table1[[#This Row],[item]],INDIRECT("'"&amp;Table1[[#This Row],[sheet]]&amp;"'!$A$8:$T$42"),Table1[[#This Row],[r]],FALSE))</f>
        <v>0</v>
      </c>
      <c r="AE303" s="72" t="str">
        <f>IF(VLOOKUP(Table1[[#This Row],[sheet]],Prg!$A$7:$J$31,10,FALSE)="","",VLOOKUP(Table1[[#This Row],[sheet]],Prg!$A$7:$J$31,10,FALSE)*1)</f>
        <v/>
      </c>
      <c r="AF303" s="72">
        <f>VLOOKUP(Table1[[#This Row],[sheet]],Prg!$A$7:$J$31,5,FALSE)</f>
        <v>0</v>
      </c>
      <c r="AG303" s="72">
        <f>ROW()</f>
        <v>303</v>
      </c>
    </row>
    <row r="304" spans="24:33" hidden="1" x14ac:dyDescent="0.3">
      <c r="X304" s="66">
        <v>2</v>
      </c>
      <c r="Y304" s="66" t="s">
        <v>483</v>
      </c>
      <c r="Z304" s="66" t="s">
        <v>470</v>
      </c>
      <c r="AA304" s="66" t="str">
        <f>IF(OR(VLOOKUP(Table1[[#This Row],[sheet]],Prg!$A$7:$F$31,6,FALSE)=Prg!$O$2,VLOOKUP(Table1[[#This Row],[sheet]],Prg!$A$7:$F$31,6,FALSE)=Prg!$O$3),"Yes","No")</f>
        <v>No</v>
      </c>
      <c r="AB304" s="66">
        <v>2025</v>
      </c>
      <c r="AC304" s="72">
        <v>18</v>
      </c>
      <c r="AD304" s="66">
        <f ca="1">IF(ISERROR(VLOOKUP(Table1[[#This Row],[item]],INDIRECT("'"&amp;Table1[[#This Row],[sheet]]&amp;"'!$A$8:$T$42"),Table1[[#This Row],[r]],FALSE)),"",VLOOKUP(Table1[[#This Row],[item]],INDIRECT("'"&amp;Table1[[#This Row],[sheet]]&amp;"'!$A$8:$T$42"),Table1[[#This Row],[r]],FALSE))</f>
        <v>0</v>
      </c>
      <c r="AE304" s="72" t="str">
        <f>IF(VLOOKUP(Table1[[#This Row],[sheet]],Prg!$A$7:$J$31,10,FALSE)="","",VLOOKUP(Table1[[#This Row],[sheet]],Prg!$A$7:$J$31,10,FALSE)*1)</f>
        <v/>
      </c>
      <c r="AF304" s="72">
        <f>VLOOKUP(Table1[[#This Row],[sheet]],Prg!$A$7:$J$31,5,FALSE)</f>
        <v>0</v>
      </c>
      <c r="AG304" s="72">
        <f>ROW()</f>
        <v>304</v>
      </c>
    </row>
    <row r="305" spans="24:33" hidden="1" x14ac:dyDescent="0.3">
      <c r="X305" s="66">
        <v>2</v>
      </c>
      <c r="Y305" s="66" t="s">
        <v>484</v>
      </c>
      <c r="Z305" s="66" t="s">
        <v>471</v>
      </c>
      <c r="AA305" s="66" t="str">
        <f>IF(OR(VLOOKUP(Table1[[#This Row],[sheet]],Prg!$A$7:$F$31,6,FALSE)=Prg!$O$2,VLOOKUP(Table1[[#This Row],[sheet]],Prg!$A$7:$F$31,6,FALSE)=Prg!$O$3),"Yes","No")</f>
        <v>No</v>
      </c>
      <c r="AB305" s="66">
        <v>2025</v>
      </c>
      <c r="AC305" s="72">
        <v>18</v>
      </c>
      <c r="AD305" s="66">
        <f ca="1">IF(ISERROR(VLOOKUP(Table1[[#This Row],[item]],INDIRECT("'"&amp;Table1[[#This Row],[sheet]]&amp;"'!$A$8:$T$42"),Table1[[#This Row],[r]],FALSE)),"",VLOOKUP(Table1[[#This Row],[item]],INDIRECT("'"&amp;Table1[[#This Row],[sheet]]&amp;"'!$A$8:$T$42"),Table1[[#This Row],[r]],FALSE))</f>
        <v>0</v>
      </c>
      <c r="AE305" s="72" t="str">
        <f>IF(VLOOKUP(Table1[[#This Row],[sheet]],Prg!$A$7:$J$31,10,FALSE)="","",VLOOKUP(Table1[[#This Row],[sheet]],Prg!$A$7:$J$31,10,FALSE)*1)</f>
        <v/>
      </c>
      <c r="AF305" s="72">
        <f>VLOOKUP(Table1[[#This Row],[sheet]],Prg!$A$7:$J$31,5,FALSE)</f>
        <v>0</v>
      </c>
      <c r="AG305" s="72">
        <f>ROW()</f>
        <v>305</v>
      </c>
    </row>
    <row r="306" spans="24:33" hidden="1" x14ac:dyDescent="0.3">
      <c r="X306" s="66">
        <v>2</v>
      </c>
      <c r="Y306" s="66" t="s">
        <v>485</v>
      </c>
      <c r="Z306" s="66" t="s">
        <v>472</v>
      </c>
      <c r="AA306" s="66" t="str">
        <f>IF(OR(VLOOKUP(Table1[[#This Row],[sheet]],Prg!$A$7:$F$31,6,FALSE)=Prg!$O$2,VLOOKUP(Table1[[#This Row],[sheet]],Prg!$A$7:$F$31,6,FALSE)=Prg!$O$3),"Yes","No")</f>
        <v>No</v>
      </c>
      <c r="AB306" s="66">
        <v>2025</v>
      </c>
      <c r="AC306" s="72">
        <v>18</v>
      </c>
      <c r="AD306" s="66">
        <f ca="1">IF(ISERROR(VLOOKUP(Table1[[#This Row],[item]],INDIRECT("'"&amp;Table1[[#This Row],[sheet]]&amp;"'!$A$8:$T$42"),Table1[[#This Row],[r]],FALSE)),"",VLOOKUP(Table1[[#This Row],[item]],INDIRECT("'"&amp;Table1[[#This Row],[sheet]]&amp;"'!$A$8:$T$42"),Table1[[#This Row],[r]],FALSE))</f>
        <v>0</v>
      </c>
      <c r="AE306" s="72" t="str">
        <f>IF(VLOOKUP(Table1[[#This Row],[sheet]],Prg!$A$7:$J$31,10,FALSE)="","",VLOOKUP(Table1[[#This Row],[sheet]],Prg!$A$7:$J$31,10,FALSE)*1)</f>
        <v/>
      </c>
      <c r="AF306" s="72">
        <f>VLOOKUP(Table1[[#This Row],[sheet]],Prg!$A$7:$J$31,5,FALSE)</f>
        <v>0</v>
      </c>
      <c r="AG306" s="72">
        <f>ROW()</f>
        <v>306</v>
      </c>
    </row>
    <row r="307" spans="24:33" hidden="1" x14ac:dyDescent="0.3">
      <c r="X307" s="66">
        <v>2</v>
      </c>
      <c r="Y307" s="66" t="s">
        <v>486</v>
      </c>
      <c r="Z307" s="66" t="s">
        <v>31</v>
      </c>
      <c r="AA307" s="66" t="str">
        <f>IF(OR(VLOOKUP(Table1[[#This Row],[sheet]],Prg!$A$7:$F$31,6,FALSE)=Prg!$O$2,VLOOKUP(Table1[[#This Row],[sheet]],Prg!$A$7:$F$31,6,FALSE)=Prg!$O$3),"Yes","No")</f>
        <v>No</v>
      </c>
      <c r="AB307" s="66">
        <v>2025</v>
      </c>
      <c r="AC307" s="72">
        <v>18</v>
      </c>
      <c r="AD307" s="66">
        <f ca="1">IF(ISERROR(VLOOKUP(Table1[[#This Row],[item]],INDIRECT("'"&amp;Table1[[#This Row],[sheet]]&amp;"'!$A$8:$T$42"),Table1[[#This Row],[r]],FALSE)),"",VLOOKUP(Table1[[#This Row],[item]],INDIRECT("'"&amp;Table1[[#This Row],[sheet]]&amp;"'!$A$8:$T$42"),Table1[[#This Row],[r]],FALSE))</f>
        <v>0</v>
      </c>
      <c r="AE307" s="72" t="str">
        <f>IF(VLOOKUP(Table1[[#This Row],[sheet]],Prg!$A$7:$J$31,10,FALSE)="","",VLOOKUP(Table1[[#This Row],[sheet]],Prg!$A$7:$J$31,10,FALSE)*1)</f>
        <v/>
      </c>
      <c r="AF307" s="72">
        <f>VLOOKUP(Table1[[#This Row],[sheet]],Prg!$A$7:$J$31,5,FALSE)</f>
        <v>0</v>
      </c>
      <c r="AG307" s="72">
        <f>ROW()</f>
        <v>307</v>
      </c>
    </row>
    <row r="308" spans="24:33" hidden="1" x14ac:dyDescent="0.3">
      <c r="X308" s="66">
        <v>2</v>
      </c>
      <c r="Y308" s="70" t="s">
        <v>487</v>
      </c>
      <c r="Z308" s="70" t="s">
        <v>12</v>
      </c>
      <c r="AA308" s="70" t="str">
        <f>IF(OR(VLOOKUP(Table1[[#This Row],[sheet]],Prg!$A$7:$F$31,6,FALSE)=Prg!$O$2,VLOOKUP(Table1[[#This Row],[sheet]],Prg!$A$7:$F$31,6,FALSE)=Prg!$O$3),"Yes","No")</f>
        <v>No</v>
      </c>
      <c r="AB308" s="70">
        <v>2026</v>
      </c>
      <c r="AC308" s="72">
        <v>19</v>
      </c>
      <c r="AD308" s="66">
        <f ca="1">IF(ISERROR(VLOOKUP(Table1[[#This Row],[item]],INDIRECT("'"&amp;Table1[[#This Row],[sheet]]&amp;"'!$A$8:$T$42"),Table1[[#This Row],[r]],FALSE)),"",VLOOKUP(Table1[[#This Row],[item]],INDIRECT("'"&amp;Table1[[#This Row],[sheet]]&amp;"'!$A$8:$T$42"),Table1[[#This Row],[r]],FALSE))</f>
        <v>0</v>
      </c>
      <c r="AE308" s="72" t="str">
        <f>IF(VLOOKUP(Table1[[#This Row],[sheet]],Prg!$A$7:$J$31,10,FALSE)="","",VLOOKUP(Table1[[#This Row],[sheet]],Prg!$A$7:$J$31,10,FALSE)*1)</f>
        <v/>
      </c>
      <c r="AF308" s="72">
        <f>VLOOKUP(Table1[[#This Row],[sheet]],Prg!$A$7:$J$31,5,FALSE)</f>
        <v>0</v>
      </c>
      <c r="AG308" s="72">
        <f>ROW()</f>
        <v>308</v>
      </c>
    </row>
    <row r="309" spans="24:33" hidden="1" x14ac:dyDescent="0.3">
      <c r="X309" s="66">
        <v>2</v>
      </c>
      <c r="Y309" s="66" t="s">
        <v>488</v>
      </c>
      <c r="Z309" s="66" t="s">
        <v>13</v>
      </c>
      <c r="AA309" s="66" t="str">
        <f>IF(OR(VLOOKUP(Table1[[#This Row],[sheet]],Prg!$A$7:$F$31,6,FALSE)=Prg!$O$2,VLOOKUP(Table1[[#This Row],[sheet]],Prg!$A$7:$F$31,6,FALSE)=Prg!$O$3),"Yes","No")</f>
        <v>No</v>
      </c>
      <c r="AB309" s="66">
        <v>2026</v>
      </c>
      <c r="AC309" s="72">
        <v>19</v>
      </c>
      <c r="AD309" s="66">
        <f ca="1">IF(ISERROR(VLOOKUP(Table1[[#This Row],[item]],INDIRECT("'"&amp;Table1[[#This Row],[sheet]]&amp;"'!$A$8:$T$42"),Table1[[#This Row],[r]],FALSE)),"",VLOOKUP(Table1[[#This Row],[item]],INDIRECT("'"&amp;Table1[[#This Row],[sheet]]&amp;"'!$A$8:$T$42"),Table1[[#This Row],[r]],FALSE))</f>
        <v>0</v>
      </c>
      <c r="AE309" s="72" t="str">
        <f>IF(VLOOKUP(Table1[[#This Row],[sheet]],Prg!$A$7:$J$31,10,FALSE)="","",VLOOKUP(Table1[[#This Row],[sheet]],Prg!$A$7:$J$31,10,FALSE)*1)</f>
        <v/>
      </c>
      <c r="AF309" s="72">
        <f>VLOOKUP(Table1[[#This Row],[sheet]],Prg!$A$7:$J$31,5,FALSE)</f>
        <v>0</v>
      </c>
      <c r="AG309" s="72">
        <f>ROW()</f>
        <v>309</v>
      </c>
    </row>
    <row r="310" spans="24:33" hidden="1" x14ac:dyDescent="0.3">
      <c r="X310" s="66">
        <v>2</v>
      </c>
      <c r="Y310" s="66" t="s">
        <v>489</v>
      </c>
      <c r="Z310" s="66" t="s">
        <v>14</v>
      </c>
      <c r="AA310" s="66" t="str">
        <f>IF(OR(VLOOKUP(Table1[[#This Row],[sheet]],Prg!$A$7:$F$31,6,FALSE)=Prg!$O$2,VLOOKUP(Table1[[#This Row],[sheet]],Prg!$A$7:$F$31,6,FALSE)=Prg!$O$3),"Yes","No")</f>
        <v>No</v>
      </c>
      <c r="AB310" s="66">
        <v>2026</v>
      </c>
      <c r="AC310" s="72">
        <v>19</v>
      </c>
      <c r="AD310" s="66">
        <f ca="1">IF(ISERROR(VLOOKUP(Table1[[#This Row],[item]],INDIRECT("'"&amp;Table1[[#This Row],[sheet]]&amp;"'!$A$8:$T$42"),Table1[[#This Row],[r]],FALSE)),"",VLOOKUP(Table1[[#This Row],[item]],INDIRECT("'"&amp;Table1[[#This Row],[sheet]]&amp;"'!$A$8:$T$42"),Table1[[#This Row],[r]],FALSE))</f>
        <v>0</v>
      </c>
      <c r="AE310" s="72" t="str">
        <f>IF(VLOOKUP(Table1[[#This Row],[sheet]],Prg!$A$7:$J$31,10,FALSE)="","",VLOOKUP(Table1[[#This Row],[sheet]],Prg!$A$7:$J$31,10,FALSE)*1)</f>
        <v/>
      </c>
      <c r="AF310" s="72">
        <f>VLOOKUP(Table1[[#This Row],[sheet]],Prg!$A$7:$J$31,5,FALSE)</f>
        <v>0</v>
      </c>
      <c r="AG310" s="72">
        <f>ROW()</f>
        <v>310</v>
      </c>
    </row>
    <row r="311" spans="24:33" hidden="1" x14ac:dyDescent="0.3">
      <c r="X311" s="66">
        <v>2</v>
      </c>
      <c r="Y311" s="66" t="s">
        <v>490</v>
      </c>
      <c r="Z311" s="66" t="s">
        <v>464</v>
      </c>
      <c r="AA311" s="66" t="str">
        <f>IF(OR(VLOOKUP(Table1[[#This Row],[sheet]],Prg!$A$7:$F$31,6,FALSE)=Prg!$O$2,VLOOKUP(Table1[[#This Row],[sheet]],Prg!$A$7:$F$31,6,FALSE)=Prg!$O$3),"Yes","No")</f>
        <v>No</v>
      </c>
      <c r="AB311" s="66">
        <v>2026</v>
      </c>
      <c r="AC311" s="72">
        <v>19</v>
      </c>
      <c r="AD311" s="66">
        <f ca="1">IF(ISERROR(VLOOKUP(Table1[[#This Row],[item]],INDIRECT("'"&amp;Table1[[#This Row],[sheet]]&amp;"'!$A$8:$T$42"),Table1[[#This Row],[r]],FALSE)),"",VLOOKUP(Table1[[#This Row],[item]],INDIRECT("'"&amp;Table1[[#This Row],[sheet]]&amp;"'!$A$8:$T$42"),Table1[[#This Row],[r]],FALSE))</f>
        <v>0</v>
      </c>
      <c r="AE311" s="72" t="str">
        <f>IF(VLOOKUP(Table1[[#This Row],[sheet]],Prg!$A$7:$J$31,10,FALSE)="","",VLOOKUP(Table1[[#This Row],[sheet]],Prg!$A$7:$J$31,10,FALSE)*1)</f>
        <v/>
      </c>
      <c r="AF311" s="72">
        <f>VLOOKUP(Table1[[#This Row],[sheet]],Prg!$A$7:$J$31,5,FALSE)</f>
        <v>0</v>
      </c>
      <c r="AG311" s="72">
        <f>ROW()</f>
        <v>311</v>
      </c>
    </row>
    <row r="312" spans="24:33" hidden="1" x14ac:dyDescent="0.3">
      <c r="X312" s="66">
        <v>2</v>
      </c>
      <c r="Y312" s="66" t="s">
        <v>491</v>
      </c>
      <c r="Z312" s="66" t="s">
        <v>15</v>
      </c>
      <c r="AA312" s="66" t="str">
        <f>IF(OR(VLOOKUP(Table1[[#This Row],[sheet]],Prg!$A$7:$F$31,6,FALSE)=Prg!$O$2,VLOOKUP(Table1[[#This Row],[sheet]],Prg!$A$7:$F$31,6,FALSE)=Prg!$O$3),"Yes","No")</f>
        <v>No</v>
      </c>
      <c r="AB312" s="66">
        <v>2026</v>
      </c>
      <c r="AC312" s="72">
        <v>19</v>
      </c>
      <c r="AD312" s="66">
        <f ca="1">IF(ISERROR(VLOOKUP(Table1[[#This Row],[item]],INDIRECT("'"&amp;Table1[[#This Row],[sheet]]&amp;"'!$A$8:$T$42"),Table1[[#This Row],[r]],FALSE)),"",VLOOKUP(Table1[[#This Row],[item]],INDIRECT("'"&amp;Table1[[#This Row],[sheet]]&amp;"'!$A$8:$T$42"),Table1[[#This Row],[r]],FALSE))</f>
        <v>0</v>
      </c>
      <c r="AE312" s="72" t="str">
        <f>IF(VLOOKUP(Table1[[#This Row],[sheet]],Prg!$A$7:$J$31,10,FALSE)="","",VLOOKUP(Table1[[#This Row],[sheet]],Prg!$A$7:$J$31,10,FALSE)*1)</f>
        <v/>
      </c>
      <c r="AF312" s="72">
        <f>VLOOKUP(Table1[[#This Row],[sheet]],Prg!$A$7:$J$31,5,FALSE)</f>
        <v>0</v>
      </c>
      <c r="AG312" s="72">
        <f>ROW()</f>
        <v>312</v>
      </c>
    </row>
    <row r="313" spans="24:33" hidden="1" x14ac:dyDescent="0.3">
      <c r="X313" s="66">
        <v>2</v>
      </c>
      <c r="Y313" s="66" t="s">
        <v>492</v>
      </c>
      <c r="Z313" s="66" t="s">
        <v>16</v>
      </c>
      <c r="AA313" s="66" t="str">
        <f>IF(OR(VLOOKUP(Table1[[#This Row],[sheet]],Prg!$A$7:$F$31,6,FALSE)=Prg!$O$2,VLOOKUP(Table1[[#This Row],[sheet]],Prg!$A$7:$F$31,6,FALSE)=Prg!$O$3),"Yes","No")</f>
        <v>No</v>
      </c>
      <c r="AB313" s="66">
        <v>2026</v>
      </c>
      <c r="AC313" s="72">
        <v>19</v>
      </c>
      <c r="AD313" s="66">
        <f ca="1">IF(ISERROR(VLOOKUP(Table1[[#This Row],[item]],INDIRECT("'"&amp;Table1[[#This Row],[sheet]]&amp;"'!$A$8:$T$42"),Table1[[#This Row],[r]],FALSE)),"",VLOOKUP(Table1[[#This Row],[item]],INDIRECT("'"&amp;Table1[[#This Row],[sheet]]&amp;"'!$A$8:$T$42"),Table1[[#This Row],[r]],FALSE))</f>
        <v>0</v>
      </c>
      <c r="AE313" s="72" t="str">
        <f>IF(VLOOKUP(Table1[[#This Row],[sheet]],Prg!$A$7:$J$31,10,FALSE)="","",VLOOKUP(Table1[[#This Row],[sheet]],Prg!$A$7:$J$31,10,FALSE)*1)</f>
        <v/>
      </c>
      <c r="AF313" s="72">
        <f>VLOOKUP(Table1[[#This Row],[sheet]],Prg!$A$7:$J$31,5,FALSE)</f>
        <v>0</v>
      </c>
      <c r="AG313" s="72">
        <f>ROW()</f>
        <v>313</v>
      </c>
    </row>
    <row r="314" spans="24:33" hidden="1" x14ac:dyDescent="0.3">
      <c r="X314" s="66">
        <v>2</v>
      </c>
      <c r="Y314" s="66" t="s">
        <v>493</v>
      </c>
      <c r="Z314" s="66" t="s">
        <v>17</v>
      </c>
      <c r="AA314" s="66" t="str">
        <f>IF(OR(VLOOKUP(Table1[[#This Row],[sheet]],Prg!$A$7:$F$31,6,FALSE)=Prg!$O$2,VLOOKUP(Table1[[#This Row],[sheet]],Prg!$A$7:$F$31,6,FALSE)=Prg!$O$3),"Yes","No")</f>
        <v>No</v>
      </c>
      <c r="AB314" s="66">
        <v>2026</v>
      </c>
      <c r="AC314" s="72">
        <v>19</v>
      </c>
      <c r="AD314" s="66">
        <f ca="1">IF(ISERROR(VLOOKUP(Table1[[#This Row],[item]],INDIRECT("'"&amp;Table1[[#This Row],[sheet]]&amp;"'!$A$8:$T$42"),Table1[[#This Row],[r]],FALSE)),"",VLOOKUP(Table1[[#This Row],[item]],INDIRECT("'"&amp;Table1[[#This Row],[sheet]]&amp;"'!$A$8:$T$42"),Table1[[#This Row],[r]],FALSE))</f>
        <v>0</v>
      </c>
      <c r="AE314" s="72" t="str">
        <f>IF(VLOOKUP(Table1[[#This Row],[sheet]],Prg!$A$7:$J$31,10,FALSE)="","",VLOOKUP(Table1[[#This Row],[sheet]],Prg!$A$7:$J$31,10,FALSE)*1)</f>
        <v/>
      </c>
      <c r="AF314" s="72">
        <f>VLOOKUP(Table1[[#This Row],[sheet]],Prg!$A$7:$J$31,5,FALSE)</f>
        <v>0</v>
      </c>
      <c r="AG314" s="72">
        <f>ROW()</f>
        <v>314</v>
      </c>
    </row>
    <row r="315" spans="24:33" hidden="1" x14ac:dyDescent="0.3">
      <c r="X315" s="66">
        <v>2</v>
      </c>
      <c r="Y315" s="66" t="s">
        <v>494</v>
      </c>
      <c r="Z315" s="66" t="s">
        <v>465</v>
      </c>
      <c r="AA315" s="66" t="str">
        <f>IF(OR(VLOOKUP(Table1[[#This Row],[sheet]],Prg!$A$7:$F$31,6,FALSE)=Prg!$O$2,VLOOKUP(Table1[[#This Row],[sheet]],Prg!$A$7:$F$31,6,FALSE)=Prg!$O$3),"Yes","No")</f>
        <v>No</v>
      </c>
      <c r="AB315" s="66">
        <v>2026</v>
      </c>
      <c r="AC315" s="72">
        <v>19</v>
      </c>
      <c r="AD315" s="66">
        <f ca="1">IF(ISERROR(VLOOKUP(Table1[[#This Row],[item]],INDIRECT("'"&amp;Table1[[#This Row],[sheet]]&amp;"'!$A$8:$T$42"),Table1[[#This Row],[r]],FALSE)),"",VLOOKUP(Table1[[#This Row],[item]],INDIRECT("'"&amp;Table1[[#This Row],[sheet]]&amp;"'!$A$8:$T$42"),Table1[[#This Row],[r]],FALSE))</f>
        <v>0</v>
      </c>
      <c r="AE315" s="72" t="str">
        <f>IF(VLOOKUP(Table1[[#This Row],[sheet]],Prg!$A$7:$J$31,10,FALSE)="","",VLOOKUP(Table1[[#This Row],[sheet]],Prg!$A$7:$J$31,10,FALSE)*1)</f>
        <v/>
      </c>
      <c r="AF315" s="72">
        <f>VLOOKUP(Table1[[#This Row],[sheet]],Prg!$A$7:$J$31,5,FALSE)</f>
        <v>0</v>
      </c>
      <c r="AG315" s="72">
        <f>ROW()</f>
        <v>315</v>
      </c>
    </row>
    <row r="316" spans="24:33" hidden="1" x14ac:dyDescent="0.3">
      <c r="X316" s="66">
        <v>2</v>
      </c>
      <c r="Y316" s="66" t="s">
        <v>495</v>
      </c>
      <c r="Z316" s="66" t="s">
        <v>18</v>
      </c>
      <c r="AA316" s="66" t="str">
        <f>IF(OR(VLOOKUP(Table1[[#This Row],[sheet]],Prg!$A$7:$F$31,6,FALSE)=Prg!$O$2,VLOOKUP(Table1[[#This Row],[sheet]],Prg!$A$7:$F$31,6,FALSE)=Prg!$O$3),"Yes","No")</f>
        <v>No</v>
      </c>
      <c r="AB316" s="66">
        <v>2026</v>
      </c>
      <c r="AC316" s="72">
        <v>19</v>
      </c>
      <c r="AD316" s="66">
        <f ca="1">IF(ISERROR(VLOOKUP(Table1[[#This Row],[item]],INDIRECT("'"&amp;Table1[[#This Row],[sheet]]&amp;"'!$A$8:$T$42"),Table1[[#This Row],[r]],FALSE)),"",VLOOKUP(Table1[[#This Row],[item]],INDIRECT("'"&amp;Table1[[#This Row],[sheet]]&amp;"'!$A$8:$T$42"),Table1[[#This Row],[r]],FALSE))</f>
        <v>0</v>
      </c>
      <c r="AE316" s="72" t="str">
        <f>IF(VLOOKUP(Table1[[#This Row],[sheet]],Prg!$A$7:$J$31,10,FALSE)="","",VLOOKUP(Table1[[#This Row],[sheet]],Prg!$A$7:$J$31,10,FALSE)*1)</f>
        <v/>
      </c>
      <c r="AF316" s="72">
        <f>VLOOKUP(Table1[[#This Row],[sheet]],Prg!$A$7:$J$31,5,FALSE)</f>
        <v>0</v>
      </c>
      <c r="AG316" s="72">
        <f>ROW()</f>
        <v>316</v>
      </c>
    </row>
    <row r="317" spans="24:33" hidden="1" x14ac:dyDescent="0.3">
      <c r="X317" s="66">
        <v>2</v>
      </c>
      <c r="Y317" s="66" t="s">
        <v>496</v>
      </c>
      <c r="Z317" s="66" t="s">
        <v>19</v>
      </c>
      <c r="AA317" s="66" t="str">
        <f>IF(OR(VLOOKUP(Table1[[#This Row],[sheet]],Prg!$A$7:$F$31,6,FALSE)=Prg!$O$2,VLOOKUP(Table1[[#This Row],[sheet]],Prg!$A$7:$F$31,6,FALSE)=Prg!$O$3),"Yes","No")</f>
        <v>No</v>
      </c>
      <c r="AB317" s="66">
        <v>2026</v>
      </c>
      <c r="AC317" s="72">
        <v>19</v>
      </c>
      <c r="AD317" s="66">
        <f ca="1">IF(ISERROR(VLOOKUP(Table1[[#This Row],[item]],INDIRECT("'"&amp;Table1[[#This Row],[sheet]]&amp;"'!$A$8:$T$42"),Table1[[#This Row],[r]],FALSE)),"",VLOOKUP(Table1[[#This Row],[item]],INDIRECT("'"&amp;Table1[[#This Row],[sheet]]&amp;"'!$A$8:$T$42"),Table1[[#This Row],[r]],FALSE))</f>
        <v>0</v>
      </c>
      <c r="AE317" s="72" t="str">
        <f>IF(VLOOKUP(Table1[[#This Row],[sheet]],Prg!$A$7:$J$31,10,FALSE)="","",VLOOKUP(Table1[[#This Row],[sheet]],Prg!$A$7:$J$31,10,FALSE)*1)</f>
        <v/>
      </c>
      <c r="AF317" s="72">
        <f>VLOOKUP(Table1[[#This Row],[sheet]],Prg!$A$7:$J$31,5,FALSE)</f>
        <v>0</v>
      </c>
      <c r="AG317" s="72">
        <f>ROW()</f>
        <v>317</v>
      </c>
    </row>
    <row r="318" spans="24:33" hidden="1" x14ac:dyDescent="0.3">
      <c r="X318" s="66">
        <v>2</v>
      </c>
      <c r="Y318" s="66" t="s">
        <v>497</v>
      </c>
      <c r="Z318" s="66" t="s">
        <v>20</v>
      </c>
      <c r="AA318" s="66" t="str">
        <f>IF(OR(VLOOKUP(Table1[[#This Row],[sheet]],Prg!$A$7:$F$31,6,FALSE)=Prg!$O$2,VLOOKUP(Table1[[#This Row],[sheet]],Prg!$A$7:$F$31,6,FALSE)=Prg!$O$3),"Yes","No")</f>
        <v>No</v>
      </c>
      <c r="AB318" s="66">
        <v>2026</v>
      </c>
      <c r="AC318" s="72">
        <v>19</v>
      </c>
      <c r="AD318" s="66">
        <f ca="1">IF(ISERROR(VLOOKUP(Table1[[#This Row],[item]],INDIRECT("'"&amp;Table1[[#This Row],[sheet]]&amp;"'!$A$8:$T$42"),Table1[[#This Row],[r]],FALSE)),"",VLOOKUP(Table1[[#This Row],[item]],INDIRECT("'"&amp;Table1[[#This Row],[sheet]]&amp;"'!$A$8:$T$42"),Table1[[#This Row],[r]],FALSE))</f>
        <v>0</v>
      </c>
      <c r="AE318" s="72" t="str">
        <f>IF(VLOOKUP(Table1[[#This Row],[sheet]],Prg!$A$7:$J$31,10,FALSE)="","",VLOOKUP(Table1[[#This Row],[sheet]],Prg!$A$7:$J$31,10,FALSE)*1)</f>
        <v/>
      </c>
      <c r="AF318" s="72">
        <f>VLOOKUP(Table1[[#This Row],[sheet]],Prg!$A$7:$J$31,5,FALSE)</f>
        <v>0</v>
      </c>
      <c r="AG318" s="72">
        <f>ROW()</f>
        <v>318</v>
      </c>
    </row>
    <row r="319" spans="24:33" hidden="1" x14ac:dyDescent="0.3">
      <c r="X319" s="66">
        <v>2</v>
      </c>
      <c r="Y319" s="66" t="s">
        <v>498</v>
      </c>
      <c r="Z319" s="66" t="s">
        <v>466</v>
      </c>
      <c r="AA319" s="66" t="str">
        <f>IF(OR(VLOOKUP(Table1[[#This Row],[sheet]],Prg!$A$7:$F$31,6,FALSE)=Prg!$O$2,VLOOKUP(Table1[[#This Row],[sheet]],Prg!$A$7:$F$31,6,FALSE)=Prg!$O$3),"Yes","No")</f>
        <v>No</v>
      </c>
      <c r="AB319" s="66">
        <v>2026</v>
      </c>
      <c r="AC319" s="72">
        <v>19</v>
      </c>
      <c r="AD319" s="66">
        <f ca="1">IF(ISERROR(VLOOKUP(Table1[[#This Row],[item]],INDIRECT("'"&amp;Table1[[#This Row],[sheet]]&amp;"'!$A$8:$T$42"),Table1[[#This Row],[r]],FALSE)),"",VLOOKUP(Table1[[#This Row],[item]],INDIRECT("'"&amp;Table1[[#This Row],[sheet]]&amp;"'!$A$8:$T$42"),Table1[[#This Row],[r]],FALSE))</f>
        <v>0</v>
      </c>
      <c r="AE319" s="72" t="str">
        <f>IF(VLOOKUP(Table1[[#This Row],[sheet]],Prg!$A$7:$J$31,10,FALSE)="","",VLOOKUP(Table1[[#This Row],[sheet]],Prg!$A$7:$J$31,10,FALSE)*1)</f>
        <v/>
      </c>
      <c r="AF319" s="72">
        <f>VLOOKUP(Table1[[#This Row],[sheet]],Prg!$A$7:$J$31,5,FALSE)</f>
        <v>0</v>
      </c>
      <c r="AG319" s="72">
        <f>ROW()</f>
        <v>319</v>
      </c>
    </row>
    <row r="320" spans="24:33" hidden="1" x14ac:dyDescent="0.3">
      <c r="X320" s="66">
        <v>2</v>
      </c>
      <c r="Y320" s="66" t="s">
        <v>499</v>
      </c>
      <c r="Z320" s="66" t="s">
        <v>21</v>
      </c>
      <c r="AA320" s="66" t="str">
        <f>IF(OR(VLOOKUP(Table1[[#This Row],[sheet]],Prg!$A$7:$F$31,6,FALSE)=Prg!$O$2,VLOOKUP(Table1[[#This Row],[sheet]],Prg!$A$7:$F$31,6,FALSE)=Prg!$O$3),"Yes","No")</f>
        <v>No</v>
      </c>
      <c r="AB320" s="66">
        <v>2026</v>
      </c>
      <c r="AC320" s="72">
        <v>19</v>
      </c>
      <c r="AD320" s="66">
        <f ca="1">IF(ISERROR(VLOOKUP(Table1[[#This Row],[item]],INDIRECT("'"&amp;Table1[[#This Row],[sheet]]&amp;"'!$A$8:$T$42"),Table1[[#This Row],[r]],FALSE)),"",VLOOKUP(Table1[[#This Row],[item]],INDIRECT("'"&amp;Table1[[#This Row],[sheet]]&amp;"'!$A$8:$T$42"),Table1[[#This Row],[r]],FALSE))</f>
        <v>0</v>
      </c>
      <c r="AE320" s="72" t="str">
        <f>IF(VLOOKUP(Table1[[#This Row],[sheet]],Prg!$A$7:$J$31,10,FALSE)="","",VLOOKUP(Table1[[#This Row],[sheet]],Prg!$A$7:$J$31,10,FALSE)*1)</f>
        <v/>
      </c>
      <c r="AF320" s="72">
        <f>VLOOKUP(Table1[[#This Row],[sheet]],Prg!$A$7:$J$31,5,FALSE)</f>
        <v>0</v>
      </c>
      <c r="AG320" s="72">
        <f>ROW()</f>
        <v>320</v>
      </c>
    </row>
    <row r="321" spans="24:33" hidden="1" x14ac:dyDescent="0.3">
      <c r="X321" s="66">
        <v>2</v>
      </c>
      <c r="Y321" s="66" t="s">
        <v>500</v>
      </c>
      <c r="Z321" s="66" t="s">
        <v>22</v>
      </c>
      <c r="AA321" s="66" t="str">
        <f>IF(OR(VLOOKUP(Table1[[#This Row],[sheet]],Prg!$A$7:$F$31,6,FALSE)=Prg!$O$2,VLOOKUP(Table1[[#This Row],[sheet]],Prg!$A$7:$F$31,6,FALSE)=Prg!$O$3),"Yes","No")</f>
        <v>No</v>
      </c>
      <c r="AB321" s="66">
        <v>2026</v>
      </c>
      <c r="AC321" s="72">
        <v>19</v>
      </c>
      <c r="AD321" s="66">
        <f ca="1">IF(ISERROR(VLOOKUP(Table1[[#This Row],[item]],INDIRECT("'"&amp;Table1[[#This Row],[sheet]]&amp;"'!$A$8:$T$42"),Table1[[#This Row],[r]],FALSE)),"",VLOOKUP(Table1[[#This Row],[item]],INDIRECT("'"&amp;Table1[[#This Row],[sheet]]&amp;"'!$A$8:$T$42"),Table1[[#This Row],[r]],FALSE))</f>
        <v>0</v>
      </c>
      <c r="AE321" s="72" t="str">
        <f>IF(VLOOKUP(Table1[[#This Row],[sheet]],Prg!$A$7:$J$31,10,FALSE)="","",VLOOKUP(Table1[[#This Row],[sheet]],Prg!$A$7:$J$31,10,FALSE)*1)</f>
        <v/>
      </c>
      <c r="AF321" s="72">
        <f>VLOOKUP(Table1[[#This Row],[sheet]],Prg!$A$7:$J$31,5,FALSE)</f>
        <v>0</v>
      </c>
      <c r="AG321" s="72">
        <f>ROW()</f>
        <v>321</v>
      </c>
    </row>
    <row r="322" spans="24:33" hidden="1" x14ac:dyDescent="0.3">
      <c r="X322" s="66">
        <v>2</v>
      </c>
      <c r="Y322" s="66" t="s">
        <v>501</v>
      </c>
      <c r="Z322" s="66" t="s">
        <v>23</v>
      </c>
      <c r="AA322" s="66" t="str">
        <f>IF(OR(VLOOKUP(Table1[[#This Row],[sheet]],Prg!$A$7:$F$31,6,FALSE)=Prg!$O$2,VLOOKUP(Table1[[#This Row],[sheet]],Prg!$A$7:$F$31,6,FALSE)=Prg!$O$3),"Yes","No")</f>
        <v>No</v>
      </c>
      <c r="AB322" s="66">
        <v>2026</v>
      </c>
      <c r="AC322" s="72">
        <v>19</v>
      </c>
      <c r="AD322" s="66">
        <f ca="1">IF(ISERROR(VLOOKUP(Table1[[#This Row],[item]],INDIRECT("'"&amp;Table1[[#This Row],[sheet]]&amp;"'!$A$8:$T$42"),Table1[[#This Row],[r]],FALSE)),"",VLOOKUP(Table1[[#This Row],[item]],INDIRECT("'"&amp;Table1[[#This Row],[sheet]]&amp;"'!$A$8:$T$42"),Table1[[#This Row],[r]],FALSE))</f>
        <v>0</v>
      </c>
      <c r="AE322" s="72" t="str">
        <f>IF(VLOOKUP(Table1[[#This Row],[sheet]],Prg!$A$7:$J$31,10,FALSE)="","",VLOOKUP(Table1[[#This Row],[sheet]],Prg!$A$7:$J$31,10,FALSE)*1)</f>
        <v/>
      </c>
      <c r="AF322" s="72">
        <f>VLOOKUP(Table1[[#This Row],[sheet]],Prg!$A$7:$J$31,5,FALSE)</f>
        <v>0</v>
      </c>
      <c r="AG322" s="72">
        <f>ROW()</f>
        <v>322</v>
      </c>
    </row>
    <row r="323" spans="24:33" hidden="1" x14ac:dyDescent="0.3">
      <c r="X323" s="66">
        <v>2</v>
      </c>
      <c r="Y323" s="66" t="s">
        <v>502</v>
      </c>
      <c r="Z323" s="66" t="s">
        <v>467</v>
      </c>
      <c r="AA323" s="66" t="str">
        <f>IF(OR(VLOOKUP(Table1[[#This Row],[sheet]],Prg!$A$7:$F$31,6,FALSE)=Prg!$O$2,VLOOKUP(Table1[[#This Row],[sheet]],Prg!$A$7:$F$31,6,FALSE)=Prg!$O$3),"Yes","No")</f>
        <v>No</v>
      </c>
      <c r="AB323" s="66">
        <v>2026</v>
      </c>
      <c r="AC323" s="72">
        <v>19</v>
      </c>
      <c r="AD323" s="66">
        <f ca="1">IF(ISERROR(VLOOKUP(Table1[[#This Row],[item]],INDIRECT("'"&amp;Table1[[#This Row],[sheet]]&amp;"'!$A$8:$T$42"),Table1[[#This Row],[r]],FALSE)),"",VLOOKUP(Table1[[#This Row],[item]],INDIRECT("'"&amp;Table1[[#This Row],[sheet]]&amp;"'!$A$8:$T$42"),Table1[[#This Row],[r]],FALSE))</f>
        <v>0</v>
      </c>
      <c r="AE323" s="72" t="str">
        <f>IF(VLOOKUP(Table1[[#This Row],[sheet]],Prg!$A$7:$J$31,10,FALSE)="","",VLOOKUP(Table1[[#This Row],[sheet]],Prg!$A$7:$J$31,10,FALSE)*1)</f>
        <v/>
      </c>
      <c r="AF323" s="72">
        <f>VLOOKUP(Table1[[#This Row],[sheet]],Prg!$A$7:$J$31,5,FALSE)</f>
        <v>0</v>
      </c>
      <c r="AG323" s="72">
        <f>ROW()</f>
        <v>323</v>
      </c>
    </row>
    <row r="324" spans="24:33" hidden="1" x14ac:dyDescent="0.3">
      <c r="X324" s="66">
        <v>2</v>
      </c>
      <c r="Y324" s="66" t="s">
        <v>473</v>
      </c>
      <c r="Z324" s="66" t="s">
        <v>1</v>
      </c>
      <c r="AA324" s="66" t="str">
        <f>IF(OR(VLOOKUP(Table1[[#This Row],[sheet]],Prg!$A$7:$F$31,6,FALSE)=Prg!$O$2,VLOOKUP(Table1[[#This Row],[sheet]],Prg!$A$7:$F$31,6,FALSE)=Prg!$O$3),"Yes","No")</f>
        <v>No</v>
      </c>
      <c r="AB324" s="66">
        <v>2026</v>
      </c>
      <c r="AC324" s="72">
        <v>19</v>
      </c>
      <c r="AD324" s="66">
        <f ca="1">IF(ISERROR(VLOOKUP(Table1[[#This Row],[item]],INDIRECT("'"&amp;Table1[[#This Row],[sheet]]&amp;"'!$A$8:$T$42"),Table1[[#This Row],[r]],FALSE)),"",VLOOKUP(Table1[[#This Row],[item]],INDIRECT("'"&amp;Table1[[#This Row],[sheet]]&amp;"'!$A$8:$T$42"),Table1[[#This Row],[r]],FALSE))</f>
        <v>0</v>
      </c>
      <c r="AE324" s="72" t="str">
        <f>IF(VLOOKUP(Table1[[#This Row],[sheet]],Prg!$A$7:$J$31,10,FALSE)="","",VLOOKUP(Table1[[#This Row],[sheet]],Prg!$A$7:$J$31,10,FALSE)*1)</f>
        <v/>
      </c>
      <c r="AF324" s="72">
        <f>VLOOKUP(Table1[[#This Row],[sheet]],Prg!$A$7:$J$31,5,FALSE)</f>
        <v>0</v>
      </c>
      <c r="AG324" s="72">
        <f>ROW()</f>
        <v>324</v>
      </c>
    </row>
    <row r="325" spans="24:33" hidden="1" x14ac:dyDescent="0.3">
      <c r="X325" s="66">
        <v>2</v>
      </c>
      <c r="Y325" s="66" t="s">
        <v>474</v>
      </c>
      <c r="Z325" s="66" t="s">
        <v>24</v>
      </c>
      <c r="AA325" s="66" t="str">
        <f>IF(OR(VLOOKUP(Table1[[#This Row],[sheet]],Prg!$A$7:$F$31,6,FALSE)=Prg!$O$2,VLOOKUP(Table1[[#This Row],[sheet]],Prg!$A$7:$F$31,6,FALSE)=Prg!$O$3),"Yes","No")</f>
        <v>No</v>
      </c>
      <c r="AB325" s="66">
        <v>2026</v>
      </c>
      <c r="AC325" s="72">
        <v>19</v>
      </c>
      <c r="AD325" s="66">
        <f ca="1">IF(ISERROR(VLOOKUP(Table1[[#This Row],[item]],INDIRECT("'"&amp;Table1[[#This Row],[sheet]]&amp;"'!$A$8:$T$42"),Table1[[#This Row],[r]],FALSE)),"",VLOOKUP(Table1[[#This Row],[item]],INDIRECT("'"&amp;Table1[[#This Row],[sheet]]&amp;"'!$A$8:$T$42"),Table1[[#This Row],[r]],FALSE))</f>
        <v>0</v>
      </c>
      <c r="AE325" s="72" t="str">
        <f>IF(VLOOKUP(Table1[[#This Row],[sheet]],Prg!$A$7:$J$31,10,FALSE)="","",VLOOKUP(Table1[[#This Row],[sheet]],Prg!$A$7:$J$31,10,FALSE)*1)</f>
        <v/>
      </c>
      <c r="AF325" s="72">
        <f>VLOOKUP(Table1[[#This Row],[sheet]],Prg!$A$7:$J$31,5,FALSE)</f>
        <v>0</v>
      </c>
      <c r="AG325" s="72">
        <f>ROW()</f>
        <v>325</v>
      </c>
    </row>
    <row r="326" spans="24:33" hidden="1" x14ac:dyDescent="0.3">
      <c r="X326" s="66">
        <v>2</v>
      </c>
      <c r="Y326" s="66" t="s">
        <v>477</v>
      </c>
      <c r="Z326" s="66" t="s">
        <v>25</v>
      </c>
      <c r="AA326" s="66" t="str">
        <f>IF(OR(VLOOKUP(Table1[[#This Row],[sheet]],Prg!$A$7:$F$31,6,FALSE)=Prg!$O$2,VLOOKUP(Table1[[#This Row],[sheet]],Prg!$A$7:$F$31,6,FALSE)=Prg!$O$3),"Yes","No")</f>
        <v>No</v>
      </c>
      <c r="AB326" s="66">
        <v>2026</v>
      </c>
      <c r="AC326" s="72">
        <v>19</v>
      </c>
      <c r="AD326" s="66">
        <f ca="1">IF(ISERROR(VLOOKUP(Table1[[#This Row],[item]],INDIRECT("'"&amp;Table1[[#This Row],[sheet]]&amp;"'!$A$8:$T$42"),Table1[[#This Row],[r]],FALSE)),"",VLOOKUP(Table1[[#This Row],[item]],INDIRECT("'"&amp;Table1[[#This Row],[sheet]]&amp;"'!$A$8:$T$42"),Table1[[#This Row],[r]],FALSE))</f>
        <v>0</v>
      </c>
      <c r="AE326" s="72" t="str">
        <f>IF(VLOOKUP(Table1[[#This Row],[sheet]],Prg!$A$7:$J$31,10,FALSE)="","",VLOOKUP(Table1[[#This Row],[sheet]],Prg!$A$7:$J$31,10,FALSE)*1)</f>
        <v/>
      </c>
      <c r="AF326" s="72">
        <f>VLOOKUP(Table1[[#This Row],[sheet]],Prg!$A$7:$J$31,5,FALSE)</f>
        <v>0</v>
      </c>
      <c r="AG326" s="72">
        <f>ROW()</f>
        <v>326</v>
      </c>
    </row>
    <row r="327" spans="24:33" hidden="1" x14ac:dyDescent="0.3">
      <c r="X327" s="66">
        <v>2</v>
      </c>
      <c r="Y327" s="66" t="s">
        <v>478</v>
      </c>
      <c r="Z327" s="66" t="s">
        <v>26</v>
      </c>
      <c r="AA327" s="66" t="str">
        <f>IF(OR(VLOOKUP(Table1[[#This Row],[sheet]],Prg!$A$7:$F$31,6,FALSE)=Prg!$O$2,VLOOKUP(Table1[[#This Row],[sheet]],Prg!$A$7:$F$31,6,FALSE)=Prg!$O$3),"Yes","No")</f>
        <v>No</v>
      </c>
      <c r="AB327" s="66">
        <v>2026</v>
      </c>
      <c r="AC327" s="72">
        <v>19</v>
      </c>
      <c r="AD327" s="66">
        <f ca="1">IF(ISERROR(VLOOKUP(Table1[[#This Row],[item]],INDIRECT("'"&amp;Table1[[#This Row],[sheet]]&amp;"'!$A$8:$T$42"),Table1[[#This Row],[r]],FALSE)),"",VLOOKUP(Table1[[#This Row],[item]],INDIRECT("'"&amp;Table1[[#This Row],[sheet]]&amp;"'!$A$8:$T$42"),Table1[[#This Row],[r]],FALSE))</f>
        <v>0</v>
      </c>
      <c r="AE327" s="72" t="str">
        <f>IF(VLOOKUP(Table1[[#This Row],[sheet]],Prg!$A$7:$J$31,10,FALSE)="","",VLOOKUP(Table1[[#This Row],[sheet]],Prg!$A$7:$J$31,10,FALSE)*1)</f>
        <v/>
      </c>
      <c r="AF327" s="72">
        <f>VLOOKUP(Table1[[#This Row],[sheet]],Prg!$A$7:$J$31,5,FALSE)</f>
        <v>0</v>
      </c>
      <c r="AG327" s="72">
        <f>ROW()</f>
        <v>327</v>
      </c>
    </row>
    <row r="328" spans="24:33" hidden="1" x14ac:dyDescent="0.3">
      <c r="X328" s="66">
        <v>2</v>
      </c>
      <c r="Y328" s="66" t="s">
        <v>479</v>
      </c>
      <c r="Z328" s="66" t="s">
        <v>27</v>
      </c>
      <c r="AA328" s="66" t="str">
        <f>IF(OR(VLOOKUP(Table1[[#This Row],[sheet]],Prg!$A$7:$F$31,6,FALSE)=Prg!$O$2,VLOOKUP(Table1[[#This Row],[sheet]],Prg!$A$7:$F$31,6,FALSE)=Prg!$O$3),"Yes","No")</f>
        <v>No</v>
      </c>
      <c r="AB328" s="66">
        <v>2026</v>
      </c>
      <c r="AC328" s="72">
        <v>19</v>
      </c>
      <c r="AD328" s="66">
        <f ca="1">IF(ISERROR(VLOOKUP(Table1[[#This Row],[item]],INDIRECT("'"&amp;Table1[[#This Row],[sheet]]&amp;"'!$A$8:$T$42"),Table1[[#This Row],[r]],FALSE)),"",VLOOKUP(Table1[[#This Row],[item]],INDIRECT("'"&amp;Table1[[#This Row],[sheet]]&amp;"'!$A$8:$T$42"),Table1[[#This Row],[r]],FALSE))</f>
        <v>0</v>
      </c>
      <c r="AE328" s="72" t="str">
        <f>IF(VLOOKUP(Table1[[#This Row],[sheet]],Prg!$A$7:$J$31,10,FALSE)="","",VLOOKUP(Table1[[#This Row],[sheet]],Prg!$A$7:$J$31,10,FALSE)*1)</f>
        <v/>
      </c>
      <c r="AF328" s="72">
        <f>VLOOKUP(Table1[[#This Row],[sheet]],Prg!$A$7:$J$31,5,FALSE)</f>
        <v>0</v>
      </c>
      <c r="AG328" s="72">
        <f>ROW()</f>
        <v>328</v>
      </c>
    </row>
    <row r="329" spans="24:33" hidden="1" x14ac:dyDescent="0.3">
      <c r="X329" s="66">
        <v>2</v>
      </c>
      <c r="Y329" s="66" t="s">
        <v>475</v>
      </c>
      <c r="Z329" s="66" t="s">
        <v>28</v>
      </c>
      <c r="AA329" s="66" t="str">
        <f>IF(OR(VLOOKUP(Table1[[#This Row],[sheet]],Prg!$A$7:$F$31,6,FALSE)=Prg!$O$2,VLOOKUP(Table1[[#This Row],[sheet]],Prg!$A$7:$F$31,6,FALSE)=Prg!$O$3),"Yes","No")</f>
        <v>No</v>
      </c>
      <c r="AB329" s="66">
        <v>2026</v>
      </c>
      <c r="AC329" s="72">
        <v>19</v>
      </c>
      <c r="AD329" s="66">
        <f ca="1">IF(ISERROR(VLOOKUP(Table1[[#This Row],[item]],INDIRECT("'"&amp;Table1[[#This Row],[sheet]]&amp;"'!$A$8:$T$42"),Table1[[#This Row],[r]],FALSE)),"",VLOOKUP(Table1[[#This Row],[item]],INDIRECT("'"&amp;Table1[[#This Row],[sheet]]&amp;"'!$A$8:$T$42"),Table1[[#This Row],[r]],FALSE))</f>
        <v>0</v>
      </c>
      <c r="AE329" s="72" t="str">
        <f>IF(VLOOKUP(Table1[[#This Row],[sheet]],Prg!$A$7:$J$31,10,FALSE)="","",VLOOKUP(Table1[[#This Row],[sheet]],Prg!$A$7:$J$31,10,FALSE)*1)</f>
        <v/>
      </c>
      <c r="AF329" s="72">
        <f>VLOOKUP(Table1[[#This Row],[sheet]],Prg!$A$7:$J$31,5,FALSE)</f>
        <v>0</v>
      </c>
      <c r="AG329" s="72">
        <f>ROW()</f>
        <v>329</v>
      </c>
    </row>
    <row r="330" spans="24:33" hidden="1" x14ac:dyDescent="0.3">
      <c r="X330" s="66">
        <v>2</v>
      </c>
      <c r="Y330" s="66" t="s">
        <v>480</v>
      </c>
      <c r="Z330" s="66" t="s">
        <v>29</v>
      </c>
      <c r="AA330" s="66" t="str">
        <f>IF(OR(VLOOKUP(Table1[[#This Row],[sheet]],Prg!$A$7:$F$31,6,FALSE)=Prg!$O$2,VLOOKUP(Table1[[#This Row],[sheet]],Prg!$A$7:$F$31,6,FALSE)=Prg!$O$3),"Yes","No")</f>
        <v>No</v>
      </c>
      <c r="AB330" s="66">
        <v>2026</v>
      </c>
      <c r="AC330" s="72">
        <v>19</v>
      </c>
      <c r="AD330" s="66">
        <f ca="1">IF(ISERROR(VLOOKUP(Table1[[#This Row],[item]],INDIRECT("'"&amp;Table1[[#This Row],[sheet]]&amp;"'!$A$8:$T$42"),Table1[[#This Row],[r]],FALSE)),"",VLOOKUP(Table1[[#This Row],[item]],INDIRECT("'"&amp;Table1[[#This Row],[sheet]]&amp;"'!$A$8:$T$42"),Table1[[#This Row],[r]],FALSE))</f>
        <v>0</v>
      </c>
      <c r="AE330" s="72" t="str">
        <f>IF(VLOOKUP(Table1[[#This Row],[sheet]],Prg!$A$7:$J$31,10,FALSE)="","",VLOOKUP(Table1[[#This Row],[sheet]],Prg!$A$7:$J$31,10,FALSE)*1)</f>
        <v/>
      </c>
      <c r="AF330" s="72">
        <f>VLOOKUP(Table1[[#This Row],[sheet]],Prg!$A$7:$J$31,5,FALSE)</f>
        <v>0</v>
      </c>
      <c r="AG330" s="72">
        <f>ROW()</f>
        <v>330</v>
      </c>
    </row>
    <row r="331" spans="24:33" hidden="1" x14ac:dyDescent="0.3">
      <c r="X331" s="66">
        <v>2</v>
      </c>
      <c r="Y331" s="66" t="s">
        <v>481</v>
      </c>
      <c r="Z331" s="66" t="s">
        <v>30</v>
      </c>
      <c r="AA331" s="66" t="str">
        <f>IF(OR(VLOOKUP(Table1[[#This Row],[sheet]],Prg!$A$7:$F$31,6,FALSE)=Prg!$O$2,VLOOKUP(Table1[[#This Row],[sheet]],Prg!$A$7:$F$31,6,FALSE)=Prg!$O$3),"Yes","No")</f>
        <v>No</v>
      </c>
      <c r="AB331" s="66">
        <v>2026</v>
      </c>
      <c r="AC331" s="72">
        <v>19</v>
      </c>
      <c r="AD331" s="66">
        <f ca="1">IF(ISERROR(VLOOKUP(Table1[[#This Row],[item]],INDIRECT("'"&amp;Table1[[#This Row],[sheet]]&amp;"'!$A$8:$T$42"),Table1[[#This Row],[r]],FALSE)),"",VLOOKUP(Table1[[#This Row],[item]],INDIRECT("'"&amp;Table1[[#This Row],[sheet]]&amp;"'!$A$8:$T$42"),Table1[[#This Row],[r]],FALSE))</f>
        <v>0</v>
      </c>
      <c r="AE331" s="72" t="str">
        <f>IF(VLOOKUP(Table1[[#This Row],[sheet]],Prg!$A$7:$J$31,10,FALSE)="","",VLOOKUP(Table1[[#This Row],[sheet]],Prg!$A$7:$J$31,10,FALSE)*1)</f>
        <v/>
      </c>
      <c r="AF331" s="72">
        <f>VLOOKUP(Table1[[#This Row],[sheet]],Prg!$A$7:$J$31,5,FALSE)</f>
        <v>0</v>
      </c>
      <c r="AG331" s="72">
        <f>ROW()</f>
        <v>331</v>
      </c>
    </row>
    <row r="332" spans="24:33" hidden="1" x14ac:dyDescent="0.3">
      <c r="X332" s="66">
        <v>2</v>
      </c>
      <c r="Y332" s="66" t="s">
        <v>482</v>
      </c>
      <c r="Z332" s="66" t="s">
        <v>27</v>
      </c>
      <c r="AA332" s="66" t="str">
        <f>IF(OR(VLOOKUP(Table1[[#This Row],[sheet]],Prg!$A$7:$F$31,6,FALSE)=Prg!$O$2,VLOOKUP(Table1[[#This Row],[sheet]],Prg!$A$7:$F$31,6,FALSE)=Prg!$O$3),"Yes","No")</f>
        <v>No</v>
      </c>
      <c r="AB332" s="66">
        <v>2026</v>
      </c>
      <c r="AC332" s="72">
        <v>19</v>
      </c>
      <c r="AD332" s="66">
        <f ca="1">IF(ISERROR(VLOOKUP(Table1[[#This Row],[item]],INDIRECT("'"&amp;Table1[[#This Row],[sheet]]&amp;"'!$A$8:$T$42"),Table1[[#This Row],[r]],FALSE)),"",VLOOKUP(Table1[[#This Row],[item]],INDIRECT("'"&amp;Table1[[#This Row],[sheet]]&amp;"'!$A$8:$T$42"),Table1[[#This Row],[r]],FALSE))</f>
        <v>0</v>
      </c>
      <c r="AE332" s="72" t="str">
        <f>IF(VLOOKUP(Table1[[#This Row],[sheet]],Prg!$A$7:$J$31,10,FALSE)="","",VLOOKUP(Table1[[#This Row],[sheet]],Prg!$A$7:$J$31,10,FALSE)*1)</f>
        <v/>
      </c>
      <c r="AF332" s="72">
        <f>VLOOKUP(Table1[[#This Row],[sheet]],Prg!$A$7:$J$31,5,FALSE)</f>
        <v>0</v>
      </c>
      <c r="AG332" s="72">
        <f>ROW()</f>
        <v>332</v>
      </c>
    </row>
    <row r="333" spans="24:33" hidden="1" x14ac:dyDescent="0.3">
      <c r="X333" s="66">
        <v>2</v>
      </c>
      <c r="Y333" s="66" t="s">
        <v>476</v>
      </c>
      <c r="Z333" s="66" t="s">
        <v>469</v>
      </c>
      <c r="AA333" s="66" t="str">
        <f>IF(OR(VLOOKUP(Table1[[#This Row],[sheet]],Prg!$A$7:$F$31,6,FALSE)=Prg!$O$2,VLOOKUP(Table1[[#This Row],[sheet]],Prg!$A$7:$F$31,6,FALSE)=Prg!$O$3),"Yes","No")</f>
        <v>No</v>
      </c>
      <c r="AB333" s="66">
        <v>2026</v>
      </c>
      <c r="AC333" s="72">
        <v>19</v>
      </c>
      <c r="AD333" s="66">
        <f ca="1">IF(ISERROR(VLOOKUP(Table1[[#This Row],[item]],INDIRECT("'"&amp;Table1[[#This Row],[sheet]]&amp;"'!$A$8:$T$42"),Table1[[#This Row],[r]],FALSE)),"",VLOOKUP(Table1[[#This Row],[item]],INDIRECT("'"&amp;Table1[[#This Row],[sheet]]&amp;"'!$A$8:$T$42"),Table1[[#This Row],[r]],FALSE))</f>
        <v>0</v>
      </c>
      <c r="AE333" s="72" t="str">
        <f>IF(VLOOKUP(Table1[[#This Row],[sheet]],Prg!$A$7:$J$31,10,FALSE)="","",VLOOKUP(Table1[[#This Row],[sheet]],Prg!$A$7:$J$31,10,FALSE)*1)</f>
        <v/>
      </c>
      <c r="AF333" s="72">
        <f>VLOOKUP(Table1[[#This Row],[sheet]],Prg!$A$7:$J$31,5,FALSE)</f>
        <v>0</v>
      </c>
      <c r="AG333" s="72">
        <f>ROW()</f>
        <v>333</v>
      </c>
    </row>
    <row r="334" spans="24:33" hidden="1" x14ac:dyDescent="0.3">
      <c r="X334" s="66">
        <v>2</v>
      </c>
      <c r="Y334" s="66" t="s">
        <v>483</v>
      </c>
      <c r="Z334" s="66" t="s">
        <v>470</v>
      </c>
      <c r="AA334" s="66" t="str">
        <f>IF(OR(VLOOKUP(Table1[[#This Row],[sheet]],Prg!$A$7:$F$31,6,FALSE)=Prg!$O$2,VLOOKUP(Table1[[#This Row],[sheet]],Prg!$A$7:$F$31,6,FALSE)=Prg!$O$3),"Yes","No")</f>
        <v>No</v>
      </c>
      <c r="AB334" s="66">
        <v>2026</v>
      </c>
      <c r="AC334" s="72">
        <v>19</v>
      </c>
      <c r="AD334" s="66">
        <f ca="1">IF(ISERROR(VLOOKUP(Table1[[#This Row],[item]],INDIRECT("'"&amp;Table1[[#This Row],[sheet]]&amp;"'!$A$8:$T$42"),Table1[[#This Row],[r]],FALSE)),"",VLOOKUP(Table1[[#This Row],[item]],INDIRECT("'"&amp;Table1[[#This Row],[sheet]]&amp;"'!$A$8:$T$42"),Table1[[#This Row],[r]],FALSE))</f>
        <v>0</v>
      </c>
      <c r="AE334" s="72" t="str">
        <f>IF(VLOOKUP(Table1[[#This Row],[sheet]],Prg!$A$7:$J$31,10,FALSE)="","",VLOOKUP(Table1[[#This Row],[sheet]],Prg!$A$7:$J$31,10,FALSE)*1)</f>
        <v/>
      </c>
      <c r="AF334" s="72">
        <f>VLOOKUP(Table1[[#This Row],[sheet]],Prg!$A$7:$J$31,5,FALSE)</f>
        <v>0</v>
      </c>
      <c r="AG334" s="72">
        <f>ROW()</f>
        <v>334</v>
      </c>
    </row>
    <row r="335" spans="24:33" hidden="1" x14ac:dyDescent="0.3">
      <c r="X335" s="66">
        <v>2</v>
      </c>
      <c r="Y335" s="66" t="s">
        <v>484</v>
      </c>
      <c r="Z335" s="66" t="s">
        <v>471</v>
      </c>
      <c r="AA335" s="66" t="str">
        <f>IF(OR(VLOOKUP(Table1[[#This Row],[sheet]],Prg!$A$7:$F$31,6,FALSE)=Prg!$O$2,VLOOKUP(Table1[[#This Row],[sheet]],Prg!$A$7:$F$31,6,FALSE)=Prg!$O$3),"Yes","No")</f>
        <v>No</v>
      </c>
      <c r="AB335" s="66">
        <v>2026</v>
      </c>
      <c r="AC335" s="72">
        <v>19</v>
      </c>
      <c r="AD335" s="66">
        <f ca="1">IF(ISERROR(VLOOKUP(Table1[[#This Row],[item]],INDIRECT("'"&amp;Table1[[#This Row],[sheet]]&amp;"'!$A$8:$T$42"),Table1[[#This Row],[r]],FALSE)),"",VLOOKUP(Table1[[#This Row],[item]],INDIRECT("'"&amp;Table1[[#This Row],[sheet]]&amp;"'!$A$8:$T$42"),Table1[[#This Row],[r]],FALSE))</f>
        <v>0</v>
      </c>
      <c r="AE335" s="72" t="str">
        <f>IF(VLOOKUP(Table1[[#This Row],[sheet]],Prg!$A$7:$J$31,10,FALSE)="","",VLOOKUP(Table1[[#This Row],[sheet]],Prg!$A$7:$J$31,10,FALSE)*1)</f>
        <v/>
      </c>
      <c r="AF335" s="72">
        <f>VLOOKUP(Table1[[#This Row],[sheet]],Prg!$A$7:$J$31,5,FALSE)</f>
        <v>0</v>
      </c>
      <c r="AG335" s="72">
        <f>ROW()</f>
        <v>335</v>
      </c>
    </row>
    <row r="336" spans="24:33" hidden="1" x14ac:dyDescent="0.3">
      <c r="X336" s="66">
        <v>2</v>
      </c>
      <c r="Y336" s="66" t="s">
        <v>485</v>
      </c>
      <c r="Z336" s="66" t="s">
        <v>472</v>
      </c>
      <c r="AA336" s="66" t="str">
        <f>IF(OR(VLOOKUP(Table1[[#This Row],[sheet]],Prg!$A$7:$F$31,6,FALSE)=Prg!$O$2,VLOOKUP(Table1[[#This Row],[sheet]],Prg!$A$7:$F$31,6,FALSE)=Prg!$O$3),"Yes","No")</f>
        <v>No</v>
      </c>
      <c r="AB336" s="66">
        <v>2026</v>
      </c>
      <c r="AC336" s="72">
        <v>19</v>
      </c>
      <c r="AD336" s="66">
        <f ca="1">IF(ISERROR(VLOOKUP(Table1[[#This Row],[item]],INDIRECT("'"&amp;Table1[[#This Row],[sheet]]&amp;"'!$A$8:$T$42"),Table1[[#This Row],[r]],FALSE)),"",VLOOKUP(Table1[[#This Row],[item]],INDIRECT("'"&amp;Table1[[#This Row],[sheet]]&amp;"'!$A$8:$T$42"),Table1[[#This Row],[r]],FALSE))</f>
        <v>0</v>
      </c>
      <c r="AE336" s="72" t="str">
        <f>IF(VLOOKUP(Table1[[#This Row],[sheet]],Prg!$A$7:$J$31,10,FALSE)="","",VLOOKUP(Table1[[#This Row],[sheet]],Prg!$A$7:$J$31,10,FALSE)*1)</f>
        <v/>
      </c>
      <c r="AF336" s="72">
        <f>VLOOKUP(Table1[[#This Row],[sheet]],Prg!$A$7:$J$31,5,FALSE)</f>
        <v>0</v>
      </c>
      <c r="AG336" s="72">
        <f>ROW()</f>
        <v>336</v>
      </c>
    </row>
    <row r="337" spans="24:33" hidden="1" x14ac:dyDescent="0.3">
      <c r="X337" s="66">
        <v>2</v>
      </c>
      <c r="Y337" s="66" t="s">
        <v>486</v>
      </c>
      <c r="Z337" s="66" t="s">
        <v>31</v>
      </c>
      <c r="AA337" s="66" t="str">
        <f>IF(OR(VLOOKUP(Table1[[#This Row],[sheet]],Prg!$A$7:$F$31,6,FALSE)=Prg!$O$2,VLOOKUP(Table1[[#This Row],[sheet]],Prg!$A$7:$F$31,6,FALSE)=Prg!$O$3),"Yes","No")</f>
        <v>No</v>
      </c>
      <c r="AB337" s="66">
        <v>2026</v>
      </c>
      <c r="AC337" s="72">
        <v>19</v>
      </c>
      <c r="AD337" s="66">
        <f ca="1">IF(ISERROR(VLOOKUP(Table1[[#This Row],[item]],INDIRECT("'"&amp;Table1[[#This Row],[sheet]]&amp;"'!$A$8:$T$42"),Table1[[#This Row],[r]],FALSE)),"",VLOOKUP(Table1[[#This Row],[item]],INDIRECT("'"&amp;Table1[[#This Row],[sheet]]&amp;"'!$A$8:$T$42"),Table1[[#This Row],[r]],FALSE))</f>
        <v>0</v>
      </c>
      <c r="AE337" s="72" t="str">
        <f>IF(VLOOKUP(Table1[[#This Row],[sheet]],Prg!$A$7:$J$31,10,FALSE)="","",VLOOKUP(Table1[[#This Row],[sheet]],Prg!$A$7:$J$31,10,FALSE)*1)</f>
        <v/>
      </c>
      <c r="AF337" s="72">
        <f>VLOOKUP(Table1[[#This Row],[sheet]],Prg!$A$7:$J$31,5,FALSE)</f>
        <v>0</v>
      </c>
      <c r="AG337" s="72">
        <f>ROW()</f>
        <v>337</v>
      </c>
    </row>
    <row r="338" spans="24:33" hidden="1" x14ac:dyDescent="0.3">
      <c r="X338" s="66">
        <v>2</v>
      </c>
      <c r="Y338" s="70" t="s">
        <v>487</v>
      </c>
      <c r="Z338" s="70" t="s">
        <v>12</v>
      </c>
      <c r="AA338" s="70" t="str">
        <f>IF(OR(VLOOKUP(Table1[[#This Row],[sheet]],Prg!$A$7:$F$31,6,FALSE)=Prg!$O$2,VLOOKUP(Table1[[#This Row],[sheet]],Prg!$A$7:$F$31,6,FALSE)=Prg!$O$3),"Yes","No")</f>
        <v>No</v>
      </c>
      <c r="AB338" s="70" t="s">
        <v>2</v>
      </c>
      <c r="AC338" s="72">
        <v>20</v>
      </c>
      <c r="AD338" s="66">
        <f ca="1">IF(ISERROR(VLOOKUP(Table1[[#This Row],[item]],INDIRECT("'"&amp;Table1[[#This Row],[sheet]]&amp;"'!$A$8:$T$42"),Table1[[#This Row],[r]],FALSE)),"",VLOOKUP(Table1[[#This Row],[item]],INDIRECT("'"&amp;Table1[[#This Row],[sheet]]&amp;"'!$A$8:$T$42"),Table1[[#This Row],[r]],FALSE))</f>
        <v>0</v>
      </c>
      <c r="AE338" s="72" t="str">
        <f>IF(VLOOKUP(Table1[[#This Row],[sheet]],Prg!$A$7:$J$31,10,FALSE)="","",VLOOKUP(Table1[[#This Row],[sheet]],Prg!$A$7:$J$31,10,FALSE)*1)</f>
        <v/>
      </c>
      <c r="AF338" s="72">
        <f>VLOOKUP(Table1[[#This Row],[sheet]],Prg!$A$7:$J$31,5,FALSE)</f>
        <v>0</v>
      </c>
      <c r="AG338" s="72">
        <f>ROW()</f>
        <v>338</v>
      </c>
    </row>
    <row r="339" spans="24:33" hidden="1" x14ac:dyDescent="0.3">
      <c r="X339" s="66">
        <v>2</v>
      </c>
      <c r="Y339" s="66" t="s">
        <v>488</v>
      </c>
      <c r="Z339" s="66" t="s">
        <v>13</v>
      </c>
      <c r="AA339" s="66" t="str">
        <f>IF(OR(VLOOKUP(Table1[[#This Row],[sheet]],Prg!$A$7:$F$31,6,FALSE)=Prg!$O$2,VLOOKUP(Table1[[#This Row],[sheet]],Prg!$A$7:$F$31,6,FALSE)=Prg!$O$3),"Yes","No")</f>
        <v>No</v>
      </c>
      <c r="AB339" s="66" t="s">
        <v>2</v>
      </c>
      <c r="AC339" s="72">
        <v>20</v>
      </c>
      <c r="AD339" s="66">
        <f ca="1">IF(ISERROR(VLOOKUP(Table1[[#This Row],[item]],INDIRECT("'"&amp;Table1[[#This Row],[sheet]]&amp;"'!$A$8:$T$42"),Table1[[#This Row],[r]],FALSE)),"",VLOOKUP(Table1[[#This Row],[item]],INDIRECT("'"&amp;Table1[[#This Row],[sheet]]&amp;"'!$A$8:$T$42"),Table1[[#This Row],[r]],FALSE))</f>
        <v>0</v>
      </c>
      <c r="AE339" s="72" t="str">
        <f>IF(VLOOKUP(Table1[[#This Row],[sheet]],Prg!$A$7:$J$31,10,FALSE)="","",VLOOKUP(Table1[[#This Row],[sheet]],Prg!$A$7:$J$31,10,FALSE)*1)</f>
        <v/>
      </c>
      <c r="AF339" s="72">
        <f>VLOOKUP(Table1[[#This Row],[sheet]],Prg!$A$7:$J$31,5,FALSE)</f>
        <v>0</v>
      </c>
      <c r="AG339" s="72">
        <f>ROW()</f>
        <v>339</v>
      </c>
    </row>
    <row r="340" spans="24:33" hidden="1" x14ac:dyDescent="0.3">
      <c r="X340" s="66">
        <v>2</v>
      </c>
      <c r="Y340" s="66" t="s">
        <v>489</v>
      </c>
      <c r="Z340" s="66" t="s">
        <v>14</v>
      </c>
      <c r="AA340" s="66" t="str">
        <f>IF(OR(VLOOKUP(Table1[[#This Row],[sheet]],Prg!$A$7:$F$31,6,FALSE)=Prg!$O$2,VLOOKUP(Table1[[#This Row],[sheet]],Prg!$A$7:$F$31,6,FALSE)=Prg!$O$3),"Yes","No")</f>
        <v>No</v>
      </c>
      <c r="AB340" s="66" t="s">
        <v>2</v>
      </c>
      <c r="AC340" s="72">
        <v>20</v>
      </c>
      <c r="AD340" s="66">
        <f ca="1">IF(ISERROR(VLOOKUP(Table1[[#This Row],[item]],INDIRECT("'"&amp;Table1[[#This Row],[sheet]]&amp;"'!$A$8:$T$42"),Table1[[#This Row],[r]],FALSE)),"",VLOOKUP(Table1[[#This Row],[item]],INDIRECT("'"&amp;Table1[[#This Row],[sheet]]&amp;"'!$A$8:$T$42"),Table1[[#This Row],[r]],FALSE))</f>
        <v>0</v>
      </c>
      <c r="AE340" s="72" t="str">
        <f>IF(VLOOKUP(Table1[[#This Row],[sheet]],Prg!$A$7:$J$31,10,FALSE)="","",VLOOKUP(Table1[[#This Row],[sheet]],Prg!$A$7:$J$31,10,FALSE)*1)</f>
        <v/>
      </c>
      <c r="AF340" s="72">
        <f>VLOOKUP(Table1[[#This Row],[sheet]],Prg!$A$7:$J$31,5,FALSE)</f>
        <v>0</v>
      </c>
      <c r="AG340" s="72">
        <f>ROW()</f>
        <v>340</v>
      </c>
    </row>
    <row r="341" spans="24:33" hidden="1" x14ac:dyDescent="0.3">
      <c r="X341" s="66">
        <v>2</v>
      </c>
      <c r="Y341" s="66" t="s">
        <v>490</v>
      </c>
      <c r="Z341" s="66" t="s">
        <v>464</v>
      </c>
      <c r="AA341" s="66" t="str">
        <f>IF(OR(VLOOKUP(Table1[[#This Row],[sheet]],Prg!$A$7:$F$31,6,FALSE)=Prg!$O$2,VLOOKUP(Table1[[#This Row],[sheet]],Prg!$A$7:$F$31,6,FALSE)=Prg!$O$3),"Yes","No")</f>
        <v>No</v>
      </c>
      <c r="AB341" s="66" t="s">
        <v>2</v>
      </c>
      <c r="AC341" s="72">
        <v>20</v>
      </c>
      <c r="AD341" s="66">
        <f ca="1">IF(ISERROR(VLOOKUP(Table1[[#This Row],[item]],INDIRECT("'"&amp;Table1[[#This Row],[sheet]]&amp;"'!$A$8:$T$42"),Table1[[#This Row],[r]],FALSE)),"",VLOOKUP(Table1[[#This Row],[item]],INDIRECT("'"&amp;Table1[[#This Row],[sheet]]&amp;"'!$A$8:$T$42"),Table1[[#This Row],[r]],FALSE))</f>
        <v>0</v>
      </c>
      <c r="AE341" s="72" t="str">
        <f>IF(VLOOKUP(Table1[[#This Row],[sheet]],Prg!$A$7:$J$31,10,FALSE)="","",VLOOKUP(Table1[[#This Row],[sheet]],Prg!$A$7:$J$31,10,FALSE)*1)</f>
        <v/>
      </c>
      <c r="AF341" s="72">
        <f>VLOOKUP(Table1[[#This Row],[sheet]],Prg!$A$7:$J$31,5,FALSE)</f>
        <v>0</v>
      </c>
      <c r="AG341" s="72">
        <f>ROW()</f>
        <v>341</v>
      </c>
    </row>
    <row r="342" spans="24:33" hidden="1" x14ac:dyDescent="0.3">
      <c r="X342" s="66">
        <v>2</v>
      </c>
      <c r="Y342" s="66" t="s">
        <v>491</v>
      </c>
      <c r="Z342" s="66" t="s">
        <v>15</v>
      </c>
      <c r="AA342" s="66" t="str">
        <f>IF(OR(VLOOKUP(Table1[[#This Row],[sheet]],Prg!$A$7:$F$31,6,FALSE)=Prg!$O$2,VLOOKUP(Table1[[#This Row],[sheet]],Prg!$A$7:$F$31,6,FALSE)=Prg!$O$3),"Yes","No")</f>
        <v>No</v>
      </c>
      <c r="AB342" s="66" t="s">
        <v>2</v>
      </c>
      <c r="AC342" s="72">
        <v>20</v>
      </c>
      <c r="AD342" s="66">
        <f ca="1">IF(ISERROR(VLOOKUP(Table1[[#This Row],[item]],INDIRECT("'"&amp;Table1[[#This Row],[sheet]]&amp;"'!$A$8:$T$42"),Table1[[#This Row],[r]],FALSE)),"",VLOOKUP(Table1[[#This Row],[item]],INDIRECT("'"&amp;Table1[[#This Row],[sheet]]&amp;"'!$A$8:$T$42"),Table1[[#This Row],[r]],FALSE))</f>
        <v>0</v>
      </c>
      <c r="AE342" s="72" t="str">
        <f>IF(VLOOKUP(Table1[[#This Row],[sheet]],Prg!$A$7:$J$31,10,FALSE)="","",VLOOKUP(Table1[[#This Row],[sheet]],Prg!$A$7:$J$31,10,FALSE)*1)</f>
        <v/>
      </c>
      <c r="AF342" s="72">
        <f>VLOOKUP(Table1[[#This Row],[sheet]],Prg!$A$7:$J$31,5,FALSE)</f>
        <v>0</v>
      </c>
      <c r="AG342" s="72">
        <f>ROW()</f>
        <v>342</v>
      </c>
    </row>
    <row r="343" spans="24:33" hidden="1" x14ac:dyDescent="0.3">
      <c r="X343" s="66">
        <v>2</v>
      </c>
      <c r="Y343" s="66" t="s">
        <v>492</v>
      </c>
      <c r="Z343" s="66" t="s">
        <v>16</v>
      </c>
      <c r="AA343" s="66" t="str">
        <f>IF(OR(VLOOKUP(Table1[[#This Row],[sheet]],Prg!$A$7:$F$31,6,FALSE)=Prg!$O$2,VLOOKUP(Table1[[#This Row],[sheet]],Prg!$A$7:$F$31,6,FALSE)=Prg!$O$3),"Yes","No")</f>
        <v>No</v>
      </c>
      <c r="AB343" s="66" t="s">
        <v>2</v>
      </c>
      <c r="AC343" s="72">
        <v>20</v>
      </c>
      <c r="AD343" s="66">
        <f ca="1">IF(ISERROR(VLOOKUP(Table1[[#This Row],[item]],INDIRECT("'"&amp;Table1[[#This Row],[sheet]]&amp;"'!$A$8:$T$42"),Table1[[#This Row],[r]],FALSE)),"",VLOOKUP(Table1[[#This Row],[item]],INDIRECT("'"&amp;Table1[[#This Row],[sheet]]&amp;"'!$A$8:$T$42"),Table1[[#This Row],[r]],FALSE))</f>
        <v>0</v>
      </c>
      <c r="AE343" s="72" t="str">
        <f>IF(VLOOKUP(Table1[[#This Row],[sheet]],Prg!$A$7:$J$31,10,FALSE)="","",VLOOKUP(Table1[[#This Row],[sheet]],Prg!$A$7:$J$31,10,FALSE)*1)</f>
        <v/>
      </c>
      <c r="AF343" s="72">
        <f>VLOOKUP(Table1[[#This Row],[sheet]],Prg!$A$7:$J$31,5,FALSE)</f>
        <v>0</v>
      </c>
      <c r="AG343" s="72">
        <f>ROW()</f>
        <v>343</v>
      </c>
    </row>
    <row r="344" spans="24:33" hidden="1" x14ac:dyDescent="0.3">
      <c r="X344" s="66">
        <v>2</v>
      </c>
      <c r="Y344" s="66" t="s">
        <v>493</v>
      </c>
      <c r="Z344" s="66" t="s">
        <v>17</v>
      </c>
      <c r="AA344" s="66" t="str">
        <f>IF(OR(VLOOKUP(Table1[[#This Row],[sheet]],Prg!$A$7:$F$31,6,FALSE)=Prg!$O$2,VLOOKUP(Table1[[#This Row],[sheet]],Prg!$A$7:$F$31,6,FALSE)=Prg!$O$3),"Yes","No")</f>
        <v>No</v>
      </c>
      <c r="AB344" s="66" t="s">
        <v>2</v>
      </c>
      <c r="AC344" s="72">
        <v>20</v>
      </c>
      <c r="AD344" s="66">
        <f ca="1">IF(ISERROR(VLOOKUP(Table1[[#This Row],[item]],INDIRECT("'"&amp;Table1[[#This Row],[sheet]]&amp;"'!$A$8:$T$42"),Table1[[#This Row],[r]],FALSE)),"",VLOOKUP(Table1[[#This Row],[item]],INDIRECT("'"&amp;Table1[[#This Row],[sheet]]&amp;"'!$A$8:$T$42"),Table1[[#This Row],[r]],FALSE))</f>
        <v>0</v>
      </c>
      <c r="AE344" s="72" t="str">
        <f>IF(VLOOKUP(Table1[[#This Row],[sheet]],Prg!$A$7:$J$31,10,FALSE)="","",VLOOKUP(Table1[[#This Row],[sheet]],Prg!$A$7:$J$31,10,FALSE)*1)</f>
        <v/>
      </c>
      <c r="AF344" s="72">
        <f>VLOOKUP(Table1[[#This Row],[sheet]],Prg!$A$7:$J$31,5,FALSE)</f>
        <v>0</v>
      </c>
      <c r="AG344" s="72">
        <f>ROW()</f>
        <v>344</v>
      </c>
    </row>
    <row r="345" spans="24:33" hidden="1" x14ac:dyDescent="0.3">
      <c r="X345" s="66">
        <v>2</v>
      </c>
      <c r="Y345" s="66" t="s">
        <v>494</v>
      </c>
      <c r="Z345" s="66" t="s">
        <v>465</v>
      </c>
      <c r="AA345" s="66" t="str">
        <f>IF(OR(VLOOKUP(Table1[[#This Row],[sheet]],Prg!$A$7:$F$31,6,FALSE)=Prg!$O$2,VLOOKUP(Table1[[#This Row],[sheet]],Prg!$A$7:$F$31,6,FALSE)=Prg!$O$3),"Yes","No")</f>
        <v>No</v>
      </c>
      <c r="AB345" s="66" t="s">
        <v>2</v>
      </c>
      <c r="AC345" s="72">
        <v>20</v>
      </c>
      <c r="AD345" s="66">
        <f ca="1">IF(ISERROR(VLOOKUP(Table1[[#This Row],[item]],INDIRECT("'"&amp;Table1[[#This Row],[sheet]]&amp;"'!$A$8:$T$42"),Table1[[#This Row],[r]],FALSE)),"",VLOOKUP(Table1[[#This Row],[item]],INDIRECT("'"&amp;Table1[[#This Row],[sheet]]&amp;"'!$A$8:$T$42"),Table1[[#This Row],[r]],FALSE))</f>
        <v>0</v>
      </c>
      <c r="AE345" s="72" t="str">
        <f>IF(VLOOKUP(Table1[[#This Row],[sheet]],Prg!$A$7:$J$31,10,FALSE)="","",VLOOKUP(Table1[[#This Row],[sheet]],Prg!$A$7:$J$31,10,FALSE)*1)</f>
        <v/>
      </c>
      <c r="AF345" s="72">
        <f>VLOOKUP(Table1[[#This Row],[sheet]],Prg!$A$7:$J$31,5,FALSE)</f>
        <v>0</v>
      </c>
      <c r="AG345" s="72">
        <f>ROW()</f>
        <v>345</v>
      </c>
    </row>
    <row r="346" spans="24:33" hidden="1" x14ac:dyDescent="0.3">
      <c r="X346" s="66">
        <v>2</v>
      </c>
      <c r="Y346" s="66" t="s">
        <v>495</v>
      </c>
      <c r="Z346" s="66" t="s">
        <v>18</v>
      </c>
      <c r="AA346" s="66" t="str">
        <f>IF(OR(VLOOKUP(Table1[[#This Row],[sheet]],Prg!$A$7:$F$31,6,FALSE)=Prg!$O$2,VLOOKUP(Table1[[#This Row],[sheet]],Prg!$A$7:$F$31,6,FALSE)=Prg!$O$3),"Yes","No")</f>
        <v>No</v>
      </c>
      <c r="AB346" s="66" t="s">
        <v>2</v>
      </c>
      <c r="AC346" s="72">
        <v>20</v>
      </c>
      <c r="AD346" s="66">
        <f ca="1">IF(ISERROR(VLOOKUP(Table1[[#This Row],[item]],INDIRECT("'"&amp;Table1[[#This Row],[sheet]]&amp;"'!$A$8:$T$42"),Table1[[#This Row],[r]],FALSE)),"",VLOOKUP(Table1[[#This Row],[item]],INDIRECT("'"&amp;Table1[[#This Row],[sheet]]&amp;"'!$A$8:$T$42"),Table1[[#This Row],[r]],FALSE))</f>
        <v>0</v>
      </c>
      <c r="AE346" s="72" t="str">
        <f>IF(VLOOKUP(Table1[[#This Row],[sheet]],Prg!$A$7:$J$31,10,FALSE)="","",VLOOKUP(Table1[[#This Row],[sheet]],Prg!$A$7:$J$31,10,FALSE)*1)</f>
        <v/>
      </c>
      <c r="AF346" s="72">
        <f>VLOOKUP(Table1[[#This Row],[sheet]],Prg!$A$7:$J$31,5,FALSE)</f>
        <v>0</v>
      </c>
      <c r="AG346" s="72">
        <f>ROW()</f>
        <v>346</v>
      </c>
    </row>
    <row r="347" spans="24:33" hidden="1" x14ac:dyDescent="0.3">
      <c r="X347" s="66">
        <v>2</v>
      </c>
      <c r="Y347" s="66" t="s">
        <v>496</v>
      </c>
      <c r="Z347" s="66" t="s">
        <v>19</v>
      </c>
      <c r="AA347" s="66" t="str">
        <f>IF(OR(VLOOKUP(Table1[[#This Row],[sheet]],Prg!$A$7:$F$31,6,FALSE)=Prg!$O$2,VLOOKUP(Table1[[#This Row],[sheet]],Prg!$A$7:$F$31,6,FALSE)=Prg!$O$3),"Yes","No")</f>
        <v>No</v>
      </c>
      <c r="AB347" s="66" t="s">
        <v>2</v>
      </c>
      <c r="AC347" s="72">
        <v>20</v>
      </c>
      <c r="AD347" s="66">
        <f ca="1">IF(ISERROR(VLOOKUP(Table1[[#This Row],[item]],INDIRECT("'"&amp;Table1[[#This Row],[sheet]]&amp;"'!$A$8:$T$42"),Table1[[#This Row],[r]],FALSE)),"",VLOOKUP(Table1[[#This Row],[item]],INDIRECT("'"&amp;Table1[[#This Row],[sheet]]&amp;"'!$A$8:$T$42"),Table1[[#This Row],[r]],FALSE))</f>
        <v>0</v>
      </c>
      <c r="AE347" s="72" t="str">
        <f>IF(VLOOKUP(Table1[[#This Row],[sheet]],Prg!$A$7:$J$31,10,FALSE)="","",VLOOKUP(Table1[[#This Row],[sheet]],Prg!$A$7:$J$31,10,FALSE)*1)</f>
        <v/>
      </c>
      <c r="AF347" s="72">
        <f>VLOOKUP(Table1[[#This Row],[sheet]],Prg!$A$7:$J$31,5,FALSE)</f>
        <v>0</v>
      </c>
      <c r="AG347" s="72">
        <f>ROW()</f>
        <v>347</v>
      </c>
    </row>
    <row r="348" spans="24:33" hidden="1" x14ac:dyDescent="0.3">
      <c r="X348" s="66">
        <v>2</v>
      </c>
      <c r="Y348" s="66" t="s">
        <v>497</v>
      </c>
      <c r="Z348" s="66" t="s">
        <v>20</v>
      </c>
      <c r="AA348" s="66" t="str">
        <f>IF(OR(VLOOKUP(Table1[[#This Row],[sheet]],Prg!$A$7:$F$31,6,FALSE)=Prg!$O$2,VLOOKUP(Table1[[#This Row],[sheet]],Prg!$A$7:$F$31,6,FALSE)=Prg!$O$3),"Yes","No")</f>
        <v>No</v>
      </c>
      <c r="AB348" s="66" t="s">
        <v>2</v>
      </c>
      <c r="AC348" s="72">
        <v>20</v>
      </c>
      <c r="AD348" s="66">
        <f ca="1">IF(ISERROR(VLOOKUP(Table1[[#This Row],[item]],INDIRECT("'"&amp;Table1[[#This Row],[sheet]]&amp;"'!$A$8:$T$42"),Table1[[#This Row],[r]],FALSE)),"",VLOOKUP(Table1[[#This Row],[item]],INDIRECT("'"&amp;Table1[[#This Row],[sheet]]&amp;"'!$A$8:$T$42"),Table1[[#This Row],[r]],FALSE))</f>
        <v>0</v>
      </c>
      <c r="AE348" s="72" t="str">
        <f>IF(VLOOKUP(Table1[[#This Row],[sheet]],Prg!$A$7:$J$31,10,FALSE)="","",VLOOKUP(Table1[[#This Row],[sheet]],Prg!$A$7:$J$31,10,FALSE)*1)</f>
        <v/>
      </c>
      <c r="AF348" s="72">
        <f>VLOOKUP(Table1[[#This Row],[sheet]],Prg!$A$7:$J$31,5,FALSE)</f>
        <v>0</v>
      </c>
      <c r="AG348" s="72">
        <f>ROW()</f>
        <v>348</v>
      </c>
    </row>
    <row r="349" spans="24:33" hidden="1" x14ac:dyDescent="0.3">
      <c r="X349" s="66">
        <v>2</v>
      </c>
      <c r="Y349" s="66" t="s">
        <v>498</v>
      </c>
      <c r="Z349" s="66" t="s">
        <v>466</v>
      </c>
      <c r="AA349" s="66" t="str">
        <f>IF(OR(VLOOKUP(Table1[[#This Row],[sheet]],Prg!$A$7:$F$31,6,FALSE)=Prg!$O$2,VLOOKUP(Table1[[#This Row],[sheet]],Prg!$A$7:$F$31,6,FALSE)=Prg!$O$3),"Yes","No")</f>
        <v>No</v>
      </c>
      <c r="AB349" s="66" t="s">
        <v>2</v>
      </c>
      <c r="AC349" s="72">
        <v>20</v>
      </c>
      <c r="AD349" s="66">
        <f ca="1">IF(ISERROR(VLOOKUP(Table1[[#This Row],[item]],INDIRECT("'"&amp;Table1[[#This Row],[sheet]]&amp;"'!$A$8:$T$42"),Table1[[#This Row],[r]],FALSE)),"",VLOOKUP(Table1[[#This Row],[item]],INDIRECT("'"&amp;Table1[[#This Row],[sheet]]&amp;"'!$A$8:$T$42"),Table1[[#This Row],[r]],FALSE))</f>
        <v>0</v>
      </c>
      <c r="AE349" s="72" t="str">
        <f>IF(VLOOKUP(Table1[[#This Row],[sheet]],Prg!$A$7:$J$31,10,FALSE)="","",VLOOKUP(Table1[[#This Row],[sheet]],Prg!$A$7:$J$31,10,FALSE)*1)</f>
        <v/>
      </c>
      <c r="AF349" s="72">
        <f>VLOOKUP(Table1[[#This Row],[sheet]],Prg!$A$7:$J$31,5,FALSE)</f>
        <v>0</v>
      </c>
      <c r="AG349" s="72">
        <f>ROW()</f>
        <v>349</v>
      </c>
    </row>
    <row r="350" spans="24:33" hidden="1" x14ac:dyDescent="0.3">
      <c r="X350" s="66">
        <v>2</v>
      </c>
      <c r="Y350" s="66" t="s">
        <v>499</v>
      </c>
      <c r="Z350" s="66" t="s">
        <v>21</v>
      </c>
      <c r="AA350" s="66" t="str">
        <f>IF(OR(VLOOKUP(Table1[[#This Row],[sheet]],Prg!$A$7:$F$31,6,FALSE)=Prg!$O$2,VLOOKUP(Table1[[#This Row],[sheet]],Prg!$A$7:$F$31,6,FALSE)=Prg!$O$3),"Yes","No")</f>
        <v>No</v>
      </c>
      <c r="AB350" s="66" t="s">
        <v>2</v>
      </c>
      <c r="AC350" s="72">
        <v>20</v>
      </c>
      <c r="AD350" s="66">
        <f ca="1">IF(ISERROR(VLOOKUP(Table1[[#This Row],[item]],INDIRECT("'"&amp;Table1[[#This Row],[sheet]]&amp;"'!$A$8:$T$42"),Table1[[#This Row],[r]],FALSE)),"",VLOOKUP(Table1[[#This Row],[item]],INDIRECT("'"&amp;Table1[[#This Row],[sheet]]&amp;"'!$A$8:$T$42"),Table1[[#This Row],[r]],FALSE))</f>
        <v>0</v>
      </c>
      <c r="AE350" s="72" t="str">
        <f>IF(VLOOKUP(Table1[[#This Row],[sheet]],Prg!$A$7:$J$31,10,FALSE)="","",VLOOKUP(Table1[[#This Row],[sheet]],Prg!$A$7:$J$31,10,FALSE)*1)</f>
        <v/>
      </c>
      <c r="AF350" s="72">
        <f>VLOOKUP(Table1[[#This Row],[sheet]],Prg!$A$7:$J$31,5,FALSE)</f>
        <v>0</v>
      </c>
      <c r="AG350" s="72">
        <f>ROW()</f>
        <v>350</v>
      </c>
    </row>
    <row r="351" spans="24:33" hidden="1" x14ac:dyDescent="0.3">
      <c r="X351" s="66">
        <v>2</v>
      </c>
      <c r="Y351" s="66" t="s">
        <v>500</v>
      </c>
      <c r="Z351" s="66" t="s">
        <v>22</v>
      </c>
      <c r="AA351" s="66" t="str">
        <f>IF(OR(VLOOKUP(Table1[[#This Row],[sheet]],Prg!$A$7:$F$31,6,FALSE)=Prg!$O$2,VLOOKUP(Table1[[#This Row],[sheet]],Prg!$A$7:$F$31,6,FALSE)=Prg!$O$3),"Yes","No")</f>
        <v>No</v>
      </c>
      <c r="AB351" s="66" t="s">
        <v>2</v>
      </c>
      <c r="AC351" s="72">
        <v>20</v>
      </c>
      <c r="AD351" s="66">
        <f ca="1">IF(ISERROR(VLOOKUP(Table1[[#This Row],[item]],INDIRECT("'"&amp;Table1[[#This Row],[sheet]]&amp;"'!$A$8:$T$42"),Table1[[#This Row],[r]],FALSE)),"",VLOOKUP(Table1[[#This Row],[item]],INDIRECT("'"&amp;Table1[[#This Row],[sheet]]&amp;"'!$A$8:$T$42"),Table1[[#This Row],[r]],FALSE))</f>
        <v>0</v>
      </c>
      <c r="AE351" s="72" t="str">
        <f>IF(VLOOKUP(Table1[[#This Row],[sheet]],Prg!$A$7:$J$31,10,FALSE)="","",VLOOKUP(Table1[[#This Row],[sheet]],Prg!$A$7:$J$31,10,FALSE)*1)</f>
        <v/>
      </c>
      <c r="AF351" s="72">
        <f>VLOOKUP(Table1[[#This Row],[sheet]],Prg!$A$7:$J$31,5,FALSE)</f>
        <v>0</v>
      </c>
      <c r="AG351" s="72">
        <f>ROW()</f>
        <v>351</v>
      </c>
    </row>
    <row r="352" spans="24:33" hidden="1" x14ac:dyDescent="0.3">
      <c r="X352" s="66">
        <v>2</v>
      </c>
      <c r="Y352" s="66" t="s">
        <v>501</v>
      </c>
      <c r="Z352" s="66" t="s">
        <v>23</v>
      </c>
      <c r="AA352" s="66" t="str">
        <f>IF(OR(VLOOKUP(Table1[[#This Row],[sheet]],Prg!$A$7:$F$31,6,FALSE)=Prg!$O$2,VLOOKUP(Table1[[#This Row],[sheet]],Prg!$A$7:$F$31,6,FALSE)=Prg!$O$3),"Yes","No")</f>
        <v>No</v>
      </c>
      <c r="AB352" s="66" t="s">
        <v>2</v>
      </c>
      <c r="AC352" s="72">
        <v>20</v>
      </c>
      <c r="AD352" s="66">
        <f ca="1">IF(ISERROR(VLOOKUP(Table1[[#This Row],[item]],INDIRECT("'"&amp;Table1[[#This Row],[sheet]]&amp;"'!$A$8:$T$42"),Table1[[#This Row],[r]],FALSE)),"",VLOOKUP(Table1[[#This Row],[item]],INDIRECT("'"&amp;Table1[[#This Row],[sheet]]&amp;"'!$A$8:$T$42"),Table1[[#This Row],[r]],FALSE))</f>
        <v>0</v>
      </c>
      <c r="AE352" s="72" t="str">
        <f>IF(VLOOKUP(Table1[[#This Row],[sheet]],Prg!$A$7:$J$31,10,FALSE)="","",VLOOKUP(Table1[[#This Row],[sheet]],Prg!$A$7:$J$31,10,FALSE)*1)</f>
        <v/>
      </c>
      <c r="AF352" s="72">
        <f>VLOOKUP(Table1[[#This Row],[sheet]],Prg!$A$7:$J$31,5,FALSE)</f>
        <v>0</v>
      </c>
      <c r="AG352" s="72">
        <f>ROW()</f>
        <v>352</v>
      </c>
    </row>
    <row r="353" spans="24:33" hidden="1" x14ac:dyDescent="0.3">
      <c r="X353" s="66">
        <v>2</v>
      </c>
      <c r="Y353" s="66" t="s">
        <v>502</v>
      </c>
      <c r="Z353" s="66" t="s">
        <v>467</v>
      </c>
      <c r="AA353" s="66" t="str">
        <f>IF(OR(VLOOKUP(Table1[[#This Row],[sheet]],Prg!$A$7:$F$31,6,FALSE)=Prg!$O$2,VLOOKUP(Table1[[#This Row],[sheet]],Prg!$A$7:$F$31,6,FALSE)=Prg!$O$3),"Yes","No")</f>
        <v>No</v>
      </c>
      <c r="AB353" s="66" t="s">
        <v>2</v>
      </c>
      <c r="AC353" s="72">
        <v>20</v>
      </c>
      <c r="AD353" s="66">
        <f ca="1">IF(ISERROR(VLOOKUP(Table1[[#This Row],[item]],INDIRECT("'"&amp;Table1[[#This Row],[sheet]]&amp;"'!$A$8:$T$42"),Table1[[#This Row],[r]],FALSE)),"",VLOOKUP(Table1[[#This Row],[item]],INDIRECT("'"&amp;Table1[[#This Row],[sheet]]&amp;"'!$A$8:$T$42"),Table1[[#This Row],[r]],FALSE))</f>
        <v>0</v>
      </c>
      <c r="AE353" s="72" t="str">
        <f>IF(VLOOKUP(Table1[[#This Row],[sheet]],Prg!$A$7:$J$31,10,FALSE)="","",VLOOKUP(Table1[[#This Row],[sheet]],Prg!$A$7:$J$31,10,FALSE)*1)</f>
        <v/>
      </c>
      <c r="AF353" s="72">
        <f>VLOOKUP(Table1[[#This Row],[sheet]],Prg!$A$7:$J$31,5,FALSE)</f>
        <v>0</v>
      </c>
      <c r="AG353" s="72">
        <f>ROW()</f>
        <v>353</v>
      </c>
    </row>
    <row r="354" spans="24:33" hidden="1" x14ac:dyDescent="0.3">
      <c r="X354" s="66">
        <v>2</v>
      </c>
      <c r="Y354" s="66" t="s">
        <v>473</v>
      </c>
      <c r="Z354" s="66" t="s">
        <v>1</v>
      </c>
      <c r="AA354" s="66" t="str">
        <f>IF(OR(VLOOKUP(Table1[[#This Row],[sheet]],Prg!$A$7:$F$31,6,FALSE)=Prg!$O$2,VLOOKUP(Table1[[#This Row],[sheet]],Prg!$A$7:$F$31,6,FALSE)=Prg!$O$3),"Yes","No")</f>
        <v>No</v>
      </c>
      <c r="AB354" s="66" t="s">
        <v>2</v>
      </c>
      <c r="AC354" s="72">
        <v>20</v>
      </c>
      <c r="AD354" s="66">
        <f ca="1">IF(ISERROR(VLOOKUP(Table1[[#This Row],[item]],INDIRECT("'"&amp;Table1[[#This Row],[sheet]]&amp;"'!$A$8:$T$42"),Table1[[#This Row],[r]],FALSE)),"",VLOOKUP(Table1[[#This Row],[item]],INDIRECT("'"&amp;Table1[[#This Row],[sheet]]&amp;"'!$A$8:$T$42"),Table1[[#This Row],[r]],FALSE))</f>
        <v>0</v>
      </c>
      <c r="AE354" s="72" t="str">
        <f>IF(VLOOKUP(Table1[[#This Row],[sheet]],Prg!$A$7:$J$31,10,FALSE)="","",VLOOKUP(Table1[[#This Row],[sheet]],Prg!$A$7:$J$31,10,FALSE)*1)</f>
        <v/>
      </c>
      <c r="AF354" s="72">
        <f>VLOOKUP(Table1[[#This Row],[sheet]],Prg!$A$7:$J$31,5,FALSE)</f>
        <v>0</v>
      </c>
      <c r="AG354" s="72">
        <f>ROW()</f>
        <v>354</v>
      </c>
    </row>
    <row r="355" spans="24:33" hidden="1" x14ac:dyDescent="0.3">
      <c r="X355" s="66">
        <v>2</v>
      </c>
      <c r="Y355" s="66" t="s">
        <v>474</v>
      </c>
      <c r="Z355" s="66" t="s">
        <v>24</v>
      </c>
      <c r="AA355" s="66" t="str">
        <f>IF(OR(VLOOKUP(Table1[[#This Row],[sheet]],Prg!$A$7:$F$31,6,FALSE)=Prg!$O$2,VLOOKUP(Table1[[#This Row],[sheet]],Prg!$A$7:$F$31,6,FALSE)=Prg!$O$3),"Yes","No")</f>
        <v>No</v>
      </c>
      <c r="AB355" s="66" t="s">
        <v>2</v>
      </c>
      <c r="AC355" s="72">
        <v>20</v>
      </c>
      <c r="AD355" s="66">
        <f ca="1">IF(ISERROR(VLOOKUP(Table1[[#This Row],[item]],INDIRECT("'"&amp;Table1[[#This Row],[sheet]]&amp;"'!$A$8:$T$42"),Table1[[#This Row],[r]],FALSE)),"",VLOOKUP(Table1[[#This Row],[item]],INDIRECT("'"&amp;Table1[[#This Row],[sheet]]&amp;"'!$A$8:$T$42"),Table1[[#This Row],[r]],FALSE))</f>
        <v>0</v>
      </c>
      <c r="AE355" s="72" t="str">
        <f>IF(VLOOKUP(Table1[[#This Row],[sheet]],Prg!$A$7:$J$31,10,FALSE)="","",VLOOKUP(Table1[[#This Row],[sheet]],Prg!$A$7:$J$31,10,FALSE)*1)</f>
        <v/>
      </c>
      <c r="AF355" s="72">
        <f>VLOOKUP(Table1[[#This Row],[sheet]],Prg!$A$7:$J$31,5,FALSE)</f>
        <v>0</v>
      </c>
      <c r="AG355" s="72">
        <f>ROW()</f>
        <v>355</v>
      </c>
    </row>
    <row r="356" spans="24:33" hidden="1" x14ac:dyDescent="0.3">
      <c r="X356" s="66">
        <v>2</v>
      </c>
      <c r="Y356" s="66" t="s">
        <v>477</v>
      </c>
      <c r="Z356" s="66" t="s">
        <v>25</v>
      </c>
      <c r="AA356" s="66" t="str">
        <f>IF(OR(VLOOKUP(Table1[[#This Row],[sheet]],Prg!$A$7:$F$31,6,FALSE)=Prg!$O$2,VLOOKUP(Table1[[#This Row],[sheet]],Prg!$A$7:$F$31,6,FALSE)=Prg!$O$3),"Yes","No")</f>
        <v>No</v>
      </c>
      <c r="AB356" s="66" t="s">
        <v>2</v>
      </c>
      <c r="AC356" s="72">
        <v>20</v>
      </c>
      <c r="AD356" s="66">
        <f ca="1">IF(ISERROR(VLOOKUP(Table1[[#This Row],[item]],INDIRECT("'"&amp;Table1[[#This Row],[sheet]]&amp;"'!$A$8:$T$42"),Table1[[#This Row],[r]],FALSE)),"",VLOOKUP(Table1[[#This Row],[item]],INDIRECT("'"&amp;Table1[[#This Row],[sheet]]&amp;"'!$A$8:$T$42"),Table1[[#This Row],[r]],FALSE))</f>
        <v>0</v>
      </c>
      <c r="AE356" s="72" t="str">
        <f>IF(VLOOKUP(Table1[[#This Row],[sheet]],Prg!$A$7:$J$31,10,FALSE)="","",VLOOKUP(Table1[[#This Row],[sheet]],Prg!$A$7:$J$31,10,FALSE)*1)</f>
        <v/>
      </c>
      <c r="AF356" s="72">
        <f>VLOOKUP(Table1[[#This Row],[sheet]],Prg!$A$7:$J$31,5,FALSE)</f>
        <v>0</v>
      </c>
      <c r="AG356" s="72">
        <f>ROW()</f>
        <v>356</v>
      </c>
    </row>
    <row r="357" spans="24:33" hidden="1" x14ac:dyDescent="0.3">
      <c r="X357" s="66">
        <v>2</v>
      </c>
      <c r="Y357" s="66" t="s">
        <v>478</v>
      </c>
      <c r="Z357" s="66" t="s">
        <v>26</v>
      </c>
      <c r="AA357" s="66" t="str">
        <f>IF(OR(VLOOKUP(Table1[[#This Row],[sheet]],Prg!$A$7:$F$31,6,FALSE)=Prg!$O$2,VLOOKUP(Table1[[#This Row],[sheet]],Prg!$A$7:$F$31,6,FALSE)=Prg!$O$3),"Yes","No")</f>
        <v>No</v>
      </c>
      <c r="AB357" s="66" t="s">
        <v>2</v>
      </c>
      <c r="AC357" s="72">
        <v>20</v>
      </c>
      <c r="AD357" s="66">
        <f ca="1">IF(ISERROR(VLOOKUP(Table1[[#This Row],[item]],INDIRECT("'"&amp;Table1[[#This Row],[sheet]]&amp;"'!$A$8:$T$42"),Table1[[#This Row],[r]],FALSE)),"",VLOOKUP(Table1[[#This Row],[item]],INDIRECT("'"&amp;Table1[[#This Row],[sheet]]&amp;"'!$A$8:$T$42"),Table1[[#This Row],[r]],FALSE))</f>
        <v>0</v>
      </c>
      <c r="AE357" s="72" t="str">
        <f>IF(VLOOKUP(Table1[[#This Row],[sheet]],Prg!$A$7:$J$31,10,FALSE)="","",VLOOKUP(Table1[[#This Row],[sheet]],Prg!$A$7:$J$31,10,FALSE)*1)</f>
        <v/>
      </c>
      <c r="AF357" s="72">
        <f>VLOOKUP(Table1[[#This Row],[sheet]],Prg!$A$7:$J$31,5,FALSE)</f>
        <v>0</v>
      </c>
      <c r="AG357" s="72">
        <f>ROW()</f>
        <v>357</v>
      </c>
    </row>
    <row r="358" spans="24:33" hidden="1" x14ac:dyDescent="0.3">
      <c r="X358" s="66">
        <v>2</v>
      </c>
      <c r="Y358" s="66" t="s">
        <v>479</v>
      </c>
      <c r="Z358" s="66" t="s">
        <v>27</v>
      </c>
      <c r="AA358" s="66" t="str">
        <f>IF(OR(VLOOKUP(Table1[[#This Row],[sheet]],Prg!$A$7:$F$31,6,FALSE)=Prg!$O$2,VLOOKUP(Table1[[#This Row],[sheet]],Prg!$A$7:$F$31,6,FALSE)=Prg!$O$3),"Yes","No")</f>
        <v>No</v>
      </c>
      <c r="AB358" s="66" t="s">
        <v>2</v>
      </c>
      <c r="AC358" s="72">
        <v>20</v>
      </c>
      <c r="AD358" s="66">
        <f ca="1">IF(ISERROR(VLOOKUP(Table1[[#This Row],[item]],INDIRECT("'"&amp;Table1[[#This Row],[sheet]]&amp;"'!$A$8:$T$42"),Table1[[#This Row],[r]],FALSE)),"",VLOOKUP(Table1[[#This Row],[item]],INDIRECT("'"&amp;Table1[[#This Row],[sheet]]&amp;"'!$A$8:$T$42"),Table1[[#This Row],[r]],FALSE))</f>
        <v>0</v>
      </c>
      <c r="AE358" s="72" t="str">
        <f>IF(VLOOKUP(Table1[[#This Row],[sheet]],Prg!$A$7:$J$31,10,FALSE)="","",VLOOKUP(Table1[[#This Row],[sheet]],Prg!$A$7:$J$31,10,FALSE)*1)</f>
        <v/>
      </c>
      <c r="AF358" s="72">
        <f>VLOOKUP(Table1[[#This Row],[sheet]],Prg!$A$7:$J$31,5,FALSE)</f>
        <v>0</v>
      </c>
      <c r="AG358" s="72">
        <f>ROW()</f>
        <v>358</v>
      </c>
    </row>
    <row r="359" spans="24:33" hidden="1" x14ac:dyDescent="0.3">
      <c r="X359" s="66">
        <v>2</v>
      </c>
      <c r="Y359" s="66" t="s">
        <v>475</v>
      </c>
      <c r="Z359" s="66" t="s">
        <v>28</v>
      </c>
      <c r="AA359" s="66" t="str">
        <f>IF(OR(VLOOKUP(Table1[[#This Row],[sheet]],Prg!$A$7:$F$31,6,FALSE)=Prg!$O$2,VLOOKUP(Table1[[#This Row],[sheet]],Prg!$A$7:$F$31,6,FALSE)=Prg!$O$3),"Yes","No")</f>
        <v>No</v>
      </c>
      <c r="AB359" s="66" t="s">
        <v>2</v>
      </c>
      <c r="AC359" s="72">
        <v>20</v>
      </c>
      <c r="AD359" s="66">
        <f ca="1">IF(ISERROR(VLOOKUP(Table1[[#This Row],[item]],INDIRECT("'"&amp;Table1[[#This Row],[sheet]]&amp;"'!$A$8:$T$42"),Table1[[#This Row],[r]],FALSE)),"",VLOOKUP(Table1[[#This Row],[item]],INDIRECT("'"&amp;Table1[[#This Row],[sheet]]&amp;"'!$A$8:$T$42"),Table1[[#This Row],[r]],FALSE))</f>
        <v>0</v>
      </c>
      <c r="AE359" s="72" t="str">
        <f>IF(VLOOKUP(Table1[[#This Row],[sheet]],Prg!$A$7:$J$31,10,FALSE)="","",VLOOKUP(Table1[[#This Row],[sheet]],Prg!$A$7:$J$31,10,FALSE)*1)</f>
        <v/>
      </c>
      <c r="AF359" s="72">
        <f>VLOOKUP(Table1[[#This Row],[sheet]],Prg!$A$7:$J$31,5,FALSE)</f>
        <v>0</v>
      </c>
      <c r="AG359" s="72">
        <f>ROW()</f>
        <v>359</v>
      </c>
    </row>
    <row r="360" spans="24:33" hidden="1" x14ac:dyDescent="0.3">
      <c r="X360" s="66">
        <v>2</v>
      </c>
      <c r="Y360" s="66" t="s">
        <v>480</v>
      </c>
      <c r="Z360" s="66" t="s">
        <v>29</v>
      </c>
      <c r="AA360" s="66" t="str">
        <f>IF(OR(VLOOKUP(Table1[[#This Row],[sheet]],Prg!$A$7:$F$31,6,FALSE)=Prg!$O$2,VLOOKUP(Table1[[#This Row],[sheet]],Prg!$A$7:$F$31,6,FALSE)=Prg!$O$3),"Yes","No")</f>
        <v>No</v>
      </c>
      <c r="AB360" s="66" t="s">
        <v>2</v>
      </c>
      <c r="AC360" s="72">
        <v>20</v>
      </c>
      <c r="AD360" s="66">
        <f ca="1">IF(ISERROR(VLOOKUP(Table1[[#This Row],[item]],INDIRECT("'"&amp;Table1[[#This Row],[sheet]]&amp;"'!$A$8:$T$42"),Table1[[#This Row],[r]],FALSE)),"",VLOOKUP(Table1[[#This Row],[item]],INDIRECT("'"&amp;Table1[[#This Row],[sheet]]&amp;"'!$A$8:$T$42"),Table1[[#This Row],[r]],FALSE))</f>
        <v>0</v>
      </c>
      <c r="AE360" s="72" t="str">
        <f>IF(VLOOKUP(Table1[[#This Row],[sheet]],Prg!$A$7:$J$31,10,FALSE)="","",VLOOKUP(Table1[[#This Row],[sheet]],Prg!$A$7:$J$31,10,FALSE)*1)</f>
        <v/>
      </c>
      <c r="AF360" s="72">
        <f>VLOOKUP(Table1[[#This Row],[sheet]],Prg!$A$7:$J$31,5,FALSE)</f>
        <v>0</v>
      </c>
      <c r="AG360" s="72">
        <f>ROW()</f>
        <v>360</v>
      </c>
    </row>
    <row r="361" spans="24:33" hidden="1" x14ac:dyDescent="0.3">
      <c r="X361" s="66">
        <v>2</v>
      </c>
      <c r="Y361" s="66" t="s">
        <v>481</v>
      </c>
      <c r="Z361" s="66" t="s">
        <v>30</v>
      </c>
      <c r="AA361" s="66" t="str">
        <f>IF(OR(VLOOKUP(Table1[[#This Row],[sheet]],Prg!$A$7:$F$31,6,FALSE)=Prg!$O$2,VLOOKUP(Table1[[#This Row],[sheet]],Prg!$A$7:$F$31,6,FALSE)=Prg!$O$3),"Yes","No")</f>
        <v>No</v>
      </c>
      <c r="AB361" s="66" t="s">
        <v>2</v>
      </c>
      <c r="AC361" s="72">
        <v>20</v>
      </c>
      <c r="AD361" s="66">
        <f ca="1">IF(ISERROR(VLOOKUP(Table1[[#This Row],[item]],INDIRECT("'"&amp;Table1[[#This Row],[sheet]]&amp;"'!$A$8:$T$42"),Table1[[#This Row],[r]],FALSE)),"",VLOOKUP(Table1[[#This Row],[item]],INDIRECT("'"&amp;Table1[[#This Row],[sheet]]&amp;"'!$A$8:$T$42"),Table1[[#This Row],[r]],FALSE))</f>
        <v>0</v>
      </c>
      <c r="AE361" s="72" t="str">
        <f>IF(VLOOKUP(Table1[[#This Row],[sheet]],Prg!$A$7:$J$31,10,FALSE)="","",VLOOKUP(Table1[[#This Row],[sheet]],Prg!$A$7:$J$31,10,FALSE)*1)</f>
        <v/>
      </c>
      <c r="AF361" s="72">
        <f>VLOOKUP(Table1[[#This Row],[sheet]],Prg!$A$7:$J$31,5,FALSE)</f>
        <v>0</v>
      </c>
      <c r="AG361" s="72">
        <f>ROW()</f>
        <v>361</v>
      </c>
    </row>
    <row r="362" spans="24:33" hidden="1" x14ac:dyDescent="0.3">
      <c r="X362" s="66">
        <v>2</v>
      </c>
      <c r="Y362" s="66" t="s">
        <v>482</v>
      </c>
      <c r="Z362" s="66" t="s">
        <v>27</v>
      </c>
      <c r="AA362" s="66" t="str">
        <f>IF(OR(VLOOKUP(Table1[[#This Row],[sheet]],Prg!$A$7:$F$31,6,FALSE)=Prg!$O$2,VLOOKUP(Table1[[#This Row],[sheet]],Prg!$A$7:$F$31,6,FALSE)=Prg!$O$3),"Yes","No")</f>
        <v>No</v>
      </c>
      <c r="AB362" s="66" t="s">
        <v>2</v>
      </c>
      <c r="AC362" s="72">
        <v>20</v>
      </c>
      <c r="AD362" s="66">
        <f ca="1">IF(ISERROR(VLOOKUP(Table1[[#This Row],[item]],INDIRECT("'"&amp;Table1[[#This Row],[sheet]]&amp;"'!$A$8:$T$42"),Table1[[#This Row],[r]],FALSE)),"",VLOOKUP(Table1[[#This Row],[item]],INDIRECT("'"&amp;Table1[[#This Row],[sheet]]&amp;"'!$A$8:$T$42"),Table1[[#This Row],[r]],FALSE))</f>
        <v>0</v>
      </c>
      <c r="AE362" s="72" t="str">
        <f>IF(VLOOKUP(Table1[[#This Row],[sheet]],Prg!$A$7:$J$31,10,FALSE)="","",VLOOKUP(Table1[[#This Row],[sheet]],Prg!$A$7:$J$31,10,FALSE)*1)</f>
        <v/>
      </c>
      <c r="AF362" s="72">
        <f>VLOOKUP(Table1[[#This Row],[sheet]],Prg!$A$7:$J$31,5,FALSE)</f>
        <v>0</v>
      </c>
      <c r="AG362" s="72">
        <f>ROW()</f>
        <v>362</v>
      </c>
    </row>
    <row r="363" spans="24:33" hidden="1" x14ac:dyDescent="0.3">
      <c r="X363" s="66">
        <v>2</v>
      </c>
      <c r="Y363" s="66" t="s">
        <v>476</v>
      </c>
      <c r="Z363" s="66" t="s">
        <v>469</v>
      </c>
      <c r="AA363" s="66" t="str">
        <f>IF(OR(VLOOKUP(Table1[[#This Row],[sheet]],Prg!$A$7:$F$31,6,FALSE)=Prg!$O$2,VLOOKUP(Table1[[#This Row],[sheet]],Prg!$A$7:$F$31,6,FALSE)=Prg!$O$3),"Yes","No")</f>
        <v>No</v>
      </c>
      <c r="AB363" s="66" t="s">
        <v>2</v>
      </c>
      <c r="AC363" s="72">
        <v>20</v>
      </c>
      <c r="AD363" s="66">
        <f ca="1">IF(ISERROR(VLOOKUP(Table1[[#This Row],[item]],INDIRECT("'"&amp;Table1[[#This Row],[sheet]]&amp;"'!$A$8:$T$42"),Table1[[#This Row],[r]],FALSE)),"",VLOOKUP(Table1[[#This Row],[item]],INDIRECT("'"&amp;Table1[[#This Row],[sheet]]&amp;"'!$A$8:$T$42"),Table1[[#This Row],[r]],FALSE))</f>
        <v>0</v>
      </c>
      <c r="AE363" s="72" t="str">
        <f>IF(VLOOKUP(Table1[[#This Row],[sheet]],Prg!$A$7:$J$31,10,FALSE)="","",VLOOKUP(Table1[[#This Row],[sheet]],Prg!$A$7:$J$31,10,FALSE)*1)</f>
        <v/>
      </c>
      <c r="AF363" s="72">
        <f>VLOOKUP(Table1[[#This Row],[sheet]],Prg!$A$7:$J$31,5,FALSE)</f>
        <v>0</v>
      </c>
      <c r="AG363" s="72">
        <f>ROW()</f>
        <v>363</v>
      </c>
    </row>
    <row r="364" spans="24:33" hidden="1" x14ac:dyDescent="0.3">
      <c r="X364" s="66">
        <v>2</v>
      </c>
      <c r="Y364" s="66" t="s">
        <v>483</v>
      </c>
      <c r="Z364" s="66" t="s">
        <v>470</v>
      </c>
      <c r="AA364" s="66" t="str">
        <f>IF(OR(VLOOKUP(Table1[[#This Row],[sheet]],Prg!$A$7:$F$31,6,FALSE)=Prg!$O$2,VLOOKUP(Table1[[#This Row],[sheet]],Prg!$A$7:$F$31,6,FALSE)=Prg!$O$3),"Yes","No")</f>
        <v>No</v>
      </c>
      <c r="AB364" s="66" t="s">
        <v>2</v>
      </c>
      <c r="AC364" s="72">
        <v>20</v>
      </c>
      <c r="AD364" s="66">
        <f ca="1">IF(ISERROR(VLOOKUP(Table1[[#This Row],[item]],INDIRECT("'"&amp;Table1[[#This Row],[sheet]]&amp;"'!$A$8:$T$42"),Table1[[#This Row],[r]],FALSE)),"",VLOOKUP(Table1[[#This Row],[item]],INDIRECT("'"&amp;Table1[[#This Row],[sheet]]&amp;"'!$A$8:$T$42"),Table1[[#This Row],[r]],FALSE))</f>
        <v>0</v>
      </c>
      <c r="AE364" s="72" t="str">
        <f>IF(VLOOKUP(Table1[[#This Row],[sheet]],Prg!$A$7:$J$31,10,FALSE)="","",VLOOKUP(Table1[[#This Row],[sheet]],Prg!$A$7:$J$31,10,FALSE)*1)</f>
        <v/>
      </c>
      <c r="AF364" s="72">
        <f>VLOOKUP(Table1[[#This Row],[sheet]],Prg!$A$7:$J$31,5,FALSE)</f>
        <v>0</v>
      </c>
      <c r="AG364" s="72">
        <f>ROW()</f>
        <v>364</v>
      </c>
    </row>
    <row r="365" spans="24:33" hidden="1" x14ac:dyDescent="0.3">
      <c r="X365" s="66">
        <v>2</v>
      </c>
      <c r="Y365" s="66" t="s">
        <v>484</v>
      </c>
      <c r="Z365" s="66" t="s">
        <v>471</v>
      </c>
      <c r="AA365" s="66" t="str">
        <f>IF(OR(VLOOKUP(Table1[[#This Row],[sheet]],Prg!$A$7:$F$31,6,FALSE)=Prg!$O$2,VLOOKUP(Table1[[#This Row],[sheet]],Prg!$A$7:$F$31,6,FALSE)=Prg!$O$3),"Yes","No")</f>
        <v>No</v>
      </c>
      <c r="AB365" s="66" t="s">
        <v>2</v>
      </c>
      <c r="AC365" s="72">
        <v>20</v>
      </c>
      <c r="AD365" s="66">
        <f ca="1">IF(ISERROR(VLOOKUP(Table1[[#This Row],[item]],INDIRECT("'"&amp;Table1[[#This Row],[sheet]]&amp;"'!$A$8:$T$42"),Table1[[#This Row],[r]],FALSE)),"",VLOOKUP(Table1[[#This Row],[item]],INDIRECT("'"&amp;Table1[[#This Row],[sheet]]&amp;"'!$A$8:$T$42"),Table1[[#This Row],[r]],FALSE))</f>
        <v>0</v>
      </c>
      <c r="AE365" s="72" t="str">
        <f>IF(VLOOKUP(Table1[[#This Row],[sheet]],Prg!$A$7:$J$31,10,FALSE)="","",VLOOKUP(Table1[[#This Row],[sheet]],Prg!$A$7:$J$31,10,FALSE)*1)</f>
        <v/>
      </c>
      <c r="AF365" s="72">
        <f>VLOOKUP(Table1[[#This Row],[sheet]],Prg!$A$7:$J$31,5,FALSE)</f>
        <v>0</v>
      </c>
      <c r="AG365" s="72">
        <f>ROW()</f>
        <v>365</v>
      </c>
    </row>
    <row r="366" spans="24:33" hidden="1" x14ac:dyDescent="0.3">
      <c r="X366" s="66">
        <v>2</v>
      </c>
      <c r="Y366" s="66" t="s">
        <v>485</v>
      </c>
      <c r="Z366" s="66" t="s">
        <v>472</v>
      </c>
      <c r="AA366" s="66" t="str">
        <f>IF(OR(VLOOKUP(Table1[[#This Row],[sheet]],Prg!$A$7:$F$31,6,FALSE)=Prg!$O$2,VLOOKUP(Table1[[#This Row],[sheet]],Prg!$A$7:$F$31,6,FALSE)=Prg!$O$3),"Yes","No")</f>
        <v>No</v>
      </c>
      <c r="AB366" s="66" t="s">
        <v>2</v>
      </c>
      <c r="AC366" s="72">
        <v>20</v>
      </c>
      <c r="AD366" s="66">
        <f ca="1">IF(ISERROR(VLOOKUP(Table1[[#This Row],[item]],INDIRECT("'"&amp;Table1[[#This Row],[sheet]]&amp;"'!$A$8:$T$42"),Table1[[#This Row],[r]],FALSE)),"",VLOOKUP(Table1[[#This Row],[item]],INDIRECT("'"&amp;Table1[[#This Row],[sheet]]&amp;"'!$A$8:$T$42"),Table1[[#This Row],[r]],FALSE))</f>
        <v>0</v>
      </c>
      <c r="AE366" s="72" t="str">
        <f>IF(VLOOKUP(Table1[[#This Row],[sheet]],Prg!$A$7:$J$31,10,FALSE)="","",VLOOKUP(Table1[[#This Row],[sheet]],Prg!$A$7:$J$31,10,FALSE)*1)</f>
        <v/>
      </c>
      <c r="AF366" s="72">
        <f>VLOOKUP(Table1[[#This Row],[sheet]],Prg!$A$7:$J$31,5,FALSE)</f>
        <v>0</v>
      </c>
      <c r="AG366" s="72">
        <f>ROW()</f>
        <v>366</v>
      </c>
    </row>
    <row r="367" spans="24:33" hidden="1" x14ac:dyDescent="0.3">
      <c r="X367" s="66">
        <v>2</v>
      </c>
      <c r="Y367" s="66" t="s">
        <v>486</v>
      </c>
      <c r="Z367" s="66" t="s">
        <v>31</v>
      </c>
      <c r="AA367" s="66" t="str">
        <f>IF(OR(VLOOKUP(Table1[[#This Row],[sheet]],Prg!$A$7:$F$31,6,FALSE)=Prg!$O$2,VLOOKUP(Table1[[#This Row],[sheet]],Prg!$A$7:$F$31,6,FALSE)=Prg!$O$3),"Yes","No")</f>
        <v>No</v>
      </c>
      <c r="AB367" s="66" t="s">
        <v>2</v>
      </c>
      <c r="AC367" s="72">
        <v>20</v>
      </c>
      <c r="AD367" s="66">
        <f ca="1">IF(ISERROR(VLOOKUP(Table1[[#This Row],[item]],INDIRECT("'"&amp;Table1[[#This Row],[sheet]]&amp;"'!$A$8:$T$42"),Table1[[#This Row],[r]],FALSE)),"",VLOOKUP(Table1[[#This Row],[item]],INDIRECT("'"&amp;Table1[[#This Row],[sheet]]&amp;"'!$A$8:$T$42"),Table1[[#This Row],[r]],FALSE))</f>
        <v>0</v>
      </c>
      <c r="AE367" s="72" t="str">
        <f>IF(VLOOKUP(Table1[[#This Row],[sheet]],Prg!$A$7:$J$31,10,FALSE)="","",VLOOKUP(Table1[[#This Row],[sheet]],Prg!$A$7:$J$31,10,FALSE)*1)</f>
        <v/>
      </c>
      <c r="AF367" s="72">
        <f>VLOOKUP(Table1[[#This Row],[sheet]],Prg!$A$7:$J$31,5,FALSE)</f>
        <v>0</v>
      </c>
      <c r="AG367" s="72">
        <f>ROW()</f>
        <v>367</v>
      </c>
    </row>
    <row r="368" spans="24:33" hidden="1" x14ac:dyDescent="0.3">
      <c r="X368" s="66">
        <v>3</v>
      </c>
      <c r="Y368" s="70" t="s">
        <v>487</v>
      </c>
      <c r="Z368" s="70" t="s">
        <v>12</v>
      </c>
      <c r="AA368" s="70" t="str">
        <f>IF(OR(VLOOKUP(Table1[[#This Row],[sheet]],Prg!$A$7:$F$31,6,FALSE)=Prg!$O$2,VLOOKUP(Table1[[#This Row],[sheet]],Prg!$A$7:$F$31,6,FALSE)=Prg!$O$3),"Yes","No")</f>
        <v>No</v>
      </c>
      <c r="AB368" s="70">
        <v>2022</v>
      </c>
      <c r="AC368" s="72">
        <v>15</v>
      </c>
      <c r="AD368" s="66">
        <f ca="1">IF(ISERROR(VLOOKUP(Table1[[#This Row],[item]],INDIRECT("'"&amp;Table1[[#This Row],[sheet]]&amp;"'!$A$8:$T$42"),Table1[[#This Row],[r]],FALSE)),"",VLOOKUP(Table1[[#This Row],[item]],INDIRECT("'"&amp;Table1[[#This Row],[sheet]]&amp;"'!$A$8:$T$42"),Table1[[#This Row],[r]],FALSE))</f>
        <v>0</v>
      </c>
      <c r="AE368" s="72" t="str">
        <f>IF(VLOOKUP(Table1[[#This Row],[sheet]],Prg!$A$7:$J$31,10,FALSE)="","",VLOOKUP(Table1[[#This Row],[sheet]],Prg!$A$7:$J$31,10,FALSE)*1)</f>
        <v/>
      </c>
      <c r="AF368" s="72">
        <f>VLOOKUP(Table1[[#This Row],[sheet]],Prg!$A$7:$J$31,5,FALSE)</f>
        <v>0</v>
      </c>
      <c r="AG368" s="72">
        <f>ROW()</f>
        <v>368</v>
      </c>
    </row>
    <row r="369" spans="24:33" hidden="1" x14ac:dyDescent="0.3">
      <c r="X369" s="66">
        <v>3</v>
      </c>
      <c r="Y369" s="66" t="s">
        <v>488</v>
      </c>
      <c r="Z369" s="66" t="s">
        <v>13</v>
      </c>
      <c r="AA369" s="66" t="str">
        <f>IF(OR(VLOOKUP(Table1[[#This Row],[sheet]],Prg!$A$7:$F$31,6,FALSE)=Prg!$O$2,VLOOKUP(Table1[[#This Row],[sheet]],Prg!$A$7:$F$31,6,FALSE)=Prg!$O$3),"Yes","No")</f>
        <v>No</v>
      </c>
      <c r="AB369" s="66">
        <v>2022</v>
      </c>
      <c r="AC369" s="72">
        <v>15</v>
      </c>
      <c r="AD369" s="66">
        <f ca="1">IF(ISERROR(VLOOKUP(Table1[[#This Row],[item]],INDIRECT("'"&amp;Table1[[#This Row],[sheet]]&amp;"'!$A$8:$T$42"),Table1[[#This Row],[r]],FALSE)),"",VLOOKUP(Table1[[#This Row],[item]],INDIRECT("'"&amp;Table1[[#This Row],[sheet]]&amp;"'!$A$8:$T$42"),Table1[[#This Row],[r]],FALSE))</f>
        <v>0</v>
      </c>
      <c r="AE369" s="72" t="str">
        <f>IF(VLOOKUP(Table1[[#This Row],[sheet]],Prg!$A$7:$J$31,10,FALSE)="","",VLOOKUP(Table1[[#This Row],[sheet]],Prg!$A$7:$J$31,10,FALSE)*1)</f>
        <v/>
      </c>
      <c r="AF369" s="72">
        <f>VLOOKUP(Table1[[#This Row],[sheet]],Prg!$A$7:$J$31,5,FALSE)</f>
        <v>0</v>
      </c>
      <c r="AG369" s="72">
        <f>ROW()</f>
        <v>369</v>
      </c>
    </row>
    <row r="370" spans="24:33" hidden="1" x14ac:dyDescent="0.3">
      <c r="X370" s="66">
        <v>3</v>
      </c>
      <c r="Y370" s="66" t="s">
        <v>489</v>
      </c>
      <c r="Z370" s="66" t="s">
        <v>14</v>
      </c>
      <c r="AA370" s="66" t="str">
        <f>IF(OR(VLOOKUP(Table1[[#This Row],[sheet]],Prg!$A$7:$F$31,6,FALSE)=Prg!$O$2,VLOOKUP(Table1[[#This Row],[sheet]],Prg!$A$7:$F$31,6,FALSE)=Prg!$O$3),"Yes","No")</f>
        <v>No</v>
      </c>
      <c r="AB370" s="66">
        <v>2022</v>
      </c>
      <c r="AC370" s="72">
        <v>15</v>
      </c>
      <c r="AD370" s="66">
        <f ca="1">IF(ISERROR(VLOOKUP(Table1[[#This Row],[item]],INDIRECT("'"&amp;Table1[[#This Row],[sheet]]&amp;"'!$A$8:$T$42"),Table1[[#This Row],[r]],FALSE)),"",VLOOKUP(Table1[[#This Row],[item]],INDIRECT("'"&amp;Table1[[#This Row],[sheet]]&amp;"'!$A$8:$T$42"),Table1[[#This Row],[r]],FALSE))</f>
        <v>0</v>
      </c>
      <c r="AE370" s="72" t="str">
        <f>IF(VLOOKUP(Table1[[#This Row],[sheet]],Prg!$A$7:$J$31,10,FALSE)="","",VLOOKUP(Table1[[#This Row],[sheet]],Prg!$A$7:$J$31,10,FALSE)*1)</f>
        <v/>
      </c>
      <c r="AF370" s="72">
        <f>VLOOKUP(Table1[[#This Row],[sheet]],Prg!$A$7:$J$31,5,FALSE)</f>
        <v>0</v>
      </c>
      <c r="AG370" s="72">
        <f>ROW()</f>
        <v>370</v>
      </c>
    </row>
    <row r="371" spans="24:33" hidden="1" x14ac:dyDescent="0.3">
      <c r="X371" s="66">
        <v>3</v>
      </c>
      <c r="Y371" s="66" t="s">
        <v>490</v>
      </c>
      <c r="Z371" s="66" t="s">
        <v>464</v>
      </c>
      <c r="AA371" s="66" t="str">
        <f>IF(OR(VLOOKUP(Table1[[#This Row],[sheet]],Prg!$A$7:$F$31,6,FALSE)=Prg!$O$2,VLOOKUP(Table1[[#This Row],[sheet]],Prg!$A$7:$F$31,6,FALSE)=Prg!$O$3),"Yes","No")</f>
        <v>No</v>
      </c>
      <c r="AB371" s="66">
        <v>2022</v>
      </c>
      <c r="AC371" s="72">
        <v>15</v>
      </c>
      <c r="AD371" s="66">
        <f ca="1">IF(ISERROR(VLOOKUP(Table1[[#This Row],[item]],INDIRECT("'"&amp;Table1[[#This Row],[sheet]]&amp;"'!$A$8:$T$42"),Table1[[#This Row],[r]],FALSE)),"",VLOOKUP(Table1[[#This Row],[item]],INDIRECT("'"&amp;Table1[[#This Row],[sheet]]&amp;"'!$A$8:$T$42"),Table1[[#This Row],[r]],FALSE))</f>
        <v>0</v>
      </c>
      <c r="AE371" s="72" t="str">
        <f>IF(VLOOKUP(Table1[[#This Row],[sheet]],Prg!$A$7:$J$31,10,FALSE)="","",VLOOKUP(Table1[[#This Row],[sheet]],Prg!$A$7:$J$31,10,FALSE)*1)</f>
        <v/>
      </c>
      <c r="AF371" s="72">
        <f>VLOOKUP(Table1[[#This Row],[sheet]],Prg!$A$7:$J$31,5,FALSE)</f>
        <v>0</v>
      </c>
      <c r="AG371" s="72">
        <f>ROW()</f>
        <v>371</v>
      </c>
    </row>
    <row r="372" spans="24:33" hidden="1" x14ac:dyDescent="0.3">
      <c r="X372" s="66">
        <v>3</v>
      </c>
      <c r="Y372" s="66" t="s">
        <v>491</v>
      </c>
      <c r="Z372" s="66" t="s">
        <v>15</v>
      </c>
      <c r="AA372" s="66" t="str">
        <f>IF(OR(VLOOKUP(Table1[[#This Row],[sheet]],Prg!$A$7:$F$31,6,FALSE)=Prg!$O$2,VLOOKUP(Table1[[#This Row],[sheet]],Prg!$A$7:$F$31,6,FALSE)=Prg!$O$3),"Yes","No")</f>
        <v>No</v>
      </c>
      <c r="AB372" s="66">
        <v>2022</v>
      </c>
      <c r="AC372" s="72">
        <v>15</v>
      </c>
      <c r="AD372" s="66">
        <f ca="1">IF(ISERROR(VLOOKUP(Table1[[#This Row],[item]],INDIRECT("'"&amp;Table1[[#This Row],[sheet]]&amp;"'!$A$8:$T$42"),Table1[[#This Row],[r]],FALSE)),"",VLOOKUP(Table1[[#This Row],[item]],INDIRECT("'"&amp;Table1[[#This Row],[sheet]]&amp;"'!$A$8:$T$42"),Table1[[#This Row],[r]],FALSE))</f>
        <v>0</v>
      </c>
      <c r="AE372" s="72" t="str">
        <f>IF(VLOOKUP(Table1[[#This Row],[sheet]],Prg!$A$7:$J$31,10,FALSE)="","",VLOOKUP(Table1[[#This Row],[sheet]],Prg!$A$7:$J$31,10,FALSE)*1)</f>
        <v/>
      </c>
      <c r="AF372" s="72">
        <f>VLOOKUP(Table1[[#This Row],[sheet]],Prg!$A$7:$J$31,5,FALSE)</f>
        <v>0</v>
      </c>
      <c r="AG372" s="72">
        <f>ROW()</f>
        <v>372</v>
      </c>
    </row>
    <row r="373" spans="24:33" hidden="1" x14ac:dyDescent="0.3">
      <c r="X373" s="66">
        <v>3</v>
      </c>
      <c r="Y373" s="66" t="s">
        <v>492</v>
      </c>
      <c r="Z373" s="66" t="s">
        <v>16</v>
      </c>
      <c r="AA373" s="66" t="str">
        <f>IF(OR(VLOOKUP(Table1[[#This Row],[sheet]],Prg!$A$7:$F$31,6,FALSE)=Prg!$O$2,VLOOKUP(Table1[[#This Row],[sheet]],Prg!$A$7:$F$31,6,FALSE)=Prg!$O$3),"Yes","No")</f>
        <v>No</v>
      </c>
      <c r="AB373" s="66">
        <v>2022</v>
      </c>
      <c r="AC373" s="72">
        <v>15</v>
      </c>
      <c r="AD373" s="66">
        <f ca="1">IF(ISERROR(VLOOKUP(Table1[[#This Row],[item]],INDIRECT("'"&amp;Table1[[#This Row],[sheet]]&amp;"'!$A$8:$T$42"),Table1[[#This Row],[r]],FALSE)),"",VLOOKUP(Table1[[#This Row],[item]],INDIRECT("'"&amp;Table1[[#This Row],[sheet]]&amp;"'!$A$8:$T$42"),Table1[[#This Row],[r]],FALSE))</f>
        <v>0</v>
      </c>
      <c r="AE373" s="72" t="str">
        <f>IF(VLOOKUP(Table1[[#This Row],[sheet]],Prg!$A$7:$J$31,10,FALSE)="","",VLOOKUP(Table1[[#This Row],[sheet]],Prg!$A$7:$J$31,10,FALSE)*1)</f>
        <v/>
      </c>
      <c r="AF373" s="72">
        <f>VLOOKUP(Table1[[#This Row],[sheet]],Prg!$A$7:$J$31,5,FALSE)</f>
        <v>0</v>
      </c>
      <c r="AG373" s="72">
        <f>ROW()</f>
        <v>373</v>
      </c>
    </row>
    <row r="374" spans="24:33" hidden="1" x14ac:dyDescent="0.3">
      <c r="X374" s="66">
        <v>3</v>
      </c>
      <c r="Y374" s="66" t="s">
        <v>493</v>
      </c>
      <c r="Z374" s="66" t="s">
        <v>17</v>
      </c>
      <c r="AA374" s="66" t="str">
        <f>IF(OR(VLOOKUP(Table1[[#This Row],[sheet]],Prg!$A$7:$F$31,6,FALSE)=Prg!$O$2,VLOOKUP(Table1[[#This Row],[sheet]],Prg!$A$7:$F$31,6,FALSE)=Prg!$O$3),"Yes","No")</f>
        <v>No</v>
      </c>
      <c r="AB374" s="66">
        <v>2022</v>
      </c>
      <c r="AC374" s="72">
        <v>15</v>
      </c>
      <c r="AD374" s="66">
        <f ca="1">IF(ISERROR(VLOOKUP(Table1[[#This Row],[item]],INDIRECT("'"&amp;Table1[[#This Row],[sheet]]&amp;"'!$A$8:$T$42"),Table1[[#This Row],[r]],FALSE)),"",VLOOKUP(Table1[[#This Row],[item]],INDIRECT("'"&amp;Table1[[#This Row],[sheet]]&amp;"'!$A$8:$T$42"),Table1[[#This Row],[r]],FALSE))</f>
        <v>0</v>
      </c>
      <c r="AE374" s="72" t="str">
        <f>IF(VLOOKUP(Table1[[#This Row],[sheet]],Prg!$A$7:$J$31,10,FALSE)="","",VLOOKUP(Table1[[#This Row],[sheet]],Prg!$A$7:$J$31,10,FALSE)*1)</f>
        <v/>
      </c>
      <c r="AF374" s="72">
        <f>VLOOKUP(Table1[[#This Row],[sheet]],Prg!$A$7:$J$31,5,FALSE)</f>
        <v>0</v>
      </c>
      <c r="AG374" s="72">
        <f>ROW()</f>
        <v>374</v>
      </c>
    </row>
    <row r="375" spans="24:33" hidden="1" x14ac:dyDescent="0.3">
      <c r="X375" s="66">
        <v>3</v>
      </c>
      <c r="Y375" s="66" t="s">
        <v>494</v>
      </c>
      <c r="Z375" s="66" t="s">
        <v>465</v>
      </c>
      <c r="AA375" s="66" t="str">
        <f>IF(OR(VLOOKUP(Table1[[#This Row],[sheet]],Prg!$A$7:$F$31,6,FALSE)=Prg!$O$2,VLOOKUP(Table1[[#This Row],[sheet]],Prg!$A$7:$F$31,6,FALSE)=Prg!$O$3),"Yes","No")</f>
        <v>No</v>
      </c>
      <c r="AB375" s="66">
        <v>2022</v>
      </c>
      <c r="AC375" s="72">
        <v>15</v>
      </c>
      <c r="AD375" s="66">
        <f ca="1">IF(ISERROR(VLOOKUP(Table1[[#This Row],[item]],INDIRECT("'"&amp;Table1[[#This Row],[sheet]]&amp;"'!$A$8:$T$42"),Table1[[#This Row],[r]],FALSE)),"",VLOOKUP(Table1[[#This Row],[item]],INDIRECT("'"&amp;Table1[[#This Row],[sheet]]&amp;"'!$A$8:$T$42"),Table1[[#This Row],[r]],FALSE))</f>
        <v>0</v>
      </c>
      <c r="AE375" s="72" t="str">
        <f>IF(VLOOKUP(Table1[[#This Row],[sheet]],Prg!$A$7:$J$31,10,FALSE)="","",VLOOKUP(Table1[[#This Row],[sheet]],Prg!$A$7:$J$31,10,FALSE)*1)</f>
        <v/>
      </c>
      <c r="AF375" s="72">
        <f>VLOOKUP(Table1[[#This Row],[sheet]],Prg!$A$7:$J$31,5,FALSE)</f>
        <v>0</v>
      </c>
      <c r="AG375" s="72">
        <f>ROW()</f>
        <v>375</v>
      </c>
    </row>
    <row r="376" spans="24:33" hidden="1" x14ac:dyDescent="0.3">
      <c r="X376" s="66">
        <v>3</v>
      </c>
      <c r="Y376" s="66" t="s">
        <v>495</v>
      </c>
      <c r="Z376" s="66" t="s">
        <v>18</v>
      </c>
      <c r="AA376" s="66" t="str">
        <f>IF(OR(VLOOKUP(Table1[[#This Row],[sheet]],Prg!$A$7:$F$31,6,FALSE)=Prg!$O$2,VLOOKUP(Table1[[#This Row],[sheet]],Prg!$A$7:$F$31,6,FALSE)=Prg!$O$3),"Yes","No")</f>
        <v>No</v>
      </c>
      <c r="AB376" s="66">
        <v>2022</v>
      </c>
      <c r="AC376" s="72">
        <v>15</v>
      </c>
      <c r="AD376" s="66">
        <f ca="1">IF(ISERROR(VLOOKUP(Table1[[#This Row],[item]],INDIRECT("'"&amp;Table1[[#This Row],[sheet]]&amp;"'!$A$8:$T$42"),Table1[[#This Row],[r]],FALSE)),"",VLOOKUP(Table1[[#This Row],[item]],INDIRECT("'"&amp;Table1[[#This Row],[sheet]]&amp;"'!$A$8:$T$42"),Table1[[#This Row],[r]],FALSE))</f>
        <v>0</v>
      </c>
      <c r="AE376" s="72" t="str">
        <f>IF(VLOOKUP(Table1[[#This Row],[sheet]],Prg!$A$7:$J$31,10,FALSE)="","",VLOOKUP(Table1[[#This Row],[sheet]],Prg!$A$7:$J$31,10,FALSE)*1)</f>
        <v/>
      </c>
      <c r="AF376" s="72">
        <f>VLOOKUP(Table1[[#This Row],[sheet]],Prg!$A$7:$J$31,5,FALSE)</f>
        <v>0</v>
      </c>
      <c r="AG376" s="72">
        <f>ROW()</f>
        <v>376</v>
      </c>
    </row>
    <row r="377" spans="24:33" hidden="1" x14ac:dyDescent="0.3">
      <c r="X377" s="66">
        <v>3</v>
      </c>
      <c r="Y377" s="66" t="s">
        <v>496</v>
      </c>
      <c r="Z377" s="66" t="s">
        <v>19</v>
      </c>
      <c r="AA377" s="66" t="str">
        <f>IF(OR(VLOOKUP(Table1[[#This Row],[sheet]],Prg!$A$7:$F$31,6,FALSE)=Prg!$O$2,VLOOKUP(Table1[[#This Row],[sheet]],Prg!$A$7:$F$31,6,FALSE)=Prg!$O$3),"Yes","No")</f>
        <v>No</v>
      </c>
      <c r="AB377" s="66">
        <v>2022</v>
      </c>
      <c r="AC377" s="72">
        <v>15</v>
      </c>
      <c r="AD377" s="66">
        <f ca="1">IF(ISERROR(VLOOKUP(Table1[[#This Row],[item]],INDIRECT("'"&amp;Table1[[#This Row],[sheet]]&amp;"'!$A$8:$T$42"),Table1[[#This Row],[r]],FALSE)),"",VLOOKUP(Table1[[#This Row],[item]],INDIRECT("'"&amp;Table1[[#This Row],[sheet]]&amp;"'!$A$8:$T$42"),Table1[[#This Row],[r]],FALSE))</f>
        <v>0</v>
      </c>
      <c r="AE377" s="72" t="str">
        <f>IF(VLOOKUP(Table1[[#This Row],[sheet]],Prg!$A$7:$J$31,10,FALSE)="","",VLOOKUP(Table1[[#This Row],[sheet]],Prg!$A$7:$J$31,10,FALSE)*1)</f>
        <v/>
      </c>
      <c r="AF377" s="72">
        <f>VLOOKUP(Table1[[#This Row],[sheet]],Prg!$A$7:$J$31,5,FALSE)</f>
        <v>0</v>
      </c>
      <c r="AG377" s="72">
        <f>ROW()</f>
        <v>377</v>
      </c>
    </row>
    <row r="378" spans="24:33" hidden="1" x14ac:dyDescent="0.3">
      <c r="X378" s="66">
        <v>3</v>
      </c>
      <c r="Y378" s="66" t="s">
        <v>497</v>
      </c>
      <c r="Z378" s="66" t="s">
        <v>20</v>
      </c>
      <c r="AA378" s="66" t="str">
        <f>IF(OR(VLOOKUP(Table1[[#This Row],[sheet]],Prg!$A$7:$F$31,6,FALSE)=Prg!$O$2,VLOOKUP(Table1[[#This Row],[sheet]],Prg!$A$7:$F$31,6,FALSE)=Prg!$O$3),"Yes","No")</f>
        <v>No</v>
      </c>
      <c r="AB378" s="66">
        <v>2022</v>
      </c>
      <c r="AC378" s="72">
        <v>15</v>
      </c>
      <c r="AD378" s="66">
        <f ca="1">IF(ISERROR(VLOOKUP(Table1[[#This Row],[item]],INDIRECT("'"&amp;Table1[[#This Row],[sheet]]&amp;"'!$A$8:$T$42"),Table1[[#This Row],[r]],FALSE)),"",VLOOKUP(Table1[[#This Row],[item]],INDIRECT("'"&amp;Table1[[#This Row],[sheet]]&amp;"'!$A$8:$T$42"),Table1[[#This Row],[r]],FALSE))</f>
        <v>0</v>
      </c>
      <c r="AE378" s="72" t="str">
        <f>IF(VLOOKUP(Table1[[#This Row],[sheet]],Prg!$A$7:$J$31,10,FALSE)="","",VLOOKUP(Table1[[#This Row],[sheet]],Prg!$A$7:$J$31,10,FALSE)*1)</f>
        <v/>
      </c>
      <c r="AF378" s="72">
        <f>VLOOKUP(Table1[[#This Row],[sheet]],Prg!$A$7:$J$31,5,FALSE)</f>
        <v>0</v>
      </c>
      <c r="AG378" s="72">
        <f>ROW()</f>
        <v>378</v>
      </c>
    </row>
    <row r="379" spans="24:33" hidden="1" x14ac:dyDescent="0.3">
      <c r="X379" s="66">
        <v>3</v>
      </c>
      <c r="Y379" s="66" t="s">
        <v>498</v>
      </c>
      <c r="Z379" s="66" t="s">
        <v>466</v>
      </c>
      <c r="AA379" s="66" t="str">
        <f>IF(OR(VLOOKUP(Table1[[#This Row],[sheet]],Prg!$A$7:$F$31,6,FALSE)=Prg!$O$2,VLOOKUP(Table1[[#This Row],[sheet]],Prg!$A$7:$F$31,6,FALSE)=Prg!$O$3),"Yes","No")</f>
        <v>No</v>
      </c>
      <c r="AB379" s="66">
        <v>2022</v>
      </c>
      <c r="AC379" s="72">
        <v>15</v>
      </c>
      <c r="AD379" s="66">
        <f ca="1">IF(ISERROR(VLOOKUP(Table1[[#This Row],[item]],INDIRECT("'"&amp;Table1[[#This Row],[sheet]]&amp;"'!$A$8:$T$42"),Table1[[#This Row],[r]],FALSE)),"",VLOOKUP(Table1[[#This Row],[item]],INDIRECT("'"&amp;Table1[[#This Row],[sheet]]&amp;"'!$A$8:$T$42"),Table1[[#This Row],[r]],FALSE))</f>
        <v>0</v>
      </c>
      <c r="AE379" s="72" t="str">
        <f>IF(VLOOKUP(Table1[[#This Row],[sheet]],Prg!$A$7:$J$31,10,FALSE)="","",VLOOKUP(Table1[[#This Row],[sheet]],Prg!$A$7:$J$31,10,FALSE)*1)</f>
        <v/>
      </c>
      <c r="AF379" s="72">
        <f>VLOOKUP(Table1[[#This Row],[sheet]],Prg!$A$7:$J$31,5,FALSE)</f>
        <v>0</v>
      </c>
      <c r="AG379" s="72">
        <f>ROW()</f>
        <v>379</v>
      </c>
    </row>
    <row r="380" spans="24:33" hidden="1" x14ac:dyDescent="0.3">
      <c r="X380" s="66">
        <v>3</v>
      </c>
      <c r="Y380" s="66" t="s">
        <v>499</v>
      </c>
      <c r="Z380" s="66" t="s">
        <v>21</v>
      </c>
      <c r="AA380" s="66" t="str">
        <f>IF(OR(VLOOKUP(Table1[[#This Row],[sheet]],Prg!$A$7:$F$31,6,FALSE)=Prg!$O$2,VLOOKUP(Table1[[#This Row],[sheet]],Prg!$A$7:$F$31,6,FALSE)=Prg!$O$3),"Yes","No")</f>
        <v>No</v>
      </c>
      <c r="AB380" s="66">
        <v>2022</v>
      </c>
      <c r="AC380" s="72">
        <v>15</v>
      </c>
      <c r="AD380" s="66">
        <f ca="1">IF(ISERROR(VLOOKUP(Table1[[#This Row],[item]],INDIRECT("'"&amp;Table1[[#This Row],[sheet]]&amp;"'!$A$8:$T$42"),Table1[[#This Row],[r]],FALSE)),"",VLOOKUP(Table1[[#This Row],[item]],INDIRECT("'"&amp;Table1[[#This Row],[sheet]]&amp;"'!$A$8:$T$42"),Table1[[#This Row],[r]],FALSE))</f>
        <v>0</v>
      </c>
      <c r="AE380" s="72" t="str">
        <f>IF(VLOOKUP(Table1[[#This Row],[sheet]],Prg!$A$7:$J$31,10,FALSE)="","",VLOOKUP(Table1[[#This Row],[sheet]],Prg!$A$7:$J$31,10,FALSE)*1)</f>
        <v/>
      </c>
      <c r="AF380" s="72">
        <f>VLOOKUP(Table1[[#This Row],[sheet]],Prg!$A$7:$J$31,5,FALSE)</f>
        <v>0</v>
      </c>
      <c r="AG380" s="72">
        <f>ROW()</f>
        <v>380</v>
      </c>
    </row>
    <row r="381" spans="24:33" hidden="1" x14ac:dyDescent="0.3">
      <c r="X381" s="66">
        <v>3</v>
      </c>
      <c r="Y381" s="66" t="s">
        <v>500</v>
      </c>
      <c r="Z381" s="66" t="s">
        <v>22</v>
      </c>
      <c r="AA381" s="66" t="str">
        <f>IF(OR(VLOOKUP(Table1[[#This Row],[sheet]],Prg!$A$7:$F$31,6,FALSE)=Prg!$O$2,VLOOKUP(Table1[[#This Row],[sheet]],Prg!$A$7:$F$31,6,FALSE)=Prg!$O$3),"Yes","No")</f>
        <v>No</v>
      </c>
      <c r="AB381" s="66">
        <v>2022</v>
      </c>
      <c r="AC381" s="72">
        <v>15</v>
      </c>
      <c r="AD381" s="66">
        <f ca="1">IF(ISERROR(VLOOKUP(Table1[[#This Row],[item]],INDIRECT("'"&amp;Table1[[#This Row],[sheet]]&amp;"'!$A$8:$T$42"),Table1[[#This Row],[r]],FALSE)),"",VLOOKUP(Table1[[#This Row],[item]],INDIRECT("'"&amp;Table1[[#This Row],[sheet]]&amp;"'!$A$8:$T$42"),Table1[[#This Row],[r]],FALSE))</f>
        <v>0</v>
      </c>
      <c r="AE381" s="72" t="str">
        <f>IF(VLOOKUP(Table1[[#This Row],[sheet]],Prg!$A$7:$J$31,10,FALSE)="","",VLOOKUP(Table1[[#This Row],[sheet]],Prg!$A$7:$J$31,10,FALSE)*1)</f>
        <v/>
      </c>
      <c r="AF381" s="72">
        <f>VLOOKUP(Table1[[#This Row],[sheet]],Prg!$A$7:$J$31,5,FALSE)</f>
        <v>0</v>
      </c>
      <c r="AG381" s="72">
        <f>ROW()</f>
        <v>381</v>
      </c>
    </row>
    <row r="382" spans="24:33" hidden="1" x14ac:dyDescent="0.3">
      <c r="X382" s="66">
        <v>3</v>
      </c>
      <c r="Y382" s="66" t="s">
        <v>501</v>
      </c>
      <c r="Z382" s="66" t="s">
        <v>23</v>
      </c>
      <c r="AA382" s="66" t="str">
        <f>IF(OR(VLOOKUP(Table1[[#This Row],[sheet]],Prg!$A$7:$F$31,6,FALSE)=Prg!$O$2,VLOOKUP(Table1[[#This Row],[sheet]],Prg!$A$7:$F$31,6,FALSE)=Prg!$O$3),"Yes","No")</f>
        <v>No</v>
      </c>
      <c r="AB382" s="66">
        <v>2022</v>
      </c>
      <c r="AC382" s="72">
        <v>15</v>
      </c>
      <c r="AD382" s="66">
        <f ca="1">IF(ISERROR(VLOOKUP(Table1[[#This Row],[item]],INDIRECT("'"&amp;Table1[[#This Row],[sheet]]&amp;"'!$A$8:$T$42"),Table1[[#This Row],[r]],FALSE)),"",VLOOKUP(Table1[[#This Row],[item]],INDIRECT("'"&amp;Table1[[#This Row],[sheet]]&amp;"'!$A$8:$T$42"),Table1[[#This Row],[r]],FALSE))</f>
        <v>0</v>
      </c>
      <c r="AE382" s="72" t="str">
        <f>IF(VLOOKUP(Table1[[#This Row],[sheet]],Prg!$A$7:$J$31,10,FALSE)="","",VLOOKUP(Table1[[#This Row],[sheet]],Prg!$A$7:$J$31,10,FALSE)*1)</f>
        <v/>
      </c>
      <c r="AF382" s="72">
        <f>VLOOKUP(Table1[[#This Row],[sheet]],Prg!$A$7:$J$31,5,FALSE)</f>
        <v>0</v>
      </c>
      <c r="AG382" s="72">
        <f>ROW()</f>
        <v>382</v>
      </c>
    </row>
    <row r="383" spans="24:33" hidden="1" x14ac:dyDescent="0.3">
      <c r="X383" s="66">
        <v>3</v>
      </c>
      <c r="Y383" s="66" t="s">
        <v>502</v>
      </c>
      <c r="Z383" s="66" t="s">
        <v>467</v>
      </c>
      <c r="AA383" s="66" t="str">
        <f>IF(OR(VLOOKUP(Table1[[#This Row],[sheet]],Prg!$A$7:$F$31,6,FALSE)=Prg!$O$2,VLOOKUP(Table1[[#This Row],[sheet]],Prg!$A$7:$F$31,6,FALSE)=Prg!$O$3),"Yes","No")</f>
        <v>No</v>
      </c>
      <c r="AB383" s="66">
        <v>2022</v>
      </c>
      <c r="AC383" s="72">
        <v>15</v>
      </c>
      <c r="AD383" s="66">
        <f ca="1">IF(ISERROR(VLOOKUP(Table1[[#This Row],[item]],INDIRECT("'"&amp;Table1[[#This Row],[sheet]]&amp;"'!$A$8:$T$42"),Table1[[#This Row],[r]],FALSE)),"",VLOOKUP(Table1[[#This Row],[item]],INDIRECT("'"&amp;Table1[[#This Row],[sheet]]&amp;"'!$A$8:$T$42"),Table1[[#This Row],[r]],FALSE))</f>
        <v>0</v>
      </c>
      <c r="AE383" s="72" t="str">
        <f>IF(VLOOKUP(Table1[[#This Row],[sheet]],Prg!$A$7:$J$31,10,FALSE)="","",VLOOKUP(Table1[[#This Row],[sheet]],Prg!$A$7:$J$31,10,FALSE)*1)</f>
        <v/>
      </c>
      <c r="AF383" s="72">
        <f>VLOOKUP(Table1[[#This Row],[sheet]],Prg!$A$7:$J$31,5,FALSE)</f>
        <v>0</v>
      </c>
      <c r="AG383" s="72">
        <f>ROW()</f>
        <v>383</v>
      </c>
    </row>
    <row r="384" spans="24:33" hidden="1" x14ac:dyDescent="0.3">
      <c r="X384" s="66">
        <v>3</v>
      </c>
      <c r="Y384" s="66" t="s">
        <v>473</v>
      </c>
      <c r="Z384" s="66" t="s">
        <v>1</v>
      </c>
      <c r="AA384" s="66" t="str">
        <f>IF(OR(VLOOKUP(Table1[[#This Row],[sheet]],Prg!$A$7:$F$31,6,FALSE)=Prg!$O$2,VLOOKUP(Table1[[#This Row],[sheet]],Prg!$A$7:$F$31,6,FALSE)=Prg!$O$3),"Yes","No")</f>
        <v>No</v>
      </c>
      <c r="AB384" s="66">
        <v>2022</v>
      </c>
      <c r="AC384" s="72">
        <v>15</v>
      </c>
      <c r="AD384" s="66">
        <f ca="1">IF(ISERROR(VLOOKUP(Table1[[#This Row],[item]],INDIRECT("'"&amp;Table1[[#This Row],[sheet]]&amp;"'!$A$8:$T$42"),Table1[[#This Row],[r]],FALSE)),"",VLOOKUP(Table1[[#This Row],[item]],INDIRECT("'"&amp;Table1[[#This Row],[sheet]]&amp;"'!$A$8:$T$42"),Table1[[#This Row],[r]],FALSE))</f>
        <v>0</v>
      </c>
      <c r="AE384" s="72" t="str">
        <f>IF(VLOOKUP(Table1[[#This Row],[sheet]],Prg!$A$7:$J$31,10,FALSE)="","",VLOOKUP(Table1[[#This Row],[sheet]],Prg!$A$7:$J$31,10,FALSE)*1)</f>
        <v/>
      </c>
      <c r="AF384" s="72">
        <f>VLOOKUP(Table1[[#This Row],[sheet]],Prg!$A$7:$J$31,5,FALSE)</f>
        <v>0</v>
      </c>
      <c r="AG384" s="72">
        <f>ROW()</f>
        <v>384</v>
      </c>
    </row>
    <row r="385" spans="24:33" hidden="1" x14ac:dyDescent="0.3">
      <c r="X385" s="66">
        <v>3</v>
      </c>
      <c r="Y385" s="66" t="s">
        <v>474</v>
      </c>
      <c r="Z385" s="66" t="s">
        <v>24</v>
      </c>
      <c r="AA385" s="66" t="str">
        <f>IF(OR(VLOOKUP(Table1[[#This Row],[sheet]],Prg!$A$7:$F$31,6,FALSE)=Prg!$O$2,VLOOKUP(Table1[[#This Row],[sheet]],Prg!$A$7:$F$31,6,FALSE)=Prg!$O$3),"Yes","No")</f>
        <v>No</v>
      </c>
      <c r="AB385" s="66">
        <v>2022</v>
      </c>
      <c r="AC385" s="72">
        <v>15</v>
      </c>
      <c r="AD385" s="66">
        <f ca="1">IF(ISERROR(VLOOKUP(Table1[[#This Row],[item]],INDIRECT("'"&amp;Table1[[#This Row],[sheet]]&amp;"'!$A$8:$T$42"),Table1[[#This Row],[r]],FALSE)),"",VLOOKUP(Table1[[#This Row],[item]],INDIRECT("'"&amp;Table1[[#This Row],[sheet]]&amp;"'!$A$8:$T$42"),Table1[[#This Row],[r]],FALSE))</f>
        <v>0</v>
      </c>
      <c r="AE385" s="72" t="str">
        <f>IF(VLOOKUP(Table1[[#This Row],[sheet]],Prg!$A$7:$J$31,10,FALSE)="","",VLOOKUP(Table1[[#This Row],[sheet]],Prg!$A$7:$J$31,10,FALSE)*1)</f>
        <v/>
      </c>
      <c r="AF385" s="72">
        <f>VLOOKUP(Table1[[#This Row],[sheet]],Prg!$A$7:$J$31,5,FALSE)</f>
        <v>0</v>
      </c>
      <c r="AG385" s="72">
        <f>ROW()</f>
        <v>385</v>
      </c>
    </row>
    <row r="386" spans="24:33" hidden="1" x14ac:dyDescent="0.3">
      <c r="X386" s="66">
        <v>3</v>
      </c>
      <c r="Y386" s="66" t="s">
        <v>477</v>
      </c>
      <c r="Z386" s="66" t="s">
        <v>25</v>
      </c>
      <c r="AA386" s="66" t="str">
        <f>IF(OR(VLOOKUP(Table1[[#This Row],[sheet]],Prg!$A$7:$F$31,6,FALSE)=Prg!$O$2,VLOOKUP(Table1[[#This Row],[sheet]],Prg!$A$7:$F$31,6,FALSE)=Prg!$O$3),"Yes","No")</f>
        <v>No</v>
      </c>
      <c r="AB386" s="66">
        <v>2022</v>
      </c>
      <c r="AC386" s="72">
        <v>15</v>
      </c>
      <c r="AD386" s="66">
        <f ca="1">IF(ISERROR(VLOOKUP(Table1[[#This Row],[item]],INDIRECT("'"&amp;Table1[[#This Row],[sheet]]&amp;"'!$A$8:$T$42"),Table1[[#This Row],[r]],FALSE)),"",VLOOKUP(Table1[[#This Row],[item]],INDIRECT("'"&amp;Table1[[#This Row],[sheet]]&amp;"'!$A$8:$T$42"),Table1[[#This Row],[r]],FALSE))</f>
        <v>0</v>
      </c>
      <c r="AE386" s="72" t="str">
        <f>IF(VLOOKUP(Table1[[#This Row],[sheet]],Prg!$A$7:$J$31,10,FALSE)="","",VLOOKUP(Table1[[#This Row],[sheet]],Prg!$A$7:$J$31,10,FALSE)*1)</f>
        <v/>
      </c>
      <c r="AF386" s="72">
        <f>VLOOKUP(Table1[[#This Row],[sheet]],Prg!$A$7:$J$31,5,FALSE)</f>
        <v>0</v>
      </c>
      <c r="AG386" s="72">
        <f>ROW()</f>
        <v>386</v>
      </c>
    </row>
    <row r="387" spans="24:33" hidden="1" x14ac:dyDescent="0.3">
      <c r="X387" s="66">
        <v>3</v>
      </c>
      <c r="Y387" s="66" t="s">
        <v>478</v>
      </c>
      <c r="Z387" s="66" t="s">
        <v>26</v>
      </c>
      <c r="AA387" s="66" t="str">
        <f>IF(OR(VLOOKUP(Table1[[#This Row],[sheet]],Prg!$A$7:$F$31,6,FALSE)=Prg!$O$2,VLOOKUP(Table1[[#This Row],[sheet]],Prg!$A$7:$F$31,6,FALSE)=Prg!$O$3),"Yes","No")</f>
        <v>No</v>
      </c>
      <c r="AB387" s="66">
        <v>2022</v>
      </c>
      <c r="AC387" s="72">
        <v>15</v>
      </c>
      <c r="AD387" s="66">
        <f ca="1">IF(ISERROR(VLOOKUP(Table1[[#This Row],[item]],INDIRECT("'"&amp;Table1[[#This Row],[sheet]]&amp;"'!$A$8:$T$42"),Table1[[#This Row],[r]],FALSE)),"",VLOOKUP(Table1[[#This Row],[item]],INDIRECT("'"&amp;Table1[[#This Row],[sheet]]&amp;"'!$A$8:$T$42"),Table1[[#This Row],[r]],FALSE))</f>
        <v>0</v>
      </c>
      <c r="AE387" s="72" t="str">
        <f>IF(VLOOKUP(Table1[[#This Row],[sheet]],Prg!$A$7:$J$31,10,FALSE)="","",VLOOKUP(Table1[[#This Row],[sheet]],Prg!$A$7:$J$31,10,FALSE)*1)</f>
        <v/>
      </c>
      <c r="AF387" s="72">
        <f>VLOOKUP(Table1[[#This Row],[sheet]],Prg!$A$7:$J$31,5,FALSE)</f>
        <v>0</v>
      </c>
      <c r="AG387" s="72">
        <f>ROW()</f>
        <v>387</v>
      </c>
    </row>
    <row r="388" spans="24:33" hidden="1" x14ac:dyDescent="0.3">
      <c r="X388" s="66">
        <v>3</v>
      </c>
      <c r="Y388" s="66" t="s">
        <v>479</v>
      </c>
      <c r="Z388" s="66" t="s">
        <v>27</v>
      </c>
      <c r="AA388" s="66" t="str">
        <f>IF(OR(VLOOKUP(Table1[[#This Row],[sheet]],Prg!$A$7:$F$31,6,FALSE)=Prg!$O$2,VLOOKUP(Table1[[#This Row],[sheet]],Prg!$A$7:$F$31,6,FALSE)=Prg!$O$3),"Yes","No")</f>
        <v>No</v>
      </c>
      <c r="AB388" s="66">
        <v>2022</v>
      </c>
      <c r="AC388" s="72">
        <v>15</v>
      </c>
      <c r="AD388" s="66">
        <f ca="1">IF(ISERROR(VLOOKUP(Table1[[#This Row],[item]],INDIRECT("'"&amp;Table1[[#This Row],[sheet]]&amp;"'!$A$8:$T$42"),Table1[[#This Row],[r]],FALSE)),"",VLOOKUP(Table1[[#This Row],[item]],INDIRECT("'"&amp;Table1[[#This Row],[sheet]]&amp;"'!$A$8:$T$42"),Table1[[#This Row],[r]],FALSE))</f>
        <v>0</v>
      </c>
      <c r="AE388" s="72" t="str">
        <f>IF(VLOOKUP(Table1[[#This Row],[sheet]],Prg!$A$7:$J$31,10,FALSE)="","",VLOOKUP(Table1[[#This Row],[sheet]],Prg!$A$7:$J$31,10,FALSE)*1)</f>
        <v/>
      </c>
      <c r="AF388" s="72">
        <f>VLOOKUP(Table1[[#This Row],[sheet]],Prg!$A$7:$J$31,5,FALSE)</f>
        <v>0</v>
      </c>
      <c r="AG388" s="72">
        <f>ROW()</f>
        <v>388</v>
      </c>
    </row>
    <row r="389" spans="24:33" hidden="1" x14ac:dyDescent="0.3">
      <c r="X389" s="66">
        <v>3</v>
      </c>
      <c r="Y389" s="66" t="s">
        <v>475</v>
      </c>
      <c r="Z389" s="66" t="s">
        <v>28</v>
      </c>
      <c r="AA389" s="66" t="str">
        <f>IF(OR(VLOOKUP(Table1[[#This Row],[sheet]],Prg!$A$7:$F$31,6,FALSE)=Prg!$O$2,VLOOKUP(Table1[[#This Row],[sheet]],Prg!$A$7:$F$31,6,FALSE)=Prg!$O$3),"Yes","No")</f>
        <v>No</v>
      </c>
      <c r="AB389" s="66">
        <v>2022</v>
      </c>
      <c r="AC389" s="72">
        <v>15</v>
      </c>
      <c r="AD389" s="66">
        <f ca="1">IF(ISERROR(VLOOKUP(Table1[[#This Row],[item]],INDIRECT("'"&amp;Table1[[#This Row],[sheet]]&amp;"'!$A$8:$T$42"),Table1[[#This Row],[r]],FALSE)),"",VLOOKUP(Table1[[#This Row],[item]],INDIRECT("'"&amp;Table1[[#This Row],[sheet]]&amp;"'!$A$8:$T$42"),Table1[[#This Row],[r]],FALSE))</f>
        <v>0</v>
      </c>
      <c r="AE389" s="72" t="str">
        <f>IF(VLOOKUP(Table1[[#This Row],[sheet]],Prg!$A$7:$J$31,10,FALSE)="","",VLOOKUP(Table1[[#This Row],[sheet]],Prg!$A$7:$J$31,10,FALSE)*1)</f>
        <v/>
      </c>
      <c r="AF389" s="72">
        <f>VLOOKUP(Table1[[#This Row],[sheet]],Prg!$A$7:$J$31,5,FALSE)</f>
        <v>0</v>
      </c>
      <c r="AG389" s="72">
        <f>ROW()</f>
        <v>389</v>
      </c>
    </row>
    <row r="390" spans="24:33" hidden="1" x14ac:dyDescent="0.3">
      <c r="X390" s="66">
        <v>3</v>
      </c>
      <c r="Y390" s="66" t="s">
        <v>480</v>
      </c>
      <c r="Z390" s="66" t="s">
        <v>29</v>
      </c>
      <c r="AA390" s="66" t="str">
        <f>IF(OR(VLOOKUP(Table1[[#This Row],[sheet]],Prg!$A$7:$F$31,6,FALSE)=Prg!$O$2,VLOOKUP(Table1[[#This Row],[sheet]],Prg!$A$7:$F$31,6,FALSE)=Prg!$O$3),"Yes","No")</f>
        <v>No</v>
      </c>
      <c r="AB390" s="66">
        <v>2022</v>
      </c>
      <c r="AC390" s="72">
        <v>15</v>
      </c>
      <c r="AD390" s="66">
        <f ca="1">IF(ISERROR(VLOOKUP(Table1[[#This Row],[item]],INDIRECT("'"&amp;Table1[[#This Row],[sheet]]&amp;"'!$A$8:$T$42"),Table1[[#This Row],[r]],FALSE)),"",VLOOKUP(Table1[[#This Row],[item]],INDIRECT("'"&amp;Table1[[#This Row],[sheet]]&amp;"'!$A$8:$T$42"),Table1[[#This Row],[r]],FALSE))</f>
        <v>0</v>
      </c>
      <c r="AE390" s="72" t="str">
        <f>IF(VLOOKUP(Table1[[#This Row],[sheet]],Prg!$A$7:$J$31,10,FALSE)="","",VLOOKUP(Table1[[#This Row],[sheet]],Prg!$A$7:$J$31,10,FALSE)*1)</f>
        <v/>
      </c>
      <c r="AF390" s="72">
        <f>VLOOKUP(Table1[[#This Row],[sheet]],Prg!$A$7:$J$31,5,FALSE)</f>
        <v>0</v>
      </c>
      <c r="AG390" s="72">
        <f>ROW()</f>
        <v>390</v>
      </c>
    </row>
    <row r="391" spans="24:33" hidden="1" x14ac:dyDescent="0.3">
      <c r="X391" s="66">
        <v>3</v>
      </c>
      <c r="Y391" s="66" t="s">
        <v>481</v>
      </c>
      <c r="Z391" s="66" t="s">
        <v>30</v>
      </c>
      <c r="AA391" s="66" t="str">
        <f>IF(OR(VLOOKUP(Table1[[#This Row],[sheet]],Prg!$A$7:$F$31,6,FALSE)=Prg!$O$2,VLOOKUP(Table1[[#This Row],[sheet]],Prg!$A$7:$F$31,6,FALSE)=Prg!$O$3),"Yes","No")</f>
        <v>No</v>
      </c>
      <c r="AB391" s="66">
        <v>2022</v>
      </c>
      <c r="AC391" s="72">
        <v>15</v>
      </c>
      <c r="AD391" s="66">
        <f ca="1">IF(ISERROR(VLOOKUP(Table1[[#This Row],[item]],INDIRECT("'"&amp;Table1[[#This Row],[sheet]]&amp;"'!$A$8:$T$42"),Table1[[#This Row],[r]],FALSE)),"",VLOOKUP(Table1[[#This Row],[item]],INDIRECT("'"&amp;Table1[[#This Row],[sheet]]&amp;"'!$A$8:$T$42"),Table1[[#This Row],[r]],FALSE))</f>
        <v>0</v>
      </c>
      <c r="AE391" s="72" t="str">
        <f>IF(VLOOKUP(Table1[[#This Row],[sheet]],Prg!$A$7:$J$31,10,FALSE)="","",VLOOKUP(Table1[[#This Row],[sheet]],Prg!$A$7:$J$31,10,FALSE)*1)</f>
        <v/>
      </c>
      <c r="AF391" s="72">
        <f>VLOOKUP(Table1[[#This Row],[sheet]],Prg!$A$7:$J$31,5,FALSE)</f>
        <v>0</v>
      </c>
      <c r="AG391" s="72">
        <f>ROW()</f>
        <v>391</v>
      </c>
    </row>
    <row r="392" spans="24:33" hidden="1" x14ac:dyDescent="0.3">
      <c r="X392" s="66">
        <v>3</v>
      </c>
      <c r="Y392" s="66" t="s">
        <v>482</v>
      </c>
      <c r="Z392" s="66" t="s">
        <v>27</v>
      </c>
      <c r="AA392" s="66" t="str">
        <f>IF(OR(VLOOKUP(Table1[[#This Row],[sheet]],Prg!$A$7:$F$31,6,FALSE)=Prg!$O$2,VLOOKUP(Table1[[#This Row],[sheet]],Prg!$A$7:$F$31,6,FALSE)=Prg!$O$3),"Yes","No")</f>
        <v>No</v>
      </c>
      <c r="AB392" s="66">
        <v>2022</v>
      </c>
      <c r="AC392" s="72">
        <v>15</v>
      </c>
      <c r="AD392" s="66">
        <f ca="1">IF(ISERROR(VLOOKUP(Table1[[#This Row],[item]],INDIRECT("'"&amp;Table1[[#This Row],[sheet]]&amp;"'!$A$8:$T$42"),Table1[[#This Row],[r]],FALSE)),"",VLOOKUP(Table1[[#This Row],[item]],INDIRECT("'"&amp;Table1[[#This Row],[sheet]]&amp;"'!$A$8:$T$42"),Table1[[#This Row],[r]],FALSE))</f>
        <v>0</v>
      </c>
      <c r="AE392" s="72" t="str">
        <f>IF(VLOOKUP(Table1[[#This Row],[sheet]],Prg!$A$7:$J$31,10,FALSE)="","",VLOOKUP(Table1[[#This Row],[sheet]],Prg!$A$7:$J$31,10,FALSE)*1)</f>
        <v/>
      </c>
      <c r="AF392" s="72">
        <f>VLOOKUP(Table1[[#This Row],[sheet]],Prg!$A$7:$J$31,5,FALSE)</f>
        <v>0</v>
      </c>
      <c r="AG392" s="72">
        <f>ROW()</f>
        <v>392</v>
      </c>
    </row>
    <row r="393" spans="24:33" hidden="1" x14ac:dyDescent="0.3">
      <c r="X393" s="66">
        <v>3</v>
      </c>
      <c r="Y393" s="66" t="s">
        <v>476</v>
      </c>
      <c r="Z393" s="66" t="s">
        <v>469</v>
      </c>
      <c r="AA393" s="66" t="str">
        <f>IF(OR(VLOOKUP(Table1[[#This Row],[sheet]],Prg!$A$7:$F$31,6,FALSE)=Prg!$O$2,VLOOKUP(Table1[[#This Row],[sheet]],Prg!$A$7:$F$31,6,FALSE)=Prg!$O$3),"Yes","No")</f>
        <v>No</v>
      </c>
      <c r="AB393" s="66">
        <v>2022</v>
      </c>
      <c r="AC393" s="72">
        <v>15</v>
      </c>
      <c r="AD393" s="66">
        <f ca="1">IF(ISERROR(VLOOKUP(Table1[[#This Row],[item]],INDIRECT("'"&amp;Table1[[#This Row],[sheet]]&amp;"'!$A$8:$T$42"),Table1[[#This Row],[r]],FALSE)),"",VLOOKUP(Table1[[#This Row],[item]],INDIRECT("'"&amp;Table1[[#This Row],[sheet]]&amp;"'!$A$8:$T$42"),Table1[[#This Row],[r]],FALSE))</f>
        <v>0</v>
      </c>
      <c r="AE393" s="72" t="str">
        <f>IF(VLOOKUP(Table1[[#This Row],[sheet]],Prg!$A$7:$J$31,10,FALSE)="","",VLOOKUP(Table1[[#This Row],[sheet]],Prg!$A$7:$J$31,10,FALSE)*1)</f>
        <v/>
      </c>
      <c r="AF393" s="72">
        <f>VLOOKUP(Table1[[#This Row],[sheet]],Prg!$A$7:$J$31,5,FALSE)</f>
        <v>0</v>
      </c>
      <c r="AG393" s="72">
        <f>ROW()</f>
        <v>393</v>
      </c>
    </row>
    <row r="394" spans="24:33" hidden="1" x14ac:dyDescent="0.3">
      <c r="X394" s="66">
        <v>3</v>
      </c>
      <c r="Y394" s="66" t="s">
        <v>483</v>
      </c>
      <c r="Z394" s="66" t="s">
        <v>470</v>
      </c>
      <c r="AA394" s="66" t="str">
        <f>IF(OR(VLOOKUP(Table1[[#This Row],[sheet]],Prg!$A$7:$F$31,6,FALSE)=Prg!$O$2,VLOOKUP(Table1[[#This Row],[sheet]],Prg!$A$7:$F$31,6,FALSE)=Prg!$O$3),"Yes","No")</f>
        <v>No</v>
      </c>
      <c r="AB394" s="66">
        <v>2022</v>
      </c>
      <c r="AC394" s="72">
        <v>15</v>
      </c>
      <c r="AD394" s="66">
        <f ca="1">IF(ISERROR(VLOOKUP(Table1[[#This Row],[item]],INDIRECT("'"&amp;Table1[[#This Row],[sheet]]&amp;"'!$A$8:$T$42"),Table1[[#This Row],[r]],FALSE)),"",VLOOKUP(Table1[[#This Row],[item]],INDIRECT("'"&amp;Table1[[#This Row],[sheet]]&amp;"'!$A$8:$T$42"),Table1[[#This Row],[r]],FALSE))</f>
        <v>0</v>
      </c>
      <c r="AE394" s="72" t="str">
        <f>IF(VLOOKUP(Table1[[#This Row],[sheet]],Prg!$A$7:$J$31,10,FALSE)="","",VLOOKUP(Table1[[#This Row],[sheet]],Prg!$A$7:$J$31,10,FALSE)*1)</f>
        <v/>
      </c>
      <c r="AF394" s="72">
        <f>VLOOKUP(Table1[[#This Row],[sheet]],Prg!$A$7:$J$31,5,FALSE)</f>
        <v>0</v>
      </c>
      <c r="AG394" s="72">
        <f>ROW()</f>
        <v>394</v>
      </c>
    </row>
    <row r="395" spans="24:33" hidden="1" x14ac:dyDescent="0.3">
      <c r="X395" s="66">
        <v>3</v>
      </c>
      <c r="Y395" s="66" t="s">
        <v>484</v>
      </c>
      <c r="Z395" s="66" t="s">
        <v>471</v>
      </c>
      <c r="AA395" s="66" t="str">
        <f>IF(OR(VLOOKUP(Table1[[#This Row],[sheet]],Prg!$A$7:$F$31,6,FALSE)=Prg!$O$2,VLOOKUP(Table1[[#This Row],[sheet]],Prg!$A$7:$F$31,6,FALSE)=Prg!$O$3),"Yes","No")</f>
        <v>No</v>
      </c>
      <c r="AB395" s="66">
        <v>2022</v>
      </c>
      <c r="AC395" s="72">
        <v>15</v>
      </c>
      <c r="AD395" s="66">
        <f ca="1">IF(ISERROR(VLOOKUP(Table1[[#This Row],[item]],INDIRECT("'"&amp;Table1[[#This Row],[sheet]]&amp;"'!$A$8:$T$42"),Table1[[#This Row],[r]],FALSE)),"",VLOOKUP(Table1[[#This Row],[item]],INDIRECT("'"&amp;Table1[[#This Row],[sheet]]&amp;"'!$A$8:$T$42"),Table1[[#This Row],[r]],FALSE))</f>
        <v>0</v>
      </c>
      <c r="AE395" s="72" t="str">
        <f>IF(VLOOKUP(Table1[[#This Row],[sheet]],Prg!$A$7:$J$31,10,FALSE)="","",VLOOKUP(Table1[[#This Row],[sheet]],Prg!$A$7:$J$31,10,FALSE)*1)</f>
        <v/>
      </c>
      <c r="AF395" s="72">
        <f>VLOOKUP(Table1[[#This Row],[sheet]],Prg!$A$7:$J$31,5,FALSE)</f>
        <v>0</v>
      </c>
      <c r="AG395" s="72">
        <f>ROW()</f>
        <v>395</v>
      </c>
    </row>
    <row r="396" spans="24:33" hidden="1" x14ac:dyDescent="0.3">
      <c r="X396" s="66">
        <v>3</v>
      </c>
      <c r="Y396" s="66" t="s">
        <v>485</v>
      </c>
      <c r="Z396" s="66" t="s">
        <v>472</v>
      </c>
      <c r="AA396" s="66" t="str">
        <f>IF(OR(VLOOKUP(Table1[[#This Row],[sheet]],Prg!$A$7:$F$31,6,FALSE)=Prg!$O$2,VLOOKUP(Table1[[#This Row],[sheet]],Prg!$A$7:$F$31,6,FALSE)=Prg!$O$3),"Yes","No")</f>
        <v>No</v>
      </c>
      <c r="AB396" s="66">
        <v>2022</v>
      </c>
      <c r="AC396" s="72">
        <v>15</v>
      </c>
      <c r="AD396" s="66">
        <f ca="1">IF(ISERROR(VLOOKUP(Table1[[#This Row],[item]],INDIRECT("'"&amp;Table1[[#This Row],[sheet]]&amp;"'!$A$8:$T$42"),Table1[[#This Row],[r]],FALSE)),"",VLOOKUP(Table1[[#This Row],[item]],INDIRECT("'"&amp;Table1[[#This Row],[sheet]]&amp;"'!$A$8:$T$42"),Table1[[#This Row],[r]],FALSE))</f>
        <v>0</v>
      </c>
      <c r="AE396" s="72" t="str">
        <f>IF(VLOOKUP(Table1[[#This Row],[sheet]],Prg!$A$7:$J$31,10,FALSE)="","",VLOOKUP(Table1[[#This Row],[sheet]],Prg!$A$7:$J$31,10,FALSE)*1)</f>
        <v/>
      </c>
      <c r="AF396" s="72">
        <f>VLOOKUP(Table1[[#This Row],[sheet]],Prg!$A$7:$J$31,5,FALSE)</f>
        <v>0</v>
      </c>
      <c r="AG396" s="72">
        <f>ROW()</f>
        <v>396</v>
      </c>
    </row>
    <row r="397" spans="24:33" hidden="1" x14ac:dyDescent="0.3">
      <c r="X397" s="66">
        <v>3</v>
      </c>
      <c r="Y397" s="66" t="s">
        <v>486</v>
      </c>
      <c r="Z397" s="66" t="s">
        <v>31</v>
      </c>
      <c r="AA397" s="66" t="str">
        <f>IF(OR(VLOOKUP(Table1[[#This Row],[sheet]],Prg!$A$7:$F$31,6,FALSE)=Prg!$O$2,VLOOKUP(Table1[[#This Row],[sheet]],Prg!$A$7:$F$31,6,FALSE)=Prg!$O$3),"Yes","No")</f>
        <v>No</v>
      </c>
      <c r="AB397" s="66">
        <v>2022</v>
      </c>
      <c r="AC397" s="72">
        <v>15</v>
      </c>
      <c r="AD397" s="66">
        <f ca="1">IF(ISERROR(VLOOKUP(Table1[[#This Row],[item]],INDIRECT("'"&amp;Table1[[#This Row],[sheet]]&amp;"'!$A$8:$T$42"),Table1[[#This Row],[r]],FALSE)),"",VLOOKUP(Table1[[#This Row],[item]],INDIRECT("'"&amp;Table1[[#This Row],[sheet]]&amp;"'!$A$8:$T$42"),Table1[[#This Row],[r]],FALSE))</f>
        <v>0</v>
      </c>
      <c r="AE397" s="72" t="str">
        <f>IF(VLOOKUP(Table1[[#This Row],[sheet]],Prg!$A$7:$J$31,10,FALSE)="","",VLOOKUP(Table1[[#This Row],[sheet]],Prg!$A$7:$J$31,10,FALSE)*1)</f>
        <v/>
      </c>
      <c r="AF397" s="72">
        <f>VLOOKUP(Table1[[#This Row],[sheet]],Prg!$A$7:$J$31,5,FALSE)</f>
        <v>0</v>
      </c>
      <c r="AG397" s="72">
        <f>ROW()</f>
        <v>397</v>
      </c>
    </row>
    <row r="398" spans="24:33" hidden="1" x14ac:dyDescent="0.3">
      <c r="X398" s="66">
        <v>3</v>
      </c>
      <c r="Y398" s="70" t="s">
        <v>487</v>
      </c>
      <c r="Z398" s="70" t="s">
        <v>12</v>
      </c>
      <c r="AA398" s="70" t="str">
        <f>IF(OR(VLOOKUP(Table1[[#This Row],[sheet]],Prg!$A$7:$F$31,6,FALSE)=Prg!$O$2,VLOOKUP(Table1[[#This Row],[sheet]],Prg!$A$7:$F$31,6,FALSE)=Prg!$O$3),"Yes","No")</f>
        <v>No</v>
      </c>
      <c r="AB398" s="70">
        <v>2023</v>
      </c>
      <c r="AC398" s="72">
        <v>16</v>
      </c>
      <c r="AD398" s="66">
        <f ca="1">IF(ISERROR(VLOOKUP(Table1[[#This Row],[item]],INDIRECT("'"&amp;Table1[[#This Row],[sheet]]&amp;"'!$A$8:$T$42"),Table1[[#This Row],[r]],FALSE)),"",VLOOKUP(Table1[[#This Row],[item]],INDIRECT("'"&amp;Table1[[#This Row],[sheet]]&amp;"'!$A$8:$T$42"),Table1[[#This Row],[r]],FALSE))</f>
        <v>0</v>
      </c>
      <c r="AE398" s="72" t="str">
        <f>IF(VLOOKUP(Table1[[#This Row],[sheet]],Prg!$A$7:$J$31,10,FALSE)="","",VLOOKUP(Table1[[#This Row],[sheet]],Prg!$A$7:$J$31,10,FALSE)*1)</f>
        <v/>
      </c>
      <c r="AF398" s="72">
        <f>VLOOKUP(Table1[[#This Row],[sheet]],Prg!$A$7:$J$31,5,FALSE)</f>
        <v>0</v>
      </c>
      <c r="AG398" s="72">
        <f>ROW()</f>
        <v>398</v>
      </c>
    </row>
    <row r="399" spans="24:33" hidden="1" x14ac:dyDescent="0.3">
      <c r="X399" s="66">
        <v>3</v>
      </c>
      <c r="Y399" s="66" t="s">
        <v>488</v>
      </c>
      <c r="Z399" s="66" t="s">
        <v>13</v>
      </c>
      <c r="AA399" s="66" t="str">
        <f>IF(OR(VLOOKUP(Table1[[#This Row],[sheet]],Prg!$A$7:$F$31,6,FALSE)=Prg!$O$2,VLOOKUP(Table1[[#This Row],[sheet]],Prg!$A$7:$F$31,6,FALSE)=Prg!$O$3),"Yes","No")</f>
        <v>No</v>
      </c>
      <c r="AB399" s="66">
        <v>2023</v>
      </c>
      <c r="AC399" s="72">
        <v>16</v>
      </c>
      <c r="AD399" s="66">
        <f ca="1">IF(ISERROR(VLOOKUP(Table1[[#This Row],[item]],INDIRECT("'"&amp;Table1[[#This Row],[sheet]]&amp;"'!$A$8:$T$42"),Table1[[#This Row],[r]],FALSE)),"",VLOOKUP(Table1[[#This Row],[item]],INDIRECT("'"&amp;Table1[[#This Row],[sheet]]&amp;"'!$A$8:$T$42"),Table1[[#This Row],[r]],FALSE))</f>
        <v>0</v>
      </c>
      <c r="AE399" s="72" t="str">
        <f>IF(VLOOKUP(Table1[[#This Row],[sheet]],Prg!$A$7:$J$31,10,FALSE)="","",VLOOKUP(Table1[[#This Row],[sheet]],Prg!$A$7:$J$31,10,FALSE)*1)</f>
        <v/>
      </c>
      <c r="AF399" s="72">
        <f>VLOOKUP(Table1[[#This Row],[sheet]],Prg!$A$7:$J$31,5,FALSE)</f>
        <v>0</v>
      </c>
      <c r="AG399" s="72">
        <f>ROW()</f>
        <v>399</v>
      </c>
    </row>
    <row r="400" spans="24:33" hidden="1" x14ac:dyDescent="0.3">
      <c r="X400" s="66">
        <v>3</v>
      </c>
      <c r="Y400" s="66" t="s">
        <v>489</v>
      </c>
      <c r="Z400" s="66" t="s">
        <v>14</v>
      </c>
      <c r="AA400" s="66" t="str">
        <f>IF(OR(VLOOKUP(Table1[[#This Row],[sheet]],Prg!$A$7:$F$31,6,FALSE)=Prg!$O$2,VLOOKUP(Table1[[#This Row],[sheet]],Prg!$A$7:$F$31,6,FALSE)=Prg!$O$3),"Yes","No")</f>
        <v>No</v>
      </c>
      <c r="AB400" s="66">
        <v>2023</v>
      </c>
      <c r="AC400" s="72">
        <v>16</v>
      </c>
      <c r="AD400" s="66">
        <f ca="1">IF(ISERROR(VLOOKUP(Table1[[#This Row],[item]],INDIRECT("'"&amp;Table1[[#This Row],[sheet]]&amp;"'!$A$8:$T$42"),Table1[[#This Row],[r]],FALSE)),"",VLOOKUP(Table1[[#This Row],[item]],INDIRECT("'"&amp;Table1[[#This Row],[sheet]]&amp;"'!$A$8:$T$42"),Table1[[#This Row],[r]],FALSE))</f>
        <v>0</v>
      </c>
      <c r="AE400" s="72" t="str">
        <f>IF(VLOOKUP(Table1[[#This Row],[sheet]],Prg!$A$7:$J$31,10,FALSE)="","",VLOOKUP(Table1[[#This Row],[sheet]],Prg!$A$7:$J$31,10,FALSE)*1)</f>
        <v/>
      </c>
      <c r="AF400" s="72">
        <f>VLOOKUP(Table1[[#This Row],[sheet]],Prg!$A$7:$J$31,5,FALSE)</f>
        <v>0</v>
      </c>
      <c r="AG400" s="72">
        <f>ROW()</f>
        <v>400</v>
      </c>
    </row>
    <row r="401" spans="24:33" hidden="1" x14ac:dyDescent="0.3">
      <c r="X401" s="66">
        <v>3</v>
      </c>
      <c r="Y401" s="66" t="s">
        <v>490</v>
      </c>
      <c r="Z401" s="66" t="s">
        <v>464</v>
      </c>
      <c r="AA401" s="66" t="str">
        <f>IF(OR(VLOOKUP(Table1[[#This Row],[sheet]],Prg!$A$7:$F$31,6,FALSE)=Prg!$O$2,VLOOKUP(Table1[[#This Row],[sheet]],Prg!$A$7:$F$31,6,FALSE)=Prg!$O$3),"Yes","No")</f>
        <v>No</v>
      </c>
      <c r="AB401" s="66">
        <v>2023</v>
      </c>
      <c r="AC401" s="72">
        <v>16</v>
      </c>
      <c r="AD401" s="66">
        <f ca="1">IF(ISERROR(VLOOKUP(Table1[[#This Row],[item]],INDIRECT("'"&amp;Table1[[#This Row],[sheet]]&amp;"'!$A$8:$T$42"),Table1[[#This Row],[r]],FALSE)),"",VLOOKUP(Table1[[#This Row],[item]],INDIRECT("'"&amp;Table1[[#This Row],[sheet]]&amp;"'!$A$8:$T$42"),Table1[[#This Row],[r]],FALSE))</f>
        <v>0</v>
      </c>
      <c r="AE401" s="72" t="str">
        <f>IF(VLOOKUP(Table1[[#This Row],[sheet]],Prg!$A$7:$J$31,10,FALSE)="","",VLOOKUP(Table1[[#This Row],[sheet]],Prg!$A$7:$J$31,10,FALSE)*1)</f>
        <v/>
      </c>
      <c r="AF401" s="72">
        <f>VLOOKUP(Table1[[#This Row],[sheet]],Prg!$A$7:$J$31,5,FALSE)</f>
        <v>0</v>
      </c>
      <c r="AG401" s="72">
        <f>ROW()</f>
        <v>401</v>
      </c>
    </row>
    <row r="402" spans="24:33" hidden="1" x14ac:dyDescent="0.3">
      <c r="X402" s="66">
        <v>3</v>
      </c>
      <c r="Y402" s="66" t="s">
        <v>491</v>
      </c>
      <c r="Z402" s="66" t="s">
        <v>15</v>
      </c>
      <c r="AA402" s="66" t="str">
        <f>IF(OR(VLOOKUP(Table1[[#This Row],[sheet]],Prg!$A$7:$F$31,6,FALSE)=Prg!$O$2,VLOOKUP(Table1[[#This Row],[sheet]],Prg!$A$7:$F$31,6,FALSE)=Prg!$O$3),"Yes","No")</f>
        <v>No</v>
      </c>
      <c r="AB402" s="66">
        <v>2023</v>
      </c>
      <c r="AC402" s="72">
        <v>16</v>
      </c>
      <c r="AD402" s="66">
        <f ca="1">IF(ISERROR(VLOOKUP(Table1[[#This Row],[item]],INDIRECT("'"&amp;Table1[[#This Row],[sheet]]&amp;"'!$A$8:$T$42"),Table1[[#This Row],[r]],FALSE)),"",VLOOKUP(Table1[[#This Row],[item]],INDIRECT("'"&amp;Table1[[#This Row],[sheet]]&amp;"'!$A$8:$T$42"),Table1[[#This Row],[r]],FALSE))</f>
        <v>0</v>
      </c>
      <c r="AE402" s="72" t="str">
        <f>IF(VLOOKUP(Table1[[#This Row],[sheet]],Prg!$A$7:$J$31,10,FALSE)="","",VLOOKUP(Table1[[#This Row],[sheet]],Prg!$A$7:$J$31,10,FALSE)*1)</f>
        <v/>
      </c>
      <c r="AF402" s="72">
        <f>VLOOKUP(Table1[[#This Row],[sheet]],Prg!$A$7:$J$31,5,FALSE)</f>
        <v>0</v>
      </c>
      <c r="AG402" s="72">
        <f>ROW()</f>
        <v>402</v>
      </c>
    </row>
    <row r="403" spans="24:33" hidden="1" x14ac:dyDescent="0.3">
      <c r="X403" s="66">
        <v>3</v>
      </c>
      <c r="Y403" s="66" t="s">
        <v>492</v>
      </c>
      <c r="Z403" s="66" t="s">
        <v>16</v>
      </c>
      <c r="AA403" s="66" t="str">
        <f>IF(OR(VLOOKUP(Table1[[#This Row],[sheet]],Prg!$A$7:$F$31,6,FALSE)=Prg!$O$2,VLOOKUP(Table1[[#This Row],[sheet]],Prg!$A$7:$F$31,6,FALSE)=Prg!$O$3),"Yes","No")</f>
        <v>No</v>
      </c>
      <c r="AB403" s="66">
        <v>2023</v>
      </c>
      <c r="AC403" s="72">
        <v>16</v>
      </c>
      <c r="AD403" s="66">
        <f ca="1">IF(ISERROR(VLOOKUP(Table1[[#This Row],[item]],INDIRECT("'"&amp;Table1[[#This Row],[sheet]]&amp;"'!$A$8:$T$42"),Table1[[#This Row],[r]],FALSE)),"",VLOOKUP(Table1[[#This Row],[item]],INDIRECT("'"&amp;Table1[[#This Row],[sheet]]&amp;"'!$A$8:$T$42"),Table1[[#This Row],[r]],FALSE))</f>
        <v>0</v>
      </c>
      <c r="AE403" s="72" t="str">
        <f>IF(VLOOKUP(Table1[[#This Row],[sheet]],Prg!$A$7:$J$31,10,FALSE)="","",VLOOKUP(Table1[[#This Row],[sheet]],Prg!$A$7:$J$31,10,FALSE)*1)</f>
        <v/>
      </c>
      <c r="AF403" s="72">
        <f>VLOOKUP(Table1[[#This Row],[sheet]],Prg!$A$7:$J$31,5,FALSE)</f>
        <v>0</v>
      </c>
      <c r="AG403" s="72">
        <f>ROW()</f>
        <v>403</v>
      </c>
    </row>
    <row r="404" spans="24:33" hidden="1" x14ac:dyDescent="0.3">
      <c r="X404" s="66">
        <v>3</v>
      </c>
      <c r="Y404" s="66" t="s">
        <v>493</v>
      </c>
      <c r="Z404" s="66" t="s">
        <v>17</v>
      </c>
      <c r="AA404" s="66" t="str">
        <f>IF(OR(VLOOKUP(Table1[[#This Row],[sheet]],Prg!$A$7:$F$31,6,FALSE)=Prg!$O$2,VLOOKUP(Table1[[#This Row],[sheet]],Prg!$A$7:$F$31,6,FALSE)=Prg!$O$3),"Yes","No")</f>
        <v>No</v>
      </c>
      <c r="AB404" s="66">
        <v>2023</v>
      </c>
      <c r="AC404" s="72">
        <v>16</v>
      </c>
      <c r="AD404" s="66">
        <f ca="1">IF(ISERROR(VLOOKUP(Table1[[#This Row],[item]],INDIRECT("'"&amp;Table1[[#This Row],[sheet]]&amp;"'!$A$8:$T$42"),Table1[[#This Row],[r]],FALSE)),"",VLOOKUP(Table1[[#This Row],[item]],INDIRECT("'"&amp;Table1[[#This Row],[sheet]]&amp;"'!$A$8:$T$42"),Table1[[#This Row],[r]],FALSE))</f>
        <v>0</v>
      </c>
      <c r="AE404" s="72" t="str">
        <f>IF(VLOOKUP(Table1[[#This Row],[sheet]],Prg!$A$7:$J$31,10,FALSE)="","",VLOOKUP(Table1[[#This Row],[sheet]],Prg!$A$7:$J$31,10,FALSE)*1)</f>
        <v/>
      </c>
      <c r="AF404" s="72">
        <f>VLOOKUP(Table1[[#This Row],[sheet]],Prg!$A$7:$J$31,5,FALSE)</f>
        <v>0</v>
      </c>
      <c r="AG404" s="72">
        <f>ROW()</f>
        <v>404</v>
      </c>
    </row>
    <row r="405" spans="24:33" hidden="1" x14ac:dyDescent="0.3">
      <c r="X405" s="66">
        <v>3</v>
      </c>
      <c r="Y405" s="66" t="s">
        <v>494</v>
      </c>
      <c r="Z405" s="66" t="s">
        <v>465</v>
      </c>
      <c r="AA405" s="66" t="str">
        <f>IF(OR(VLOOKUP(Table1[[#This Row],[sheet]],Prg!$A$7:$F$31,6,FALSE)=Prg!$O$2,VLOOKUP(Table1[[#This Row],[sheet]],Prg!$A$7:$F$31,6,FALSE)=Prg!$O$3),"Yes","No")</f>
        <v>No</v>
      </c>
      <c r="AB405" s="66">
        <v>2023</v>
      </c>
      <c r="AC405" s="72">
        <v>16</v>
      </c>
      <c r="AD405" s="66">
        <f ca="1">IF(ISERROR(VLOOKUP(Table1[[#This Row],[item]],INDIRECT("'"&amp;Table1[[#This Row],[sheet]]&amp;"'!$A$8:$T$42"),Table1[[#This Row],[r]],FALSE)),"",VLOOKUP(Table1[[#This Row],[item]],INDIRECT("'"&amp;Table1[[#This Row],[sheet]]&amp;"'!$A$8:$T$42"),Table1[[#This Row],[r]],FALSE))</f>
        <v>0</v>
      </c>
      <c r="AE405" s="72" t="str">
        <f>IF(VLOOKUP(Table1[[#This Row],[sheet]],Prg!$A$7:$J$31,10,FALSE)="","",VLOOKUP(Table1[[#This Row],[sheet]],Prg!$A$7:$J$31,10,FALSE)*1)</f>
        <v/>
      </c>
      <c r="AF405" s="72">
        <f>VLOOKUP(Table1[[#This Row],[sheet]],Prg!$A$7:$J$31,5,FALSE)</f>
        <v>0</v>
      </c>
      <c r="AG405" s="72">
        <f>ROW()</f>
        <v>405</v>
      </c>
    </row>
    <row r="406" spans="24:33" hidden="1" x14ac:dyDescent="0.3">
      <c r="X406" s="66">
        <v>3</v>
      </c>
      <c r="Y406" s="66" t="s">
        <v>495</v>
      </c>
      <c r="Z406" s="66" t="s">
        <v>18</v>
      </c>
      <c r="AA406" s="66" t="str">
        <f>IF(OR(VLOOKUP(Table1[[#This Row],[sheet]],Prg!$A$7:$F$31,6,FALSE)=Prg!$O$2,VLOOKUP(Table1[[#This Row],[sheet]],Prg!$A$7:$F$31,6,FALSE)=Prg!$O$3),"Yes","No")</f>
        <v>No</v>
      </c>
      <c r="AB406" s="66">
        <v>2023</v>
      </c>
      <c r="AC406" s="72">
        <v>16</v>
      </c>
      <c r="AD406" s="66">
        <f ca="1">IF(ISERROR(VLOOKUP(Table1[[#This Row],[item]],INDIRECT("'"&amp;Table1[[#This Row],[sheet]]&amp;"'!$A$8:$T$42"),Table1[[#This Row],[r]],FALSE)),"",VLOOKUP(Table1[[#This Row],[item]],INDIRECT("'"&amp;Table1[[#This Row],[sheet]]&amp;"'!$A$8:$T$42"),Table1[[#This Row],[r]],FALSE))</f>
        <v>0</v>
      </c>
      <c r="AE406" s="72" t="str">
        <f>IF(VLOOKUP(Table1[[#This Row],[sheet]],Prg!$A$7:$J$31,10,FALSE)="","",VLOOKUP(Table1[[#This Row],[sheet]],Prg!$A$7:$J$31,10,FALSE)*1)</f>
        <v/>
      </c>
      <c r="AF406" s="72">
        <f>VLOOKUP(Table1[[#This Row],[sheet]],Prg!$A$7:$J$31,5,FALSE)</f>
        <v>0</v>
      </c>
      <c r="AG406" s="72">
        <f>ROW()</f>
        <v>406</v>
      </c>
    </row>
    <row r="407" spans="24:33" hidden="1" x14ac:dyDescent="0.3">
      <c r="X407" s="66">
        <v>3</v>
      </c>
      <c r="Y407" s="66" t="s">
        <v>496</v>
      </c>
      <c r="Z407" s="66" t="s">
        <v>19</v>
      </c>
      <c r="AA407" s="66" t="str">
        <f>IF(OR(VLOOKUP(Table1[[#This Row],[sheet]],Prg!$A$7:$F$31,6,FALSE)=Prg!$O$2,VLOOKUP(Table1[[#This Row],[sheet]],Prg!$A$7:$F$31,6,FALSE)=Prg!$O$3),"Yes","No")</f>
        <v>No</v>
      </c>
      <c r="AB407" s="66">
        <v>2023</v>
      </c>
      <c r="AC407" s="72">
        <v>16</v>
      </c>
      <c r="AD407" s="66">
        <f ca="1">IF(ISERROR(VLOOKUP(Table1[[#This Row],[item]],INDIRECT("'"&amp;Table1[[#This Row],[sheet]]&amp;"'!$A$8:$T$42"),Table1[[#This Row],[r]],FALSE)),"",VLOOKUP(Table1[[#This Row],[item]],INDIRECT("'"&amp;Table1[[#This Row],[sheet]]&amp;"'!$A$8:$T$42"),Table1[[#This Row],[r]],FALSE))</f>
        <v>0</v>
      </c>
      <c r="AE407" s="72" t="str">
        <f>IF(VLOOKUP(Table1[[#This Row],[sheet]],Prg!$A$7:$J$31,10,FALSE)="","",VLOOKUP(Table1[[#This Row],[sheet]],Prg!$A$7:$J$31,10,FALSE)*1)</f>
        <v/>
      </c>
      <c r="AF407" s="72">
        <f>VLOOKUP(Table1[[#This Row],[sheet]],Prg!$A$7:$J$31,5,FALSE)</f>
        <v>0</v>
      </c>
      <c r="AG407" s="72">
        <f>ROW()</f>
        <v>407</v>
      </c>
    </row>
    <row r="408" spans="24:33" hidden="1" x14ac:dyDescent="0.3">
      <c r="X408" s="66">
        <v>3</v>
      </c>
      <c r="Y408" s="66" t="s">
        <v>497</v>
      </c>
      <c r="Z408" s="66" t="s">
        <v>20</v>
      </c>
      <c r="AA408" s="66" t="str">
        <f>IF(OR(VLOOKUP(Table1[[#This Row],[sheet]],Prg!$A$7:$F$31,6,FALSE)=Prg!$O$2,VLOOKUP(Table1[[#This Row],[sheet]],Prg!$A$7:$F$31,6,FALSE)=Prg!$O$3),"Yes","No")</f>
        <v>No</v>
      </c>
      <c r="AB408" s="66">
        <v>2023</v>
      </c>
      <c r="AC408" s="72">
        <v>16</v>
      </c>
      <c r="AD408" s="66">
        <f ca="1">IF(ISERROR(VLOOKUP(Table1[[#This Row],[item]],INDIRECT("'"&amp;Table1[[#This Row],[sheet]]&amp;"'!$A$8:$T$42"),Table1[[#This Row],[r]],FALSE)),"",VLOOKUP(Table1[[#This Row],[item]],INDIRECT("'"&amp;Table1[[#This Row],[sheet]]&amp;"'!$A$8:$T$42"),Table1[[#This Row],[r]],FALSE))</f>
        <v>0</v>
      </c>
      <c r="AE408" s="72" t="str">
        <f>IF(VLOOKUP(Table1[[#This Row],[sheet]],Prg!$A$7:$J$31,10,FALSE)="","",VLOOKUP(Table1[[#This Row],[sheet]],Prg!$A$7:$J$31,10,FALSE)*1)</f>
        <v/>
      </c>
      <c r="AF408" s="72">
        <f>VLOOKUP(Table1[[#This Row],[sheet]],Prg!$A$7:$J$31,5,FALSE)</f>
        <v>0</v>
      </c>
      <c r="AG408" s="72">
        <f>ROW()</f>
        <v>408</v>
      </c>
    </row>
    <row r="409" spans="24:33" hidden="1" x14ac:dyDescent="0.3">
      <c r="X409" s="66">
        <v>3</v>
      </c>
      <c r="Y409" s="66" t="s">
        <v>498</v>
      </c>
      <c r="Z409" s="66" t="s">
        <v>466</v>
      </c>
      <c r="AA409" s="66" t="str">
        <f>IF(OR(VLOOKUP(Table1[[#This Row],[sheet]],Prg!$A$7:$F$31,6,FALSE)=Prg!$O$2,VLOOKUP(Table1[[#This Row],[sheet]],Prg!$A$7:$F$31,6,FALSE)=Prg!$O$3),"Yes","No")</f>
        <v>No</v>
      </c>
      <c r="AB409" s="66">
        <v>2023</v>
      </c>
      <c r="AC409" s="72">
        <v>16</v>
      </c>
      <c r="AD409" s="66">
        <f ca="1">IF(ISERROR(VLOOKUP(Table1[[#This Row],[item]],INDIRECT("'"&amp;Table1[[#This Row],[sheet]]&amp;"'!$A$8:$T$42"),Table1[[#This Row],[r]],FALSE)),"",VLOOKUP(Table1[[#This Row],[item]],INDIRECT("'"&amp;Table1[[#This Row],[sheet]]&amp;"'!$A$8:$T$42"),Table1[[#This Row],[r]],FALSE))</f>
        <v>0</v>
      </c>
      <c r="AE409" s="72" t="str">
        <f>IF(VLOOKUP(Table1[[#This Row],[sheet]],Prg!$A$7:$J$31,10,FALSE)="","",VLOOKUP(Table1[[#This Row],[sheet]],Prg!$A$7:$J$31,10,FALSE)*1)</f>
        <v/>
      </c>
      <c r="AF409" s="72">
        <f>VLOOKUP(Table1[[#This Row],[sheet]],Prg!$A$7:$J$31,5,FALSE)</f>
        <v>0</v>
      </c>
      <c r="AG409" s="72">
        <f>ROW()</f>
        <v>409</v>
      </c>
    </row>
    <row r="410" spans="24:33" hidden="1" x14ac:dyDescent="0.3">
      <c r="X410" s="66">
        <v>3</v>
      </c>
      <c r="Y410" s="66" t="s">
        <v>499</v>
      </c>
      <c r="Z410" s="66" t="s">
        <v>21</v>
      </c>
      <c r="AA410" s="66" t="str">
        <f>IF(OR(VLOOKUP(Table1[[#This Row],[sheet]],Prg!$A$7:$F$31,6,FALSE)=Prg!$O$2,VLOOKUP(Table1[[#This Row],[sheet]],Prg!$A$7:$F$31,6,FALSE)=Prg!$O$3),"Yes","No")</f>
        <v>No</v>
      </c>
      <c r="AB410" s="66">
        <v>2023</v>
      </c>
      <c r="AC410" s="72">
        <v>16</v>
      </c>
      <c r="AD410" s="66">
        <f ca="1">IF(ISERROR(VLOOKUP(Table1[[#This Row],[item]],INDIRECT("'"&amp;Table1[[#This Row],[sheet]]&amp;"'!$A$8:$T$42"),Table1[[#This Row],[r]],FALSE)),"",VLOOKUP(Table1[[#This Row],[item]],INDIRECT("'"&amp;Table1[[#This Row],[sheet]]&amp;"'!$A$8:$T$42"),Table1[[#This Row],[r]],FALSE))</f>
        <v>0</v>
      </c>
      <c r="AE410" s="72" t="str">
        <f>IF(VLOOKUP(Table1[[#This Row],[sheet]],Prg!$A$7:$J$31,10,FALSE)="","",VLOOKUP(Table1[[#This Row],[sheet]],Prg!$A$7:$J$31,10,FALSE)*1)</f>
        <v/>
      </c>
      <c r="AF410" s="72">
        <f>VLOOKUP(Table1[[#This Row],[sheet]],Prg!$A$7:$J$31,5,FALSE)</f>
        <v>0</v>
      </c>
      <c r="AG410" s="72">
        <f>ROW()</f>
        <v>410</v>
      </c>
    </row>
    <row r="411" spans="24:33" hidden="1" x14ac:dyDescent="0.3">
      <c r="X411" s="66">
        <v>3</v>
      </c>
      <c r="Y411" s="66" t="s">
        <v>500</v>
      </c>
      <c r="Z411" s="66" t="s">
        <v>22</v>
      </c>
      <c r="AA411" s="66" t="str">
        <f>IF(OR(VLOOKUP(Table1[[#This Row],[sheet]],Prg!$A$7:$F$31,6,FALSE)=Prg!$O$2,VLOOKUP(Table1[[#This Row],[sheet]],Prg!$A$7:$F$31,6,FALSE)=Prg!$O$3),"Yes","No")</f>
        <v>No</v>
      </c>
      <c r="AB411" s="66">
        <v>2023</v>
      </c>
      <c r="AC411" s="72">
        <v>16</v>
      </c>
      <c r="AD411" s="66">
        <f ca="1">IF(ISERROR(VLOOKUP(Table1[[#This Row],[item]],INDIRECT("'"&amp;Table1[[#This Row],[sheet]]&amp;"'!$A$8:$T$42"),Table1[[#This Row],[r]],FALSE)),"",VLOOKUP(Table1[[#This Row],[item]],INDIRECT("'"&amp;Table1[[#This Row],[sheet]]&amp;"'!$A$8:$T$42"),Table1[[#This Row],[r]],FALSE))</f>
        <v>0</v>
      </c>
      <c r="AE411" s="72" t="str">
        <f>IF(VLOOKUP(Table1[[#This Row],[sheet]],Prg!$A$7:$J$31,10,FALSE)="","",VLOOKUP(Table1[[#This Row],[sheet]],Prg!$A$7:$J$31,10,FALSE)*1)</f>
        <v/>
      </c>
      <c r="AF411" s="72">
        <f>VLOOKUP(Table1[[#This Row],[sheet]],Prg!$A$7:$J$31,5,FALSE)</f>
        <v>0</v>
      </c>
      <c r="AG411" s="72">
        <f>ROW()</f>
        <v>411</v>
      </c>
    </row>
    <row r="412" spans="24:33" hidden="1" x14ac:dyDescent="0.3">
      <c r="X412" s="66">
        <v>3</v>
      </c>
      <c r="Y412" s="66" t="s">
        <v>501</v>
      </c>
      <c r="Z412" s="66" t="s">
        <v>23</v>
      </c>
      <c r="AA412" s="66" t="str">
        <f>IF(OR(VLOOKUP(Table1[[#This Row],[sheet]],Prg!$A$7:$F$31,6,FALSE)=Prg!$O$2,VLOOKUP(Table1[[#This Row],[sheet]],Prg!$A$7:$F$31,6,FALSE)=Prg!$O$3),"Yes","No")</f>
        <v>No</v>
      </c>
      <c r="AB412" s="66">
        <v>2023</v>
      </c>
      <c r="AC412" s="72">
        <v>16</v>
      </c>
      <c r="AD412" s="66">
        <f ca="1">IF(ISERROR(VLOOKUP(Table1[[#This Row],[item]],INDIRECT("'"&amp;Table1[[#This Row],[sheet]]&amp;"'!$A$8:$T$42"),Table1[[#This Row],[r]],FALSE)),"",VLOOKUP(Table1[[#This Row],[item]],INDIRECT("'"&amp;Table1[[#This Row],[sheet]]&amp;"'!$A$8:$T$42"),Table1[[#This Row],[r]],FALSE))</f>
        <v>0</v>
      </c>
      <c r="AE412" s="72" t="str">
        <f>IF(VLOOKUP(Table1[[#This Row],[sheet]],Prg!$A$7:$J$31,10,FALSE)="","",VLOOKUP(Table1[[#This Row],[sheet]],Prg!$A$7:$J$31,10,FALSE)*1)</f>
        <v/>
      </c>
      <c r="AF412" s="72">
        <f>VLOOKUP(Table1[[#This Row],[sheet]],Prg!$A$7:$J$31,5,FALSE)</f>
        <v>0</v>
      </c>
      <c r="AG412" s="72">
        <f>ROW()</f>
        <v>412</v>
      </c>
    </row>
    <row r="413" spans="24:33" hidden="1" x14ac:dyDescent="0.3">
      <c r="X413" s="66">
        <v>3</v>
      </c>
      <c r="Y413" s="66" t="s">
        <v>502</v>
      </c>
      <c r="Z413" s="66" t="s">
        <v>467</v>
      </c>
      <c r="AA413" s="66" t="str">
        <f>IF(OR(VLOOKUP(Table1[[#This Row],[sheet]],Prg!$A$7:$F$31,6,FALSE)=Prg!$O$2,VLOOKUP(Table1[[#This Row],[sheet]],Prg!$A$7:$F$31,6,FALSE)=Prg!$O$3),"Yes","No")</f>
        <v>No</v>
      </c>
      <c r="AB413" s="66">
        <v>2023</v>
      </c>
      <c r="AC413" s="72">
        <v>16</v>
      </c>
      <c r="AD413" s="66">
        <f ca="1">IF(ISERROR(VLOOKUP(Table1[[#This Row],[item]],INDIRECT("'"&amp;Table1[[#This Row],[sheet]]&amp;"'!$A$8:$T$42"),Table1[[#This Row],[r]],FALSE)),"",VLOOKUP(Table1[[#This Row],[item]],INDIRECT("'"&amp;Table1[[#This Row],[sheet]]&amp;"'!$A$8:$T$42"),Table1[[#This Row],[r]],FALSE))</f>
        <v>0</v>
      </c>
      <c r="AE413" s="72" t="str">
        <f>IF(VLOOKUP(Table1[[#This Row],[sheet]],Prg!$A$7:$J$31,10,FALSE)="","",VLOOKUP(Table1[[#This Row],[sheet]],Prg!$A$7:$J$31,10,FALSE)*1)</f>
        <v/>
      </c>
      <c r="AF413" s="72">
        <f>VLOOKUP(Table1[[#This Row],[sheet]],Prg!$A$7:$J$31,5,FALSE)</f>
        <v>0</v>
      </c>
      <c r="AG413" s="72">
        <f>ROW()</f>
        <v>413</v>
      </c>
    </row>
    <row r="414" spans="24:33" hidden="1" x14ac:dyDescent="0.3">
      <c r="X414" s="66">
        <v>3</v>
      </c>
      <c r="Y414" s="66" t="s">
        <v>473</v>
      </c>
      <c r="Z414" s="66" t="s">
        <v>1</v>
      </c>
      <c r="AA414" s="66" t="str">
        <f>IF(OR(VLOOKUP(Table1[[#This Row],[sheet]],Prg!$A$7:$F$31,6,FALSE)=Prg!$O$2,VLOOKUP(Table1[[#This Row],[sheet]],Prg!$A$7:$F$31,6,FALSE)=Prg!$O$3),"Yes","No")</f>
        <v>No</v>
      </c>
      <c r="AB414" s="66">
        <v>2023</v>
      </c>
      <c r="AC414" s="72">
        <v>16</v>
      </c>
      <c r="AD414" s="66">
        <f ca="1">IF(ISERROR(VLOOKUP(Table1[[#This Row],[item]],INDIRECT("'"&amp;Table1[[#This Row],[sheet]]&amp;"'!$A$8:$T$42"),Table1[[#This Row],[r]],FALSE)),"",VLOOKUP(Table1[[#This Row],[item]],INDIRECT("'"&amp;Table1[[#This Row],[sheet]]&amp;"'!$A$8:$T$42"),Table1[[#This Row],[r]],FALSE))</f>
        <v>0</v>
      </c>
      <c r="AE414" s="72" t="str">
        <f>IF(VLOOKUP(Table1[[#This Row],[sheet]],Prg!$A$7:$J$31,10,FALSE)="","",VLOOKUP(Table1[[#This Row],[sheet]],Prg!$A$7:$J$31,10,FALSE)*1)</f>
        <v/>
      </c>
      <c r="AF414" s="72">
        <f>VLOOKUP(Table1[[#This Row],[sheet]],Prg!$A$7:$J$31,5,FALSE)</f>
        <v>0</v>
      </c>
      <c r="AG414" s="72">
        <f>ROW()</f>
        <v>414</v>
      </c>
    </row>
    <row r="415" spans="24:33" hidden="1" x14ac:dyDescent="0.3">
      <c r="X415" s="66">
        <v>3</v>
      </c>
      <c r="Y415" s="66" t="s">
        <v>474</v>
      </c>
      <c r="Z415" s="66" t="s">
        <v>24</v>
      </c>
      <c r="AA415" s="66" t="str">
        <f>IF(OR(VLOOKUP(Table1[[#This Row],[sheet]],Prg!$A$7:$F$31,6,FALSE)=Prg!$O$2,VLOOKUP(Table1[[#This Row],[sheet]],Prg!$A$7:$F$31,6,FALSE)=Prg!$O$3),"Yes","No")</f>
        <v>No</v>
      </c>
      <c r="AB415" s="66">
        <v>2023</v>
      </c>
      <c r="AC415" s="72">
        <v>16</v>
      </c>
      <c r="AD415" s="66">
        <f ca="1">IF(ISERROR(VLOOKUP(Table1[[#This Row],[item]],INDIRECT("'"&amp;Table1[[#This Row],[sheet]]&amp;"'!$A$8:$T$42"),Table1[[#This Row],[r]],FALSE)),"",VLOOKUP(Table1[[#This Row],[item]],INDIRECT("'"&amp;Table1[[#This Row],[sheet]]&amp;"'!$A$8:$T$42"),Table1[[#This Row],[r]],FALSE))</f>
        <v>0</v>
      </c>
      <c r="AE415" s="72" t="str">
        <f>IF(VLOOKUP(Table1[[#This Row],[sheet]],Prg!$A$7:$J$31,10,FALSE)="","",VLOOKUP(Table1[[#This Row],[sheet]],Prg!$A$7:$J$31,10,FALSE)*1)</f>
        <v/>
      </c>
      <c r="AF415" s="72">
        <f>VLOOKUP(Table1[[#This Row],[sheet]],Prg!$A$7:$J$31,5,FALSE)</f>
        <v>0</v>
      </c>
      <c r="AG415" s="72">
        <f>ROW()</f>
        <v>415</v>
      </c>
    </row>
    <row r="416" spans="24:33" hidden="1" x14ac:dyDescent="0.3">
      <c r="X416" s="66">
        <v>3</v>
      </c>
      <c r="Y416" s="66" t="s">
        <v>477</v>
      </c>
      <c r="Z416" s="66" t="s">
        <v>25</v>
      </c>
      <c r="AA416" s="66" t="str">
        <f>IF(OR(VLOOKUP(Table1[[#This Row],[sheet]],Prg!$A$7:$F$31,6,FALSE)=Prg!$O$2,VLOOKUP(Table1[[#This Row],[sheet]],Prg!$A$7:$F$31,6,FALSE)=Prg!$O$3),"Yes","No")</f>
        <v>No</v>
      </c>
      <c r="AB416" s="66">
        <v>2023</v>
      </c>
      <c r="AC416" s="72">
        <v>16</v>
      </c>
      <c r="AD416" s="66">
        <f ca="1">IF(ISERROR(VLOOKUP(Table1[[#This Row],[item]],INDIRECT("'"&amp;Table1[[#This Row],[sheet]]&amp;"'!$A$8:$T$42"),Table1[[#This Row],[r]],FALSE)),"",VLOOKUP(Table1[[#This Row],[item]],INDIRECT("'"&amp;Table1[[#This Row],[sheet]]&amp;"'!$A$8:$T$42"),Table1[[#This Row],[r]],FALSE))</f>
        <v>0</v>
      </c>
      <c r="AE416" s="72" t="str">
        <f>IF(VLOOKUP(Table1[[#This Row],[sheet]],Prg!$A$7:$J$31,10,FALSE)="","",VLOOKUP(Table1[[#This Row],[sheet]],Prg!$A$7:$J$31,10,FALSE)*1)</f>
        <v/>
      </c>
      <c r="AF416" s="72">
        <f>VLOOKUP(Table1[[#This Row],[sheet]],Prg!$A$7:$J$31,5,FALSE)</f>
        <v>0</v>
      </c>
      <c r="AG416" s="72">
        <f>ROW()</f>
        <v>416</v>
      </c>
    </row>
    <row r="417" spans="24:33" hidden="1" x14ac:dyDescent="0.3">
      <c r="X417" s="66">
        <v>3</v>
      </c>
      <c r="Y417" s="66" t="s">
        <v>478</v>
      </c>
      <c r="Z417" s="66" t="s">
        <v>26</v>
      </c>
      <c r="AA417" s="66" t="str">
        <f>IF(OR(VLOOKUP(Table1[[#This Row],[sheet]],Prg!$A$7:$F$31,6,FALSE)=Prg!$O$2,VLOOKUP(Table1[[#This Row],[sheet]],Prg!$A$7:$F$31,6,FALSE)=Prg!$O$3),"Yes","No")</f>
        <v>No</v>
      </c>
      <c r="AB417" s="66">
        <v>2023</v>
      </c>
      <c r="AC417" s="72">
        <v>16</v>
      </c>
      <c r="AD417" s="66">
        <f ca="1">IF(ISERROR(VLOOKUP(Table1[[#This Row],[item]],INDIRECT("'"&amp;Table1[[#This Row],[sheet]]&amp;"'!$A$8:$T$42"),Table1[[#This Row],[r]],FALSE)),"",VLOOKUP(Table1[[#This Row],[item]],INDIRECT("'"&amp;Table1[[#This Row],[sheet]]&amp;"'!$A$8:$T$42"),Table1[[#This Row],[r]],FALSE))</f>
        <v>0</v>
      </c>
      <c r="AE417" s="72" t="str">
        <f>IF(VLOOKUP(Table1[[#This Row],[sheet]],Prg!$A$7:$J$31,10,FALSE)="","",VLOOKUP(Table1[[#This Row],[sheet]],Prg!$A$7:$J$31,10,FALSE)*1)</f>
        <v/>
      </c>
      <c r="AF417" s="72">
        <f>VLOOKUP(Table1[[#This Row],[sheet]],Prg!$A$7:$J$31,5,FALSE)</f>
        <v>0</v>
      </c>
      <c r="AG417" s="72">
        <f>ROW()</f>
        <v>417</v>
      </c>
    </row>
    <row r="418" spans="24:33" hidden="1" x14ac:dyDescent="0.3">
      <c r="X418" s="66">
        <v>3</v>
      </c>
      <c r="Y418" s="66" t="s">
        <v>479</v>
      </c>
      <c r="Z418" s="66" t="s">
        <v>27</v>
      </c>
      <c r="AA418" s="66" t="str">
        <f>IF(OR(VLOOKUP(Table1[[#This Row],[sheet]],Prg!$A$7:$F$31,6,FALSE)=Prg!$O$2,VLOOKUP(Table1[[#This Row],[sheet]],Prg!$A$7:$F$31,6,FALSE)=Prg!$O$3),"Yes","No")</f>
        <v>No</v>
      </c>
      <c r="AB418" s="66">
        <v>2023</v>
      </c>
      <c r="AC418" s="72">
        <v>16</v>
      </c>
      <c r="AD418" s="66">
        <f ca="1">IF(ISERROR(VLOOKUP(Table1[[#This Row],[item]],INDIRECT("'"&amp;Table1[[#This Row],[sheet]]&amp;"'!$A$8:$T$42"),Table1[[#This Row],[r]],FALSE)),"",VLOOKUP(Table1[[#This Row],[item]],INDIRECT("'"&amp;Table1[[#This Row],[sheet]]&amp;"'!$A$8:$T$42"),Table1[[#This Row],[r]],FALSE))</f>
        <v>0</v>
      </c>
      <c r="AE418" s="72" t="str">
        <f>IF(VLOOKUP(Table1[[#This Row],[sheet]],Prg!$A$7:$J$31,10,FALSE)="","",VLOOKUP(Table1[[#This Row],[sheet]],Prg!$A$7:$J$31,10,FALSE)*1)</f>
        <v/>
      </c>
      <c r="AF418" s="72">
        <f>VLOOKUP(Table1[[#This Row],[sheet]],Prg!$A$7:$J$31,5,FALSE)</f>
        <v>0</v>
      </c>
      <c r="AG418" s="72">
        <f>ROW()</f>
        <v>418</v>
      </c>
    </row>
    <row r="419" spans="24:33" hidden="1" x14ac:dyDescent="0.3">
      <c r="X419" s="66">
        <v>3</v>
      </c>
      <c r="Y419" s="66" t="s">
        <v>475</v>
      </c>
      <c r="Z419" s="66" t="s">
        <v>28</v>
      </c>
      <c r="AA419" s="66" t="str">
        <f>IF(OR(VLOOKUP(Table1[[#This Row],[sheet]],Prg!$A$7:$F$31,6,FALSE)=Prg!$O$2,VLOOKUP(Table1[[#This Row],[sheet]],Prg!$A$7:$F$31,6,FALSE)=Prg!$O$3),"Yes","No")</f>
        <v>No</v>
      </c>
      <c r="AB419" s="66">
        <v>2023</v>
      </c>
      <c r="AC419" s="72">
        <v>16</v>
      </c>
      <c r="AD419" s="66">
        <f ca="1">IF(ISERROR(VLOOKUP(Table1[[#This Row],[item]],INDIRECT("'"&amp;Table1[[#This Row],[sheet]]&amp;"'!$A$8:$T$42"),Table1[[#This Row],[r]],FALSE)),"",VLOOKUP(Table1[[#This Row],[item]],INDIRECT("'"&amp;Table1[[#This Row],[sheet]]&amp;"'!$A$8:$T$42"),Table1[[#This Row],[r]],FALSE))</f>
        <v>0</v>
      </c>
      <c r="AE419" s="72" t="str">
        <f>IF(VLOOKUP(Table1[[#This Row],[sheet]],Prg!$A$7:$J$31,10,FALSE)="","",VLOOKUP(Table1[[#This Row],[sheet]],Prg!$A$7:$J$31,10,FALSE)*1)</f>
        <v/>
      </c>
      <c r="AF419" s="72">
        <f>VLOOKUP(Table1[[#This Row],[sheet]],Prg!$A$7:$J$31,5,FALSE)</f>
        <v>0</v>
      </c>
      <c r="AG419" s="72">
        <f>ROW()</f>
        <v>419</v>
      </c>
    </row>
    <row r="420" spans="24:33" hidden="1" x14ac:dyDescent="0.3">
      <c r="X420" s="66">
        <v>3</v>
      </c>
      <c r="Y420" s="66" t="s">
        <v>480</v>
      </c>
      <c r="Z420" s="66" t="s">
        <v>29</v>
      </c>
      <c r="AA420" s="66" t="str">
        <f>IF(OR(VLOOKUP(Table1[[#This Row],[sheet]],Prg!$A$7:$F$31,6,FALSE)=Prg!$O$2,VLOOKUP(Table1[[#This Row],[sheet]],Prg!$A$7:$F$31,6,FALSE)=Prg!$O$3),"Yes","No")</f>
        <v>No</v>
      </c>
      <c r="AB420" s="66">
        <v>2023</v>
      </c>
      <c r="AC420" s="72">
        <v>16</v>
      </c>
      <c r="AD420" s="66">
        <f ca="1">IF(ISERROR(VLOOKUP(Table1[[#This Row],[item]],INDIRECT("'"&amp;Table1[[#This Row],[sheet]]&amp;"'!$A$8:$T$42"),Table1[[#This Row],[r]],FALSE)),"",VLOOKUP(Table1[[#This Row],[item]],INDIRECT("'"&amp;Table1[[#This Row],[sheet]]&amp;"'!$A$8:$T$42"),Table1[[#This Row],[r]],FALSE))</f>
        <v>0</v>
      </c>
      <c r="AE420" s="72" t="str">
        <f>IF(VLOOKUP(Table1[[#This Row],[sheet]],Prg!$A$7:$J$31,10,FALSE)="","",VLOOKUP(Table1[[#This Row],[sheet]],Prg!$A$7:$J$31,10,FALSE)*1)</f>
        <v/>
      </c>
      <c r="AF420" s="72">
        <f>VLOOKUP(Table1[[#This Row],[sheet]],Prg!$A$7:$J$31,5,FALSE)</f>
        <v>0</v>
      </c>
      <c r="AG420" s="72">
        <f>ROW()</f>
        <v>420</v>
      </c>
    </row>
    <row r="421" spans="24:33" hidden="1" x14ac:dyDescent="0.3">
      <c r="X421" s="66">
        <v>3</v>
      </c>
      <c r="Y421" s="66" t="s">
        <v>481</v>
      </c>
      <c r="Z421" s="66" t="s">
        <v>30</v>
      </c>
      <c r="AA421" s="66" t="str">
        <f>IF(OR(VLOOKUP(Table1[[#This Row],[sheet]],Prg!$A$7:$F$31,6,FALSE)=Prg!$O$2,VLOOKUP(Table1[[#This Row],[sheet]],Prg!$A$7:$F$31,6,FALSE)=Prg!$O$3),"Yes","No")</f>
        <v>No</v>
      </c>
      <c r="AB421" s="66">
        <v>2023</v>
      </c>
      <c r="AC421" s="72">
        <v>16</v>
      </c>
      <c r="AD421" s="66">
        <f ca="1">IF(ISERROR(VLOOKUP(Table1[[#This Row],[item]],INDIRECT("'"&amp;Table1[[#This Row],[sheet]]&amp;"'!$A$8:$T$42"),Table1[[#This Row],[r]],FALSE)),"",VLOOKUP(Table1[[#This Row],[item]],INDIRECT("'"&amp;Table1[[#This Row],[sheet]]&amp;"'!$A$8:$T$42"),Table1[[#This Row],[r]],FALSE))</f>
        <v>0</v>
      </c>
      <c r="AE421" s="72" t="str">
        <f>IF(VLOOKUP(Table1[[#This Row],[sheet]],Prg!$A$7:$J$31,10,FALSE)="","",VLOOKUP(Table1[[#This Row],[sheet]],Prg!$A$7:$J$31,10,FALSE)*1)</f>
        <v/>
      </c>
      <c r="AF421" s="72">
        <f>VLOOKUP(Table1[[#This Row],[sheet]],Prg!$A$7:$J$31,5,FALSE)</f>
        <v>0</v>
      </c>
      <c r="AG421" s="72">
        <f>ROW()</f>
        <v>421</v>
      </c>
    </row>
    <row r="422" spans="24:33" hidden="1" x14ac:dyDescent="0.3">
      <c r="X422" s="66">
        <v>3</v>
      </c>
      <c r="Y422" s="66" t="s">
        <v>482</v>
      </c>
      <c r="Z422" s="66" t="s">
        <v>27</v>
      </c>
      <c r="AA422" s="66" t="str">
        <f>IF(OR(VLOOKUP(Table1[[#This Row],[sheet]],Prg!$A$7:$F$31,6,FALSE)=Prg!$O$2,VLOOKUP(Table1[[#This Row],[sheet]],Prg!$A$7:$F$31,6,FALSE)=Prg!$O$3),"Yes","No")</f>
        <v>No</v>
      </c>
      <c r="AB422" s="66">
        <v>2023</v>
      </c>
      <c r="AC422" s="72">
        <v>16</v>
      </c>
      <c r="AD422" s="66">
        <f ca="1">IF(ISERROR(VLOOKUP(Table1[[#This Row],[item]],INDIRECT("'"&amp;Table1[[#This Row],[sheet]]&amp;"'!$A$8:$T$42"),Table1[[#This Row],[r]],FALSE)),"",VLOOKUP(Table1[[#This Row],[item]],INDIRECT("'"&amp;Table1[[#This Row],[sheet]]&amp;"'!$A$8:$T$42"),Table1[[#This Row],[r]],FALSE))</f>
        <v>0</v>
      </c>
      <c r="AE422" s="72" t="str">
        <f>IF(VLOOKUP(Table1[[#This Row],[sheet]],Prg!$A$7:$J$31,10,FALSE)="","",VLOOKUP(Table1[[#This Row],[sheet]],Prg!$A$7:$J$31,10,FALSE)*1)</f>
        <v/>
      </c>
      <c r="AF422" s="72">
        <f>VLOOKUP(Table1[[#This Row],[sheet]],Prg!$A$7:$J$31,5,FALSE)</f>
        <v>0</v>
      </c>
      <c r="AG422" s="72">
        <f>ROW()</f>
        <v>422</v>
      </c>
    </row>
    <row r="423" spans="24:33" hidden="1" x14ac:dyDescent="0.3">
      <c r="X423" s="66">
        <v>3</v>
      </c>
      <c r="Y423" s="66" t="s">
        <v>476</v>
      </c>
      <c r="Z423" s="66" t="s">
        <v>469</v>
      </c>
      <c r="AA423" s="66" t="str">
        <f>IF(OR(VLOOKUP(Table1[[#This Row],[sheet]],Prg!$A$7:$F$31,6,FALSE)=Prg!$O$2,VLOOKUP(Table1[[#This Row],[sheet]],Prg!$A$7:$F$31,6,FALSE)=Prg!$O$3),"Yes","No")</f>
        <v>No</v>
      </c>
      <c r="AB423" s="66">
        <v>2023</v>
      </c>
      <c r="AC423" s="72">
        <v>16</v>
      </c>
      <c r="AD423" s="66">
        <f ca="1">IF(ISERROR(VLOOKUP(Table1[[#This Row],[item]],INDIRECT("'"&amp;Table1[[#This Row],[sheet]]&amp;"'!$A$8:$T$42"),Table1[[#This Row],[r]],FALSE)),"",VLOOKUP(Table1[[#This Row],[item]],INDIRECT("'"&amp;Table1[[#This Row],[sheet]]&amp;"'!$A$8:$T$42"),Table1[[#This Row],[r]],FALSE))</f>
        <v>0</v>
      </c>
      <c r="AE423" s="72" t="str">
        <f>IF(VLOOKUP(Table1[[#This Row],[sheet]],Prg!$A$7:$J$31,10,FALSE)="","",VLOOKUP(Table1[[#This Row],[sheet]],Prg!$A$7:$J$31,10,FALSE)*1)</f>
        <v/>
      </c>
      <c r="AF423" s="72">
        <f>VLOOKUP(Table1[[#This Row],[sheet]],Prg!$A$7:$J$31,5,FALSE)</f>
        <v>0</v>
      </c>
      <c r="AG423" s="72">
        <f>ROW()</f>
        <v>423</v>
      </c>
    </row>
    <row r="424" spans="24:33" hidden="1" x14ac:dyDescent="0.3">
      <c r="X424" s="66">
        <v>3</v>
      </c>
      <c r="Y424" s="66" t="s">
        <v>483</v>
      </c>
      <c r="Z424" s="66" t="s">
        <v>470</v>
      </c>
      <c r="AA424" s="66" t="str">
        <f>IF(OR(VLOOKUP(Table1[[#This Row],[sheet]],Prg!$A$7:$F$31,6,FALSE)=Prg!$O$2,VLOOKUP(Table1[[#This Row],[sheet]],Prg!$A$7:$F$31,6,FALSE)=Prg!$O$3),"Yes","No")</f>
        <v>No</v>
      </c>
      <c r="AB424" s="66">
        <v>2023</v>
      </c>
      <c r="AC424" s="72">
        <v>16</v>
      </c>
      <c r="AD424" s="66">
        <f ca="1">IF(ISERROR(VLOOKUP(Table1[[#This Row],[item]],INDIRECT("'"&amp;Table1[[#This Row],[sheet]]&amp;"'!$A$8:$T$42"),Table1[[#This Row],[r]],FALSE)),"",VLOOKUP(Table1[[#This Row],[item]],INDIRECT("'"&amp;Table1[[#This Row],[sheet]]&amp;"'!$A$8:$T$42"),Table1[[#This Row],[r]],FALSE))</f>
        <v>0</v>
      </c>
      <c r="AE424" s="72" t="str">
        <f>IF(VLOOKUP(Table1[[#This Row],[sheet]],Prg!$A$7:$J$31,10,FALSE)="","",VLOOKUP(Table1[[#This Row],[sheet]],Prg!$A$7:$J$31,10,FALSE)*1)</f>
        <v/>
      </c>
      <c r="AF424" s="72">
        <f>VLOOKUP(Table1[[#This Row],[sheet]],Prg!$A$7:$J$31,5,FALSE)</f>
        <v>0</v>
      </c>
      <c r="AG424" s="72">
        <f>ROW()</f>
        <v>424</v>
      </c>
    </row>
    <row r="425" spans="24:33" hidden="1" x14ac:dyDescent="0.3">
      <c r="X425" s="66">
        <v>3</v>
      </c>
      <c r="Y425" s="66" t="s">
        <v>484</v>
      </c>
      <c r="Z425" s="66" t="s">
        <v>471</v>
      </c>
      <c r="AA425" s="66" t="str">
        <f>IF(OR(VLOOKUP(Table1[[#This Row],[sheet]],Prg!$A$7:$F$31,6,FALSE)=Prg!$O$2,VLOOKUP(Table1[[#This Row],[sheet]],Prg!$A$7:$F$31,6,FALSE)=Prg!$O$3),"Yes","No")</f>
        <v>No</v>
      </c>
      <c r="AB425" s="66">
        <v>2023</v>
      </c>
      <c r="AC425" s="72">
        <v>16</v>
      </c>
      <c r="AD425" s="66">
        <f ca="1">IF(ISERROR(VLOOKUP(Table1[[#This Row],[item]],INDIRECT("'"&amp;Table1[[#This Row],[sheet]]&amp;"'!$A$8:$T$42"),Table1[[#This Row],[r]],FALSE)),"",VLOOKUP(Table1[[#This Row],[item]],INDIRECT("'"&amp;Table1[[#This Row],[sheet]]&amp;"'!$A$8:$T$42"),Table1[[#This Row],[r]],FALSE))</f>
        <v>0</v>
      </c>
      <c r="AE425" s="72" t="str">
        <f>IF(VLOOKUP(Table1[[#This Row],[sheet]],Prg!$A$7:$J$31,10,FALSE)="","",VLOOKUP(Table1[[#This Row],[sheet]],Prg!$A$7:$J$31,10,FALSE)*1)</f>
        <v/>
      </c>
      <c r="AF425" s="72">
        <f>VLOOKUP(Table1[[#This Row],[sheet]],Prg!$A$7:$J$31,5,FALSE)</f>
        <v>0</v>
      </c>
      <c r="AG425" s="72">
        <f>ROW()</f>
        <v>425</v>
      </c>
    </row>
    <row r="426" spans="24:33" hidden="1" x14ac:dyDescent="0.3">
      <c r="X426" s="66">
        <v>3</v>
      </c>
      <c r="Y426" s="66" t="s">
        <v>485</v>
      </c>
      <c r="Z426" s="66" t="s">
        <v>472</v>
      </c>
      <c r="AA426" s="66" t="str">
        <f>IF(OR(VLOOKUP(Table1[[#This Row],[sheet]],Prg!$A$7:$F$31,6,FALSE)=Prg!$O$2,VLOOKUP(Table1[[#This Row],[sheet]],Prg!$A$7:$F$31,6,FALSE)=Prg!$O$3),"Yes","No")</f>
        <v>No</v>
      </c>
      <c r="AB426" s="66">
        <v>2023</v>
      </c>
      <c r="AC426" s="72">
        <v>16</v>
      </c>
      <c r="AD426" s="66">
        <f ca="1">IF(ISERROR(VLOOKUP(Table1[[#This Row],[item]],INDIRECT("'"&amp;Table1[[#This Row],[sheet]]&amp;"'!$A$8:$T$42"),Table1[[#This Row],[r]],FALSE)),"",VLOOKUP(Table1[[#This Row],[item]],INDIRECT("'"&amp;Table1[[#This Row],[sheet]]&amp;"'!$A$8:$T$42"),Table1[[#This Row],[r]],FALSE))</f>
        <v>0</v>
      </c>
      <c r="AE426" s="72" t="str">
        <f>IF(VLOOKUP(Table1[[#This Row],[sheet]],Prg!$A$7:$J$31,10,FALSE)="","",VLOOKUP(Table1[[#This Row],[sheet]],Prg!$A$7:$J$31,10,FALSE)*1)</f>
        <v/>
      </c>
      <c r="AF426" s="72">
        <f>VLOOKUP(Table1[[#This Row],[sheet]],Prg!$A$7:$J$31,5,FALSE)</f>
        <v>0</v>
      </c>
      <c r="AG426" s="72">
        <f>ROW()</f>
        <v>426</v>
      </c>
    </row>
    <row r="427" spans="24:33" hidden="1" x14ac:dyDescent="0.3">
      <c r="X427" s="66">
        <v>3</v>
      </c>
      <c r="Y427" s="66" t="s">
        <v>486</v>
      </c>
      <c r="Z427" s="66" t="s">
        <v>31</v>
      </c>
      <c r="AA427" s="66" t="str">
        <f>IF(OR(VLOOKUP(Table1[[#This Row],[sheet]],Prg!$A$7:$F$31,6,FALSE)=Prg!$O$2,VLOOKUP(Table1[[#This Row],[sheet]],Prg!$A$7:$F$31,6,FALSE)=Prg!$O$3),"Yes","No")</f>
        <v>No</v>
      </c>
      <c r="AB427" s="66">
        <v>2023</v>
      </c>
      <c r="AC427" s="72">
        <v>16</v>
      </c>
      <c r="AD427" s="66">
        <f ca="1">IF(ISERROR(VLOOKUP(Table1[[#This Row],[item]],INDIRECT("'"&amp;Table1[[#This Row],[sheet]]&amp;"'!$A$8:$T$42"),Table1[[#This Row],[r]],FALSE)),"",VLOOKUP(Table1[[#This Row],[item]],INDIRECT("'"&amp;Table1[[#This Row],[sheet]]&amp;"'!$A$8:$T$42"),Table1[[#This Row],[r]],FALSE))</f>
        <v>0</v>
      </c>
      <c r="AE427" s="72" t="str">
        <f>IF(VLOOKUP(Table1[[#This Row],[sheet]],Prg!$A$7:$J$31,10,FALSE)="","",VLOOKUP(Table1[[#This Row],[sheet]],Prg!$A$7:$J$31,10,FALSE)*1)</f>
        <v/>
      </c>
      <c r="AF427" s="72">
        <f>VLOOKUP(Table1[[#This Row],[sheet]],Prg!$A$7:$J$31,5,FALSE)</f>
        <v>0</v>
      </c>
      <c r="AG427" s="72">
        <f>ROW()</f>
        <v>427</v>
      </c>
    </row>
    <row r="428" spans="24:33" hidden="1" x14ac:dyDescent="0.3">
      <c r="X428" s="66">
        <v>3</v>
      </c>
      <c r="Y428" s="70" t="s">
        <v>487</v>
      </c>
      <c r="Z428" s="70" t="s">
        <v>12</v>
      </c>
      <c r="AA428" s="70" t="str">
        <f>IF(OR(VLOOKUP(Table1[[#This Row],[sheet]],Prg!$A$7:$F$31,6,FALSE)=Prg!$O$2,VLOOKUP(Table1[[#This Row],[sheet]],Prg!$A$7:$F$31,6,FALSE)=Prg!$O$3),"Yes","No")</f>
        <v>No</v>
      </c>
      <c r="AB428" s="70">
        <v>2024</v>
      </c>
      <c r="AC428" s="72">
        <v>17</v>
      </c>
      <c r="AD428" s="66">
        <f ca="1">IF(ISERROR(VLOOKUP(Table1[[#This Row],[item]],INDIRECT("'"&amp;Table1[[#This Row],[sheet]]&amp;"'!$A$8:$T$42"),Table1[[#This Row],[r]],FALSE)),"",VLOOKUP(Table1[[#This Row],[item]],INDIRECT("'"&amp;Table1[[#This Row],[sheet]]&amp;"'!$A$8:$T$42"),Table1[[#This Row],[r]],FALSE))</f>
        <v>0</v>
      </c>
      <c r="AE428" s="72" t="str">
        <f>IF(VLOOKUP(Table1[[#This Row],[sheet]],Prg!$A$7:$J$31,10,FALSE)="","",VLOOKUP(Table1[[#This Row],[sheet]],Prg!$A$7:$J$31,10,FALSE)*1)</f>
        <v/>
      </c>
      <c r="AF428" s="72">
        <f>VLOOKUP(Table1[[#This Row],[sheet]],Prg!$A$7:$J$31,5,FALSE)</f>
        <v>0</v>
      </c>
      <c r="AG428" s="72">
        <f>ROW()</f>
        <v>428</v>
      </c>
    </row>
    <row r="429" spans="24:33" hidden="1" x14ac:dyDescent="0.3">
      <c r="X429" s="66">
        <v>3</v>
      </c>
      <c r="Y429" s="66" t="s">
        <v>488</v>
      </c>
      <c r="Z429" s="66" t="s">
        <v>13</v>
      </c>
      <c r="AA429" s="66" t="str">
        <f>IF(OR(VLOOKUP(Table1[[#This Row],[sheet]],Prg!$A$7:$F$31,6,FALSE)=Prg!$O$2,VLOOKUP(Table1[[#This Row],[sheet]],Prg!$A$7:$F$31,6,FALSE)=Prg!$O$3),"Yes","No")</f>
        <v>No</v>
      </c>
      <c r="AB429" s="66">
        <v>2024</v>
      </c>
      <c r="AC429" s="72">
        <v>17</v>
      </c>
      <c r="AD429" s="66">
        <f ca="1">IF(ISERROR(VLOOKUP(Table1[[#This Row],[item]],INDIRECT("'"&amp;Table1[[#This Row],[sheet]]&amp;"'!$A$8:$T$42"),Table1[[#This Row],[r]],FALSE)),"",VLOOKUP(Table1[[#This Row],[item]],INDIRECT("'"&amp;Table1[[#This Row],[sheet]]&amp;"'!$A$8:$T$42"),Table1[[#This Row],[r]],FALSE))</f>
        <v>0</v>
      </c>
      <c r="AE429" s="72" t="str">
        <f>IF(VLOOKUP(Table1[[#This Row],[sheet]],Prg!$A$7:$J$31,10,FALSE)="","",VLOOKUP(Table1[[#This Row],[sheet]],Prg!$A$7:$J$31,10,FALSE)*1)</f>
        <v/>
      </c>
      <c r="AF429" s="72">
        <f>VLOOKUP(Table1[[#This Row],[sheet]],Prg!$A$7:$J$31,5,FALSE)</f>
        <v>0</v>
      </c>
      <c r="AG429" s="72">
        <f>ROW()</f>
        <v>429</v>
      </c>
    </row>
    <row r="430" spans="24:33" hidden="1" x14ac:dyDescent="0.3">
      <c r="X430" s="66">
        <v>3</v>
      </c>
      <c r="Y430" s="66" t="s">
        <v>489</v>
      </c>
      <c r="Z430" s="66" t="s">
        <v>14</v>
      </c>
      <c r="AA430" s="66" t="str">
        <f>IF(OR(VLOOKUP(Table1[[#This Row],[sheet]],Prg!$A$7:$F$31,6,FALSE)=Prg!$O$2,VLOOKUP(Table1[[#This Row],[sheet]],Prg!$A$7:$F$31,6,FALSE)=Prg!$O$3),"Yes","No")</f>
        <v>No</v>
      </c>
      <c r="AB430" s="66">
        <v>2024</v>
      </c>
      <c r="AC430" s="72">
        <v>17</v>
      </c>
      <c r="AD430" s="66">
        <f ca="1">IF(ISERROR(VLOOKUP(Table1[[#This Row],[item]],INDIRECT("'"&amp;Table1[[#This Row],[sheet]]&amp;"'!$A$8:$T$42"),Table1[[#This Row],[r]],FALSE)),"",VLOOKUP(Table1[[#This Row],[item]],INDIRECT("'"&amp;Table1[[#This Row],[sheet]]&amp;"'!$A$8:$T$42"),Table1[[#This Row],[r]],FALSE))</f>
        <v>0</v>
      </c>
      <c r="AE430" s="72" t="str">
        <f>IF(VLOOKUP(Table1[[#This Row],[sheet]],Prg!$A$7:$J$31,10,FALSE)="","",VLOOKUP(Table1[[#This Row],[sheet]],Prg!$A$7:$J$31,10,FALSE)*1)</f>
        <v/>
      </c>
      <c r="AF430" s="72">
        <f>VLOOKUP(Table1[[#This Row],[sheet]],Prg!$A$7:$J$31,5,FALSE)</f>
        <v>0</v>
      </c>
      <c r="AG430" s="72">
        <f>ROW()</f>
        <v>430</v>
      </c>
    </row>
    <row r="431" spans="24:33" hidden="1" x14ac:dyDescent="0.3">
      <c r="X431" s="66">
        <v>3</v>
      </c>
      <c r="Y431" s="66" t="s">
        <v>490</v>
      </c>
      <c r="Z431" s="66" t="s">
        <v>464</v>
      </c>
      <c r="AA431" s="66" t="str">
        <f>IF(OR(VLOOKUP(Table1[[#This Row],[sheet]],Prg!$A$7:$F$31,6,FALSE)=Prg!$O$2,VLOOKUP(Table1[[#This Row],[sheet]],Prg!$A$7:$F$31,6,FALSE)=Prg!$O$3),"Yes","No")</f>
        <v>No</v>
      </c>
      <c r="AB431" s="66">
        <v>2024</v>
      </c>
      <c r="AC431" s="72">
        <v>17</v>
      </c>
      <c r="AD431" s="66">
        <f ca="1">IF(ISERROR(VLOOKUP(Table1[[#This Row],[item]],INDIRECT("'"&amp;Table1[[#This Row],[sheet]]&amp;"'!$A$8:$T$42"),Table1[[#This Row],[r]],FALSE)),"",VLOOKUP(Table1[[#This Row],[item]],INDIRECT("'"&amp;Table1[[#This Row],[sheet]]&amp;"'!$A$8:$T$42"),Table1[[#This Row],[r]],FALSE))</f>
        <v>0</v>
      </c>
      <c r="AE431" s="72" t="str">
        <f>IF(VLOOKUP(Table1[[#This Row],[sheet]],Prg!$A$7:$J$31,10,FALSE)="","",VLOOKUP(Table1[[#This Row],[sheet]],Prg!$A$7:$J$31,10,FALSE)*1)</f>
        <v/>
      </c>
      <c r="AF431" s="72">
        <f>VLOOKUP(Table1[[#This Row],[sheet]],Prg!$A$7:$J$31,5,FALSE)</f>
        <v>0</v>
      </c>
      <c r="AG431" s="72">
        <f>ROW()</f>
        <v>431</v>
      </c>
    </row>
    <row r="432" spans="24:33" hidden="1" x14ac:dyDescent="0.3">
      <c r="X432" s="66">
        <v>3</v>
      </c>
      <c r="Y432" s="66" t="s">
        <v>491</v>
      </c>
      <c r="Z432" s="66" t="s">
        <v>15</v>
      </c>
      <c r="AA432" s="66" t="str">
        <f>IF(OR(VLOOKUP(Table1[[#This Row],[sheet]],Prg!$A$7:$F$31,6,FALSE)=Prg!$O$2,VLOOKUP(Table1[[#This Row],[sheet]],Prg!$A$7:$F$31,6,FALSE)=Prg!$O$3),"Yes","No")</f>
        <v>No</v>
      </c>
      <c r="AB432" s="66">
        <v>2024</v>
      </c>
      <c r="AC432" s="72">
        <v>17</v>
      </c>
      <c r="AD432" s="66">
        <f ca="1">IF(ISERROR(VLOOKUP(Table1[[#This Row],[item]],INDIRECT("'"&amp;Table1[[#This Row],[sheet]]&amp;"'!$A$8:$T$42"),Table1[[#This Row],[r]],FALSE)),"",VLOOKUP(Table1[[#This Row],[item]],INDIRECT("'"&amp;Table1[[#This Row],[sheet]]&amp;"'!$A$8:$T$42"),Table1[[#This Row],[r]],FALSE))</f>
        <v>0</v>
      </c>
      <c r="AE432" s="72" t="str">
        <f>IF(VLOOKUP(Table1[[#This Row],[sheet]],Prg!$A$7:$J$31,10,FALSE)="","",VLOOKUP(Table1[[#This Row],[sheet]],Prg!$A$7:$J$31,10,FALSE)*1)</f>
        <v/>
      </c>
      <c r="AF432" s="72">
        <f>VLOOKUP(Table1[[#This Row],[sheet]],Prg!$A$7:$J$31,5,FALSE)</f>
        <v>0</v>
      </c>
      <c r="AG432" s="72">
        <f>ROW()</f>
        <v>432</v>
      </c>
    </row>
    <row r="433" spans="24:33" hidden="1" x14ac:dyDescent="0.3">
      <c r="X433" s="66">
        <v>3</v>
      </c>
      <c r="Y433" s="66" t="s">
        <v>492</v>
      </c>
      <c r="Z433" s="66" t="s">
        <v>16</v>
      </c>
      <c r="AA433" s="66" t="str">
        <f>IF(OR(VLOOKUP(Table1[[#This Row],[sheet]],Prg!$A$7:$F$31,6,FALSE)=Prg!$O$2,VLOOKUP(Table1[[#This Row],[sheet]],Prg!$A$7:$F$31,6,FALSE)=Prg!$O$3),"Yes","No")</f>
        <v>No</v>
      </c>
      <c r="AB433" s="66">
        <v>2024</v>
      </c>
      <c r="AC433" s="72">
        <v>17</v>
      </c>
      <c r="AD433" s="66">
        <f ca="1">IF(ISERROR(VLOOKUP(Table1[[#This Row],[item]],INDIRECT("'"&amp;Table1[[#This Row],[sheet]]&amp;"'!$A$8:$T$42"),Table1[[#This Row],[r]],FALSE)),"",VLOOKUP(Table1[[#This Row],[item]],INDIRECT("'"&amp;Table1[[#This Row],[sheet]]&amp;"'!$A$8:$T$42"),Table1[[#This Row],[r]],FALSE))</f>
        <v>0</v>
      </c>
      <c r="AE433" s="72" t="str">
        <f>IF(VLOOKUP(Table1[[#This Row],[sheet]],Prg!$A$7:$J$31,10,FALSE)="","",VLOOKUP(Table1[[#This Row],[sheet]],Prg!$A$7:$J$31,10,FALSE)*1)</f>
        <v/>
      </c>
      <c r="AF433" s="72">
        <f>VLOOKUP(Table1[[#This Row],[sheet]],Prg!$A$7:$J$31,5,FALSE)</f>
        <v>0</v>
      </c>
      <c r="AG433" s="72">
        <f>ROW()</f>
        <v>433</v>
      </c>
    </row>
    <row r="434" spans="24:33" hidden="1" x14ac:dyDescent="0.3">
      <c r="X434" s="66">
        <v>3</v>
      </c>
      <c r="Y434" s="66" t="s">
        <v>493</v>
      </c>
      <c r="Z434" s="66" t="s">
        <v>17</v>
      </c>
      <c r="AA434" s="66" t="str">
        <f>IF(OR(VLOOKUP(Table1[[#This Row],[sheet]],Prg!$A$7:$F$31,6,FALSE)=Prg!$O$2,VLOOKUP(Table1[[#This Row],[sheet]],Prg!$A$7:$F$31,6,FALSE)=Prg!$O$3),"Yes","No")</f>
        <v>No</v>
      </c>
      <c r="AB434" s="66">
        <v>2024</v>
      </c>
      <c r="AC434" s="72">
        <v>17</v>
      </c>
      <c r="AD434" s="66">
        <f ca="1">IF(ISERROR(VLOOKUP(Table1[[#This Row],[item]],INDIRECT("'"&amp;Table1[[#This Row],[sheet]]&amp;"'!$A$8:$T$42"),Table1[[#This Row],[r]],FALSE)),"",VLOOKUP(Table1[[#This Row],[item]],INDIRECT("'"&amp;Table1[[#This Row],[sheet]]&amp;"'!$A$8:$T$42"),Table1[[#This Row],[r]],FALSE))</f>
        <v>0</v>
      </c>
      <c r="AE434" s="72" t="str">
        <f>IF(VLOOKUP(Table1[[#This Row],[sheet]],Prg!$A$7:$J$31,10,FALSE)="","",VLOOKUP(Table1[[#This Row],[sheet]],Prg!$A$7:$J$31,10,FALSE)*1)</f>
        <v/>
      </c>
      <c r="AF434" s="72">
        <f>VLOOKUP(Table1[[#This Row],[sheet]],Prg!$A$7:$J$31,5,FALSE)</f>
        <v>0</v>
      </c>
      <c r="AG434" s="72">
        <f>ROW()</f>
        <v>434</v>
      </c>
    </row>
    <row r="435" spans="24:33" hidden="1" x14ac:dyDescent="0.3">
      <c r="X435" s="66">
        <v>3</v>
      </c>
      <c r="Y435" s="66" t="s">
        <v>494</v>
      </c>
      <c r="Z435" s="66" t="s">
        <v>465</v>
      </c>
      <c r="AA435" s="66" t="str">
        <f>IF(OR(VLOOKUP(Table1[[#This Row],[sheet]],Prg!$A$7:$F$31,6,FALSE)=Prg!$O$2,VLOOKUP(Table1[[#This Row],[sheet]],Prg!$A$7:$F$31,6,FALSE)=Prg!$O$3),"Yes","No")</f>
        <v>No</v>
      </c>
      <c r="AB435" s="66">
        <v>2024</v>
      </c>
      <c r="AC435" s="72">
        <v>17</v>
      </c>
      <c r="AD435" s="66">
        <f ca="1">IF(ISERROR(VLOOKUP(Table1[[#This Row],[item]],INDIRECT("'"&amp;Table1[[#This Row],[sheet]]&amp;"'!$A$8:$T$42"),Table1[[#This Row],[r]],FALSE)),"",VLOOKUP(Table1[[#This Row],[item]],INDIRECT("'"&amp;Table1[[#This Row],[sheet]]&amp;"'!$A$8:$T$42"),Table1[[#This Row],[r]],FALSE))</f>
        <v>0</v>
      </c>
      <c r="AE435" s="72" t="str">
        <f>IF(VLOOKUP(Table1[[#This Row],[sheet]],Prg!$A$7:$J$31,10,FALSE)="","",VLOOKUP(Table1[[#This Row],[sheet]],Prg!$A$7:$J$31,10,FALSE)*1)</f>
        <v/>
      </c>
      <c r="AF435" s="72">
        <f>VLOOKUP(Table1[[#This Row],[sheet]],Prg!$A$7:$J$31,5,FALSE)</f>
        <v>0</v>
      </c>
      <c r="AG435" s="72">
        <f>ROW()</f>
        <v>435</v>
      </c>
    </row>
    <row r="436" spans="24:33" hidden="1" x14ac:dyDescent="0.3">
      <c r="X436" s="66">
        <v>3</v>
      </c>
      <c r="Y436" s="66" t="s">
        <v>495</v>
      </c>
      <c r="Z436" s="66" t="s">
        <v>18</v>
      </c>
      <c r="AA436" s="66" t="str">
        <f>IF(OR(VLOOKUP(Table1[[#This Row],[sheet]],Prg!$A$7:$F$31,6,FALSE)=Prg!$O$2,VLOOKUP(Table1[[#This Row],[sheet]],Prg!$A$7:$F$31,6,FALSE)=Prg!$O$3),"Yes","No")</f>
        <v>No</v>
      </c>
      <c r="AB436" s="66">
        <v>2024</v>
      </c>
      <c r="AC436" s="72">
        <v>17</v>
      </c>
      <c r="AD436" s="66">
        <f ca="1">IF(ISERROR(VLOOKUP(Table1[[#This Row],[item]],INDIRECT("'"&amp;Table1[[#This Row],[sheet]]&amp;"'!$A$8:$T$42"),Table1[[#This Row],[r]],FALSE)),"",VLOOKUP(Table1[[#This Row],[item]],INDIRECT("'"&amp;Table1[[#This Row],[sheet]]&amp;"'!$A$8:$T$42"),Table1[[#This Row],[r]],FALSE))</f>
        <v>0</v>
      </c>
      <c r="AE436" s="72" t="str">
        <f>IF(VLOOKUP(Table1[[#This Row],[sheet]],Prg!$A$7:$J$31,10,FALSE)="","",VLOOKUP(Table1[[#This Row],[sheet]],Prg!$A$7:$J$31,10,FALSE)*1)</f>
        <v/>
      </c>
      <c r="AF436" s="72">
        <f>VLOOKUP(Table1[[#This Row],[sheet]],Prg!$A$7:$J$31,5,FALSE)</f>
        <v>0</v>
      </c>
      <c r="AG436" s="72">
        <f>ROW()</f>
        <v>436</v>
      </c>
    </row>
    <row r="437" spans="24:33" hidden="1" x14ac:dyDescent="0.3">
      <c r="X437" s="66">
        <v>3</v>
      </c>
      <c r="Y437" s="66" t="s">
        <v>496</v>
      </c>
      <c r="Z437" s="66" t="s">
        <v>19</v>
      </c>
      <c r="AA437" s="66" t="str">
        <f>IF(OR(VLOOKUP(Table1[[#This Row],[sheet]],Prg!$A$7:$F$31,6,FALSE)=Prg!$O$2,VLOOKUP(Table1[[#This Row],[sheet]],Prg!$A$7:$F$31,6,FALSE)=Prg!$O$3),"Yes","No")</f>
        <v>No</v>
      </c>
      <c r="AB437" s="66">
        <v>2024</v>
      </c>
      <c r="AC437" s="72">
        <v>17</v>
      </c>
      <c r="AD437" s="66">
        <f ca="1">IF(ISERROR(VLOOKUP(Table1[[#This Row],[item]],INDIRECT("'"&amp;Table1[[#This Row],[sheet]]&amp;"'!$A$8:$T$42"),Table1[[#This Row],[r]],FALSE)),"",VLOOKUP(Table1[[#This Row],[item]],INDIRECT("'"&amp;Table1[[#This Row],[sheet]]&amp;"'!$A$8:$T$42"),Table1[[#This Row],[r]],FALSE))</f>
        <v>0</v>
      </c>
      <c r="AE437" s="72" t="str">
        <f>IF(VLOOKUP(Table1[[#This Row],[sheet]],Prg!$A$7:$J$31,10,FALSE)="","",VLOOKUP(Table1[[#This Row],[sheet]],Prg!$A$7:$J$31,10,FALSE)*1)</f>
        <v/>
      </c>
      <c r="AF437" s="72">
        <f>VLOOKUP(Table1[[#This Row],[sheet]],Prg!$A$7:$J$31,5,FALSE)</f>
        <v>0</v>
      </c>
      <c r="AG437" s="72">
        <f>ROW()</f>
        <v>437</v>
      </c>
    </row>
    <row r="438" spans="24:33" hidden="1" x14ac:dyDescent="0.3">
      <c r="X438" s="66">
        <v>3</v>
      </c>
      <c r="Y438" s="66" t="s">
        <v>497</v>
      </c>
      <c r="Z438" s="66" t="s">
        <v>20</v>
      </c>
      <c r="AA438" s="66" t="str">
        <f>IF(OR(VLOOKUP(Table1[[#This Row],[sheet]],Prg!$A$7:$F$31,6,FALSE)=Prg!$O$2,VLOOKUP(Table1[[#This Row],[sheet]],Prg!$A$7:$F$31,6,FALSE)=Prg!$O$3),"Yes","No")</f>
        <v>No</v>
      </c>
      <c r="AB438" s="66">
        <v>2024</v>
      </c>
      <c r="AC438" s="72">
        <v>17</v>
      </c>
      <c r="AD438" s="66">
        <f ca="1">IF(ISERROR(VLOOKUP(Table1[[#This Row],[item]],INDIRECT("'"&amp;Table1[[#This Row],[sheet]]&amp;"'!$A$8:$T$42"),Table1[[#This Row],[r]],FALSE)),"",VLOOKUP(Table1[[#This Row],[item]],INDIRECT("'"&amp;Table1[[#This Row],[sheet]]&amp;"'!$A$8:$T$42"),Table1[[#This Row],[r]],FALSE))</f>
        <v>0</v>
      </c>
      <c r="AE438" s="72" t="str">
        <f>IF(VLOOKUP(Table1[[#This Row],[sheet]],Prg!$A$7:$J$31,10,FALSE)="","",VLOOKUP(Table1[[#This Row],[sheet]],Prg!$A$7:$J$31,10,FALSE)*1)</f>
        <v/>
      </c>
      <c r="AF438" s="72">
        <f>VLOOKUP(Table1[[#This Row],[sheet]],Prg!$A$7:$J$31,5,FALSE)</f>
        <v>0</v>
      </c>
      <c r="AG438" s="72">
        <f>ROW()</f>
        <v>438</v>
      </c>
    </row>
    <row r="439" spans="24:33" hidden="1" x14ac:dyDescent="0.3">
      <c r="X439" s="66">
        <v>3</v>
      </c>
      <c r="Y439" s="66" t="s">
        <v>498</v>
      </c>
      <c r="Z439" s="66" t="s">
        <v>466</v>
      </c>
      <c r="AA439" s="66" t="str">
        <f>IF(OR(VLOOKUP(Table1[[#This Row],[sheet]],Prg!$A$7:$F$31,6,FALSE)=Prg!$O$2,VLOOKUP(Table1[[#This Row],[sheet]],Prg!$A$7:$F$31,6,FALSE)=Prg!$O$3),"Yes","No")</f>
        <v>No</v>
      </c>
      <c r="AB439" s="66">
        <v>2024</v>
      </c>
      <c r="AC439" s="72">
        <v>17</v>
      </c>
      <c r="AD439" s="66">
        <f ca="1">IF(ISERROR(VLOOKUP(Table1[[#This Row],[item]],INDIRECT("'"&amp;Table1[[#This Row],[sheet]]&amp;"'!$A$8:$T$42"),Table1[[#This Row],[r]],FALSE)),"",VLOOKUP(Table1[[#This Row],[item]],INDIRECT("'"&amp;Table1[[#This Row],[sheet]]&amp;"'!$A$8:$T$42"),Table1[[#This Row],[r]],FALSE))</f>
        <v>0</v>
      </c>
      <c r="AE439" s="72" t="str">
        <f>IF(VLOOKUP(Table1[[#This Row],[sheet]],Prg!$A$7:$J$31,10,FALSE)="","",VLOOKUP(Table1[[#This Row],[sheet]],Prg!$A$7:$J$31,10,FALSE)*1)</f>
        <v/>
      </c>
      <c r="AF439" s="72">
        <f>VLOOKUP(Table1[[#This Row],[sheet]],Prg!$A$7:$J$31,5,FALSE)</f>
        <v>0</v>
      </c>
      <c r="AG439" s="72">
        <f>ROW()</f>
        <v>439</v>
      </c>
    </row>
    <row r="440" spans="24:33" hidden="1" x14ac:dyDescent="0.3">
      <c r="X440" s="66">
        <v>3</v>
      </c>
      <c r="Y440" s="66" t="s">
        <v>499</v>
      </c>
      <c r="Z440" s="66" t="s">
        <v>21</v>
      </c>
      <c r="AA440" s="66" t="str">
        <f>IF(OR(VLOOKUP(Table1[[#This Row],[sheet]],Prg!$A$7:$F$31,6,FALSE)=Prg!$O$2,VLOOKUP(Table1[[#This Row],[sheet]],Prg!$A$7:$F$31,6,FALSE)=Prg!$O$3),"Yes","No")</f>
        <v>No</v>
      </c>
      <c r="AB440" s="66">
        <v>2024</v>
      </c>
      <c r="AC440" s="72">
        <v>17</v>
      </c>
      <c r="AD440" s="66">
        <f ca="1">IF(ISERROR(VLOOKUP(Table1[[#This Row],[item]],INDIRECT("'"&amp;Table1[[#This Row],[sheet]]&amp;"'!$A$8:$T$42"),Table1[[#This Row],[r]],FALSE)),"",VLOOKUP(Table1[[#This Row],[item]],INDIRECT("'"&amp;Table1[[#This Row],[sheet]]&amp;"'!$A$8:$T$42"),Table1[[#This Row],[r]],FALSE))</f>
        <v>0</v>
      </c>
      <c r="AE440" s="72" t="str">
        <f>IF(VLOOKUP(Table1[[#This Row],[sheet]],Prg!$A$7:$J$31,10,FALSE)="","",VLOOKUP(Table1[[#This Row],[sheet]],Prg!$A$7:$J$31,10,FALSE)*1)</f>
        <v/>
      </c>
      <c r="AF440" s="72">
        <f>VLOOKUP(Table1[[#This Row],[sheet]],Prg!$A$7:$J$31,5,FALSE)</f>
        <v>0</v>
      </c>
      <c r="AG440" s="72">
        <f>ROW()</f>
        <v>440</v>
      </c>
    </row>
    <row r="441" spans="24:33" hidden="1" x14ac:dyDescent="0.3">
      <c r="X441" s="66">
        <v>3</v>
      </c>
      <c r="Y441" s="66" t="s">
        <v>500</v>
      </c>
      <c r="Z441" s="66" t="s">
        <v>22</v>
      </c>
      <c r="AA441" s="66" t="str">
        <f>IF(OR(VLOOKUP(Table1[[#This Row],[sheet]],Prg!$A$7:$F$31,6,FALSE)=Prg!$O$2,VLOOKUP(Table1[[#This Row],[sheet]],Prg!$A$7:$F$31,6,FALSE)=Prg!$O$3),"Yes","No")</f>
        <v>No</v>
      </c>
      <c r="AB441" s="66">
        <v>2024</v>
      </c>
      <c r="AC441" s="72">
        <v>17</v>
      </c>
      <c r="AD441" s="66">
        <f ca="1">IF(ISERROR(VLOOKUP(Table1[[#This Row],[item]],INDIRECT("'"&amp;Table1[[#This Row],[sheet]]&amp;"'!$A$8:$T$42"),Table1[[#This Row],[r]],FALSE)),"",VLOOKUP(Table1[[#This Row],[item]],INDIRECT("'"&amp;Table1[[#This Row],[sheet]]&amp;"'!$A$8:$T$42"),Table1[[#This Row],[r]],FALSE))</f>
        <v>0</v>
      </c>
      <c r="AE441" s="72" t="str">
        <f>IF(VLOOKUP(Table1[[#This Row],[sheet]],Prg!$A$7:$J$31,10,FALSE)="","",VLOOKUP(Table1[[#This Row],[sheet]],Prg!$A$7:$J$31,10,FALSE)*1)</f>
        <v/>
      </c>
      <c r="AF441" s="72">
        <f>VLOOKUP(Table1[[#This Row],[sheet]],Prg!$A$7:$J$31,5,FALSE)</f>
        <v>0</v>
      </c>
      <c r="AG441" s="72">
        <f>ROW()</f>
        <v>441</v>
      </c>
    </row>
    <row r="442" spans="24:33" hidden="1" x14ac:dyDescent="0.3">
      <c r="X442" s="66">
        <v>3</v>
      </c>
      <c r="Y442" s="66" t="s">
        <v>501</v>
      </c>
      <c r="Z442" s="66" t="s">
        <v>23</v>
      </c>
      <c r="AA442" s="66" t="str">
        <f>IF(OR(VLOOKUP(Table1[[#This Row],[sheet]],Prg!$A$7:$F$31,6,FALSE)=Prg!$O$2,VLOOKUP(Table1[[#This Row],[sheet]],Prg!$A$7:$F$31,6,FALSE)=Prg!$O$3),"Yes","No")</f>
        <v>No</v>
      </c>
      <c r="AB442" s="66">
        <v>2024</v>
      </c>
      <c r="AC442" s="72">
        <v>17</v>
      </c>
      <c r="AD442" s="66">
        <f ca="1">IF(ISERROR(VLOOKUP(Table1[[#This Row],[item]],INDIRECT("'"&amp;Table1[[#This Row],[sheet]]&amp;"'!$A$8:$T$42"),Table1[[#This Row],[r]],FALSE)),"",VLOOKUP(Table1[[#This Row],[item]],INDIRECT("'"&amp;Table1[[#This Row],[sheet]]&amp;"'!$A$8:$T$42"),Table1[[#This Row],[r]],FALSE))</f>
        <v>0</v>
      </c>
      <c r="AE442" s="72" t="str">
        <f>IF(VLOOKUP(Table1[[#This Row],[sheet]],Prg!$A$7:$J$31,10,FALSE)="","",VLOOKUP(Table1[[#This Row],[sheet]],Prg!$A$7:$J$31,10,FALSE)*1)</f>
        <v/>
      </c>
      <c r="AF442" s="72">
        <f>VLOOKUP(Table1[[#This Row],[sheet]],Prg!$A$7:$J$31,5,FALSE)</f>
        <v>0</v>
      </c>
      <c r="AG442" s="72">
        <f>ROW()</f>
        <v>442</v>
      </c>
    </row>
    <row r="443" spans="24:33" hidden="1" x14ac:dyDescent="0.3">
      <c r="X443" s="66">
        <v>3</v>
      </c>
      <c r="Y443" s="66" t="s">
        <v>502</v>
      </c>
      <c r="Z443" s="66" t="s">
        <v>467</v>
      </c>
      <c r="AA443" s="66" t="str">
        <f>IF(OR(VLOOKUP(Table1[[#This Row],[sheet]],Prg!$A$7:$F$31,6,FALSE)=Prg!$O$2,VLOOKUP(Table1[[#This Row],[sheet]],Prg!$A$7:$F$31,6,FALSE)=Prg!$O$3),"Yes","No")</f>
        <v>No</v>
      </c>
      <c r="AB443" s="66">
        <v>2024</v>
      </c>
      <c r="AC443" s="72">
        <v>17</v>
      </c>
      <c r="AD443" s="66">
        <f ca="1">IF(ISERROR(VLOOKUP(Table1[[#This Row],[item]],INDIRECT("'"&amp;Table1[[#This Row],[sheet]]&amp;"'!$A$8:$T$42"),Table1[[#This Row],[r]],FALSE)),"",VLOOKUP(Table1[[#This Row],[item]],INDIRECT("'"&amp;Table1[[#This Row],[sheet]]&amp;"'!$A$8:$T$42"),Table1[[#This Row],[r]],FALSE))</f>
        <v>0</v>
      </c>
      <c r="AE443" s="72" t="str">
        <f>IF(VLOOKUP(Table1[[#This Row],[sheet]],Prg!$A$7:$J$31,10,FALSE)="","",VLOOKUP(Table1[[#This Row],[sheet]],Prg!$A$7:$J$31,10,FALSE)*1)</f>
        <v/>
      </c>
      <c r="AF443" s="72">
        <f>VLOOKUP(Table1[[#This Row],[sheet]],Prg!$A$7:$J$31,5,FALSE)</f>
        <v>0</v>
      </c>
      <c r="AG443" s="72">
        <f>ROW()</f>
        <v>443</v>
      </c>
    </row>
    <row r="444" spans="24:33" hidden="1" x14ac:dyDescent="0.3">
      <c r="X444" s="66">
        <v>3</v>
      </c>
      <c r="Y444" s="66" t="s">
        <v>473</v>
      </c>
      <c r="Z444" s="66" t="s">
        <v>1</v>
      </c>
      <c r="AA444" s="66" t="str">
        <f>IF(OR(VLOOKUP(Table1[[#This Row],[sheet]],Prg!$A$7:$F$31,6,FALSE)=Prg!$O$2,VLOOKUP(Table1[[#This Row],[sheet]],Prg!$A$7:$F$31,6,FALSE)=Prg!$O$3),"Yes","No")</f>
        <v>No</v>
      </c>
      <c r="AB444" s="66">
        <v>2024</v>
      </c>
      <c r="AC444" s="72">
        <v>17</v>
      </c>
      <c r="AD444" s="66">
        <f ca="1">IF(ISERROR(VLOOKUP(Table1[[#This Row],[item]],INDIRECT("'"&amp;Table1[[#This Row],[sheet]]&amp;"'!$A$8:$T$42"),Table1[[#This Row],[r]],FALSE)),"",VLOOKUP(Table1[[#This Row],[item]],INDIRECT("'"&amp;Table1[[#This Row],[sheet]]&amp;"'!$A$8:$T$42"),Table1[[#This Row],[r]],FALSE))</f>
        <v>0</v>
      </c>
      <c r="AE444" s="72" t="str">
        <f>IF(VLOOKUP(Table1[[#This Row],[sheet]],Prg!$A$7:$J$31,10,FALSE)="","",VLOOKUP(Table1[[#This Row],[sheet]],Prg!$A$7:$J$31,10,FALSE)*1)</f>
        <v/>
      </c>
      <c r="AF444" s="72">
        <f>VLOOKUP(Table1[[#This Row],[sheet]],Prg!$A$7:$J$31,5,FALSE)</f>
        <v>0</v>
      </c>
      <c r="AG444" s="72">
        <f>ROW()</f>
        <v>444</v>
      </c>
    </row>
    <row r="445" spans="24:33" hidden="1" x14ac:dyDescent="0.3">
      <c r="X445" s="66">
        <v>3</v>
      </c>
      <c r="Y445" s="66" t="s">
        <v>474</v>
      </c>
      <c r="Z445" s="66" t="s">
        <v>24</v>
      </c>
      <c r="AA445" s="66" t="str">
        <f>IF(OR(VLOOKUP(Table1[[#This Row],[sheet]],Prg!$A$7:$F$31,6,FALSE)=Prg!$O$2,VLOOKUP(Table1[[#This Row],[sheet]],Prg!$A$7:$F$31,6,FALSE)=Prg!$O$3),"Yes","No")</f>
        <v>No</v>
      </c>
      <c r="AB445" s="66">
        <v>2024</v>
      </c>
      <c r="AC445" s="72">
        <v>17</v>
      </c>
      <c r="AD445" s="66">
        <f ca="1">IF(ISERROR(VLOOKUP(Table1[[#This Row],[item]],INDIRECT("'"&amp;Table1[[#This Row],[sheet]]&amp;"'!$A$8:$T$42"),Table1[[#This Row],[r]],FALSE)),"",VLOOKUP(Table1[[#This Row],[item]],INDIRECT("'"&amp;Table1[[#This Row],[sheet]]&amp;"'!$A$8:$T$42"),Table1[[#This Row],[r]],FALSE))</f>
        <v>0</v>
      </c>
      <c r="AE445" s="72" t="str">
        <f>IF(VLOOKUP(Table1[[#This Row],[sheet]],Prg!$A$7:$J$31,10,FALSE)="","",VLOOKUP(Table1[[#This Row],[sheet]],Prg!$A$7:$J$31,10,FALSE)*1)</f>
        <v/>
      </c>
      <c r="AF445" s="72">
        <f>VLOOKUP(Table1[[#This Row],[sheet]],Prg!$A$7:$J$31,5,FALSE)</f>
        <v>0</v>
      </c>
      <c r="AG445" s="72">
        <f>ROW()</f>
        <v>445</v>
      </c>
    </row>
    <row r="446" spans="24:33" hidden="1" x14ac:dyDescent="0.3">
      <c r="X446" s="66">
        <v>3</v>
      </c>
      <c r="Y446" s="66" t="s">
        <v>477</v>
      </c>
      <c r="Z446" s="66" t="s">
        <v>25</v>
      </c>
      <c r="AA446" s="66" t="str">
        <f>IF(OR(VLOOKUP(Table1[[#This Row],[sheet]],Prg!$A$7:$F$31,6,FALSE)=Prg!$O$2,VLOOKUP(Table1[[#This Row],[sheet]],Prg!$A$7:$F$31,6,FALSE)=Prg!$O$3),"Yes","No")</f>
        <v>No</v>
      </c>
      <c r="AB446" s="66">
        <v>2024</v>
      </c>
      <c r="AC446" s="72">
        <v>17</v>
      </c>
      <c r="AD446" s="66">
        <f ca="1">IF(ISERROR(VLOOKUP(Table1[[#This Row],[item]],INDIRECT("'"&amp;Table1[[#This Row],[sheet]]&amp;"'!$A$8:$T$42"),Table1[[#This Row],[r]],FALSE)),"",VLOOKUP(Table1[[#This Row],[item]],INDIRECT("'"&amp;Table1[[#This Row],[sheet]]&amp;"'!$A$8:$T$42"),Table1[[#This Row],[r]],FALSE))</f>
        <v>0</v>
      </c>
      <c r="AE446" s="72" t="str">
        <f>IF(VLOOKUP(Table1[[#This Row],[sheet]],Prg!$A$7:$J$31,10,FALSE)="","",VLOOKUP(Table1[[#This Row],[sheet]],Prg!$A$7:$J$31,10,FALSE)*1)</f>
        <v/>
      </c>
      <c r="AF446" s="72">
        <f>VLOOKUP(Table1[[#This Row],[sheet]],Prg!$A$7:$J$31,5,FALSE)</f>
        <v>0</v>
      </c>
      <c r="AG446" s="72">
        <f>ROW()</f>
        <v>446</v>
      </c>
    </row>
    <row r="447" spans="24:33" hidden="1" x14ac:dyDescent="0.3">
      <c r="X447" s="66">
        <v>3</v>
      </c>
      <c r="Y447" s="66" t="s">
        <v>478</v>
      </c>
      <c r="Z447" s="66" t="s">
        <v>26</v>
      </c>
      <c r="AA447" s="66" t="str">
        <f>IF(OR(VLOOKUP(Table1[[#This Row],[sheet]],Prg!$A$7:$F$31,6,FALSE)=Prg!$O$2,VLOOKUP(Table1[[#This Row],[sheet]],Prg!$A$7:$F$31,6,FALSE)=Prg!$O$3),"Yes","No")</f>
        <v>No</v>
      </c>
      <c r="AB447" s="66">
        <v>2024</v>
      </c>
      <c r="AC447" s="72">
        <v>17</v>
      </c>
      <c r="AD447" s="66">
        <f ca="1">IF(ISERROR(VLOOKUP(Table1[[#This Row],[item]],INDIRECT("'"&amp;Table1[[#This Row],[sheet]]&amp;"'!$A$8:$T$42"),Table1[[#This Row],[r]],FALSE)),"",VLOOKUP(Table1[[#This Row],[item]],INDIRECT("'"&amp;Table1[[#This Row],[sheet]]&amp;"'!$A$8:$T$42"),Table1[[#This Row],[r]],FALSE))</f>
        <v>0</v>
      </c>
      <c r="AE447" s="72" t="str">
        <f>IF(VLOOKUP(Table1[[#This Row],[sheet]],Prg!$A$7:$J$31,10,FALSE)="","",VLOOKUP(Table1[[#This Row],[sheet]],Prg!$A$7:$J$31,10,FALSE)*1)</f>
        <v/>
      </c>
      <c r="AF447" s="72">
        <f>VLOOKUP(Table1[[#This Row],[sheet]],Prg!$A$7:$J$31,5,FALSE)</f>
        <v>0</v>
      </c>
      <c r="AG447" s="72">
        <f>ROW()</f>
        <v>447</v>
      </c>
    </row>
    <row r="448" spans="24:33" hidden="1" x14ac:dyDescent="0.3">
      <c r="X448" s="66">
        <v>3</v>
      </c>
      <c r="Y448" s="66" t="s">
        <v>479</v>
      </c>
      <c r="Z448" s="66" t="s">
        <v>27</v>
      </c>
      <c r="AA448" s="66" t="str">
        <f>IF(OR(VLOOKUP(Table1[[#This Row],[sheet]],Prg!$A$7:$F$31,6,FALSE)=Prg!$O$2,VLOOKUP(Table1[[#This Row],[sheet]],Prg!$A$7:$F$31,6,FALSE)=Prg!$O$3),"Yes","No")</f>
        <v>No</v>
      </c>
      <c r="AB448" s="66">
        <v>2024</v>
      </c>
      <c r="AC448" s="72">
        <v>17</v>
      </c>
      <c r="AD448" s="66">
        <f ca="1">IF(ISERROR(VLOOKUP(Table1[[#This Row],[item]],INDIRECT("'"&amp;Table1[[#This Row],[sheet]]&amp;"'!$A$8:$T$42"),Table1[[#This Row],[r]],FALSE)),"",VLOOKUP(Table1[[#This Row],[item]],INDIRECT("'"&amp;Table1[[#This Row],[sheet]]&amp;"'!$A$8:$T$42"),Table1[[#This Row],[r]],FALSE))</f>
        <v>0</v>
      </c>
      <c r="AE448" s="72" t="str">
        <f>IF(VLOOKUP(Table1[[#This Row],[sheet]],Prg!$A$7:$J$31,10,FALSE)="","",VLOOKUP(Table1[[#This Row],[sheet]],Prg!$A$7:$J$31,10,FALSE)*1)</f>
        <v/>
      </c>
      <c r="AF448" s="72">
        <f>VLOOKUP(Table1[[#This Row],[sheet]],Prg!$A$7:$J$31,5,FALSE)</f>
        <v>0</v>
      </c>
      <c r="AG448" s="72">
        <f>ROW()</f>
        <v>448</v>
      </c>
    </row>
    <row r="449" spans="24:33" hidden="1" x14ac:dyDescent="0.3">
      <c r="X449" s="66">
        <v>3</v>
      </c>
      <c r="Y449" s="66" t="s">
        <v>475</v>
      </c>
      <c r="Z449" s="66" t="s">
        <v>28</v>
      </c>
      <c r="AA449" s="66" t="str">
        <f>IF(OR(VLOOKUP(Table1[[#This Row],[sheet]],Prg!$A$7:$F$31,6,FALSE)=Prg!$O$2,VLOOKUP(Table1[[#This Row],[sheet]],Prg!$A$7:$F$31,6,FALSE)=Prg!$O$3),"Yes","No")</f>
        <v>No</v>
      </c>
      <c r="AB449" s="66">
        <v>2024</v>
      </c>
      <c r="AC449" s="72">
        <v>17</v>
      </c>
      <c r="AD449" s="66">
        <f ca="1">IF(ISERROR(VLOOKUP(Table1[[#This Row],[item]],INDIRECT("'"&amp;Table1[[#This Row],[sheet]]&amp;"'!$A$8:$T$42"),Table1[[#This Row],[r]],FALSE)),"",VLOOKUP(Table1[[#This Row],[item]],INDIRECT("'"&amp;Table1[[#This Row],[sheet]]&amp;"'!$A$8:$T$42"),Table1[[#This Row],[r]],FALSE))</f>
        <v>0</v>
      </c>
      <c r="AE449" s="72" t="str">
        <f>IF(VLOOKUP(Table1[[#This Row],[sheet]],Prg!$A$7:$J$31,10,FALSE)="","",VLOOKUP(Table1[[#This Row],[sheet]],Prg!$A$7:$J$31,10,FALSE)*1)</f>
        <v/>
      </c>
      <c r="AF449" s="72">
        <f>VLOOKUP(Table1[[#This Row],[sheet]],Prg!$A$7:$J$31,5,FALSE)</f>
        <v>0</v>
      </c>
      <c r="AG449" s="72">
        <f>ROW()</f>
        <v>449</v>
      </c>
    </row>
    <row r="450" spans="24:33" hidden="1" x14ac:dyDescent="0.3">
      <c r="X450" s="66">
        <v>3</v>
      </c>
      <c r="Y450" s="66" t="s">
        <v>480</v>
      </c>
      <c r="Z450" s="66" t="s">
        <v>29</v>
      </c>
      <c r="AA450" s="66" t="str">
        <f>IF(OR(VLOOKUP(Table1[[#This Row],[sheet]],Prg!$A$7:$F$31,6,FALSE)=Prg!$O$2,VLOOKUP(Table1[[#This Row],[sheet]],Prg!$A$7:$F$31,6,FALSE)=Prg!$O$3),"Yes","No")</f>
        <v>No</v>
      </c>
      <c r="AB450" s="66">
        <v>2024</v>
      </c>
      <c r="AC450" s="72">
        <v>17</v>
      </c>
      <c r="AD450" s="66">
        <f ca="1">IF(ISERROR(VLOOKUP(Table1[[#This Row],[item]],INDIRECT("'"&amp;Table1[[#This Row],[sheet]]&amp;"'!$A$8:$T$42"),Table1[[#This Row],[r]],FALSE)),"",VLOOKUP(Table1[[#This Row],[item]],INDIRECT("'"&amp;Table1[[#This Row],[sheet]]&amp;"'!$A$8:$T$42"),Table1[[#This Row],[r]],FALSE))</f>
        <v>0</v>
      </c>
      <c r="AE450" s="72" t="str">
        <f>IF(VLOOKUP(Table1[[#This Row],[sheet]],Prg!$A$7:$J$31,10,FALSE)="","",VLOOKUP(Table1[[#This Row],[sheet]],Prg!$A$7:$J$31,10,FALSE)*1)</f>
        <v/>
      </c>
      <c r="AF450" s="72">
        <f>VLOOKUP(Table1[[#This Row],[sheet]],Prg!$A$7:$J$31,5,FALSE)</f>
        <v>0</v>
      </c>
      <c r="AG450" s="72">
        <f>ROW()</f>
        <v>450</v>
      </c>
    </row>
    <row r="451" spans="24:33" hidden="1" x14ac:dyDescent="0.3">
      <c r="X451" s="66">
        <v>3</v>
      </c>
      <c r="Y451" s="66" t="s">
        <v>481</v>
      </c>
      <c r="Z451" s="66" t="s">
        <v>30</v>
      </c>
      <c r="AA451" s="66" t="str">
        <f>IF(OR(VLOOKUP(Table1[[#This Row],[sheet]],Prg!$A$7:$F$31,6,FALSE)=Prg!$O$2,VLOOKUP(Table1[[#This Row],[sheet]],Prg!$A$7:$F$31,6,FALSE)=Prg!$O$3),"Yes","No")</f>
        <v>No</v>
      </c>
      <c r="AB451" s="66">
        <v>2024</v>
      </c>
      <c r="AC451" s="72">
        <v>17</v>
      </c>
      <c r="AD451" s="66">
        <f ca="1">IF(ISERROR(VLOOKUP(Table1[[#This Row],[item]],INDIRECT("'"&amp;Table1[[#This Row],[sheet]]&amp;"'!$A$8:$T$42"),Table1[[#This Row],[r]],FALSE)),"",VLOOKUP(Table1[[#This Row],[item]],INDIRECT("'"&amp;Table1[[#This Row],[sheet]]&amp;"'!$A$8:$T$42"),Table1[[#This Row],[r]],FALSE))</f>
        <v>0</v>
      </c>
      <c r="AE451" s="72" t="str">
        <f>IF(VLOOKUP(Table1[[#This Row],[sheet]],Prg!$A$7:$J$31,10,FALSE)="","",VLOOKUP(Table1[[#This Row],[sheet]],Prg!$A$7:$J$31,10,FALSE)*1)</f>
        <v/>
      </c>
      <c r="AF451" s="72">
        <f>VLOOKUP(Table1[[#This Row],[sheet]],Prg!$A$7:$J$31,5,FALSE)</f>
        <v>0</v>
      </c>
      <c r="AG451" s="72">
        <f>ROW()</f>
        <v>451</v>
      </c>
    </row>
    <row r="452" spans="24:33" hidden="1" x14ac:dyDescent="0.3">
      <c r="X452" s="66">
        <v>3</v>
      </c>
      <c r="Y452" s="66" t="s">
        <v>482</v>
      </c>
      <c r="Z452" s="66" t="s">
        <v>27</v>
      </c>
      <c r="AA452" s="66" t="str">
        <f>IF(OR(VLOOKUP(Table1[[#This Row],[sheet]],Prg!$A$7:$F$31,6,FALSE)=Prg!$O$2,VLOOKUP(Table1[[#This Row],[sheet]],Prg!$A$7:$F$31,6,FALSE)=Prg!$O$3),"Yes","No")</f>
        <v>No</v>
      </c>
      <c r="AB452" s="66">
        <v>2024</v>
      </c>
      <c r="AC452" s="72">
        <v>17</v>
      </c>
      <c r="AD452" s="66">
        <f ca="1">IF(ISERROR(VLOOKUP(Table1[[#This Row],[item]],INDIRECT("'"&amp;Table1[[#This Row],[sheet]]&amp;"'!$A$8:$T$42"),Table1[[#This Row],[r]],FALSE)),"",VLOOKUP(Table1[[#This Row],[item]],INDIRECT("'"&amp;Table1[[#This Row],[sheet]]&amp;"'!$A$8:$T$42"),Table1[[#This Row],[r]],FALSE))</f>
        <v>0</v>
      </c>
      <c r="AE452" s="72" t="str">
        <f>IF(VLOOKUP(Table1[[#This Row],[sheet]],Prg!$A$7:$J$31,10,FALSE)="","",VLOOKUP(Table1[[#This Row],[sheet]],Prg!$A$7:$J$31,10,FALSE)*1)</f>
        <v/>
      </c>
      <c r="AF452" s="72">
        <f>VLOOKUP(Table1[[#This Row],[sheet]],Prg!$A$7:$J$31,5,FALSE)</f>
        <v>0</v>
      </c>
      <c r="AG452" s="72">
        <f>ROW()</f>
        <v>452</v>
      </c>
    </row>
    <row r="453" spans="24:33" hidden="1" x14ac:dyDescent="0.3">
      <c r="X453" s="66">
        <v>3</v>
      </c>
      <c r="Y453" s="66" t="s">
        <v>476</v>
      </c>
      <c r="Z453" s="66" t="s">
        <v>469</v>
      </c>
      <c r="AA453" s="66" t="str">
        <f>IF(OR(VLOOKUP(Table1[[#This Row],[sheet]],Prg!$A$7:$F$31,6,FALSE)=Prg!$O$2,VLOOKUP(Table1[[#This Row],[sheet]],Prg!$A$7:$F$31,6,FALSE)=Prg!$O$3),"Yes","No")</f>
        <v>No</v>
      </c>
      <c r="AB453" s="66">
        <v>2024</v>
      </c>
      <c r="AC453" s="72">
        <v>17</v>
      </c>
      <c r="AD453" s="66">
        <f ca="1">IF(ISERROR(VLOOKUP(Table1[[#This Row],[item]],INDIRECT("'"&amp;Table1[[#This Row],[sheet]]&amp;"'!$A$8:$T$42"),Table1[[#This Row],[r]],FALSE)),"",VLOOKUP(Table1[[#This Row],[item]],INDIRECT("'"&amp;Table1[[#This Row],[sheet]]&amp;"'!$A$8:$T$42"),Table1[[#This Row],[r]],FALSE))</f>
        <v>0</v>
      </c>
      <c r="AE453" s="72" t="str">
        <f>IF(VLOOKUP(Table1[[#This Row],[sheet]],Prg!$A$7:$J$31,10,FALSE)="","",VLOOKUP(Table1[[#This Row],[sheet]],Prg!$A$7:$J$31,10,FALSE)*1)</f>
        <v/>
      </c>
      <c r="AF453" s="72">
        <f>VLOOKUP(Table1[[#This Row],[sheet]],Prg!$A$7:$J$31,5,FALSE)</f>
        <v>0</v>
      </c>
      <c r="AG453" s="72">
        <f>ROW()</f>
        <v>453</v>
      </c>
    </row>
    <row r="454" spans="24:33" hidden="1" x14ac:dyDescent="0.3">
      <c r="X454" s="66">
        <v>3</v>
      </c>
      <c r="Y454" s="66" t="s">
        <v>483</v>
      </c>
      <c r="Z454" s="66" t="s">
        <v>470</v>
      </c>
      <c r="AA454" s="66" t="str">
        <f>IF(OR(VLOOKUP(Table1[[#This Row],[sheet]],Prg!$A$7:$F$31,6,FALSE)=Prg!$O$2,VLOOKUP(Table1[[#This Row],[sheet]],Prg!$A$7:$F$31,6,FALSE)=Prg!$O$3),"Yes","No")</f>
        <v>No</v>
      </c>
      <c r="AB454" s="66">
        <v>2024</v>
      </c>
      <c r="AC454" s="72">
        <v>17</v>
      </c>
      <c r="AD454" s="66">
        <f ca="1">IF(ISERROR(VLOOKUP(Table1[[#This Row],[item]],INDIRECT("'"&amp;Table1[[#This Row],[sheet]]&amp;"'!$A$8:$T$42"),Table1[[#This Row],[r]],FALSE)),"",VLOOKUP(Table1[[#This Row],[item]],INDIRECT("'"&amp;Table1[[#This Row],[sheet]]&amp;"'!$A$8:$T$42"),Table1[[#This Row],[r]],FALSE))</f>
        <v>0</v>
      </c>
      <c r="AE454" s="72" t="str">
        <f>IF(VLOOKUP(Table1[[#This Row],[sheet]],Prg!$A$7:$J$31,10,FALSE)="","",VLOOKUP(Table1[[#This Row],[sheet]],Prg!$A$7:$J$31,10,FALSE)*1)</f>
        <v/>
      </c>
      <c r="AF454" s="72">
        <f>VLOOKUP(Table1[[#This Row],[sheet]],Prg!$A$7:$J$31,5,FALSE)</f>
        <v>0</v>
      </c>
      <c r="AG454" s="72">
        <f>ROW()</f>
        <v>454</v>
      </c>
    </row>
    <row r="455" spans="24:33" hidden="1" x14ac:dyDescent="0.3">
      <c r="X455" s="66">
        <v>3</v>
      </c>
      <c r="Y455" s="66" t="s">
        <v>484</v>
      </c>
      <c r="Z455" s="66" t="s">
        <v>471</v>
      </c>
      <c r="AA455" s="66" t="str">
        <f>IF(OR(VLOOKUP(Table1[[#This Row],[sheet]],Prg!$A$7:$F$31,6,FALSE)=Prg!$O$2,VLOOKUP(Table1[[#This Row],[sheet]],Prg!$A$7:$F$31,6,FALSE)=Prg!$O$3),"Yes","No")</f>
        <v>No</v>
      </c>
      <c r="AB455" s="66">
        <v>2024</v>
      </c>
      <c r="AC455" s="72">
        <v>17</v>
      </c>
      <c r="AD455" s="66">
        <f ca="1">IF(ISERROR(VLOOKUP(Table1[[#This Row],[item]],INDIRECT("'"&amp;Table1[[#This Row],[sheet]]&amp;"'!$A$8:$T$42"),Table1[[#This Row],[r]],FALSE)),"",VLOOKUP(Table1[[#This Row],[item]],INDIRECT("'"&amp;Table1[[#This Row],[sheet]]&amp;"'!$A$8:$T$42"),Table1[[#This Row],[r]],FALSE))</f>
        <v>0</v>
      </c>
      <c r="AE455" s="72" t="str">
        <f>IF(VLOOKUP(Table1[[#This Row],[sheet]],Prg!$A$7:$J$31,10,FALSE)="","",VLOOKUP(Table1[[#This Row],[sheet]],Prg!$A$7:$J$31,10,FALSE)*1)</f>
        <v/>
      </c>
      <c r="AF455" s="72">
        <f>VLOOKUP(Table1[[#This Row],[sheet]],Prg!$A$7:$J$31,5,FALSE)</f>
        <v>0</v>
      </c>
      <c r="AG455" s="72">
        <f>ROW()</f>
        <v>455</v>
      </c>
    </row>
    <row r="456" spans="24:33" hidden="1" x14ac:dyDescent="0.3">
      <c r="X456" s="66">
        <v>3</v>
      </c>
      <c r="Y456" s="66" t="s">
        <v>485</v>
      </c>
      <c r="Z456" s="66" t="s">
        <v>472</v>
      </c>
      <c r="AA456" s="66" t="str">
        <f>IF(OR(VLOOKUP(Table1[[#This Row],[sheet]],Prg!$A$7:$F$31,6,FALSE)=Prg!$O$2,VLOOKUP(Table1[[#This Row],[sheet]],Prg!$A$7:$F$31,6,FALSE)=Prg!$O$3),"Yes","No")</f>
        <v>No</v>
      </c>
      <c r="AB456" s="66">
        <v>2024</v>
      </c>
      <c r="AC456" s="72">
        <v>17</v>
      </c>
      <c r="AD456" s="66">
        <f ca="1">IF(ISERROR(VLOOKUP(Table1[[#This Row],[item]],INDIRECT("'"&amp;Table1[[#This Row],[sheet]]&amp;"'!$A$8:$T$42"),Table1[[#This Row],[r]],FALSE)),"",VLOOKUP(Table1[[#This Row],[item]],INDIRECT("'"&amp;Table1[[#This Row],[sheet]]&amp;"'!$A$8:$T$42"),Table1[[#This Row],[r]],FALSE))</f>
        <v>0</v>
      </c>
      <c r="AE456" s="72" t="str">
        <f>IF(VLOOKUP(Table1[[#This Row],[sheet]],Prg!$A$7:$J$31,10,FALSE)="","",VLOOKUP(Table1[[#This Row],[sheet]],Prg!$A$7:$J$31,10,FALSE)*1)</f>
        <v/>
      </c>
      <c r="AF456" s="72">
        <f>VLOOKUP(Table1[[#This Row],[sheet]],Prg!$A$7:$J$31,5,FALSE)</f>
        <v>0</v>
      </c>
      <c r="AG456" s="72">
        <f>ROW()</f>
        <v>456</v>
      </c>
    </row>
    <row r="457" spans="24:33" hidden="1" x14ac:dyDescent="0.3">
      <c r="X457" s="66">
        <v>3</v>
      </c>
      <c r="Y457" s="66" t="s">
        <v>486</v>
      </c>
      <c r="Z457" s="66" t="s">
        <v>31</v>
      </c>
      <c r="AA457" s="66" t="str">
        <f>IF(OR(VLOOKUP(Table1[[#This Row],[sheet]],Prg!$A$7:$F$31,6,FALSE)=Prg!$O$2,VLOOKUP(Table1[[#This Row],[sheet]],Prg!$A$7:$F$31,6,FALSE)=Prg!$O$3),"Yes","No")</f>
        <v>No</v>
      </c>
      <c r="AB457" s="66">
        <v>2024</v>
      </c>
      <c r="AC457" s="72">
        <v>17</v>
      </c>
      <c r="AD457" s="66">
        <f ca="1">IF(ISERROR(VLOOKUP(Table1[[#This Row],[item]],INDIRECT("'"&amp;Table1[[#This Row],[sheet]]&amp;"'!$A$8:$T$42"),Table1[[#This Row],[r]],FALSE)),"",VLOOKUP(Table1[[#This Row],[item]],INDIRECT("'"&amp;Table1[[#This Row],[sheet]]&amp;"'!$A$8:$T$42"),Table1[[#This Row],[r]],FALSE))</f>
        <v>0</v>
      </c>
      <c r="AE457" s="72" t="str">
        <f>IF(VLOOKUP(Table1[[#This Row],[sheet]],Prg!$A$7:$J$31,10,FALSE)="","",VLOOKUP(Table1[[#This Row],[sheet]],Prg!$A$7:$J$31,10,FALSE)*1)</f>
        <v/>
      </c>
      <c r="AF457" s="72">
        <f>VLOOKUP(Table1[[#This Row],[sheet]],Prg!$A$7:$J$31,5,FALSE)</f>
        <v>0</v>
      </c>
      <c r="AG457" s="72">
        <f>ROW()</f>
        <v>457</v>
      </c>
    </row>
    <row r="458" spans="24:33" hidden="1" x14ac:dyDescent="0.3">
      <c r="X458" s="66">
        <v>3</v>
      </c>
      <c r="Y458" s="70" t="s">
        <v>487</v>
      </c>
      <c r="Z458" s="70" t="s">
        <v>12</v>
      </c>
      <c r="AA458" s="70" t="str">
        <f>IF(OR(VLOOKUP(Table1[[#This Row],[sheet]],Prg!$A$7:$F$31,6,FALSE)=Prg!$O$2,VLOOKUP(Table1[[#This Row],[sheet]],Prg!$A$7:$F$31,6,FALSE)=Prg!$O$3),"Yes","No")</f>
        <v>No</v>
      </c>
      <c r="AB458" s="70">
        <v>2025</v>
      </c>
      <c r="AC458" s="72">
        <v>18</v>
      </c>
      <c r="AD458" s="66">
        <f ca="1">IF(ISERROR(VLOOKUP(Table1[[#This Row],[item]],INDIRECT("'"&amp;Table1[[#This Row],[sheet]]&amp;"'!$A$8:$T$42"),Table1[[#This Row],[r]],FALSE)),"",VLOOKUP(Table1[[#This Row],[item]],INDIRECT("'"&amp;Table1[[#This Row],[sheet]]&amp;"'!$A$8:$T$42"),Table1[[#This Row],[r]],FALSE))</f>
        <v>0</v>
      </c>
      <c r="AE458" s="72" t="str">
        <f>IF(VLOOKUP(Table1[[#This Row],[sheet]],Prg!$A$7:$J$31,10,FALSE)="","",VLOOKUP(Table1[[#This Row],[sheet]],Prg!$A$7:$J$31,10,FALSE)*1)</f>
        <v/>
      </c>
      <c r="AF458" s="72">
        <f>VLOOKUP(Table1[[#This Row],[sheet]],Prg!$A$7:$J$31,5,FALSE)</f>
        <v>0</v>
      </c>
      <c r="AG458" s="72">
        <f>ROW()</f>
        <v>458</v>
      </c>
    </row>
    <row r="459" spans="24:33" hidden="1" x14ac:dyDescent="0.3">
      <c r="X459" s="66">
        <v>3</v>
      </c>
      <c r="Y459" s="66" t="s">
        <v>488</v>
      </c>
      <c r="Z459" s="66" t="s">
        <v>13</v>
      </c>
      <c r="AA459" s="66" t="str">
        <f>IF(OR(VLOOKUP(Table1[[#This Row],[sheet]],Prg!$A$7:$F$31,6,FALSE)=Prg!$O$2,VLOOKUP(Table1[[#This Row],[sheet]],Prg!$A$7:$F$31,6,FALSE)=Prg!$O$3),"Yes","No")</f>
        <v>No</v>
      </c>
      <c r="AB459" s="66">
        <v>2025</v>
      </c>
      <c r="AC459" s="72">
        <v>18</v>
      </c>
      <c r="AD459" s="66">
        <f ca="1">IF(ISERROR(VLOOKUP(Table1[[#This Row],[item]],INDIRECT("'"&amp;Table1[[#This Row],[sheet]]&amp;"'!$A$8:$T$42"),Table1[[#This Row],[r]],FALSE)),"",VLOOKUP(Table1[[#This Row],[item]],INDIRECT("'"&amp;Table1[[#This Row],[sheet]]&amp;"'!$A$8:$T$42"),Table1[[#This Row],[r]],FALSE))</f>
        <v>0</v>
      </c>
      <c r="AE459" s="72" t="str">
        <f>IF(VLOOKUP(Table1[[#This Row],[sheet]],Prg!$A$7:$J$31,10,FALSE)="","",VLOOKUP(Table1[[#This Row],[sheet]],Prg!$A$7:$J$31,10,FALSE)*1)</f>
        <v/>
      </c>
      <c r="AF459" s="72">
        <f>VLOOKUP(Table1[[#This Row],[sheet]],Prg!$A$7:$J$31,5,FALSE)</f>
        <v>0</v>
      </c>
      <c r="AG459" s="72">
        <f>ROW()</f>
        <v>459</v>
      </c>
    </row>
    <row r="460" spans="24:33" hidden="1" x14ac:dyDescent="0.3">
      <c r="X460" s="66">
        <v>3</v>
      </c>
      <c r="Y460" s="66" t="s">
        <v>489</v>
      </c>
      <c r="Z460" s="66" t="s">
        <v>14</v>
      </c>
      <c r="AA460" s="66" t="str">
        <f>IF(OR(VLOOKUP(Table1[[#This Row],[sheet]],Prg!$A$7:$F$31,6,FALSE)=Prg!$O$2,VLOOKUP(Table1[[#This Row],[sheet]],Prg!$A$7:$F$31,6,FALSE)=Prg!$O$3),"Yes","No")</f>
        <v>No</v>
      </c>
      <c r="AB460" s="66">
        <v>2025</v>
      </c>
      <c r="AC460" s="72">
        <v>18</v>
      </c>
      <c r="AD460" s="66">
        <f ca="1">IF(ISERROR(VLOOKUP(Table1[[#This Row],[item]],INDIRECT("'"&amp;Table1[[#This Row],[sheet]]&amp;"'!$A$8:$T$42"),Table1[[#This Row],[r]],FALSE)),"",VLOOKUP(Table1[[#This Row],[item]],INDIRECT("'"&amp;Table1[[#This Row],[sheet]]&amp;"'!$A$8:$T$42"),Table1[[#This Row],[r]],FALSE))</f>
        <v>0</v>
      </c>
      <c r="AE460" s="72" t="str">
        <f>IF(VLOOKUP(Table1[[#This Row],[sheet]],Prg!$A$7:$J$31,10,FALSE)="","",VLOOKUP(Table1[[#This Row],[sheet]],Prg!$A$7:$J$31,10,FALSE)*1)</f>
        <v/>
      </c>
      <c r="AF460" s="72">
        <f>VLOOKUP(Table1[[#This Row],[sheet]],Prg!$A$7:$J$31,5,FALSE)</f>
        <v>0</v>
      </c>
      <c r="AG460" s="72">
        <f>ROW()</f>
        <v>460</v>
      </c>
    </row>
    <row r="461" spans="24:33" hidden="1" x14ac:dyDescent="0.3">
      <c r="X461" s="66">
        <v>3</v>
      </c>
      <c r="Y461" s="66" t="s">
        <v>490</v>
      </c>
      <c r="Z461" s="66" t="s">
        <v>464</v>
      </c>
      <c r="AA461" s="66" t="str">
        <f>IF(OR(VLOOKUP(Table1[[#This Row],[sheet]],Prg!$A$7:$F$31,6,FALSE)=Prg!$O$2,VLOOKUP(Table1[[#This Row],[sheet]],Prg!$A$7:$F$31,6,FALSE)=Prg!$O$3),"Yes","No")</f>
        <v>No</v>
      </c>
      <c r="AB461" s="66">
        <v>2025</v>
      </c>
      <c r="AC461" s="72">
        <v>18</v>
      </c>
      <c r="AD461" s="66">
        <f ca="1">IF(ISERROR(VLOOKUP(Table1[[#This Row],[item]],INDIRECT("'"&amp;Table1[[#This Row],[sheet]]&amp;"'!$A$8:$T$42"),Table1[[#This Row],[r]],FALSE)),"",VLOOKUP(Table1[[#This Row],[item]],INDIRECT("'"&amp;Table1[[#This Row],[sheet]]&amp;"'!$A$8:$T$42"),Table1[[#This Row],[r]],FALSE))</f>
        <v>0</v>
      </c>
      <c r="AE461" s="72" t="str">
        <f>IF(VLOOKUP(Table1[[#This Row],[sheet]],Prg!$A$7:$J$31,10,FALSE)="","",VLOOKUP(Table1[[#This Row],[sheet]],Prg!$A$7:$J$31,10,FALSE)*1)</f>
        <v/>
      </c>
      <c r="AF461" s="72">
        <f>VLOOKUP(Table1[[#This Row],[sheet]],Prg!$A$7:$J$31,5,FALSE)</f>
        <v>0</v>
      </c>
      <c r="AG461" s="72">
        <f>ROW()</f>
        <v>461</v>
      </c>
    </row>
    <row r="462" spans="24:33" hidden="1" x14ac:dyDescent="0.3">
      <c r="X462" s="66">
        <v>3</v>
      </c>
      <c r="Y462" s="66" t="s">
        <v>491</v>
      </c>
      <c r="Z462" s="66" t="s">
        <v>15</v>
      </c>
      <c r="AA462" s="66" t="str">
        <f>IF(OR(VLOOKUP(Table1[[#This Row],[sheet]],Prg!$A$7:$F$31,6,FALSE)=Prg!$O$2,VLOOKUP(Table1[[#This Row],[sheet]],Prg!$A$7:$F$31,6,FALSE)=Prg!$O$3),"Yes","No")</f>
        <v>No</v>
      </c>
      <c r="AB462" s="66">
        <v>2025</v>
      </c>
      <c r="AC462" s="72">
        <v>18</v>
      </c>
      <c r="AD462" s="66">
        <f ca="1">IF(ISERROR(VLOOKUP(Table1[[#This Row],[item]],INDIRECT("'"&amp;Table1[[#This Row],[sheet]]&amp;"'!$A$8:$T$42"),Table1[[#This Row],[r]],FALSE)),"",VLOOKUP(Table1[[#This Row],[item]],INDIRECT("'"&amp;Table1[[#This Row],[sheet]]&amp;"'!$A$8:$T$42"),Table1[[#This Row],[r]],FALSE))</f>
        <v>0</v>
      </c>
      <c r="AE462" s="72" t="str">
        <f>IF(VLOOKUP(Table1[[#This Row],[sheet]],Prg!$A$7:$J$31,10,FALSE)="","",VLOOKUP(Table1[[#This Row],[sheet]],Prg!$A$7:$J$31,10,FALSE)*1)</f>
        <v/>
      </c>
      <c r="AF462" s="72">
        <f>VLOOKUP(Table1[[#This Row],[sheet]],Prg!$A$7:$J$31,5,FALSE)</f>
        <v>0</v>
      </c>
      <c r="AG462" s="72">
        <f>ROW()</f>
        <v>462</v>
      </c>
    </row>
    <row r="463" spans="24:33" hidden="1" x14ac:dyDescent="0.3">
      <c r="X463" s="66">
        <v>3</v>
      </c>
      <c r="Y463" s="66" t="s">
        <v>492</v>
      </c>
      <c r="Z463" s="66" t="s">
        <v>16</v>
      </c>
      <c r="AA463" s="66" t="str">
        <f>IF(OR(VLOOKUP(Table1[[#This Row],[sheet]],Prg!$A$7:$F$31,6,FALSE)=Prg!$O$2,VLOOKUP(Table1[[#This Row],[sheet]],Prg!$A$7:$F$31,6,FALSE)=Prg!$O$3),"Yes","No")</f>
        <v>No</v>
      </c>
      <c r="AB463" s="66">
        <v>2025</v>
      </c>
      <c r="AC463" s="72">
        <v>18</v>
      </c>
      <c r="AD463" s="66">
        <f ca="1">IF(ISERROR(VLOOKUP(Table1[[#This Row],[item]],INDIRECT("'"&amp;Table1[[#This Row],[sheet]]&amp;"'!$A$8:$T$42"),Table1[[#This Row],[r]],FALSE)),"",VLOOKUP(Table1[[#This Row],[item]],INDIRECT("'"&amp;Table1[[#This Row],[sheet]]&amp;"'!$A$8:$T$42"),Table1[[#This Row],[r]],FALSE))</f>
        <v>0</v>
      </c>
      <c r="AE463" s="72" t="str">
        <f>IF(VLOOKUP(Table1[[#This Row],[sheet]],Prg!$A$7:$J$31,10,FALSE)="","",VLOOKUP(Table1[[#This Row],[sheet]],Prg!$A$7:$J$31,10,FALSE)*1)</f>
        <v/>
      </c>
      <c r="AF463" s="72">
        <f>VLOOKUP(Table1[[#This Row],[sheet]],Prg!$A$7:$J$31,5,FALSE)</f>
        <v>0</v>
      </c>
      <c r="AG463" s="72">
        <f>ROW()</f>
        <v>463</v>
      </c>
    </row>
    <row r="464" spans="24:33" hidden="1" x14ac:dyDescent="0.3">
      <c r="X464" s="66">
        <v>3</v>
      </c>
      <c r="Y464" s="66" t="s">
        <v>493</v>
      </c>
      <c r="Z464" s="66" t="s">
        <v>17</v>
      </c>
      <c r="AA464" s="66" t="str">
        <f>IF(OR(VLOOKUP(Table1[[#This Row],[sheet]],Prg!$A$7:$F$31,6,FALSE)=Prg!$O$2,VLOOKUP(Table1[[#This Row],[sheet]],Prg!$A$7:$F$31,6,FALSE)=Prg!$O$3),"Yes","No")</f>
        <v>No</v>
      </c>
      <c r="AB464" s="66">
        <v>2025</v>
      </c>
      <c r="AC464" s="72">
        <v>18</v>
      </c>
      <c r="AD464" s="66">
        <f ca="1">IF(ISERROR(VLOOKUP(Table1[[#This Row],[item]],INDIRECT("'"&amp;Table1[[#This Row],[sheet]]&amp;"'!$A$8:$T$42"),Table1[[#This Row],[r]],FALSE)),"",VLOOKUP(Table1[[#This Row],[item]],INDIRECT("'"&amp;Table1[[#This Row],[sheet]]&amp;"'!$A$8:$T$42"),Table1[[#This Row],[r]],FALSE))</f>
        <v>0</v>
      </c>
      <c r="AE464" s="72" t="str">
        <f>IF(VLOOKUP(Table1[[#This Row],[sheet]],Prg!$A$7:$J$31,10,FALSE)="","",VLOOKUP(Table1[[#This Row],[sheet]],Prg!$A$7:$J$31,10,FALSE)*1)</f>
        <v/>
      </c>
      <c r="AF464" s="72">
        <f>VLOOKUP(Table1[[#This Row],[sheet]],Prg!$A$7:$J$31,5,FALSE)</f>
        <v>0</v>
      </c>
      <c r="AG464" s="72">
        <f>ROW()</f>
        <v>464</v>
      </c>
    </row>
    <row r="465" spans="24:33" hidden="1" x14ac:dyDescent="0.3">
      <c r="X465" s="66">
        <v>3</v>
      </c>
      <c r="Y465" s="66" t="s">
        <v>494</v>
      </c>
      <c r="Z465" s="66" t="s">
        <v>465</v>
      </c>
      <c r="AA465" s="66" t="str">
        <f>IF(OR(VLOOKUP(Table1[[#This Row],[sheet]],Prg!$A$7:$F$31,6,FALSE)=Prg!$O$2,VLOOKUP(Table1[[#This Row],[sheet]],Prg!$A$7:$F$31,6,FALSE)=Prg!$O$3),"Yes","No")</f>
        <v>No</v>
      </c>
      <c r="AB465" s="66">
        <v>2025</v>
      </c>
      <c r="AC465" s="72">
        <v>18</v>
      </c>
      <c r="AD465" s="66">
        <f ca="1">IF(ISERROR(VLOOKUP(Table1[[#This Row],[item]],INDIRECT("'"&amp;Table1[[#This Row],[sheet]]&amp;"'!$A$8:$T$42"),Table1[[#This Row],[r]],FALSE)),"",VLOOKUP(Table1[[#This Row],[item]],INDIRECT("'"&amp;Table1[[#This Row],[sheet]]&amp;"'!$A$8:$T$42"),Table1[[#This Row],[r]],FALSE))</f>
        <v>0</v>
      </c>
      <c r="AE465" s="72" t="str">
        <f>IF(VLOOKUP(Table1[[#This Row],[sheet]],Prg!$A$7:$J$31,10,FALSE)="","",VLOOKUP(Table1[[#This Row],[sheet]],Prg!$A$7:$J$31,10,FALSE)*1)</f>
        <v/>
      </c>
      <c r="AF465" s="72">
        <f>VLOOKUP(Table1[[#This Row],[sheet]],Prg!$A$7:$J$31,5,FALSE)</f>
        <v>0</v>
      </c>
      <c r="AG465" s="72">
        <f>ROW()</f>
        <v>465</v>
      </c>
    </row>
    <row r="466" spans="24:33" hidden="1" x14ac:dyDescent="0.3">
      <c r="X466" s="66">
        <v>3</v>
      </c>
      <c r="Y466" s="66" t="s">
        <v>495</v>
      </c>
      <c r="Z466" s="66" t="s">
        <v>18</v>
      </c>
      <c r="AA466" s="66" t="str">
        <f>IF(OR(VLOOKUP(Table1[[#This Row],[sheet]],Prg!$A$7:$F$31,6,FALSE)=Prg!$O$2,VLOOKUP(Table1[[#This Row],[sheet]],Prg!$A$7:$F$31,6,FALSE)=Prg!$O$3),"Yes","No")</f>
        <v>No</v>
      </c>
      <c r="AB466" s="66">
        <v>2025</v>
      </c>
      <c r="AC466" s="72">
        <v>18</v>
      </c>
      <c r="AD466" s="66">
        <f ca="1">IF(ISERROR(VLOOKUP(Table1[[#This Row],[item]],INDIRECT("'"&amp;Table1[[#This Row],[sheet]]&amp;"'!$A$8:$T$42"),Table1[[#This Row],[r]],FALSE)),"",VLOOKUP(Table1[[#This Row],[item]],INDIRECT("'"&amp;Table1[[#This Row],[sheet]]&amp;"'!$A$8:$T$42"),Table1[[#This Row],[r]],FALSE))</f>
        <v>0</v>
      </c>
      <c r="AE466" s="72" t="str">
        <f>IF(VLOOKUP(Table1[[#This Row],[sheet]],Prg!$A$7:$J$31,10,FALSE)="","",VLOOKUP(Table1[[#This Row],[sheet]],Prg!$A$7:$J$31,10,FALSE)*1)</f>
        <v/>
      </c>
      <c r="AF466" s="72">
        <f>VLOOKUP(Table1[[#This Row],[sheet]],Prg!$A$7:$J$31,5,FALSE)</f>
        <v>0</v>
      </c>
      <c r="AG466" s="72">
        <f>ROW()</f>
        <v>466</v>
      </c>
    </row>
    <row r="467" spans="24:33" hidden="1" x14ac:dyDescent="0.3">
      <c r="X467" s="66">
        <v>3</v>
      </c>
      <c r="Y467" s="66" t="s">
        <v>496</v>
      </c>
      <c r="Z467" s="66" t="s">
        <v>19</v>
      </c>
      <c r="AA467" s="66" t="str">
        <f>IF(OR(VLOOKUP(Table1[[#This Row],[sheet]],Prg!$A$7:$F$31,6,FALSE)=Prg!$O$2,VLOOKUP(Table1[[#This Row],[sheet]],Prg!$A$7:$F$31,6,FALSE)=Prg!$O$3),"Yes","No")</f>
        <v>No</v>
      </c>
      <c r="AB467" s="66">
        <v>2025</v>
      </c>
      <c r="AC467" s="72">
        <v>18</v>
      </c>
      <c r="AD467" s="66">
        <f ca="1">IF(ISERROR(VLOOKUP(Table1[[#This Row],[item]],INDIRECT("'"&amp;Table1[[#This Row],[sheet]]&amp;"'!$A$8:$T$42"),Table1[[#This Row],[r]],FALSE)),"",VLOOKUP(Table1[[#This Row],[item]],INDIRECT("'"&amp;Table1[[#This Row],[sheet]]&amp;"'!$A$8:$T$42"),Table1[[#This Row],[r]],FALSE))</f>
        <v>0</v>
      </c>
      <c r="AE467" s="72" t="str">
        <f>IF(VLOOKUP(Table1[[#This Row],[sheet]],Prg!$A$7:$J$31,10,FALSE)="","",VLOOKUP(Table1[[#This Row],[sheet]],Prg!$A$7:$J$31,10,FALSE)*1)</f>
        <v/>
      </c>
      <c r="AF467" s="72">
        <f>VLOOKUP(Table1[[#This Row],[sheet]],Prg!$A$7:$J$31,5,FALSE)</f>
        <v>0</v>
      </c>
      <c r="AG467" s="72">
        <f>ROW()</f>
        <v>467</v>
      </c>
    </row>
    <row r="468" spans="24:33" hidden="1" x14ac:dyDescent="0.3">
      <c r="X468" s="66">
        <v>3</v>
      </c>
      <c r="Y468" s="66" t="s">
        <v>497</v>
      </c>
      <c r="Z468" s="66" t="s">
        <v>20</v>
      </c>
      <c r="AA468" s="66" t="str">
        <f>IF(OR(VLOOKUP(Table1[[#This Row],[sheet]],Prg!$A$7:$F$31,6,FALSE)=Prg!$O$2,VLOOKUP(Table1[[#This Row],[sheet]],Prg!$A$7:$F$31,6,FALSE)=Prg!$O$3),"Yes","No")</f>
        <v>No</v>
      </c>
      <c r="AB468" s="66">
        <v>2025</v>
      </c>
      <c r="AC468" s="72">
        <v>18</v>
      </c>
      <c r="AD468" s="66">
        <f ca="1">IF(ISERROR(VLOOKUP(Table1[[#This Row],[item]],INDIRECT("'"&amp;Table1[[#This Row],[sheet]]&amp;"'!$A$8:$T$42"),Table1[[#This Row],[r]],FALSE)),"",VLOOKUP(Table1[[#This Row],[item]],INDIRECT("'"&amp;Table1[[#This Row],[sheet]]&amp;"'!$A$8:$T$42"),Table1[[#This Row],[r]],FALSE))</f>
        <v>0</v>
      </c>
      <c r="AE468" s="72" t="str">
        <f>IF(VLOOKUP(Table1[[#This Row],[sheet]],Prg!$A$7:$J$31,10,FALSE)="","",VLOOKUP(Table1[[#This Row],[sheet]],Prg!$A$7:$J$31,10,FALSE)*1)</f>
        <v/>
      </c>
      <c r="AF468" s="72">
        <f>VLOOKUP(Table1[[#This Row],[sheet]],Prg!$A$7:$J$31,5,FALSE)</f>
        <v>0</v>
      </c>
      <c r="AG468" s="72">
        <f>ROW()</f>
        <v>468</v>
      </c>
    </row>
    <row r="469" spans="24:33" hidden="1" x14ac:dyDescent="0.3">
      <c r="X469" s="66">
        <v>3</v>
      </c>
      <c r="Y469" s="66" t="s">
        <v>498</v>
      </c>
      <c r="Z469" s="66" t="s">
        <v>466</v>
      </c>
      <c r="AA469" s="66" t="str">
        <f>IF(OR(VLOOKUP(Table1[[#This Row],[sheet]],Prg!$A$7:$F$31,6,FALSE)=Prg!$O$2,VLOOKUP(Table1[[#This Row],[sheet]],Prg!$A$7:$F$31,6,FALSE)=Prg!$O$3),"Yes","No")</f>
        <v>No</v>
      </c>
      <c r="AB469" s="66">
        <v>2025</v>
      </c>
      <c r="AC469" s="72">
        <v>18</v>
      </c>
      <c r="AD469" s="66">
        <f ca="1">IF(ISERROR(VLOOKUP(Table1[[#This Row],[item]],INDIRECT("'"&amp;Table1[[#This Row],[sheet]]&amp;"'!$A$8:$T$42"),Table1[[#This Row],[r]],FALSE)),"",VLOOKUP(Table1[[#This Row],[item]],INDIRECT("'"&amp;Table1[[#This Row],[sheet]]&amp;"'!$A$8:$T$42"),Table1[[#This Row],[r]],FALSE))</f>
        <v>0</v>
      </c>
      <c r="AE469" s="72" t="str">
        <f>IF(VLOOKUP(Table1[[#This Row],[sheet]],Prg!$A$7:$J$31,10,FALSE)="","",VLOOKUP(Table1[[#This Row],[sheet]],Prg!$A$7:$J$31,10,FALSE)*1)</f>
        <v/>
      </c>
      <c r="AF469" s="72">
        <f>VLOOKUP(Table1[[#This Row],[sheet]],Prg!$A$7:$J$31,5,FALSE)</f>
        <v>0</v>
      </c>
      <c r="AG469" s="72">
        <f>ROW()</f>
        <v>469</v>
      </c>
    </row>
    <row r="470" spans="24:33" hidden="1" x14ac:dyDescent="0.3">
      <c r="X470" s="66">
        <v>3</v>
      </c>
      <c r="Y470" s="66" t="s">
        <v>499</v>
      </c>
      <c r="Z470" s="66" t="s">
        <v>21</v>
      </c>
      <c r="AA470" s="66" t="str">
        <f>IF(OR(VLOOKUP(Table1[[#This Row],[sheet]],Prg!$A$7:$F$31,6,FALSE)=Prg!$O$2,VLOOKUP(Table1[[#This Row],[sheet]],Prg!$A$7:$F$31,6,FALSE)=Prg!$O$3),"Yes","No")</f>
        <v>No</v>
      </c>
      <c r="AB470" s="66">
        <v>2025</v>
      </c>
      <c r="AC470" s="72">
        <v>18</v>
      </c>
      <c r="AD470" s="66">
        <f ca="1">IF(ISERROR(VLOOKUP(Table1[[#This Row],[item]],INDIRECT("'"&amp;Table1[[#This Row],[sheet]]&amp;"'!$A$8:$T$42"),Table1[[#This Row],[r]],FALSE)),"",VLOOKUP(Table1[[#This Row],[item]],INDIRECT("'"&amp;Table1[[#This Row],[sheet]]&amp;"'!$A$8:$T$42"),Table1[[#This Row],[r]],FALSE))</f>
        <v>0</v>
      </c>
      <c r="AE470" s="72" t="str">
        <f>IF(VLOOKUP(Table1[[#This Row],[sheet]],Prg!$A$7:$J$31,10,FALSE)="","",VLOOKUP(Table1[[#This Row],[sheet]],Prg!$A$7:$J$31,10,FALSE)*1)</f>
        <v/>
      </c>
      <c r="AF470" s="72">
        <f>VLOOKUP(Table1[[#This Row],[sheet]],Prg!$A$7:$J$31,5,FALSE)</f>
        <v>0</v>
      </c>
      <c r="AG470" s="72">
        <f>ROW()</f>
        <v>470</v>
      </c>
    </row>
    <row r="471" spans="24:33" hidden="1" x14ac:dyDescent="0.3">
      <c r="X471" s="66">
        <v>3</v>
      </c>
      <c r="Y471" s="66" t="s">
        <v>500</v>
      </c>
      <c r="Z471" s="66" t="s">
        <v>22</v>
      </c>
      <c r="AA471" s="66" t="str">
        <f>IF(OR(VLOOKUP(Table1[[#This Row],[sheet]],Prg!$A$7:$F$31,6,FALSE)=Prg!$O$2,VLOOKUP(Table1[[#This Row],[sheet]],Prg!$A$7:$F$31,6,FALSE)=Prg!$O$3),"Yes","No")</f>
        <v>No</v>
      </c>
      <c r="AB471" s="66">
        <v>2025</v>
      </c>
      <c r="AC471" s="72">
        <v>18</v>
      </c>
      <c r="AD471" s="66">
        <f ca="1">IF(ISERROR(VLOOKUP(Table1[[#This Row],[item]],INDIRECT("'"&amp;Table1[[#This Row],[sheet]]&amp;"'!$A$8:$T$42"),Table1[[#This Row],[r]],FALSE)),"",VLOOKUP(Table1[[#This Row],[item]],INDIRECT("'"&amp;Table1[[#This Row],[sheet]]&amp;"'!$A$8:$T$42"),Table1[[#This Row],[r]],FALSE))</f>
        <v>0</v>
      </c>
      <c r="AE471" s="72" t="str">
        <f>IF(VLOOKUP(Table1[[#This Row],[sheet]],Prg!$A$7:$J$31,10,FALSE)="","",VLOOKUP(Table1[[#This Row],[sheet]],Prg!$A$7:$J$31,10,FALSE)*1)</f>
        <v/>
      </c>
      <c r="AF471" s="72">
        <f>VLOOKUP(Table1[[#This Row],[sheet]],Prg!$A$7:$J$31,5,FALSE)</f>
        <v>0</v>
      </c>
      <c r="AG471" s="72">
        <f>ROW()</f>
        <v>471</v>
      </c>
    </row>
    <row r="472" spans="24:33" hidden="1" x14ac:dyDescent="0.3">
      <c r="X472" s="66">
        <v>3</v>
      </c>
      <c r="Y472" s="66" t="s">
        <v>501</v>
      </c>
      <c r="Z472" s="66" t="s">
        <v>23</v>
      </c>
      <c r="AA472" s="66" t="str">
        <f>IF(OR(VLOOKUP(Table1[[#This Row],[sheet]],Prg!$A$7:$F$31,6,FALSE)=Prg!$O$2,VLOOKUP(Table1[[#This Row],[sheet]],Prg!$A$7:$F$31,6,FALSE)=Prg!$O$3),"Yes","No")</f>
        <v>No</v>
      </c>
      <c r="AB472" s="66">
        <v>2025</v>
      </c>
      <c r="AC472" s="72">
        <v>18</v>
      </c>
      <c r="AD472" s="66">
        <f ca="1">IF(ISERROR(VLOOKUP(Table1[[#This Row],[item]],INDIRECT("'"&amp;Table1[[#This Row],[sheet]]&amp;"'!$A$8:$T$42"),Table1[[#This Row],[r]],FALSE)),"",VLOOKUP(Table1[[#This Row],[item]],INDIRECT("'"&amp;Table1[[#This Row],[sheet]]&amp;"'!$A$8:$T$42"),Table1[[#This Row],[r]],FALSE))</f>
        <v>0</v>
      </c>
      <c r="AE472" s="72" t="str">
        <f>IF(VLOOKUP(Table1[[#This Row],[sheet]],Prg!$A$7:$J$31,10,FALSE)="","",VLOOKUP(Table1[[#This Row],[sheet]],Prg!$A$7:$J$31,10,FALSE)*1)</f>
        <v/>
      </c>
      <c r="AF472" s="72">
        <f>VLOOKUP(Table1[[#This Row],[sheet]],Prg!$A$7:$J$31,5,FALSE)</f>
        <v>0</v>
      </c>
      <c r="AG472" s="72">
        <f>ROW()</f>
        <v>472</v>
      </c>
    </row>
    <row r="473" spans="24:33" hidden="1" x14ac:dyDescent="0.3">
      <c r="X473" s="66">
        <v>3</v>
      </c>
      <c r="Y473" s="66" t="s">
        <v>502</v>
      </c>
      <c r="Z473" s="66" t="s">
        <v>467</v>
      </c>
      <c r="AA473" s="66" t="str">
        <f>IF(OR(VLOOKUP(Table1[[#This Row],[sheet]],Prg!$A$7:$F$31,6,FALSE)=Prg!$O$2,VLOOKUP(Table1[[#This Row],[sheet]],Prg!$A$7:$F$31,6,FALSE)=Prg!$O$3),"Yes","No")</f>
        <v>No</v>
      </c>
      <c r="AB473" s="66">
        <v>2025</v>
      </c>
      <c r="AC473" s="72">
        <v>18</v>
      </c>
      <c r="AD473" s="66">
        <f ca="1">IF(ISERROR(VLOOKUP(Table1[[#This Row],[item]],INDIRECT("'"&amp;Table1[[#This Row],[sheet]]&amp;"'!$A$8:$T$42"),Table1[[#This Row],[r]],FALSE)),"",VLOOKUP(Table1[[#This Row],[item]],INDIRECT("'"&amp;Table1[[#This Row],[sheet]]&amp;"'!$A$8:$T$42"),Table1[[#This Row],[r]],FALSE))</f>
        <v>0</v>
      </c>
      <c r="AE473" s="72" t="str">
        <f>IF(VLOOKUP(Table1[[#This Row],[sheet]],Prg!$A$7:$J$31,10,FALSE)="","",VLOOKUP(Table1[[#This Row],[sheet]],Prg!$A$7:$J$31,10,FALSE)*1)</f>
        <v/>
      </c>
      <c r="AF473" s="72">
        <f>VLOOKUP(Table1[[#This Row],[sheet]],Prg!$A$7:$J$31,5,FALSE)</f>
        <v>0</v>
      </c>
      <c r="AG473" s="72">
        <f>ROW()</f>
        <v>473</v>
      </c>
    </row>
    <row r="474" spans="24:33" hidden="1" x14ac:dyDescent="0.3">
      <c r="X474" s="66">
        <v>3</v>
      </c>
      <c r="Y474" s="66" t="s">
        <v>473</v>
      </c>
      <c r="Z474" s="66" t="s">
        <v>1</v>
      </c>
      <c r="AA474" s="66" t="str">
        <f>IF(OR(VLOOKUP(Table1[[#This Row],[sheet]],Prg!$A$7:$F$31,6,FALSE)=Prg!$O$2,VLOOKUP(Table1[[#This Row],[sheet]],Prg!$A$7:$F$31,6,FALSE)=Prg!$O$3),"Yes","No")</f>
        <v>No</v>
      </c>
      <c r="AB474" s="66">
        <v>2025</v>
      </c>
      <c r="AC474" s="72">
        <v>18</v>
      </c>
      <c r="AD474" s="66">
        <f ca="1">IF(ISERROR(VLOOKUP(Table1[[#This Row],[item]],INDIRECT("'"&amp;Table1[[#This Row],[sheet]]&amp;"'!$A$8:$T$42"),Table1[[#This Row],[r]],FALSE)),"",VLOOKUP(Table1[[#This Row],[item]],INDIRECT("'"&amp;Table1[[#This Row],[sheet]]&amp;"'!$A$8:$T$42"),Table1[[#This Row],[r]],FALSE))</f>
        <v>0</v>
      </c>
      <c r="AE474" s="72" t="str">
        <f>IF(VLOOKUP(Table1[[#This Row],[sheet]],Prg!$A$7:$J$31,10,FALSE)="","",VLOOKUP(Table1[[#This Row],[sheet]],Prg!$A$7:$J$31,10,FALSE)*1)</f>
        <v/>
      </c>
      <c r="AF474" s="72">
        <f>VLOOKUP(Table1[[#This Row],[sheet]],Prg!$A$7:$J$31,5,FALSE)</f>
        <v>0</v>
      </c>
      <c r="AG474" s="72">
        <f>ROW()</f>
        <v>474</v>
      </c>
    </row>
    <row r="475" spans="24:33" hidden="1" x14ac:dyDescent="0.3">
      <c r="X475" s="66">
        <v>3</v>
      </c>
      <c r="Y475" s="66" t="s">
        <v>474</v>
      </c>
      <c r="Z475" s="66" t="s">
        <v>24</v>
      </c>
      <c r="AA475" s="66" t="str">
        <f>IF(OR(VLOOKUP(Table1[[#This Row],[sheet]],Prg!$A$7:$F$31,6,FALSE)=Prg!$O$2,VLOOKUP(Table1[[#This Row],[sheet]],Prg!$A$7:$F$31,6,FALSE)=Prg!$O$3),"Yes","No")</f>
        <v>No</v>
      </c>
      <c r="AB475" s="66">
        <v>2025</v>
      </c>
      <c r="AC475" s="72">
        <v>18</v>
      </c>
      <c r="AD475" s="66">
        <f ca="1">IF(ISERROR(VLOOKUP(Table1[[#This Row],[item]],INDIRECT("'"&amp;Table1[[#This Row],[sheet]]&amp;"'!$A$8:$T$42"),Table1[[#This Row],[r]],FALSE)),"",VLOOKUP(Table1[[#This Row],[item]],INDIRECT("'"&amp;Table1[[#This Row],[sheet]]&amp;"'!$A$8:$T$42"),Table1[[#This Row],[r]],FALSE))</f>
        <v>0</v>
      </c>
      <c r="AE475" s="72" t="str">
        <f>IF(VLOOKUP(Table1[[#This Row],[sheet]],Prg!$A$7:$J$31,10,FALSE)="","",VLOOKUP(Table1[[#This Row],[sheet]],Prg!$A$7:$J$31,10,FALSE)*1)</f>
        <v/>
      </c>
      <c r="AF475" s="72">
        <f>VLOOKUP(Table1[[#This Row],[sheet]],Prg!$A$7:$J$31,5,FALSE)</f>
        <v>0</v>
      </c>
      <c r="AG475" s="72">
        <f>ROW()</f>
        <v>475</v>
      </c>
    </row>
    <row r="476" spans="24:33" hidden="1" x14ac:dyDescent="0.3">
      <c r="X476" s="66">
        <v>3</v>
      </c>
      <c r="Y476" s="66" t="s">
        <v>477</v>
      </c>
      <c r="Z476" s="66" t="s">
        <v>25</v>
      </c>
      <c r="AA476" s="66" t="str">
        <f>IF(OR(VLOOKUP(Table1[[#This Row],[sheet]],Prg!$A$7:$F$31,6,FALSE)=Prg!$O$2,VLOOKUP(Table1[[#This Row],[sheet]],Prg!$A$7:$F$31,6,FALSE)=Prg!$O$3),"Yes","No")</f>
        <v>No</v>
      </c>
      <c r="AB476" s="66">
        <v>2025</v>
      </c>
      <c r="AC476" s="72">
        <v>18</v>
      </c>
      <c r="AD476" s="66">
        <f ca="1">IF(ISERROR(VLOOKUP(Table1[[#This Row],[item]],INDIRECT("'"&amp;Table1[[#This Row],[sheet]]&amp;"'!$A$8:$T$42"),Table1[[#This Row],[r]],FALSE)),"",VLOOKUP(Table1[[#This Row],[item]],INDIRECT("'"&amp;Table1[[#This Row],[sheet]]&amp;"'!$A$8:$T$42"),Table1[[#This Row],[r]],FALSE))</f>
        <v>0</v>
      </c>
      <c r="AE476" s="72" t="str">
        <f>IF(VLOOKUP(Table1[[#This Row],[sheet]],Prg!$A$7:$J$31,10,FALSE)="","",VLOOKUP(Table1[[#This Row],[sheet]],Prg!$A$7:$J$31,10,FALSE)*1)</f>
        <v/>
      </c>
      <c r="AF476" s="72">
        <f>VLOOKUP(Table1[[#This Row],[sheet]],Prg!$A$7:$J$31,5,FALSE)</f>
        <v>0</v>
      </c>
      <c r="AG476" s="72">
        <f>ROW()</f>
        <v>476</v>
      </c>
    </row>
    <row r="477" spans="24:33" hidden="1" x14ac:dyDescent="0.3">
      <c r="X477" s="66">
        <v>3</v>
      </c>
      <c r="Y477" s="66" t="s">
        <v>478</v>
      </c>
      <c r="Z477" s="66" t="s">
        <v>26</v>
      </c>
      <c r="AA477" s="66" t="str">
        <f>IF(OR(VLOOKUP(Table1[[#This Row],[sheet]],Prg!$A$7:$F$31,6,FALSE)=Prg!$O$2,VLOOKUP(Table1[[#This Row],[sheet]],Prg!$A$7:$F$31,6,FALSE)=Prg!$O$3),"Yes","No")</f>
        <v>No</v>
      </c>
      <c r="AB477" s="66">
        <v>2025</v>
      </c>
      <c r="AC477" s="72">
        <v>18</v>
      </c>
      <c r="AD477" s="66">
        <f ca="1">IF(ISERROR(VLOOKUP(Table1[[#This Row],[item]],INDIRECT("'"&amp;Table1[[#This Row],[sheet]]&amp;"'!$A$8:$T$42"),Table1[[#This Row],[r]],FALSE)),"",VLOOKUP(Table1[[#This Row],[item]],INDIRECT("'"&amp;Table1[[#This Row],[sheet]]&amp;"'!$A$8:$T$42"),Table1[[#This Row],[r]],FALSE))</f>
        <v>0</v>
      </c>
      <c r="AE477" s="72" t="str">
        <f>IF(VLOOKUP(Table1[[#This Row],[sheet]],Prg!$A$7:$J$31,10,FALSE)="","",VLOOKUP(Table1[[#This Row],[sheet]],Prg!$A$7:$J$31,10,FALSE)*1)</f>
        <v/>
      </c>
      <c r="AF477" s="72">
        <f>VLOOKUP(Table1[[#This Row],[sheet]],Prg!$A$7:$J$31,5,FALSE)</f>
        <v>0</v>
      </c>
      <c r="AG477" s="72">
        <f>ROW()</f>
        <v>477</v>
      </c>
    </row>
    <row r="478" spans="24:33" hidden="1" x14ac:dyDescent="0.3">
      <c r="X478" s="66">
        <v>3</v>
      </c>
      <c r="Y478" s="66" t="s">
        <v>479</v>
      </c>
      <c r="Z478" s="66" t="s">
        <v>27</v>
      </c>
      <c r="AA478" s="66" t="str">
        <f>IF(OR(VLOOKUP(Table1[[#This Row],[sheet]],Prg!$A$7:$F$31,6,FALSE)=Prg!$O$2,VLOOKUP(Table1[[#This Row],[sheet]],Prg!$A$7:$F$31,6,FALSE)=Prg!$O$3),"Yes","No")</f>
        <v>No</v>
      </c>
      <c r="AB478" s="66">
        <v>2025</v>
      </c>
      <c r="AC478" s="72">
        <v>18</v>
      </c>
      <c r="AD478" s="66">
        <f ca="1">IF(ISERROR(VLOOKUP(Table1[[#This Row],[item]],INDIRECT("'"&amp;Table1[[#This Row],[sheet]]&amp;"'!$A$8:$T$42"),Table1[[#This Row],[r]],FALSE)),"",VLOOKUP(Table1[[#This Row],[item]],INDIRECT("'"&amp;Table1[[#This Row],[sheet]]&amp;"'!$A$8:$T$42"),Table1[[#This Row],[r]],FALSE))</f>
        <v>0</v>
      </c>
      <c r="AE478" s="72" t="str">
        <f>IF(VLOOKUP(Table1[[#This Row],[sheet]],Prg!$A$7:$J$31,10,FALSE)="","",VLOOKUP(Table1[[#This Row],[sheet]],Prg!$A$7:$J$31,10,FALSE)*1)</f>
        <v/>
      </c>
      <c r="AF478" s="72">
        <f>VLOOKUP(Table1[[#This Row],[sheet]],Prg!$A$7:$J$31,5,FALSE)</f>
        <v>0</v>
      </c>
      <c r="AG478" s="72">
        <f>ROW()</f>
        <v>478</v>
      </c>
    </row>
    <row r="479" spans="24:33" hidden="1" x14ac:dyDescent="0.3">
      <c r="X479" s="66">
        <v>3</v>
      </c>
      <c r="Y479" s="66" t="s">
        <v>475</v>
      </c>
      <c r="Z479" s="66" t="s">
        <v>28</v>
      </c>
      <c r="AA479" s="66" t="str">
        <f>IF(OR(VLOOKUP(Table1[[#This Row],[sheet]],Prg!$A$7:$F$31,6,FALSE)=Prg!$O$2,VLOOKUP(Table1[[#This Row],[sheet]],Prg!$A$7:$F$31,6,FALSE)=Prg!$O$3),"Yes","No")</f>
        <v>No</v>
      </c>
      <c r="AB479" s="66">
        <v>2025</v>
      </c>
      <c r="AC479" s="72">
        <v>18</v>
      </c>
      <c r="AD479" s="66">
        <f ca="1">IF(ISERROR(VLOOKUP(Table1[[#This Row],[item]],INDIRECT("'"&amp;Table1[[#This Row],[sheet]]&amp;"'!$A$8:$T$42"),Table1[[#This Row],[r]],FALSE)),"",VLOOKUP(Table1[[#This Row],[item]],INDIRECT("'"&amp;Table1[[#This Row],[sheet]]&amp;"'!$A$8:$T$42"),Table1[[#This Row],[r]],FALSE))</f>
        <v>0</v>
      </c>
      <c r="AE479" s="72" t="str">
        <f>IF(VLOOKUP(Table1[[#This Row],[sheet]],Prg!$A$7:$J$31,10,FALSE)="","",VLOOKUP(Table1[[#This Row],[sheet]],Prg!$A$7:$J$31,10,FALSE)*1)</f>
        <v/>
      </c>
      <c r="AF479" s="72">
        <f>VLOOKUP(Table1[[#This Row],[sheet]],Prg!$A$7:$J$31,5,FALSE)</f>
        <v>0</v>
      </c>
      <c r="AG479" s="72">
        <f>ROW()</f>
        <v>479</v>
      </c>
    </row>
    <row r="480" spans="24:33" hidden="1" x14ac:dyDescent="0.3">
      <c r="X480" s="66">
        <v>3</v>
      </c>
      <c r="Y480" s="66" t="s">
        <v>480</v>
      </c>
      <c r="Z480" s="66" t="s">
        <v>29</v>
      </c>
      <c r="AA480" s="66" t="str">
        <f>IF(OR(VLOOKUP(Table1[[#This Row],[sheet]],Prg!$A$7:$F$31,6,FALSE)=Prg!$O$2,VLOOKUP(Table1[[#This Row],[sheet]],Prg!$A$7:$F$31,6,FALSE)=Prg!$O$3),"Yes","No")</f>
        <v>No</v>
      </c>
      <c r="AB480" s="66">
        <v>2025</v>
      </c>
      <c r="AC480" s="72">
        <v>18</v>
      </c>
      <c r="AD480" s="66">
        <f ca="1">IF(ISERROR(VLOOKUP(Table1[[#This Row],[item]],INDIRECT("'"&amp;Table1[[#This Row],[sheet]]&amp;"'!$A$8:$T$42"),Table1[[#This Row],[r]],FALSE)),"",VLOOKUP(Table1[[#This Row],[item]],INDIRECT("'"&amp;Table1[[#This Row],[sheet]]&amp;"'!$A$8:$T$42"),Table1[[#This Row],[r]],FALSE))</f>
        <v>0</v>
      </c>
      <c r="AE480" s="72" t="str">
        <f>IF(VLOOKUP(Table1[[#This Row],[sheet]],Prg!$A$7:$J$31,10,FALSE)="","",VLOOKUP(Table1[[#This Row],[sheet]],Prg!$A$7:$J$31,10,FALSE)*1)</f>
        <v/>
      </c>
      <c r="AF480" s="72">
        <f>VLOOKUP(Table1[[#This Row],[sheet]],Prg!$A$7:$J$31,5,FALSE)</f>
        <v>0</v>
      </c>
      <c r="AG480" s="72">
        <f>ROW()</f>
        <v>480</v>
      </c>
    </row>
    <row r="481" spans="24:33" hidden="1" x14ac:dyDescent="0.3">
      <c r="X481" s="66">
        <v>3</v>
      </c>
      <c r="Y481" s="66" t="s">
        <v>481</v>
      </c>
      <c r="Z481" s="66" t="s">
        <v>30</v>
      </c>
      <c r="AA481" s="66" t="str">
        <f>IF(OR(VLOOKUP(Table1[[#This Row],[sheet]],Prg!$A$7:$F$31,6,FALSE)=Prg!$O$2,VLOOKUP(Table1[[#This Row],[sheet]],Prg!$A$7:$F$31,6,FALSE)=Prg!$O$3),"Yes","No")</f>
        <v>No</v>
      </c>
      <c r="AB481" s="66">
        <v>2025</v>
      </c>
      <c r="AC481" s="72">
        <v>18</v>
      </c>
      <c r="AD481" s="66">
        <f ca="1">IF(ISERROR(VLOOKUP(Table1[[#This Row],[item]],INDIRECT("'"&amp;Table1[[#This Row],[sheet]]&amp;"'!$A$8:$T$42"),Table1[[#This Row],[r]],FALSE)),"",VLOOKUP(Table1[[#This Row],[item]],INDIRECT("'"&amp;Table1[[#This Row],[sheet]]&amp;"'!$A$8:$T$42"),Table1[[#This Row],[r]],FALSE))</f>
        <v>0</v>
      </c>
      <c r="AE481" s="72" t="str">
        <f>IF(VLOOKUP(Table1[[#This Row],[sheet]],Prg!$A$7:$J$31,10,FALSE)="","",VLOOKUP(Table1[[#This Row],[sheet]],Prg!$A$7:$J$31,10,FALSE)*1)</f>
        <v/>
      </c>
      <c r="AF481" s="72">
        <f>VLOOKUP(Table1[[#This Row],[sheet]],Prg!$A$7:$J$31,5,FALSE)</f>
        <v>0</v>
      </c>
      <c r="AG481" s="72">
        <f>ROW()</f>
        <v>481</v>
      </c>
    </row>
    <row r="482" spans="24:33" hidden="1" x14ac:dyDescent="0.3">
      <c r="X482" s="66">
        <v>3</v>
      </c>
      <c r="Y482" s="66" t="s">
        <v>482</v>
      </c>
      <c r="Z482" s="66" t="s">
        <v>27</v>
      </c>
      <c r="AA482" s="66" t="str">
        <f>IF(OR(VLOOKUP(Table1[[#This Row],[sheet]],Prg!$A$7:$F$31,6,FALSE)=Prg!$O$2,VLOOKUP(Table1[[#This Row],[sheet]],Prg!$A$7:$F$31,6,FALSE)=Prg!$O$3),"Yes","No")</f>
        <v>No</v>
      </c>
      <c r="AB482" s="66">
        <v>2025</v>
      </c>
      <c r="AC482" s="72">
        <v>18</v>
      </c>
      <c r="AD482" s="66">
        <f ca="1">IF(ISERROR(VLOOKUP(Table1[[#This Row],[item]],INDIRECT("'"&amp;Table1[[#This Row],[sheet]]&amp;"'!$A$8:$T$42"),Table1[[#This Row],[r]],FALSE)),"",VLOOKUP(Table1[[#This Row],[item]],INDIRECT("'"&amp;Table1[[#This Row],[sheet]]&amp;"'!$A$8:$T$42"),Table1[[#This Row],[r]],FALSE))</f>
        <v>0</v>
      </c>
      <c r="AE482" s="72" t="str">
        <f>IF(VLOOKUP(Table1[[#This Row],[sheet]],Prg!$A$7:$J$31,10,FALSE)="","",VLOOKUP(Table1[[#This Row],[sheet]],Prg!$A$7:$J$31,10,FALSE)*1)</f>
        <v/>
      </c>
      <c r="AF482" s="72">
        <f>VLOOKUP(Table1[[#This Row],[sheet]],Prg!$A$7:$J$31,5,FALSE)</f>
        <v>0</v>
      </c>
      <c r="AG482" s="72">
        <f>ROW()</f>
        <v>482</v>
      </c>
    </row>
    <row r="483" spans="24:33" hidden="1" x14ac:dyDescent="0.3">
      <c r="X483" s="66">
        <v>3</v>
      </c>
      <c r="Y483" s="66" t="s">
        <v>476</v>
      </c>
      <c r="Z483" s="66" t="s">
        <v>469</v>
      </c>
      <c r="AA483" s="66" t="str">
        <f>IF(OR(VLOOKUP(Table1[[#This Row],[sheet]],Prg!$A$7:$F$31,6,FALSE)=Prg!$O$2,VLOOKUP(Table1[[#This Row],[sheet]],Prg!$A$7:$F$31,6,FALSE)=Prg!$O$3),"Yes","No")</f>
        <v>No</v>
      </c>
      <c r="AB483" s="66">
        <v>2025</v>
      </c>
      <c r="AC483" s="72">
        <v>18</v>
      </c>
      <c r="AD483" s="66">
        <f ca="1">IF(ISERROR(VLOOKUP(Table1[[#This Row],[item]],INDIRECT("'"&amp;Table1[[#This Row],[sheet]]&amp;"'!$A$8:$T$42"),Table1[[#This Row],[r]],FALSE)),"",VLOOKUP(Table1[[#This Row],[item]],INDIRECT("'"&amp;Table1[[#This Row],[sheet]]&amp;"'!$A$8:$T$42"),Table1[[#This Row],[r]],FALSE))</f>
        <v>0</v>
      </c>
      <c r="AE483" s="72" t="str">
        <f>IF(VLOOKUP(Table1[[#This Row],[sheet]],Prg!$A$7:$J$31,10,FALSE)="","",VLOOKUP(Table1[[#This Row],[sheet]],Prg!$A$7:$J$31,10,FALSE)*1)</f>
        <v/>
      </c>
      <c r="AF483" s="72">
        <f>VLOOKUP(Table1[[#This Row],[sheet]],Prg!$A$7:$J$31,5,FALSE)</f>
        <v>0</v>
      </c>
      <c r="AG483" s="72">
        <f>ROW()</f>
        <v>483</v>
      </c>
    </row>
    <row r="484" spans="24:33" hidden="1" x14ac:dyDescent="0.3">
      <c r="X484" s="66">
        <v>3</v>
      </c>
      <c r="Y484" s="66" t="s">
        <v>483</v>
      </c>
      <c r="Z484" s="66" t="s">
        <v>470</v>
      </c>
      <c r="AA484" s="66" t="str">
        <f>IF(OR(VLOOKUP(Table1[[#This Row],[sheet]],Prg!$A$7:$F$31,6,FALSE)=Prg!$O$2,VLOOKUP(Table1[[#This Row],[sheet]],Prg!$A$7:$F$31,6,FALSE)=Prg!$O$3),"Yes","No")</f>
        <v>No</v>
      </c>
      <c r="AB484" s="66">
        <v>2025</v>
      </c>
      <c r="AC484" s="72">
        <v>18</v>
      </c>
      <c r="AD484" s="66">
        <f ca="1">IF(ISERROR(VLOOKUP(Table1[[#This Row],[item]],INDIRECT("'"&amp;Table1[[#This Row],[sheet]]&amp;"'!$A$8:$T$42"),Table1[[#This Row],[r]],FALSE)),"",VLOOKUP(Table1[[#This Row],[item]],INDIRECT("'"&amp;Table1[[#This Row],[sheet]]&amp;"'!$A$8:$T$42"),Table1[[#This Row],[r]],FALSE))</f>
        <v>0</v>
      </c>
      <c r="AE484" s="72" t="str">
        <f>IF(VLOOKUP(Table1[[#This Row],[sheet]],Prg!$A$7:$J$31,10,FALSE)="","",VLOOKUP(Table1[[#This Row],[sheet]],Prg!$A$7:$J$31,10,FALSE)*1)</f>
        <v/>
      </c>
      <c r="AF484" s="72">
        <f>VLOOKUP(Table1[[#This Row],[sheet]],Prg!$A$7:$J$31,5,FALSE)</f>
        <v>0</v>
      </c>
      <c r="AG484" s="72">
        <f>ROW()</f>
        <v>484</v>
      </c>
    </row>
    <row r="485" spans="24:33" hidden="1" x14ac:dyDescent="0.3">
      <c r="X485" s="66">
        <v>3</v>
      </c>
      <c r="Y485" s="66" t="s">
        <v>484</v>
      </c>
      <c r="Z485" s="66" t="s">
        <v>471</v>
      </c>
      <c r="AA485" s="66" t="str">
        <f>IF(OR(VLOOKUP(Table1[[#This Row],[sheet]],Prg!$A$7:$F$31,6,FALSE)=Prg!$O$2,VLOOKUP(Table1[[#This Row],[sheet]],Prg!$A$7:$F$31,6,FALSE)=Prg!$O$3),"Yes","No")</f>
        <v>No</v>
      </c>
      <c r="AB485" s="66">
        <v>2025</v>
      </c>
      <c r="AC485" s="72">
        <v>18</v>
      </c>
      <c r="AD485" s="66">
        <f ca="1">IF(ISERROR(VLOOKUP(Table1[[#This Row],[item]],INDIRECT("'"&amp;Table1[[#This Row],[sheet]]&amp;"'!$A$8:$T$42"),Table1[[#This Row],[r]],FALSE)),"",VLOOKUP(Table1[[#This Row],[item]],INDIRECT("'"&amp;Table1[[#This Row],[sheet]]&amp;"'!$A$8:$T$42"),Table1[[#This Row],[r]],FALSE))</f>
        <v>0</v>
      </c>
      <c r="AE485" s="72" t="str">
        <f>IF(VLOOKUP(Table1[[#This Row],[sheet]],Prg!$A$7:$J$31,10,FALSE)="","",VLOOKUP(Table1[[#This Row],[sheet]],Prg!$A$7:$J$31,10,FALSE)*1)</f>
        <v/>
      </c>
      <c r="AF485" s="72">
        <f>VLOOKUP(Table1[[#This Row],[sheet]],Prg!$A$7:$J$31,5,FALSE)</f>
        <v>0</v>
      </c>
      <c r="AG485" s="72">
        <f>ROW()</f>
        <v>485</v>
      </c>
    </row>
    <row r="486" spans="24:33" hidden="1" x14ac:dyDescent="0.3">
      <c r="X486" s="66">
        <v>3</v>
      </c>
      <c r="Y486" s="66" t="s">
        <v>485</v>
      </c>
      <c r="Z486" s="66" t="s">
        <v>472</v>
      </c>
      <c r="AA486" s="66" t="str">
        <f>IF(OR(VLOOKUP(Table1[[#This Row],[sheet]],Prg!$A$7:$F$31,6,FALSE)=Prg!$O$2,VLOOKUP(Table1[[#This Row],[sheet]],Prg!$A$7:$F$31,6,FALSE)=Prg!$O$3),"Yes","No")</f>
        <v>No</v>
      </c>
      <c r="AB486" s="66">
        <v>2025</v>
      </c>
      <c r="AC486" s="72">
        <v>18</v>
      </c>
      <c r="AD486" s="66">
        <f ca="1">IF(ISERROR(VLOOKUP(Table1[[#This Row],[item]],INDIRECT("'"&amp;Table1[[#This Row],[sheet]]&amp;"'!$A$8:$T$42"),Table1[[#This Row],[r]],FALSE)),"",VLOOKUP(Table1[[#This Row],[item]],INDIRECT("'"&amp;Table1[[#This Row],[sheet]]&amp;"'!$A$8:$T$42"),Table1[[#This Row],[r]],FALSE))</f>
        <v>0</v>
      </c>
      <c r="AE486" s="72" t="str">
        <f>IF(VLOOKUP(Table1[[#This Row],[sheet]],Prg!$A$7:$J$31,10,FALSE)="","",VLOOKUP(Table1[[#This Row],[sheet]],Prg!$A$7:$J$31,10,FALSE)*1)</f>
        <v/>
      </c>
      <c r="AF486" s="72">
        <f>VLOOKUP(Table1[[#This Row],[sheet]],Prg!$A$7:$J$31,5,FALSE)</f>
        <v>0</v>
      </c>
      <c r="AG486" s="72">
        <f>ROW()</f>
        <v>486</v>
      </c>
    </row>
    <row r="487" spans="24:33" hidden="1" x14ac:dyDescent="0.3">
      <c r="X487" s="66">
        <v>3</v>
      </c>
      <c r="Y487" s="66" t="s">
        <v>486</v>
      </c>
      <c r="Z487" s="66" t="s">
        <v>31</v>
      </c>
      <c r="AA487" s="66" t="str">
        <f>IF(OR(VLOOKUP(Table1[[#This Row],[sheet]],Prg!$A$7:$F$31,6,FALSE)=Prg!$O$2,VLOOKUP(Table1[[#This Row],[sheet]],Prg!$A$7:$F$31,6,FALSE)=Prg!$O$3),"Yes","No")</f>
        <v>No</v>
      </c>
      <c r="AB487" s="66">
        <v>2025</v>
      </c>
      <c r="AC487" s="72">
        <v>18</v>
      </c>
      <c r="AD487" s="66">
        <f ca="1">IF(ISERROR(VLOOKUP(Table1[[#This Row],[item]],INDIRECT("'"&amp;Table1[[#This Row],[sheet]]&amp;"'!$A$8:$T$42"),Table1[[#This Row],[r]],FALSE)),"",VLOOKUP(Table1[[#This Row],[item]],INDIRECT("'"&amp;Table1[[#This Row],[sheet]]&amp;"'!$A$8:$T$42"),Table1[[#This Row],[r]],FALSE))</f>
        <v>0</v>
      </c>
      <c r="AE487" s="72" t="str">
        <f>IF(VLOOKUP(Table1[[#This Row],[sheet]],Prg!$A$7:$J$31,10,FALSE)="","",VLOOKUP(Table1[[#This Row],[sheet]],Prg!$A$7:$J$31,10,FALSE)*1)</f>
        <v/>
      </c>
      <c r="AF487" s="72">
        <f>VLOOKUP(Table1[[#This Row],[sheet]],Prg!$A$7:$J$31,5,FALSE)</f>
        <v>0</v>
      </c>
      <c r="AG487" s="72">
        <f>ROW()</f>
        <v>487</v>
      </c>
    </row>
    <row r="488" spans="24:33" hidden="1" x14ac:dyDescent="0.3">
      <c r="X488" s="66">
        <v>3</v>
      </c>
      <c r="Y488" s="70" t="s">
        <v>487</v>
      </c>
      <c r="Z488" s="70" t="s">
        <v>12</v>
      </c>
      <c r="AA488" s="70" t="str">
        <f>IF(OR(VLOOKUP(Table1[[#This Row],[sheet]],Prg!$A$7:$F$31,6,FALSE)=Prg!$O$2,VLOOKUP(Table1[[#This Row],[sheet]],Prg!$A$7:$F$31,6,FALSE)=Prg!$O$3),"Yes","No")</f>
        <v>No</v>
      </c>
      <c r="AB488" s="70">
        <v>2026</v>
      </c>
      <c r="AC488" s="72">
        <v>19</v>
      </c>
      <c r="AD488" s="66">
        <f ca="1">IF(ISERROR(VLOOKUP(Table1[[#This Row],[item]],INDIRECT("'"&amp;Table1[[#This Row],[sheet]]&amp;"'!$A$8:$T$42"),Table1[[#This Row],[r]],FALSE)),"",VLOOKUP(Table1[[#This Row],[item]],INDIRECT("'"&amp;Table1[[#This Row],[sheet]]&amp;"'!$A$8:$T$42"),Table1[[#This Row],[r]],FALSE))</f>
        <v>0</v>
      </c>
      <c r="AE488" s="72" t="str">
        <f>IF(VLOOKUP(Table1[[#This Row],[sheet]],Prg!$A$7:$J$31,10,FALSE)="","",VLOOKUP(Table1[[#This Row],[sheet]],Prg!$A$7:$J$31,10,FALSE)*1)</f>
        <v/>
      </c>
      <c r="AF488" s="72">
        <f>VLOOKUP(Table1[[#This Row],[sheet]],Prg!$A$7:$J$31,5,FALSE)</f>
        <v>0</v>
      </c>
      <c r="AG488" s="72">
        <f>ROW()</f>
        <v>488</v>
      </c>
    </row>
    <row r="489" spans="24:33" hidden="1" x14ac:dyDescent="0.3">
      <c r="X489" s="66">
        <v>3</v>
      </c>
      <c r="Y489" s="66" t="s">
        <v>488</v>
      </c>
      <c r="Z489" s="66" t="s">
        <v>13</v>
      </c>
      <c r="AA489" s="66" t="str">
        <f>IF(OR(VLOOKUP(Table1[[#This Row],[sheet]],Prg!$A$7:$F$31,6,FALSE)=Prg!$O$2,VLOOKUP(Table1[[#This Row],[sheet]],Prg!$A$7:$F$31,6,FALSE)=Prg!$O$3),"Yes","No")</f>
        <v>No</v>
      </c>
      <c r="AB489" s="66">
        <v>2026</v>
      </c>
      <c r="AC489" s="72">
        <v>19</v>
      </c>
      <c r="AD489" s="66">
        <f ca="1">IF(ISERROR(VLOOKUP(Table1[[#This Row],[item]],INDIRECT("'"&amp;Table1[[#This Row],[sheet]]&amp;"'!$A$8:$T$42"),Table1[[#This Row],[r]],FALSE)),"",VLOOKUP(Table1[[#This Row],[item]],INDIRECT("'"&amp;Table1[[#This Row],[sheet]]&amp;"'!$A$8:$T$42"),Table1[[#This Row],[r]],FALSE))</f>
        <v>0</v>
      </c>
      <c r="AE489" s="72" t="str">
        <f>IF(VLOOKUP(Table1[[#This Row],[sheet]],Prg!$A$7:$J$31,10,FALSE)="","",VLOOKUP(Table1[[#This Row],[sheet]],Prg!$A$7:$J$31,10,FALSE)*1)</f>
        <v/>
      </c>
      <c r="AF489" s="72">
        <f>VLOOKUP(Table1[[#This Row],[sheet]],Prg!$A$7:$J$31,5,FALSE)</f>
        <v>0</v>
      </c>
      <c r="AG489" s="72">
        <f>ROW()</f>
        <v>489</v>
      </c>
    </row>
    <row r="490" spans="24:33" hidden="1" x14ac:dyDescent="0.3">
      <c r="X490" s="66">
        <v>3</v>
      </c>
      <c r="Y490" s="66" t="s">
        <v>489</v>
      </c>
      <c r="Z490" s="66" t="s">
        <v>14</v>
      </c>
      <c r="AA490" s="66" t="str">
        <f>IF(OR(VLOOKUP(Table1[[#This Row],[sheet]],Prg!$A$7:$F$31,6,FALSE)=Prg!$O$2,VLOOKUP(Table1[[#This Row],[sheet]],Prg!$A$7:$F$31,6,FALSE)=Prg!$O$3),"Yes","No")</f>
        <v>No</v>
      </c>
      <c r="AB490" s="66">
        <v>2026</v>
      </c>
      <c r="AC490" s="72">
        <v>19</v>
      </c>
      <c r="AD490" s="66">
        <f ca="1">IF(ISERROR(VLOOKUP(Table1[[#This Row],[item]],INDIRECT("'"&amp;Table1[[#This Row],[sheet]]&amp;"'!$A$8:$T$42"),Table1[[#This Row],[r]],FALSE)),"",VLOOKUP(Table1[[#This Row],[item]],INDIRECT("'"&amp;Table1[[#This Row],[sheet]]&amp;"'!$A$8:$T$42"),Table1[[#This Row],[r]],FALSE))</f>
        <v>0</v>
      </c>
      <c r="AE490" s="72" t="str">
        <f>IF(VLOOKUP(Table1[[#This Row],[sheet]],Prg!$A$7:$J$31,10,FALSE)="","",VLOOKUP(Table1[[#This Row],[sheet]],Prg!$A$7:$J$31,10,FALSE)*1)</f>
        <v/>
      </c>
      <c r="AF490" s="72">
        <f>VLOOKUP(Table1[[#This Row],[sheet]],Prg!$A$7:$J$31,5,FALSE)</f>
        <v>0</v>
      </c>
      <c r="AG490" s="72">
        <f>ROW()</f>
        <v>490</v>
      </c>
    </row>
    <row r="491" spans="24:33" hidden="1" x14ac:dyDescent="0.3">
      <c r="X491" s="66">
        <v>3</v>
      </c>
      <c r="Y491" s="66" t="s">
        <v>490</v>
      </c>
      <c r="Z491" s="66" t="s">
        <v>464</v>
      </c>
      <c r="AA491" s="66" t="str">
        <f>IF(OR(VLOOKUP(Table1[[#This Row],[sheet]],Prg!$A$7:$F$31,6,FALSE)=Prg!$O$2,VLOOKUP(Table1[[#This Row],[sheet]],Prg!$A$7:$F$31,6,FALSE)=Prg!$O$3),"Yes","No")</f>
        <v>No</v>
      </c>
      <c r="AB491" s="66">
        <v>2026</v>
      </c>
      <c r="AC491" s="72">
        <v>19</v>
      </c>
      <c r="AD491" s="66">
        <f ca="1">IF(ISERROR(VLOOKUP(Table1[[#This Row],[item]],INDIRECT("'"&amp;Table1[[#This Row],[sheet]]&amp;"'!$A$8:$T$42"),Table1[[#This Row],[r]],FALSE)),"",VLOOKUP(Table1[[#This Row],[item]],INDIRECT("'"&amp;Table1[[#This Row],[sheet]]&amp;"'!$A$8:$T$42"),Table1[[#This Row],[r]],FALSE))</f>
        <v>0</v>
      </c>
      <c r="AE491" s="72" t="str">
        <f>IF(VLOOKUP(Table1[[#This Row],[sheet]],Prg!$A$7:$J$31,10,FALSE)="","",VLOOKUP(Table1[[#This Row],[sheet]],Prg!$A$7:$J$31,10,FALSE)*1)</f>
        <v/>
      </c>
      <c r="AF491" s="72">
        <f>VLOOKUP(Table1[[#This Row],[sheet]],Prg!$A$7:$J$31,5,FALSE)</f>
        <v>0</v>
      </c>
      <c r="AG491" s="72">
        <f>ROW()</f>
        <v>491</v>
      </c>
    </row>
    <row r="492" spans="24:33" hidden="1" x14ac:dyDescent="0.3">
      <c r="X492" s="66">
        <v>3</v>
      </c>
      <c r="Y492" s="66" t="s">
        <v>491</v>
      </c>
      <c r="Z492" s="66" t="s">
        <v>15</v>
      </c>
      <c r="AA492" s="66" t="str">
        <f>IF(OR(VLOOKUP(Table1[[#This Row],[sheet]],Prg!$A$7:$F$31,6,FALSE)=Prg!$O$2,VLOOKUP(Table1[[#This Row],[sheet]],Prg!$A$7:$F$31,6,FALSE)=Prg!$O$3),"Yes","No")</f>
        <v>No</v>
      </c>
      <c r="AB492" s="66">
        <v>2026</v>
      </c>
      <c r="AC492" s="72">
        <v>19</v>
      </c>
      <c r="AD492" s="66">
        <f ca="1">IF(ISERROR(VLOOKUP(Table1[[#This Row],[item]],INDIRECT("'"&amp;Table1[[#This Row],[sheet]]&amp;"'!$A$8:$T$42"),Table1[[#This Row],[r]],FALSE)),"",VLOOKUP(Table1[[#This Row],[item]],INDIRECT("'"&amp;Table1[[#This Row],[sheet]]&amp;"'!$A$8:$T$42"),Table1[[#This Row],[r]],FALSE))</f>
        <v>0</v>
      </c>
      <c r="AE492" s="72" t="str">
        <f>IF(VLOOKUP(Table1[[#This Row],[sheet]],Prg!$A$7:$J$31,10,FALSE)="","",VLOOKUP(Table1[[#This Row],[sheet]],Prg!$A$7:$J$31,10,FALSE)*1)</f>
        <v/>
      </c>
      <c r="AF492" s="72">
        <f>VLOOKUP(Table1[[#This Row],[sheet]],Prg!$A$7:$J$31,5,FALSE)</f>
        <v>0</v>
      </c>
      <c r="AG492" s="72">
        <f>ROW()</f>
        <v>492</v>
      </c>
    </row>
    <row r="493" spans="24:33" hidden="1" x14ac:dyDescent="0.3">
      <c r="X493" s="66">
        <v>3</v>
      </c>
      <c r="Y493" s="66" t="s">
        <v>492</v>
      </c>
      <c r="Z493" s="66" t="s">
        <v>16</v>
      </c>
      <c r="AA493" s="66" t="str">
        <f>IF(OR(VLOOKUP(Table1[[#This Row],[sheet]],Prg!$A$7:$F$31,6,FALSE)=Prg!$O$2,VLOOKUP(Table1[[#This Row],[sheet]],Prg!$A$7:$F$31,6,FALSE)=Prg!$O$3),"Yes","No")</f>
        <v>No</v>
      </c>
      <c r="AB493" s="66">
        <v>2026</v>
      </c>
      <c r="AC493" s="72">
        <v>19</v>
      </c>
      <c r="AD493" s="66">
        <f ca="1">IF(ISERROR(VLOOKUP(Table1[[#This Row],[item]],INDIRECT("'"&amp;Table1[[#This Row],[sheet]]&amp;"'!$A$8:$T$42"),Table1[[#This Row],[r]],FALSE)),"",VLOOKUP(Table1[[#This Row],[item]],INDIRECT("'"&amp;Table1[[#This Row],[sheet]]&amp;"'!$A$8:$T$42"),Table1[[#This Row],[r]],FALSE))</f>
        <v>0</v>
      </c>
      <c r="AE493" s="72" t="str">
        <f>IF(VLOOKUP(Table1[[#This Row],[sheet]],Prg!$A$7:$J$31,10,FALSE)="","",VLOOKUP(Table1[[#This Row],[sheet]],Prg!$A$7:$J$31,10,FALSE)*1)</f>
        <v/>
      </c>
      <c r="AF493" s="72">
        <f>VLOOKUP(Table1[[#This Row],[sheet]],Prg!$A$7:$J$31,5,FALSE)</f>
        <v>0</v>
      </c>
      <c r="AG493" s="72">
        <f>ROW()</f>
        <v>493</v>
      </c>
    </row>
    <row r="494" spans="24:33" hidden="1" x14ac:dyDescent="0.3">
      <c r="X494" s="66">
        <v>3</v>
      </c>
      <c r="Y494" s="66" t="s">
        <v>493</v>
      </c>
      <c r="Z494" s="66" t="s">
        <v>17</v>
      </c>
      <c r="AA494" s="66" t="str">
        <f>IF(OR(VLOOKUP(Table1[[#This Row],[sheet]],Prg!$A$7:$F$31,6,FALSE)=Prg!$O$2,VLOOKUP(Table1[[#This Row],[sheet]],Prg!$A$7:$F$31,6,FALSE)=Prg!$O$3),"Yes","No")</f>
        <v>No</v>
      </c>
      <c r="AB494" s="66">
        <v>2026</v>
      </c>
      <c r="AC494" s="72">
        <v>19</v>
      </c>
      <c r="AD494" s="66">
        <f ca="1">IF(ISERROR(VLOOKUP(Table1[[#This Row],[item]],INDIRECT("'"&amp;Table1[[#This Row],[sheet]]&amp;"'!$A$8:$T$42"),Table1[[#This Row],[r]],FALSE)),"",VLOOKUP(Table1[[#This Row],[item]],INDIRECT("'"&amp;Table1[[#This Row],[sheet]]&amp;"'!$A$8:$T$42"),Table1[[#This Row],[r]],FALSE))</f>
        <v>0</v>
      </c>
      <c r="AE494" s="72" t="str">
        <f>IF(VLOOKUP(Table1[[#This Row],[sheet]],Prg!$A$7:$J$31,10,FALSE)="","",VLOOKUP(Table1[[#This Row],[sheet]],Prg!$A$7:$J$31,10,FALSE)*1)</f>
        <v/>
      </c>
      <c r="AF494" s="72">
        <f>VLOOKUP(Table1[[#This Row],[sheet]],Prg!$A$7:$J$31,5,FALSE)</f>
        <v>0</v>
      </c>
      <c r="AG494" s="72">
        <f>ROW()</f>
        <v>494</v>
      </c>
    </row>
    <row r="495" spans="24:33" hidden="1" x14ac:dyDescent="0.3">
      <c r="X495" s="66">
        <v>3</v>
      </c>
      <c r="Y495" s="66" t="s">
        <v>494</v>
      </c>
      <c r="Z495" s="66" t="s">
        <v>465</v>
      </c>
      <c r="AA495" s="66" t="str">
        <f>IF(OR(VLOOKUP(Table1[[#This Row],[sheet]],Prg!$A$7:$F$31,6,FALSE)=Prg!$O$2,VLOOKUP(Table1[[#This Row],[sheet]],Prg!$A$7:$F$31,6,FALSE)=Prg!$O$3),"Yes","No")</f>
        <v>No</v>
      </c>
      <c r="AB495" s="66">
        <v>2026</v>
      </c>
      <c r="AC495" s="72">
        <v>19</v>
      </c>
      <c r="AD495" s="66">
        <f ca="1">IF(ISERROR(VLOOKUP(Table1[[#This Row],[item]],INDIRECT("'"&amp;Table1[[#This Row],[sheet]]&amp;"'!$A$8:$T$42"),Table1[[#This Row],[r]],FALSE)),"",VLOOKUP(Table1[[#This Row],[item]],INDIRECT("'"&amp;Table1[[#This Row],[sheet]]&amp;"'!$A$8:$T$42"),Table1[[#This Row],[r]],FALSE))</f>
        <v>0</v>
      </c>
      <c r="AE495" s="72" t="str">
        <f>IF(VLOOKUP(Table1[[#This Row],[sheet]],Prg!$A$7:$J$31,10,FALSE)="","",VLOOKUP(Table1[[#This Row],[sheet]],Prg!$A$7:$J$31,10,FALSE)*1)</f>
        <v/>
      </c>
      <c r="AF495" s="72">
        <f>VLOOKUP(Table1[[#This Row],[sheet]],Prg!$A$7:$J$31,5,FALSE)</f>
        <v>0</v>
      </c>
      <c r="AG495" s="72">
        <f>ROW()</f>
        <v>495</v>
      </c>
    </row>
    <row r="496" spans="24:33" hidden="1" x14ac:dyDescent="0.3">
      <c r="X496" s="66">
        <v>3</v>
      </c>
      <c r="Y496" s="66" t="s">
        <v>495</v>
      </c>
      <c r="Z496" s="66" t="s">
        <v>18</v>
      </c>
      <c r="AA496" s="66" t="str">
        <f>IF(OR(VLOOKUP(Table1[[#This Row],[sheet]],Prg!$A$7:$F$31,6,FALSE)=Prg!$O$2,VLOOKUP(Table1[[#This Row],[sheet]],Prg!$A$7:$F$31,6,FALSE)=Prg!$O$3),"Yes","No")</f>
        <v>No</v>
      </c>
      <c r="AB496" s="66">
        <v>2026</v>
      </c>
      <c r="AC496" s="72">
        <v>19</v>
      </c>
      <c r="AD496" s="66">
        <f ca="1">IF(ISERROR(VLOOKUP(Table1[[#This Row],[item]],INDIRECT("'"&amp;Table1[[#This Row],[sheet]]&amp;"'!$A$8:$T$42"),Table1[[#This Row],[r]],FALSE)),"",VLOOKUP(Table1[[#This Row],[item]],INDIRECT("'"&amp;Table1[[#This Row],[sheet]]&amp;"'!$A$8:$T$42"),Table1[[#This Row],[r]],FALSE))</f>
        <v>0</v>
      </c>
      <c r="AE496" s="72" t="str">
        <f>IF(VLOOKUP(Table1[[#This Row],[sheet]],Prg!$A$7:$J$31,10,FALSE)="","",VLOOKUP(Table1[[#This Row],[sheet]],Prg!$A$7:$J$31,10,FALSE)*1)</f>
        <v/>
      </c>
      <c r="AF496" s="72">
        <f>VLOOKUP(Table1[[#This Row],[sheet]],Prg!$A$7:$J$31,5,FALSE)</f>
        <v>0</v>
      </c>
      <c r="AG496" s="72">
        <f>ROW()</f>
        <v>496</v>
      </c>
    </row>
    <row r="497" spans="24:33" hidden="1" x14ac:dyDescent="0.3">
      <c r="X497" s="66">
        <v>3</v>
      </c>
      <c r="Y497" s="66" t="s">
        <v>496</v>
      </c>
      <c r="Z497" s="66" t="s">
        <v>19</v>
      </c>
      <c r="AA497" s="66" t="str">
        <f>IF(OR(VLOOKUP(Table1[[#This Row],[sheet]],Prg!$A$7:$F$31,6,FALSE)=Prg!$O$2,VLOOKUP(Table1[[#This Row],[sheet]],Prg!$A$7:$F$31,6,FALSE)=Prg!$O$3),"Yes","No")</f>
        <v>No</v>
      </c>
      <c r="AB497" s="66">
        <v>2026</v>
      </c>
      <c r="AC497" s="72">
        <v>19</v>
      </c>
      <c r="AD497" s="66">
        <f ca="1">IF(ISERROR(VLOOKUP(Table1[[#This Row],[item]],INDIRECT("'"&amp;Table1[[#This Row],[sheet]]&amp;"'!$A$8:$T$42"),Table1[[#This Row],[r]],FALSE)),"",VLOOKUP(Table1[[#This Row],[item]],INDIRECT("'"&amp;Table1[[#This Row],[sheet]]&amp;"'!$A$8:$T$42"),Table1[[#This Row],[r]],FALSE))</f>
        <v>0</v>
      </c>
      <c r="AE497" s="72" t="str">
        <f>IF(VLOOKUP(Table1[[#This Row],[sheet]],Prg!$A$7:$J$31,10,FALSE)="","",VLOOKUP(Table1[[#This Row],[sheet]],Prg!$A$7:$J$31,10,FALSE)*1)</f>
        <v/>
      </c>
      <c r="AF497" s="72">
        <f>VLOOKUP(Table1[[#This Row],[sheet]],Prg!$A$7:$J$31,5,FALSE)</f>
        <v>0</v>
      </c>
      <c r="AG497" s="72">
        <f>ROW()</f>
        <v>497</v>
      </c>
    </row>
    <row r="498" spans="24:33" hidden="1" x14ac:dyDescent="0.3">
      <c r="X498" s="66">
        <v>3</v>
      </c>
      <c r="Y498" s="66" t="s">
        <v>497</v>
      </c>
      <c r="Z498" s="66" t="s">
        <v>20</v>
      </c>
      <c r="AA498" s="66" t="str">
        <f>IF(OR(VLOOKUP(Table1[[#This Row],[sheet]],Prg!$A$7:$F$31,6,FALSE)=Prg!$O$2,VLOOKUP(Table1[[#This Row],[sheet]],Prg!$A$7:$F$31,6,FALSE)=Prg!$O$3),"Yes","No")</f>
        <v>No</v>
      </c>
      <c r="AB498" s="66">
        <v>2026</v>
      </c>
      <c r="AC498" s="72">
        <v>19</v>
      </c>
      <c r="AD498" s="66">
        <f ca="1">IF(ISERROR(VLOOKUP(Table1[[#This Row],[item]],INDIRECT("'"&amp;Table1[[#This Row],[sheet]]&amp;"'!$A$8:$T$42"),Table1[[#This Row],[r]],FALSE)),"",VLOOKUP(Table1[[#This Row],[item]],INDIRECT("'"&amp;Table1[[#This Row],[sheet]]&amp;"'!$A$8:$T$42"),Table1[[#This Row],[r]],FALSE))</f>
        <v>0</v>
      </c>
      <c r="AE498" s="72" t="str">
        <f>IF(VLOOKUP(Table1[[#This Row],[sheet]],Prg!$A$7:$J$31,10,FALSE)="","",VLOOKUP(Table1[[#This Row],[sheet]],Prg!$A$7:$J$31,10,FALSE)*1)</f>
        <v/>
      </c>
      <c r="AF498" s="72">
        <f>VLOOKUP(Table1[[#This Row],[sheet]],Prg!$A$7:$J$31,5,FALSE)</f>
        <v>0</v>
      </c>
      <c r="AG498" s="72">
        <f>ROW()</f>
        <v>498</v>
      </c>
    </row>
    <row r="499" spans="24:33" hidden="1" x14ac:dyDescent="0.3">
      <c r="X499" s="66">
        <v>3</v>
      </c>
      <c r="Y499" s="66" t="s">
        <v>498</v>
      </c>
      <c r="Z499" s="66" t="s">
        <v>466</v>
      </c>
      <c r="AA499" s="66" t="str">
        <f>IF(OR(VLOOKUP(Table1[[#This Row],[sheet]],Prg!$A$7:$F$31,6,FALSE)=Prg!$O$2,VLOOKUP(Table1[[#This Row],[sheet]],Prg!$A$7:$F$31,6,FALSE)=Prg!$O$3),"Yes","No")</f>
        <v>No</v>
      </c>
      <c r="AB499" s="66">
        <v>2026</v>
      </c>
      <c r="AC499" s="72">
        <v>19</v>
      </c>
      <c r="AD499" s="66">
        <f ca="1">IF(ISERROR(VLOOKUP(Table1[[#This Row],[item]],INDIRECT("'"&amp;Table1[[#This Row],[sheet]]&amp;"'!$A$8:$T$42"),Table1[[#This Row],[r]],FALSE)),"",VLOOKUP(Table1[[#This Row],[item]],INDIRECT("'"&amp;Table1[[#This Row],[sheet]]&amp;"'!$A$8:$T$42"),Table1[[#This Row],[r]],FALSE))</f>
        <v>0</v>
      </c>
      <c r="AE499" s="72" t="str">
        <f>IF(VLOOKUP(Table1[[#This Row],[sheet]],Prg!$A$7:$J$31,10,FALSE)="","",VLOOKUP(Table1[[#This Row],[sheet]],Prg!$A$7:$J$31,10,FALSE)*1)</f>
        <v/>
      </c>
      <c r="AF499" s="72">
        <f>VLOOKUP(Table1[[#This Row],[sheet]],Prg!$A$7:$J$31,5,FALSE)</f>
        <v>0</v>
      </c>
      <c r="AG499" s="72">
        <f>ROW()</f>
        <v>499</v>
      </c>
    </row>
    <row r="500" spans="24:33" hidden="1" x14ac:dyDescent="0.3">
      <c r="X500" s="66">
        <v>3</v>
      </c>
      <c r="Y500" s="66" t="s">
        <v>499</v>
      </c>
      <c r="Z500" s="66" t="s">
        <v>21</v>
      </c>
      <c r="AA500" s="66" t="str">
        <f>IF(OR(VLOOKUP(Table1[[#This Row],[sheet]],Prg!$A$7:$F$31,6,FALSE)=Prg!$O$2,VLOOKUP(Table1[[#This Row],[sheet]],Prg!$A$7:$F$31,6,FALSE)=Prg!$O$3),"Yes","No")</f>
        <v>No</v>
      </c>
      <c r="AB500" s="66">
        <v>2026</v>
      </c>
      <c r="AC500" s="72">
        <v>19</v>
      </c>
      <c r="AD500" s="66">
        <f ca="1">IF(ISERROR(VLOOKUP(Table1[[#This Row],[item]],INDIRECT("'"&amp;Table1[[#This Row],[sheet]]&amp;"'!$A$8:$T$42"),Table1[[#This Row],[r]],FALSE)),"",VLOOKUP(Table1[[#This Row],[item]],INDIRECT("'"&amp;Table1[[#This Row],[sheet]]&amp;"'!$A$8:$T$42"),Table1[[#This Row],[r]],FALSE))</f>
        <v>0</v>
      </c>
      <c r="AE500" s="72" t="str">
        <f>IF(VLOOKUP(Table1[[#This Row],[sheet]],Prg!$A$7:$J$31,10,FALSE)="","",VLOOKUP(Table1[[#This Row],[sheet]],Prg!$A$7:$J$31,10,FALSE)*1)</f>
        <v/>
      </c>
      <c r="AF500" s="72">
        <f>VLOOKUP(Table1[[#This Row],[sheet]],Prg!$A$7:$J$31,5,FALSE)</f>
        <v>0</v>
      </c>
      <c r="AG500" s="72">
        <f>ROW()</f>
        <v>500</v>
      </c>
    </row>
    <row r="501" spans="24:33" hidden="1" x14ac:dyDescent="0.3">
      <c r="X501" s="66">
        <v>3</v>
      </c>
      <c r="Y501" s="66" t="s">
        <v>500</v>
      </c>
      <c r="Z501" s="66" t="s">
        <v>22</v>
      </c>
      <c r="AA501" s="66" t="str">
        <f>IF(OR(VLOOKUP(Table1[[#This Row],[sheet]],Prg!$A$7:$F$31,6,FALSE)=Prg!$O$2,VLOOKUP(Table1[[#This Row],[sheet]],Prg!$A$7:$F$31,6,FALSE)=Prg!$O$3),"Yes","No")</f>
        <v>No</v>
      </c>
      <c r="AB501" s="66">
        <v>2026</v>
      </c>
      <c r="AC501" s="72">
        <v>19</v>
      </c>
      <c r="AD501" s="66">
        <f ca="1">IF(ISERROR(VLOOKUP(Table1[[#This Row],[item]],INDIRECT("'"&amp;Table1[[#This Row],[sheet]]&amp;"'!$A$8:$T$42"),Table1[[#This Row],[r]],FALSE)),"",VLOOKUP(Table1[[#This Row],[item]],INDIRECT("'"&amp;Table1[[#This Row],[sheet]]&amp;"'!$A$8:$T$42"),Table1[[#This Row],[r]],FALSE))</f>
        <v>0</v>
      </c>
      <c r="AE501" s="72" t="str">
        <f>IF(VLOOKUP(Table1[[#This Row],[sheet]],Prg!$A$7:$J$31,10,FALSE)="","",VLOOKUP(Table1[[#This Row],[sheet]],Prg!$A$7:$J$31,10,FALSE)*1)</f>
        <v/>
      </c>
      <c r="AF501" s="72">
        <f>VLOOKUP(Table1[[#This Row],[sheet]],Prg!$A$7:$J$31,5,FALSE)</f>
        <v>0</v>
      </c>
      <c r="AG501" s="72">
        <f>ROW()</f>
        <v>501</v>
      </c>
    </row>
    <row r="502" spans="24:33" hidden="1" x14ac:dyDescent="0.3">
      <c r="X502" s="66">
        <v>3</v>
      </c>
      <c r="Y502" s="66" t="s">
        <v>501</v>
      </c>
      <c r="Z502" s="66" t="s">
        <v>23</v>
      </c>
      <c r="AA502" s="66" t="str">
        <f>IF(OR(VLOOKUP(Table1[[#This Row],[sheet]],Prg!$A$7:$F$31,6,FALSE)=Prg!$O$2,VLOOKUP(Table1[[#This Row],[sheet]],Prg!$A$7:$F$31,6,FALSE)=Prg!$O$3),"Yes","No")</f>
        <v>No</v>
      </c>
      <c r="AB502" s="66">
        <v>2026</v>
      </c>
      <c r="AC502" s="72">
        <v>19</v>
      </c>
      <c r="AD502" s="66">
        <f ca="1">IF(ISERROR(VLOOKUP(Table1[[#This Row],[item]],INDIRECT("'"&amp;Table1[[#This Row],[sheet]]&amp;"'!$A$8:$T$42"),Table1[[#This Row],[r]],FALSE)),"",VLOOKUP(Table1[[#This Row],[item]],INDIRECT("'"&amp;Table1[[#This Row],[sheet]]&amp;"'!$A$8:$T$42"),Table1[[#This Row],[r]],FALSE))</f>
        <v>0</v>
      </c>
      <c r="AE502" s="72" t="str">
        <f>IF(VLOOKUP(Table1[[#This Row],[sheet]],Prg!$A$7:$J$31,10,FALSE)="","",VLOOKUP(Table1[[#This Row],[sheet]],Prg!$A$7:$J$31,10,FALSE)*1)</f>
        <v/>
      </c>
      <c r="AF502" s="72">
        <f>VLOOKUP(Table1[[#This Row],[sheet]],Prg!$A$7:$J$31,5,FALSE)</f>
        <v>0</v>
      </c>
      <c r="AG502" s="72">
        <f>ROW()</f>
        <v>502</v>
      </c>
    </row>
    <row r="503" spans="24:33" hidden="1" x14ac:dyDescent="0.3">
      <c r="X503" s="66">
        <v>3</v>
      </c>
      <c r="Y503" s="66" t="s">
        <v>502</v>
      </c>
      <c r="Z503" s="66" t="s">
        <v>467</v>
      </c>
      <c r="AA503" s="66" t="str">
        <f>IF(OR(VLOOKUP(Table1[[#This Row],[sheet]],Prg!$A$7:$F$31,6,FALSE)=Prg!$O$2,VLOOKUP(Table1[[#This Row],[sheet]],Prg!$A$7:$F$31,6,FALSE)=Prg!$O$3),"Yes","No")</f>
        <v>No</v>
      </c>
      <c r="AB503" s="66">
        <v>2026</v>
      </c>
      <c r="AC503" s="72">
        <v>19</v>
      </c>
      <c r="AD503" s="66">
        <f ca="1">IF(ISERROR(VLOOKUP(Table1[[#This Row],[item]],INDIRECT("'"&amp;Table1[[#This Row],[sheet]]&amp;"'!$A$8:$T$42"),Table1[[#This Row],[r]],FALSE)),"",VLOOKUP(Table1[[#This Row],[item]],INDIRECT("'"&amp;Table1[[#This Row],[sheet]]&amp;"'!$A$8:$T$42"),Table1[[#This Row],[r]],FALSE))</f>
        <v>0</v>
      </c>
      <c r="AE503" s="72" t="str">
        <f>IF(VLOOKUP(Table1[[#This Row],[sheet]],Prg!$A$7:$J$31,10,FALSE)="","",VLOOKUP(Table1[[#This Row],[sheet]],Prg!$A$7:$J$31,10,FALSE)*1)</f>
        <v/>
      </c>
      <c r="AF503" s="72">
        <f>VLOOKUP(Table1[[#This Row],[sheet]],Prg!$A$7:$J$31,5,FALSE)</f>
        <v>0</v>
      </c>
      <c r="AG503" s="72">
        <f>ROW()</f>
        <v>503</v>
      </c>
    </row>
    <row r="504" spans="24:33" hidden="1" x14ac:dyDescent="0.3">
      <c r="X504" s="66">
        <v>3</v>
      </c>
      <c r="Y504" s="66" t="s">
        <v>473</v>
      </c>
      <c r="Z504" s="66" t="s">
        <v>1</v>
      </c>
      <c r="AA504" s="66" t="str">
        <f>IF(OR(VLOOKUP(Table1[[#This Row],[sheet]],Prg!$A$7:$F$31,6,FALSE)=Prg!$O$2,VLOOKUP(Table1[[#This Row],[sheet]],Prg!$A$7:$F$31,6,FALSE)=Prg!$O$3),"Yes","No")</f>
        <v>No</v>
      </c>
      <c r="AB504" s="66">
        <v>2026</v>
      </c>
      <c r="AC504" s="72">
        <v>19</v>
      </c>
      <c r="AD504" s="66">
        <f ca="1">IF(ISERROR(VLOOKUP(Table1[[#This Row],[item]],INDIRECT("'"&amp;Table1[[#This Row],[sheet]]&amp;"'!$A$8:$T$42"),Table1[[#This Row],[r]],FALSE)),"",VLOOKUP(Table1[[#This Row],[item]],INDIRECT("'"&amp;Table1[[#This Row],[sheet]]&amp;"'!$A$8:$T$42"),Table1[[#This Row],[r]],FALSE))</f>
        <v>0</v>
      </c>
      <c r="AE504" s="72" t="str">
        <f>IF(VLOOKUP(Table1[[#This Row],[sheet]],Prg!$A$7:$J$31,10,FALSE)="","",VLOOKUP(Table1[[#This Row],[sheet]],Prg!$A$7:$J$31,10,FALSE)*1)</f>
        <v/>
      </c>
      <c r="AF504" s="72">
        <f>VLOOKUP(Table1[[#This Row],[sheet]],Prg!$A$7:$J$31,5,FALSE)</f>
        <v>0</v>
      </c>
      <c r="AG504" s="72">
        <f>ROW()</f>
        <v>504</v>
      </c>
    </row>
    <row r="505" spans="24:33" hidden="1" x14ac:dyDescent="0.3">
      <c r="X505" s="66">
        <v>3</v>
      </c>
      <c r="Y505" s="66" t="s">
        <v>474</v>
      </c>
      <c r="Z505" s="66" t="s">
        <v>24</v>
      </c>
      <c r="AA505" s="66" t="str">
        <f>IF(OR(VLOOKUP(Table1[[#This Row],[sheet]],Prg!$A$7:$F$31,6,FALSE)=Prg!$O$2,VLOOKUP(Table1[[#This Row],[sheet]],Prg!$A$7:$F$31,6,FALSE)=Prg!$O$3),"Yes","No")</f>
        <v>No</v>
      </c>
      <c r="AB505" s="66">
        <v>2026</v>
      </c>
      <c r="AC505" s="72">
        <v>19</v>
      </c>
      <c r="AD505" s="66">
        <f ca="1">IF(ISERROR(VLOOKUP(Table1[[#This Row],[item]],INDIRECT("'"&amp;Table1[[#This Row],[sheet]]&amp;"'!$A$8:$T$42"),Table1[[#This Row],[r]],FALSE)),"",VLOOKUP(Table1[[#This Row],[item]],INDIRECT("'"&amp;Table1[[#This Row],[sheet]]&amp;"'!$A$8:$T$42"),Table1[[#This Row],[r]],FALSE))</f>
        <v>0</v>
      </c>
      <c r="AE505" s="72" t="str">
        <f>IF(VLOOKUP(Table1[[#This Row],[sheet]],Prg!$A$7:$J$31,10,FALSE)="","",VLOOKUP(Table1[[#This Row],[sheet]],Prg!$A$7:$J$31,10,FALSE)*1)</f>
        <v/>
      </c>
      <c r="AF505" s="72">
        <f>VLOOKUP(Table1[[#This Row],[sheet]],Prg!$A$7:$J$31,5,FALSE)</f>
        <v>0</v>
      </c>
      <c r="AG505" s="72">
        <f>ROW()</f>
        <v>505</v>
      </c>
    </row>
    <row r="506" spans="24:33" hidden="1" x14ac:dyDescent="0.3">
      <c r="X506" s="66">
        <v>3</v>
      </c>
      <c r="Y506" s="66" t="s">
        <v>477</v>
      </c>
      <c r="Z506" s="66" t="s">
        <v>25</v>
      </c>
      <c r="AA506" s="66" t="str">
        <f>IF(OR(VLOOKUP(Table1[[#This Row],[sheet]],Prg!$A$7:$F$31,6,FALSE)=Prg!$O$2,VLOOKUP(Table1[[#This Row],[sheet]],Prg!$A$7:$F$31,6,FALSE)=Prg!$O$3),"Yes","No")</f>
        <v>No</v>
      </c>
      <c r="AB506" s="66">
        <v>2026</v>
      </c>
      <c r="AC506" s="72">
        <v>19</v>
      </c>
      <c r="AD506" s="66">
        <f ca="1">IF(ISERROR(VLOOKUP(Table1[[#This Row],[item]],INDIRECT("'"&amp;Table1[[#This Row],[sheet]]&amp;"'!$A$8:$T$42"),Table1[[#This Row],[r]],FALSE)),"",VLOOKUP(Table1[[#This Row],[item]],INDIRECT("'"&amp;Table1[[#This Row],[sheet]]&amp;"'!$A$8:$T$42"),Table1[[#This Row],[r]],FALSE))</f>
        <v>0</v>
      </c>
      <c r="AE506" s="72" t="str">
        <f>IF(VLOOKUP(Table1[[#This Row],[sheet]],Prg!$A$7:$J$31,10,FALSE)="","",VLOOKUP(Table1[[#This Row],[sheet]],Prg!$A$7:$J$31,10,FALSE)*1)</f>
        <v/>
      </c>
      <c r="AF506" s="72">
        <f>VLOOKUP(Table1[[#This Row],[sheet]],Prg!$A$7:$J$31,5,FALSE)</f>
        <v>0</v>
      </c>
      <c r="AG506" s="72">
        <f>ROW()</f>
        <v>506</v>
      </c>
    </row>
    <row r="507" spans="24:33" hidden="1" x14ac:dyDescent="0.3">
      <c r="X507" s="66">
        <v>3</v>
      </c>
      <c r="Y507" s="66" t="s">
        <v>478</v>
      </c>
      <c r="Z507" s="66" t="s">
        <v>26</v>
      </c>
      <c r="AA507" s="66" t="str">
        <f>IF(OR(VLOOKUP(Table1[[#This Row],[sheet]],Prg!$A$7:$F$31,6,FALSE)=Prg!$O$2,VLOOKUP(Table1[[#This Row],[sheet]],Prg!$A$7:$F$31,6,FALSE)=Prg!$O$3),"Yes","No")</f>
        <v>No</v>
      </c>
      <c r="AB507" s="66">
        <v>2026</v>
      </c>
      <c r="AC507" s="72">
        <v>19</v>
      </c>
      <c r="AD507" s="66">
        <f ca="1">IF(ISERROR(VLOOKUP(Table1[[#This Row],[item]],INDIRECT("'"&amp;Table1[[#This Row],[sheet]]&amp;"'!$A$8:$T$42"),Table1[[#This Row],[r]],FALSE)),"",VLOOKUP(Table1[[#This Row],[item]],INDIRECT("'"&amp;Table1[[#This Row],[sheet]]&amp;"'!$A$8:$T$42"),Table1[[#This Row],[r]],FALSE))</f>
        <v>0</v>
      </c>
      <c r="AE507" s="72" t="str">
        <f>IF(VLOOKUP(Table1[[#This Row],[sheet]],Prg!$A$7:$J$31,10,FALSE)="","",VLOOKUP(Table1[[#This Row],[sheet]],Prg!$A$7:$J$31,10,FALSE)*1)</f>
        <v/>
      </c>
      <c r="AF507" s="72">
        <f>VLOOKUP(Table1[[#This Row],[sheet]],Prg!$A$7:$J$31,5,FALSE)</f>
        <v>0</v>
      </c>
      <c r="AG507" s="72">
        <f>ROW()</f>
        <v>507</v>
      </c>
    </row>
    <row r="508" spans="24:33" hidden="1" x14ac:dyDescent="0.3">
      <c r="X508" s="66">
        <v>3</v>
      </c>
      <c r="Y508" s="66" t="s">
        <v>479</v>
      </c>
      <c r="Z508" s="66" t="s">
        <v>27</v>
      </c>
      <c r="AA508" s="66" t="str">
        <f>IF(OR(VLOOKUP(Table1[[#This Row],[sheet]],Prg!$A$7:$F$31,6,FALSE)=Prg!$O$2,VLOOKUP(Table1[[#This Row],[sheet]],Prg!$A$7:$F$31,6,FALSE)=Prg!$O$3),"Yes","No")</f>
        <v>No</v>
      </c>
      <c r="AB508" s="66">
        <v>2026</v>
      </c>
      <c r="AC508" s="72">
        <v>19</v>
      </c>
      <c r="AD508" s="66">
        <f ca="1">IF(ISERROR(VLOOKUP(Table1[[#This Row],[item]],INDIRECT("'"&amp;Table1[[#This Row],[sheet]]&amp;"'!$A$8:$T$42"),Table1[[#This Row],[r]],FALSE)),"",VLOOKUP(Table1[[#This Row],[item]],INDIRECT("'"&amp;Table1[[#This Row],[sheet]]&amp;"'!$A$8:$T$42"),Table1[[#This Row],[r]],FALSE))</f>
        <v>0</v>
      </c>
      <c r="AE508" s="72" t="str">
        <f>IF(VLOOKUP(Table1[[#This Row],[sheet]],Prg!$A$7:$J$31,10,FALSE)="","",VLOOKUP(Table1[[#This Row],[sheet]],Prg!$A$7:$J$31,10,FALSE)*1)</f>
        <v/>
      </c>
      <c r="AF508" s="72">
        <f>VLOOKUP(Table1[[#This Row],[sheet]],Prg!$A$7:$J$31,5,FALSE)</f>
        <v>0</v>
      </c>
      <c r="AG508" s="72">
        <f>ROW()</f>
        <v>508</v>
      </c>
    </row>
    <row r="509" spans="24:33" hidden="1" x14ac:dyDescent="0.3">
      <c r="X509" s="66">
        <v>3</v>
      </c>
      <c r="Y509" s="66" t="s">
        <v>475</v>
      </c>
      <c r="Z509" s="66" t="s">
        <v>28</v>
      </c>
      <c r="AA509" s="66" t="str">
        <f>IF(OR(VLOOKUP(Table1[[#This Row],[sheet]],Prg!$A$7:$F$31,6,FALSE)=Prg!$O$2,VLOOKUP(Table1[[#This Row],[sheet]],Prg!$A$7:$F$31,6,FALSE)=Prg!$O$3),"Yes","No")</f>
        <v>No</v>
      </c>
      <c r="AB509" s="66">
        <v>2026</v>
      </c>
      <c r="AC509" s="72">
        <v>19</v>
      </c>
      <c r="AD509" s="66">
        <f ca="1">IF(ISERROR(VLOOKUP(Table1[[#This Row],[item]],INDIRECT("'"&amp;Table1[[#This Row],[sheet]]&amp;"'!$A$8:$T$42"),Table1[[#This Row],[r]],FALSE)),"",VLOOKUP(Table1[[#This Row],[item]],INDIRECT("'"&amp;Table1[[#This Row],[sheet]]&amp;"'!$A$8:$T$42"),Table1[[#This Row],[r]],FALSE))</f>
        <v>0</v>
      </c>
      <c r="AE509" s="72" t="str">
        <f>IF(VLOOKUP(Table1[[#This Row],[sheet]],Prg!$A$7:$J$31,10,FALSE)="","",VLOOKUP(Table1[[#This Row],[sheet]],Prg!$A$7:$J$31,10,FALSE)*1)</f>
        <v/>
      </c>
      <c r="AF509" s="72">
        <f>VLOOKUP(Table1[[#This Row],[sheet]],Prg!$A$7:$J$31,5,FALSE)</f>
        <v>0</v>
      </c>
      <c r="AG509" s="72">
        <f>ROW()</f>
        <v>509</v>
      </c>
    </row>
    <row r="510" spans="24:33" hidden="1" x14ac:dyDescent="0.3">
      <c r="X510" s="66">
        <v>3</v>
      </c>
      <c r="Y510" s="66" t="s">
        <v>480</v>
      </c>
      <c r="Z510" s="66" t="s">
        <v>29</v>
      </c>
      <c r="AA510" s="66" t="str">
        <f>IF(OR(VLOOKUP(Table1[[#This Row],[sheet]],Prg!$A$7:$F$31,6,FALSE)=Prg!$O$2,VLOOKUP(Table1[[#This Row],[sheet]],Prg!$A$7:$F$31,6,FALSE)=Prg!$O$3),"Yes","No")</f>
        <v>No</v>
      </c>
      <c r="AB510" s="66">
        <v>2026</v>
      </c>
      <c r="AC510" s="72">
        <v>19</v>
      </c>
      <c r="AD510" s="66">
        <f ca="1">IF(ISERROR(VLOOKUP(Table1[[#This Row],[item]],INDIRECT("'"&amp;Table1[[#This Row],[sheet]]&amp;"'!$A$8:$T$42"),Table1[[#This Row],[r]],FALSE)),"",VLOOKUP(Table1[[#This Row],[item]],INDIRECT("'"&amp;Table1[[#This Row],[sheet]]&amp;"'!$A$8:$T$42"),Table1[[#This Row],[r]],FALSE))</f>
        <v>0</v>
      </c>
      <c r="AE510" s="72" t="str">
        <f>IF(VLOOKUP(Table1[[#This Row],[sheet]],Prg!$A$7:$J$31,10,FALSE)="","",VLOOKUP(Table1[[#This Row],[sheet]],Prg!$A$7:$J$31,10,FALSE)*1)</f>
        <v/>
      </c>
      <c r="AF510" s="72">
        <f>VLOOKUP(Table1[[#This Row],[sheet]],Prg!$A$7:$J$31,5,FALSE)</f>
        <v>0</v>
      </c>
      <c r="AG510" s="72">
        <f>ROW()</f>
        <v>510</v>
      </c>
    </row>
    <row r="511" spans="24:33" hidden="1" x14ac:dyDescent="0.3">
      <c r="X511" s="66">
        <v>3</v>
      </c>
      <c r="Y511" s="66" t="s">
        <v>481</v>
      </c>
      <c r="Z511" s="66" t="s">
        <v>30</v>
      </c>
      <c r="AA511" s="66" t="str">
        <f>IF(OR(VLOOKUP(Table1[[#This Row],[sheet]],Prg!$A$7:$F$31,6,FALSE)=Prg!$O$2,VLOOKUP(Table1[[#This Row],[sheet]],Prg!$A$7:$F$31,6,FALSE)=Prg!$O$3),"Yes","No")</f>
        <v>No</v>
      </c>
      <c r="AB511" s="66">
        <v>2026</v>
      </c>
      <c r="AC511" s="72">
        <v>19</v>
      </c>
      <c r="AD511" s="66">
        <f ca="1">IF(ISERROR(VLOOKUP(Table1[[#This Row],[item]],INDIRECT("'"&amp;Table1[[#This Row],[sheet]]&amp;"'!$A$8:$T$42"),Table1[[#This Row],[r]],FALSE)),"",VLOOKUP(Table1[[#This Row],[item]],INDIRECT("'"&amp;Table1[[#This Row],[sheet]]&amp;"'!$A$8:$T$42"),Table1[[#This Row],[r]],FALSE))</f>
        <v>0</v>
      </c>
      <c r="AE511" s="72" t="str">
        <f>IF(VLOOKUP(Table1[[#This Row],[sheet]],Prg!$A$7:$J$31,10,FALSE)="","",VLOOKUP(Table1[[#This Row],[sheet]],Prg!$A$7:$J$31,10,FALSE)*1)</f>
        <v/>
      </c>
      <c r="AF511" s="72">
        <f>VLOOKUP(Table1[[#This Row],[sheet]],Prg!$A$7:$J$31,5,FALSE)</f>
        <v>0</v>
      </c>
      <c r="AG511" s="72">
        <f>ROW()</f>
        <v>511</v>
      </c>
    </row>
    <row r="512" spans="24:33" hidden="1" x14ac:dyDescent="0.3">
      <c r="X512" s="66">
        <v>3</v>
      </c>
      <c r="Y512" s="66" t="s">
        <v>482</v>
      </c>
      <c r="Z512" s="66" t="s">
        <v>27</v>
      </c>
      <c r="AA512" s="66" t="str">
        <f>IF(OR(VLOOKUP(Table1[[#This Row],[sheet]],Prg!$A$7:$F$31,6,FALSE)=Prg!$O$2,VLOOKUP(Table1[[#This Row],[sheet]],Prg!$A$7:$F$31,6,FALSE)=Prg!$O$3),"Yes","No")</f>
        <v>No</v>
      </c>
      <c r="AB512" s="66">
        <v>2026</v>
      </c>
      <c r="AC512" s="72">
        <v>19</v>
      </c>
      <c r="AD512" s="66">
        <f ca="1">IF(ISERROR(VLOOKUP(Table1[[#This Row],[item]],INDIRECT("'"&amp;Table1[[#This Row],[sheet]]&amp;"'!$A$8:$T$42"),Table1[[#This Row],[r]],FALSE)),"",VLOOKUP(Table1[[#This Row],[item]],INDIRECT("'"&amp;Table1[[#This Row],[sheet]]&amp;"'!$A$8:$T$42"),Table1[[#This Row],[r]],FALSE))</f>
        <v>0</v>
      </c>
      <c r="AE512" s="72" t="str">
        <f>IF(VLOOKUP(Table1[[#This Row],[sheet]],Prg!$A$7:$J$31,10,FALSE)="","",VLOOKUP(Table1[[#This Row],[sheet]],Prg!$A$7:$J$31,10,FALSE)*1)</f>
        <v/>
      </c>
      <c r="AF512" s="72">
        <f>VLOOKUP(Table1[[#This Row],[sheet]],Prg!$A$7:$J$31,5,FALSE)</f>
        <v>0</v>
      </c>
      <c r="AG512" s="72">
        <f>ROW()</f>
        <v>512</v>
      </c>
    </row>
    <row r="513" spans="24:33" hidden="1" x14ac:dyDescent="0.3">
      <c r="X513" s="66">
        <v>3</v>
      </c>
      <c r="Y513" s="66" t="s">
        <v>476</v>
      </c>
      <c r="Z513" s="66" t="s">
        <v>469</v>
      </c>
      <c r="AA513" s="66" t="str">
        <f>IF(OR(VLOOKUP(Table1[[#This Row],[sheet]],Prg!$A$7:$F$31,6,FALSE)=Prg!$O$2,VLOOKUP(Table1[[#This Row],[sheet]],Prg!$A$7:$F$31,6,FALSE)=Prg!$O$3),"Yes","No")</f>
        <v>No</v>
      </c>
      <c r="AB513" s="66">
        <v>2026</v>
      </c>
      <c r="AC513" s="72">
        <v>19</v>
      </c>
      <c r="AD513" s="66">
        <f ca="1">IF(ISERROR(VLOOKUP(Table1[[#This Row],[item]],INDIRECT("'"&amp;Table1[[#This Row],[sheet]]&amp;"'!$A$8:$T$42"),Table1[[#This Row],[r]],FALSE)),"",VLOOKUP(Table1[[#This Row],[item]],INDIRECT("'"&amp;Table1[[#This Row],[sheet]]&amp;"'!$A$8:$T$42"),Table1[[#This Row],[r]],FALSE))</f>
        <v>0</v>
      </c>
      <c r="AE513" s="72" t="str">
        <f>IF(VLOOKUP(Table1[[#This Row],[sheet]],Prg!$A$7:$J$31,10,FALSE)="","",VLOOKUP(Table1[[#This Row],[sheet]],Prg!$A$7:$J$31,10,FALSE)*1)</f>
        <v/>
      </c>
      <c r="AF513" s="72">
        <f>VLOOKUP(Table1[[#This Row],[sheet]],Prg!$A$7:$J$31,5,FALSE)</f>
        <v>0</v>
      </c>
      <c r="AG513" s="72">
        <f>ROW()</f>
        <v>513</v>
      </c>
    </row>
    <row r="514" spans="24:33" hidden="1" x14ac:dyDescent="0.3">
      <c r="X514" s="66">
        <v>3</v>
      </c>
      <c r="Y514" s="66" t="s">
        <v>483</v>
      </c>
      <c r="Z514" s="66" t="s">
        <v>470</v>
      </c>
      <c r="AA514" s="66" t="str">
        <f>IF(OR(VLOOKUP(Table1[[#This Row],[sheet]],Prg!$A$7:$F$31,6,FALSE)=Prg!$O$2,VLOOKUP(Table1[[#This Row],[sheet]],Prg!$A$7:$F$31,6,FALSE)=Prg!$O$3),"Yes","No")</f>
        <v>No</v>
      </c>
      <c r="AB514" s="66">
        <v>2026</v>
      </c>
      <c r="AC514" s="72">
        <v>19</v>
      </c>
      <c r="AD514" s="66">
        <f ca="1">IF(ISERROR(VLOOKUP(Table1[[#This Row],[item]],INDIRECT("'"&amp;Table1[[#This Row],[sheet]]&amp;"'!$A$8:$T$42"),Table1[[#This Row],[r]],FALSE)),"",VLOOKUP(Table1[[#This Row],[item]],INDIRECT("'"&amp;Table1[[#This Row],[sheet]]&amp;"'!$A$8:$T$42"),Table1[[#This Row],[r]],FALSE))</f>
        <v>0</v>
      </c>
      <c r="AE514" s="72" t="str">
        <f>IF(VLOOKUP(Table1[[#This Row],[sheet]],Prg!$A$7:$J$31,10,FALSE)="","",VLOOKUP(Table1[[#This Row],[sheet]],Prg!$A$7:$J$31,10,FALSE)*1)</f>
        <v/>
      </c>
      <c r="AF514" s="72">
        <f>VLOOKUP(Table1[[#This Row],[sheet]],Prg!$A$7:$J$31,5,FALSE)</f>
        <v>0</v>
      </c>
      <c r="AG514" s="72">
        <f>ROW()</f>
        <v>514</v>
      </c>
    </row>
    <row r="515" spans="24:33" hidden="1" x14ac:dyDescent="0.3">
      <c r="X515" s="66">
        <v>3</v>
      </c>
      <c r="Y515" s="66" t="s">
        <v>484</v>
      </c>
      <c r="Z515" s="66" t="s">
        <v>471</v>
      </c>
      <c r="AA515" s="66" t="str">
        <f>IF(OR(VLOOKUP(Table1[[#This Row],[sheet]],Prg!$A$7:$F$31,6,FALSE)=Prg!$O$2,VLOOKUP(Table1[[#This Row],[sheet]],Prg!$A$7:$F$31,6,FALSE)=Prg!$O$3),"Yes","No")</f>
        <v>No</v>
      </c>
      <c r="AB515" s="66">
        <v>2026</v>
      </c>
      <c r="AC515" s="72">
        <v>19</v>
      </c>
      <c r="AD515" s="66">
        <f ca="1">IF(ISERROR(VLOOKUP(Table1[[#This Row],[item]],INDIRECT("'"&amp;Table1[[#This Row],[sheet]]&amp;"'!$A$8:$T$42"),Table1[[#This Row],[r]],FALSE)),"",VLOOKUP(Table1[[#This Row],[item]],INDIRECT("'"&amp;Table1[[#This Row],[sheet]]&amp;"'!$A$8:$T$42"),Table1[[#This Row],[r]],FALSE))</f>
        <v>0</v>
      </c>
      <c r="AE515" s="72" t="str">
        <f>IF(VLOOKUP(Table1[[#This Row],[sheet]],Prg!$A$7:$J$31,10,FALSE)="","",VLOOKUP(Table1[[#This Row],[sheet]],Prg!$A$7:$J$31,10,FALSE)*1)</f>
        <v/>
      </c>
      <c r="AF515" s="72">
        <f>VLOOKUP(Table1[[#This Row],[sheet]],Prg!$A$7:$J$31,5,FALSE)</f>
        <v>0</v>
      </c>
      <c r="AG515" s="72">
        <f>ROW()</f>
        <v>515</v>
      </c>
    </row>
    <row r="516" spans="24:33" hidden="1" x14ac:dyDescent="0.3">
      <c r="X516" s="66">
        <v>3</v>
      </c>
      <c r="Y516" s="66" t="s">
        <v>485</v>
      </c>
      <c r="Z516" s="66" t="s">
        <v>472</v>
      </c>
      <c r="AA516" s="66" t="str">
        <f>IF(OR(VLOOKUP(Table1[[#This Row],[sheet]],Prg!$A$7:$F$31,6,FALSE)=Prg!$O$2,VLOOKUP(Table1[[#This Row],[sheet]],Prg!$A$7:$F$31,6,FALSE)=Prg!$O$3),"Yes","No")</f>
        <v>No</v>
      </c>
      <c r="AB516" s="66">
        <v>2026</v>
      </c>
      <c r="AC516" s="72">
        <v>19</v>
      </c>
      <c r="AD516" s="66">
        <f ca="1">IF(ISERROR(VLOOKUP(Table1[[#This Row],[item]],INDIRECT("'"&amp;Table1[[#This Row],[sheet]]&amp;"'!$A$8:$T$42"),Table1[[#This Row],[r]],FALSE)),"",VLOOKUP(Table1[[#This Row],[item]],INDIRECT("'"&amp;Table1[[#This Row],[sheet]]&amp;"'!$A$8:$T$42"),Table1[[#This Row],[r]],FALSE))</f>
        <v>0</v>
      </c>
      <c r="AE516" s="72" t="str">
        <f>IF(VLOOKUP(Table1[[#This Row],[sheet]],Prg!$A$7:$J$31,10,FALSE)="","",VLOOKUP(Table1[[#This Row],[sheet]],Prg!$A$7:$J$31,10,FALSE)*1)</f>
        <v/>
      </c>
      <c r="AF516" s="72">
        <f>VLOOKUP(Table1[[#This Row],[sheet]],Prg!$A$7:$J$31,5,FALSE)</f>
        <v>0</v>
      </c>
      <c r="AG516" s="72">
        <f>ROW()</f>
        <v>516</v>
      </c>
    </row>
    <row r="517" spans="24:33" hidden="1" x14ac:dyDescent="0.3">
      <c r="X517" s="66">
        <v>3</v>
      </c>
      <c r="Y517" s="66" t="s">
        <v>486</v>
      </c>
      <c r="Z517" s="66" t="s">
        <v>31</v>
      </c>
      <c r="AA517" s="66" t="str">
        <f>IF(OR(VLOOKUP(Table1[[#This Row],[sheet]],Prg!$A$7:$F$31,6,FALSE)=Prg!$O$2,VLOOKUP(Table1[[#This Row],[sheet]],Prg!$A$7:$F$31,6,FALSE)=Prg!$O$3),"Yes","No")</f>
        <v>No</v>
      </c>
      <c r="AB517" s="66">
        <v>2026</v>
      </c>
      <c r="AC517" s="72">
        <v>19</v>
      </c>
      <c r="AD517" s="66">
        <f ca="1">IF(ISERROR(VLOOKUP(Table1[[#This Row],[item]],INDIRECT("'"&amp;Table1[[#This Row],[sheet]]&amp;"'!$A$8:$T$42"),Table1[[#This Row],[r]],FALSE)),"",VLOOKUP(Table1[[#This Row],[item]],INDIRECT("'"&amp;Table1[[#This Row],[sheet]]&amp;"'!$A$8:$T$42"),Table1[[#This Row],[r]],FALSE))</f>
        <v>0</v>
      </c>
      <c r="AE517" s="72" t="str">
        <f>IF(VLOOKUP(Table1[[#This Row],[sheet]],Prg!$A$7:$J$31,10,FALSE)="","",VLOOKUP(Table1[[#This Row],[sheet]],Prg!$A$7:$J$31,10,FALSE)*1)</f>
        <v/>
      </c>
      <c r="AF517" s="72">
        <f>VLOOKUP(Table1[[#This Row],[sheet]],Prg!$A$7:$J$31,5,FALSE)</f>
        <v>0</v>
      </c>
      <c r="AG517" s="72">
        <f>ROW()</f>
        <v>517</v>
      </c>
    </row>
    <row r="518" spans="24:33" hidden="1" x14ac:dyDescent="0.3">
      <c r="X518" s="66">
        <v>3</v>
      </c>
      <c r="Y518" s="70" t="s">
        <v>487</v>
      </c>
      <c r="Z518" s="70" t="s">
        <v>12</v>
      </c>
      <c r="AA518" s="70" t="str">
        <f>IF(OR(VLOOKUP(Table1[[#This Row],[sheet]],Prg!$A$7:$F$31,6,FALSE)=Prg!$O$2,VLOOKUP(Table1[[#This Row],[sheet]],Prg!$A$7:$F$31,6,FALSE)=Prg!$O$3),"Yes","No")</f>
        <v>No</v>
      </c>
      <c r="AB518" s="70" t="s">
        <v>2</v>
      </c>
      <c r="AC518" s="72">
        <v>20</v>
      </c>
      <c r="AD518" s="66">
        <f ca="1">IF(ISERROR(VLOOKUP(Table1[[#This Row],[item]],INDIRECT("'"&amp;Table1[[#This Row],[sheet]]&amp;"'!$A$8:$T$42"),Table1[[#This Row],[r]],FALSE)),"",VLOOKUP(Table1[[#This Row],[item]],INDIRECT("'"&amp;Table1[[#This Row],[sheet]]&amp;"'!$A$8:$T$42"),Table1[[#This Row],[r]],FALSE))</f>
        <v>0</v>
      </c>
      <c r="AE518" s="72" t="str">
        <f>IF(VLOOKUP(Table1[[#This Row],[sheet]],Prg!$A$7:$J$31,10,FALSE)="","",VLOOKUP(Table1[[#This Row],[sheet]],Prg!$A$7:$J$31,10,FALSE)*1)</f>
        <v/>
      </c>
      <c r="AF518" s="72">
        <f>VLOOKUP(Table1[[#This Row],[sheet]],Prg!$A$7:$J$31,5,FALSE)</f>
        <v>0</v>
      </c>
      <c r="AG518" s="72">
        <f>ROW()</f>
        <v>518</v>
      </c>
    </row>
    <row r="519" spans="24:33" hidden="1" x14ac:dyDescent="0.3">
      <c r="X519" s="66">
        <v>3</v>
      </c>
      <c r="Y519" s="66" t="s">
        <v>488</v>
      </c>
      <c r="Z519" s="66" t="s">
        <v>13</v>
      </c>
      <c r="AA519" s="66" t="str">
        <f>IF(OR(VLOOKUP(Table1[[#This Row],[sheet]],Prg!$A$7:$F$31,6,FALSE)=Prg!$O$2,VLOOKUP(Table1[[#This Row],[sheet]],Prg!$A$7:$F$31,6,FALSE)=Prg!$O$3),"Yes","No")</f>
        <v>No</v>
      </c>
      <c r="AB519" s="66" t="s">
        <v>2</v>
      </c>
      <c r="AC519" s="72">
        <v>20</v>
      </c>
      <c r="AD519" s="66">
        <f ca="1">IF(ISERROR(VLOOKUP(Table1[[#This Row],[item]],INDIRECT("'"&amp;Table1[[#This Row],[sheet]]&amp;"'!$A$8:$T$42"),Table1[[#This Row],[r]],FALSE)),"",VLOOKUP(Table1[[#This Row],[item]],INDIRECT("'"&amp;Table1[[#This Row],[sheet]]&amp;"'!$A$8:$T$42"),Table1[[#This Row],[r]],FALSE))</f>
        <v>0</v>
      </c>
      <c r="AE519" s="72" t="str">
        <f>IF(VLOOKUP(Table1[[#This Row],[sheet]],Prg!$A$7:$J$31,10,FALSE)="","",VLOOKUP(Table1[[#This Row],[sheet]],Prg!$A$7:$J$31,10,FALSE)*1)</f>
        <v/>
      </c>
      <c r="AF519" s="72">
        <f>VLOOKUP(Table1[[#This Row],[sheet]],Prg!$A$7:$J$31,5,FALSE)</f>
        <v>0</v>
      </c>
      <c r="AG519" s="72">
        <f>ROW()</f>
        <v>519</v>
      </c>
    </row>
    <row r="520" spans="24:33" hidden="1" x14ac:dyDescent="0.3">
      <c r="X520" s="66">
        <v>3</v>
      </c>
      <c r="Y520" s="66" t="s">
        <v>489</v>
      </c>
      <c r="Z520" s="66" t="s">
        <v>14</v>
      </c>
      <c r="AA520" s="66" t="str">
        <f>IF(OR(VLOOKUP(Table1[[#This Row],[sheet]],Prg!$A$7:$F$31,6,FALSE)=Prg!$O$2,VLOOKUP(Table1[[#This Row],[sheet]],Prg!$A$7:$F$31,6,FALSE)=Prg!$O$3),"Yes","No")</f>
        <v>No</v>
      </c>
      <c r="AB520" s="66" t="s">
        <v>2</v>
      </c>
      <c r="AC520" s="72">
        <v>20</v>
      </c>
      <c r="AD520" s="66">
        <f ca="1">IF(ISERROR(VLOOKUP(Table1[[#This Row],[item]],INDIRECT("'"&amp;Table1[[#This Row],[sheet]]&amp;"'!$A$8:$T$42"),Table1[[#This Row],[r]],FALSE)),"",VLOOKUP(Table1[[#This Row],[item]],INDIRECT("'"&amp;Table1[[#This Row],[sheet]]&amp;"'!$A$8:$T$42"),Table1[[#This Row],[r]],FALSE))</f>
        <v>0</v>
      </c>
      <c r="AE520" s="72" t="str">
        <f>IF(VLOOKUP(Table1[[#This Row],[sheet]],Prg!$A$7:$J$31,10,FALSE)="","",VLOOKUP(Table1[[#This Row],[sheet]],Prg!$A$7:$J$31,10,FALSE)*1)</f>
        <v/>
      </c>
      <c r="AF520" s="72">
        <f>VLOOKUP(Table1[[#This Row],[sheet]],Prg!$A$7:$J$31,5,FALSE)</f>
        <v>0</v>
      </c>
      <c r="AG520" s="72">
        <f>ROW()</f>
        <v>520</v>
      </c>
    </row>
    <row r="521" spans="24:33" hidden="1" x14ac:dyDescent="0.3">
      <c r="X521" s="66">
        <v>3</v>
      </c>
      <c r="Y521" s="66" t="s">
        <v>490</v>
      </c>
      <c r="Z521" s="66" t="s">
        <v>464</v>
      </c>
      <c r="AA521" s="66" t="str">
        <f>IF(OR(VLOOKUP(Table1[[#This Row],[sheet]],Prg!$A$7:$F$31,6,FALSE)=Prg!$O$2,VLOOKUP(Table1[[#This Row],[sheet]],Prg!$A$7:$F$31,6,FALSE)=Prg!$O$3),"Yes","No")</f>
        <v>No</v>
      </c>
      <c r="AB521" s="66" t="s">
        <v>2</v>
      </c>
      <c r="AC521" s="72">
        <v>20</v>
      </c>
      <c r="AD521" s="66">
        <f ca="1">IF(ISERROR(VLOOKUP(Table1[[#This Row],[item]],INDIRECT("'"&amp;Table1[[#This Row],[sheet]]&amp;"'!$A$8:$T$42"),Table1[[#This Row],[r]],FALSE)),"",VLOOKUP(Table1[[#This Row],[item]],INDIRECT("'"&amp;Table1[[#This Row],[sheet]]&amp;"'!$A$8:$T$42"),Table1[[#This Row],[r]],FALSE))</f>
        <v>0</v>
      </c>
      <c r="AE521" s="72" t="str">
        <f>IF(VLOOKUP(Table1[[#This Row],[sheet]],Prg!$A$7:$J$31,10,FALSE)="","",VLOOKUP(Table1[[#This Row],[sheet]],Prg!$A$7:$J$31,10,FALSE)*1)</f>
        <v/>
      </c>
      <c r="AF521" s="72">
        <f>VLOOKUP(Table1[[#This Row],[sheet]],Prg!$A$7:$J$31,5,FALSE)</f>
        <v>0</v>
      </c>
      <c r="AG521" s="72">
        <f>ROW()</f>
        <v>521</v>
      </c>
    </row>
    <row r="522" spans="24:33" hidden="1" x14ac:dyDescent="0.3">
      <c r="X522" s="66">
        <v>3</v>
      </c>
      <c r="Y522" s="66" t="s">
        <v>491</v>
      </c>
      <c r="Z522" s="66" t="s">
        <v>15</v>
      </c>
      <c r="AA522" s="66" t="str">
        <f>IF(OR(VLOOKUP(Table1[[#This Row],[sheet]],Prg!$A$7:$F$31,6,FALSE)=Prg!$O$2,VLOOKUP(Table1[[#This Row],[sheet]],Prg!$A$7:$F$31,6,FALSE)=Prg!$O$3),"Yes","No")</f>
        <v>No</v>
      </c>
      <c r="AB522" s="66" t="s">
        <v>2</v>
      </c>
      <c r="AC522" s="72">
        <v>20</v>
      </c>
      <c r="AD522" s="66">
        <f ca="1">IF(ISERROR(VLOOKUP(Table1[[#This Row],[item]],INDIRECT("'"&amp;Table1[[#This Row],[sheet]]&amp;"'!$A$8:$T$42"),Table1[[#This Row],[r]],FALSE)),"",VLOOKUP(Table1[[#This Row],[item]],INDIRECT("'"&amp;Table1[[#This Row],[sheet]]&amp;"'!$A$8:$T$42"),Table1[[#This Row],[r]],FALSE))</f>
        <v>0</v>
      </c>
      <c r="AE522" s="72" t="str">
        <f>IF(VLOOKUP(Table1[[#This Row],[sheet]],Prg!$A$7:$J$31,10,FALSE)="","",VLOOKUP(Table1[[#This Row],[sheet]],Prg!$A$7:$J$31,10,FALSE)*1)</f>
        <v/>
      </c>
      <c r="AF522" s="72">
        <f>VLOOKUP(Table1[[#This Row],[sheet]],Prg!$A$7:$J$31,5,FALSE)</f>
        <v>0</v>
      </c>
      <c r="AG522" s="72">
        <f>ROW()</f>
        <v>522</v>
      </c>
    </row>
    <row r="523" spans="24:33" hidden="1" x14ac:dyDescent="0.3">
      <c r="X523" s="66">
        <v>3</v>
      </c>
      <c r="Y523" s="66" t="s">
        <v>492</v>
      </c>
      <c r="Z523" s="66" t="s">
        <v>16</v>
      </c>
      <c r="AA523" s="66" t="str">
        <f>IF(OR(VLOOKUP(Table1[[#This Row],[sheet]],Prg!$A$7:$F$31,6,FALSE)=Prg!$O$2,VLOOKUP(Table1[[#This Row],[sheet]],Prg!$A$7:$F$31,6,FALSE)=Prg!$O$3),"Yes","No")</f>
        <v>No</v>
      </c>
      <c r="AB523" s="66" t="s">
        <v>2</v>
      </c>
      <c r="AC523" s="72">
        <v>20</v>
      </c>
      <c r="AD523" s="66">
        <f ca="1">IF(ISERROR(VLOOKUP(Table1[[#This Row],[item]],INDIRECT("'"&amp;Table1[[#This Row],[sheet]]&amp;"'!$A$8:$T$42"),Table1[[#This Row],[r]],FALSE)),"",VLOOKUP(Table1[[#This Row],[item]],INDIRECT("'"&amp;Table1[[#This Row],[sheet]]&amp;"'!$A$8:$T$42"),Table1[[#This Row],[r]],FALSE))</f>
        <v>0</v>
      </c>
      <c r="AE523" s="72" t="str">
        <f>IF(VLOOKUP(Table1[[#This Row],[sheet]],Prg!$A$7:$J$31,10,FALSE)="","",VLOOKUP(Table1[[#This Row],[sheet]],Prg!$A$7:$J$31,10,FALSE)*1)</f>
        <v/>
      </c>
      <c r="AF523" s="72">
        <f>VLOOKUP(Table1[[#This Row],[sheet]],Prg!$A$7:$J$31,5,FALSE)</f>
        <v>0</v>
      </c>
      <c r="AG523" s="72">
        <f>ROW()</f>
        <v>523</v>
      </c>
    </row>
    <row r="524" spans="24:33" hidden="1" x14ac:dyDescent="0.3">
      <c r="X524" s="66">
        <v>3</v>
      </c>
      <c r="Y524" s="66" t="s">
        <v>493</v>
      </c>
      <c r="Z524" s="66" t="s">
        <v>17</v>
      </c>
      <c r="AA524" s="66" t="str">
        <f>IF(OR(VLOOKUP(Table1[[#This Row],[sheet]],Prg!$A$7:$F$31,6,FALSE)=Prg!$O$2,VLOOKUP(Table1[[#This Row],[sheet]],Prg!$A$7:$F$31,6,FALSE)=Prg!$O$3),"Yes","No")</f>
        <v>No</v>
      </c>
      <c r="AB524" s="66" t="s">
        <v>2</v>
      </c>
      <c r="AC524" s="72">
        <v>20</v>
      </c>
      <c r="AD524" s="66">
        <f ca="1">IF(ISERROR(VLOOKUP(Table1[[#This Row],[item]],INDIRECT("'"&amp;Table1[[#This Row],[sheet]]&amp;"'!$A$8:$T$42"),Table1[[#This Row],[r]],FALSE)),"",VLOOKUP(Table1[[#This Row],[item]],INDIRECT("'"&amp;Table1[[#This Row],[sheet]]&amp;"'!$A$8:$T$42"),Table1[[#This Row],[r]],FALSE))</f>
        <v>0</v>
      </c>
      <c r="AE524" s="72" t="str">
        <f>IF(VLOOKUP(Table1[[#This Row],[sheet]],Prg!$A$7:$J$31,10,FALSE)="","",VLOOKUP(Table1[[#This Row],[sheet]],Prg!$A$7:$J$31,10,FALSE)*1)</f>
        <v/>
      </c>
      <c r="AF524" s="72">
        <f>VLOOKUP(Table1[[#This Row],[sheet]],Prg!$A$7:$J$31,5,FALSE)</f>
        <v>0</v>
      </c>
      <c r="AG524" s="72">
        <f>ROW()</f>
        <v>524</v>
      </c>
    </row>
    <row r="525" spans="24:33" hidden="1" x14ac:dyDescent="0.3">
      <c r="X525" s="66">
        <v>3</v>
      </c>
      <c r="Y525" s="66" t="s">
        <v>494</v>
      </c>
      <c r="Z525" s="66" t="s">
        <v>465</v>
      </c>
      <c r="AA525" s="66" t="str">
        <f>IF(OR(VLOOKUP(Table1[[#This Row],[sheet]],Prg!$A$7:$F$31,6,FALSE)=Prg!$O$2,VLOOKUP(Table1[[#This Row],[sheet]],Prg!$A$7:$F$31,6,FALSE)=Prg!$O$3),"Yes","No")</f>
        <v>No</v>
      </c>
      <c r="AB525" s="66" t="s">
        <v>2</v>
      </c>
      <c r="AC525" s="72">
        <v>20</v>
      </c>
      <c r="AD525" s="66">
        <f ca="1">IF(ISERROR(VLOOKUP(Table1[[#This Row],[item]],INDIRECT("'"&amp;Table1[[#This Row],[sheet]]&amp;"'!$A$8:$T$42"),Table1[[#This Row],[r]],FALSE)),"",VLOOKUP(Table1[[#This Row],[item]],INDIRECT("'"&amp;Table1[[#This Row],[sheet]]&amp;"'!$A$8:$T$42"),Table1[[#This Row],[r]],FALSE))</f>
        <v>0</v>
      </c>
      <c r="AE525" s="72" t="str">
        <f>IF(VLOOKUP(Table1[[#This Row],[sheet]],Prg!$A$7:$J$31,10,FALSE)="","",VLOOKUP(Table1[[#This Row],[sheet]],Prg!$A$7:$J$31,10,FALSE)*1)</f>
        <v/>
      </c>
      <c r="AF525" s="72">
        <f>VLOOKUP(Table1[[#This Row],[sheet]],Prg!$A$7:$J$31,5,FALSE)</f>
        <v>0</v>
      </c>
      <c r="AG525" s="72">
        <f>ROW()</f>
        <v>525</v>
      </c>
    </row>
    <row r="526" spans="24:33" hidden="1" x14ac:dyDescent="0.3">
      <c r="X526" s="66">
        <v>3</v>
      </c>
      <c r="Y526" s="66" t="s">
        <v>495</v>
      </c>
      <c r="Z526" s="66" t="s">
        <v>18</v>
      </c>
      <c r="AA526" s="66" t="str">
        <f>IF(OR(VLOOKUP(Table1[[#This Row],[sheet]],Prg!$A$7:$F$31,6,FALSE)=Prg!$O$2,VLOOKUP(Table1[[#This Row],[sheet]],Prg!$A$7:$F$31,6,FALSE)=Prg!$O$3),"Yes","No")</f>
        <v>No</v>
      </c>
      <c r="AB526" s="66" t="s">
        <v>2</v>
      </c>
      <c r="AC526" s="72">
        <v>20</v>
      </c>
      <c r="AD526" s="66">
        <f ca="1">IF(ISERROR(VLOOKUP(Table1[[#This Row],[item]],INDIRECT("'"&amp;Table1[[#This Row],[sheet]]&amp;"'!$A$8:$T$42"),Table1[[#This Row],[r]],FALSE)),"",VLOOKUP(Table1[[#This Row],[item]],INDIRECT("'"&amp;Table1[[#This Row],[sheet]]&amp;"'!$A$8:$T$42"),Table1[[#This Row],[r]],FALSE))</f>
        <v>0</v>
      </c>
      <c r="AE526" s="72" t="str">
        <f>IF(VLOOKUP(Table1[[#This Row],[sheet]],Prg!$A$7:$J$31,10,FALSE)="","",VLOOKUP(Table1[[#This Row],[sheet]],Prg!$A$7:$J$31,10,FALSE)*1)</f>
        <v/>
      </c>
      <c r="AF526" s="72">
        <f>VLOOKUP(Table1[[#This Row],[sheet]],Prg!$A$7:$J$31,5,FALSE)</f>
        <v>0</v>
      </c>
      <c r="AG526" s="72">
        <f>ROW()</f>
        <v>526</v>
      </c>
    </row>
    <row r="527" spans="24:33" hidden="1" x14ac:dyDescent="0.3">
      <c r="X527" s="66">
        <v>3</v>
      </c>
      <c r="Y527" s="66" t="s">
        <v>496</v>
      </c>
      <c r="Z527" s="66" t="s">
        <v>19</v>
      </c>
      <c r="AA527" s="66" t="str">
        <f>IF(OR(VLOOKUP(Table1[[#This Row],[sheet]],Prg!$A$7:$F$31,6,FALSE)=Prg!$O$2,VLOOKUP(Table1[[#This Row],[sheet]],Prg!$A$7:$F$31,6,FALSE)=Prg!$O$3),"Yes","No")</f>
        <v>No</v>
      </c>
      <c r="AB527" s="66" t="s">
        <v>2</v>
      </c>
      <c r="AC527" s="72">
        <v>20</v>
      </c>
      <c r="AD527" s="66">
        <f ca="1">IF(ISERROR(VLOOKUP(Table1[[#This Row],[item]],INDIRECT("'"&amp;Table1[[#This Row],[sheet]]&amp;"'!$A$8:$T$42"),Table1[[#This Row],[r]],FALSE)),"",VLOOKUP(Table1[[#This Row],[item]],INDIRECT("'"&amp;Table1[[#This Row],[sheet]]&amp;"'!$A$8:$T$42"),Table1[[#This Row],[r]],FALSE))</f>
        <v>0</v>
      </c>
      <c r="AE527" s="72" t="str">
        <f>IF(VLOOKUP(Table1[[#This Row],[sheet]],Prg!$A$7:$J$31,10,FALSE)="","",VLOOKUP(Table1[[#This Row],[sheet]],Prg!$A$7:$J$31,10,FALSE)*1)</f>
        <v/>
      </c>
      <c r="AF527" s="72">
        <f>VLOOKUP(Table1[[#This Row],[sheet]],Prg!$A$7:$J$31,5,FALSE)</f>
        <v>0</v>
      </c>
      <c r="AG527" s="72">
        <f>ROW()</f>
        <v>527</v>
      </c>
    </row>
    <row r="528" spans="24:33" hidden="1" x14ac:dyDescent="0.3">
      <c r="X528" s="66">
        <v>3</v>
      </c>
      <c r="Y528" s="66" t="s">
        <v>497</v>
      </c>
      <c r="Z528" s="66" t="s">
        <v>20</v>
      </c>
      <c r="AA528" s="66" t="str">
        <f>IF(OR(VLOOKUP(Table1[[#This Row],[sheet]],Prg!$A$7:$F$31,6,FALSE)=Prg!$O$2,VLOOKUP(Table1[[#This Row],[sheet]],Prg!$A$7:$F$31,6,FALSE)=Prg!$O$3),"Yes","No")</f>
        <v>No</v>
      </c>
      <c r="AB528" s="66" t="s">
        <v>2</v>
      </c>
      <c r="AC528" s="72">
        <v>20</v>
      </c>
      <c r="AD528" s="66">
        <f ca="1">IF(ISERROR(VLOOKUP(Table1[[#This Row],[item]],INDIRECT("'"&amp;Table1[[#This Row],[sheet]]&amp;"'!$A$8:$T$42"),Table1[[#This Row],[r]],FALSE)),"",VLOOKUP(Table1[[#This Row],[item]],INDIRECT("'"&amp;Table1[[#This Row],[sheet]]&amp;"'!$A$8:$T$42"),Table1[[#This Row],[r]],FALSE))</f>
        <v>0</v>
      </c>
      <c r="AE528" s="72" t="str">
        <f>IF(VLOOKUP(Table1[[#This Row],[sheet]],Prg!$A$7:$J$31,10,FALSE)="","",VLOOKUP(Table1[[#This Row],[sheet]],Prg!$A$7:$J$31,10,FALSE)*1)</f>
        <v/>
      </c>
      <c r="AF528" s="72">
        <f>VLOOKUP(Table1[[#This Row],[sheet]],Prg!$A$7:$J$31,5,FALSE)</f>
        <v>0</v>
      </c>
      <c r="AG528" s="72">
        <f>ROW()</f>
        <v>528</v>
      </c>
    </row>
    <row r="529" spans="24:33" hidden="1" x14ac:dyDescent="0.3">
      <c r="X529" s="66">
        <v>3</v>
      </c>
      <c r="Y529" s="66" t="s">
        <v>498</v>
      </c>
      <c r="Z529" s="66" t="s">
        <v>466</v>
      </c>
      <c r="AA529" s="66" t="str">
        <f>IF(OR(VLOOKUP(Table1[[#This Row],[sheet]],Prg!$A$7:$F$31,6,FALSE)=Prg!$O$2,VLOOKUP(Table1[[#This Row],[sheet]],Prg!$A$7:$F$31,6,FALSE)=Prg!$O$3),"Yes","No")</f>
        <v>No</v>
      </c>
      <c r="AB529" s="66" t="s">
        <v>2</v>
      </c>
      <c r="AC529" s="72">
        <v>20</v>
      </c>
      <c r="AD529" s="66">
        <f ca="1">IF(ISERROR(VLOOKUP(Table1[[#This Row],[item]],INDIRECT("'"&amp;Table1[[#This Row],[sheet]]&amp;"'!$A$8:$T$42"),Table1[[#This Row],[r]],FALSE)),"",VLOOKUP(Table1[[#This Row],[item]],INDIRECT("'"&amp;Table1[[#This Row],[sheet]]&amp;"'!$A$8:$T$42"),Table1[[#This Row],[r]],FALSE))</f>
        <v>0</v>
      </c>
      <c r="AE529" s="72" t="str">
        <f>IF(VLOOKUP(Table1[[#This Row],[sheet]],Prg!$A$7:$J$31,10,FALSE)="","",VLOOKUP(Table1[[#This Row],[sheet]],Prg!$A$7:$J$31,10,FALSE)*1)</f>
        <v/>
      </c>
      <c r="AF529" s="72">
        <f>VLOOKUP(Table1[[#This Row],[sheet]],Prg!$A$7:$J$31,5,FALSE)</f>
        <v>0</v>
      </c>
      <c r="AG529" s="72">
        <f>ROW()</f>
        <v>529</v>
      </c>
    </row>
    <row r="530" spans="24:33" hidden="1" x14ac:dyDescent="0.3">
      <c r="X530" s="66">
        <v>3</v>
      </c>
      <c r="Y530" s="66" t="s">
        <v>499</v>
      </c>
      <c r="Z530" s="66" t="s">
        <v>21</v>
      </c>
      <c r="AA530" s="66" t="str">
        <f>IF(OR(VLOOKUP(Table1[[#This Row],[sheet]],Prg!$A$7:$F$31,6,FALSE)=Prg!$O$2,VLOOKUP(Table1[[#This Row],[sheet]],Prg!$A$7:$F$31,6,FALSE)=Prg!$O$3),"Yes","No")</f>
        <v>No</v>
      </c>
      <c r="AB530" s="66" t="s">
        <v>2</v>
      </c>
      <c r="AC530" s="72">
        <v>20</v>
      </c>
      <c r="AD530" s="66">
        <f ca="1">IF(ISERROR(VLOOKUP(Table1[[#This Row],[item]],INDIRECT("'"&amp;Table1[[#This Row],[sheet]]&amp;"'!$A$8:$T$42"),Table1[[#This Row],[r]],FALSE)),"",VLOOKUP(Table1[[#This Row],[item]],INDIRECT("'"&amp;Table1[[#This Row],[sheet]]&amp;"'!$A$8:$T$42"),Table1[[#This Row],[r]],FALSE))</f>
        <v>0</v>
      </c>
      <c r="AE530" s="72" t="str">
        <f>IF(VLOOKUP(Table1[[#This Row],[sheet]],Prg!$A$7:$J$31,10,FALSE)="","",VLOOKUP(Table1[[#This Row],[sheet]],Prg!$A$7:$J$31,10,FALSE)*1)</f>
        <v/>
      </c>
      <c r="AF530" s="72">
        <f>VLOOKUP(Table1[[#This Row],[sheet]],Prg!$A$7:$J$31,5,FALSE)</f>
        <v>0</v>
      </c>
      <c r="AG530" s="72">
        <f>ROW()</f>
        <v>530</v>
      </c>
    </row>
    <row r="531" spans="24:33" hidden="1" x14ac:dyDescent="0.3">
      <c r="X531" s="66">
        <v>3</v>
      </c>
      <c r="Y531" s="66" t="s">
        <v>500</v>
      </c>
      <c r="Z531" s="66" t="s">
        <v>22</v>
      </c>
      <c r="AA531" s="66" t="str">
        <f>IF(OR(VLOOKUP(Table1[[#This Row],[sheet]],Prg!$A$7:$F$31,6,FALSE)=Prg!$O$2,VLOOKUP(Table1[[#This Row],[sheet]],Prg!$A$7:$F$31,6,FALSE)=Prg!$O$3),"Yes","No")</f>
        <v>No</v>
      </c>
      <c r="AB531" s="66" t="s">
        <v>2</v>
      </c>
      <c r="AC531" s="72">
        <v>20</v>
      </c>
      <c r="AD531" s="66">
        <f ca="1">IF(ISERROR(VLOOKUP(Table1[[#This Row],[item]],INDIRECT("'"&amp;Table1[[#This Row],[sheet]]&amp;"'!$A$8:$T$42"),Table1[[#This Row],[r]],FALSE)),"",VLOOKUP(Table1[[#This Row],[item]],INDIRECT("'"&amp;Table1[[#This Row],[sheet]]&amp;"'!$A$8:$T$42"),Table1[[#This Row],[r]],FALSE))</f>
        <v>0</v>
      </c>
      <c r="AE531" s="72" t="str">
        <f>IF(VLOOKUP(Table1[[#This Row],[sheet]],Prg!$A$7:$J$31,10,FALSE)="","",VLOOKUP(Table1[[#This Row],[sheet]],Prg!$A$7:$J$31,10,FALSE)*1)</f>
        <v/>
      </c>
      <c r="AF531" s="72">
        <f>VLOOKUP(Table1[[#This Row],[sheet]],Prg!$A$7:$J$31,5,FALSE)</f>
        <v>0</v>
      </c>
      <c r="AG531" s="72">
        <f>ROW()</f>
        <v>531</v>
      </c>
    </row>
    <row r="532" spans="24:33" hidden="1" x14ac:dyDescent="0.3">
      <c r="X532" s="66">
        <v>3</v>
      </c>
      <c r="Y532" s="66" t="s">
        <v>501</v>
      </c>
      <c r="Z532" s="66" t="s">
        <v>23</v>
      </c>
      <c r="AA532" s="66" t="str">
        <f>IF(OR(VLOOKUP(Table1[[#This Row],[sheet]],Prg!$A$7:$F$31,6,FALSE)=Prg!$O$2,VLOOKUP(Table1[[#This Row],[sheet]],Prg!$A$7:$F$31,6,FALSE)=Prg!$O$3),"Yes","No")</f>
        <v>No</v>
      </c>
      <c r="AB532" s="66" t="s">
        <v>2</v>
      </c>
      <c r="AC532" s="72">
        <v>20</v>
      </c>
      <c r="AD532" s="66">
        <f ca="1">IF(ISERROR(VLOOKUP(Table1[[#This Row],[item]],INDIRECT("'"&amp;Table1[[#This Row],[sheet]]&amp;"'!$A$8:$T$42"),Table1[[#This Row],[r]],FALSE)),"",VLOOKUP(Table1[[#This Row],[item]],INDIRECT("'"&amp;Table1[[#This Row],[sheet]]&amp;"'!$A$8:$T$42"),Table1[[#This Row],[r]],FALSE))</f>
        <v>0</v>
      </c>
      <c r="AE532" s="72" t="str">
        <f>IF(VLOOKUP(Table1[[#This Row],[sheet]],Prg!$A$7:$J$31,10,FALSE)="","",VLOOKUP(Table1[[#This Row],[sheet]],Prg!$A$7:$J$31,10,FALSE)*1)</f>
        <v/>
      </c>
      <c r="AF532" s="72">
        <f>VLOOKUP(Table1[[#This Row],[sheet]],Prg!$A$7:$J$31,5,FALSE)</f>
        <v>0</v>
      </c>
      <c r="AG532" s="72">
        <f>ROW()</f>
        <v>532</v>
      </c>
    </row>
    <row r="533" spans="24:33" hidden="1" x14ac:dyDescent="0.3">
      <c r="X533" s="66">
        <v>3</v>
      </c>
      <c r="Y533" s="66" t="s">
        <v>502</v>
      </c>
      <c r="Z533" s="66" t="s">
        <v>467</v>
      </c>
      <c r="AA533" s="66" t="str">
        <f>IF(OR(VLOOKUP(Table1[[#This Row],[sheet]],Prg!$A$7:$F$31,6,FALSE)=Prg!$O$2,VLOOKUP(Table1[[#This Row],[sheet]],Prg!$A$7:$F$31,6,FALSE)=Prg!$O$3),"Yes","No")</f>
        <v>No</v>
      </c>
      <c r="AB533" s="66" t="s">
        <v>2</v>
      </c>
      <c r="AC533" s="72">
        <v>20</v>
      </c>
      <c r="AD533" s="66">
        <f ca="1">IF(ISERROR(VLOOKUP(Table1[[#This Row],[item]],INDIRECT("'"&amp;Table1[[#This Row],[sheet]]&amp;"'!$A$8:$T$42"),Table1[[#This Row],[r]],FALSE)),"",VLOOKUP(Table1[[#This Row],[item]],INDIRECT("'"&amp;Table1[[#This Row],[sheet]]&amp;"'!$A$8:$T$42"),Table1[[#This Row],[r]],FALSE))</f>
        <v>0</v>
      </c>
      <c r="AE533" s="72" t="str">
        <f>IF(VLOOKUP(Table1[[#This Row],[sheet]],Prg!$A$7:$J$31,10,FALSE)="","",VLOOKUP(Table1[[#This Row],[sheet]],Prg!$A$7:$J$31,10,FALSE)*1)</f>
        <v/>
      </c>
      <c r="AF533" s="72">
        <f>VLOOKUP(Table1[[#This Row],[sheet]],Prg!$A$7:$J$31,5,FALSE)</f>
        <v>0</v>
      </c>
      <c r="AG533" s="72">
        <f>ROW()</f>
        <v>533</v>
      </c>
    </row>
    <row r="534" spans="24:33" hidden="1" x14ac:dyDescent="0.3">
      <c r="X534" s="66">
        <v>3</v>
      </c>
      <c r="Y534" s="66" t="s">
        <v>473</v>
      </c>
      <c r="Z534" s="66" t="s">
        <v>1</v>
      </c>
      <c r="AA534" s="66" t="str">
        <f>IF(OR(VLOOKUP(Table1[[#This Row],[sheet]],Prg!$A$7:$F$31,6,FALSE)=Prg!$O$2,VLOOKUP(Table1[[#This Row],[sheet]],Prg!$A$7:$F$31,6,FALSE)=Prg!$O$3),"Yes","No")</f>
        <v>No</v>
      </c>
      <c r="AB534" s="66" t="s">
        <v>2</v>
      </c>
      <c r="AC534" s="72">
        <v>20</v>
      </c>
      <c r="AD534" s="66">
        <f ca="1">IF(ISERROR(VLOOKUP(Table1[[#This Row],[item]],INDIRECT("'"&amp;Table1[[#This Row],[sheet]]&amp;"'!$A$8:$T$42"),Table1[[#This Row],[r]],FALSE)),"",VLOOKUP(Table1[[#This Row],[item]],INDIRECT("'"&amp;Table1[[#This Row],[sheet]]&amp;"'!$A$8:$T$42"),Table1[[#This Row],[r]],FALSE))</f>
        <v>0</v>
      </c>
      <c r="AE534" s="72" t="str">
        <f>IF(VLOOKUP(Table1[[#This Row],[sheet]],Prg!$A$7:$J$31,10,FALSE)="","",VLOOKUP(Table1[[#This Row],[sheet]],Prg!$A$7:$J$31,10,FALSE)*1)</f>
        <v/>
      </c>
      <c r="AF534" s="72">
        <f>VLOOKUP(Table1[[#This Row],[sheet]],Prg!$A$7:$J$31,5,FALSE)</f>
        <v>0</v>
      </c>
      <c r="AG534" s="72">
        <f>ROW()</f>
        <v>534</v>
      </c>
    </row>
    <row r="535" spans="24:33" hidden="1" x14ac:dyDescent="0.3">
      <c r="X535" s="66">
        <v>3</v>
      </c>
      <c r="Y535" s="66" t="s">
        <v>474</v>
      </c>
      <c r="Z535" s="66" t="s">
        <v>24</v>
      </c>
      <c r="AA535" s="66" t="str">
        <f>IF(OR(VLOOKUP(Table1[[#This Row],[sheet]],Prg!$A$7:$F$31,6,FALSE)=Prg!$O$2,VLOOKUP(Table1[[#This Row],[sheet]],Prg!$A$7:$F$31,6,FALSE)=Prg!$O$3),"Yes","No")</f>
        <v>No</v>
      </c>
      <c r="AB535" s="66" t="s">
        <v>2</v>
      </c>
      <c r="AC535" s="72">
        <v>20</v>
      </c>
      <c r="AD535" s="66">
        <f ca="1">IF(ISERROR(VLOOKUP(Table1[[#This Row],[item]],INDIRECT("'"&amp;Table1[[#This Row],[sheet]]&amp;"'!$A$8:$T$42"),Table1[[#This Row],[r]],FALSE)),"",VLOOKUP(Table1[[#This Row],[item]],INDIRECT("'"&amp;Table1[[#This Row],[sheet]]&amp;"'!$A$8:$T$42"),Table1[[#This Row],[r]],FALSE))</f>
        <v>0</v>
      </c>
      <c r="AE535" s="72" t="str">
        <f>IF(VLOOKUP(Table1[[#This Row],[sheet]],Prg!$A$7:$J$31,10,FALSE)="","",VLOOKUP(Table1[[#This Row],[sheet]],Prg!$A$7:$J$31,10,FALSE)*1)</f>
        <v/>
      </c>
      <c r="AF535" s="72">
        <f>VLOOKUP(Table1[[#This Row],[sheet]],Prg!$A$7:$J$31,5,FALSE)</f>
        <v>0</v>
      </c>
      <c r="AG535" s="72">
        <f>ROW()</f>
        <v>535</v>
      </c>
    </row>
    <row r="536" spans="24:33" hidden="1" x14ac:dyDescent="0.3">
      <c r="X536" s="66">
        <v>3</v>
      </c>
      <c r="Y536" s="66" t="s">
        <v>477</v>
      </c>
      <c r="Z536" s="66" t="s">
        <v>25</v>
      </c>
      <c r="AA536" s="66" t="str">
        <f>IF(OR(VLOOKUP(Table1[[#This Row],[sheet]],Prg!$A$7:$F$31,6,FALSE)=Prg!$O$2,VLOOKUP(Table1[[#This Row],[sheet]],Prg!$A$7:$F$31,6,FALSE)=Prg!$O$3),"Yes","No")</f>
        <v>No</v>
      </c>
      <c r="AB536" s="66" t="s">
        <v>2</v>
      </c>
      <c r="AC536" s="72">
        <v>20</v>
      </c>
      <c r="AD536" s="66">
        <f ca="1">IF(ISERROR(VLOOKUP(Table1[[#This Row],[item]],INDIRECT("'"&amp;Table1[[#This Row],[sheet]]&amp;"'!$A$8:$T$42"),Table1[[#This Row],[r]],FALSE)),"",VLOOKUP(Table1[[#This Row],[item]],INDIRECT("'"&amp;Table1[[#This Row],[sheet]]&amp;"'!$A$8:$T$42"),Table1[[#This Row],[r]],FALSE))</f>
        <v>0</v>
      </c>
      <c r="AE536" s="72" t="str">
        <f>IF(VLOOKUP(Table1[[#This Row],[sheet]],Prg!$A$7:$J$31,10,FALSE)="","",VLOOKUP(Table1[[#This Row],[sheet]],Prg!$A$7:$J$31,10,FALSE)*1)</f>
        <v/>
      </c>
      <c r="AF536" s="72">
        <f>VLOOKUP(Table1[[#This Row],[sheet]],Prg!$A$7:$J$31,5,FALSE)</f>
        <v>0</v>
      </c>
      <c r="AG536" s="72">
        <f>ROW()</f>
        <v>536</v>
      </c>
    </row>
    <row r="537" spans="24:33" hidden="1" x14ac:dyDescent="0.3">
      <c r="X537" s="66">
        <v>3</v>
      </c>
      <c r="Y537" s="66" t="s">
        <v>478</v>
      </c>
      <c r="Z537" s="66" t="s">
        <v>26</v>
      </c>
      <c r="AA537" s="66" t="str">
        <f>IF(OR(VLOOKUP(Table1[[#This Row],[sheet]],Prg!$A$7:$F$31,6,FALSE)=Prg!$O$2,VLOOKUP(Table1[[#This Row],[sheet]],Prg!$A$7:$F$31,6,FALSE)=Prg!$O$3),"Yes","No")</f>
        <v>No</v>
      </c>
      <c r="AB537" s="66" t="s">
        <v>2</v>
      </c>
      <c r="AC537" s="72">
        <v>20</v>
      </c>
      <c r="AD537" s="66">
        <f ca="1">IF(ISERROR(VLOOKUP(Table1[[#This Row],[item]],INDIRECT("'"&amp;Table1[[#This Row],[sheet]]&amp;"'!$A$8:$T$42"),Table1[[#This Row],[r]],FALSE)),"",VLOOKUP(Table1[[#This Row],[item]],INDIRECT("'"&amp;Table1[[#This Row],[sheet]]&amp;"'!$A$8:$T$42"),Table1[[#This Row],[r]],FALSE))</f>
        <v>0</v>
      </c>
      <c r="AE537" s="72" t="str">
        <f>IF(VLOOKUP(Table1[[#This Row],[sheet]],Prg!$A$7:$J$31,10,FALSE)="","",VLOOKUP(Table1[[#This Row],[sheet]],Prg!$A$7:$J$31,10,FALSE)*1)</f>
        <v/>
      </c>
      <c r="AF537" s="72">
        <f>VLOOKUP(Table1[[#This Row],[sheet]],Prg!$A$7:$J$31,5,FALSE)</f>
        <v>0</v>
      </c>
      <c r="AG537" s="72">
        <f>ROW()</f>
        <v>537</v>
      </c>
    </row>
    <row r="538" spans="24:33" hidden="1" x14ac:dyDescent="0.3">
      <c r="X538" s="66">
        <v>3</v>
      </c>
      <c r="Y538" s="66" t="s">
        <v>479</v>
      </c>
      <c r="Z538" s="66" t="s">
        <v>27</v>
      </c>
      <c r="AA538" s="66" t="str">
        <f>IF(OR(VLOOKUP(Table1[[#This Row],[sheet]],Prg!$A$7:$F$31,6,FALSE)=Prg!$O$2,VLOOKUP(Table1[[#This Row],[sheet]],Prg!$A$7:$F$31,6,FALSE)=Prg!$O$3),"Yes","No")</f>
        <v>No</v>
      </c>
      <c r="AB538" s="66" t="s">
        <v>2</v>
      </c>
      <c r="AC538" s="72">
        <v>20</v>
      </c>
      <c r="AD538" s="66">
        <f ca="1">IF(ISERROR(VLOOKUP(Table1[[#This Row],[item]],INDIRECT("'"&amp;Table1[[#This Row],[sheet]]&amp;"'!$A$8:$T$42"),Table1[[#This Row],[r]],FALSE)),"",VLOOKUP(Table1[[#This Row],[item]],INDIRECT("'"&amp;Table1[[#This Row],[sheet]]&amp;"'!$A$8:$T$42"),Table1[[#This Row],[r]],FALSE))</f>
        <v>0</v>
      </c>
      <c r="AE538" s="72" t="str">
        <f>IF(VLOOKUP(Table1[[#This Row],[sheet]],Prg!$A$7:$J$31,10,FALSE)="","",VLOOKUP(Table1[[#This Row],[sheet]],Prg!$A$7:$J$31,10,FALSE)*1)</f>
        <v/>
      </c>
      <c r="AF538" s="72">
        <f>VLOOKUP(Table1[[#This Row],[sheet]],Prg!$A$7:$J$31,5,FALSE)</f>
        <v>0</v>
      </c>
      <c r="AG538" s="72">
        <f>ROW()</f>
        <v>538</v>
      </c>
    </row>
    <row r="539" spans="24:33" hidden="1" x14ac:dyDescent="0.3">
      <c r="X539" s="66">
        <v>3</v>
      </c>
      <c r="Y539" s="66" t="s">
        <v>475</v>
      </c>
      <c r="Z539" s="66" t="s">
        <v>28</v>
      </c>
      <c r="AA539" s="66" t="str">
        <f>IF(OR(VLOOKUP(Table1[[#This Row],[sheet]],Prg!$A$7:$F$31,6,FALSE)=Prg!$O$2,VLOOKUP(Table1[[#This Row],[sheet]],Prg!$A$7:$F$31,6,FALSE)=Prg!$O$3),"Yes","No")</f>
        <v>No</v>
      </c>
      <c r="AB539" s="66" t="s">
        <v>2</v>
      </c>
      <c r="AC539" s="72">
        <v>20</v>
      </c>
      <c r="AD539" s="66">
        <f ca="1">IF(ISERROR(VLOOKUP(Table1[[#This Row],[item]],INDIRECT("'"&amp;Table1[[#This Row],[sheet]]&amp;"'!$A$8:$T$42"),Table1[[#This Row],[r]],FALSE)),"",VLOOKUP(Table1[[#This Row],[item]],INDIRECT("'"&amp;Table1[[#This Row],[sheet]]&amp;"'!$A$8:$T$42"),Table1[[#This Row],[r]],FALSE))</f>
        <v>0</v>
      </c>
      <c r="AE539" s="72" t="str">
        <f>IF(VLOOKUP(Table1[[#This Row],[sheet]],Prg!$A$7:$J$31,10,FALSE)="","",VLOOKUP(Table1[[#This Row],[sheet]],Prg!$A$7:$J$31,10,FALSE)*1)</f>
        <v/>
      </c>
      <c r="AF539" s="72">
        <f>VLOOKUP(Table1[[#This Row],[sheet]],Prg!$A$7:$J$31,5,FALSE)</f>
        <v>0</v>
      </c>
      <c r="AG539" s="72">
        <f>ROW()</f>
        <v>539</v>
      </c>
    </row>
    <row r="540" spans="24:33" hidden="1" x14ac:dyDescent="0.3">
      <c r="X540" s="66">
        <v>3</v>
      </c>
      <c r="Y540" s="66" t="s">
        <v>480</v>
      </c>
      <c r="Z540" s="66" t="s">
        <v>29</v>
      </c>
      <c r="AA540" s="66" t="str">
        <f>IF(OR(VLOOKUP(Table1[[#This Row],[sheet]],Prg!$A$7:$F$31,6,FALSE)=Prg!$O$2,VLOOKUP(Table1[[#This Row],[sheet]],Prg!$A$7:$F$31,6,FALSE)=Prg!$O$3),"Yes","No")</f>
        <v>No</v>
      </c>
      <c r="AB540" s="66" t="s">
        <v>2</v>
      </c>
      <c r="AC540" s="72">
        <v>20</v>
      </c>
      <c r="AD540" s="66">
        <f ca="1">IF(ISERROR(VLOOKUP(Table1[[#This Row],[item]],INDIRECT("'"&amp;Table1[[#This Row],[sheet]]&amp;"'!$A$8:$T$42"),Table1[[#This Row],[r]],FALSE)),"",VLOOKUP(Table1[[#This Row],[item]],INDIRECT("'"&amp;Table1[[#This Row],[sheet]]&amp;"'!$A$8:$T$42"),Table1[[#This Row],[r]],FALSE))</f>
        <v>0</v>
      </c>
      <c r="AE540" s="72" t="str">
        <f>IF(VLOOKUP(Table1[[#This Row],[sheet]],Prg!$A$7:$J$31,10,FALSE)="","",VLOOKUP(Table1[[#This Row],[sheet]],Prg!$A$7:$J$31,10,FALSE)*1)</f>
        <v/>
      </c>
      <c r="AF540" s="72">
        <f>VLOOKUP(Table1[[#This Row],[sheet]],Prg!$A$7:$J$31,5,FALSE)</f>
        <v>0</v>
      </c>
      <c r="AG540" s="72">
        <f>ROW()</f>
        <v>540</v>
      </c>
    </row>
    <row r="541" spans="24:33" hidden="1" x14ac:dyDescent="0.3">
      <c r="X541" s="66">
        <v>3</v>
      </c>
      <c r="Y541" s="66" t="s">
        <v>481</v>
      </c>
      <c r="Z541" s="66" t="s">
        <v>30</v>
      </c>
      <c r="AA541" s="66" t="str">
        <f>IF(OR(VLOOKUP(Table1[[#This Row],[sheet]],Prg!$A$7:$F$31,6,FALSE)=Prg!$O$2,VLOOKUP(Table1[[#This Row],[sheet]],Prg!$A$7:$F$31,6,FALSE)=Prg!$O$3),"Yes","No")</f>
        <v>No</v>
      </c>
      <c r="AB541" s="66" t="s">
        <v>2</v>
      </c>
      <c r="AC541" s="72">
        <v>20</v>
      </c>
      <c r="AD541" s="66">
        <f ca="1">IF(ISERROR(VLOOKUP(Table1[[#This Row],[item]],INDIRECT("'"&amp;Table1[[#This Row],[sheet]]&amp;"'!$A$8:$T$42"),Table1[[#This Row],[r]],FALSE)),"",VLOOKUP(Table1[[#This Row],[item]],INDIRECT("'"&amp;Table1[[#This Row],[sheet]]&amp;"'!$A$8:$T$42"),Table1[[#This Row],[r]],FALSE))</f>
        <v>0</v>
      </c>
      <c r="AE541" s="72" t="str">
        <f>IF(VLOOKUP(Table1[[#This Row],[sheet]],Prg!$A$7:$J$31,10,FALSE)="","",VLOOKUP(Table1[[#This Row],[sheet]],Prg!$A$7:$J$31,10,FALSE)*1)</f>
        <v/>
      </c>
      <c r="AF541" s="72">
        <f>VLOOKUP(Table1[[#This Row],[sheet]],Prg!$A$7:$J$31,5,FALSE)</f>
        <v>0</v>
      </c>
      <c r="AG541" s="72">
        <f>ROW()</f>
        <v>541</v>
      </c>
    </row>
    <row r="542" spans="24:33" hidden="1" x14ac:dyDescent="0.3">
      <c r="X542" s="66">
        <v>3</v>
      </c>
      <c r="Y542" s="66" t="s">
        <v>482</v>
      </c>
      <c r="Z542" s="66" t="s">
        <v>27</v>
      </c>
      <c r="AA542" s="66" t="str">
        <f>IF(OR(VLOOKUP(Table1[[#This Row],[sheet]],Prg!$A$7:$F$31,6,FALSE)=Prg!$O$2,VLOOKUP(Table1[[#This Row],[sheet]],Prg!$A$7:$F$31,6,FALSE)=Prg!$O$3),"Yes","No")</f>
        <v>No</v>
      </c>
      <c r="AB542" s="66" t="s">
        <v>2</v>
      </c>
      <c r="AC542" s="72">
        <v>20</v>
      </c>
      <c r="AD542" s="66">
        <f ca="1">IF(ISERROR(VLOOKUP(Table1[[#This Row],[item]],INDIRECT("'"&amp;Table1[[#This Row],[sheet]]&amp;"'!$A$8:$T$42"),Table1[[#This Row],[r]],FALSE)),"",VLOOKUP(Table1[[#This Row],[item]],INDIRECT("'"&amp;Table1[[#This Row],[sheet]]&amp;"'!$A$8:$T$42"),Table1[[#This Row],[r]],FALSE))</f>
        <v>0</v>
      </c>
      <c r="AE542" s="72" t="str">
        <f>IF(VLOOKUP(Table1[[#This Row],[sheet]],Prg!$A$7:$J$31,10,FALSE)="","",VLOOKUP(Table1[[#This Row],[sheet]],Prg!$A$7:$J$31,10,FALSE)*1)</f>
        <v/>
      </c>
      <c r="AF542" s="72">
        <f>VLOOKUP(Table1[[#This Row],[sheet]],Prg!$A$7:$J$31,5,FALSE)</f>
        <v>0</v>
      </c>
      <c r="AG542" s="72">
        <f>ROW()</f>
        <v>542</v>
      </c>
    </row>
    <row r="543" spans="24:33" hidden="1" x14ac:dyDescent="0.3">
      <c r="X543" s="66">
        <v>3</v>
      </c>
      <c r="Y543" s="66" t="s">
        <v>476</v>
      </c>
      <c r="Z543" s="66" t="s">
        <v>469</v>
      </c>
      <c r="AA543" s="66" t="str">
        <f>IF(OR(VLOOKUP(Table1[[#This Row],[sheet]],Prg!$A$7:$F$31,6,FALSE)=Prg!$O$2,VLOOKUP(Table1[[#This Row],[sheet]],Prg!$A$7:$F$31,6,FALSE)=Prg!$O$3),"Yes","No")</f>
        <v>No</v>
      </c>
      <c r="AB543" s="66" t="s">
        <v>2</v>
      </c>
      <c r="AC543" s="72">
        <v>20</v>
      </c>
      <c r="AD543" s="66">
        <f ca="1">IF(ISERROR(VLOOKUP(Table1[[#This Row],[item]],INDIRECT("'"&amp;Table1[[#This Row],[sheet]]&amp;"'!$A$8:$T$42"),Table1[[#This Row],[r]],FALSE)),"",VLOOKUP(Table1[[#This Row],[item]],INDIRECT("'"&amp;Table1[[#This Row],[sheet]]&amp;"'!$A$8:$T$42"),Table1[[#This Row],[r]],FALSE))</f>
        <v>0</v>
      </c>
      <c r="AE543" s="72" t="str">
        <f>IF(VLOOKUP(Table1[[#This Row],[sheet]],Prg!$A$7:$J$31,10,FALSE)="","",VLOOKUP(Table1[[#This Row],[sheet]],Prg!$A$7:$J$31,10,FALSE)*1)</f>
        <v/>
      </c>
      <c r="AF543" s="72">
        <f>VLOOKUP(Table1[[#This Row],[sheet]],Prg!$A$7:$J$31,5,FALSE)</f>
        <v>0</v>
      </c>
      <c r="AG543" s="72">
        <f>ROW()</f>
        <v>543</v>
      </c>
    </row>
    <row r="544" spans="24:33" hidden="1" x14ac:dyDescent="0.3">
      <c r="X544" s="66">
        <v>3</v>
      </c>
      <c r="Y544" s="66" t="s">
        <v>483</v>
      </c>
      <c r="Z544" s="66" t="s">
        <v>470</v>
      </c>
      <c r="AA544" s="66" t="str">
        <f>IF(OR(VLOOKUP(Table1[[#This Row],[sheet]],Prg!$A$7:$F$31,6,FALSE)=Prg!$O$2,VLOOKUP(Table1[[#This Row],[sheet]],Prg!$A$7:$F$31,6,FALSE)=Prg!$O$3),"Yes","No")</f>
        <v>No</v>
      </c>
      <c r="AB544" s="66" t="s">
        <v>2</v>
      </c>
      <c r="AC544" s="72">
        <v>20</v>
      </c>
      <c r="AD544" s="66">
        <f ca="1">IF(ISERROR(VLOOKUP(Table1[[#This Row],[item]],INDIRECT("'"&amp;Table1[[#This Row],[sheet]]&amp;"'!$A$8:$T$42"),Table1[[#This Row],[r]],FALSE)),"",VLOOKUP(Table1[[#This Row],[item]],INDIRECT("'"&amp;Table1[[#This Row],[sheet]]&amp;"'!$A$8:$T$42"),Table1[[#This Row],[r]],FALSE))</f>
        <v>0</v>
      </c>
      <c r="AE544" s="72" t="str">
        <f>IF(VLOOKUP(Table1[[#This Row],[sheet]],Prg!$A$7:$J$31,10,FALSE)="","",VLOOKUP(Table1[[#This Row],[sheet]],Prg!$A$7:$J$31,10,FALSE)*1)</f>
        <v/>
      </c>
      <c r="AF544" s="72">
        <f>VLOOKUP(Table1[[#This Row],[sheet]],Prg!$A$7:$J$31,5,FALSE)</f>
        <v>0</v>
      </c>
      <c r="AG544" s="72">
        <f>ROW()</f>
        <v>544</v>
      </c>
    </row>
    <row r="545" spans="24:33" hidden="1" x14ac:dyDescent="0.3">
      <c r="X545" s="66">
        <v>3</v>
      </c>
      <c r="Y545" s="66" t="s">
        <v>484</v>
      </c>
      <c r="Z545" s="66" t="s">
        <v>471</v>
      </c>
      <c r="AA545" s="66" t="str">
        <f>IF(OR(VLOOKUP(Table1[[#This Row],[sheet]],Prg!$A$7:$F$31,6,FALSE)=Prg!$O$2,VLOOKUP(Table1[[#This Row],[sheet]],Prg!$A$7:$F$31,6,FALSE)=Prg!$O$3),"Yes","No")</f>
        <v>No</v>
      </c>
      <c r="AB545" s="66" t="s">
        <v>2</v>
      </c>
      <c r="AC545" s="72">
        <v>20</v>
      </c>
      <c r="AD545" s="66">
        <f ca="1">IF(ISERROR(VLOOKUP(Table1[[#This Row],[item]],INDIRECT("'"&amp;Table1[[#This Row],[sheet]]&amp;"'!$A$8:$T$42"),Table1[[#This Row],[r]],FALSE)),"",VLOOKUP(Table1[[#This Row],[item]],INDIRECT("'"&amp;Table1[[#This Row],[sheet]]&amp;"'!$A$8:$T$42"),Table1[[#This Row],[r]],FALSE))</f>
        <v>0</v>
      </c>
      <c r="AE545" s="72" t="str">
        <f>IF(VLOOKUP(Table1[[#This Row],[sheet]],Prg!$A$7:$J$31,10,FALSE)="","",VLOOKUP(Table1[[#This Row],[sheet]],Prg!$A$7:$J$31,10,FALSE)*1)</f>
        <v/>
      </c>
      <c r="AF545" s="72">
        <f>VLOOKUP(Table1[[#This Row],[sheet]],Prg!$A$7:$J$31,5,FALSE)</f>
        <v>0</v>
      </c>
      <c r="AG545" s="72">
        <f>ROW()</f>
        <v>545</v>
      </c>
    </row>
    <row r="546" spans="24:33" hidden="1" x14ac:dyDescent="0.3">
      <c r="X546" s="66">
        <v>3</v>
      </c>
      <c r="Y546" s="66" t="s">
        <v>485</v>
      </c>
      <c r="Z546" s="66" t="s">
        <v>472</v>
      </c>
      <c r="AA546" s="66" t="str">
        <f>IF(OR(VLOOKUP(Table1[[#This Row],[sheet]],Prg!$A$7:$F$31,6,FALSE)=Prg!$O$2,VLOOKUP(Table1[[#This Row],[sheet]],Prg!$A$7:$F$31,6,FALSE)=Prg!$O$3),"Yes","No")</f>
        <v>No</v>
      </c>
      <c r="AB546" s="66" t="s">
        <v>2</v>
      </c>
      <c r="AC546" s="72">
        <v>20</v>
      </c>
      <c r="AD546" s="66">
        <f ca="1">IF(ISERROR(VLOOKUP(Table1[[#This Row],[item]],INDIRECT("'"&amp;Table1[[#This Row],[sheet]]&amp;"'!$A$8:$T$42"),Table1[[#This Row],[r]],FALSE)),"",VLOOKUP(Table1[[#This Row],[item]],INDIRECT("'"&amp;Table1[[#This Row],[sheet]]&amp;"'!$A$8:$T$42"),Table1[[#This Row],[r]],FALSE))</f>
        <v>0</v>
      </c>
      <c r="AE546" s="72" t="str">
        <f>IF(VLOOKUP(Table1[[#This Row],[sheet]],Prg!$A$7:$J$31,10,FALSE)="","",VLOOKUP(Table1[[#This Row],[sheet]],Prg!$A$7:$J$31,10,FALSE)*1)</f>
        <v/>
      </c>
      <c r="AF546" s="72">
        <f>VLOOKUP(Table1[[#This Row],[sheet]],Prg!$A$7:$J$31,5,FALSE)</f>
        <v>0</v>
      </c>
      <c r="AG546" s="72">
        <f>ROW()</f>
        <v>546</v>
      </c>
    </row>
    <row r="547" spans="24:33" hidden="1" x14ac:dyDescent="0.3">
      <c r="X547" s="66">
        <v>3</v>
      </c>
      <c r="Y547" s="66" t="s">
        <v>486</v>
      </c>
      <c r="Z547" s="66" t="s">
        <v>31</v>
      </c>
      <c r="AA547" s="66" t="str">
        <f>IF(OR(VLOOKUP(Table1[[#This Row],[sheet]],Prg!$A$7:$F$31,6,FALSE)=Prg!$O$2,VLOOKUP(Table1[[#This Row],[sheet]],Prg!$A$7:$F$31,6,FALSE)=Prg!$O$3),"Yes","No")</f>
        <v>No</v>
      </c>
      <c r="AB547" s="66" t="s">
        <v>2</v>
      </c>
      <c r="AC547" s="72">
        <v>20</v>
      </c>
      <c r="AD547" s="66">
        <f ca="1">IF(ISERROR(VLOOKUP(Table1[[#This Row],[item]],INDIRECT("'"&amp;Table1[[#This Row],[sheet]]&amp;"'!$A$8:$T$42"),Table1[[#This Row],[r]],FALSE)),"",VLOOKUP(Table1[[#This Row],[item]],INDIRECT("'"&amp;Table1[[#This Row],[sheet]]&amp;"'!$A$8:$T$42"),Table1[[#This Row],[r]],FALSE))</f>
        <v>0</v>
      </c>
      <c r="AE547" s="72" t="str">
        <f>IF(VLOOKUP(Table1[[#This Row],[sheet]],Prg!$A$7:$J$31,10,FALSE)="","",VLOOKUP(Table1[[#This Row],[sheet]],Prg!$A$7:$J$31,10,FALSE)*1)</f>
        <v/>
      </c>
      <c r="AF547" s="72">
        <f>VLOOKUP(Table1[[#This Row],[sheet]],Prg!$A$7:$J$31,5,FALSE)</f>
        <v>0</v>
      </c>
      <c r="AG547" s="72">
        <f>ROW()</f>
        <v>547</v>
      </c>
    </row>
    <row r="548" spans="24:33" hidden="1" x14ac:dyDescent="0.3">
      <c r="X548" s="66">
        <v>4</v>
      </c>
      <c r="Y548" s="70" t="s">
        <v>487</v>
      </c>
      <c r="Z548" s="70" t="s">
        <v>12</v>
      </c>
      <c r="AA548" s="70" t="str">
        <f>IF(OR(VLOOKUP(Table1[[#This Row],[sheet]],Prg!$A$7:$F$31,6,FALSE)=Prg!$O$2,VLOOKUP(Table1[[#This Row],[sheet]],Prg!$A$7:$F$31,6,FALSE)=Prg!$O$3),"Yes","No")</f>
        <v>No</v>
      </c>
      <c r="AB548" s="70">
        <v>2022</v>
      </c>
      <c r="AC548" s="72">
        <v>15</v>
      </c>
      <c r="AD548" s="66">
        <f ca="1">IF(ISERROR(VLOOKUP(Table1[[#This Row],[item]],INDIRECT("'"&amp;Table1[[#This Row],[sheet]]&amp;"'!$A$8:$T$42"),Table1[[#This Row],[r]],FALSE)),"",VLOOKUP(Table1[[#This Row],[item]],INDIRECT("'"&amp;Table1[[#This Row],[sheet]]&amp;"'!$A$8:$T$42"),Table1[[#This Row],[r]],FALSE))</f>
        <v>0</v>
      </c>
      <c r="AE548" s="72" t="str">
        <f>IF(VLOOKUP(Table1[[#This Row],[sheet]],Prg!$A$7:$J$31,10,FALSE)="","",VLOOKUP(Table1[[#This Row],[sheet]],Prg!$A$7:$J$31,10,FALSE)*1)</f>
        <v/>
      </c>
      <c r="AF548" s="72">
        <f>VLOOKUP(Table1[[#This Row],[sheet]],Prg!$A$7:$J$31,5,FALSE)</f>
        <v>0</v>
      </c>
      <c r="AG548" s="72">
        <f>ROW()</f>
        <v>548</v>
      </c>
    </row>
    <row r="549" spans="24:33" hidden="1" x14ac:dyDescent="0.3">
      <c r="X549" s="66">
        <v>4</v>
      </c>
      <c r="Y549" s="66" t="s">
        <v>488</v>
      </c>
      <c r="Z549" s="66" t="s">
        <v>13</v>
      </c>
      <c r="AA549" s="66" t="str">
        <f>IF(OR(VLOOKUP(Table1[[#This Row],[sheet]],Prg!$A$7:$F$31,6,FALSE)=Prg!$O$2,VLOOKUP(Table1[[#This Row],[sheet]],Prg!$A$7:$F$31,6,FALSE)=Prg!$O$3),"Yes","No")</f>
        <v>No</v>
      </c>
      <c r="AB549" s="66">
        <v>2022</v>
      </c>
      <c r="AC549" s="72">
        <v>15</v>
      </c>
      <c r="AD549" s="66">
        <f ca="1">IF(ISERROR(VLOOKUP(Table1[[#This Row],[item]],INDIRECT("'"&amp;Table1[[#This Row],[sheet]]&amp;"'!$A$8:$T$42"),Table1[[#This Row],[r]],FALSE)),"",VLOOKUP(Table1[[#This Row],[item]],INDIRECT("'"&amp;Table1[[#This Row],[sheet]]&amp;"'!$A$8:$T$42"),Table1[[#This Row],[r]],FALSE))</f>
        <v>0</v>
      </c>
      <c r="AE549" s="72" t="str">
        <f>IF(VLOOKUP(Table1[[#This Row],[sheet]],Prg!$A$7:$J$31,10,FALSE)="","",VLOOKUP(Table1[[#This Row],[sheet]],Prg!$A$7:$J$31,10,FALSE)*1)</f>
        <v/>
      </c>
      <c r="AF549" s="72">
        <f>VLOOKUP(Table1[[#This Row],[sheet]],Prg!$A$7:$J$31,5,FALSE)</f>
        <v>0</v>
      </c>
      <c r="AG549" s="72">
        <f>ROW()</f>
        <v>549</v>
      </c>
    </row>
    <row r="550" spans="24:33" hidden="1" x14ac:dyDescent="0.3">
      <c r="X550" s="66">
        <v>4</v>
      </c>
      <c r="Y550" s="66" t="s">
        <v>489</v>
      </c>
      <c r="Z550" s="66" t="s">
        <v>14</v>
      </c>
      <c r="AA550" s="66" t="str">
        <f>IF(OR(VLOOKUP(Table1[[#This Row],[sheet]],Prg!$A$7:$F$31,6,FALSE)=Prg!$O$2,VLOOKUP(Table1[[#This Row],[sheet]],Prg!$A$7:$F$31,6,FALSE)=Prg!$O$3),"Yes","No")</f>
        <v>No</v>
      </c>
      <c r="AB550" s="66">
        <v>2022</v>
      </c>
      <c r="AC550" s="72">
        <v>15</v>
      </c>
      <c r="AD550" s="66">
        <f ca="1">IF(ISERROR(VLOOKUP(Table1[[#This Row],[item]],INDIRECT("'"&amp;Table1[[#This Row],[sheet]]&amp;"'!$A$8:$T$42"),Table1[[#This Row],[r]],FALSE)),"",VLOOKUP(Table1[[#This Row],[item]],INDIRECT("'"&amp;Table1[[#This Row],[sheet]]&amp;"'!$A$8:$T$42"),Table1[[#This Row],[r]],FALSE))</f>
        <v>0</v>
      </c>
      <c r="AE550" s="72" t="str">
        <f>IF(VLOOKUP(Table1[[#This Row],[sheet]],Prg!$A$7:$J$31,10,FALSE)="","",VLOOKUP(Table1[[#This Row],[sheet]],Prg!$A$7:$J$31,10,FALSE)*1)</f>
        <v/>
      </c>
      <c r="AF550" s="72">
        <f>VLOOKUP(Table1[[#This Row],[sheet]],Prg!$A$7:$J$31,5,FALSE)</f>
        <v>0</v>
      </c>
      <c r="AG550" s="72">
        <f>ROW()</f>
        <v>550</v>
      </c>
    </row>
    <row r="551" spans="24:33" hidden="1" x14ac:dyDescent="0.3">
      <c r="X551" s="66">
        <v>4</v>
      </c>
      <c r="Y551" s="66" t="s">
        <v>490</v>
      </c>
      <c r="Z551" s="66" t="s">
        <v>464</v>
      </c>
      <c r="AA551" s="66" t="str">
        <f>IF(OR(VLOOKUP(Table1[[#This Row],[sheet]],Prg!$A$7:$F$31,6,FALSE)=Prg!$O$2,VLOOKUP(Table1[[#This Row],[sheet]],Prg!$A$7:$F$31,6,FALSE)=Prg!$O$3),"Yes","No")</f>
        <v>No</v>
      </c>
      <c r="AB551" s="66">
        <v>2022</v>
      </c>
      <c r="AC551" s="72">
        <v>15</v>
      </c>
      <c r="AD551" s="66">
        <f ca="1">IF(ISERROR(VLOOKUP(Table1[[#This Row],[item]],INDIRECT("'"&amp;Table1[[#This Row],[sheet]]&amp;"'!$A$8:$T$42"),Table1[[#This Row],[r]],FALSE)),"",VLOOKUP(Table1[[#This Row],[item]],INDIRECT("'"&amp;Table1[[#This Row],[sheet]]&amp;"'!$A$8:$T$42"),Table1[[#This Row],[r]],FALSE))</f>
        <v>0</v>
      </c>
      <c r="AE551" s="72" t="str">
        <f>IF(VLOOKUP(Table1[[#This Row],[sheet]],Prg!$A$7:$J$31,10,FALSE)="","",VLOOKUP(Table1[[#This Row],[sheet]],Prg!$A$7:$J$31,10,FALSE)*1)</f>
        <v/>
      </c>
      <c r="AF551" s="72">
        <f>VLOOKUP(Table1[[#This Row],[sheet]],Prg!$A$7:$J$31,5,FALSE)</f>
        <v>0</v>
      </c>
      <c r="AG551" s="72">
        <f>ROW()</f>
        <v>551</v>
      </c>
    </row>
    <row r="552" spans="24:33" hidden="1" x14ac:dyDescent="0.3">
      <c r="X552" s="66">
        <v>4</v>
      </c>
      <c r="Y552" s="66" t="s">
        <v>491</v>
      </c>
      <c r="Z552" s="66" t="s">
        <v>15</v>
      </c>
      <c r="AA552" s="66" t="str">
        <f>IF(OR(VLOOKUP(Table1[[#This Row],[sheet]],Prg!$A$7:$F$31,6,FALSE)=Prg!$O$2,VLOOKUP(Table1[[#This Row],[sheet]],Prg!$A$7:$F$31,6,FALSE)=Prg!$O$3),"Yes","No")</f>
        <v>No</v>
      </c>
      <c r="AB552" s="66">
        <v>2022</v>
      </c>
      <c r="AC552" s="72">
        <v>15</v>
      </c>
      <c r="AD552" s="66">
        <f ca="1">IF(ISERROR(VLOOKUP(Table1[[#This Row],[item]],INDIRECT("'"&amp;Table1[[#This Row],[sheet]]&amp;"'!$A$8:$T$42"),Table1[[#This Row],[r]],FALSE)),"",VLOOKUP(Table1[[#This Row],[item]],INDIRECT("'"&amp;Table1[[#This Row],[sheet]]&amp;"'!$A$8:$T$42"),Table1[[#This Row],[r]],FALSE))</f>
        <v>0</v>
      </c>
      <c r="AE552" s="72" t="str">
        <f>IF(VLOOKUP(Table1[[#This Row],[sheet]],Prg!$A$7:$J$31,10,FALSE)="","",VLOOKUP(Table1[[#This Row],[sheet]],Prg!$A$7:$J$31,10,FALSE)*1)</f>
        <v/>
      </c>
      <c r="AF552" s="72">
        <f>VLOOKUP(Table1[[#This Row],[sheet]],Prg!$A$7:$J$31,5,FALSE)</f>
        <v>0</v>
      </c>
      <c r="AG552" s="72">
        <f>ROW()</f>
        <v>552</v>
      </c>
    </row>
    <row r="553" spans="24:33" hidden="1" x14ac:dyDescent="0.3">
      <c r="X553" s="66">
        <v>4</v>
      </c>
      <c r="Y553" s="66" t="s">
        <v>492</v>
      </c>
      <c r="Z553" s="66" t="s">
        <v>16</v>
      </c>
      <c r="AA553" s="66" t="str">
        <f>IF(OR(VLOOKUP(Table1[[#This Row],[sheet]],Prg!$A$7:$F$31,6,FALSE)=Prg!$O$2,VLOOKUP(Table1[[#This Row],[sheet]],Prg!$A$7:$F$31,6,FALSE)=Prg!$O$3),"Yes","No")</f>
        <v>No</v>
      </c>
      <c r="AB553" s="66">
        <v>2022</v>
      </c>
      <c r="AC553" s="72">
        <v>15</v>
      </c>
      <c r="AD553" s="66">
        <f ca="1">IF(ISERROR(VLOOKUP(Table1[[#This Row],[item]],INDIRECT("'"&amp;Table1[[#This Row],[sheet]]&amp;"'!$A$8:$T$42"),Table1[[#This Row],[r]],FALSE)),"",VLOOKUP(Table1[[#This Row],[item]],INDIRECT("'"&amp;Table1[[#This Row],[sheet]]&amp;"'!$A$8:$T$42"),Table1[[#This Row],[r]],FALSE))</f>
        <v>0</v>
      </c>
      <c r="AE553" s="72" t="str">
        <f>IF(VLOOKUP(Table1[[#This Row],[sheet]],Prg!$A$7:$J$31,10,FALSE)="","",VLOOKUP(Table1[[#This Row],[sheet]],Prg!$A$7:$J$31,10,FALSE)*1)</f>
        <v/>
      </c>
      <c r="AF553" s="72">
        <f>VLOOKUP(Table1[[#This Row],[sheet]],Prg!$A$7:$J$31,5,FALSE)</f>
        <v>0</v>
      </c>
      <c r="AG553" s="72">
        <f>ROW()</f>
        <v>553</v>
      </c>
    </row>
    <row r="554" spans="24:33" hidden="1" x14ac:dyDescent="0.3">
      <c r="X554" s="66">
        <v>4</v>
      </c>
      <c r="Y554" s="66" t="s">
        <v>493</v>
      </c>
      <c r="Z554" s="66" t="s">
        <v>17</v>
      </c>
      <c r="AA554" s="66" t="str">
        <f>IF(OR(VLOOKUP(Table1[[#This Row],[sheet]],Prg!$A$7:$F$31,6,FALSE)=Prg!$O$2,VLOOKUP(Table1[[#This Row],[sheet]],Prg!$A$7:$F$31,6,FALSE)=Prg!$O$3),"Yes","No")</f>
        <v>No</v>
      </c>
      <c r="AB554" s="66">
        <v>2022</v>
      </c>
      <c r="AC554" s="72">
        <v>15</v>
      </c>
      <c r="AD554" s="66">
        <f ca="1">IF(ISERROR(VLOOKUP(Table1[[#This Row],[item]],INDIRECT("'"&amp;Table1[[#This Row],[sheet]]&amp;"'!$A$8:$T$42"),Table1[[#This Row],[r]],FALSE)),"",VLOOKUP(Table1[[#This Row],[item]],INDIRECT("'"&amp;Table1[[#This Row],[sheet]]&amp;"'!$A$8:$T$42"),Table1[[#This Row],[r]],FALSE))</f>
        <v>0</v>
      </c>
      <c r="AE554" s="72" t="str">
        <f>IF(VLOOKUP(Table1[[#This Row],[sheet]],Prg!$A$7:$J$31,10,FALSE)="","",VLOOKUP(Table1[[#This Row],[sheet]],Prg!$A$7:$J$31,10,FALSE)*1)</f>
        <v/>
      </c>
      <c r="AF554" s="72">
        <f>VLOOKUP(Table1[[#This Row],[sheet]],Prg!$A$7:$J$31,5,FALSE)</f>
        <v>0</v>
      </c>
      <c r="AG554" s="72">
        <f>ROW()</f>
        <v>554</v>
      </c>
    </row>
    <row r="555" spans="24:33" hidden="1" x14ac:dyDescent="0.3">
      <c r="X555" s="66">
        <v>4</v>
      </c>
      <c r="Y555" s="66" t="s">
        <v>494</v>
      </c>
      <c r="Z555" s="66" t="s">
        <v>465</v>
      </c>
      <c r="AA555" s="66" t="str">
        <f>IF(OR(VLOOKUP(Table1[[#This Row],[sheet]],Prg!$A$7:$F$31,6,FALSE)=Prg!$O$2,VLOOKUP(Table1[[#This Row],[sheet]],Prg!$A$7:$F$31,6,FALSE)=Prg!$O$3),"Yes","No")</f>
        <v>No</v>
      </c>
      <c r="AB555" s="66">
        <v>2022</v>
      </c>
      <c r="AC555" s="72">
        <v>15</v>
      </c>
      <c r="AD555" s="66">
        <f ca="1">IF(ISERROR(VLOOKUP(Table1[[#This Row],[item]],INDIRECT("'"&amp;Table1[[#This Row],[sheet]]&amp;"'!$A$8:$T$42"),Table1[[#This Row],[r]],FALSE)),"",VLOOKUP(Table1[[#This Row],[item]],INDIRECT("'"&amp;Table1[[#This Row],[sheet]]&amp;"'!$A$8:$T$42"),Table1[[#This Row],[r]],FALSE))</f>
        <v>0</v>
      </c>
      <c r="AE555" s="72" t="str">
        <f>IF(VLOOKUP(Table1[[#This Row],[sheet]],Prg!$A$7:$J$31,10,FALSE)="","",VLOOKUP(Table1[[#This Row],[sheet]],Prg!$A$7:$J$31,10,FALSE)*1)</f>
        <v/>
      </c>
      <c r="AF555" s="72">
        <f>VLOOKUP(Table1[[#This Row],[sheet]],Prg!$A$7:$J$31,5,FALSE)</f>
        <v>0</v>
      </c>
      <c r="AG555" s="72">
        <f>ROW()</f>
        <v>555</v>
      </c>
    </row>
    <row r="556" spans="24:33" hidden="1" x14ac:dyDescent="0.3">
      <c r="X556" s="66">
        <v>4</v>
      </c>
      <c r="Y556" s="66" t="s">
        <v>495</v>
      </c>
      <c r="Z556" s="66" t="s">
        <v>18</v>
      </c>
      <c r="AA556" s="66" t="str">
        <f>IF(OR(VLOOKUP(Table1[[#This Row],[sheet]],Prg!$A$7:$F$31,6,FALSE)=Prg!$O$2,VLOOKUP(Table1[[#This Row],[sheet]],Prg!$A$7:$F$31,6,FALSE)=Prg!$O$3),"Yes","No")</f>
        <v>No</v>
      </c>
      <c r="AB556" s="66">
        <v>2022</v>
      </c>
      <c r="AC556" s="72">
        <v>15</v>
      </c>
      <c r="AD556" s="66">
        <f ca="1">IF(ISERROR(VLOOKUP(Table1[[#This Row],[item]],INDIRECT("'"&amp;Table1[[#This Row],[sheet]]&amp;"'!$A$8:$T$42"),Table1[[#This Row],[r]],FALSE)),"",VLOOKUP(Table1[[#This Row],[item]],INDIRECT("'"&amp;Table1[[#This Row],[sheet]]&amp;"'!$A$8:$T$42"),Table1[[#This Row],[r]],FALSE))</f>
        <v>0</v>
      </c>
      <c r="AE556" s="72" t="str">
        <f>IF(VLOOKUP(Table1[[#This Row],[sheet]],Prg!$A$7:$J$31,10,FALSE)="","",VLOOKUP(Table1[[#This Row],[sheet]],Prg!$A$7:$J$31,10,FALSE)*1)</f>
        <v/>
      </c>
      <c r="AF556" s="72">
        <f>VLOOKUP(Table1[[#This Row],[sheet]],Prg!$A$7:$J$31,5,FALSE)</f>
        <v>0</v>
      </c>
      <c r="AG556" s="72">
        <f>ROW()</f>
        <v>556</v>
      </c>
    </row>
    <row r="557" spans="24:33" hidden="1" x14ac:dyDescent="0.3">
      <c r="X557" s="66">
        <v>4</v>
      </c>
      <c r="Y557" s="66" t="s">
        <v>496</v>
      </c>
      <c r="Z557" s="66" t="s">
        <v>19</v>
      </c>
      <c r="AA557" s="66" t="str">
        <f>IF(OR(VLOOKUP(Table1[[#This Row],[sheet]],Prg!$A$7:$F$31,6,FALSE)=Prg!$O$2,VLOOKUP(Table1[[#This Row],[sheet]],Prg!$A$7:$F$31,6,FALSE)=Prg!$O$3),"Yes","No")</f>
        <v>No</v>
      </c>
      <c r="AB557" s="66">
        <v>2022</v>
      </c>
      <c r="AC557" s="72">
        <v>15</v>
      </c>
      <c r="AD557" s="66">
        <f ca="1">IF(ISERROR(VLOOKUP(Table1[[#This Row],[item]],INDIRECT("'"&amp;Table1[[#This Row],[sheet]]&amp;"'!$A$8:$T$42"),Table1[[#This Row],[r]],FALSE)),"",VLOOKUP(Table1[[#This Row],[item]],INDIRECT("'"&amp;Table1[[#This Row],[sheet]]&amp;"'!$A$8:$T$42"),Table1[[#This Row],[r]],FALSE))</f>
        <v>0</v>
      </c>
      <c r="AE557" s="72" t="str">
        <f>IF(VLOOKUP(Table1[[#This Row],[sheet]],Prg!$A$7:$J$31,10,FALSE)="","",VLOOKUP(Table1[[#This Row],[sheet]],Prg!$A$7:$J$31,10,FALSE)*1)</f>
        <v/>
      </c>
      <c r="AF557" s="72">
        <f>VLOOKUP(Table1[[#This Row],[sheet]],Prg!$A$7:$J$31,5,FALSE)</f>
        <v>0</v>
      </c>
      <c r="AG557" s="72">
        <f>ROW()</f>
        <v>557</v>
      </c>
    </row>
    <row r="558" spans="24:33" hidden="1" x14ac:dyDescent="0.3">
      <c r="X558" s="66">
        <v>4</v>
      </c>
      <c r="Y558" s="66" t="s">
        <v>497</v>
      </c>
      <c r="Z558" s="66" t="s">
        <v>20</v>
      </c>
      <c r="AA558" s="66" t="str">
        <f>IF(OR(VLOOKUP(Table1[[#This Row],[sheet]],Prg!$A$7:$F$31,6,FALSE)=Prg!$O$2,VLOOKUP(Table1[[#This Row],[sheet]],Prg!$A$7:$F$31,6,FALSE)=Prg!$O$3),"Yes","No")</f>
        <v>No</v>
      </c>
      <c r="AB558" s="66">
        <v>2022</v>
      </c>
      <c r="AC558" s="72">
        <v>15</v>
      </c>
      <c r="AD558" s="66">
        <f ca="1">IF(ISERROR(VLOOKUP(Table1[[#This Row],[item]],INDIRECT("'"&amp;Table1[[#This Row],[sheet]]&amp;"'!$A$8:$T$42"),Table1[[#This Row],[r]],FALSE)),"",VLOOKUP(Table1[[#This Row],[item]],INDIRECT("'"&amp;Table1[[#This Row],[sheet]]&amp;"'!$A$8:$T$42"),Table1[[#This Row],[r]],FALSE))</f>
        <v>0</v>
      </c>
      <c r="AE558" s="72" t="str">
        <f>IF(VLOOKUP(Table1[[#This Row],[sheet]],Prg!$A$7:$J$31,10,FALSE)="","",VLOOKUP(Table1[[#This Row],[sheet]],Prg!$A$7:$J$31,10,FALSE)*1)</f>
        <v/>
      </c>
      <c r="AF558" s="72">
        <f>VLOOKUP(Table1[[#This Row],[sheet]],Prg!$A$7:$J$31,5,FALSE)</f>
        <v>0</v>
      </c>
      <c r="AG558" s="72">
        <f>ROW()</f>
        <v>558</v>
      </c>
    </row>
    <row r="559" spans="24:33" hidden="1" x14ac:dyDescent="0.3">
      <c r="X559" s="66">
        <v>4</v>
      </c>
      <c r="Y559" s="66" t="s">
        <v>498</v>
      </c>
      <c r="Z559" s="66" t="s">
        <v>466</v>
      </c>
      <c r="AA559" s="66" t="str">
        <f>IF(OR(VLOOKUP(Table1[[#This Row],[sheet]],Prg!$A$7:$F$31,6,FALSE)=Prg!$O$2,VLOOKUP(Table1[[#This Row],[sheet]],Prg!$A$7:$F$31,6,FALSE)=Prg!$O$3),"Yes","No")</f>
        <v>No</v>
      </c>
      <c r="AB559" s="66">
        <v>2022</v>
      </c>
      <c r="AC559" s="72">
        <v>15</v>
      </c>
      <c r="AD559" s="66">
        <f ca="1">IF(ISERROR(VLOOKUP(Table1[[#This Row],[item]],INDIRECT("'"&amp;Table1[[#This Row],[sheet]]&amp;"'!$A$8:$T$42"),Table1[[#This Row],[r]],FALSE)),"",VLOOKUP(Table1[[#This Row],[item]],INDIRECT("'"&amp;Table1[[#This Row],[sheet]]&amp;"'!$A$8:$T$42"),Table1[[#This Row],[r]],FALSE))</f>
        <v>0</v>
      </c>
      <c r="AE559" s="72" t="str">
        <f>IF(VLOOKUP(Table1[[#This Row],[sheet]],Prg!$A$7:$J$31,10,FALSE)="","",VLOOKUP(Table1[[#This Row],[sheet]],Prg!$A$7:$J$31,10,FALSE)*1)</f>
        <v/>
      </c>
      <c r="AF559" s="72">
        <f>VLOOKUP(Table1[[#This Row],[sheet]],Prg!$A$7:$J$31,5,FALSE)</f>
        <v>0</v>
      </c>
      <c r="AG559" s="72">
        <f>ROW()</f>
        <v>559</v>
      </c>
    </row>
    <row r="560" spans="24:33" hidden="1" x14ac:dyDescent="0.3">
      <c r="X560" s="66">
        <v>4</v>
      </c>
      <c r="Y560" s="66" t="s">
        <v>499</v>
      </c>
      <c r="Z560" s="66" t="s">
        <v>21</v>
      </c>
      <c r="AA560" s="66" t="str">
        <f>IF(OR(VLOOKUP(Table1[[#This Row],[sheet]],Prg!$A$7:$F$31,6,FALSE)=Prg!$O$2,VLOOKUP(Table1[[#This Row],[sheet]],Prg!$A$7:$F$31,6,FALSE)=Prg!$O$3),"Yes","No")</f>
        <v>No</v>
      </c>
      <c r="AB560" s="66">
        <v>2022</v>
      </c>
      <c r="AC560" s="72">
        <v>15</v>
      </c>
      <c r="AD560" s="66">
        <f ca="1">IF(ISERROR(VLOOKUP(Table1[[#This Row],[item]],INDIRECT("'"&amp;Table1[[#This Row],[sheet]]&amp;"'!$A$8:$T$42"),Table1[[#This Row],[r]],FALSE)),"",VLOOKUP(Table1[[#This Row],[item]],INDIRECT("'"&amp;Table1[[#This Row],[sheet]]&amp;"'!$A$8:$T$42"),Table1[[#This Row],[r]],FALSE))</f>
        <v>0</v>
      </c>
      <c r="AE560" s="72" t="str">
        <f>IF(VLOOKUP(Table1[[#This Row],[sheet]],Prg!$A$7:$J$31,10,FALSE)="","",VLOOKUP(Table1[[#This Row],[sheet]],Prg!$A$7:$J$31,10,FALSE)*1)</f>
        <v/>
      </c>
      <c r="AF560" s="72">
        <f>VLOOKUP(Table1[[#This Row],[sheet]],Prg!$A$7:$J$31,5,FALSE)</f>
        <v>0</v>
      </c>
      <c r="AG560" s="72">
        <f>ROW()</f>
        <v>560</v>
      </c>
    </row>
    <row r="561" spans="24:33" hidden="1" x14ac:dyDescent="0.3">
      <c r="X561" s="66">
        <v>4</v>
      </c>
      <c r="Y561" s="66" t="s">
        <v>500</v>
      </c>
      <c r="Z561" s="66" t="s">
        <v>22</v>
      </c>
      <c r="AA561" s="66" t="str">
        <f>IF(OR(VLOOKUP(Table1[[#This Row],[sheet]],Prg!$A$7:$F$31,6,FALSE)=Prg!$O$2,VLOOKUP(Table1[[#This Row],[sheet]],Prg!$A$7:$F$31,6,FALSE)=Prg!$O$3),"Yes","No")</f>
        <v>No</v>
      </c>
      <c r="AB561" s="66">
        <v>2022</v>
      </c>
      <c r="AC561" s="72">
        <v>15</v>
      </c>
      <c r="AD561" s="66">
        <f ca="1">IF(ISERROR(VLOOKUP(Table1[[#This Row],[item]],INDIRECT("'"&amp;Table1[[#This Row],[sheet]]&amp;"'!$A$8:$T$42"),Table1[[#This Row],[r]],FALSE)),"",VLOOKUP(Table1[[#This Row],[item]],INDIRECT("'"&amp;Table1[[#This Row],[sheet]]&amp;"'!$A$8:$T$42"),Table1[[#This Row],[r]],FALSE))</f>
        <v>0</v>
      </c>
      <c r="AE561" s="72" t="str">
        <f>IF(VLOOKUP(Table1[[#This Row],[sheet]],Prg!$A$7:$J$31,10,FALSE)="","",VLOOKUP(Table1[[#This Row],[sheet]],Prg!$A$7:$J$31,10,FALSE)*1)</f>
        <v/>
      </c>
      <c r="AF561" s="72">
        <f>VLOOKUP(Table1[[#This Row],[sheet]],Prg!$A$7:$J$31,5,FALSE)</f>
        <v>0</v>
      </c>
      <c r="AG561" s="72">
        <f>ROW()</f>
        <v>561</v>
      </c>
    </row>
    <row r="562" spans="24:33" hidden="1" x14ac:dyDescent="0.3">
      <c r="X562" s="66">
        <v>4</v>
      </c>
      <c r="Y562" s="66" t="s">
        <v>501</v>
      </c>
      <c r="Z562" s="66" t="s">
        <v>23</v>
      </c>
      <c r="AA562" s="66" t="str">
        <f>IF(OR(VLOOKUP(Table1[[#This Row],[sheet]],Prg!$A$7:$F$31,6,FALSE)=Prg!$O$2,VLOOKUP(Table1[[#This Row],[sheet]],Prg!$A$7:$F$31,6,FALSE)=Prg!$O$3),"Yes","No")</f>
        <v>No</v>
      </c>
      <c r="AB562" s="66">
        <v>2022</v>
      </c>
      <c r="AC562" s="72">
        <v>15</v>
      </c>
      <c r="AD562" s="66">
        <f ca="1">IF(ISERROR(VLOOKUP(Table1[[#This Row],[item]],INDIRECT("'"&amp;Table1[[#This Row],[sheet]]&amp;"'!$A$8:$T$42"),Table1[[#This Row],[r]],FALSE)),"",VLOOKUP(Table1[[#This Row],[item]],INDIRECT("'"&amp;Table1[[#This Row],[sheet]]&amp;"'!$A$8:$T$42"),Table1[[#This Row],[r]],FALSE))</f>
        <v>0</v>
      </c>
      <c r="AE562" s="72" t="str">
        <f>IF(VLOOKUP(Table1[[#This Row],[sheet]],Prg!$A$7:$J$31,10,FALSE)="","",VLOOKUP(Table1[[#This Row],[sheet]],Prg!$A$7:$J$31,10,FALSE)*1)</f>
        <v/>
      </c>
      <c r="AF562" s="72">
        <f>VLOOKUP(Table1[[#This Row],[sheet]],Prg!$A$7:$J$31,5,FALSE)</f>
        <v>0</v>
      </c>
      <c r="AG562" s="72">
        <f>ROW()</f>
        <v>562</v>
      </c>
    </row>
    <row r="563" spans="24:33" hidden="1" x14ac:dyDescent="0.3">
      <c r="X563" s="66">
        <v>4</v>
      </c>
      <c r="Y563" s="66" t="s">
        <v>502</v>
      </c>
      <c r="Z563" s="66" t="s">
        <v>467</v>
      </c>
      <c r="AA563" s="66" t="str">
        <f>IF(OR(VLOOKUP(Table1[[#This Row],[sheet]],Prg!$A$7:$F$31,6,FALSE)=Prg!$O$2,VLOOKUP(Table1[[#This Row],[sheet]],Prg!$A$7:$F$31,6,FALSE)=Prg!$O$3),"Yes","No")</f>
        <v>No</v>
      </c>
      <c r="AB563" s="66">
        <v>2022</v>
      </c>
      <c r="AC563" s="72">
        <v>15</v>
      </c>
      <c r="AD563" s="66">
        <f ca="1">IF(ISERROR(VLOOKUP(Table1[[#This Row],[item]],INDIRECT("'"&amp;Table1[[#This Row],[sheet]]&amp;"'!$A$8:$T$42"),Table1[[#This Row],[r]],FALSE)),"",VLOOKUP(Table1[[#This Row],[item]],INDIRECT("'"&amp;Table1[[#This Row],[sheet]]&amp;"'!$A$8:$T$42"),Table1[[#This Row],[r]],FALSE))</f>
        <v>0</v>
      </c>
      <c r="AE563" s="72" t="str">
        <f>IF(VLOOKUP(Table1[[#This Row],[sheet]],Prg!$A$7:$J$31,10,FALSE)="","",VLOOKUP(Table1[[#This Row],[sheet]],Prg!$A$7:$J$31,10,FALSE)*1)</f>
        <v/>
      </c>
      <c r="AF563" s="72">
        <f>VLOOKUP(Table1[[#This Row],[sheet]],Prg!$A$7:$J$31,5,FALSE)</f>
        <v>0</v>
      </c>
      <c r="AG563" s="72">
        <f>ROW()</f>
        <v>563</v>
      </c>
    </row>
    <row r="564" spans="24:33" hidden="1" x14ac:dyDescent="0.3">
      <c r="X564" s="66">
        <v>4</v>
      </c>
      <c r="Y564" s="66" t="s">
        <v>473</v>
      </c>
      <c r="Z564" s="66" t="s">
        <v>1</v>
      </c>
      <c r="AA564" s="66" t="str">
        <f>IF(OR(VLOOKUP(Table1[[#This Row],[sheet]],Prg!$A$7:$F$31,6,FALSE)=Prg!$O$2,VLOOKUP(Table1[[#This Row],[sheet]],Prg!$A$7:$F$31,6,FALSE)=Prg!$O$3),"Yes","No")</f>
        <v>No</v>
      </c>
      <c r="AB564" s="66">
        <v>2022</v>
      </c>
      <c r="AC564" s="72">
        <v>15</v>
      </c>
      <c r="AD564" s="66">
        <f ca="1">IF(ISERROR(VLOOKUP(Table1[[#This Row],[item]],INDIRECT("'"&amp;Table1[[#This Row],[sheet]]&amp;"'!$A$8:$T$42"),Table1[[#This Row],[r]],FALSE)),"",VLOOKUP(Table1[[#This Row],[item]],INDIRECT("'"&amp;Table1[[#This Row],[sheet]]&amp;"'!$A$8:$T$42"),Table1[[#This Row],[r]],FALSE))</f>
        <v>0</v>
      </c>
      <c r="AE564" s="72" t="str">
        <f>IF(VLOOKUP(Table1[[#This Row],[sheet]],Prg!$A$7:$J$31,10,FALSE)="","",VLOOKUP(Table1[[#This Row],[sheet]],Prg!$A$7:$J$31,10,FALSE)*1)</f>
        <v/>
      </c>
      <c r="AF564" s="72">
        <f>VLOOKUP(Table1[[#This Row],[sheet]],Prg!$A$7:$J$31,5,FALSE)</f>
        <v>0</v>
      </c>
      <c r="AG564" s="72">
        <f>ROW()</f>
        <v>564</v>
      </c>
    </row>
    <row r="565" spans="24:33" hidden="1" x14ac:dyDescent="0.3">
      <c r="X565" s="66">
        <v>4</v>
      </c>
      <c r="Y565" s="66" t="s">
        <v>474</v>
      </c>
      <c r="Z565" s="66" t="s">
        <v>24</v>
      </c>
      <c r="AA565" s="66" t="str">
        <f>IF(OR(VLOOKUP(Table1[[#This Row],[sheet]],Prg!$A$7:$F$31,6,FALSE)=Prg!$O$2,VLOOKUP(Table1[[#This Row],[sheet]],Prg!$A$7:$F$31,6,FALSE)=Prg!$O$3),"Yes","No")</f>
        <v>No</v>
      </c>
      <c r="AB565" s="66">
        <v>2022</v>
      </c>
      <c r="AC565" s="72">
        <v>15</v>
      </c>
      <c r="AD565" s="66">
        <f ca="1">IF(ISERROR(VLOOKUP(Table1[[#This Row],[item]],INDIRECT("'"&amp;Table1[[#This Row],[sheet]]&amp;"'!$A$8:$T$42"),Table1[[#This Row],[r]],FALSE)),"",VLOOKUP(Table1[[#This Row],[item]],INDIRECT("'"&amp;Table1[[#This Row],[sheet]]&amp;"'!$A$8:$T$42"),Table1[[#This Row],[r]],FALSE))</f>
        <v>0</v>
      </c>
      <c r="AE565" s="72" t="str">
        <f>IF(VLOOKUP(Table1[[#This Row],[sheet]],Prg!$A$7:$J$31,10,FALSE)="","",VLOOKUP(Table1[[#This Row],[sheet]],Prg!$A$7:$J$31,10,FALSE)*1)</f>
        <v/>
      </c>
      <c r="AF565" s="72">
        <f>VLOOKUP(Table1[[#This Row],[sheet]],Prg!$A$7:$J$31,5,FALSE)</f>
        <v>0</v>
      </c>
      <c r="AG565" s="72">
        <f>ROW()</f>
        <v>565</v>
      </c>
    </row>
    <row r="566" spans="24:33" hidden="1" x14ac:dyDescent="0.3">
      <c r="X566" s="66">
        <v>4</v>
      </c>
      <c r="Y566" s="66" t="s">
        <v>477</v>
      </c>
      <c r="Z566" s="66" t="s">
        <v>25</v>
      </c>
      <c r="AA566" s="66" t="str">
        <f>IF(OR(VLOOKUP(Table1[[#This Row],[sheet]],Prg!$A$7:$F$31,6,FALSE)=Prg!$O$2,VLOOKUP(Table1[[#This Row],[sheet]],Prg!$A$7:$F$31,6,FALSE)=Prg!$O$3),"Yes","No")</f>
        <v>No</v>
      </c>
      <c r="AB566" s="66">
        <v>2022</v>
      </c>
      <c r="AC566" s="72">
        <v>15</v>
      </c>
      <c r="AD566" s="66">
        <f ca="1">IF(ISERROR(VLOOKUP(Table1[[#This Row],[item]],INDIRECT("'"&amp;Table1[[#This Row],[sheet]]&amp;"'!$A$8:$T$42"),Table1[[#This Row],[r]],FALSE)),"",VLOOKUP(Table1[[#This Row],[item]],INDIRECT("'"&amp;Table1[[#This Row],[sheet]]&amp;"'!$A$8:$T$42"),Table1[[#This Row],[r]],FALSE))</f>
        <v>0</v>
      </c>
      <c r="AE566" s="72" t="str">
        <f>IF(VLOOKUP(Table1[[#This Row],[sheet]],Prg!$A$7:$J$31,10,FALSE)="","",VLOOKUP(Table1[[#This Row],[sheet]],Prg!$A$7:$J$31,10,FALSE)*1)</f>
        <v/>
      </c>
      <c r="AF566" s="72">
        <f>VLOOKUP(Table1[[#This Row],[sheet]],Prg!$A$7:$J$31,5,FALSE)</f>
        <v>0</v>
      </c>
      <c r="AG566" s="72">
        <f>ROW()</f>
        <v>566</v>
      </c>
    </row>
    <row r="567" spans="24:33" hidden="1" x14ac:dyDescent="0.3">
      <c r="X567" s="66">
        <v>4</v>
      </c>
      <c r="Y567" s="66" t="s">
        <v>478</v>
      </c>
      <c r="Z567" s="66" t="s">
        <v>26</v>
      </c>
      <c r="AA567" s="66" t="str">
        <f>IF(OR(VLOOKUP(Table1[[#This Row],[sheet]],Prg!$A$7:$F$31,6,FALSE)=Prg!$O$2,VLOOKUP(Table1[[#This Row],[sheet]],Prg!$A$7:$F$31,6,FALSE)=Prg!$O$3),"Yes","No")</f>
        <v>No</v>
      </c>
      <c r="AB567" s="66">
        <v>2022</v>
      </c>
      <c r="AC567" s="72">
        <v>15</v>
      </c>
      <c r="AD567" s="66">
        <f ca="1">IF(ISERROR(VLOOKUP(Table1[[#This Row],[item]],INDIRECT("'"&amp;Table1[[#This Row],[sheet]]&amp;"'!$A$8:$T$42"),Table1[[#This Row],[r]],FALSE)),"",VLOOKUP(Table1[[#This Row],[item]],INDIRECT("'"&amp;Table1[[#This Row],[sheet]]&amp;"'!$A$8:$T$42"),Table1[[#This Row],[r]],FALSE))</f>
        <v>0</v>
      </c>
      <c r="AE567" s="72" t="str">
        <f>IF(VLOOKUP(Table1[[#This Row],[sheet]],Prg!$A$7:$J$31,10,FALSE)="","",VLOOKUP(Table1[[#This Row],[sheet]],Prg!$A$7:$J$31,10,FALSE)*1)</f>
        <v/>
      </c>
      <c r="AF567" s="72">
        <f>VLOOKUP(Table1[[#This Row],[sheet]],Prg!$A$7:$J$31,5,FALSE)</f>
        <v>0</v>
      </c>
      <c r="AG567" s="72">
        <f>ROW()</f>
        <v>567</v>
      </c>
    </row>
    <row r="568" spans="24:33" hidden="1" x14ac:dyDescent="0.3">
      <c r="X568" s="66">
        <v>4</v>
      </c>
      <c r="Y568" s="66" t="s">
        <v>479</v>
      </c>
      <c r="Z568" s="66" t="s">
        <v>27</v>
      </c>
      <c r="AA568" s="66" t="str">
        <f>IF(OR(VLOOKUP(Table1[[#This Row],[sheet]],Prg!$A$7:$F$31,6,FALSE)=Prg!$O$2,VLOOKUP(Table1[[#This Row],[sheet]],Prg!$A$7:$F$31,6,FALSE)=Prg!$O$3),"Yes","No")</f>
        <v>No</v>
      </c>
      <c r="AB568" s="66">
        <v>2022</v>
      </c>
      <c r="AC568" s="72">
        <v>15</v>
      </c>
      <c r="AD568" s="66">
        <f ca="1">IF(ISERROR(VLOOKUP(Table1[[#This Row],[item]],INDIRECT("'"&amp;Table1[[#This Row],[sheet]]&amp;"'!$A$8:$T$42"),Table1[[#This Row],[r]],FALSE)),"",VLOOKUP(Table1[[#This Row],[item]],INDIRECT("'"&amp;Table1[[#This Row],[sheet]]&amp;"'!$A$8:$T$42"),Table1[[#This Row],[r]],FALSE))</f>
        <v>0</v>
      </c>
      <c r="AE568" s="72" t="str">
        <f>IF(VLOOKUP(Table1[[#This Row],[sheet]],Prg!$A$7:$J$31,10,FALSE)="","",VLOOKUP(Table1[[#This Row],[sheet]],Prg!$A$7:$J$31,10,FALSE)*1)</f>
        <v/>
      </c>
      <c r="AF568" s="72">
        <f>VLOOKUP(Table1[[#This Row],[sheet]],Prg!$A$7:$J$31,5,FALSE)</f>
        <v>0</v>
      </c>
      <c r="AG568" s="72">
        <f>ROW()</f>
        <v>568</v>
      </c>
    </row>
    <row r="569" spans="24:33" hidden="1" x14ac:dyDescent="0.3">
      <c r="X569" s="66">
        <v>4</v>
      </c>
      <c r="Y569" s="66" t="s">
        <v>475</v>
      </c>
      <c r="Z569" s="66" t="s">
        <v>28</v>
      </c>
      <c r="AA569" s="66" t="str">
        <f>IF(OR(VLOOKUP(Table1[[#This Row],[sheet]],Prg!$A$7:$F$31,6,FALSE)=Prg!$O$2,VLOOKUP(Table1[[#This Row],[sheet]],Prg!$A$7:$F$31,6,FALSE)=Prg!$O$3),"Yes","No")</f>
        <v>No</v>
      </c>
      <c r="AB569" s="66">
        <v>2022</v>
      </c>
      <c r="AC569" s="72">
        <v>15</v>
      </c>
      <c r="AD569" s="66">
        <f ca="1">IF(ISERROR(VLOOKUP(Table1[[#This Row],[item]],INDIRECT("'"&amp;Table1[[#This Row],[sheet]]&amp;"'!$A$8:$T$42"),Table1[[#This Row],[r]],FALSE)),"",VLOOKUP(Table1[[#This Row],[item]],INDIRECT("'"&amp;Table1[[#This Row],[sheet]]&amp;"'!$A$8:$T$42"),Table1[[#This Row],[r]],FALSE))</f>
        <v>0</v>
      </c>
      <c r="AE569" s="72" t="str">
        <f>IF(VLOOKUP(Table1[[#This Row],[sheet]],Prg!$A$7:$J$31,10,FALSE)="","",VLOOKUP(Table1[[#This Row],[sheet]],Prg!$A$7:$J$31,10,FALSE)*1)</f>
        <v/>
      </c>
      <c r="AF569" s="72">
        <f>VLOOKUP(Table1[[#This Row],[sheet]],Prg!$A$7:$J$31,5,FALSE)</f>
        <v>0</v>
      </c>
      <c r="AG569" s="72">
        <f>ROW()</f>
        <v>569</v>
      </c>
    </row>
    <row r="570" spans="24:33" hidden="1" x14ac:dyDescent="0.3">
      <c r="X570" s="66">
        <v>4</v>
      </c>
      <c r="Y570" s="66" t="s">
        <v>480</v>
      </c>
      <c r="Z570" s="66" t="s">
        <v>29</v>
      </c>
      <c r="AA570" s="66" t="str">
        <f>IF(OR(VLOOKUP(Table1[[#This Row],[sheet]],Prg!$A$7:$F$31,6,FALSE)=Prg!$O$2,VLOOKUP(Table1[[#This Row],[sheet]],Prg!$A$7:$F$31,6,FALSE)=Prg!$O$3),"Yes","No")</f>
        <v>No</v>
      </c>
      <c r="AB570" s="66">
        <v>2022</v>
      </c>
      <c r="AC570" s="72">
        <v>15</v>
      </c>
      <c r="AD570" s="66">
        <f ca="1">IF(ISERROR(VLOOKUP(Table1[[#This Row],[item]],INDIRECT("'"&amp;Table1[[#This Row],[sheet]]&amp;"'!$A$8:$T$42"),Table1[[#This Row],[r]],FALSE)),"",VLOOKUP(Table1[[#This Row],[item]],INDIRECT("'"&amp;Table1[[#This Row],[sheet]]&amp;"'!$A$8:$T$42"),Table1[[#This Row],[r]],FALSE))</f>
        <v>0</v>
      </c>
      <c r="AE570" s="72" t="str">
        <f>IF(VLOOKUP(Table1[[#This Row],[sheet]],Prg!$A$7:$J$31,10,FALSE)="","",VLOOKUP(Table1[[#This Row],[sheet]],Prg!$A$7:$J$31,10,FALSE)*1)</f>
        <v/>
      </c>
      <c r="AF570" s="72">
        <f>VLOOKUP(Table1[[#This Row],[sheet]],Prg!$A$7:$J$31,5,FALSE)</f>
        <v>0</v>
      </c>
      <c r="AG570" s="72">
        <f>ROW()</f>
        <v>570</v>
      </c>
    </row>
    <row r="571" spans="24:33" hidden="1" x14ac:dyDescent="0.3">
      <c r="X571" s="66">
        <v>4</v>
      </c>
      <c r="Y571" s="66" t="s">
        <v>481</v>
      </c>
      <c r="Z571" s="66" t="s">
        <v>30</v>
      </c>
      <c r="AA571" s="66" t="str">
        <f>IF(OR(VLOOKUP(Table1[[#This Row],[sheet]],Prg!$A$7:$F$31,6,FALSE)=Prg!$O$2,VLOOKUP(Table1[[#This Row],[sheet]],Prg!$A$7:$F$31,6,FALSE)=Prg!$O$3),"Yes","No")</f>
        <v>No</v>
      </c>
      <c r="AB571" s="66">
        <v>2022</v>
      </c>
      <c r="AC571" s="72">
        <v>15</v>
      </c>
      <c r="AD571" s="66">
        <f ca="1">IF(ISERROR(VLOOKUP(Table1[[#This Row],[item]],INDIRECT("'"&amp;Table1[[#This Row],[sheet]]&amp;"'!$A$8:$T$42"),Table1[[#This Row],[r]],FALSE)),"",VLOOKUP(Table1[[#This Row],[item]],INDIRECT("'"&amp;Table1[[#This Row],[sheet]]&amp;"'!$A$8:$T$42"),Table1[[#This Row],[r]],FALSE))</f>
        <v>0</v>
      </c>
      <c r="AE571" s="72" t="str">
        <f>IF(VLOOKUP(Table1[[#This Row],[sheet]],Prg!$A$7:$J$31,10,FALSE)="","",VLOOKUP(Table1[[#This Row],[sheet]],Prg!$A$7:$J$31,10,FALSE)*1)</f>
        <v/>
      </c>
      <c r="AF571" s="72">
        <f>VLOOKUP(Table1[[#This Row],[sheet]],Prg!$A$7:$J$31,5,FALSE)</f>
        <v>0</v>
      </c>
      <c r="AG571" s="72">
        <f>ROW()</f>
        <v>571</v>
      </c>
    </row>
    <row r="572" spans="24:33" hidden="1" x14ac:dyDescent="0.3">
      <c r="X572" s="66">
        <v>4</v>
      </c>
      <c r="Y572" s="66" t="s">
        <v>482</v>
      </c>
      <c r="Z572" s="66" t="s">
        <v>27</v>
      </c>
      <c r="AA572" s="66" t="str">
        <f>IF(OR(VLOOKUP(Table1[[#This Row],[sheet]],Prg!$A$7:$F$31,6,FALSE)=Prg!$O$2,VLOOKUP(Table1[[#This Row],[sheet]],Prg!$A$7:$F$31,6,FALSE)=Prg!$O$3),"Yes","No")</f>
        <v>No</v>
      </c>
      <c r="AB572" s="66">
        <v>2022</v>
      </c>
      <c r="AC572" s="72">
        <v>15</v>
      </c>
      <c r="AD572" s="66">
        <f ca="1">IF(ISERROR(VLOOKUP(Table1[[#This Row],[item]],INDIRECT("'"&amp;Table1[[#This Row],[sheet]]&amp;"'!$A$8:$T$42"),Table1[[#This Row],[r]],FALSE)),"",VLOOKUP(Table1[[#This Row],[item]],INDIRECT("'"&amp;Table1[[#This Row],[sheet]]&amp;"'!$A$8:$T$42"),Table1[[#This Row],[r]],FALSE))</f>
        <v>0</v>
      </c>
      <c r="AE572" s="72" t="str">
        <f>IF(VLOOKUP(Table1[[#This Row],[sheet]],Prg!$A$7:$J$31,10,FALSE)="","",VLOOKUP(Table1[[#This Row],[sheet]],Prg!$A$7:$J$31,10,FALSE)*1)</f>
        <v/>
      </c>
      <c r="AF572" s="72">
        <f>VLOOKUP(Table1[[#This Row],[sheet]],Prg!$A$7:$J$31,5,FALSE)</f>
        <v>0</v>
      </c>
      <c r="AG572" s="72">
        <f>ROW()</f>
        <v>572</v>
      </c>
    </row>
    <row r="573" spans="24:33" hidden="1" x14ac:dyDescent="0.3">
      <c r="X573" s="66">
        <v>4</v>
      </c>
      <c r="Y573" s="66" t="s">
        <v>476</v>
      </c>
      <c r="Z573" s="66" t="s">
        <v>469</v>
      </c>
      <c r="AA573" s="66" t="str">
        <f>IF(OR(VLOOKUP(Table1[[#This Row],[sheet]],Prg!$A$7:$F$31,6,FALSE)=Prg!$O$2,VLOOKUP(Table1[[#This Row],[sheet]],Prg!$A$7:$F$31,6,FALSE)=Prg!$O$3),"Yes","No")</f>
        <v>No</v>
      </c>
      <c r="AB573" s="66">
        <v>2022</v>
      </c>
      <c r="AC573" s="72">
        <v>15</v>
      </c>
      <c r="AD573" s="66">
        <f ca="1">IF(ISERROR(VLOOKUP(Table1[[#This Row],[item]],INDIRECT("'"&amp;Table1[[#This Row],[sheet]]&amp;"'!$A$8:$T$42"),Table1[[#This Row],[r]],FALSE)),"",VLOOKUP(Table1[[#This Row],[item]],INDIRECT("'"&amp;Table1[[#This Row],[sheet]]&amp;"'!$A$8:$T$42"),Table1[[#This Row],[r]],FALSE))</f>
        <v>0</v>
      </c>
      <c r="AE573" s="72" t="str">
        <f>IF(VLOOKUP(Table1[[#This Row],[sheet]],Prg!$A$7:$J$31,10,FALSE)="","",VLOOKUP(Table1[[#This Row],[sheet]],Prg!$A$7:$J$31,10,FALSE)*1)</f>
        <v/>
      </c>
      <c r="AF573" s="72">
        <f>VLOOKUP(Table1[[#This Row],[sheet]],Prg!$A$7:$J$31,5,FALSE)</f>
        <v>0</v>
      </c>
      <c r="AG573" s="72">
        <f>ROW()</f>
        <v>573</v>
      </c>
    </row>
    <row r="574" spans="24:33" hidden="1" x14ac:dyDescent="0.3">
      <c r="X574" s="66">
        <v>4</v>
      </c>
      <c r="Y574" s="66" t="s">
        <v>483</v>
      </c>
      <c r="Z574" s="66" t="s">
        <v>470</v>
      </c>
      <c r="AA574" s="66" t="str">
        <f>IF(OR(VLOOKUP(Table1[[#This Row],[sheet]],Prg!$A$7:$F$31,6,FALSE)=Prg!$O$2,VLOOKUP(Table1[[#This Row],[sheet]],Prg!$A$7:$F$31,6,FALSE)=Prg!$O$3),"Yes","No")</f>
        <v>No</v>
      </c>
      <c r="AB574" s="66">
        <v>2022</v>
      </c>
      <c r="AC574" s="72">
        <v>15</v>
      </c>
      <c r="AD574" s="66">
        <f ca="1">IF(ISERROR(VLOOKUP(Table1[[#This Row],[item]],INDIRECT("'"&amp;Table1[[#This Row],[sheet]]&amp;"'!$A$8:$T$42"),Table1[[#This Row],[r]],FALSE)),"",VLOOKUP(Table1[[#This Row],[item]],INDIRECT("'"&amp;Table1[[#This Row],[sheet]]&amp;"'!$A$8:$T$42"),Table1[[#This Row],[r]],FALSE))</f>
        <v>0</v>
      </c>
      <c r="AE574" s="72" t="str">
        <f>IF(VLOOKUP(Table1[[#This Row],[sheet]],Prg!$A$7:$J$31,10,FALSE)="","",VLOOKUP(Table1[[#This Row],[sheet]],Prg!$A$7:$J$31,10,FALSE)*1)</f>
        <v/>
      </c>
      <c r="AF574" s="72">
        <f>VLOOKUP(Table1[[#This Row],[sheet]],Prg!$A$7:$J$31,5,FALSE)</f>
        <v>0</v>
      </c>
      <c r="AG574" s="72">
        <f>ROW()</f>
        <v>574</v>
      </c>
    </row>
    <row r="575" spans="24:33" hidden="1" x14ac:dyDescent="0.3">
      <c r="X575" s="66">
        <v>4</v>
      </c>
      <c r="Y575" s="66" t="s">
        <v>484</v>
      </c>
      <c r="Z575" s="66" t="s">
        <v>471</v>
      </c>
      <c r="AA575" s="66" t="str">
        <f>IF(OR(VLOOKUP(Table1[[#This Row],[sheet]],Prg!$A$7:$F$31,6,FALSE)=Prg!$O$2,VLOOKUP(Table1[[#This Row],[sheet]],Prg!$A$7:$F$31,6,FALSE)=Prg!$O$3),"Yes","No")</f>
        <v>No</v>
      </c>
      <c r="AB575" s="66">
        <v>2022</v>
      </c>
      <c r="AC575" s="72">
        <v>15</v>
      </c>
      <c r="AD575" s="66">
        <f ca="1">IF(ISERROR(VLOOKUP(Table1[[#This Row],[item]],INDIRECT("'"&amp;Table1[[#This Row],[sheet]]&amp;"'!$A$8:$T$42"),Table1[[#This Row],[r]],FALSE)),"",VLOOKUP(Table1[[#This Row],[item]],INDIRECT("'"&amp;Table1[[#This Row],[sheet]]&amp;"'!$A$8:$T$42"),Table1[[#This Row],[r]],FALSE))</f>
        <v>0</v>
      </c>
      <c r="AE575" s="72" t="str">
        <f>IF(VLOOKUP(Table1[[#This Row],[sheet]],Prg!$A$7:$J$31,10,FALSE)="","",VLOOKUP(Table1[[#This Row],[sheet]],Prg!$A$7:$J$31,10,FALSE)*1)</f>
        <v/>
      </c>
      <c r="AF575" s="72">
        <f>VLOOKUP(Table1[[#This Row],[sheet]],Prg!$A$7:$J$31,5,FALSE)</f>
        <v>0</v>
      </c>
      <c r="AG575" s="72">
        <f>ROW()</f>
        <v>575</v>
      </c>
    </row>
    <row r="576" spans="24:33" hidden="1" x14ac:dyDescent="0.3">
      <c r="X576" s="66">
        <v>4</v>
      </c>
      <c r="Y576" s="66" t="s">
        <v>485</v>
      </c>
      <c r="Z576" s="66" t="s">
        <v>472</v>
      </c>
      <c r="AA576" s="66" t="str">
        <f>IF(OR(VLOOKUP(Table1[[#This Row],[sheet]],Prg!$A$7:$F$31,6,FALSE)=Prg!$O$2,VLOOKUP(Table1[[#This Row],[sheet]],Prg!$A$7:$F$31,6,FALSE)=Prg!$O$3),"Yes","No")</f>
        <v>No</v>
      </c>
      <c r="AB576" s="66">
        <v>2022</v>
      </c>
      <c r="AC576" s="72">
        <v>15</v>
      </c>
      <c r="AD576" s="66">
        <f ca="1">IF(ISERROR(VLOOKUP(Table1[[#This Row],[item]],INDIRECT("'"&amp;Table1[[#This Row],[sheet]]&amp;"'!$A$8:$T$42"),Table1[[#This Row],[r]],FALSE)),"",VLOOKUP(Table1[[#This Row],[item]],INDIRECT("'"&amp;Table1[[#This Row],[sheet]]&amp;"'!$A$8:$T$42"),Table1[[#This Row],[r]],FALSE))</f>
        <v>0</v>
      </c>
      <c r="AE576" s="72" t="str">
        <f>IF(VLOOKUP(Table1[[#This Row],[sheet]],Prg!$A$7:$J$31,10,FALSE)="","",VLOOKUP(Table1[[#This Row],[sheet]],Prg!$A$7:$J$31,10,FALSE)*1)</f>
        <v/>
      </c>
      <c r="AF576" s="72">
        <f>VLOOKUP(Table1[[#This Row],[sheet]],Prg!$A$7:$J$31,5,FALSE)</f>
        <v>0</v>
      </c>
      <c r="AG576" s="72">
        <f>ROW()</f>
        <v>576</v>
      </c>
    </row>
    <row r="577" spans="24:33" hidden="1" x14ac:dyDescent="0.3">
      <c r="X577" s="66">
        <v>4</v>
      </c>
      <c r="Y577" s="66" t="s">
        <v>486</v>
      </c>
      <c r="Z577" s="66" t="s">
        <v>31</v>
      </c>
      <c r="AA577" s="66" t="str">
        <f>IF(OR(VLOOKUP(Table1[[#This Row],[sheet]],Prg!$A$7:$F$31,6,FALSE)=Prg!$O$2,VLOOKUP(Table1[[#This Row],[sheet]],Prg!$A$7:$F$31,6,FALSE)=Prg!$O$3),"Yes","No")</f>
        <v>No</v>
      </c>
      <c r="AB577" s="66">
        <v>2022</v>
      </c>
      <c r="AC577" s="72">
        <v>15</v>
      </c>
      <c r="AD577" s="66">
        <f ca="1">IF(ISERROR(VLOOKUP(Table1[[#This Row],[item]],INDIRECT("'"&amp;Table1[[#This Row],[sheet]]&amp;"'!$A$8:$T$42"),Table1[[#This Row],[r]],FALSE)),"",VLOOKUP(Table1[[#This Row],[item]],INDIRECT("'"&amp;Table1[[#This Row],[sheet]]&amp;"'!$A$8:$T$42"),Table1[[#This Row],[r]],FALSE))</f>
        <v>0</v>
      </c>
      <c r="AE577" s="72" t="str">
        <f>IF(VLOOKUP(Table1[[#This Row],[sheet]],Prg!$A$7:$J$31,10,FALSE)="","",VLOOKUP(Table1[[#This Row],[sheet]],Prg!$A$7:$J$31,10,FALSE)*1)</f>
        <v/>
      </c>
      <c r="AF577" s="72">
        <f>VLOOKUP(Table1[[#This Row],[sheet]],Prg!$A$7:$J$31,5,FALSE)</f>
        <v>0</v>
      </c>
      <c r="AG577" s="72">
        <f>ROW()</f>
        <v>577</v>
      </c>
    </row>
    <row r="578" spans="24:33" hidden="1" x14ac:dyDescent="0.3">
      <c r="X578" s="66">
        <v>4</v>
      </c>
      <c r="Y578" s="70" t="s">
        <v>487</v>
      </c>
      <c r="Z578" s="70" t="s">
        <v>12</v>
      </c>
      <c r="AA578" s="70" t="str">
        <f>IF(OR(VLOOKUP(Table1[[#This Row],[sheet]],Prg!$A$7:$F$31,6,FALSE)=Prg!$O$2,VLOOKUP(Table1[[#This Row],[sheet]],Prg!$A$7:$F$31,6,FALSE)=Prg!$O$3),"Yes","No")</f>
        <v>No</v>
      </c>
      <c r="AB578" s="70">
        <v>2023</v>
      </c>
      <c r="AC578" s="72">
        <v>16</v>
      </c>
      <c r="AD578" s="66">
        <f ca="1">IF(ISERROR(VLOOKUP(Table1[[#This Row],[item]],INDIRECT("'"&amp;Table1[[#This Row],[sheet]]&amp;"'!$A$8:$T$42"),Table1[[#This Row],[r]],FALSE)),"",VLOOKUP(Table1[[#This Row],[item]],INDIRECT("'"&amp;Table1[[#This Row],[sheet]]&amp;"'!$A$8:$T$42"),Table1[[#This Row],[r]],FALSE))</f>
        <v>0</v>
      </c>
      <c r="AE578" s="72" t="str">
        <f>IF(VLOOKUP(Table1[[#This Row],[sheet]],Prg!$A$7:$J$31,10,FALSE)="","",VLOOKUP(Table1[[#This Row],[sheet]],Prg!$A$7:$J$31,10,FALSE)*1)</f>
        <v/>
      </c>
      <c r="AF578" s="72">
        <f>VLOOKUP(Table1[[#This Row],[sheet]],Prg!$A$7:$J$31,5,FALSE)</f>
        <v>0</v>
      </c>
      <c r="AG578" s="72">
        <f>ROW()</f>
        <v>578</v>
      </c>
    </row>
    <row r="579" spans="24:33" hidden="1" x14ac:dyDescent="0.3">
      <c r="X579" s="66">
        <v>4</v>
      </c>
      <c r="Y579" s="66" t="s">
        <v>488</v>
      </c>
      <c r="Z579" s="66" t="s">
        <v>13</v>
      </c>
      <c r="AA579" s="66" t="str">
        <f>IF(OR(VLOOKUP(Table1[[#This Row],[sheet]],Prg!$A$7:$F$31,6,FALSE)=Prg!$O$2,VLOOKUP(Table1[[#This Row],[sheet]],Prg!$A$7:$F$31,6,FALSE)=Prg!$O$3),"Yes","No")</f>
        <v>No</v>
      </c>
      <c r="AB579" s="66">
        <v>2023</v>
      </c>
      <c r="AC579" s="72">
        <v>16</v>
      </c>
      <c r="AD579" s="66">
        <f ca="1">IF(ISERROR(VLOOKUP(Table1[[#This Row],[item]],INDIRECT("'"&amp;Table1[[#This Row],[sheet]]&amp;"'!$A$8:$T$42"),Table1[[#This Row],[r]],FALSE)),"",VLOOKUP(Table1[[#This Row],[item]],INDIRECT("'"&amp;Table1[[#This Row],[sheet]]&amp;"'!$A$8:$T$42"),Table1[[#This Row],[r]],FALSE))</f>
        <v>0</v>
      </c>
      <c r="AE579" s="72" t="str">
        <f>IF(VLOOKUP(Table1[[#This Row],[sheet]],Prg!$A$7:$J$31,10,FALSE)="","",VLOOKUP(Table1[[#This Row],[sheet]],Prg!$A$7:$J$31,10,FALSE)*1)</f>
        <v/>
      </c>
      <c r="AF579" s="72">
        <f>VLOOKUP(Table1[[#This Row],[sheet]],Prg!$A$7:$J$31,5,FALSE)</f>
        <v>0</v>
      </c>
      <c r="AG579" s="72">
        <f>ROW()</f>
        <v>579</v>
      </c>
    </row>
    <row r="580" spans="24:33" hidden="1" x14ac:dyDescent="0.3">
      <c r="X580" s="66">
        <v>4</v>
      </c>
      <c r="Y580" s="66" t="s">
        <v>489</v>
      </c>
      <c r="Z580" s="66" t="s">
        <v>14</v>
      </c>
      <c r="AA580" s="66" t="str">
        <f>IF(OR(VLOOKUP(Table1[[#This Row],[sheet]],Prg!$A$7:$F$31,6,FALSE)=Prg!$O$2,VLOOKUP(Table1[[#This Row],[sheet]],Prg!$A$7:$F$31,6,FALSE)=Prg!$O$3),"Yes","No")</f>
        <v>No</v>
      </c>
      <c r="AB580" s="66">
        <v>2023</v>
      </c>
      <c r="AC580" s="72">
        <v>16</v>
      </c>
      <c r="AD580" s="66">
        <f ca="1">IF(ISERROR(VLOOKUP(Table1[[#This Row],[item]],INDIRECT("'"&amp;Table1[[#This Row],[sheet]]&amp;"'!$A$8:$T$42"),Table1[[#This Row],[r]],FALSE)),"",VLOOKUP(Table1[[#This Row],[item]],INDIRECT("'"&amp;Table1[[#This Row],[sheet]]&amp;"'!$A$8:$T$42"),Table1[[#This Row],[r]],FALSE))</f>
        <v>0</v>
      </c>
      <c r="AE580" s="72" t="str">
        <f>IF(VLOOKUP(Table1[[#This Row],[sheet]],Prg!$A$7:$J$31,10,FALSE)="","",VLOOKUP(Table1[[#This Row],[sheet]],Prg!$A$7:$J$31,10,FALSE)*1)</f>
        <v/>
      </c>
      <c r="AF580" s="72">
        <f>VLOOKUP(Table1[[#This Row],[sheet]],Prg!$A$7:$J$31,5,FALSE)</f>
        <v>0</v>
      </c>
      <c r="AG580" s="72">
        <f>ROW()</f>
        <v>580</v>
      </c>
    </row>
    <row r="581" spans="24:33" hidden="1" x14ac:dyDescent="0.3">
      <c r="X581" s="66">
        <v>4</v>
      </c>
      <c r="Y581" s="66" t="s">
        <v>490</v>
      </c>
      <c r="Z581" s="66" t="s">
        <v>464</v>
      </c>
      <c r="AA581" s="66" t="str">
        <f>IF(OR(VLOOKUP(Table1[[#This Row],[sheet]],Prg!$A$7:$F$31,6,FALSE)=Prg!$O$2,VLOOKUP(Table1[[#This Row],[sheet]],Prg!$A$7:$F$31,6,FALSE)=Prg!$O$3),"Yes","No")</f>
        <v>No</v>
      </c>
      <c r="AB581" s="66">
        <v>2023</v>
      </c>
      <c r="AC581" s="72">
        <v>16</v>
      </c>
      <c r="AD581" s="66">
        <f ca="1">IF(ISERROR(VLOOKUP(Table1[[#This Row],[item]],INDIRECT("'"&amp;Table1[[#This Row],[sheet]]&amp;"'!$A$8:$T$42"),Table1[[#This Row],[r]],FALSE)),"",VLOOKUP(Table1[[#This Row],[item]],INDIRECT("'"&amp;Table1[[#This Row],[sheet]]&amp;"'!$A$8:$T$42"),Table1[[#This Row],[r]],FALSE))</f>
        <v>0</v>
      </c>
      <c r="AE581" s="72" t="str">
        <f>IF(VLOOKUP(Table1[[#This Row],[sheet]],Prg!$A$7:$J$31,10,FALSE)="","",VLOOKUP(Table1[[#This Row],[sheet]],Prg!$A$7:$J$31,10,FALSE)*1)</f>
        <v/>
      </c>
      <c r="AF581" s="72">
        <f>VLOOKUP(Table1[[#This Row],[sheet]],Prg!$A$7:$J$31,5,FALSE)</f>
        <v>0</v>
      </c>
      <c r="AG581" s="72">
        <f>ROW()</f>
        <v>581</v>
      </c>
    </row>
    <row r="582" spans="24:33" hidden="1" x14ac:dyDescent="0.3">
      <c r="X582" s="66">
        <v>4</v>
      </c>
      <c r="Y582" s="66" t="s">
        <v>491</v>
      </c>
      <c r="Z582" s="66" t="s">
        <v>15</v>
      </c>
      <c r="AA582" s="66" t="str">
        <f>IF(OR(VLOOKUP(Table1[[#This Row],[sheet]],Prg!$A$7:$F$31,6,FALSE)=Prg!$O$2,VLOOKUP(Table1[[#This Row],[sheet]],Prg!$A$7:$F$31,6,FALSE)=Prg!$O$3),"Yes","No")</f>
        <v>No</v>
      </c>
      <c r="AB582" s="66">
        <v>2023</v>
      </c>
      <c r="AC582" s="72">
        <v>16</v>
      </c>
      <c r="AD582" s="66">
        <f ca="1">IF(ISERROR(VLOOKUP(Table1[[#This Row],[item]],INDIRECT("'"&amp;Table1[[#This Row],[sheet]]&amp;"'!$A$8:$T$42"),Table1[[#This Row],[r]],FALSE)),"",VLOOKUP(Table1[[#This Row],[item]],INDIRECT("'"&amp;Table1[[#This Row],[sheet]]&amp;"'!$A$8:$T$42"),Table1[[#This Row],[r]],FALSE))</f>
        <v>0</v>
      </c>
      <c r="AE582" s="72" t="str">
        <f>IF(VLOOKUP(Table1[[#This Row],[sheet]],Prg!$A$7:$J$31,10,FALSE)="","",VLOOKUP(Table1[[#This Row],[sheet]],Prg!$A$7:$J$31,10,FALSE)*1)</f>
        <v/>
      </c>
      <c r="AF582" s="72">
        <f>VLOOKUP(Table1[[#This Row],[sheet]],Prg!$A$7:$J$31,5,FALSE)</f>
        <v>0</v>
      </c>
      <c r="AG582" s="72">
        <f>ROW()</f>
        <v>582</v>
      </c>
    </row>
    <row r="583" spans="24:33" hidden="1" x14ac:dyDescent="0.3">
      <c r="X583" s="66">
        <v>4</v>
      </c>
      <c r="Y583" s="66" t="s">
        <v>492</v>
      </c>
      <c r="Z583" s="66" t="s">
        <v>16</v>
      </c>
      <c r="AA583" s="66" t="str">
        <f>IF(OR(VLOOKUP(Table1[[#This Row],[sheet]],Prg!$A$7:$F$31,6,FALSE)=Prg!$O$2,VLOOKUP(Table1[[#This Row],[sheet]],Prg!$A$7:$F$31,6,FALSE)=Prg!$O$3),"Yes","No")</f>
        <v>No</v>
      </c>
      <c r="AB583" s="66">
        <v>2023</v>
      </c>
      <c r="AC583" s="72">
        <v>16</v>
      </c>
      <c r="AD583" s="66">
        <f ca="1">IF(ISERROR(VLOOKUP(Table1[[#This Row],[item]],INDIRECT("'"&amp;Table1[[#This Row],[sheet]]&amp;"'!$A$8:$T$42"),Table1[[#This Row],[r]],FALSE)),"",VLOOKUP(Table1[[#This Row],[item]],INDIRECT("'"&amp;Table1[[#This Row],[sheet]]&amp;"'!$A$8:$T$42"),Table1[[#This Row],[r]],FALSE))</f>
        <v>0</v>
      </c>
      <c r="AE583" s="72" t="str">
        <f>IF(VLOOKUP(Table1[[#This Row],[sheet]],Prg!$A$7:$J$31,10,FALSE)="","",VLOOKUP(Table1[[#This Row],[sheet]],Prg!$A$7:$J$31,10,FALSE)*1)</f>
        <v/>
      </c>
      <c r="AF583" s="72">
        <f>VLOOKUP(Table1[[#This Row],[sheet]],Prg!$A$7:$J$31,5,FALSE)</f>
        <v>0</v>
      </c>
      <c r="AG583" s="72">
        <f>ROW()</f>
        <v>583</v>
      </c>
    </row>
    <row r="584" spans="24:33" hidden="1" x14ac:dyDescent="0.3">
      <c r="X584" s="66">
        <v>4</v>
      </c>
      <c r="Y584" s="66" t="s">
        <v>493</v>
      </c>
      <c r="Z584" s="66" t="s">
        <v>17</v>
      </c>
      <c r="AA584" s="66" t="str">
        <f>IF(OR(VLOOKUP(Table1[[#This Row],[sheet]],Prg!$A$7:$F$31,6,FALSE)=Prg!$O$2,VLOOKUP(Table1[[#This Row],[sheet]],Prg!$A$7:$F$31,6,FALSE)=Prg!$O$3),"Yes","No")</f>
        <v>No</v>
      </c>
      <c r="AB584" s="66">
        <v>2023</v>
      </c>
      <c r="AC584" s="72">
        <v>16</v>
      </c>
      <c r="AD584" s="66">
        <f ca="1">IF(ISERROR(VLOOKUP(Table1[[#This Row],[item]],INDIRECT("'"&amp;Table1[[#This Row],[sheet]]&amp;"'!$A$8:$T$42"),Table1[[#This Row],[r]],FALSE)),"",VLOOKUP(Table1[[#This Row],[item]],INDIRECT("'"&amp;Table1[[#This Row],[sheet]]&amp;"'!$A$8:$T$42"),Table1[[#This Row],[r]],FALSE))</f>
        <v>0</v>
      </c>
      <c r="AE584" s="72" t="str">
        <f>IF(VLOOKUP(Table1[[#This Row],[sheet]],Prg!$A$7:$J$31,10,FALSE)="","",VLOOKUP(Table1[[#This Row],[sheet]],Prg!$A$7:$J$31,10,FALSE)*1)</f>
        <v/>
      </c>
      <c r="AF584" s="72">
        <f>VLOOKUP(Table1[[#This Row],[sheet]],Prg!$A$7:$J$31,5,FALSE)</f>
        <v>0</v>
      </c>
      <c r="AG584" s="72">
        <f>ROW()</f>
        <v>584</v>
      </c>
    </row>
    <row r="585" spans="24:33" hidden="1" x14ac:dyDescent="0.3">
      <c r="X585" s="66">
        <v>4</v>
      </c>
      <c r="Y585" s="66" t="s">
        <v>494</v>
      </c>
      <c r="Z585" s="66" t="s">
        <v>465</v>
      </c>
      <c r="AA585" s="66" t="str">
        <f>IF(OR(VLOOKUP(Table1[[#This Row],[sheet]],Prg!$A$7:$F$31,6,FALSE)=Prg!$O$2,VLOOKUP(Table1[[#This Row],[sheet]],Prg!$A$7:$F$31,6,FALSE)=Prg!$O$3),"Yes","No")</f>
        <v>No</v>
      </c>
      <c r="AB585" s="66">
        <v>2023</v>
      </c>
      <c r="AC585" s="72">
        <v>16</v>
      </c>
      <c r="AD585" s="66">
        <f ca="1">IF(ISERROR(VLOOKUP(Table1[[#This Row],[item]],INDIRECT("'"&amp;Table1[[#This Row],[sheet]]&amp;"'!$A$8:$T$42"),Table1[[#This Row],[r]],FALSE)),"",VLOOKUP(Table1[[#This Row],[item]],INDIRECT("'"&amp;Table1[[#This Row],[sheet]]&amp;"'!$A$8:$T$42"),Table1[[#This Row],[r]],FALSE))</f>
        <v>0</v>
      </c>
      <c r="AE585" s="72" t="str">
        <f>IF(VLOOKUP(Table1[[#This Row],[sheet]],Prg!$A$7:$J$31,10,FALSE)="","",VLOOKUP(Table1[[#This Row],[sheet]],Prg!$A$7:$J$31,10,FALSE)*1)</f>
        <v/>
      </c>
      <c r="AF585" s="72">
        <f>VLOOKUP(Table1[[#This Row],[sheet]],Prg!$A$7:$J$31,5,FALSE)</f>
        <v>0</v>
      </c>
      <c r="AG585" s="72">
        <f>ROW()</f>
        <v>585</v>
      </c>
    </row>
    <row r="586" spans="24:33" hidden="1" x14ac:dyDescent="0.3">
      <c r="X586" s="66">
        <v>4</v>
      </c>
      <c r="Y586" s="66" t="s">
        <v>495</v>
      </c>
      <c r="Z586" s="66" t="s">
        <v>18</v>
      </c>
      <c r="AA586" s="66" t="str">
        <f>IF(OR(VLOOKUP(Table1[[#This Row],[sheet]],Prg!$A$7:$F$31,6,FALSE)=Prg!$O$2,VLOOKUP(Table1[[#This Row],[sheet]],Prg!$A$7:$F$31,6,FALSE)=Prg!$O$3),"Yes","No")</f>
        <v>No</v>
      </c>
      <c r="AB586" s="66">
        <v>2023</v>
      </c>
      <c r="AC586" s="72">
        <v>16</v>
      </c>
      <c r="AD586" s="66">
        <f ca="1">IF(ISERROR(VLOOKUP(Table1[[#This Row],[item]],INDIRECT("'"&amp;Table1[[#This Row],[sheet]]&amp;"'!$A$8:$T$42"),Table1[[#This Row],[r]],FALSE)),"",VLOOKUP(Table1[[#This Row],[item]],INDIRECT("'"&amp;Table1[[#This Row],[sheet]]&amp;"'!$A$8:$T$42"),Table1[[#This Row],[r]],FALSE))</f>
        <v>0</v>
      </c>
      <c r="AE586" s="72" t="str">
        <f>IF(VLOOKUP(Table1[[#This Row],[sheet]],Prg!$A$7:$J$31,10,FALSE)="","",VLOOKUP(Table1[[#This Row],[sheet]],Prg!$A$7:$J$31,10,FALSE)*1)</f>
        <v/>
      </c>
      <c r="AF586" s="72">
        <f>VLOOKUP(Table1[[#This Row],[sheet]],Prg!$A$7:$J$31,5,FALSE)</f>
        <v>0</v>
      </c>
      <c r="AG586" s="72">
        <f>ROW()</f>
        <v>586</v>
      </c>
    </row>
    <row r="587" spans="24:33" hidden="1" x14ac:dyDescent="0.3">
      <c r="X587" s="66">
        <v>4</v>
      </c>
      <c r="Y587" s="66" t="s">
        <v>496</v>
      </c>
      <c r="Z587" s="66" t="s">
        <v>19</v>
      </c>
      <c r="AA587" s="66" t="str">
        <f>IF(OR(VLOOKUP(Table1[[#This Row],[sheet]],Prg!$A$7:$F$31,6,FALSE)=Prg!$O$2,VLOOKUP(Table1[[#This Row],[sheet]],Prg!$A$7:$F$31,6,FALSE)=Prg!$O$3),"Yes","No")</f>
        <v>No</v>
      </c>
      <c r="AB587" s="66">
        <v>2023</v>
      </c>
      <c r="AC587" s="72">
        <v>16</v>
      </c>
      <c r="AD587" s="66">
        <f ca="1">IF(ISERROR(VLOOKUP(Table1[[#This Row],[item]],INDIRECT("'"&amp;Table1[[#This Row],[sheet]]&amp;"'!$A$8:$T$42"),Table1[[#This Row],[r]],FALSE)),"",VLOOKUP(Table1[[#This Row],[item]],INDIRECT("'"&amp;Table1[[#This Row],[sheet]]&amp;"'!$A$8:$T$42"),Table1[[#This Row],[r]],FALSE))</f>
        <v>0</v>
      </c>
      <c r="AE587" s="72" t="str">
        <f>IF(VLOOKUP(Table1[[#This Row],[sheet]],Prg!$A$7:$J$31,10,FALSE)="","",VLOOKUP(Table1[[#This Row],[sheet]],Prg!$A$7:$J$31,10,FALSE)*1)</f>
        <v/>
      </c>
      <c r="AF587" s="72">
        <f>VLOOKUP(Table1[[#This Row],[sheet]],Prg!$A$7:$J$31,5,FALSE)</f>
        <v>0</v>
      </c>
      <c r="AG587" s="72">
        <f>ROW()</f>
        <v>587</v>
      </c>
    </row>
    <row r="588" spans="24:33" hidden="1" x14ac:dyDescent="0.3">
      <c r="X588" s="66">
        <v>4</v>
      </c>
      <c r="Y588" s="66" t="s">
        <v>497</v>
      </c>
      <c r="Z588" s="66" t="s">
        <v>20</v>
      </c>
      <c r="AA588" s="66" t="str">
        <f>IF(OR(VLOOKUP(Table1[[#This Row],[sheet]],Prg!$A$7:$F$31,6,FALSE)=Prg!$O$2,VLOOKUP(Table1[[#This Row],[sheet]],Prg!$A$7:$F$31,6,FALSE)=Prg!$O$3),"Yes","No")</f>
        <v>No</v>
      </c>
      <c r="AB588" s="66">
        <v>2023</v>
      </c>
      <c r="AC588" s="72">
        <v>16</v>
      </c>
      <c r="AD588" s="66">
        <f ca="1">IF(ISERROR(VLOOKUP(Table1[[#This Row],[item]],INDIRECT("'"&amp;Table1[[#This Row],[sheet]]&amp;"'!$A$8:$T$42"),Table1[[#This Row],[r]],FALSE)),"",VLOOKUP(Table1[[#This Row],[item]],INDIRECT("'"&amp;Table1[[#This Row],[sheet]]&amp;"'!$A$8:$T$42"),Table1[[#This Row],[r]],FALSE))</f>
        <v>0</v>
      </c>
      <c r="AE588" s="72" t="str">
        <f>IF(VLOOKUP(Table1[[#This Row],[sheet]],Prg!$A$7:$J$31,10,FALSE)="","",VLOOKUP(Table1[[#This Row],[sheet]],Prg!$A$7:$J$31,10,FALSE)*1)</f>
        <v/>
      </c>
      <c r="AF588" s="72">
        <f>VLOOKUP(Table1[[#This Row],[sheet]],Prg!$A$7:$J$31,5,FALSE)</f>
        <v>0</v>
      </c>
      <c r="AG588" s="72">
        <f>ROW()</f>
        <v>588</v>
      </c>
    </row>
    <row r="589" spans="24:33" hidden="1" x14ac:dyDescent="0.3">
      <c r="X589" s="66">
        <v>4</v>
      </c>
      <c r="Y589" s="66" t="s">
        <v>498</v>
      </c>
      <c r="Z589" s="66" t="s">
        <v>466</v>
      </c>
      <c r="AA589" s="66" t="str">
        <f>IF(OR(VLOOKUP(Table1[[#This Row],[sheet]],Prg!$A$7:$F$31,6,FALSE)=Prg!$O$2,VLOOKUP(Table1[[#This Row],[sheet]],Prg!$A$7:$F$31,6,FALSE)=Prg!$O$3),"Yes","No")</f>
        <v>No</v>
      </c>
      <c r="AB589" s="66">
        <v>2023</v>
      </c>
      <c r="AC589" s="72">
        <v>16</v>
      </c>
      <c r="AD589" s="66">
        <f ca="1">IF(ISERROR(VLOOKUP(Table1[[#This Row],[item]],INDIRECT("'"&amp;Table1[[#This Row],[sheet]]&amp;"'!$A$8:$T$42"),Table1[[#This Row],[r]],FALSE)),"",VLOOKUP(Table1[[#This Row],[item]],INDIRECT("'"&amp;Table1[[#This Row],[sheet]]&amp;"'!$A$8:$T$42"),Table1[[#This Row],[r]],FALSE))</f>
        <v>0</v>
      </c>
      <c r="AE589" s="72" t="str">
        <f>IF(VLOOKUP(Table1[[#This Row],[sheet]],Prg!$A$7:$J$31,10,FALSE)="","",VLOOKUP(Table1[[#This Row],[sheet]],Prg!$A$7:$J$31,10,FALSE)*1)</f>
        <v/>
      </c>
      <c r="AF589" s="72">
        <f>VLOOKUP(Table1[[#This Row],[sheet]],Prg!$A$7:$J$31,5,FALSE)</f>
        <v>0</v>
      </c>
      <c r="AG589" s="72">
        <f>ROW()</f>
        <v>589</v>
      </c>
    </row>
    <row r="590" spans="24:33" hidden="1" x14ac:dyDescent="0.3">
      <c r="X590" s="66">
        <v>4</v>
      </c>
      <c r="Y590" s="66" t="s">
        <v>499</v>
      </c>
      <c r="Z590" s="66" t="s">
        <v>21</v>
      </c>
      <c r="AA590" s="66" t="str">
        <f>IF(OR(VLOOKUP(Table1[[#This Row],[sheet]],Prg!$A$7:$F$31,6,FALSE)=Prg!$O$2,VLOOKUP(Table1[[#This Row],[sheet]],Prg!$A$7:$F$31,6,FALSE)=Prg!$O$3),"Yes","No")</f>
        <v>No</v>
      </c>
      <c r="AB590" s="66">
        <v>2023</v>
      </c>
      <c r="AC590" s="72">
        <v>16</v>
      </c>
      <c r="AD590" s="66">
        <f ca="1">IF(ISERROR(VLOOKUP(Table1[[#This Row],[item]],INDIRECT("'"&amp;Table1[[#This Row],[sheet]]&amp;"'!$A$8:$T$42"),Table1[[#This Row],[r]],FALSE)),"",VLOOKUP(Table1[[#This Row],[item]],INDIRECT("'"&amp;Table1[[#This Row],[sheet]]&amp;"'!$A$8:$T$42"),Table1[[#This Row],[r]],FALSE))</f>
        <v>0</v>
      </c>
      <c r="AE590" s="72" t="str">
        <f>IF(VLOOKUP(Table1[[#This Row],[sheet]],Prg!$A$7:$J$31,10,FALSE)="","",VLOOKUP(Table1[[#This Row],[sheet]],Prg!$A$7:$J$31,10,FALSE)*1)</f>
        <v/>
      </c>
      <c r="AF590" s="72">
        <f>VLOOKUP(Table1[[#This Row],[sheet]],Prg!$A$7:$J$31,5,FALSE)</f>
        <v>0</v>
      </c>
      <c r="AG590" s="72">
        <f>ROW()</f>
        <v>590</v>
      </c>
    </row>
    <row r="591" spans="24:33" hidden="1" x14ac:dyDescent="0.3">
      <c r="X591" s="66">
        <v>4</v>
      </c>
      <c r="Y591" s="66" t="s">
        <v>500</v>
      </c>
      <c r="Z591" s="66" t="s">
        <v>22</v>
      </c>
      <c r="AA591" s="66" t="str">
        <f>IF(OR(VLOOKUP(Table1[[#This Row],[sheet]],Prg!$A$7:$F$31,6,FALSE)=Prg!$O$2,VLOOKUP(Table1[[#This Row],[sheet]],Prg!$A$7:$F$31,6,FALSE)=Prg!$O$3),"Yes","No")</f>
        <v>No</v>
      </c>
      <c r="AB591" s="66">
        <v>2023</v>
      </c>
      <c r="AC591" s="72">
        <v>16</v>
      </c>
      <c r="AD591" s="66">
        <f ca="1">IF(ISERROR(VLOOKUP(Table1[[#This Row],[item]],INDIRECT("'"&amp;Table1[[#This Row],[sheet]]&amp;"'!$A$8:$T$42"),Table1[[#This Row],[r]],FALSE)),"",VLOOKUP(Table1[[#This Row],[item]],INDIRECT("'"&amp;Table1[[#This Row],[sheet]]&amp;"'!$A$8:$T$42"),Table1[[#This Row],[r]],FALSE))</f>
        <v>0</v>
      </c>
      <c r="AE591" s="72" t="str">
        <f>IF(VLOOKUP(Table1[[#This Row],[sheet]],Prg!$A$7:$J$31,10,FALSE)="","",VLOOKUP(Table1[[#This Row],[sheet]],Prg!$A$7:$J$31,10,FALSE)*1)</f>
        <v/>
      </c>
      <c r="AF591" s="72">
        <f>VLOOKUP(Table1[[#This Row],[sheet]],Prg!$A$7:$J$31,5,FALSE)</f>
        <v>0</v>
      </c>
      <c r="AG591" s="72">
        <f>ROW()</f>
        <v>591</v>
      </c>
    </row>
    <row r="592" spans="24:33" hidden="1" x14ac:dyDescent="0.3">
      <c r="X592" s="66">
        <v>4</v>
      </c>
      <c r="Y592" s="66" t="s">
        <v>501</v>
      </c>
      <c r="Z592" s="66" t="s">
        <v>23</v>
      </c>
      <c r="AA592" s="66" t="str">
        <f>IF(OR(VLOOKUP(Table1[[#This Row],[sheet]],Prg!$A$7:$F$31,6,FALSE)=Prg!$O$2,VLOOKUP(Table1[[#This Row],[sheet]],Prg!$A$7:$F$31,6,FALSE)=Prg!$O$3),"Yes","No")</f>
        <v>No</v>
      </c>
      <c r="AB592" s="66">
        <v>2023</v>
      </c>
      <c r="AC592" s="72">
        <v>16</v>
      </c>
      <c r="AD592" s="66">
        <f ca="1">IF(ISERROR(VLOOKUP(Table1[[#This Row],[item]],INDIRECT("'"&amp;Table1[[#This Row],[sheet]]&amp;"'!$A$8:$T$42"),Table1[[#This Row],[r]],FALSE)),"",VLOOKUP(Table1[[#This Row],[item]],INDIRECT("'"&amp;Table1[[#This Row],[sheet]]&amp;"'!$A$8:$T$42"),Table1[[#This Row],[r]],FALSE))</f>
        <v>0</v>
      </c>
      <c r="AE592" s="72" t="str">
        <f>IF(VLOOKUP(Table1[[#This Row],[sheet]],Prg!$A$7:$J$31,10,FALSE)="","",VLOOKUP(Table1[[#This Row],[sheet]],Prg!$A$7:$J$31,10,FALSE)*1)</f>
        <v/>
      </c>
      <c r="AF592" s="72">
        <f>VLOOKUP(Table1[[#This Row],[sheet]],Prg!$A$7:$J$31,5,FALSE)</f>
        <v>0</v>
      </c>
      <c r="AG592" s="72">
        <f>ROW()</f>
        <v>592</v>
      </c>
    </row>
    <row r="593" spans="24:33" hidden="1" x14ac:dyDescent="0.3">
      <c r="X593" s="66">
        <v>4</v>
      </c>
      <c r="Y593" s="66" t="s">
        <v>502</v>
      </c>
      <c r="Z593" s="66" t="s">
        <v>467</v>
      </c>
      <c r="AA593" s="66" t="str">
        <f>IF(OR(VLOOKUP(Table1[[#This Row],[sheet]],Prg!$A$7:$F$31,6,FALSE)=Prg!$O$2,VLOOKUP(Table1[[#This Row],[sheet]],Prg!$A$7:$F$31,6,FALSE)=Prg!$O$3),"Yes","No")</f>
        <v>No</v>
      </c>
      <c r="AB593" s="66">
        <v>2023</v>
      </c>
      <c r="AC593" s="72">
        <v>16</v>
      </c>
      <c r="AD593" s="66">
        <f ca="1">IF(ISERROR(VLOOKUP(Table1[[#This Row],[item]],INDIRECT("'"&amp;Table1[[#This Row],[sheet]]&amp;"'!$A$8:$T$42"),Table1[[#This Row],[r]],FALSE)),"",VLOOKUP(Table1[[#This Row],[item]],INDIRECT("'"&amp;Table1[[#This Row],[sheet]]&amp;"'!$A$8:$T$42"),Table1[[#This Row],[r]],FALSE))</f>
        <v>0</v>
      </c>
      <c r="AE593" s="72" t="str">
        <f>IF(VLOOKUP(Table1[[#This Row],[sheet]],Prg!$A$7:$J$31,10,FALSE)="","",VLOOKUP(Table1[[#This Row],[sheet]],Prg!$A$7:$J$31,10,FALSE)*1)</f>
        <v/>
      </c>
      <c r="AF593" s="72">
        <f>VLOOKUP(Table1[[#This Row],[sheet]],Prg!$A$7:$J$31,5,FALSE)</f>
        <v>0</v>
      </c>
      <c r="AG593" s="72">
        <f>ROW()</f>
        <v>593</v>
      </c>
    </row>
    <row r="594" spans="24:33" hidden="1" x14ac:dyDescent="0.3">
      <c r="X594" s="66">
        <v>4</v>
      </c>
      <c r="Y594" s="66" t="s">
        <v>473</v>
      </c>
      <c r="Z594" s="66" t="s">
        <v>1</v>
      </c>
      <c r="AA594" s="66" t="str">
        <f>IF(OR(VLOOKUP(Table1[[#This Row],[sheet]],Prg!$A$7:$F$31,6,FALSE)=Prg!$O$2,VLOOKUP(Table1[[#This Row],[sheet]],Prg!$A$7:$F$31,6,FALSE)=Prg!$O$3),"Yes","No")</f>
        <v>No</v>
      </c>
      <c r="AB594" s="66">
        <v>2023</v>
      </c>
      <c r="AC594" s="72">
        <v>16</v>
      </c>
      <c r="AD594" s="66">
        <f ca="1">IF(ISERROR(VLOOKUP(Table1[[#This Row],[item]],INDIRECT("'"&amp;Table1[[#This Row],[sheet]]&amp;"'!$A$8:$T$42"),Table1[[#This Row],[r]],FALSE)),"",VLOOKUP(Table1[[#This Row],[item]],INDIRECT("'"&amp;Table1[[#This Row],[sheet]]&amp;"'!$A$8:$T$42"),Table1[[#This Row],[r]],FALSE))</f>
        <v>0</v>
      </c>
      <c r="AE594" s="72" t="str">
        <f>IF(VLOOKUP(Table1[[#This Row],[sheet]],Prg!$A$7:$J$31,10,FALSE)="","",VLOOKUP(Table1[[#This Row],[sheet]],Prg!$A$7:$J$31,10,FALSE)*1)</f>
        <v/>
      </c>
      <c r="AF594" s="72">
        <f>VLOOKUP(Table1[[#This Row],[sheet]],Prg!$A$7:$J$31,5,FALSE)</f>
        <v>0</v>
      </c>
      <c r="AG594" s="72">
        <f>ROW()</f>
        <v>594</v>
      </c>
    </row>
    <row r="595" spans="24:33" hidden="1" x14ac:dyDescent="0.3">
      <c r="X595" s="66">
        <v>4</v>
      </c>
      <c r="Y595" s="66" t="s">
        <v>474</v>
      </c>
      <c r="Z595" s="66" t="s">
        <v>24</v>
      </c>
      <c r="AA595" s="66" t="str">
        <f>IF(OR(VLOOKUP(Table1[[#This Row],[sheet]],Prg!$A$7:$F$31,6,FALSE)=Prg!$O$2,VLOOKUP(Table1[[#This Row],[sheet]],Prg!$A$7:$F$31,6,FALSE)=Prg!$O$3),"Yes","No")</f>
        <v>No</v>
      </c>
      <c r="AB595" s="66">
        <v>2023</v>
      </c>
      <c r="AC595" s="72">
        <v>16</v>
      </c>
      <c r="AD595" s="66">
        <f ca="1">IF(ISERROR(VLOOKUP(Table1[[#This Row],[item]],INDIRECT("'"&amp;Table1[[#This Row],[sheet]]&amp;"'!$A$8:$T$42"),Table1[[#This Row],[r]],FALSE)),"",VLOOKUP(Table1[[#This Row],[item]],INDIRECT("'"&amp;Table1[[#This Row],[sheet]]&amp;"'!$A$8:$T$42"),Table1[[#This Row],[r]],FALSE))</f>
        <v>0</v>
      </c>
      <c r="AE595" s="72" t="str">
        <f>IF(VLOOKUP(Table1[[#This Row],[sheet]],Prg!$A$7:$J$31,10,FALSE)="","",VLOOKUP(Table1[[#This Row],[sheet]],Prg!$A$7:$J$31,10,FALSE)*1)</f>
        <v/>
      </c>
      <c r="AF595" s="72">
        <f>VLOOKUP(Table1[[#This Row],[sheet]],Prg!$A$7:$J$31,5,FALSE)</f>
        <v>0</v>
      </c>
      <c r="AG595" s="72">
        <f>ROW()</f>
        <v>595</v>
      </c>
    </row>
    <row r="596" spans="24:33" hidden="1" x14ac:dyDescent="0.3">
      <c r="X596" s="66">
        <v>4</v>
      </c>
      <c r="Y596" s="66" t="s">
        <v>477</v>
      </c>
      <c r="Z596" s="66" t="s">
        <v>25</v>
      </c>
      <c r="AA596" s="66" t="str">
        <f>IF(OR(VLOOKUP(Table1[[#This Row],[sheet]],Prg!$A$7:$F$31,6,FALSE)=Prg!$O$2,VLOOKUP(Table1[[#This Row],[sheet]],Prg!$A$7:$F$31,6,FALSE)=Prg!$O$3),"Yes","No")</f>
        <v>No</v>
      </c>
      <c r="AB596" s="66">
        <v>2023</v>
      </c>
      <c r="AC596" s="72">
        <v>16</v>
      </c>
      <c r="AD596" s="66">
        <f ca="1">IF(ISERROR(VLOOKUP(Table1[[#This Row],[item]],INDIRECT("'"&amp;Table1[[#This Row],[sheet]]&amp;"'!$A$8:$T$42"),Table1[[#This Row],[r]],FALSE)),"",VLOOKUP(Table1[[#This Row],[item]],INDIRECT("'"&amp;Table1[[#This Row],[sheet]]&amp;"'!$A$8:$T$42"),Table1[[#This Row],[r]],FALSE))</f>
        <v>0</v>
      </c>
      <c r="AE596" s="72" t="str">
        <f>IF(VLOOKUP(Table1[[#This Row],[sheet]],Prg!$A$7:$J$31,10,FALSE)="","",VLOOKUP(Table1[[#This Row],[sheet]],Prg!$A$7:$J$31,10,FALSE)*1)</f>
        <v/>
      </c>
      <c r="AF596" s="72">
        <f>VLOOKUP(Table1[[#This Row],[sheet]],Prg!$A$7:$J$31,5,FALSE)</f>
        <v>0</v>
      </c>
      <c r="AG596" s="72">
        <f>ROW()</f>
        <v>596</v>
      </c>
    </row>
    <row r="597" spans="24:33" hidden="1" x14ac:dyDescent="0.3">
      <c r="X597" s="66">
        <v>4</v>
      </c>
      <c r="Y597" s="66" t="s">
        <v>478</v>
      </c>
      <c r="Z597" s="66" t="s">
        <v>26</v>
      </c>
      <c r="AA597" s="66" t="str">
        <f>IF(OR(VLOOKUP(Table1[[#This Row],[sheet]],Prg!$A$7:$F$31,6,FALSE)=Prg!$O$2,VLOOKUP(Table1[[#This Row],[sheet]],Prg!$A$7:$F$31,6,FALSE)=Prg!$O$3),"Yes","No")</f>
        <v>No</v>
      </c>
      <c r="AB597" s="66">
        <v>2023</v>
      </c>
      <c r="AC597" s="72">
        <v>16</v>
      </c>
      <c r="AD597" s="66">
        <f ca="1">IF(ISERROR(VLOOKUP(Table1[[#This Row],[item]],INDIRECT("'"&amp;Table1[[#This Row],[sheet]]&amp;"'!$A$8:$T$42"),Table1[[#This Row],[r]],FALSE)),"",VLOOKUP(Table1[[#This Row],[item]],INDIRECT("'"&amp;Table1[[#This Row],[sheet]]&amp;"'!$A$8:$T$42"),Table1[[#This Row],[r]],FALSE))</f>
        <v>0</v>
      </c>
      <c r="AE597" s="72" t="str">
        <f>IF(VLOOKUP(Table1[[#This Row],[sheet]],Prg!$A$7:$J$31,10,FALSE)="","",VLOOKUP(Table1[[#This Row],[sheet]],Prg!$A$7:$J$31,10,FALSE)*1)</f>
        <v/>
      </c>
      <c r="AF597" s="72">
        <f>VLOOKUP(Table1[[#This Row],[sheet]],Prg!$A$7:$J$31,5,FALSE)</f>
        <v>0</v>
      </c>
      <c r="AG597" s="72">
        <f>ROW()</f>
        <v>597</v>
      </c>
    </row>
    <row r="598" spans="24:33" hidden="1" x14ac:dyDescent="0.3">
      <c r="X598" s="66">
        <v>4</v>
      </c>
      <c r="Y598" s="66" t="s">
        <v>479</v>
      </c>
      <c r="Z598" s="66" t="s">
        <v>27</v>
      </c>
      <c r="AA598" s="66" t="str">
        <f>IF(OR(VLOOKUP(Table1[[#This Row],[sheet]],Prg!$A$7:$F$31,6,FALSE)=Prg!$O$2,VLOOKUP(Table1[[#This Row],[sheet]],Prg!$A$7:$F$31,6,FALSE)=Prg!$O$3),"Yes","No")</f>
        <v>No</v>
      </c>
      <c r="AB598" s="66">
        <v>2023</v>
      </c>
      <c r="AC598" s="72">
        <v>16</v>
      </c>
      <c r="AD598" s="66">
        <f ca="1">IF(ISERROR(VLOOKUP(Table1[[#This Row],[item]],INDIRECT("'"&amp;Table1[[#This Row],[sheet]]&amp;"'!$A$8:$T$42"),Table1[[#This Row],[r]],FALSE)),"",VLOOKUP(Table1[[#This Row],[item]],INDIRECT("'"&amp;Table1[[#This Row],[sheet]]&amp;"'!$A$8:$T$42"),Table1[[#This Row],[r]],FALSE))</f>
        <v>0</v>
      </c>
      <c r="AE598" s="72" t="str">
        <f>IF(VLOOKUP(Table1[[#This Row],[sheet]],Prg!$A$7:$J$31,10,FALSE)="","",VLOOKUP(Table1[[#This Row],[sheet]],Prg!$A$7:$J$31,10,FALSE)*1)</f>
        <v/>
      </c>
      <c r="AF598" s="72">
        <f>VLOOKUP(Table1[[#This Row],[sheet]],Prg!$A$7:$J$31,5,FALSE)</f>
        <v>0</v>
      </c>
      <c r="AG598" s="72">
        <f>ROW()</f>
        <v>598</v>
      </c>
    </row>
    <row r="599" spans="24:33" hidden="1" x14ac:dyDescent="0.3">
      <c r="X599" s="66">
        <v>4</v>
      </c>
      <c r="Y599" s="66" t="s">
        <v>475</v>
      </c>
      <c r="Z599" s="66" t="s">
        <v>28</v>
      </c>
      <c r="AA599" s="66" t="str">
        <f>IF(OR(VLOOKUP(Table1[[#This Row],[sheet]],Prg!$A$7:$F$31,6,FALSE)=Prg!$O$2,VLOOKUP(Table1[[#This Row],[sheet]],Prg!$A$7:$F$31,6,FALSE)=Prg!$O$3),"Yes","No")</f>
        <v>No</v>
      </c>
      <c r="AB599" s="66">
        <v>2023</v>
      </c>
      <c r="AC599" s="72">
        <v>16</v>
      </c>
      <c r="AD599" s="66">
        <f ca="1">IF(ISERROR(VLOOKUP(Table1[[#This Row],[item]],INDIRECT("'"&amp;Table1[[#This Row],[sheet]]&amp;"'!$A$8:$T$42"),Table1[[#This Row],[r]],FALSE)),"",VLOOKUP(Table1[[#This Row],[item]],INDIRECT("'"&amp;Table1[[#This Row],[sheet]]&amp;"'!$A$8:$T$42"),Table1[[#This Row],[r]],FALSE))</f>
        <v>0</v>
      </c>
      <c r="AE599" s="72" t="str">
        <f>IF(VLOOKUP(Table1[[#This Row],[sheet]],Prg!$A$7:$J$31,10,FALSE)="","",VLOOKUP(Table1[[#This Row],[sheet]],Prg!$A$7:$J$31,10,FALSE)*1)</f>
        <v/>
      </c>
      <c r="AF599" s="72">
        <f>VLOOKUP(Table1[[#This Row],[sheet]],Prg!$A$7:$J$31,5,FALSE)</f>
        <v>0</v>
      </c>
      <c r="AG599" s="72">
        <f>ROW()</f>
        <v>599</v>
      </c>
    </row>
    <row r="600" spans="24:33" hidden="1" x14ac:dyDescent="0.3">
      <c r="X600" s="66">
        <v>4</v>
      </c>
      <c r="Y600" s="66" t="s">
        <v>480</v>
      </c>
      <c r="Z600" s="66" t="s">
        <v>29</v>
      </c>
      <c r="AA600" s="66" t="str">
        <f>IF(OR(VLOOKUP(Table1[[#This Row],[sheet]],Prg!$A$7:$F$31,6,FALSE)=Prg!$O$2,VLOOKUP(Table1[[#This Row],[sheet]],Prg!$A$7:$F$31,6,FALSE)=Prg!$O$3),"Yes","No")</f>
        <v>No</v>
      </c>
      <c r="AB600" s="66">
        <v>2023</v>
      </c>
      <c r="AC600" s="72">
        <v>16</v>
      </c>
      <c r="AD600" s="66">
        <f ca="1">IF(ISERROR(VLOOKUP(Table1[[#This Row],[item]],INDIRECT("'"&amp;Table1[[#This Row],[sheet]]&amp;"'!$A$8:$T$42"),Table1[[#This Row],[r]],FALSE)),"",VLOOKUP(Table1[[#This Row],[item]],INDIRECT("'"&amp;Table1[[#This Row],[sheet]]&amp;"'!$A$8:$T$42"),Table1[[#This Row],[r]],FALSE))</f>
        <v>0</v>
      </c>
      <c r="AE600" s="72" t="str">
        <f>IF(VLOOKUP(Table1[[#This Row],[sheet]],Prg!$A$7:$J$31,10,FALSE)="","",VLOOKUP(Table1[[#This Row],[sheet]],Prg!$A$7:$J$31,10,FALSE)*1)</f>
        <v/>
      </c>
      <c r="AF600" s="72">
        <f>VLOOKUP(Table1[[#This Row],[sheet]],Prg!$A$7:$J$31,5,FALSE)</f>
        <v>0</v>
      </c>
      <c r="AG600" s="72">
        <f>ROW()</f>
        <v>600</v>
      </c>
    </row>
    <row r="601" spans="24:33" hidden="1" x14ac:dyDescent="0.3">
      <c r="X601" s="66">
        <v>4</v>
      </c>
      <c r="Y601" s="66" t="s">
        <v>481</v>
      </c>
      <c r="Z601" s="66" t="s">
        <v>30</v>
      </c>
      <c r="AA601" s="66" t="str">
        <f>IF(OR(VLOOKUP(Table1[[#This Row],[sheet]],Prg!$A$7:$F$31,6,FALSE)=Prg!$O$2,VLOOKUP(Table1[[#This Row],[sheet]],Prg!$A$7:$F$31,6,FALSE)=Prg!$O$3),"Yes","No")</f>
        <v>No</v>
      </c>
      <c r="AB601" s="66">
        <v>2023</v>
      </c>
      <c r="AC601" s="72">
        <v>16</v>
      </c>
      <c r="AD601" s="66">
        <f ca="1">IF(ISERROR(VLOOKUP(Table1[[#This Row],[item]],INDIRECT("'"&amp;Table1[[#This Row],[sheet]]&amp;"'!$A$8:$T$42"),Table1[[#This Row],[r]],FALSE)),"",VLOOKUP(Table1[[#This Row],[item]],INDIRECT("'"&amp;Table1[[#This Row],[sheet]]&amp;"'!$A$8:$T$42"),Table1[[#This Row],[r]],FALSE))</f>
        <v>0</v>
      </c>
      <c r="AE601" s="72" t="str">
        <f>IF(VLOOKUP(Table1[[#This Row],[sheet]],Prg!$A$7:$J$31,10,FALSE)="","",VLOOKUP(Table1[[#This Row],[sheet]],Prg!$A$7:$J$31,10,FALSE)*1)</f>
        <v/>
      </c>
      <c r="AF601" s="72">
        <f>VLOOKUP(Table1[[#This Row],[sheet]],Prg!$A$7:$J$31,5,FALSE)</f>
        <v>0</v>
      </c>
      <c r="AG601" s="72">
        <f>ROW()</f>
        <v>601</v>
      </c>
    </row>
    <row r="602" spans="24:33" hidden="1" x14ac:dyDescent="0.3">
      <c r="X602" s="66">
        <v>4</v>
      </c>
      <c r="Y602" s="66" t="s">
        <v>482</v>
      </c>
      <c r="Z602" s="66" t="s">
        <v>27</v>
      </c>
      <c r="AA602" s="66" t="str">
        <f>IF(OR(VLOOKUP(Table1[[#This Row],[sheet]],Prg!$A$7:$F$31,6,FALSE)=Prg!$O$2,VLOOKUP(Table1[[#This Row],[sheet]],Prg!$A$7:$F$31,6,FALSE)=Prg!$O$3),"Yes","No")</f>
        <v>No</v>
      </c>
      <c r="AB602" s="66">
        <v>2023</v>
      </c>
      <c r="AC602" s="72">
        <v>16</v>
      </c>
      <c r="AD602" s="66">
        <f ca="1">IF(ISERROR(VLOOKUP(Table1[[#This Row],[item]],INDIRECT("'"&amp;Table1[[#This Row],[sheet]]&amp;"'!$A$8:$T$42"),Table1[[#This Row],[r]],FALSE)),"",VLOOKUP(Table1[[#This Row],[item]],INDIRECT("'"&amp;Table1[[#This Row],[sheet]]&amp;"'!$A$8:$T$42"),Table1[[#This Row],[r]],FALSE))</f>
        <v>0</v>
      </c>
      <c r="AE602" s="72" t="str">
        <f>IF(VLOOKUP(Table1[[#This Row],[sheet]],Prg!$A$7:$J$31,10,FALSE)="","",VLOOKUP(Table1[[#This Row],[sheet]],Prg!$A$7:$J$31,10,FALSE)*1)</f>
        <v/>
      </c>
      <c r="AF602" s="72">
        <f>VLOOKUP(Table1[[#This Row],[sheet]],Prg!$A$7:$J$31,5,FALSE)</f>
        <v>0</v>
      </c>
      <c r="AG602" s="72">
        <f>ROW()</f>
        <v>602</v>
      </c>
    </row>
    <row r="603" spans="24:33" hidden="1" x14ac:dyDescent="0.3">
      <c r="X603" s="66">
        <v>4</v>
      </c>
      <c r="Y603" s="66" t="s">
        <v>476</v>
      </c>
      <c r="Z603" s="66" t="s">
        <v>469</v>
      </c>
      <c r="AA603" s="66" t="str">
        <f>IF(OR(VLOOKUP(Table1[[#This Row],[sheet]],Prg!$A$7:$F$31,6,FALSE)=Prg!$O$2,VLOOKUP(Table1[[#This Row],[sheet]],Prg!$A$7:$F$31,6,FALSE)=Prg!$O$3),"Yes","No")</f>
        <v>No</v>
      </c>
      <c r="AB603" s="66">
        <v>2023</v>
      </c>
      <c r="AC603" s="72">
        <v>16</v>
      </c>
      <c r="AD603" s="66">
        <f ca="1">IF(ISERROR(VLOOKUP(Table1[[#This Row],[item]],INDIRECT("'"&amp;Table1[[#This Row],[sheet]]&amp;"'!$A$8:$T$42"),Table1[[#This Row],[r]],FALSE)),"",VLOOKUP(Table1[[#This Row],[item]],INDIRECT("'"&amp;Table1[[#This Row],[sheet]]&amp;"'!$A$8:$T$42"),Table1[[#This Row],[r]],FALSE))</f>
        <v>0</v>
      </c>
      <c r="AE603" s="72" t="str">
        <f>IF(VLOOKUP(Table1[[#This Row],[sheet]],Prg!$A$7:$J$31,10,FALSE)="","",VLOOKUP(Table1[[#This Row],[sheet]],Prg!$A$7:$J$31,10,FALSE)*1)</f>
        <v/>
      </c>
      <c r="AF603" s="72">
        <f>VLOOKUP(Table1[[#This Row],[sheet]],Prg!$A$7:$J$31,5,FALSE)</f>
        <v>0</v>
      </c>
      <c r="AG603" s="72">
        <f>ROW()</f>
        <v>603</v>
      </c>
    </row>
    <row r="604" spans="24:33" hidden="1" x14ac:dyDescent="0.3">
      <c r="X604" s="66">
        <v>4</v>
      </c>
      <c r="Y604" s="66" t="s">
        <v>483</v>
      </c>
      <c r="Z604" s="66" t="s">
        <v>470</v>
      </c>
      <c r="AA604" s="66" t="str">
        <f>IF(OR(VLOOKUP(Table1[[#This Row],[sheet]],Prg!$A$7:$F$31,6,FALSE)=Prg!$O$2,VLOOKUP(Table1[[#This Row],[sheet]],Prg!$A$7:$F$31,6,FALSE)=Prg!$O$3),"Yes","No")</f>
        <v>No</v>
      </c>
      <c r="AB604" s="66">
        <v>2023</v>
      </c>
      <c r="AC604" s="72">
        <v>16</v>
      </c>
      <c r="AD604" s="66">
        <f ca="1">IF(ISERROR(VLOOKUP(Table1[[#This Row],[item]],INDIRECT("'"&amp;Table1[[#This Row],[sheet]]&amp;"'!$A$8:$T$42"),Table1[[#This Row],[r]],FALSE)),"",VLOOKUP(Table1[[#This Row],[item]],INDIRECT("'"&amp;Table1[[#This Row],[sheet]]&amp;"'!$A$8:$T$42"),Table1[[#This Row],[r]],FALSE))</f>
        <v>0</v>
      </c>
      <c r="AE604" s="72" t="str">
        <f>IF(VLOOKUP(Table1[[#This Row],[sheet]],Prg!$A$7:$J$31,10,FALSE)="","",VLOOKUP(Table1[[#This Row],[sheet]],Prg!$A$7:$J$31,10,FALSE)*1)</f>
        <v/>
      </c>
      <c r="AF604" s="72">
        <f>VLOOKUP(Table1[[#This Row],[sheet]],Prg!$A$7:$J$31,5,FALSE)</f>
        <v>0</v>
      </c>
      <c r="AG604" s="72">
        <f>ROW()</f>
        <v>604</v>
      </c>
    </row>
    <row r="605" spans="24:33" hidden="1" x14ac:dyDescent="0.3">
      <c r="X605" s="66">
        <v>4</v>
      </c>
      <c r="Y605" s="66" t="s">
        <v>484</v>
      </c>
      <c r="Z605" s="66" t="s">
        <v>471</v>
      </c>
      <c r="AA605" s="66" t="str">
        <f>IF(OR(VLOOKUP(Table1[[#This Row],[sheet]],Prg!$A$7:$F$31,6,FALSE)=Prg!$O$2,VLOOKUP(Table1[[#This Row],[sheet]],Prg!$A$7:$F$31,6,FALSE)=Prg!$O$3),"Yes","No")</f>
        <v>No</v>
      </c>
      <c r="AB605" s="66">
        <v>2023</v>
      </c>
      <c r="AC605" s="72">
        <v>16</v>
      </c>
      <c r="AD605" s="66">
        <f ca="1">IF(ISERROR(VLOOKUP(Table1[[#This Row],[item]],INDIRECT("'"&amp;Table1[[#This Row],[sheet]]&amp;"'!$A$8:$T$42"),Table1[[#This Row],[r]],FALSE)),"",VLOOKUP(Table1[[#This Row],[item]],INDIRECT("'"&amp;Table1[[#This Row],[sheet]]&amp;"'!$A$8:$T$42"),Table1[[#This Row],[r]],FALSE))</f>
        <v>0</v>
      </c>
      <c r="AE605" s="72" t="str">
        <f>IF(VLOOKUP(Table1[[#This Row],[sheet]],Prg!$A$7:$J$31,10,FALSE)="","",VLOOKUP(Table1[[#This Row],[sheet]],Prg!$A$7:$J$31,10,FALSE)*1)</f>
        <v/>
      </c>
      <c r="AF605" s="72">
        <f>VLOOKUP(Table1[[#This Row],[sheet]],Prg!$A$7:$J$31,5,FALSE)</f>
        <v>0</v>
      </c>
      <c r="AG605" s="72">
        <f>ROW()</f>
        <v>605</v>
      </c>
    </row>
    <row r="606" spans="24:33" hidden="1" x14ac:dyDescent="0.3">
      <c r="X606" s="66">
        <v>4</v>
      </c>
      <c r="Y606" s="66" t="s">
        <v>485</v>
      </c>
      <c r="Z606" s="66" t="s">
        <v>472</v>
      </c>
      <c r="AA606" s="66" t="str">
        <f>IF(OR(VLOOKUP(Table1[[#This Row],[sheet]],Prg!$A$7:$F$31,6,FALSE)=Prg!$O$2,VLOOKUP(Table1[[#This Row],[sheet]],Prg!$A$7:$F$31,6,FALSE)=Prg!$O$3),"Yes","No")</f>
        <v>No</v>
      </c>
      <c r="AB606" s="66">
        <v>2023</v>
      </c>
      <c r="AC606" s="72">
        <v>16</v>
      </c>
      <c r="AD606" s="66">
        <f ca="1">IF(ISERROR(VLOOKUP(Table1[[#This Row],[item]],INDIRECT("'"&amp;Table1[[#This Row],[sheet]]&amp;"'!$A$8:$T$42"),Table1[[#This Row],[r]],FALSE)),"",VLOOKUP(Table1[[#This Row],[item]],INDIRECT("'"&amp;Table1[[#This Row],[sheet]]&amp;"'!$A$8:$T$42"),Table1[[#This Row],[r]],FALSE))</f>
        <v>0</v>
      </c>
      <c r="AE606" s="72" t="str">
        <f>IF(VLOOKUP(Table1[[#This Row],[sheet]],Prg!$A$7:$J$31,10,FALSE)="","",VLOOKUP(Table1[[#This Row],[sheet]],Prg!$A$7:$J$31,10,FALSE)*1)</f>
        <v/>
      </c>
      <c r="AF606" s="72">
        <f>VLOOKUP(Table1[[#This Row],[sheet]],Prg!$A$7:$J$31,5,FALSE)</f>
        <v>0</v>
      </c>
      <c r="AG606" s="72">
        <f>ROW()</f>
        <v>606</v>
      </c>
    </row>
    <row r="607" spans="24:33" hidden="1" x14ac:dyDescent="0.3">
      <c r="X607" s="66">
        <v>4</v>
      </c>
      <c r="Y607" s="66" t="s">
        <v>486</v>
      </c>
      <c r="Z607" s="66" t="s">
        <v>31</v>
      </c>
      <c r="AA607" s="66" t="str">
        <f>IF(OR(VLOOKUP(Table1[[#This Row],[sheet]],Prg!$A$7:$F$31,6,FALSE)=Prg!$O$2,VLOOKUP(Table1[[#This Row],[sheet]],Prg!$A$7:$F$31,6,FALSE)=Prg!$O$3),"Yes","No")</f>
        <v>No</v>
      </c>
      <c r="AB607" s="66">
        <v>2023</v>
      </c>
      <c r="AC607" s="72">
        <v>16</v>
      </c>
      <c r="AD607" s="66">
        <f ca="1">IF(ISERROR(VLOOKUP(Table1[[#This Row],[item]],INDIRECT("'"&amp;Table1[[#This Row],[sheet]]&amp;"'!$A$8:$T$42"),Table1[[#This Row],[r]],FALSE)),"",VLOOKUP(Table1[[#This Row],[item]],INDIRECT("'"&amp;Table1[[#This Row],[sheet]]&amp;"'!$A$8:$T$42"),Table1[[#This Row],[r]],FALSE))</f>
        <v>0</v>
      </c>
      <c r="AE607" s="72" t="str">
        <f>IF(VLOOKUP(Table1[[#This Row],[sheet]],Prg!$A$7:$J$31,10,FALSE)="","",VLOOKUP(Table1[[#This Row],[sheet]],Prg!$A$7:$J$31,10,FALSE)*1)</f>
        <v/>
      </c>
      <c r="AF607" s="72">
        <f>VLOOKUP(Table1[[#This Row],[sheet]],Prg!$A$7:$J$31,5,FALSE)</f>
        <v>0</v>
      </c>
      <c r="AG607" s="72">
        <f>ROW()</f>
        <v>607</v>
      </c>
    </row>
    <row r="608" spans="24:33" hidden="1" x14ac:dyDescent="0.3">
      <c r="X608" s="66">
        <v>4</v>
      </c>
      <c r="Y608" s="70" t="s">
        <v>487</v>
      </c>
      <c r="Z608" s="70" t="s">
        <v>12</v>
      </c>
      <c r="AA608" s="70" t="str">
        <f>IF(OR(VLOOKUP(Table1[[#This Row],[sheet]],Prg!$A$7:$F$31,6,FALSE)=Prg!$O$2,VLOOKUP(Table1[[#This Row],[sheet]],Prg!$A$7:$F$31,6,FALSE)=Prg!$O$3),"Yes","No")</f>
        <v>No</v>
      </c>
      <c r="AB608" s="70">
        <v>2024</v>
      </c>
      <c r="AC608" s="72">
        <v>17</v>
      </c>
      <c r="AD608" s="66">
        <f ca="1">IF(ISERROR(VLOOKUP(Table1[[#This Row],[item]],INDIRECT("'"&amp;Table1[[#This Row],[sheet]]&amp;"'!$A$8:$T$42"),Table1[[#This Row],[r]],FALSE)),"",VLOOKUP(Table1[[#This Row],[item]],INDIRECT("'"&amp;Table1[[#This Row],[sheet]]&amp;"'!$A$8:$T$42"),Table1[[#This Row],[r]],FALSE))</f>
        <v>0</v>
      </c>
      <c r="AE608" s="72" t="str">
        <f>IF(VLOOKUP(Table1[[#This Row],[sheet]],Prg!$A$7:$J$31,10,FALSE)="","",VLOOKUP(Table1[[#This Row],[sheet]],Prg!$A$7:$J$31,10,FALSE)*1)</f>
        <v/>
      </c>
      <c r="AF608" s="72">
        <f>VLOOKUP(Table1[[#This Row],[sheet]],Prg!$A$7:$J$31,5,FALSE)</f>
        <v>0</v>
      </c>
      <c r="AG608" s="72">
        <f>ROW()</f>
        <v>608</v>
      </c>
    </row>
    <row r="609" spans="24:33" hidden="1" x14ac:dyDescent="0.3">
      <c r="X609" s="66">
        <v>4</v>
      </c>
      <c r="Y609" s="66" t="s">
        <v>488</v>
      </c>
      <c r="Z609" s="66" t="s">
        <v>13</v>
      </c>
      <c r="AA609" s="66" t="str">
        <f>IF(OR(VLOOKUP(Table1[[#This Row],[sheet]],Prg!$A$7:$F$31,6,FALSE)=Prg!$O$2,VLOOKUP(Table1[[#This Row],[sheet]],Prg!$A$7:$F$31,6,FALSE)=Prg!$O$3),"Yes","No")</f>
        <v>No</v>
      </c>
      <c r="AB609" s="66">
        <v>2024</v>
      </c>
      <c r="AC609" s="72">
        <v>17</v>
      </c>
      <c r="AD609" s="66">
        <f ca="1">IF(ISERROR(VLOOKUP(Table1[[#This Row],[item]],INDIRECT("'"&amp;Table1[[#This Row],[sheet]]&amp;"'!$A$8:$T$42"),Table1[[#This Row],[r]],FALSE)),"",VLOOKUP(Table1[[#This Row],[item]],INDIRECT("'"&amp;Table1[[#This Row],[sheet]]&amp;"'!$A$8:$T$42"),Table1[[#This Row],[r]],FALSE))</f>
        <v>0</v>
      </c>
      <c r="AE609" s="72" t="str">
        <f>IF(VLOOKUP(Table1[[#This Row],[sheet]],Prg!$A$7:$J$31,10,FALSE)="","",VLOOKUP(Table1[[#This Row],[sheet]],Prg!$A$7:$J$31,10,FALSE)*1)</f>
        <v/>
      </c>
      <c r="AF609" s="72">
        <f>VLOOKUP(Table1[[#This Row],[sheet]],Prg!$A$7:$J$31,5,FALSE)</f>
        <v>0</v>
      </c>
      <c r="AG609" s="72">
        <f>ROW()</f>
        <v>609</v>
      </c>
    </row>
    <row r="610" spans="24:33" hidden="1" x14ac:dyDescent="0.3">
      <c r="X610" s="66">
        <v>4</v>
      </c>
      <c r="Y610" s="66" t="s">
        <v>489</v>
      </c>
      <c r="Z610" s="66" t="s">
        <v>14</v>
      </c>
      <c r="AA610" s="66" t="str">
        <f>IF(OR(VLOOKUP(Table1[[#This Row],[sheet]],Prg!$A$7:$F$31,6,FALSE)=Prg!$O$2,VLOOKUP(Table1[[#This Row],[sheet]],Prg!$A$7:$F$31,6,FALSE)=Prg!$O$3),"Yes","No")</f>
        <v>No</v>
      </c>
      <c r="AB610" s="66">
        <v>2024</v>
      </c>
      <c r="AC610" s="72">
        <v>17</v>
      </c>
      <c r="AD610" s="66">
        <f ca="1">IF(ISERROR(VLOOKUP(Table1[[#This Row],[item]],INDIRECT("'"&amp;Table1[[#This Row],[sheet]]&amp;"'!$A$8:$T$42"),Table1[[#This Row],[r]],FALSE)),"",VLOOKUP(Table1[[#This Row],[item]],INDIRECT("'"&amp;Table1[[#This Row],[sheet]]&amp;"'!$A$8:$T$42"),Table1[[#This Row],[r]],FALSE))</f>
        <v>0</v>
      </c>
      <c r="AE610" s="72" t="str">
        <f>IF(VLOOKUP(Table1[[#This Row],[sheet]],Prg!$A$7:$J$31,10,FALSE)="","",VLOOKUP(Table1[[#This Row],[sheet]],Prg!$A$7:$J$31,10,FALSE)*1)</f>
        <v/>
      </c>
      <c r="AF610" s="72">
        <f>VLOOKUP(Table1[[#This Row],[sheet]],Prg!$A$7:$J$31,5,FALSE)</f>
        <v>0</v>
      </c>
      <c r="AG610" s="72">
        <f>ROW()</f>
        <v>610</v>
      </c>
    </row>
    <row r="611" spans="24:33" hidden="1" x14ac:dyDescent="0.3">
      <c r="X611" s="66">
        <v>4</v>
      </c>
      <c r="Y611" s="66" t="s">
        <v>490</v>
      </c>
      <c r="Z611" s="66" t="s">
        <v>464</v>
      </c>
      <c r="AA611" s="66" t="str">
        <f>IF(OR(VLOOKUP(Table1[[#This Row],[sheet]],Prg!$A$7:$F$31,6,FALSE)=Prg!$O$2,VLOOKUP(Table1[[#This Row],[sheet]],Prg!$A$7:$F$31,6,FALSE)=Prg!$O$3),"Yes","No")</f>
        <v>No</v>
      </c>
      <c r="AB611" s="66">
        <v>2024</v>
      </c>
      <c r="AC611" s="72">
        <v>17</v>
      </c>
      <c r="AD611" s="66">
        <f ca="1">IF(ISERROR(VLOOKUP(Table1[[#This Row],[item]],INDIRECT("'"&amp;Table1[[#This Row],[sheet]]&amp;"'!$A$8:$T$42"),Table1[[#This Row],[r]],FALSE)),"",VLOOKUP(Table1[[#This Row],[item]],INDIRECT("'"&amp;Table1[[#This Row],[sheet]]&amp;"'!$A$8:$T$42"),Table1[[#This Row],[r]],FALSE))</f>
        <v>0</v>
      </c>
      <c r="AE611" s="72" t="str">
        <f>IF(VLOOKUP(Table1[[#This Row],[sheet]],Prg!$A$7:$J$31,10,FALSE)="","",VLOOKUP(Table1[[#This Row],[sheet]],Prg!$A$7:$J$31,10,FALSE)*1)</f>
        <v/>
      </c>
      <c r="AF611" s="72">
        <f>VLOOKUP(Table1[[#This Row],[sheet]],Prg!$A$7:$J$31,5,FALSE)</f>
        <v>0</v>
      </c>
      <c r="AG611" s="72">
        <f>ROW()</f>
        <v>611</v>
      </c>
    </row>
    <row r="612" spans="24:33" hidden="1" x14ac:dyDescent="0.3">
      <c r="X612" s="66">
        <v>4</v>
      </c>
      <c r="Y612" s="66" t="s">
        <v>491</v>
      </c>
      <c r="Z612" s="66" t="s">
        <v>15</v>
      </c>
      <c r="AA612" s="66" t="str">
        <f>IF(OR(VLOOKUP(Table1[[#This Row],[sheet]],Prg!$A$7:$F$31,6,FALSE)=Prg!$O$2,VLOOKUP(Table1[[#This Row],[sheet]],Prg!$A$7:$F$31,6,FALSE)=Prg!$O$3),"Yes","No")</f>
        <v>No</v>
      </c>
      <c r="AB612" s="66">
        <v>2024</v>
      </c>
      <c r="AC612" s="72">
        <v>17</v>
      </c>
      <c r="AD612" s="66">
        <f ca="1">IF(ISERROR(VLOOKUP(Table1[[#This Row],[item]],INDIRECT("'"&amp;Table1[[#This Row],[sheet]]&amp;"'!$A$8:$T$42"),Table1[[#This Row],[r]],FALSE)),"",VLOOKUP(Table1[[#This Row],[item]],INDIRECT("'"&amp;Table1[[#This Row],[sheet]]&amp;"'!$A$8:$T$42"),Table1[[#This Row],[r]],FALSE))</f>
        <v>0</v>
      </c>
      <c r="AE612" s="72" t="str">
        <f>IF(VLOOKUP(Table1[[#This Row],[sheet]],Prg!$A$7:$J$31,10,FALSE)="","",VLOOKUP(Table1[[#This Row],[sheet]],Prg!$A$7:$J$31,10,FALSE)*1)</f>
        <v/>
      </c>
      <c r="AF612" s="72">
        <f>VLOOKUP(Table1[[#This Row],[sheet]],Prg!$A$7:$J$31,5,FALSE)</f>
        <v>0</v>
      </c>
      <c r="AG612" s="72">
        <f>ROW()</f>
        <v>612</v>
      </c>
    </row>
    <row r="613" spans="24:33" hidden="1" x14ac:dyDescent="0.3">
      <c r="X613" s="66">
        <v>4</v>
      </c>
      <c r="Y613" s="66" t="s">
        <v>492</v>
      </c>
      <c r="Z613" s="66" t="s">
        <v>16</v>
      </c>
      <c r="AA613" s="66" t="str">
        <f>IF(OR(VLOOKUP(Table1[[#This Row],[sheet]],Prg!$A$7:$F$31,6,FALSE)=Prg!$O$2,VLOOKUP(Table1[[#This Row],[sheet]],Prg!$A$7:$F$31,6,FALSE)=Prg!$O$3),"Yes","No")</f>
        <v>No</v>
      </c>
      <c r="AB613" s="66">
        <v>2024</v>
      </c>
      <c r="AC613" s="72">
        <v>17</v>
      </c>
      <c r="AD613" s="66">
        <f ca="1">IF(ISERROR(VLOOKUP(Table1[[#This Row],[item]],INDIRECT("'"&amp;Table1[[#This Row],[sheet]]&amp;"'!$A$8:$T$42"),Table1[[#This Row],[r]],FALSE)),"",VLOOKUP(Table1[[#This Row],[item]],INDIRECT("'"&amp;Table1[[#This Row],[sheet]]&amp;"'!$A$8:$T$42"),Table1[[#This Row],[r]],FALSE))</f>
        <v>0</v>
      </c>
      <c r="AE613" s="72" t="str">
        <f>IF(VLOOKUP(Table1[[#This Row],[sheet]],Prg!$A$7:$J$31,10,FALSE)="","",VLOOKUP(Table1[[#This Row],[sheet]],Prg!$A$7:$J$31,10,FALSE)*1)</f>
        <v/>
      </c>
      <c r="AF613" s="72">
        <f>VLOOKUP(Table1[[#This Row],[sheet]],Prg!$A$7:$J$31,5,FALSE)</f>
        <v>0</v>
      </c>
      <c r="AG613" s="72">
        <f>ROW()</f>
        <v>613</v>
      </c>
    </row>
    <row r="614" spans="24:33" hidden="1" x14ac:dyDescent="0.3">
      <c r="X614" s="66">
        <v>4</v>
      </c>
      <c r="Y614" s="66" t="s">
        <v>493</v>
      </c>
      <c r="Z614" s="66" t="s">
        <v>17</v>
      </c>
      <c r="AA614" s="66" t="str">
        <f>IF(OR(VLOOKUP(Table1[[#This Row],[sheet]],Prg!$A$7:$F$31,6,FALSE)=Prg!$O$2,VLOOKUP(Table1[[#This Row],[sheet]],Prg!$A$7:$F$31,6,FALSE)=Prg!$O$3),"Yes","No")</f>
        <v>No</v>
      </c>
      <c r="AB614" s="66">
        <v>2024</v>
      </c>
      <c r="AC614" s="72">
        <v>17</v>
      </c>
      <c r="AD614" s="66">
        <f ca="1">IF(ISERROR(VLOOKUP(Table1[[#This Row],[item]],INDIRECT("'"&amp;Table1[[#This Row],[sheet]]&amp;"'!$A$8:$T$42"),Table1[[#This Row],[r]],FALSE)),"",VLOOKUP(Table1[[#This Row],[item]],INDIRECT("'"&amp;Table1[[#This Row],[sheet]]&amp;"'!$A$8:$T$42"),Table1[[#This Row],[r]],FALSE))</f>
        <v>0</v>
      </c>
      <c r="AE614" s="72" t="str">
        <f>IF(VLOOKUP(Table1[[#This Row],[sheet]],Prg!$A$7:$J$31,10,FALSE)="","",VLOOKUP(Table1[[#This Row],[sheet]],Prg!$A$7:$J$31,10,FALSE)*1)</f>
        <v/>
      </c>
      <c r="AF614" s="72">
        <f>VLOOKUP(Table1[[#This Row],[sheet]],Prg!$A$7:$J$31,5,FALSE)</f>
        <v>0</v>
      </c>
      <c r="AG614" s="72">
        <f>ROW()</f>
        <v>614</v>
      </c>
    </row>
    <row r="615" spans="24:33" hidden="1" x14ac:dyDescent="0.3">
      <c r="X615" s="66">
        <v>4</v>
      </c>
      <c r="Y615" s="66" t="s">
        <v>494</v>
      </c>
      <c r="Z615" s="66" t="s">
        <v>465</v>
      </c>
      <c r="AA615" s="66" t="str">
        <f>IF(OR(VLOOKUP(Table1[[#This Row],[sheet]],Prg!$A$7:$F$31,6,FALSE)=Prg!$O$2,VLOOKUP(Table1[[#This Row],[sheet]],Prg!$A$7:$F$31,6,FALSE)=Prg!$O$3),"Yes","No")</f>
        <v>No</v>
      </c>
      <c r="AB615" s="66">
        <v>2024</v>
      </c>
      <c r="AC615" s="72">
        <v>17</v>
      </c>
      <c r="AD615" s="66">
        <f ca="1">IF(ISERROR(VLOOKUP(Table1[[#This Row],[item]],INDIRECT("'"&amp;Table1[[#This Row],[sheet]]&amp;"'!$A$8:$T$42"),Table1[[#This Row],[r]],FALSE)),"",VLOOKUP(Table1[[#This Row],[item]],INDIRECT("'"&amp;Table1[[#This Row],[sheet]]&amp;"'!$A$8:$T$42"),Table1[[#This Row],[r]],FALSE))</f>
        <v>0</v>
      </c>
      <c r="AE615" s="72" t="str">
        <f>IF(VLOOKUP(Table1[[#This Row],[sheet]],Prg!$A$7:$J$31,10,FALSE)="","",VLOOKUP(Table1[[#This Row],[sheet]],Prg!$A$7:$J$31,10,FALSE)*1)</f>
        <v/>
      </c>
      <c r="AF615" s="72">
        <f>VLOOKUP(Table1[[#This Row],[sheet]],Prg!$A$7:$J$31,5,FALSE)</f>
        <v>0</v>
      </c>
      <c r="AG615" s="72">
        <f>ROW()</f>
        <v>615</v>
      </c>
    </row>
    <row r="616" spans="24:33" hidden="1" x14ac:dyDescent="0.3">
      <c r="X616" s="66">
        <v>4</v>
      </c>
      <c r="Y616" s="66" t="s">
        <v>495</v>
      </c>
      <c r="Z616" s="66" t="s">
        <v>18</v>
      </c>
      <c r="AA616" s="66" t="str">
        <f>IF(OR(VLOOKUP(Table1[[#This Row],[sheet]],Prg!$A$7:$F$31,6,FALSE)=Prg!$O$2,VLOOKUP(Table1[[#This Row],[sheet]],Prg!$A$7:$F$31,6,FALSE)=Prg!$O$3),"Yes","No")</f>
        <v>No</v>
      </c>
      <c r="AB616" s="66">
        <v>2024</v>
      </c>
      <c r="AC616" s="72">
        <v>17</v>
      </c>
      <c r="AD616" s="66">
        <f ca="1">IF(ISERROR(VLOOKUP(Table1[[#This Row],[item]],INDIRECT("'"&amp;Table1[[#This Row],[sheet]]&amp;"'!$A$8:$T$42"),Table1[[#This Row],[r]],FALSE)),"",VLOOKUP(Table1[[#This Row],[item]],INDIRECT("'"&amp;Table1[[#This Row],[sheet]]&amp;"'!$A$8:$T$42"),Table1[[#This Row],[r]],FALSE))</f>
        <v>0</v>
      </c>
      <c r="AE616" s="72" t="str">
        <f>IF(VLOOKUP(Table1[[#This Row],[sheet]],Prg!$A$7:$J$31,10,FALSE)="","",VLOOKUP(Table1[[#This Row],[sheet]],Prg!$A$7:$J$31,10,FALSE)*1)</f>
        <v/>
      </c>
      <c r="AF616" s="72">
        <f>VLOOKUP(Table1[[#This Row],[sheet]],Prg!$A$7:$J$31,5,FALSE)</f>
        <v>0</v>
      </c>
      <c r="AG616" s="72">
        <f>ROW()</f>
        <v>616</v>
      </c>
    </row>
    <row r="617" spans="24:33" hidden="1" x14ac:dyDescent="0.3">
      <c r="X617" s="66">
        <v>4</v>
      </c>
      <c r="Y617" s="66" t="s">
        <v>496</v>
      </c>
      <c r="Z617" s="66" t="s">
        <v>19</v>
      </c>
      <c r="AA617" s="66" t="str">
        <f>IF(OR(VLOOKUP(Table1[[#This Row],[sheet]],Prg!$A$7:$F$31,6,FALSE)=Prg!$O$2,VLOOKUP(Table1[[#This Row],[sheet]],Prg!$A$7:$F$31,6,FALSE)=Prg!$O$3),"Yes","No")</f>
        <v>No</v>
      </c>
      <c r="AB617" s="66">
        <v>2024</v>
      </c>
      <c r="AC617" s="72">
        <v>17</v>
      </c>
      <c r="AD617" s="66">
        <f ca="1">IF(ISERROR(VLOOKUP(Table1[[#This Row],[item]],INDIRECT("'"&amp;Table1[[#This Row],[sheet]]&amp;"'!$A$8:$T$42"),Table1[[#This Row],[r]],FALSE)),"",VLOOKUP(Table1[[#This Row],[item]],INDIRECT("'"&amp;Table1[[#This Row],[sheet]]&amp;"'!$A$8:$T$42"),Table1[[#This Row],[r]],FALSE))</f>
        <v>0</v>
      </c>
      <c r="AE617" s="72" t="str">
        <f>IF(VLOOKUP(Table1[[#This Row],[sheet]],Prg!$A$7:$J$31,10,FALSE)="","",VLOOKUP(Table1[[#This Row],[sheet]],Prg!$A$7:$J$31,10,FALSE)*1)</f>
        <v/>
      </c>
      <c r="AF617" s="72">
        <f>VLOOKUP(Table1[[#This Row],[sheet]],Prg!$A$7:$J$31,5,FALSE)</f>
        <v>0</v>
      </c>
      <c r="AG617" s="72">
        <f>ROW()</f>
        <v>617</v>
      </c>
    </row>
    <row r="618" spans="24:33" hidden="1" x14ac:dyDescent="0.3">
      <c r="X618" s="66">
        <v>4</v>
      </c>
      <c r="Y618" s="66" t="s">
        <v>497</v>
      </c>
      <c r="Z618" s="66" t="s">
        <v>20</v>
      </c>
      <c r="AA618" s="66" t="str">
        <f>IF(OR(VLOOKUP(Table1[[#This Row],[sheet]],Prg!$A$7:$F$31,6,FALSE)=Prg!$O$2,VLOOKUP(Table1[[#This Row],[sheet]],Prg!$A$7:$F$31,6,FALSE)=Prg!$O$3),"Yes","No")</f>
        <v>No</v>
      </c>
      <c r="AB618" s="66">
        <v>2024</v>
      </c>
      <c r="AC618" s="72">
        <v>17</v>
      </c>
      <c r="AD618" s="66">
        <f ca="1">IF(ISERROR(VLOOKUP(Table1[[#This Row],[item]],INDIRECT("'"&amp;Table1[[#This Row],[sheet]]&amp;"'!$A$8:$T$42"),Table1[[#This Row],[r]],FALSE)),"",VLOOKUP(Table1[[#This Row],[item]],INDIRECT("'"&amp;Table1[[#This Row],[sheet]]&amp;"'!$A$8:$T$42"),Table1[[#This Row],[r]],FALSE))</f>
        <v>0</v>
      </c>
      <c r="AE618" s="72" t="str">
        <f>IF(VLOOKUP(Table1[[#This Row],[sheet]],Prg!$A$7:$J$31,10,FALSE)="","",VLOOKUP(Table1[[#This Row],[sheet]],Prg!$A$7:$J$31,10,FALSE)*1)</f>
        <v/>
      </c>
      <c r="AF618" s="72">
        <f>VLOOKUP(Table1[[#This Row],[sheet]],Prg!$A$7:$J$31,5,FALSE)</f>
        <v>0</v>
      </c>
      <c r="AG618" s="72">
        <f>ROW()</f>
        <v>618</v>
      </c>
    </row>
    <row r="619" spans="24:33" hidden="1" x14ac:dyDescent="0.3">
      <c r="X619" s="66">
        <v>4</v>
      </c>
      <c r="Y619" s="66" t="s">
        <v>498</v>
      </c>
      <c r="Z619" s="66" t="s">
        <v>466</v>
      </c>
      <c r="AA619" s="66" t="str">
        <f>IF(OR(VLOOKUP(Table1[[#This Row],[sheet]],Prg!$A$7:$F$31,6,FALSE)=Prg!$O$2,VLOOKUP(Table1[[#This Row],[sheet]],Prg!$A$7:$F$31,6,FALSE)=Prg!$O$3),"Yes","No")</f>
        <v>No</v>
      </c>
      <c r="AB619" s="66">
        <v>2024</v>
      </c>
      <c r="AC619" s="72">
        <v>17</v>
      </c>
      <c r="AD619" s="66">
        <f ca="1">IF(ISERROR(VLOOKUP(Table1[[#This Row],[item]],INDIRECT("'"&amp;Table1[[#This Row],[sheet]]&amp;"'!$A$8:$T$42"),Table1[[#This Row],[r]],FALSE)),"",VLOOKUP(Table1[[#This Row],[item]],INDIRECT("'"&amp;Table1[[#This Row],[sheet]]&amp;"'!$A$8:$T$42"),Table1[[#This Row],[r]],FALSE))</f>
        <v>0</v>
      </c>
      <c r="AE619" s="72" t="str">
        <f>IF(VLOOKUP(Table1[[#This Row],[sheet]],Prg!$A$7:$J$31,10,FALSE)="","",VLOOKUP(Table1[[#This Row],[sheet]],Prg!$A$7:$J$31,10,FALSE)*1)</f>
        <v/>
      </c>
      <c r="AF619" s="72">
        <f>VLOOKUP(Table1[[#This Row],[sheet]],Prg!$A$7:$J$31,5,FALSE)</f>
        <v>0</v>
      </c>
      <c r="AG619" s="72">
        <f>ROW()</f>
        <v>619</v>
      </c>
    </row>
    <row r="620" spans="24:33" hidden="1" x14ac:dyDescent="0.3">
      <c r="X620" s="66">
        <v>4</v>
      </c>
      <c r="Y620" s="66" t="s">
        <v>499</v>
      </c>
      <c r="Z620" s="66" t="s">
        <v>21</v>
      </c>
      <c r="AA620" s="66" t="str">
        <f>IF(OR(VLOOKUP(Table1[[#This Row],[sheet]],Prg!$A$7:$F$31,6,FALSE)=Prg!$O$2,VLOOKUP(Table1[[#This Row],[sheet]],Prg!$A$7:$F$31,6,FALSE)=Prg!$O$3),"Yes","No")</f>
        <v>No</v>
      </c>
      <c r="AB620" s="66">
        <v>2024</v>
      </c>
      <c r="AC620" s="72">
        <v>17</v>
      </c>
      <c r="AD620" s="66">
        <f ca="1">IF(ISERROR(VLOOKUP(Table1[[#This Row],[item]],INDIRECT("'"&amp;Table1[[#This Row],[sheet]]&amp;"'!$A$8:$T$42"),Table1[[#This Row],[r]],FALSE)),"",VLOOKUP(Table1[[#This Row],[item]],INDIRECT("'"&amp;Table1[[#This Row],[sheet]]&amp;"'!$A$8:$T$42"),Table1[[#This Row],[r]],FALSE))</f>
        <v>0</v>
      </c>
      <c r="AE620" s="72" t="str">
        <f>IF(VLOOKUP(Table1[[#This Row],[sheet]],Prg!$A$7:$J$31,10,FALSE)="","",VLOOKUP(Table1[[#This Row],[sheet]],Prg!$A$7:$J$31,10,FALSE)*1)</f>
        <v/>
      </c>
      <c r="AF620" s="72">
        <f>VLOOKUP(Table1[[#This Row],[sheet]],Prg!$A$7:$J$31,5,FALSE)</f>
        <v>0</v>
      </c>
      <c r="AG620" s="72">
        <f>ROW()</f>
        <v>620</v>
      </c>
    </row>
    <row r="621" spans="24:33" hidden="1" x14ac:dyDescent="0.3">
      <c r="X621" s="66">
        <v>4</v>
      </c>
      <c r="Y621" s="66" t="s">
        <v>500</v>
      </c>
      <c r="Z621" s="66" t="s">
        <v>22</v>
      </c>
      <c r="AA621" s="66" t="str">
        <f>IF(OR(VLOOKUP(Table1[[#This Row],[sheet]],Prg!$A$7:$F$31,6,FALSE)=Prg!$O$2,VLOOKUP(Table1[[#This Row],[sheet]],Prg!$A$7:$F$31,6,FALSE)=Prg!$O$3),"Yes","No")</f>
        <v>No</v>
      </c>
      <c r="AB621" s="66">
        <v>2024</v>
      </c>
      <c r="AC621" s="72">
        <v>17</v>
      </c>
      <c r="AD621" s="66">
        <f ca="1">IF(ISERROR(VLOOKUP(Table1[[#This Row],[item]],INDIRECT("'"&amp;Table1[[#This Row],[sheet]]&amp;"'!$A$8:$T$42"),Table1[[#This Row],[r]],FALSE)),"",VLOOKUP(Table1[[#This Row],[item]],INDIRECT("'"&amp;Table1[[#This Row],[sheet]]&amp;"'!$A$8:$T$42"),Table1[[#This Row],[r]],FALSE))</f>
        <v>0</v>
      </c>
      <c r="AE621" s="72" t="str">
        <f>IF(VLOOKUP(Table1[[#This Row],[sheet]],Prg!$A$7:$J$31,10,FALSE)="","",VLOOKUP(Table1[[#This Row],[sheet]],Prg!$A$7:$J$31,10,FALSE)*1)</f>
        <v/>
      </c>
      <c r="AF621" s="72">
        <f>VLOOKUP(Table1[[#This Row],[sheet]],Prg!$A$7:$J$31,5,FALSE)</f>
        <v>0</v>
      </c>
      <c r="AG621" s="72">
        <f>ROW()</f>
        <v>621</v>
      </c>
    </row>
    <row r="622" spans="24:33" hidden="1" x14ac:dyDescent="0.3">
      <c r="X622" s="66">
        <v>4</v>
      </c>
      <c r="Y622" s="66" t="s">
        <v>501</v>
      </c>
      <c r="Z622" s="66" t="s">
        <v>23</v>
      </c>
      <c r="AA622" s="66" t="str">
        <f>IF(OR(VLOOKUP(Table1[[#This Row],[sheet]],Prg!$A$7:$F$31,6,FALSE)=Prg!$O$2,VLOOKUP(Table1[[#This Row],[sheet]],Prg!$A$7:$F$31,6,FALSE)=Prg!$O$3),"Yes","No")</f>
        <v>No</v>
      </c>
      <c r="AB622" s="66">
        <v>2024</v>
      </c>
      <c r="AC622" s="72">
        <v>17</v>
      </c>
      <c r="AD622" s="66">
        <f ca="1">IF(ISERROR(VLOOKUP(Table1[[#This Row],[item]],INDIRECT("'"&amp;Table1[[#This Row],[sheet]]&amp;"'!$A$8:$T$42"),Table1[[#This Row],[r]],FALSE)),"",VLOOKUP(Table1[[#This Row],[item]],INDIRECT("'"&amp;Table1[[#This Row],[sheet]]&amp;"'!$A$8:$T$42"),Table1[[#This Row],[r]],FALSE))</f>
        <v>0</v>
      </c>
      <c r="AE622" s="72" t="str">
        <f>IF(VLOOKUP(Table1[[#This Row],[sheet]],Prg!$A$7:$J$31,10,FALSE)="","",VLOOKUP(Table1[[#This Row],[sheet]],Prg!$A$7:$J$31,10,FALSE)*1)</f>
        <v/>
      </c>
      <c r="AF622" s="72">
        <f>VLOOKUP(Table1[[#This Row],[sheet]],Prg!$A$7:$J$31,5,FALSE)</f>
        <v>0</v>
      </c>
      <c r="AG622" s="72">
        <f>ROW()</f>
        <v>622</v>
      </c>
    </row>
    <row r="623" spans="24:33" hidden="1" x14ac:dyDescent="0.3">
      <c r="X623" s="66">
        <v>4</v>
      </c>
      <c r="Y623" s="66" t="s">
        <v>502</v>
      </c>
      <c r="Z623" s="66" t="s">
        <v>467</v>
      </c>
      <c r="AA623" s="66" t="str">
        <f>IF(OR(VLOOKUP(Table1[[#This Row],[sheet]],Prg!$A$7:$F$31,6,FALSE)=Prg!$O$2,VLOOKUP(Table1[[#This Row],[sheet]],Prg!$A$7:$F$31,6,FALSE)=Prg!$O$3),"Yes","No")</f>
        <v>No</v>
      </c>
      <c r="AB623" s="66">
        <v>2024</v>
      </c>
      <c r="AC623" s="72">
        <v>17</v>
      </c>
      <c r="AD623" s="66">
        <f ca="1">IF(ISERROR(VLOOKUP(Table1[[#This Row],[item]],INDIRECT("'"&amp;Table1[[#This Row],[sheet]]&amp;"'!$A$8:$T$42"),Table1[[#This Row],[r]],FALSE)),"",VLOOKUP(Table1[[#This Row],[item]],INDIRECT("'"&amp;Table1[[#This Row],[sheet]]&amp;"'!$A$8:$T$42"),Table1[[#This Row],[r]],FALSE))</f>
        <v>0</v>
      </c>
      <c r="AE623" s="72" t="str">
        <f>IF(VLOOKUP(Table1[[#This Row],[sheet]],Prg!$A$7:$J$31,10,FALSE)="","",VLOOKUP(Table1[[#This Row],[sheet]],Prg!$A$7:$J$31,10,FALSE)*1)</f>
        <v/>
      </c>
      <c r="AF623" s="72">
        <f>VLOOKUP(Table1[[#This Row],[sheet]],Prg!$A$7:$J$31,5,FALSE)</f>
        <v>0</v>
      </c>
      <c r="AG623" s="72">
        <f>ROW()</f>
        <v>623</v>
      </c>
    </row>
    <row r="624" spans="24:33" hidden="1" x14ac:dyDescent="0.3">
      <c r="X624" s="66">
        <v>4</v>
      </c>
      <c r="Y624" s="66" t="s">
        <v>473</v>
      </c>
      <c r="Z624" s="66" t="s">
        <v>1</v>
      </c>
      <c r="AA624" s="66" t="str">
        <f>IF(OR(VLOOKUP(Table1[[#This Row],[sheet]],Prg!$A$7:$F$31,6,FALSE)=Prg!$O$2,VLOOKUP(Table1[[#This Row],[sheet]],Prg!$A$7:$F$31,6,FALSE)=Prg!$O$3),"Yes","No")</f>
        <v>No</v>
      </c>
      <c r="AB624" s="66">
        <v>2024</v>
      </c>
      <c r="AC624" s="72">
        <v>17</v>
      </c>
      <c r="AD624" s="66">
        <f ca="1">IF(ISERROR(VLOOKUP(Table1[[#This Row],[item]],INDIRECT("'"&amp;Table1[[#This Row],[sheet]]&amp;"'!$A$8:$T$42"),Table1[[#This Row],[r]],FALSE)),"",VLOOKUP(Table1[[#This Row],[item]],INDIRECT("'"&amp;Table1[[#This Row],[sheet]]&amp;"'!$A$8:$T$42"),Table1[[#This Row],[r]],FALSE))</f>
        <v>0</v>
      </c>
      <c r="AE624" s="72" t="str">
        <f>IF(VLOOKUP(Table1[[#This Row],[sheet]],Prg!$A$7:$J$31,10,FALSE)="","",VLOOKUP(Table1[[#This Row],[sheet]],Prg!$A$7:$J$31,10,FALSE)*1)</f>
        <v/>
      </c>
      <c r="AF624" s="72">
        <f>VLOOKUP(Table1[[#This Row],[sheet]],Prg!$A$7:$J$31,5,FALSE)</f>
        <v>0</v>
      </c>
      <c r="AG624" s="72">
        <f>ROW()</f>
        <v>624</v>
      </c>
    </row>
    <row r="625" spans="24:33" hidden="1" x14ac:dyDescent="0.3">
      <c r="X625" s="66">
        <v>4</v>
      </c>
      <c r="Y625" s="66" t="s">
        <v>474</v>
      </c>
      <c r="Z625" s="66" t="s">
        <v>24</v>
      </c>
      <c r="AA625" s="66" t="str">
        <f>IF(OR(VLOOKUP(Table1[[#This Row],[sheet]],Prg!$A$7:$F$31,6,FALSE)=Prg!$O$2,VLOOKUP(Table1[[#This Row],[sheet]],Prg!$A$7:$F$31,6,FALSE)=Prg!$O$3),"Yes","No")</f>
        <v>No</v>
      </c>
      <c r="AB625" s="66">
        <v>2024</v>
      </c>
      <c r="AC625" s="72">
        <v>17</v>
      </c>
      <c r="AD625" s="66">
        <f ca="1">IF(ISERROR(VLOOKUP(Table1[[#This Row],[item]],INDIRECT("'"&amp;Table1[[#This Row],[sheet]]&amp;"'!$A$8:$T$42"),Table1[[#This Row],[r]],FALSE)),"",VLOOKUP(Table1[[#This Row],[item]],INDIRECT("'"&amp;Table1[[#This Row],[sheet]]&amp;"'!$A$8:$T$42"),Table1[[#This Row],[r]],FALSE))</f>
        <v>0</v>
      </c>
      <c r="AE625" s="72" t="str">
        <f>IF(VLOOKUP(Table1[[#This Row],[sheet]],Prg!$A$7:$J$31,10,FALSE)="","",VLOOKUP(Table1[[#This Row],[sheet]],Prg!$A$7:$J$31,10,FALSE)*1)</f>
        <v/>
      </c>
      <c r="AF625" s="72">
        <f>VLOOKUP(Table1[[#This Row],[sheet]],Prg!$A$7:$J$31,5,FALSE)</f>
        <v>0</v>
      </c>
      <c r="AG625" s="72">
        <f>ROW()</f>
        <v>625</v>
      </c>
    </row>
    <row r="626" spans="24:33" hidden="1" x14ac:dyDescent="0.3">
      <c r="X626" s="66">
        <v>4</v>
      </c>
      <c r="Y626" s="66" t="s">
        <v>477</v>
      </c>
      <c r="Z626" s="66" t="s">
        <v>25</v>
      </c>
      <c r="AA626" s="66" t="str">
        <f>IF(OR(VLOOKUP(Table1[[#This Row],[sheet]],Prg!$A$7:$F$31,6,FALSE)=Prg!$O$2,VLOOKUP(Table1[[#This Row],[sheet]],Prg!$A$7:$F$31,6,FALSE)=Prg!$O$3),"Yes","No")</f>
        <v>No</v>
      </c>
      <c r="AB626" s="66">
        <v>2024</v>
      </c>
      <c r="AC626" s="72">
        <v>17</v>
      </c>
      <c r="AD626" s="66">
        <f ca="1">IF(ISERROR(VLOOKUP(Table1[[#This Row],[item]],INDIRECT("'"&amp;Table1[[#This Row],[sheet]]&amp;"'!$A$8:$T$42"),Table1[[#This Row],[r]],FALSE)),"",VLOOKUP(Table1[[#This Row],[item]],INDIRECT("'"&amp;Table1[[#This Row],[sheet]]&amp;"'!$A$8:$T$42"),Table1[[#This Row],[r]],FALSE))</f>
        <v>0</v>
      </c>
      <c r="AE626" s="72" t="str">
        <f>IF(VLOOKUP(Table1[[#This Row],[sheet]],Prg!$A$7:$J$31,10,FALSE)="","",VLOOKUP(Table1[[#This Row],[sheet]],Prg!$A$7:$J$31,10,FALSE)*1)</f>
        <v/>
      </c>
      <c r="AF626" s="72">
        <f>VLOOKUP(Table1[[#This Row],[sheet]],Prg!$A$7:$J$31,5,FALSE)</f>
        <v>0</v>
      </c>
      <c r="AG626" s="72">
        <f>ROW()</f>
        <v>626</v>
      </c>
    </row>
    <row r="627" spans="24:33" hidden="1" x14ac:dyDescent="0.3">
      <c r="X627" s="66">
        <v>4</v>
      </c>
      <c r="Y627" s="66" t="s">
        <v>478</v>
      </c>
      <c r="Z627" s="66" t="s">
        <v>26</v>
      </c>
      <c r="AA627" s="66" t="str">
        <f>IF(OR(VLOOKUP(Table1[[#This Row],[sheet]],Prg!$A$7:$F$31,6,FALSE)=Prg!$O$2,VLOOKUP(Table1[[#This Row],[sheet]],Prg!$A$7:$F$31,6,FALSE)=Prg!$O$3),"Yes","No")</f>
        <v>No</v>
      </c>
      <c r="AB627" s="66">
        <v>2024</v>
      </c>
      <c r="AC627" s="72">
        <v>17</v>
      </c>
      <c r="AD627" s="66">
        <f ca="1">IF(ISERROR(VLOOKUP(Table1[[#This Row],[item]],INDIRECT("'"&amp;Table1[[#This Row],[sheet]]&amp;"'!$A$8:$T$42"),Table1[[#This Row],[r]],FALSE)),"",VLOOKUP(Table1[[#This Row],[item]],INDIRECT("'"&amp;Table1[[#This Row],[sheet]]&amp;"'!$A$8:$T$42"),Table1[[#This Row],[r]],FALSE))</f>
        <v>0</v>
      </c>
      <c r="AE627" s="72" t="str">
        <f>IF(VLOOKUP(Table1[[#This Row],[sheet]],Prg!$A$7:$J$31,10,FALSE)="","",VLOOKUP(Table1[[#This Row],[sheet]],Prg!$A$7:$J$31,10,FALSE)*1)</f>
        <v/>
      </c>
      <c r="AF627" s="72">
        <f>VLOOKUP(Table1[[#This Row],[sheet]],Prg!$A$7:$J$31,5,FALSE)</f>
        <v>0</v>
      </c>
      <c r="AG627" s="72">
        <f>ROW()</f>
        <v>627</v>
      </c>
    </row>
    <row r="628" spans="24:33" hidden="1" x14ac:dyDescent="0.3">
      <c r="X628" s="66">
        <v>4</v>
      </c>
      <c r="Y628" s="66" t="s">
        <v>479</v>
      </c>
      <c r="Z628" s="66" t="s">
        <v>27</v>
      </c>
      <c r="AA628" s="66" t="str">
        <f>IF(OR(VLOOKUP(Table1[[#This Row],[sheet]],Prg!$A$7:$F$31,6,FALSE)=Prg!$O$2,VLOOKUP(Table1[[#This Row],[sheet]],Prg!$A$7:$F$31,6,FALSE)=Prg!$O$3),"Yes","No")</f>
        <v>No</v>
      </c>
      <c r="AB628" s="66">
        <v>2024</v>
      </c>
      <c r="AC628" s="72">
        <v>17</v>
      </c>
      <c r="AD628" s="66">
        <f ca="1">IF(ISERROR(VLOOKUP(Table1[[#This Row],[item]],INDIRECT("'"&amp;Table1[[#This Row],[sheet]]&amp;"'!$A$8:$T$42"),Table1[[#This Row],[r]],FALSE)),"",VLOOKUP(Table1[[#This Row],[item]],INDIRECT("'"&amp;Table1[[#This Row],[sheet]]&amp;"'!$A$8:$T$42"),Table1[[#This Row],[r]],FALSE))</f>
        <v>0</v>
      </c>
      <c r="AE628" s="72" t="str">
        <f>IF(VLOOKUP(Table1[[#This Row],[sheet]],Prg!$A$7:$J$31,10,FALSE)="","",VLOOKUP(Table1[[#This Row],[sheet]],Prg!$A$7:$J$31,10,FALSE)*1)</f>
        <v/>
      </c>
      <c r="AF628" s="72">
        <f>VLOOKUP(Table1[[#This Row],[sheet]],Prg!$A$7:$J$31,5,FALSE)</f>
        <v>0</v>
      </c>
      <c r="AG628" s="72">
        <f>ROW()</f>
        <v>628</v>
      </c>
    </row>
    <row r="629" spans="24:33" hidden="1" x14ac:dyDescent="0.3">
      <c r="X629" s="66">
        <v>4</v>
      </c>
      <c r="Y629" s="66" t="s">
        <v>475</v>
      </c>
      <c r="Z629" s="66" t="s">
        <v>28</v>
      </c>
      <c r="AA629" s="66" t="str">
        <f>IF(OR(VLOOKUP(Table1[[#This Row],[sheet]],Prg!$A$7:$F$31,6,FALSE)=Prg!$O$2,VLOOKUP(Table1[[#This Row],[sheet]],Prg!$A$7:$F$31,6,FALSE)=Prg!$O$3),"Yes","No")</f>
        <v>No</v>
      </c>
      <c r="AB629" s="66">
        <v>2024</v>
      </c>
      <c r="AC629" s="72">
        <v>17</v>
      </c>
      <c r="AD629" s="66">
        <f ca="1">IF(ISERROR(VLOOKUP(Table1[[#This Row],[item]],INDIRECT("'"&amp;Table1[[#This Row],[sheet]]&amp;"'!$A$8:$T$42"),Table1[[#This Row],[r]],FALSE)),"",VLOOKUP(Table1[[#This Row],[item]],INDIRECT("'"&amp;Table1[[#This Row],[sheet]]&amp;"'!$A$8:$T$42"),Table1[[#This Row],[r]],FALSE))</f>
        <v>0</v>
      </c>
      <c r="AE629" s="72" t="str">
        <f>IF(VLOOKUP(Table1[[#This Row],[sheet]],Prg!$A$7:$J$31,10,FALSE)="","",VLOOKUP(Table1[[#This Row],[sheet]],Prg!$A$7:$J$31,10,FALSE)*1)</f>
        <v/>
      </c>
      <c r="AF629" s="72">
        <f>VLOOKUP(Table1[[#This Row],[sheet]],Prg!$A$7:$J$31,5,FALSE)</f>
        <v>0</v>
      </c>
      <c r="AG629" s="72">
        <f>ROW()</f>
        <v>629</v>
      </c>
    </row>
    <row r="630" spans="24:33" hidden="1" x14ac:dyDescent="0.3">
      <c r="X630" s="66">
        <v>4</v>
      </c>
      <c r="Y630" s="66" t="s">
        <v>480</v>
      </c>
      <c r="Z630" s="66" t="s">
        <v>29</v>
      </c>
      <c r="AA630" s="66" t="str">
        <f>IF(OR(VLOOKUP(Table1[[#This Row],[sheet]],Prg!$A$7:$F$31,6,FALSE)=Prg!$O$2,VLOOKUP(Table1[[#This Row],[sheet]],Prg!$A$7:$F$31,6,FALSE)=Prg!$O$3),"Yes","No")</f>
        <v>No</v>
      </c>
      <c r="AB630" s="66">
        <v>2024</v>
      </c>
      <c r="AC630" s="72">
        <v>17</v>
      </c>
      <c r="AD630" s="66">
        <f ca="1">IF(ISERROR(VLOOKUP(Table1[[#This Row],[item]],INDIRECT("'"&amp;Table1[[#This Row],[sheet]]&amp;"'!$A$8:$T$42"),Table1[[#This Row],[r]],FALSE)),"",VLOOKUP(Table1[[#This Row],[item]],INDIRECT("'"&amp;Table1[[#This Row],[sheet]]&amp;"'!$A$8:$T$42"),Table1[[#This Row],[r]],FALSE))</f>
        <v>0</v>
      </c>
      <c r="AE630" s="72" t="str">
        <f>IF(VLOOKUP(Table1[[#This Row],[sheet]],Prg!$A$7:$J$31,10,FALSE)="","",VLOOKUP(Table1[[#This Row],[sheet]],Prg!$A$7:$J$31,10,FALSE)*1)</f>
        <v/>
      </c>
      <c r="AF630" s="72">
        <f>VLOOKUP(Table1[[#This Row],[sheet]],Prg!$A$7:$J$31,5,FALSE)</f>
        <v>0</v>
      </c>
      <c r="AG630" s="72">
        <f>ROW()</f>
        <v>630</v>
      </c>
    </row>
    <row r="631" spans="24:33" hidden="1" x14ac:dyDescent="0.3">
      <c r="X631" s="66">
        <v>4</v>
      </c>
      <c r="Y631" s="66" t="s">
        <v>481</v>
      </c>
      <c r="Z631" s="66" t="s">
        <v>30</v>
      </c>
      <c r="AA631" s="66" t="str">
        <f>IF(OR(VLOOKUP(Table1[[#This Row],[sheet]],Prg!$A$7:$F$31,6,FALSE)=Prg!$O$2,VLOOKUP(Table1[[#This Row],[sheet]],Prg!$A$7:$F$31,6,FALSE)=Prg!$O$3),"Yes","No")</f>
        <v>No</v>
      </c>
      <c r="AB631" s="66">
        <v>2024</v>
      </c>
      <c r="AC631" s="72">
        <v>17</v>
      </c>
      <c r="AD631" s="66">
        <f ca="1">IF(ISERROR(VLOOKUP(Table1[[#This Row],[item]],INDIRECT("'"&amp;Table1[[#This Row],[sheet]]&amp;"'!$A$8:$T$42"),Table1[[#This Row],[r]],FALSE)),"",VLOOKUP(Table1[[#This Row],[item]],INDIRECT("'"&amp;Table1[[#This Row],[sheet]]&amp;"'!$A$8:$T$42"),Table1[[#This Row],[r]],FALSE))</f>
        <v>0</v>
      </c>
      <c r="AE631" s="72" t="str">
        <f>IF(VLOOKUP(Table1[[#This Row],[sheet]],Prg!$A$7:$J$31,10,FALSE)="","",VLOOKUP(Table1[[#This Row],[sheet]],Prg!$A$7:$J$31,10,FALSE)*1)</f>
        <v/>
      </c>
      <c r="AF631" s="72">
        <f>VLOOKUP(Table1[[#This Row],[sheet]],Prg!$A$7:$J$31,5,FALSE)</f>
        <v>0</v>
      </c>
      <c r="AG631" s="72">
        <f>ROW()</f>
        <v>631</v>
      </c>
    </row>
    <row r="632" spans="24:33" hidden="1" x14ac:dyDescent="0.3">
      <c r="X632" s="66">
        <v>4</v>
      </c>
      <c r="Y632" s="66" t="s">
        <v>482</v>
      </c>
      <c r="Z632" s="66" t="s">
        <v>27</v>
      </c>
      <c r="AA632" s="66" t="str">
        <f>IF(OR(VLOOKUP(Table1[[#This Row],[sheet]],Prg!$A$7:$F$31,6,FALSE)=Prg!$O$2,VLOOKUP(Table1[[#This Row],[sheet]],Prg!$A$7:$F$31,6,FALSE)=Prg!$O$3),"Yes","No")</f>
        <v>No</v>
      </c>
      <c r="AB632" s="66">
        <v>2024</v>
      </c>
      <c r="AC632" s="72">
        <v>17</v>
      </c>
      <c r="AD632" s="66">
        <f ca="1">IF(ISERROR(VLOOKUP(Table1[[#This Row],[item]],INDIRECT("'"&amp;Table1[[#This Row],[sheet]]&amp;"'!$A$8:$T$42"),Table1[[#This Row],[r]],FALSE)),"",VLOOKUP(Table1[[#This Row],[item]],INDIRECT("'"&amp;Table1[[#This Row],[sheet]]&amp;"'!$A$8:$T$42"),Table1[[#This Row],[r]],FALSE))</f>
        <v>0</v>
      </c>
      <c r="AE632" s="72" t="str">
        <f>IF(VLOOKUP(Table1[[#This Row],[sheet]],Prg!$A$7:$J$31,10,FALSE)="","",VLOOKUP(Table1[[#This Row],[sheet]],Prg!$A$7:$J$31,10,FALSE)*1)</f>
        <v/>
      </c>
      <c r="AF632" s="72">
        <f>VLOOKUP(Table1[[#This Row],[sheet]],Prg!$A$7:$J$31,5,FALSE)</f>
        <v>0</v>
      </c>
      <c r="AG632" s="72">
        <f>ROW()</f>
        <v>632</v>
      </c>
    </row>
    <row r="633" spans="24:33" hidden="1" x14ac:dyDescent="0.3">
      <c r="X633" s="66">
        <v>4</v>
      </c>
      <c r="Y633" s="66" t="s">
        <v>476</v>
      </c>
      <c r="Z633" s="66" t="s">
        <v>469</v>
      </c>
      <c r="AA633" s="66" t="str">
        <f>IF(OR(VLOOKUP(Table1[[#This Row],[sheet]],Prg!$A$7:$F$31,6,FALSE)=Prg!$O$2,VLOOKUP(Table1[[#This Row],[sheet]],Prg!$A$7:$F$31,6,FALSE)=Prg!$O$3),"Yes","No")</f>
        <v>No</v>
      </c>
      <c r="AB633" s="66">
        <v>2024</v>
      </c>
      <c r="AC633" s="72">
        <v>17</v>
      </c>
      <c r="AD633" s="66">
        <f ca="1">IF(ISERROR(VLOOKUP(Table1[[#This Row],[item]],INDIRECT("'"&amp;Table1[[#This Row],[sheet]]&amp;"'!$A$8:$T$42"),Table1[[#This Row],[r]],FALSE)),"",VLOOKUP(Table1[[#This Row],[item]],INDIRECT("'"&amp;Table1[[#This Row],[sheet]]&amp;"'!$A$8:$T$42"),Table1[[#This Row],[r]],FALSE))</f>
        <v>0</v>
      </c>
      <c r="AE633" s="72" t="str">
        <f>IF(VLOOKUP(Table1[[#This Row],[sheet]],Prg!$A$7:$J$31,10,FALSE)="","",VLOOKUP(Table1[[#This Row],[sheet]],Prg!$A$7:$J$31,10,FALSE)*1)</f>
        <v/>
      </c>
      <c r="AF633" s="72">
        <f>VLOOKUP(Table1[[#This Row],[sheet]],Prg!$A$7:$J$31,5,FALSE)</f>
        <v>0</v>
      </c>
      <c r="AG633" s="72">
        <f>ROW()</f>
        <v>633</v>
      </c>
    </row>
    <row r="634" spans="24:33" hidden="1" x14ac:dyDescent="0.3">
      <c r="X634" s="66">
        <v>4</v>
      </c>
      <c r="Y634" s="66" t="s">
        <v>483</v>
      </c>
      <c r="Z634" s="66" t="s">
        <v>470</v>
      </c>
      <c r="AA634" s="66" t="str">
        <f>IF(OR(VLOOKUP(Table1[[#This Row],[sheet]],Prg!$A$7:$F$31,6,FALSE)=Prg!$O$2,VLOOKUP(Table1[[#This Row],[sheet]],Prg!$A$7:$F$31,6,FALSE)=Prg!$O$3),"Yes","No")</f>
        <v>No</v>
      </c>
      <c r="AB634" s="66">
        <v>2024</v>
      </c>
      <c r="AC634" s="72">
        <v>17</v>
      </c>
      <c r="AD634" s="66">
        <f ca="1">IF(ISERROR(VLOOKUP(Table1[[#This Row],[item]],INDIRECT("'"&amp;Table1[[#This Row],[sheet]]&amp;"'!$A$8:$T$42"),Table1[[#This Row],[r]],FALSE)),"",VLOOKUP(Table1[[#This Row],[item]],INDIRECT("'"&amp;Table1[[#This Row],[sheet]]&amp;"'!$A$8:$T$42"),Table1[[#This Row],[r]],FALSE))</f>
        <v>0</v>
      </c>
      <c r="AE634" s="72" t="str">
        <f>IF(VLOOKUP(Table1[[#This Row],[sheet]],Prg!$A$7:$J$31,10,FALSE)="","",VLOOKUP(Table1[[#This Row],[sheet]],Prg!$A$7:$J$31,10,FALSE)*1)</f>
        <v/>
      </c>
      <c r="AF634" s="72">
        <f>VLOOKUP(Table1[[#This Row],[sheet]],Prg!$A$7:$J$31,5,FALSE)</f>
        <v>0</v>
      </c>
      <c r="AG634" s="72">
        <f>ROW()</f>
        <v>634</v>
      </c>
    </row>
    <row r="635" spans="24:33" hidden="1" x14ac:dyDescent="0.3">
      <c r="X635" s="66">
        <v>4</v>
      </c>
      <c r="Y635" s="66" t="s">
        <v>484</v>
      </c>
      <c r="Z635" s="66" t="s">
        <v>471</v>
      </c>
      <c r="AA635" s="66" t="str">
        <f>IF(OR(VLOOKUP(Table1[[#This Row],[sheet]],Prg!$A$7:$F$31,6,FALSE)=Prg!$O$2,VLOOKUP(Table1[[#This Row],[sheet]],Prg!$A$7:$F$31,6,FALSE)=Prg!$O$3),"Yes","No")</f>
        <v>No</v>
      </c>
      <c r="AB635" s="66">
        <v>2024</v>
      </c>
      <c r="AC635" s="72">
        <v>17</v>
      </c>
      <c r="AD635" s="66">
        <f ca="1">IF(ISERROR(VLOOKUP(Table1[[#This Row],[item]],INDIRECT("'"&amp;Table1[[#This Row],[sheet]]&amp;"'!$A$8:$T$42"),Table1[[#This Row],[r]],FALSE)),"",VLOOKUP(Table1[[#This Row],[item]],INDIRECT("'"&amp;Table1[[#This Row],[sheet]]&amp;"'!$A$8:$T$42"),Table1[[#This Row],[r]],FALSE))</f>
        <v>0</v>
      </c>
      <c r="AE635" s="72" t="str">
        <f>IF(VLOOKUP(Table1[[#This Row],[sheet]],Prg!$A$7:$J$31,10,FALSE)="","",VLOOKUP(Table1[[#This Row],[sheet]],Prg!$A$7:$J$31,10,FALSE)*1)</f>
        <v/>
      </c>
      <c r="AF635" s="72">
        <f>VLOOKUP(Table1[[#This Row],[sheet]],Prg!$A$7:$J$31,5,FALSE)</f>
        <v>0</v>
      </c>
      <c r="AG635" s="72">
        <f>ROW()</f>
        <v>635</v>
      </c>
    </row>
    <row r="636" spans="24:33" hidden="1" x14ac:dyDescent="0.3">
      <c r="X636" s="66">
        <v>4</v>
      </c>
      <c r="Y636" s="66" t="s">
        <v>485</v>
      </c>
      <c r="Z636" s="66" t="s">
        <v>472</v>
      </c>
      <c r="AA636" s="66" t="str">
        <f>IF(OR(VLOOKUP(Table1[[#This Row],[sheet]],Prg!$A$7:$F$31,6,FALSE)=Prg!$O$2,VLOOKUP(Table1[[#This Row],[sheet]],Prg!$A$7:$F$31,6,FALSE)=Prg!$O$3),"Yes","No")</f>
        <v>No</v>
      </c>
      <c r="AB636" s="66">
        <v>2024</v>
      </c>
      <c r="AC636" s="72">
        <v>17</v>
      </c>
      <c r="AD636" s="66">
        <f ca="1">IF(ISERROR(VLOOKUP(Table1[[#This Row],[item]],INDIRECT("'"&amp;Table1[[#This Row],[sheet]]&amp;"'!$A$8:$T$42"),Table1[[#This Row],[r]],FALSE)),"",VLOOKUP(Table1[[#This Row],[item]],INDIRECT("'"&amp;Table1[[#This Row],[sheet]]&amp;"'!$A$8:$T$42"),Table1[[#This Row],[r]],FALSE))</f>
        <v>0</v>
      </c>
      <c r="AE636" s="72" t="str">
        <f>IF(VLOOKUP(Table1[[#This Row],[sheet]],Prg!$A$7:$J$31,10,FALSE)="","",VLOOKUP(Table1[[#This Row],[sheet]],Prg!$A$7:$J$31,10,FALSE)*1)</f>
        <v/>
      </c>
      <c r="AF636" s="72">
        <f>VLOOKUP(Table1[[#This Row],[sheet]],Prg!$A$7:$J$31,5,FALSE)</f>
        <v>0</v>
      </c>
      <c r="AG636" s="72">
        <f>ROW()</f>
        <v>636</v>
      </c>
    </row>
    <row r="637" spans="24:33" hidden="1" x14ac:dyDescent="0.3">
      <c r="X637" s="66">
        <v>4</v>
      </c>
      <c r="Y637" s="66" t="s">
        <v>486</v>
      </c>
      <c r="Z637" s="66" t="s">
        <v>31</v>
      </c>
      <c r="AA637" s="66" t="str">
        <f>IF(OR(VLOOKUP(Table1[[#This Row],[sheet]],Prg!$A$7:$F$31,6,FALSE)=Prg!$O$2,VLOOKUP(Table1[[#This Row],[sheet]],Prg!$A$7:$F$31,6,FALSE)=Prg!$O$3),"Yes","No")</f>
        <v>No</v>
      </c>
      <c r="AB637" s="66">
        <v>2024</v>
      </c>
      <c r="AC637" s="72">
        <v>17</v>
      </c>
      <c r="AD637" s="66">
        <f ca="1">IF(ISERROR(VLOOKUP(Table1[[#This Row],[item]],INDIRECT("'"&amp;Table1[[#This Row],[sheet]]&amp;"'!$A$8:$T$42"),Table1[[#This Row],[r]],FALSE)),"",VLOOKUP(Table1[[#This Row],[item]],INDIRECT("'"&amp;Table1[[#This Row],[sheet]]&amp;"'!$A$8:$T$42"),Table1[[#This Row],[r]],FALSE))</f>
        <v>0</v>
      </c>
      <c r="AE637" s="72" t="str">
        <f>IF(VLOOKUP(Table1[[#This Row],[sheet]],Prg!$A$7:$J$31,10,FALSE)="","",VLOOKUP(Table1[[#This Row],[sheet]],Prg!$A$7:$J$31,10,FALSE)*1)</f>
        <v/>
      </c>
      <c r="AF637" s="72">
        <f>VLOOKUP(Table1[[#This Row],[sheet]],Prg!$A$7:$J$31,5,FALSE)</f>
        <v>0</v>
      </c>
      <c r="AG637" s="72">
        <f>ROW()</f>
        <v>637</v>
      </c>
    </row>
    <row r="638" spans="24:33" hidden="1" x14ac:dyDescent="0.3">
      <c r="X638" s="66">
        <v>4</v>
      </c>
      <c r="Y638" s="70" t="s">
        <v>487</v>
      </c>
      <c r="Z638" s="70" t="s">
        <v>12</v>
      </c>
      <c r="AA638" s="70" t="str">
        <f>IF(OR(VLOOKUP(Table1[[#This Row],[sheet]],Prg!$A$7:$F$31,6,FALSE)=Prg!$O$2,VLOOKUP(Table1[[#This Row],[sheet]],Prg!$A$7:$F$31,6,FALSE)=Prg!$O$3),"Yes","No")</f>
        <v>No</v>
      </c>
      <c r="AB638" s="70">
        <v>2025</v>
      </c>
      <c r="AC638" s="72">
        <v>18</v>
      </c>
      <c r="AD638" s="66">
        <f ca="1">IF(ISERROR(VLOOKUP(Table1[[#This Row],[item]],INDIRECT("'"&amp;Table1[[#This Row],[sheet]]&amp;"'!$A$8:$T$42"),Table1[[#This Row],[r]],FALSE)),"",VLOOKUP(Table1[[#This Row],[item]],INDIRECT("'"&amp;Table1[[#This Row],[sheet]]&amp;"'!$A$8:$T$42"),Table1[[#This Row],[r]],FALSE))</f>
        <v>0</v>
      </c>
      <c r="AE638" s="72" t="str">
        <f>IF(VLOOKUP(Table1[[#This Row],[sheet]],Prg!$A$7:$J$31,10,FALSE)="","",VLOOKUP(Table1[[#This Row],[sheet]],Prg!$A$7:$J$31,10,FALSE)*1)</f>
        <v/>
      </c>
      <c r="AF638" s="72">
        <f>VLOOKUP(Table1[[#This Row],[sheet]],Prg!$A$7:$J$31,5,FALSE)</f>
        <v>0</v>
      </c>
      <c r="AG638" s="72">
        <f>ROW()</f>
        <v>638</v>
      </c>
    </row>
    <row r="639" spans="24:33" hidden="1" x14ac:dyDescent="0.3">
      <c r="X639" s="66">
        <v>4</v>
      </c>
      <c r="Y639" s="66" t="s">
        <v>488</v>
      </c>
      <c r="Z639" s="66" t="s">
        <v>13</v>
      </c>
      <c r="AA639" s="66" t="str">
        <f>IF(OR(VLOOKUP(Table1[[#This Row],[sheet]],Prg!$A$7:$F$31,6,FALSE)=Prg!$O$2,VLOOKUP(Table1[[#This Row],[sheet]],Prg!$A$7:$F$31,6,FALSE)=Prg!$O$3),"Yes","No")</f>
        <v>No</v>
      </c>
      <c r="AB639" s="66">
        <v>2025</v>
      </c>
      <c r="AC639" s="72">
        <v>18</v>
      </c>
      <c r="AD639" s="66">
        <f ca="1">IF(ISERROR(VLOOKUP(Table1[[#This Row],[item]],INDIRECT("'"&amp;Table1[[#This Row],[sheet]]&amp;"'!$A$8:$T$42"),Table1[[#This Row],[r]],FALSE)),"",VLOOKUP(Table1[[#This Row],[item]],INDIRECT("'"&amp;Table1[[#This Row],[sheet]]&amp;"'!$A$8:$T$42"),Table1[[#This Row],[r]],FALSE))</f>
        <v>0</v>
      </c>
      <c r="AE639" s="72" t="str">
        <f>IF(VLOOKUP(Table1[[#This Row],[sheet]],Prg!$A$7:$J$31,10,FALSE)="","",VLOOKUP(Table1[[#This Row],[sheet]],Prg!$A$7:$J$31,10,FALSE)*1)</f>
        <v/>
      </c>
      <c r="AF639" s="72">
        <f>VLOOKUP(Table1[[#This Row],[sheet]],Prg!$A$7:$J$31,5,FALSE)</f>
        <v>0</v>
      </c>
      <c r="AG639" s="72">
        <f>ROW()</f>
        <v>639</v>
      </c>
    </row>
    <row r="640" spans="24:33" hidden="1" x14ac:dyDescent="0.3">
      <c r="X640" s="66">
        <v>4</v>
      </c>
      <c r="Y640" s="66" t="s">
        <v>489</v>
      </c>
      <c r="Z640" s="66" t="s">
        <v>14</v>
      </c>
      <c r="AA640" s="66" t="str">
        <f>IF(OR(VLOOKUP(Table1[[#This Row],[sheet]],Prg!$A$7:$F$31,6,FALSE)=Prg!$O$2,VLOOKUP(Table1[[#This Row],[sheet]],Prg!$A$7:$F$31,6,FALSE)=Prg!$O$3),"Yes","No")</f>
        <v>No</v>
      </c>
      <c r="AB640" s="66">
        <v>2025</v>
      </c>
      <c r="AC640" s="72">
        <v>18</v>
      </c>
      <c r="AD640" s="66">
        <f ca="1">IF(ISERROR(VLOOKUP(Table1[[#This Row],[item]],INDIRECT("'"&amp;Table1[[#This Row],[sheet]]&amp;"'!$A$8:$T$42"),Table1[[#This Row],[r]],FALSE)),"",VLOOKUP(Table1[[#This Row],[item]],INDIRECT("'"&amp;Table1[[#This Row],[sheet]]&amp;"'!$A$8:$T$42"),Table1[[#This Row],[r]],FALSE))</f>
        <v>0</v>
      </c>
      <c r="AE640" s="72" t="str">
        <f>IF(VLOOKUP(Table1[[#This Row],[sheet]],Prg!$A$7:$J$31,10,FALSE)="","",VLOOKUP(Table1[[#This Row],[sheet]],Prg!$A$7:$J$31,10,FALSE)*1)</f>
        <v/>
      </c>
      <c r="AF640" s="72">
        <f>VLOOKUP(Table1[[#This Row],[sheet]],Prg!$A$7:$J$31,5,FALSE)</f>
        <v>0</v>
      </c>
      <c r="AG640" s="72">
        <f>ROW()</f>
        <v>640</v>
      </c>
    </row>
    <row r="641" spans="24:33" hidden="1" x14ac:dyDescent="0.3">
      <c r="X641" s="66">
        <v>4</v>
      </c>
      <c r="Y641" s="66" t="s">
        <v>490</v>
      </c>
      <c r="Z641" s="66" t="s">
        <v>464</v>
      </c>
      <c r="AA641" s="66" t="str">
        <f>IF(OR(VLOOKUP(Table1[[#This Row],[sheet]],Prg!$A$7:$F$31,6,FALSE)=Prg!$O$2,VLOOKUP(Table1[[#This Row],[sheet]],Prg!$A$7:$F$31,6,FALSE)=Prg!$O$3),"Yes","No")</f>
        <v>No</v>
      </c>
      <c r="AB641" s="66">
        <v>2025</v>
      </c>
      <c r="AC641" s="72">
        <v>18</v>
      </c>
      <c r="AD641" s="66">
        <f ca="1">IF(ISERROR(VLOOKUP(Table1[[#This Row],[item]],INDIRECT("'"&amp;Table1[[#This Row],[sheet]]&amp;"'!$A$8:$T$42"),Table1[[#This Row],[r]],FALSE)),"",VLOOKUP(Table1[[#This Row],[item]],INDIRECT("'"&amp;Table1[[#This Row],[sheet]]&amp;"'!$A$8:$T$42"),Table1[[#This Row],[r]],FALSE))</f>
        <v>0</v>
      </c>
      <c r="AE641" s="72" t="str">
        <f>IF(VLOOKUP(Table1[[#This Row],[sheet]],Prg!$A$7:$J$31,10,FALSE)="","",VLOOKUP(Table1[[#This Row],[sheet]],Prg!$A$7:$J$31,10,FALSE)*1)</f>
        <v/>
      </c>
      <c r="AF641" s="72">
        <f>VLOOKUP(Table1[[#This Row],[sheet]],Prg!$A$7:$J$31,5,FALSE)</f>
        <v>0</v>
      </c>
      <c r="AG641" s="72">
        <f>ROW()</f>
        <v>641</v>
      </c>
    </row>
    <row r="642" spans="24:33" hidden="1" x14ac:dyDescent="0.3">
      <c r="X642" s="66">
        <v>4</v>
      </c>
      <c r="Y642" s="66" t="s">
        <v>491</v>
      </c>
      <c r="Z642" s="66" t="s">
        <v>15</v>
      </c>
      <c r="AA642" s="66" t="str">
        <f>IF(OR(VLOOKUP(Table1[[#This Row],[sheet]],Prg!$A$7:$F$31,6,FALSE)=Prg!$O$2,VLOOKUP(Table1[[#This Row],[sheet]],Prg!$A$7:$F$31,6,FALSE)=Prg!$O$3),"Yes","No")</f>
        <v>No</v>
      </c>
      <c r="AB642" s="66">
        <v>2025</v>
      </c>
      <c r="AC642" s="72">
        <v>18</v>
      </c>
      <c r="AD642" s="66">
        <f ca="1">IF(ISERROR(VLOOKUP(Table1[[#This Row],[item]],INDIRECT("'"&amp;Table1[[#This Row],[sheet]]&amp;"'!$A$8:$T$42"),Table1[[#This Row],[r]],FALSE)),"",VLOOKUP(Table1[[#This Row],[item]],INDIRECT("'"&amp;Table1[[#This Row],[sheet]]&amp;"'!$A$8:$T$42"),Table1[[#This Row],[r]],FALSE))</f>
        <v>0</v>
      </c>
      <c r="AE642" s="72" t="str">
        <f>IF(VLOOKUP(Table1[[#This Row],[sheet]],Prg!$A$7:$J$31,10,FALSE)="","",VLOOKUP(Table1[[#This Row],[sheet]],Prg!$A$7:$J$31,10,FALSE)*1)</f>
        <v/>
      </c>
      <c r="AF642" s="72">
        <f>VLOOKUP(Table1[[#This Row],[sheet]],Prg!$A$7:$J$31,5,FALSE)</f>
        <v>0</v>
      </c>
      <c r="AG642" s="72">
        <f>ROW()</f>
        <v>642</v>
      </c>
    </row>
    <row r="643" spans="24:33" hidden="1" x14ac:dyDescent="0.3">
      <c r="X643" s="66">
        <v>4</v>
      </c>
      <c r="Y643" s="66" t="s">
        <v>492</v>
      </c>
      <c r="Z643" s="66" t="s">
        <v>16</v>
      </c>
      <c r="AA643" s="66" t="str">
        <f>IF(OR(VLOOKUP(Table1[[#This Row],[sheet]],Prg!$A$7:$F$31,6,FALSE)=Prg!$O$2,VLOOKUP(Table1[[#This Row],[sheet]],Prg!$A$7:$F$31,6,FALSE)=Prg!$O$3),"Yes","No")</f>
        <v>No</v>
      </c>
      <c r="AB643" s="66">
        <v>2025</v>
      </c>
      <c r="AC643" s="72">
        <v>18</v>
      </c>
      <c r="AD643" s="66">
        <f ca="1">IF(ISERROR(VLOOKUP(Table1[[#This Row],[item]],INDIRECT("'"&amp;Table1[[#This Row],[sheet]]&amp;"'!$A$8:$T$42"),Table1[[#This Row],[r]],FALSE)),"",VLOOKUP(Table1[[#This Row],[item]],INDIRECT("'"&amp;Table1[[#This Row],[sheet]]&amp;"'!$A$8:$T$42"),Table1[[#This Row],[r]],FALSE))</f>
        <v>0</v>
      </c>
      <c r="AE643" s="72" t="str">
        <f>IF(VLOOKUP(Table1[[#This Row],[sheet]],Prg!$A$7:$J$31,10,FALSE)="","",VLOOKUP(Table1[[#This Row],[sheet]],Prg!$A$7:$J$31,10,FALSE)*1)</f>
        <v/>
      </c>
      <c r="AF643" s="72">
        <f>VLOOKUP(Table1[[#This Row],[sheet]],Prg!$A$7:$J$31,5,FALSE)</f>
        <v>0</v>
      </c>
      <c r="AG643" s="72">
        <f>ROW()</f>
        <v>643</v>
      </c>
    </row>
    <row r="644" spans="24:33" hidden="1" x14ac:dyDescent="0.3">
      <c r="X644" s="66">
        <v>4</v>
      </c>
      <c r="Y644" s="66" t="s">
        <v>493</v>
      </c>
      <c r="Z644" s="66" t="s">
        <v>17</v>
      </c>
      <c r="AA644" s="66" t="str">
        <f>IF(OR(VLOOKUP(Table1[[#This Row],[sheet]],Prg!$A$7:$F$31,6,FALSE)=Prg!$O$2,VLOOKUP(Table1[[#This Row],[sheet]],Prg!$A$7:$F$31,6,FALSE)=Prg!$O$3),"Yes","No")</f>
        <v>No</v>
      </c>
      <c r="AB644" s="66">
        <v>2025</v>
      </c>
      <c r="AC644" s="72">
        <v>18</v>
      </c>
      <c r="AD644" s="66">
        <f ca="1">IF(ISERROR(VLOOKUP(Table1[[#This Row],[item]],INDIRECT("'"&amp;Table1[[#This Row],[sheet]]&amp;"'!$A$8:$T$42"),Table1[[#This Row],[r]],FALSE)),"",VLOOKUP(Table1[[#This Row],[item]],INDIRECT("'"&amp;Table1[[#This Row],[sheet]]&amp;"'!$A$8:$T$42"),Table1[[#This Row],[r]],FALSE))</f>
        <v>0</v>
      </c>
      <c r="AE644" s="72" t="str">
        <f>IF(VLOOKUP(Table1[[#This Row],[sheet]],Prg!$A$7:$J$31,10,FALSE)="","",VLOOKUP(Table1[[#This Row],[sheet]],Prg!$A$7:$J$31,10,FALSE)*1)</f>
        <v/>
      </c>
      <c r="AF644" s="72">
        <f>VLOOKUP(Table1[[#This Row],[sheet]],Prg!$A$7:$J$31,5,FALSE)</f>
        <v>0</v>
      </c>
      <c r="AG644" s="72">
        <f>ROW()</f>
        <v>644</v>
      </c>
    </row>
    <row r="645" spans="24:33" hidden="1" x14ac:dyDescent="0.3">
      <c r="X645" s="66">
        <v>4</v>
      </c>
      <c r="Y645" s="66" t="s">
        <v>494</v>
      </c>
      <c r="Z645" s="66" t="s">
        <v>465</v>
      </c>
      <c r="AA645" s="66" t="str">
        <f>IF(OR(VLOOKUP(Table1[[#This Row],[sheet]],Prg!$A$7:$F$31,6,FALSE)=Prg!$O$2,VLOOKUP(Table1[[#This Row],[sheet]],Prg!$A$7:$F$31,6,FALSE)=Prg!$O$3),"Yes","No")</f>
        <v>No</v>
      </c>
      <c r="AB645" s="66">
        <v>2025</v>
      </c>
      <c r="AC645" s="72">
        <v>18</v>
      </c>
      <c r="AD645" s="66">
        <f ca="1">IF(ISERROR(VLOOKUP(Table1[[#This Row],[item]],INDIRECT("'"&amp;Table1[[#This Row],[sheet]]&amp;"'!$A$8:$T$42"),Table1[[#This Row],[r]],FALSE)),"",VLOOKUP(Table1[[#This Row],[item]],INDIRECT("'"&amp;Table1[[#This Row],[sheet]]&amp;"'!$A$8:$T$42"),Table1[[#This Row],[r]],FALSE))</f>
        <v>0</v>
      </c>
      <c r="AE645" s="72" t="str">
        <f>IF(VLOOKUP(Table1[[#This Row],[sheet]],Prg!$A$7:$J$31,10,FALSE)="","",VLOOKUP(Table1[[#This Row],[sheet]],Prg!$A$7:$J$31,10,FALSE)*1)</f>
        <v/>
      </c>
      <c r="AF645" s="72">
        <f>VLOOKUP(Table1[[#This Row],[sheet]],Prg!$A$7:$J$31,5,FALSE)</f>
        <v>0</v>
      </c>
      <c r="AG645" s="72">
        <f>ROW()</f>
        <v>645</v>
      </c>
    </row>
    <row r="646" spans="24:33" hidden="1" x14ac:dyDescent="0.3">
      <c r="X646" s="66">
        <v>4</v>
      </c>
      <c r="Y646" s="66" t="s">
        <v>495</v>
      </c>
      <c r="Z646" s="66" t="s">
        <v>18</v>
      </c>
      <c r="AA646" s="66" t="str">
        <f>IF(OR(VLOOKUP(Table1[[#This Row],[sheet]],Prg!$A$7:$F$31,6,FALSE)=Prg!$O$2,VLOOKUP(Table1[[#This Row],[sheet]],Prg!$A$7:$F$31,6,FALSE)=Prg!$O$3),"Yes","No")</f>
        <v>No</v>
      </c>
      <c r="AB646" s="66">
        <v>2025</v>
      </c>
      <c r="AC646" s="72">
        <v>18</v>
      </c>
      <c r="AD646" s="66">
        <f ca="1">IF(ISERROR(VLOOKUP(Table1[[#This Row],[item]],INDIRECT("'"&amp;Table1[[#This Row],[sheet]]&amp;"'!$A$8:$T$42"),Table1[[#This Row],[r]],FALSE)),"",VLOOKUP(Table1[[#This Row],[item]],INDIRECT("'"&amp;Table1[[#This Row],[sheet]]&amp;"'!$A$8:$T$42"),Table1[[#This Row],[r]],FALSE))</f>
        <v>0</v>
      </c>
      <c r="AE646" s="72" t="str">
        <f>IF(VLOOKUP(Table1[[#This Row],[sheet]],Prg!$A$7:$J$31,10,FALSE)="","",VLOOKUP(Table1[[#This Row],[sheet]],Prg!$A$7:$J$31,10,FALSE)*1)</f>
        <v/>
      </c>
      <c r="AF646" s="72">
        <f>VLOOKUP(Table1[[#This Row],[sheet]],Prg!$A$7:$J$31,5,FALSE)</f>
        <v>0</v>
      </c>
      <c r="AG646" s="72">
        <f>ROW()</f>
        <v>646</v>
      </c>
    </row>
    <row r="647" spans="24:33" hidden="1" x14ac:dyDescent="0.3">
      <c r="X647" s="66">
        <v>4</v>
      </c>
      <c r="Y647" s="66" t="s">
        <v>496</v>
      </c>
      <c r="Z647" s="66" t="s">
        <v>19</v>
      </c>
      <c r="AA647" s="66" t="str">
        <f>IF(OR(VLOOKUP(Table1[[#This Row],[sheet]],Prg!$A$7:$F$31,6,FALSE)=Prg!$O$2,VLOOKUP(Table1[[#This Row],[sheet]],Prg!$A$7:$F$31,6,FALSE)=Prg!$O$3),"Yes","No")</f>
        <v>No</v>
      </c>
      <c r="AB647" s="66">
        <v>2025</v>
      </c>
      <c r="AC647" s="72">
        <v>18</v>
      </c>
      <c r="AD647" s="66">
        <f ca="1">IF(ISERROR(VLOOKUP(Table1[[#This Row],[item]],INDIRECT("'"&amp;Table1[[#This Row],[sheet]]&amp;"'!$A$8:$T$42"),Table1[[#This Row],[r]],FALSE)),"",VLOOKUP(Table1[[#This Row],[item]],INDIRECT("'"&amp;Table1[[#This Row],[sheet]]&amp;"'!$A$8:$T$42"),Table1[[#This Row],[r]],FALSE))</f>
        <v>0</v>
      </c>
      <c r="AE647" s="72" t="str">
        <f>IF(VLOOKUP(Table1[[#This Row],[sheet]],Prg!$A$7:$J$31,10,FALSE)="","",VLOOKUP(Table1[[#This Row],[sheet]],Prg!$A$7:$J$31,10,FALSE)*1)</f>
        <v/>
      </c>
      <c r="AF647" s="72">
        <f>VLOOKUP(Table1[[#This Row],[sheet]],Prg!$A$7:$J$31,5,FALSE)</f>
        <v>0</v>
      </c>
      <c r="AG647" s="72">
        <f>ROW()</f>
        <v>647</v>
      </c>
    </row>
    <row r="648" spans="24:33" hidden="1" x14ac:dyDescent="0.3">
      <c r="X648" s="66">
        <v>4</v>
      </c>
      <c r="Y648" s="66" t="s">
        <v>497</v>
      </c>
      <c r="Z648" s="66" t="s">
        <v>20</v>
      </c>
      <c r="AA648" s="66" t="str">
        <f>IF(OR(VLOOKUP(Table1[[#This Row],[sheet]],Prg!$A$7:$F$31,6,FALSE)=Prg!$O$2,VLOOKUP(Table1[[#This Row],[sheet]],Prg!$A$7:$F$31,6,FALSE)=Prg!$O$3),"Yes","No")</f>
        <v>No</v>
      </c>
      <c r="AB648" s="66">
        <v>2025</v>
      </c>
      <c r="AC648" s="72">
        <v>18</v>
      </c>
      <c r="AD648" s="66">
        <f ca="1">IF(ISERROR(VLOOKUP(Table1[[#This Row],[item]],INDIRECT("'"&amp;Table1[[#This Row],[sheet]]&amp;"'!$A$8:$T$42"),Table1[[#This Row],[r]],FALSE)),"",VLOOKUP(Table1[[#This Row],[item]],INDIRECT("'"&amp;Table1[[#This Row],[sheet]]&amp;"'!$A$8:$T$42"),Table1[[#This Row],[r]],FALSE))</f>
        <v>0</v>
      </c>
      <c r="AE648" s="72" t="str">
        <f>IF(VLOOKUP(Table1[[#This Row],[sheet]],Prg!$A$7:$J$31,10,FALSE)="","",VLOOKUP(Table1[[#This Row],[sheet]],Prg!$A$7:$J$31,10,FALSE)*1)</f>
        <v/>
      </c>
      <c r="AF648" s="72">
        <f>VLOOKUP(Table1[[#This Row],[sheet]],Prg!$A$7:$J$31,5,FALSE)</f>
        <v>0</v>
      </c>
      <c r="AG648" s="72">
        <f>ROW()</f>
        <v>648</v>
      </c>
    </row>
    <row r="649" spans="24:33" hidden="1" x14ac:dyDescent="0.3">
      <c r="X649" s="66">
        <v>4</v>
      </c>
      <c r="Y649" s="66" t="s">
        <v>498</v>
      </c>
      <c r="Z649" s="66" t="s">
        <v>466</v>
      </c>
      <c r="AA649" s="66" t="str">
        <f>IF(OR(VLOOKUP(Table1[[#This Row],[sheet]],Prg!$A$7:$F$31,6,FALSE)=Prg!$O$2,VLOOKUP(Table1[[#This Row],[sheet]],Prg!$A$7:$F$31,6,FALSE)=Prg!$O$3),"Yes","No")</f>
        <v>No</v>
      </c>
      <c r="AB649" s="66">
        <v>2025</v>
      </c>
      <c r="AC649" s="72">
        <v>18</v>
      </c>
      <c r="AD649" s="66">
        <f ca="1">IF(ISERROR(VLOOKUP(Table1[[#This Row],[item]],INDIRECT("'"&amp;Table1[[#This Row],[sheet]]&amp;"'!$A$8:$T$42"),Table1[[#This Row],[r]],FALSE)),"",VLOOKUP(Table1[[#This Row],[item]],INDIRECT("'"&amp;Table1[[#This Row],[sheet]]&amp;"'!$A$8:$T$42"),Table1[[#This Row],[r]],FALSE))</f>
        <v>0</v>
      </c>
      <c r="AE649" s="72" t="str">
        <f>IF(VLOOKUP(Table1[[#This Row],[sheet]],Prg!$A$7:$J$31,10,FALSE)="","",VLOOKUP(Table1[[#This Row],[sheet]],Prg!$A$7:$J$31,10,FALSE)*1)</f>
        <v/>
      </c>
      <c r="AF649" s="72">
        <f>VLOOKUP(Table1[[#This Row],[sheet]],Prg!$A$7:$J$31,5,FALSE)</f>
        <v>0</v>
      </c>
      <c r="AG649" s="72">
        <f>ROW()</f>
        <v>649</v>
      </c>
    </row>
    <row r="650" spans="24:33" hidden="1" x14ac:dyDescent="0.3">
      <c r="X650" s="66">
        <v>4</v>
      </c>
      <c r="Y650" s="66" t="s">
        <v>499</v>
      </c>
      <c r="Z650" s="66" t="s">
        <v>21</v>
      </c>
      <c r="AA650" s="66" t="str">
        <f>IF(OR(VLOOKUP(Table1[[#This Row],[sheet]],Prg!$A$7:$F$31,6,FALSE)=Prg!$O$2,VLOOKUP(Table1[[#This Row],[sheet]],Prg!$A$7:$F$31,6,FALSE)=Prg!$O$3),"Yes","No")</f>
        <v>No</v>
      </c>
      <c r="AB650" s="66">
        <v>2025</v>
      </c>
      <c r="AC650" s="72">
        <v>18</v>
      </c>
      <c r="AD650" s="66">
        <f ca="1">IF(ISERROR(VLOOKUP(Table1[[#This Row],[item]],INDIRECT("'"&amp;Table1[[#This Row],[sheet]]&amp;"'!$A$8:$T$42"),Table1[[#This Row],[r]],FALSE)),"",VLOOKUP(Table1[[#This Row],[item]],INDIRECT("'"&amp;Table1[[#This Row],[sheet]]&amp;"'!$A$8:$T$42"),Table1[[#This Row],[r]],FALSE))</f>
        <v>0</v>
      </c>
      <c r="AE650" s="72" t="str">
        <f>IF(VLOOKUP(Table1[[#This Row],[sheet]],Prg!$A$7:$J$31,10,FALSE)="","",VLOOKUP(Table1[[#This Row],[sheet]],Prg!$A$7:$J$31,10,FALSE)*1)</f>
        <v/>
      </c>
      <c r="AF650" s="72">
        <f>VLOOKUP(Table1[[#This Row],[sheet]],Prg!$A$7:$J$31,5,FALSE)</f>
        <v>0</v>
      </c>
      <c r="AG650" s="72">
        <f>ROW()</f>
        <v>650</v>
      </c>
    </row>
    <row r="651" spans="24:33" hidden="1" x14ac:dyDescent="0.3">
      <c r="X651" s="66">
        <v>4</v>
      </c>
      <c r="Y651" s="66" t="s">
        <v>500</v>
      </c>
      <c r="Z651" s="66" t="s">
        <v>22</v>
      </c>
      <c r="AA651" s="66" t="str">
        <f>IF(OR(VLOOKUP(Table1[[#This Row],[sheet]],Prg!$A$7:$F$31,6,FALSE)=Prg!$O$2,VLOOKUP(Table1[[#This Row],[sheet]],Prg!$A$7:$F$31,6,FALSE)=Prg!$O$3),"Yes","No")</f>
        <v>No</v>
      </c>
      <c r="AB651" s="66">
        <v>2025</v>
      </c>
      <c r="AC651" s="72">
        <v>18</v>
      </c>
      <c r="AD651" s="66">
        <f ca="1">IF(ISERROR(VLOOKUP(Table1[[#This Row],[item]],INDIRECT("'"&amp;Table1[[#This Row],[sheet]]&amp;"'!$A$8:$T$42"),Table1[[#This Row],[r]],FALSE)),"",VLOOKUP(Table1[[#This Row],[item]],INDIRECT("'"&amp;Table1[[#This Row],[sheet]]&amp;"'!$A$8:$T$42"),Table1[[#This Row],[r]],FALSE))</f>
        <v>0</v>
      </c>
      <c r="AE651" s="72" t="str">
        <f>IF(VLOOKUP(Table1[[#This Row],[sheet]],Prg!$A$7:$J$31,10,FALSE)="","",VLOOKUP(Table1[[#This Row],[sheet]],Prg!$A$7:$J$31,10,FALSE)*1)</f>
        <v/>
      </c>
      <c r="AF651" s="72">
        <f>VLOOKUP(Table1[[#This Row],[sheet]],Prg!$A$7:$J$31,5,FALSE)</f>
        <v>0</v>
      </c>
      <c r="AG651" s="72">
        <f>ROW()</f>
        <v>651</v>
      </c>
    </row>
    <row r="652" spans="24:33" hidden="1" x14ac:dyDescent="0.3">
      <c r="X652" s="66">
        <v>4</v>
      </c>
      <c r="Y652" s="66" t="s">
        <v>501</v>
      </c>
      <c r="Z652" s="66" t="s">
        <v>23</v>
      </c>
      <c r="AA652" s="66" t="str">
        <f>IF(OR(VLOOKUP(Table1[[#This Row],[sheet]],Prg!$A$7:$F$31,6,FALSE)=Prg!$O$2,VLOOKUP(Table1[[#This Row],[sheet]],Prg!$A$7:$F$31,6,FALSE)=Prg!$O$3),"Yes","No")</f>
        <v>No</v>
      </c>
      <c r="AB652" s="66">
        <v>2025</v>
      </c>
      <c r="AC652" s="72">
        <v>18</v>
      </c>
      <c r="AD652" s="66">
        <f ca="1">IF(ISERROR(VLOOKUP(Table1[[#This Row],[item]],INDIRECT("'"&amp;Table1[[#This Row],[sheet]]&amp;"'!$A$8:$T$42"),Table1[[#This Row],[r]],FALSE)),"",VLOOKUP(Table1[[#This Row],[item]],INDIRECT("'"&amp;Table1[[#This Row],[sheet]]&amp;"'!$A$8:$T$42"),Table1[[#This Row],[r]],FALSE))</f>
        <v>0</v>
      </c>
      <c r="AE652" s="72" t="str">
        <f>IF(VLOOKUP(Table1[[#This Row],[sheet]],Prg!$A$7:$J$31,10,FALSE)="","",VLOOKUP(Table1[[#This Row],[sheet]],Prg!$A$7:$J$31,10,FALSE)*1)</f>
        <v/>
      </c>
      <c r="AF652" s="72">
        <f>VLOOKUP(Table1[[#This Row],[sheet]],Prg!$A$7:$J$31,5,FALSE)</f>
        <v>0</v>
      </c>
      <c r="AG652" s="72">
        <f>ROW()</f>
        <v>652</v>
      </c>
    </row>
    <row r="653" spans="24:33" hidden="1" x14ac:dyDescent="0.3">
      <c r="X653" s="66">
        <v>4</v>
      </c>
      <c r="Y653" s="66" t="s">
        <v>502</v>
      </c>
      <c r="Z653" s="66" t="s">
        <v>467</v>
      </c>
      <c r="AA653" s="66" t="str">
        <f>IF(OR(VLOOKUP(Table1[[#This Row],[sheet]],Prg!$A$7:$F$31,6,FALSE)=Prg!$O$2,VLOOKUP(Table1[[#This Row],[sheet]],Prg!$A$7:$F$31,6,FALSE)=Prg!$O$3),"Yes","No")</f>
        <v>No</v>
      </c>
      <c r="AB653" s="66">
        <v>2025</v>
      </c>
      <c r="AC653" s="72">
        <v>18</v>
      </c>
      <c r="AD653" s="66">
        <f ca="1">IF(ISERROR(VLOOKUP(Table1[[#This Row],[item]],INDIRECT("'"&amp;Table1[[#This Row],[sheet]]&amp;"'!$A$8:$T$42"),Table1[[#This Row],[r]],FALSE)),"",VLOOKUP(Table1[[#This Row],[item]],INDIRECT("'"&amp;Table1[[#This Row],[sheet]]&amp;"'!$A$8:$T$42"),Table1[[#This Row],[r]],FALSE))</f>
        <v>0</v>
      </c>
      <c r="AE653" s="72" t="str">
        <f>IF(VLOOKUP(Table1[[#This Row],[sheet]],Prg!$A$7:$J$31,10,FALSE)="","",VLOOKUP(Table1[[#This Row],[sheet]],Prg!$A$7:$J$31,10,FALSE)*1)</f>
        <v/>
      </c>
      <c r="AF653" s="72">
        <f>VLOOKUP(Table1[[#This Row],[sheet]],Prg!$A$7:$J$31,5,FALSE)</f>
        <v>0</v>
      </c>
      <c r="AG653" s="72">
        <f>ROW()</f>
        <v>653</v>
      </c>
    </row>
    <row r="654" spans="24:33" hidden="1" x14ac:dyDescent="0.3">
      <c r="X654" s="66">
        <v>4</v>
      </c>
      <c r="Y654" s="66" t="s">
        <v>473</v>
      </c>
      <c r="Z654" s="66" t="s">
        <v>1</v>
      </c>
      <c r="AA654" s="66" t="str">
        <f>IF(OR(VLOOKUP(Table1[[#This Row],[sheet]],Prg!$A$7:$F$31,6,FALSE)=Prg!$O$2,VLOOKUP(Table1[[#This Row],[sheet]],Prg!$A$7:$F$31,6,FALSE)=Prg!$O$3),"Yes","No")</f>
        <v>No</v>
      </c>
      <c r="AB654" s="66">
        <v>2025</v>
      </c>
      <c r="AC654" s="72">
        <v>18</v>
      </c>
      <c r="AD654" s="66">
        <f ca="1">IF(ISERROR(VLOOKUP(Table1[[#This Row],[item]],INDIRECT("'"&amp;Table1[[#This Row],[sheet]]&amp;"'!$A$8:$T$42"),Table1[[#This Row],[r]],FALSE)),"",VLOOKUP(Table1[[#This Row],[item]],INDIRECT("'"&amp;Table1[[#This Row],[sheet]]&amp;"'!$A$8:$T$42"),Table1[[#This Row],[r]],FALSE))</f>
        <v>0</v>
      </c>
      <c r="AE654" s="72" t="str">
        <f>IF(VLOOKUP(Table1[[#This Row],[sheet]],Prg!$A$7:$J$31,10,FALSE)="","",VLOOKUP(Table1[[#This Row],[sheet]],Prg!$A$7:$J$31,10,FALSE)*1)</f>
        <v/>
      </c>
      <c r="AF654" s="72">
        <f>VLOOKUP(Table1[[#This Row],[sheet]],Prg!$A$7:$J$31,5,FALSE)</f>
        <v>0</v>
      </c>
      <c r="AG654" s="72">
        <f>ROW()</f>
        <v>654</v>
      </c>
    </row>
    <row r="655" spans="24:33" hidden="1" x14ac:dyDescent="0.3">
      <c r="X655" s="66">
        <v>4</v>
      </c>
      <c r="Y655" s="66" t="s">
        <v>474</v>
      </c>
      <c r="Z655" s="66" t="s">
        <v>24</v>
      </c>
      <c r="AA655" s="66" t="str">
        <f>IF(OR(VLOOKUP(Table1[[#This Row],[sheet]],Prg!$A$7:$F$31,6,FALSE)=Prg!$O$2,VLOOKUP(Table1[[#This Row],[sheet]],Prg!$A$7:$F$31,6,FALSE)=Prg!$O$3),"Yes","No")</f>
        <v>No</v>
      </c>
      <c r="AB655" s="66">
        <v>2025</v>
      </c>
      <c r="AC655" s="72">
        <v>18</v>
      </c>
      <c r="AD655" s="66">
        <f ca="1">IF(ISERROR(VLOOKUP(Table1[[#This Row],[item]],INDIRECT("'"&amp;Table1[[#This Row],[sheet]]&amp;"'!$A$8:$T$42"),Table1[[#This Row],[r]],FALSE)),"",VLOOKUP(Table1[[#This Row],[item]],INDIRECT("'"&amp;Table1[[#This Row],[sheet]]&amp;"'!$A$8:$T$42"),Table1[[#This Row],[r]],FALSE))</f>
        <v>0</v>
      </c>
      <c r="AE655" s="72" t="str">
        <f>IF(VLOOKUP(Table1[[#This Row],[sheet]],Prg!$A$7:$J$31,10,FALSE)="","",VLOOKUP(Table1[[#This Row],[sheet]],Prg!$A$7:$J$31,10,FALSE)*1)</f>
        <v/>
      </c>
      <c r="AF655" s="72">
        <f>VLOOKUP(Table1[[#This Row],[sheet]],Prg!$A$7:$J$31,5,FALSE)</f>
        <v>0</v>
      </c>
      <c r="AG655" s="72">
        <f>ROW()</f>
        <v>655</v>
      </c>
    </row>
    <row r="656" spans="24:33" hidden="1" x14ac:dyDescent="0.3">
      <c r="X656" s="66">
        <v>4</v>
      </c>
      <c r="Y656" s="66" t="s">
        <v>477</v>
      </c>
      <c r="Z656" s="66" t="s">
        <v>25</v>
      </c>
      <c r="AA656" s="66" t="str">
        <f>IF(OR(VLOOKUP(Table1[[#This Row],[sheet]],Prg!$A$7:$F$31,6,FALSE)=Prg!$O$2,VLOOKUP(Table1[[#This Row],[sheet]],Prg!$A$7:$F$31,6,FALSE)=Prg!$O$3),"Yes","No")</f>
        <v>No</v>
      </c>
      <c r="AB656" s="66">
        <v>2025</v>
      </c>
      <c r="AC656" s="72">
        <v>18</v>
      </c>
      <c r="AD656" s="66">
        <f ca="1">IF(ISERROR(VLOOKUP(Table1[[#This Row],[item]],INDIRECT("'"&amp;Table1[[#This Row],[sheet]]&amp;"'!$A$8:$T$42"),Table1[[#This Row],[r]],FALSE)),"",VLOOKUP(Table1[[#This Row],[item]],INDIRECT("'"&amp;Table1[[#This Row],[sheet]]&amp;"'!$A$8:$T$42"),Table1[[#This Row],[r]],FALSE))</f>
        <v>0</v>
      </c>
      <c r="AE656" s="72" t="str">
        <f>IF(VLOOKUP(Table1[[#This Row],[sheet]],Prg!$A$7:$J$31,10,FALSE)="","",VLOOKUP(Table1[[#This Row],[sheet]],Prg!$A$7:$J$31,10,FALSE)*1)</f>
        <v/>
      </c>
      <c r="AF656" s="72">
        <f>VLOOKUP(Table1[[#This Row],[sheet]],Prg!$A$7:$J$31,5,FALSE)</f>
        <v>0</v>
      </c>
      <c r="AG656" s="72">
        <f>ROW()</f>
        <v>656</v>
      </c>
    </row>
    <row r="657" spans="24:33" hidden="1" x14ac:dyDescent="0.3">
      <c r="X657" s="66">
        <v>4</v>
      </c>
      <c r="Y657" s="66" t="s">
        <v>478</v>
      </c>
      <c r="Z657" s="66" t="s">
        <v>26</v>
      </c>
      <c r="AA657" s="66" t="str">
        <f>IF(OR(VLOOKUP(Table1[[#This Row],[sheet]],Prg!$A$7:$F$31,6,FALSE)=Prg!$O$2,VLOOKUP(Table1[[#This Row],[sheet]],Prg!$A$7:$F$31,6,FALSE)=Prg!$O$3),"Yes","No")</f>
        <v>No</v>
      </c>
      <c r="AB657" s="66">
        <v>2025</v>
      </c>
      <c r="AC657" s="72">
        <v>18</v>
      </c>
      <c r="AD657" s="66">
        <f ca="1">IF(ISERROR(VLOOKUP(Table1[[#This Row],[item]],INDIRECT("'"&amp;Table1[[#This Row],[sheet]]&amp;"'!$A$8:$T$42"),Table1[[#This Row],[r]],FALSE)),"",VLOOKUP(Table1[[#This Row],[item]],INDIRECT("'"&amp;Table1[[#This Row],[sheet]]&amp;"'!$A$8:$T$42"),Table1[[#This Row],[r]],FALSE))</f>
        <v>0</v>
      </c>
      <c r="AE657" s="72" t="str">
        <f>IF(VLOOKUP(Table1[[#This Row],[sheet]],Prg!$A$7:$J$31,10,FALSE)="","",VLOOKUP(Table1[[#This Row],[sheet]],Prg!$A$7:$J$31,10,FALSE)*1)</f>
        <v/>
      </c>
      <c r="AF657" s="72">
        <f>VLOOKUP(Table1[[#This Row],[sheet]],Prg!$A$7:$J$31,5,FALSE)</f>
        <v>0</v>
      </c>
      <c r="AG657" s="72">
        <f>ROW()</f>
        <v>657</v>
      </c>
    </row>
    <row r="658" spans="24:33" hidden="1" x14ac:dyDescent="0.3">
      <c r="X658" s="66">
        <v>4</v>
      </c>
      <c r="Y658" s="66" t="s">
        <v>479</v>
      </c>
      <c r="Z658" s="66" t="s">
        <v>27</v>
      </c>
      <c r="AA658" s="66" t="str">
        <f>IF(OR(VLOOKUP(Table1[[#This Row],[sheet]],Prg!$A$7:$F$31,6,FALSE)=Prg!$O$2,VLOOKUP(Table1[[#This Row],[sheet]],Prg!$A$7:$F$31,6,FALSE)=Prg!$O$3),"Yes","No")</f>
        <v>No</v>
      </c>
      <c r="AB658" s="66">
        <v>2025</v>
      </c>
      <c r="AC658" s="72">
        <v>18</v>
      </c>
      <c r="AD658" s="66">
        <f ca="1">IF(ISERROR(VLOOKUP(Table1[[#This Row],[item]],INDIRECT("'"&amp;Table1[[#This Row],[sheet]]&amp;"'!$A$8:$T$42"),Table1[[#This Row],[r]],FALSE)),"",VLOOKUP(Table1[[#This Row],[item]],INDIRECT("'"&amp;Table1[[#This Row],[sheet]]&amp;"'!$A$8:$T$42"),Table1[[#This Row],[r]],FALSE))</f>
        <v>0</v>
      </c>
      <c r="AE658" s="72" t="str">
        <f>IF(VLOOKUP(Table1[[#This Row],[sheet]],Prg!$A$7:$J$31,10,FALSE)="","",VLOOKUP(Table1[[#This Row],[sheet]],Prg!$A$7:$J$31,10,FALSE)*1)</f>
        <v/>
      </c>
      <c r="AF658" s="72">
        <f>VLOOKUP(Table1[[#This Row],[sheet]],Prg!$A$7:$J$31,5,FALSE)</f>
        <v>0</v>
      </c>
      <c r="AG658" s="72">
        <f>ROW()</f>
        <v>658</v>
      </c>
    </row>
    <row r="659" spans="24:33" hidden="1" x14ac:dyDescent="0.3">
      <c r="X659" s="66">
        <v>4</v>
      </c>
      <c r="Y659" s="66" t="s">
        <v>475</v>
      </c>
      <c r="Z659" s="66" t="s">
        <v>28</v>
      </c>
      <c r="AA659" s="66" t="str">
        <f>IF(OR(VLOOKUP(Table1[[#This Row],[sheet]],Prg!$A$7:$F$31,6,FALSE)=Prg!$O$2,VLOOKUP(Table1[[#This Row],[sheet]],Prg!$A$7:$F$31,6,FALSE)=Prg!$O$3),"Yes","No")</f>
        <v>No</v>
      </c>
      <c r="AB659" s="66">
        <v>2025</v>
      </c>
      <c r="AC659" s="72">
        <v>18</v>
      </c>
      <c r="AD659" s="66">
        <f ca="1">IF(ISERROR(VLOOKUP(Table1[[#This Row],[item]],INDIRECT("'"&amp;Table1[[#This Row],[sheet]]&amp;"'!$A$8:$T$42"),Table1[[#This Row],[r]],FALSE)),"",VLOOKUP(Table1[[#This Row],[item]],INDIRECT("'"&amp;Table1[[#This Row],[sheet]]&amp;"'!$A$8:$T$42"),Table1[[#This Row],[r]],FALSE))</f>
        <v>0</v>
      </c>
      <c r="AE659" s="72" t="str">
        <f>IF(VLOOKUP(Table1[[#This Row],[sheet]],Prg!$A$7:$J$31,10,FALSE)="","",VLOOKUP(Table1[[#This Row],[sheet]],Prg!$A$7:$J$31,10,FALSE)*1)</f>
        <v/>
      </c>
      <c r="AF659" s="72">
        <f>VLOOKUP(Table1[[#This Row],[sheet]],Prg!$A$7:$J$31,5,FALSE)</f>
        <v>0</v>
      </c>
      <c r="AG659" s="72">
        <f>ROW()</f>
        <v>659</v>
      </c>
    </row>
    <row r="660" spans="24:33" hidden="1" x14ac:dyDescent="0.3">
      <c r="X660" s="66">
        <v>4</v>
      </c>
      <c r="Y660" s="66" t="s">
        <v>480</v>
      </c>
      <c r="Z660" s="66" t="s">
        <v>29</v>
      </c>
      <c r="AA660" s="66" t="str">
        <f>IF(OR(VLOOKUP(Table1[[#This Row],[sheet]],Prg!$A$7:$F$31,6,FALSE)=Prg!$O$2,VLOOKUP(Table1[[#This Row],[sheet]],Prg!$A$7:$F$31,6,FALSE)=Prg!$O$3),"Yes","No")</f>
        <v>No</v>
      </c>
      <c r="AB660" s="66">
        <v>2025</v>
      </c>
      <c r="AC660" s="72">
        <v>18</v>
      </c>
      <c r="AD660" s="66">
        <f ca="1">IF(ISERROR(VLOOKUP(Table1[[#This Row],[item]],INDIRECT("'"&amp;Table1[[#This Row],[sheet]]&amp;"'!$A$8:$T$42"),Table1[[#This Row],[r]],FALSE)),"",VLOOKUP(Table1[[#This Row],[item]],INDIRECT("'"&amp;Table1[[#This Row],[sheet]]&amp;"'!$A$8:$T$42"),Table1[[#This Row],[r]],FALSE))</f>
        <v>0</v>
      </c>
      <c r="AE660" s="72" t="str">
        <f>IF(VLOOKUP(Table1[[#This Row],[sheet]],Prg!$A$7:$J$31,10,FALSE)="","",VLOOKUP(Table1[[#This Row],[sheet]],Prg!$A$7:$J$31,10,FALSE)*1)</f>
        <v/>
      </c>
      <c r="AF660" s="72">
        <f>VLOOKUP(Table1[[#This Row],[sheet]],Prg!$A$7:$J$31,5,FALSE)</f>
        <v>0</v>
      </c>
      <c r="AG660" s="72">
        <f>ROW()</f>
        <v>660</v>
      </c>
    </row>
    <row r="661" spans="24:33" hidden="1" x14ac:dyDescent="0.3">
      <c r="X661" s="66">
        <v>4</v>
      </c>
      <c r="Y661" s="66" t="s">
        <v>481</v>
      </c>
      <c r="Z661" s="66" t="s">
        <v>30</v>
      </c>
      <c r="AA661" s="66" t="str">
        <f>IF(OR(VLOOKUP(Table1[[#This Row],[sheet]],Prg!$A$7:$F$31,6,FALSE)=Prg!$O$2,VLOOKUP(Table1[[#This Row],[sheet]],Prg!$A$7:$F$31,6,FALSE)=Prg!$O$3),"Yes","No")</f>
        <v>No</v>
      </c>
      <c r="AB661" s="66">
        <v>2025</v>
      </c>
      <c r="AC661" s="72">
        <v>18</v>
      </c>
      <c r="AD661" s="66">
        <f ca="1">IF(ISERROR(VLOOKUP(Table1[[#This Row],[item]],INDIRECT("'"&amp;Table1[[#This Row],[sheet]]&amp;"'!$A$8:$T$42"),Table1[[#This Row],[r]],FALSE)),"",VLOOKUP(Table1[[#This Row],[item]],INDIRECT("'"&amp;Table1[[#This Row],[sheet]]&amp;"'!$A$8:$T$42"),Table1[[#This Row],[r]],FALSE))</f>
        <v>0</v>
      </c>
      <c r="AE661" s="72" t="str">
        <f>IF(VLOOKUP(Table1[[#This Row],[sheet]],Prg!$A$7:$J$31,10,FALSE)="","",VLOOKUP(Table1[[#This Row],[sheet]],Prg!$A$7:$J$31,10,FALSE)*1)</f>
        <v/>
      </c>
      <c r="AF661" s="72">
        <f>VLOOKUP(Table1[[#This Row],[sheet]],Prg!$A$7:$J$31,5,FALSE)</f>
        <v>0</v>
      </c>
      <c r="AG661" s="72">
        <f>ROW()</f>
        <v>661</v>
      </c>
    </row>
    <row r="662" spans="24:33" hidden="1" x14ac:dyDescent="0.3">
      <c r="X662" s="66">
        <v>4</v>
      </c>
      <c r="Y662" s="66" t="s">
        <v>482</v>
      </c>
      <c r="Z662" s="66" t="s">
        <v>27</v>
      </c>
      <c r="AA662" s="66" t="str">
        <f>IF(OR(VLOOKUP(Table1[[#This Row],[sheet]],Prg!$A$7:$F$31,6,FALSE)=Prg!$O$2,VLOOKUP(Table1[[#This Row],[sheet]],Prg!$A$7:$F$31,6,FALSE)=Prg!$O$3),"Yes","No")</f>
        <v>No</v>
      </c>
      <c r="AB662" s="66">
        <v>2025</v>
      </c>
      <c r="AC662" s="72">
        <v>18</v>
      </c>
      <c r="AD662" s="66">
        <f ca="1">IF(ISERROR(VLOOKUP(Table1[[#This Row],[item]],INDIRECT("'"&amp;Table1[[#This Row],[sheet]]&amp;"'!$A$8:$T$42"),Table1[[#This Row],[r]],FALSE)),"",VLOOKUP(Table1[[#This Row],[item]],INDIRECT("'"&amp;Table1[[#This Row],[sheet]]&amp;"'!$A$8:$T$42"),Table1[[#This Row],[r]],FALSE))</f>
        <v>0</v>
      </c>
      <c r="AE662" s="72" t="str">
        <f>IF(VLOOKUP(Table1[[#This Row],[sheet]],Prg!$A$7:$J$31,10,FALSE)="","",VLOOKUP(Table1[[#This Row],[sheet]],Prg!$A$7:$J$31,10,FALSE)*1)</f>
        <v/>
      </c>
      <c r="AF662" s="72">
        <f>VLOOKUP(Table1[[#This Row],[sheet]],Prg!$A$7:$J$31,5,FALSE)</f>
        <v>0</v>
      </c>
      <c r="AG662" s="72">
        <f>ROW()</f>
        <v>662</v>
      </c>
    </row>
    <row r="663" spans="24:33" hidden="1" x14ac:dyDescent="0.3">
      <c r="X663" s="66">
        <v>4</v>
      </c>
      <c r="Y663" s="66" t="s">
        <v>476</v>
      </c>
      <c r="Z663" s="66" t="s">
        <v>469</v>
      </c>
      <c r="AA663" s="66" t="str">
        <f>IF(OR(VLOOKUP(Table1[[#This Row],[sheet]],Prg!$A$7:$F$31,6,FALSE)=Prg!$O$2,VLOOKUP(Table1[[#This Row],[sheet]],Prg!$A$7:$F$31,6,FALSE)=Prg!$O$3),"Yes","No")</f>
        <v>No</v>
      </c>
      <c r="AB663" s="66">
        <v>2025</v>
      </c>
      <c r="AC663" s="72">
        <v>18</v>
      </c>
      <c r="AD663" s="66">
        <f ca="1">IF(ISERROR(VLOOKUP(Table1[[#This Row],[item]],INDIRECT("'"&amp;Table1[[#This Row],[sheet]]&amp;"'!$A$8:$T$42"),Table1[[#This Row],[r]],FALSE)),"",VLOOKUP(Table1[[#This Row],[item]],INDIRECT("'"&amp;Table1[[#This Row],[sheet]]&amp;"'!$A$8:$T$42"),Table1[[#This Row],[r]],FALSE))</f>
        <v>0</v>
      </c>
      <c r="AE663" s="72" t="str">
        <f>IF(VLOOKUP(Table1[[#This Row],[sheet]],Prg!$A$7:$J$31,10,FALSE)="","",VLOOKUP(Table1[[#This Row],[sheet]],Prg!$A$7:$J$31,10,FALSE)*1)</f>
        <v/>
      </c>
      <c r="AF663" s="72">
        <f>VLOOKUP(Table1[[#This Row],[sheet]],Prg!$A$7:$J$31,5,FALSE)</f>
        <v>0</v>
      </c>
      <c r="AG663" s="72">
        <f>ROW()</f>
        <v>663</v>
      </c>
    </row>
    <row r="664" spans="24:33" hidden="1" x14ac:dyDescent="0.3">
      <c r="X664" s="66">
        <v>4</v>
      </c>
      <c r="Y664" s="66" t="s">
        <v>483</v>
      </c>
      <c r="Z664" s="66" t="s">
        <v>470</v>
      </c>
      <c r="AA664" s="66" t="str">
        <f>IF(OR(VLOOKUP(Table1[[#This Row],[sheet]],Prg!$A$7:$F$31,6,FALSE)=Prg!$O$2,VLOOKUP(Table1[[#This Row],[sheet]],Prg!$A$7:$F$31,6,FALSE)=Prg!$O$3),"Yes","No")</f>
        <v>No</v>
      </c>
      <c r="AB664" s="66">
        <v>2025</v>
      </c>
      <c r="AC664" s="72">
        <v>18</v>
      </c>
      <c r="AD664" s="66">
        <f ca="1">IF(ISERROR(VLOOKUP(Table1[[#This Row],[item]],INDIRECT("'"&amp;Table1[[#This Row],[sheet]]&amp;"'!$A$8:$T$42"),Table1[[#This Row],[r]],FALSE)),"",VLOOKUP(Table1[[#This Row],[item]],INDIRECT("'"&amp;Table1[[#This Row],[sheet]]&amp;"'!$A$8:$T$42"),Table1[[#This Row],[r]],FALSE))</f>
        <v>0</v>
      </c>
      <c r="AE664" s="72" t="str">
        <f>IF(VLOOKUP(Table1[[#This Row],[sheet]],Prg!$A$7:$J$31,10,FALSE)="","",VLOOKUP(Table1[[#This Row],[sheet]],Prg!$A$7:$J$31,10,FALSE)*1)</f>
        <v/>
      </c>
      <c r="AF664" s="72">
        <f>VLOOKUP(Table1[[#This Row],[sheet]],Prg!$A$7:$J$31,5,FALSE)</f>
        <v>0</v>
      </c>
      <c r="AG664" s="72">
        <f>ROW()</f>
        <v>664</v>
      </c>
    </row>
    <row r="665" spans="24:33" hidden="1" x14ac:dyDescent="0.3">
      <c r="X665" s="66">
        <v>4</v>
      </c>
      <c r="Y665" s="66" t="s">
        <v>484</v>
      </c>
      <c r="Z665" s="66" t="s">
        <v>471</v>
      </c>
      <c r="AA665" s="66" t="str">
        <f>IF(OR(VLOOKUP(Table1[[#This Row],[sheet]],Prg!$A$7:$F$31,6,FALSE)=Prg!$O$2,VLOOKUP(Table1[[#This Row],[sheet]],Prg!$A$7:$F$31,6,FALSE)=Prg!$O$3),"Yes","No")</f>
        <v>No</v>
      </c>
      <c r="AB665" s="66">
        <v>2025</v>
      </c>
      <c r="AC665" s="72">
        <v>18</v>
      </c>
      <c r="AD665" s="66">
        <f ca="1">IF(ISERROR(VLOOKUP(Table1[[#This Row],[item]],INDIRECT("'"&amp;Table1[[#This Row],[sheet]]&amp;"'!$A$8:$T$42"),Table1[[#This Row],[r]],FALSE)),"",VLOOKUP(Table1[[#This Row],[item]],INDIRECT("'"&amp;Table1[[#This Row],[sheet]]&amp;"'!$A$8:$T$42"),Table1[[#This Row],[r]],FALSE))</f>
        <v>0</v>
      </c>
      <c r="AE665" s="72" t="str">
        <f>IF(VLOOKUP(Table1[[#This Row],[sheet]],Prg!$A$7:$J$31,10,FALSE)="","",VLOOKUP(Table1[[#This Row],[sheet]],Prg!$A$7:$J$31,10,FALSE)*1)</f>
        <v/>
      </c>
      <c r="AF665" s="72">
        <f>VLOOKUP(Table1[[#This Row],[sheet]],Prg!$A$7:$J$31,5,FALSE)</f>
        <v>0</v>
      </c>
      <c r="AG665" s="72">
        <f>ROW()</f>
        <v>665</v>
      </c>
    </row>
    <row r="666" spans="24:33" hidden="1" x14ac:dyDescent="0.3">
      <c r="X666" s="66">
        <v>4</v>
      </c>
      <c r="Y666" s="66" t="s">
        <v>485</v>
      </c>
      <c r="Z666" s="66" t="s">
        <v>472</v>
      </c>
      <c r="AA666" s="66" t="str">
        <f>IF(OR(VLOOKUP(Table1[[#This Row],[sheet]],Prg!$A$7:$F$31,6,FALSE)=Prg!$O$2,VLOOKUP(Table1[[#This Row],[sheet]],Prg!$A$7:$F$31,6,FALSE)=Prg!$O$3),"Yes","No")</f>
        <v>No</v>
      </c>
      <c r="AB666" s="66">
        <v>2025</v>
      </c>
      <c r="AC666" s="72">
        <v>18</v>
      </c>
      <c r="AD666" s="66">
        <f ca="1">IF(ISERROR(VLOOKUP(Table1[[#This Row],[item]],INDIRECT("'"&amp;Table1[[#This Row],[sheet]]&amp;"'!$A$8:$T$42"),Table1[[#This Row],[r]],FALSE)),"",VLOOKUP(Table1[[#This Row],[item]],INDIRECT("'"&amp;Table1[[#This Row],[sheet]]&amp;"'!$A$8:$T$42"),Table1[[#This Row],[r]],FALSE))</f>
        <v>0</v>
      </c>
      <c r="AE666" s="72" t="str">
        <f>IF(VLOOKUP(Table1[[#This Row],[sheet]],Prg!$A$7:$J$31,10,FALSE)="","",VLOOKUP(Table1[[#This Row],[sheet]],Prg!$A$7:$J$31,10,FALSE)*1)</f>
        <v/>
      </c>
      <c r="AF666" s="72">
        <f>VLOOKUP(Table1[[#This Row],[sheet]],Prg!$A$7:$J$31,5,FALSE)</f>
        <v>0</v>
      </c>
      <c r="AG666" s="72">
        <f>ROW()</f>
        <v>666</v>
      </c>
    </row>
    <row r="667" spans="24:33" hidden="1" x14ac:dyDescent="0.3">
      <c r="X667" s="66">
        <v>4</v>
      </c>
      <c r="Y667" s="66" t="s">
        <v>486</v>
      </c>
      <c r="Z667" s="66" t="s">
        <v>31</v>
      </c>
      <c r="AA667" s="66" t="str">
        <f>IF(OR(VLOOKUP(Table1[[#This Row],[sheet]],Prg!$A$7:$F$31,6,FALSE)=Prg!$O$2,VLOOKUP(Table1[[#This Row],[sheet]],Prg!$A$7:$F$31,6,FALSE)=Prg!$O$3),"Yes","No")</f>
        <v>No</v>
      </c>
      <c r="AB667" s="66">
        <v>2025</v>
      </c>
      <c r="AC667" s="72">
        <v>18</v>
      </c>
      <c r="AD667" s="66">
        <f ca="1">IF(ISERROR(VLOOKUP(Table1[[#This Row],[item]],INDIRECT("'"&amp;Table1[[#This Row],[sheet]]&amp;"'!$A$8:$T$42"),Table1[[#This Row],[r]],FALSE)),"",VLOOKUP(Table1[[#This Row],[item]],INDIRECT("'"&amp;Table1[[#This Row],[sheet]]&amp;"'!$A$8:$T$42"),Table1[[#This Row],[r]],FALSE))</f>
        <v>0</v>
      </c>
      <c r="AE667" s="72" t="str">
        <f>IF(VLOOKUP(Table1[[#This Row],[sheet]],Prg!$A$7:$J$31,10,FALSE)="","",VLOOKUP(Table1[[#This Row],[sheet]],Prg!$A$7:$J$31,10,FALSE)*1)</f>
        <v/>
      </c>
      <c r="AF667" s="72">
        <f>VLOOKUP(Table1[[#This Row],[sheet]],Prg!$A$7:$J$31,5,FALSE)</f>
        <v>0</v>
      </c>
      <c r="AG667" s="72">
        <f>ROW()</f>
        <v>667</v>
      </c>
    </row>
    <row r="668" spans="24:33" hidden="1" x14ac:dyDescent="0.3">
      <c r="X668" s="66">
        <v>4</v>
      </c>
      <c r="Y668" s="70" t="s">
        <v>487</v>
      </c>
      <c r="Z668" s="70" t="s">
        <v>12</v>
      </c>
      <c r="AA668" s="70" t="str">
        <f>IF(OR(VLOOKUP(Table1[[#This Row],[sheet]],Prg!$A$7:$F$31,6,FALSE)=Prg!$O$2,VLOOKUP(Table1[[#This Row],[sheet]],Prg!$A$7:$F$31,6,FALSE)=Prg!$O$3),"Yes","No")</f>
        <v>No</v>
      </c>
      <c r="AB668" s="70">
        <v>2026</v>
      </c>
      <c r="AC668" s="72">
        <v>19</v>
      </c>
      <c r="AD668" s="66">
        <f ca="1">IF(ISERROR(VLOOKUP(Table1[[#This Row],[item]],INDIRECT("'"&amp;Table1[[#This Row],[sheet]]&amp;"'!$A$8:$T$42"),Table1[[#This Row],[r]],FALSE)),"",VLOOKUP(Table1[[#This Row],[item]],INDIRECT("'"&amp;Table1[[#This Row],[sheet]]&amp;"'!$A$8:$T$42"),Table1[[#This Row],[r]],FALSE))</f>
        <v>0</v>
      </c>
      <c r="AE668" s="72" t="str">
        <f>IF(VLOOKUP(Table1[[#This Row],[sheet]],Prg!$A$7:$J$31,10,FALSE)="","",VLOOKUP(Table1[[#This Row],[sheet]],Prg!$A$7:$J$31,10,FALSE)*1)</f>
        <v/>
      </c>
      <c r="AF668" s="72">
        <f>VLOOKUP(Table1[[#This Row],[sheet]],Prg!$A$7:$J$31,5,FALSE)</f>
        <v>0</v>
      </c>
      <c r="AG668" s="72">
        <f>ROW()</f>
        <v>668</v>
      </c>
    </row>
    <row r="669" spans="24:33" hidden="1" x14ac:dyDescent="0.3">
      <c r="X669" s="66">
        <v>4</v>
      </c>
      <c r="Y669" s="66" t="s">
        <v>488</v>
      </c>
      <c r="Z669" s="66" t="s">
        <v>13</v>
      </c>
      <c r="AA669" s="66" t="str">
        <f>IF(OR(VLOOKUP(Table1[[#This Row],[sheet]],Prg!$A$7:$F$31,6,FALSE)=Prg!$O$2,VLOOKUP(Table1[[#This Row],[sheet]],Prg!$A$7:$F$31,6,FALSE)=Prg!$O$3),"Yes","No")</f>
        <v>No</v>
      </c>
      <c r="AB669" s="66">
        <v>2026</v>
      </c>
      <c r="AC669" s="72">
        <v>19</v>
      </c>
      <c r="AD669" s="66">
        <f ca="1">IF(ISERROR(VLOOKUP(Table1[[#This Row],[item]],INDIRECT("'"&amp;Table1[[#This Row],[sheet]]&amp;"'!$A$8:$T$42"),Table1[[#This Row],[r]],FALSE)),"",VLOOKUP(Table1[[#This Row],[item]],INDIRECT("'"&amp;Table1[[#This Row],[sheet]]&amp;"'!$A$8:$T$42"),Table1[[#This Row],[r]],FALSE))</f>
        <v>0</v>
      </c>
      <c r="AE669" s="72" t="str">
        <f>IF(VLOOKUP(Table1[[#This Row],[sheet]],Prg!$A$7:$J$31,10,FALSE)="","",VLOOKUP(Table1[[#This Row],[sheet]],Prg!$A$7:$J$31,10,FALSE)*1)</f>
        <v/>
      </c>
      <c r="AF669" s="72">
        <f>VLOOKUP(Table1[[#This Row],[sheet]],Prg!$A$7:$J$31,5,FALSE)</f>
        <v>0</v>
      </c>
      <c r="AG669" s="72">
        <f>ROW()</f>
        <v>669</v>
      </c>
    </row>
    <row r="670" spans="24:33" hidden="1" x14ac:dyDescent="0.3">
      <c r="X670" s="66">
        <v>4</v>
      </c>
      <c r="Y670" s="66" t="s">
        <v>489</v>
      </c>
      <c r="Z670" s="66" t="s">
        <v>14</v>
      </c>
      <c r="AA670" s="66" t="str">
        <f>IF(OR(VLOOKUP(Table1[[#This Row],[sheet]],Prg!$A$7:$F$31,6,FALSE)=Prg!$O$2,VLOOKUP(Table1[[#This Row],[sheet]],Prg!$A$7:$F$31,6,FALSE)=Prg!$O$3),"Yes","No")</f>
        <v>No</v>
      </c>
      <c r="AB670" s="66">
        <v>2026</v>
      </c>
      <c r="AC670" s="72">
        <v>19</v>
      </c>
      <c r="AD670" s="66">
        <f ca="1">IF(ISERROR(VLOOKUP(Table1[[#This Row],[item]],INDIRECT("'"&amp;Table1[[#This Row],[sheet]]&amp;"'!$A$8:$T$42"),Table1[[#This Row],[r]],FALSE)),"",VLOOKUP(Table1[[#This Row],[item]],INDIRECT("'"&amp;Table1[[#This Row],[sheet]]&amp;"'!$A$8:$T$42"),Table1[[#This Row],[r]],FALSE))</f>
        <v>0</v>
      </c>
      <c r="AE670" s="72" t="str">
        <f>IF(VLOOKUP(Table1[[#This Row],[sheet]],Prg!$A$7:$J$31,10,FALSE)="","",VLOOKUP(Table1[[#This Row],[sheet]],Prg!$A$7:$J$31,10,FALSE)*1)</f>
        <v/>
      </c>
      <c r="AF670" s="72">
        <f>VLOOKUP(Table1[[#This Row],[sheet]],Prg!$A$7:$J$31,5,FALSE)</f>
        <v>0</v>
      </c>
      <c r="AG670" s="72">
        <f>ROW()</f>
        <v>670</v>
      </c>
    </row>
    <row r="671" spans="24:33" hidden="1" x14ac:dyDescent="0.3">
      <c r="X671" s="66">
        <v>4</v>
      </c>
      <c r="Y671" s="66" t="s">
        <v>490</v>
      </c>
      <c r="Z671" s="66" t="s">
        <v>464</v>
      </c>
      <c r="AA671" s="66" t="str">
        <f>IF(OR(VLOOKUP(Table1[[#This Row],[sheet]],Prg!$A$7:$F$31,6,FALSE)=Prg!$O$2,VLOOKUP(Table1[[#This Row],[sheet]],Prg!$A$7:$F$31,6,FALSE)=Prg!$O$3),"Yes","No")</f>
        <v>No</v>
      </c>
      <c r="AB671" s="66">
        <v>2026</v>
      </c>
      <c r="AC671" s="72">
        <v>19</v>
      </c>
      <c r="AD671" s="66">
        <f ca="1">IF(ISERROR(VLOOKUP(Table1[[#This Row],[item]],INDIRECT("'"&amp;Table1[[#This Row],[sheet]]&amp;"'!$A$8:$T$42"),Table1[[#This Row],[r]],FALSE)),"",VLOOKUP(Table1[[#This Row],[item]],INDIRECT("'"&amp;Table1[[#This Row],[sheet]]&amp;"'!$A$8:$T$42"),Table1[[#This Row],[r]],FALSE))</f>
        <v>0</v>
      </c>
      <c r="AE671" s="72" t="str">
        <f>IF(VLOOKUP(Table1[[#This Row],[sheet]],Prg!$A$7:$J$31,10,FALSE)="","",VLOOKUP(Table1[[#This Row],[sheet]],Prg!$A$7:$J$31,10,FALSE)*1)</f>
        <v/>
      </c>
      <c r="AF671" s="72">
        <f>VLOOKUP(Table1[[#This Row],[sheet]],Prg!$A$7:$J$31,5,FALSE)</f>
        <v>0</v>
      </c>
      <c r="AG671" s="72">
        <f>ROW()</f>
        <v>671</v>
      </c>
    </row>
    <row r="672" spans="24:33" hidden="1" x14ac:dyDescent="0.3">
      <c r="X672" s="66">
        <v>4</v>
      </c>
      <c r="Y672" s="66" t="s">
        <v>491</v>
      </c>
      <c r="Z672" s="66" t="s">
        <v>15</v>
      </c>
      <c r="AA672" s="66" t="str">
        <f>IF(OR(VLOOKUP(Table1[[#This Row],[sheet]],Prg!$A$7:$F$31,6,FALSE)=Prg!$O$2,VLOOKUP(Table1[[#This Row],[sheet]],Prg!$A$7:$F$31,6,FALSE)=Prg!$O$3),"Yes","No")</f>
        <v>No</v>
      </c>
      <c r="AB672" s="66">
        <v>2026</v>
      </c>
      <c r="AC672" s="72">
        <v>19</v>
      </c>
      <c r="AD672" s="66">
        <f ca="1">IF(ISERROR(VLOOKUP(Table1[[#This Row],[item]],INDIRECT("'"&amp;Table1[[#This Row],[sheet]]&amp;"'!$A$8:$T$42"),Table1[[#This Row],[r]],FALSE)),"",VLOOKUP(Table1[[#This Row],[item]],INDIRECT("'"&amp;Table1[[#This Row],[sheet]]&amp;"'!$A$8:$T$42"),Table1[[#This Row],[r]],FALSE))</f>
        <v>0</v>
      </c>
      <c r="AE672" s="72" t="str">
        <f>IF(VLOOKUP(Table1[[#This Row],[sheet]],Prg!$A$7:$J$31,10,FALSE)="","",VLOOKUP(Table1[[#This Row],[sheet]],Prg!$A$7:$J$31,10,FALSE)*1)</f>
        <v/>
      </c>
      <c r="AF672" s="72">
        <f>VLOOKUP(Table1[[#This Row],[sheet]],Prg!$A$7:$J$31,5,FALSE)</f>
        <v>0</v>
      </c>
      <c r="AG672" s="72">
        <f>ROW()</f>
        <v>672</v>
      </c>
    </row>
    <row r="673" spans="24:33" hidden="1" x14ac:dyDescent="0.3">
      <c r="X673" s="66">
        <v>4</v>
      </c>
      <c r="Y673" s="66" t="s">
        <v>492</v>
      </c>
      <c r="Z673" s="66" t="s">
        <v>16</v>
      </c>
      <c r="AA673" s="66" t="str">
        <f>IF(OR(VLOOKUP(Table1[[#This Row],[sheet]],Prg!$A$7:$F$31,6,FALSE)=Prg!$O$2,VLOOKUP(Table1[[#This Row],[sheet]],Prg!$A$7:$F$31,6,FALSE)=Prg!$O$3),"Yes","No")</f>
        <v>No</v>
      </c>
      <c r="AB673" s="66">
        <v>2026</v>
      </c>
      <c r="AC673" s="72">
        <v>19</v>
      </c>
      <c r="AD673" s="66">
        <f ca="1">IF(ISERROR(VLOOKUP(Table1[[#This Row],[item]],INDIRECT("'"&amp;Table1[[#This Row],[sheet]]&amp;"'!$A$8:$T$42"),Table1[[#This Row],[r]],FALSE)),"",VLOOKUP(Table1[[#This Row],[item]],INDIRECT("'"&amp;Table1[[#This Row],[sheet]]&amp;"'!$A$8:$T$42"),Table1[[#This Row],[r]],FALSE))</f>
        <v>0</v>
      </c>
      <c r="AE673" s="72" t="str">
        <f>IF(VLOOKUP(Table1[[#This Row],[sheet]],Prg!$A$7:$J$31,10,FALSE)="","",VLOOKUP(Table1[[#This Row],[sheet]],Prg!$A$7:$J$31,10,FALSE)*1)</f>
        <v/>
      </c>
      <c r="AF673" s="72">
        <f>VLOOKUP(Table1[[#This Row],[sheet]],Prg!$A$7:$J$31,5,FALSE)</f>
        <v>0</v>
      </c>
      <c r="AG673" s="72">
        <f>ROW()</f>
        <v>673</v>
      </c>
    </row>
    <row r="674" spans="24:33" hidden="1" x14ac:dyDescent="0.3">
      <c r="X674" s="66">
        <v>4</v>
      </c>
      <c r="Y674" s="66" t="s">
        <v>493</v>
      </c>
      <c r="Z674" s="66" t="s">
        <v>17</v>
      </c>
      <c r="AA674" s="66" t="str">
        <f>IF(OR(VLOOKUP(Table1[[#This Row],[sheet]],Prg!$A$7:$F$31,6,FALSE)=Prg!$O$2,VLOOKUP(Table1[[#This Row],[sheet]],Prg!$A$7:$F$31,6,FALSE)=Prg!$O$3),"Yes","No")</f>
        <v>No</v>
      </c>
      <c r="AB674" s="66">
        <v>2026</v>
      </c>
      <c r="AC674" s="72">
        <v>19</v>
      </c>
      <c r="AD674" s="66">
        <f ca="1">IF(ISERROR(VLOOKUP(Table1[[#This Row],[item]],INDIRECT("'"&amp;Table1[[#This Row],[sheet]]&amp;"'!$A$8:$T$42"),Table1[[#This Row],[r]],FALSE)),"",VLOOKUP(Table1[[#This Row],[item]],INDIRECT("'"&amp;Table1[[#This Row],[sheet]]&amp;"'!$A$8:$T$42"),Table1[[#This Row],[r]],FALSE))</f>
        <v>0</v>
      </c>
      <c r="AE674" s="72" t="str">
        <f>IF(VLOOKUP(Table1[[#This Row],[sheet]],Prg!$A$7:$J$31,10,FALSE)="","",VLOOKUP(Table1[[#This Row],[sheet]],Prg!$A$7:$J$31,10,FALSE)*1)</f>
        <v/>
      </c>
      <c r="AF674" s="72">
        <f>VLOOKUP(Table1[[#This Row],[sheet]],Prg!$A$7:$J$31,5,FALSE)</f>
        <v>0</v>
      </c>
      <c r="AG674" s="72">
        <f>ROW()</f>
        <v>674</v>
      </c>
    </row>
    <row r="675" spans="24:33" hidden="1" x14ac:dyDescent="0.3">
      <c r="X675" s="66">
        <v>4</v>
      </c>
      <c r="Y675" s="66" t="s">
        <v>494</v>
      </c>
      <c r="Z675" s="66" t="s">
        <v>465</v>
      </c>
      <c r="AA675" s="66" t="str">
        <f>IF(OR(VLOOKUP(Table1[[#This Row],[sheet]],Prg!$A$7:$F$31,6,FALSE)=Prg!$O$2,VLOOKUP(Table1[[#This Row],[sheet]],Prg!$A$7:$F$31,6,FALSE)=Prg!$O$3),"Yes","No")</f>
        <v>No</v>
      </c>
      <c r="AB675" s="66">
        <v>2026</v>
      </c>
      <c r="AC675" s="72">
        <v>19</v>
      </c>
      <c r="AD675" s="66">
        <f ca="1">IF(ISERROR(VLOOKUP(Table1[[#This Row],[item]],INDIRECT("'"&amp;Table1[[#This Row],[sheet]]&amp;"'!$A$8:$T$42"),Table1[[#This Row],[r]],FALSE)),"",VLOOKUP(Table1[[#This Row],[item]],INDIRECT("'"&amp;Table1[[#This Row],[sheet]]&amp;"'!$A$8:$T$42"),Table1[[#This Row],[r]],FALSE))</f>
        <v>0</v>
      </c>
      <c r="AE675" s="72" t="str">
        <f>IF(VLOOKUP(Table1[[#This Row],[sheet]],Prg!$A$7:$J$31,10,FALSE)="","",VLOOKUP(Table1[[#This Row],[sheet]],Prg!$A$7:$J$31,10,FALSE)*1)</f>
        <v/>
      </c>
      <c r="AF675" s="72">
        <f>VLOOKUP(Table1[[#This Row],[sheet]],Prg!$A$7:$J$31,5,FALSE)</f>
        <v>0</v>
      </c>
      <c r="AG675" s="72">
        <f>ROW()</f>
        <v>675</v>
      </c>
    </row>
    <row r="676" spans="24:33" hidden="1" x14ac:dyDescent="0.3">
      <c r="X676" s="66">
        <v>4</v>
      </c>
      <c r="Y676" s="66" t="s">
        <v>495</v>
      </c>
      <c r="Z676" s="66" t="s">
        <v>18</v>
      </c>
      <c r="AA676" s="66" t="str">
        <f>IF(OR(VLOOKUP(Table1[[#This Row],[sheet]],Prg!$A$7:$F$31,6,FALSE)=Prg!$O$2,VLOOKUP(Table1[[#This Row],[sheet]],Prg!$A$7:$F$31,6,FALSE)=Prg!$O$3),"Yes","No")</f>
        <v>No</v>
      </c>
      <c r="AB676" s="66">
        <v>2026</v>
      </c>
      <c r="AC676" s="72">
        <v>19</v>
      </c>
      <c r="AD676" s="66">
        <f ca="1">IF(ISERROR(VLOOKUP(Table1[[#This Row],[item]],INDIRECT("'"&amp;Table1[[#This Row],[sheet]]&amp;"'!$A$8:$T$42"),Table1[[#This Row],[r]],FALSE)),"",VLOOKUP(Table1[[#This Row],[item]],INDIRECT("'"&amp;Table1[[#This Row],[sheet]]&amp;"'!$A$8:$T$42"),Table1[[#This Row],[r]],FALSE))</f>
        <v>0</v>
      </c>
      <c r="AE676" s="72" t="str">
        <f>IF(VLOOKUP(Table1[[#This Row],[sheet]],Prg!$A$7:$J$31,10,FALSE)="","",VLOOKUP(Table1[[#This Row],[sheet]],Prg!$A$7:$J$31,10,FALSE)*1)</f>
        <v/>
      </c>
      <c r="AF676" s="72">
        <f>VLOOKUP(Table1[[#This Row],[sheet]],Prg!$A$7:$J$31,5,FALSE)</f>
        <v>0</v>
      </c>
      <c r="AG676" s="72">
        <f>ROW()</f>
        <v>676</v>
      </c>
    </row>
    <row r="677" spans="24:33" hidden="1" x14ac:dyDescent="0.3">
      <c r="X677" s="66">
        <v>4</v>
      </c>
      <c r="Y677" s="66" t="s">
        <v>496</v>
      </c>
      <c r="Z677" s="66" t="s">
        <v>19</v>
      </c>
      <c r="AA677" s="66" t="str">
        <f>IF(OR(VLOOKUP(Table1[[#This Row],[sheet]],Prg!$A$7:$F$31,6,FALSE)=Prg!$O$2,VLOOKUP(Table1[[#This Row],[sheet]],Prg!$A$7:$F$31,6,FALSE)=Prg!$O$3),"Yes","No")</f>
        <v>No</v>
      </c>
      <c r="AB677" s="66">
        <v>2026</v>
      </c>
      <c r="AC677" s="72">
        <v>19</v>
      </c>
      <c r="AD677" s="66">
        <f ca="1">IF(ISERROR(VLOOKUP(Table1[[#This Row],[item]],INDIRECT("'"&amp;Table1[[#This Row],[sheet]]&amp;"'!$A$8:$T$42"),Table1[[#This Row],[r]],FALSE)),"",VLOOKUP(Table1[[#This Row],[item]],INDIRECT("'"&amp;Table1[[#This Row],[sheet]]&amp;"'!$A$8:$T$42"),Table1[[#This Row],[r]],FALSE))</f>
        <v>0</v>
      </c>
      <c r="AE677" s="72" t="str">
        <f>IF(VLOOKUP(Table1[[#This Row],[sheet]],Prg!$A$7:$J$31,10,FALSE)="","",VLOOKUP(Table1[[#This Row],[sheet]],Prg!$A$7:$J$31,10,FALSE)*1)</f>
        <v/>
      </c>
      <c r="AF677" s="72">
        <f>VLOOKUP(Table1[[#This Row],[sheet]],Prg!$A$7:$J$31,5,FALSE)</f>
        <v>0</v>
      </c>
      <c r="AG677" s="72">
        <f>ROW()</f>
        <v>677</v>
      </c>
    </row>
    <row r="678" spans="24:33" hidden="1" x14ac:dyDescent="0.3">
      <c r="X678" s="66">
        <v>4</v>
      </c>
      <c r="Y678" s="66" t="s">
        <v>497</v>
      </c>
      <c r="Z678" s="66" t="s">
        <v>20</v>
      </c>
      <c r="AA678" s="66" t="str">
        <f>IF(OR(VLOOKUP(Table1[[#This Row],[sheet]],Prg!$A$7:$F$31,6,FALSE)=Prg!$O$2,VLOOKUP(Table1[[#This Row],[sheet]],Prg!$A$7:$F$31,6,FALSE)=Prg!$O$3),"Yes","No")</f>
        <v>No</v>
      </c>
      <c r="AB678" s="66">
        <v>2026</v>
      </c>
      <c r="AC678" s="72">
        <v>19</v>
      </c>
      <c r="AD678" s="66">
        <f ca="1">IF(ISERROR(VLOOKUP(Table1[[#This Row],[item]],INDIRECT("'"&amp;Table1[[#This Row],[sheet]]&amp;"'!$A$8:$T$42"),Table1[[#This Row],[r]],FALSE)),"",VLOOKUP(Table1[[#This Row],[item]],INDIRECT("'"&amp;Table1[[#This Row],[sheet]]&amp;"'!$A$8:$T$42"),Table1[[#This Row],[r]],FALSE))</f>
        <v>0</v>
      </c>
      <c r="AE678" s="72" t="str">
        <f>IF(VLOOKUP(Table1[[#This Row],[sheet]],Prg!$A$7:$J$31,10,FALSE)="","",VLOOKUP(Table1[[#This Row],[sheet]],Prg!$A$7:$J$31,10,FALSE)*1)</f>
        <v/>
      </c>
      <c r="AF678" s="72">
        <f>VLOOKUP(Table1[[#This Row],[sheet]],Prg!$A$7:$J$31,5,FALSE)</f>
        <v>0</v>
      </c>
      <c r="AG678" s="72">
        <f>ROW()</f>
        <v>678</v>
      </c>
    </row>
    <row r="679" spans="24:33" hidden="1" x14ac:dyDescent="0.3">
      <c r="X679" s="66">
        <v>4</v>
      </c>
      <c r="Y679" s="66" t="s">
        <v>498</v>
      </c>
      <c r="Z679" s="66" t="s">
        <v>466</v>
      </c>
      <c r="AA679" s="66" t="str">
        <f>IF(OR(VLOOKUP(Table1[[#This Row],[sheet]],Prg!$A$7:$F$31,6,FALSE)=Prg!$O$2,VLOOKUP(Table1[[#This Row],[sheet]],Prg!$A$7:$F$31,6,FALSE)=Prg!$O$3),"Yes","No")</f>
        <v>No</v>
      </c>
      <c r="AB679" s="66">
        <v>2026</v>
      </c>
      <c r="AC679" s="72">
        <v>19</v>
      </c>
      <c r="AD679" s="66">
        <f ca="1">IF(ISERROR(VLOOKUP(Table1[[#This Row],[item]],INDIRECT("'"&amp;Table1[[#This Row],[sheet]]&amp;"'!$A$8:$T$42"),Table1[[#This Row],[r]],FALSE)),"",VLOOKUP(Table1[[#This Row],[item]],INDIRECT("'"&amp;Table1[[#This Row],[sheet]]&amp;"'!$A$8:$T$42"),Table1[[#This Row],[r]],FALSE))</f>
        <v>0</v>
      </c>
      <c r="AE679" s="72" t="str">
        <f>IF(VLOOKUP(Table1[[#This Row],[sheet]],Prg!$A$7:$J$31,10,FALSE)="","",VLOOKUP(Table1[[#This Row],[sheet]],Prg!$A$7:$J$31,10,FALSE)*1)</f>
        <v/>
      </c>
      <c r="AF679" s="72">
        <f>VLOOKUP(Table1[[#This Row],[sheet]],Prg!$A$7:$J$31,5,FALSE)</f>
        <v>0</v>
      </c>
      <c r="AG679" s="72">
        <f>ROW()</f>
        <v>679</v>
      </c>
    </row>
    <row r="680" spans="24:33" hidden="1" x14ac:dyDescent="0.3">
      <c r="X680" s="66">
        <v>4</v>
      </c>
      <c r="Y680" s="66" t="s">
        <v>499</v>
      </c>
      <c r="Z680" s="66" t="s">
        <v>21</v>
      </c>
      <c r="AA680" s="66" t="str">
        <f>IF(OR(VLOOKUP(Table1[[#This Row],[sheet]],Prg!$A$7:$F$31,6,FALSE)=Prg!$O$2,VLOOKUP(Table1[[#This Row],[sheet]],Prg!$A$7:$F$31,6,FALSE)=Prg!$O$3),"Yes","No")</f>
        <v>No</v>
      </c>
      <c r="AB680" s="66">
        <v>2026</v>
      </c>
      <c r="AC680" s="72">
        <v>19</v>
      </c>
      <c r="AD680" s="66">
        <f ca="1">IF(ISERROR(VLOOKUP(Table1[[#This Row],[item]],INDIRECT("'"&amp;Table1[[#This Row],[sheet]]&amp;"'!$A$8:$T$42"),Table1[[#This Row],[r]],FALSE)),"",VLOOKUP(Table1[[#This Row],[item]],INDIRECT("'"&amp;Table1[[#This Row],[sheet]]&amp;"'!$A$8:$T$42"),Table1[[#This Row],[r]],FALSE))</f>
        <v>0</v>
      </c>
      <c r="AE680" s="72" t="str">
        <f>IF(VLOOKUP(Table1[[#This Row],[sheet]],Prg!$A$7:$J$31,10,FALSE)="","",VLOOKUP(Table1[[#This Row],[sheet]],Prg!$A$7:$J$31,10,FALSE)*1)</f>
        <v/>
      </c>
      <c r="AF680" s="72">
        <f>VLOOKUP(Table1[[#This Row],[sheet]],Prg!$A$7:$J$31,5,FALSE)</f>
        <v>0</v>
      </c>
      <c r="AG680" s="72">
        <f>ROW()</f>
        <v>680</v>
      </c>
    </row>
    <row r="681" spans="24:33" hidden="1" x14ac:dyDescent="0.3">
      <c r="X681" s="66">
        <v>4</v>
      </c>
      <c r="Y681" s="66" t="s">
        <v>500</v>
      </c>
      <c r="Z681" s="66" t="s">
        <v>22</v>
      </c>
      <c r="AA681" s="66" t="str">
        <f>IF(OR(VLOOKUP(Table1[[#This Row],[sheet]],Prg!$A$7:$F$31,6,FALSE)=Prg!$O$2,VLOOKUP(Table1[[#This Row],[sheet]],Prg!$A$7:$F$31,6,FALSE)=Prg!$O$3),"Yes","No")</f>
        <v>No</v>
      </c>
      <c r="AB681" s="66">
        <v>2026</v>
      </c>
      <c r="AC681" s="72">
        <v>19</v>
      </c>
      <c r="AD681" s="66">
        <f ca="1">IF(ISERROR(VLOOKUP(Table1[[#This Row],[item]],INDIRECT("'"&amp;Table1[[#This Row],[sheet]]&amp;"'!$A$8:$T$42"),Table1[[#This Row],[r]],FALSE)),"",VLOOKUP(Table1[[#This Row],[item]],INDIRECT("'"&amp;Table1[[#This Row],[sheet]]&amp;"'!$A$8:$T$42"),Table1[[#This Row],[r]],FALSE))</f>
        <v>0</v>
      </c>
      <c r="AE681" s="72" t="str">
        <f>IF(VLOOKUP(Table1[[#This Row],[sheet]],Prg!$A$7:$J$31,10,FALSE)="","",VLOOKUP(Table1[[#This Row],[sheet]],Prg!$A$7:$J$31,10,FALSE)*1)</f>
        <v/>
      </c>
      <c r="AF681" s="72">
        <f>VLOOKUP(Table1[[#This Row],[sheet]],Prg!$A$7:$J$31,5,FALSE)</f>
        <v>0</v>
      </c>
      <c r="AG681" s="72">
        <f>ROW()</f>
        <v>681</v>
      </c>
    </row>
    <row r="682" spans="24:33" hidden="1" x14ac:dyDescent="0.3">
      <c r="X682" s="66">
        <v>4</v>
      </c>
      <c r="Y682" s="66" t="s">
        <v>501</v>
      </c>
      <c r="Z682" s="66" t="s">
        <v>23</v>
      </c>
      <c r="AA682" s="66" t="str">
        <f>IF(OR(VLOOKUP(Table1[[#This Row],[sheet]],Prg!$A$7:$F$31,6,FALSE)=Prg!$O$2,VLOOKUP(Table1[[#This Row],[sheet]],Prg!$A$7:$F$31,6,FALSE)=Prg!$O$3),"Yes","No")</f>
        <v>No</v>
      </c>
      <c r="AB682" s="66">
        <v>2026</v>
      </c>
      <c r="AC682" s="72">
        <v>19</v>
      </c>
      <c r="AD682" s="66">
        <f ca="1">IF(ISERROR(VLOOKUP(Table1[[#This Row],[item]],INDIRECT("'"&amp;Table1[[#This Row],[sheet]]&amp;"'!$A$8:$T$42"),Table1[[#This Row],[r]],FALSE)),"",VLOOKUP(Table1[[#This Row],[item]],INDIRECT("'"&amp;Table1[[#This Row],[sheet]]&amp;"'!$A$8:$T$42"),Table1[[#This Row],[r]],FALSE))</f>
        <v>0</v>
      </c>
      <c r="AE682" s="72" t="str">
        <f>IF(VLOOKUP(Table1[[#This Row],[sheet]],Prg!$A$7:$J$31,10,FALSE)="","",VLOOKUP(Table1[[#This Row],[sheet]],Prg!$A$7:$J$31,10,FALSE)*1)</f>
        <v/>
      </c>
      <c r="AF682" s="72">
        <f>VLOOKUP(Table1[[#This Row],[sheet]],Prg!$A$7:$J$31,5,FALSE)</f>
        <v>0</v>
      </c>
      <c r="AG682" s="72">
        <f>ROW()</f>
        <v>682</v>
      </c>
    </row>
    <row r="683" spans="24:33" hidden="1" x14ac:dyDescent="0.3">
      <c r="X683" s="66">
        <v>4</v>
      </c>
      <c r="Y683" s="66" t="s">
        <v>502</v>
      </c>
      <c r="Z683" s="66" t="s">
        <v>467</v>
      </c>
      <c r="AA683" s="66" t="str">
        <f>IF(OR(VLOOKUP(Table1[[#This Row],[sheet]],Prg!$A$7:$F$31,6,FALSE)=Prg!$O$2,VLOOKUP(Table1[[#This Row],[sheet]],Prg!$A$7:$F$31,6,FALSE)=Prg!$O$3),"Yes","No")</f>
        <v>No</v>
      </c>
      <c r="AB683" s="66">
        <v>2026</v>
      </c>
      <c r="AC683" s="72">
        <v>19</v>
      </c>
      <c r="AD683" s="66">
        <f ca="1">IF(ISERROR(VLOOKUP(Table1[[#This Row],[item]],INDIRECT("'"&amp;Table1[[#This Row],[sheet]]&amp;"'!$A$8:$T$42"),Table1[[#This Row],[r]],FALSE)),"",VLOOKUP(Table1[[#This Row],[item]],INDIRECT("'"&amp;Table1[[#This Row],[sheet]]&amp;"'!$A$8:$T$42"),Table1[[#This Row],[r]],FALSE))</f>
        <v>0</v>
      </c>
      <c r="AE683" s="72" t="str">
        <f>IF(VLOOKUP(Table1[[#This Row],[sheet]],Prg!$A$7:$J$31,10,FALSE)="","",VLOOKUP(Table1[[#This Row],[sheet]],Prg!$A$7:$J$31,10,FALSE)*1)</f>
        <v/>
      </c>
      <c r="AF683" s="72">
        <f>VLOOKUP(Table1[[#This Row],[sheet]],Prg!$A$7:$J$31,5,FALSE)</f>
        <v>0</v>
      </c>
      <c r="AG683" s="72">
        <f>ROW()</f>
        <v>683</v>
      </c>
    </row>
    <row r="684" spans="24:33" hidden="1" x14ac:dyDescent="0.3">
      <c r="X684" s="66">
        <v>4</v>
      </c>
      <c r="Y684" s="66" t="s">
        <v>473</v>
      </c>
      <c r="Z684" s="66" t="s">
        <v>1</v>
      </c>
      <c r="AA684" s="66" t="str">
        <f>IF(OR(VLOOKUP(Table1[[#This Row],[sheet]],Prg!$A$7:$F$31,6,FALSE)=Prg!$O$2,VLOOKUP(Table1[[#This Row],[sheet]],Prg!$A$7:$F$31,6,FALSE)=Prg!$O$3),"Yes","No")</f>
        <v>No</v>
      </c>
      <c r="AB684" s="66">
        <v>2026</v>
      </c>
      <c r="AC684" s="72">
        <v>19</v>
      </c>
      <c r="AD684" s="66">
        <f ca="1">IF(ISERROR(VLOOKUP(Table1[[#This Row],[item]],INDIRECT("'"&amp;Table1[[#This Row],[sheet]]&amp;"'!$A$8:$T$42"),Table1[[#This Row],[r]],FALSE)),"",VLOOKUP(Table1[[#This Row],[item]],INDIRECT("'"&amp;Table1[[#This Row],[sheet]]&amp;"'!$A$8:$T$42"),Table1[[#This Row],[r]],FALSE))</f>
        <v>0</v>
      </c>
      <c r="AE684" s="72" t="str">
        <f>IF(VLOOKUP(Table1[[#This Row],[sheet]],Prg!$A$7:$J$31,10,FALSE)="","",VLOOKUP(Table1[[#This Row],[sheet]],Prg!$A$7:$J$31,10,FALSE)*1)</f>
        <v/>
      </c>
      <c r="AF684" s="72">
        <f>VLOOKUP(Table1[[#This Row],[sheet]],Prg!$A$7:$J$31,5,FALSE)</f>
        <v>0</v>
      </c>
      <c r="AG684" s="72">
        <f>ROW()</f>
        <v>684</v>
      </c>
    </row>
    <row r="685" spans="24:33" hidden="1" x14ac:dyDescent="0.3">
      <c r="X685" s="66">
        <v>4</v>
      </c>
      <c r="Y685" s="66" t="s">
        <v>474</v>
      </c>
      <c r="Z685" s="66" t="s">
        <v>24</v>
      </c>
      <c r="AA685" s="66" t="str">
        <f>IF(OR(VLOOKUP(Table1[[#This Row],[sheet]],Prg!$A$7:$F$31,6,FALSE)=Prg!$O$2,VLOOKUP(Table1[[#This Row],[sheet]],Prg!$A$7:$F$31,6,FALSE)=Prg!$O$3),"Yes","No")</f>
        <v>No</v>
      </c>
      <c r="AB685" s="66">
        <v>2026</v>
      </c>
      <c r="AC685" s="72">
        <v>19</v>
      </c>
      <c r="AD685" s="66">
        <f ca="1">IF(ISERROR(VLOOKUP(Table1[[#This Row],[item]],INDIRECT("'"&amp;Table1[[#This Row],[sheet]]&amp;"'!$A$8:$T$42"),Table1[[#This Row],[r]],FALSE)),"",VLOOKUP(Table1[[#This Row],[item]],INDIRECT("'"&amp;Table1[[#This Row],[sheet]]&amp;"'!$A$8:$T$42"),Table1[[#This Row],[r]],FALSE))</f>
        <v>0</v>
      </c>
      <c r="AE685" s="72" t="str">
        <f>IF(VLOOKUP(Table1[[#This Row],[sheet]],Prg!$A$7:$J$31,10,FALSE)="","",VLOOKUP(Table1[[#This Row],[sheet]],Prg!$A$7:$J$31,10,FALSE)*1)</f>
        <v/>
      </c>
      <c r="AF685" s="72">
        <f>VLOOKUP(Table1[[#This Row],[sheet]],Prg!$A$7:$J$31,5,FALSE)</f>
        <v>0</v>
      </c>
      <c r="AG685" s="72">
        <f>ROW()</f>
        <v>685</v>
      </c>
    </row>
    <row r="686" spans="24:33" hidden="1" x14ac:dyDescent="0.3">
      <c r="X686" s="66">
        <v>4</v>
      </c>
      <c r="Y686" s="66" t="s">
        <v>477</v>
      </c>
      <c r="Z686" s="66" t="s">
        <v>25</v>
      </c>
      <c r="AA686" s="66" t="str">
        <f>IF(OR(VLOOKUP(Table1[[#This Row],[sheet]],Prg!$A$7:$F$31,6,FALSE)=Prg!$O$2,VLOOKUP(Table1[[#This Row],[sheet]],Prg!$A$7:$F$31,6,FALSE)=Prg!$O$3),"Yes","No")</f>
        <v>No</v>
      </c>
      <c r="AB686" s="66">
        <v>2026</v>
      </c>
      <c r="AC686" s="72">
        <v>19</v>
      </c>
      <c r="AD686" s="66">
        <f ca="1">IF(ISERROR(VLOOKUP(Table1[[#This Row],[item]],INDIRECT("'"&amp;Table1[[#This Row],[sheet]]&amp;"'!$A$8:$T$42"),Table1[[#This Row],[r]],FALSE)),"",VLOOKUP(Table1[[#This Row],[item]],INDIRECT("'"&amp;Table1[[#This Row],[sheet]]&amp;"'!$A$8:$T$42"),Table1[[#This Row],[r]],FALSE))</f>
        <v>0</v>
      </c>
      <c r="AE686" s="72" t="str">
        <f>IF(VLOOKUP(Table1[[#This Row],[sheet]],Prg!$A$7:$J$31,10,FALSE)="","",VLOOKUP(Table1[[#This Row],[sheet]],Prg!$A$7:$J$31,10,FALSE)*1)</f>
        <v/>
      </c>
      <c r="AF686" s="72">
        <f>VLOOKUP(Table1[[#This Row],[sheet]],Prg!$A$7:$J$31,5,FALSE)</f>
        <v>0</v>
      </c>
      <c r="AG686" s="72">
        <f>ROW()</f>
        <v>686</v>
      </c>
    </row>
    <row r="687" spans="24:33" hidden="1" x14ac:dyDescent="0.3">
      <c r="X687" s="66">
        <v>4</v>
      </c>
      <c r="Y687" s="66" t="s">
        <v>478</v>
      </c>
      <c r="Z687" s="66" t="s">
        <v>26</v>
      </c>
      <c r="AA687" s="66" t="str">
        <f>IF(OR(VLOOKUP(Table1[[#This Row],[sheet]],Prg!$A$7:$F$31,6,FALSE)=Prg!$O$2,VLOOKUP(Table1[[#This Row],[sheet]],Prg!$A$7:$F$31,6,FALSE)=Prg!$O$3),"Yes","No")</f>
        <v>No</v>
      </c>
      <c r="AB687" s="66">
        <v>2026</v>
      </c>
      <c r="AC687" s="72">
        <v>19</v>
      </c>
      <c r="AD687" s="66">
        <f ca="1">IF(ISERROR(VLOOKUP(Table1[[#This Row],[item]],INDIRECT("'"&amp;Table1[[#This Row],[sheet]]&amp;"'!$A$8:$T$42"),Table1[[#This Row],[r]],FALSE)),"",VLOOKUP(Table1[[#This Row],[item]],INDIRECT("'"&amp;Table1[[#This Row],[sheet]]&amp;"'!$A$8:$T$42"),Table1[[#This Row],[r]],FALSE))</f>
        <v>0</v>
      </c>
      <c r="AE687" s="72" t="str">
        <f>IF(VLOOKUP(Table1[[#This Row],[sheet]],Prg!$A$7:$J$31,10,FALSE)="","",VLOOKUP(Table1[[#This Row],[sheet]],Prg!$A$7:$J$31,10,FALSE)*1)</f>
        <v/>
      </c>
      <c r="AF687" s="72">
        <f>VLOOKUP(Table1[[#This Row],[sheet]],Prg!$A$7:$J$31,5,FALSE)</f>
        <v>0</v>
      </c>
      <c r="AG687" s="72">
        <f>ROW()</f>
        <v>687</v>
      </c>
    </row>
    <row r="688" spans="24:33" hidden="1" x14ac:dyDescent="0.3">
      <c r="X688" s="66">
        <v>4</v>
      </c>
      <c r="Y688" s="66" t="s">
        <v>479</v>
      </c>
      <c r="Z688" s="66" t="s">
        <v>27</v>
      </c>
      <c r="AA688" s="66" t="str">
        <f>IF(OR(VLOOKUP(Table1[[#This Row],[sheet]],Prg!$A$7:$F$31,6,FALSE)=Prg!$O$2,VLOOKUP(Table1[[#This Row],[sheet]],Prg!$A$7:$F$31,6,FALSE)=Prg!$O$3),"Yes","No")</f>
        <v>No</v>
      </c>
      <c r="AB688" s="66">
        <v>2026</v>
      </c>
      <c r="AC688" s="72">
        <v>19</v>
      </c>
      <c r="AD688" s="66">
        <f ca="1">IF(ISERROR(VLOOKUP(Table1[[#This Row],[item]],INDIRECT("'"&amp;Table1[[#This Row],[sheet]]&amp;"'!$A$8:$T$42"),Table1[[#This Row],[r]],FALSE)),"",VLOOKUP(Table1[[#This Row],[item]],INDIRECT("'"&amp;Table1[[#This Row],[sheet]]&amp;"'!$A$8:$T$42"),Table1[[#This Row],[r]],FALSE))</f>
        <v>0</v>
      </c>
      <c r="AE688" s="72" t="str">
        <f>IF(VLOOKUP(Table1[[#This Row],[sheet]],Prg!$A$7:$J$31,10,FALSE)="","",VLOOKUP(Table1[[#This Row],[sheet]],Prg!$A$7:$J$31,10,FALSE)*1)</f>
        <v/>
      </c>
      <c r="AF688" s="72">
        <f>VLOOKUP(Table1[[#This Row],[sheet]],Prg!$A$7:$J$31,5,FALSE)</f>
        <v>0</v>
      </c>
      <c r="AG688" s="72">
        <f>ROW()</f>
        <v>688</v>
      </c>
    </row>
    <row r="689" spans="24:33" hidden="1" x14ac:dyDescent="0.3">
      <c r="X689" s="66">
        <v>4</v>
      </c>
      <c r="Y689" s="66" t="s">
        <v>475</v>
      </c>
      <c r="Z689" s="66" t="s">
        <v>28</v>
      </c>
      <c r="AA689" s="66" t="str">
        <f>IF(OR(VLOOKUP(Table1[[#This Row],[sheet]],Prg!$A$7:$F$31,6,FALSE)=Prg!$O$2,VLOOKUP(Table1[[#This Row],[sheet]],Prg!$A$7:$F$31,6,FALSE)=Prg!$O$3),"Yes","No")</f>
        <v>No</v>
      </c>
      <c r="AB689" s="66">
        <v>2026</v>
      </c>
      <c r="AC689" s="72">
        <v>19</v>
      </c>
      <c r="AD689" s="66">
        <f ca="1">IF(ISERROR(VLOOKUP(Table1[[#This Row],[item]],INDIRECT("'"&amp;Table1[[#This Row],[sheet]]&amp;"'!$A$8:$T$42"),Table1[[#This Row],[r]],FALSE)),"",VLOOKUP(Table1[[#This Row],[item]],INDIRECT("'"&amp;Table1[[#This Row],[sheet]]&amp;"'!$A$8:$T$42"),Table1[[#This Row],[r]],FALSE))</f>
        <v>0</v>
      </c>
      <c r="AE689" s="72" t="str">
        <f>IF(VLOOKUP(Table1[[#This Row],[sheet]],Prg!$A$7:$J$31,10,FALSE)="","",VLOOKUP(Table1[[#This Row],[sheet]],Prg!$A$7:$J$31,10,FALSE)*1)</f>
        <v/>
      </c>
      <c r="AF689" s="72">
        <f>VLOOKUP(Table1[[#This Row],[sheet]],Prg!$A$7:$J$31,5,FALSE)</f>
        <v>0</v>
      </c>
      <c r="AG689" s="72">
        <f>ROW()</f>
        <v>689</v>
      </c>
    </row>
    <row r="690" spans="24:33" hidden="1" x14ac:dyDescent="0.3">
      <c r="X690" s="66">
        <v>4</v>
      </c>
      <c r="Y690" s="66" t="s">
        <v>480</v>
      </c>
      <c r="Z690" s="66" t="s">
        <v>29</v>
      </c>
      <c r="AA690" s="66" t="str">
        <f>IF(OR(VLOOKUP(Table1[[#This Row],[sheet]],Prg!$A$7:$F$31,6,FALSE)=Prg!$O$2,VLOOKUP(Table1[[#This Row],[sheet]],Prg!$A$7:$F$31,6,FALSE)=Prg!$O$3),"Yes","No")</f>
        <v>No</v>
      </c>
      <c r="AB690" s="66">
        <v>2026</v>
      </c>
      <c r="AC690" s="72">
        <v>19</v>
      </c>
      <c r="AD690" s="66">
        <f ca="1">IF(ISERROR(VLOOKUP(Table1[[#This Row],[item]],INDIRECT("'"&amp;Table1[[#This Row],[sheet]]&amp;"'!$A$8:$T$42"),Table1[[#This Row],[r]],FALSE)),"",VLOOKUP(Table1[[#This Row],[item]],INDIRECT("'"&amp;Table1[[#This Row],[sheet]]&amp;"'!$A$8:$T$42"),Table1[[#This Row],[r]],FALSE))</f>
        <v>0</v>
      </c>
      <c r="AE690" s="72" t="str">
        <f>IF(VLOOKUP(Table1[[#This Row],[sheet]],Prg!$A$7:$J$31,10,FALSE)="","",VLOOKUP(Table1[[#This Row],[sheet]],Prg!$A$7:$J$31,10,FALSE)*1)</f>
        <v/>
      </c>
      <c r="AF690" s="72">
        <f>VLOOKUP(Table1[[#This Row],[sheet]],Prg!$A$7:$J$31,5,FALSE)</f>
        <v>0</v>
      </c>
      <c r="AG690" s="72">
        <f>ROW()</f>
        <v>690</v>
      </c>
    </row>
    <row r="691" spans="24:33" hidden="1" x14ac:dyDescent="0.3">
      <c r="X691" s="66">
        <v>4</v>
      </c>
      <c r="Y691" s="66" t="s">
        <v>481</v>
      </c>
      <c r="Z691" s="66" t="s">
        <v>30</v>
      </c>
      <c r="AA691" s="66" t="str">
        <f>IF(OR(VLOOKUP(Table1[[#This Row],[sheet]],Prg!$A$7:$F$31,6,FALSE)=Prg!$O$2,VLOOKUP(Table1[[#This Row],[sheet]],Prg!$A$7:$F$31,6,FALSE)=Prg!$O$3),"Yes","No")</f>
        <v>No</v>
      </c>
      <c r="AB691" s="66">
        <v>2026</v>
      </c>
      <c r="AC691" s="72">
        <v>19</v>
      </c>
      <c r="AD691" s="66">
        <f ca="1">IF(ISERROR(VLOOKUP(Table1[[#This Row],[item]],INDIRECT("'"&amp;Table1[[#This Row],[sheet]]&amp;"'!$A$8:$T$42"),Table1[[#This Row],[r]],FALSE)),"",VLOOKUP(Table1[[#This Row],[item]],INDIRECT("'"&amp;Table1[[#This Row],[sheet]]&amp;"'!$A$8:$T$42"),Table1[[#This Row],[r]],FALSE))</f>
        <v>0</v>
      </c>
      <c r="AE691" s="72" t="str">
        <f>IF(VLOOKUP(Table1[[#This Row],[sheet]],Prg!$A$7:$J$31,10,FALSE)="","",VLOOKUP(Table1[[#This Row],[sheet]],Prg!$A$7:$J$31,10,FALSE)*1)</f>
        <v/>
      </c>
      <c r="AF691" s="72">
        <f>VLOOKUP(Table1[[#This Row],[sheet]],Prg!$A$7:$J$31,5,FALSE)</f>
        <v>0</v>
      </c>
      <c r="AG691" s="72">
        <f>ROW()</f>
        <v>691</v>
      </c>
    </row>
    <row r="692" spans="24:33" hidden="1" x14ac:dyDescent="0.3">
      <c r="X692" s="66">
        <v>4</v>
      </c>
      <c r="Y692" s="66" t="s">
        <v>482</v>
      </c>
      <c r="Z692" s="66" t="s">
        <v>27</v>
      </c>
      <c r="AA692" s="66" t="str">
        <f>IF(OR(VLOOKUP(Table1[[#This Row],[sheet]],Prg!$A$7:$F$31,6,FALSE)=Prg!$O$2,VLOOKUP(Table1[[#This Row],[sheet]],Prg!$A$7:$F$31,6,FALSE)=Prg!$O$3),"Yes","No")</f>
        <v>No</v>
      </c>
      <c r="AB692" s="66">
        <v>2026</v>
      </c>
      <c r="AC692" s="72">
        <v>19</v>
      </c>
      <c r="AD692" s="66">
        <f ca="1">IF(ISERROR(VLOOKUP(Table1[[#This Row],[item]],INDIRECT("'"&amp;Table1[[#This Row],[sheet]]&amp;"'!$A$8:$T$42"),Table1[[#This Row],[r]],FALSE)),"",VLOOKUP(Table1[[#This Row],[item]],INDIRECT("'"&amp;Table1[[#This Row],[sheet]]&amp;"'!$A$8:$T$42"),Table1[[#This Row],[r]],FALSE))</f>
        <v>0</v>
      </c>
      <c r="AE692" s="72" t="str">
        <f>IF(VLOOKUP(Table1[[#This Row],[sheet]],Prg!$A$7:$J$31,10,FALSE)="","",VLOOKUP(Table1[[#This Row],[sheet]],Prg!$A$7:$J$31,10,FALSE)*1)</f>
        <v/>
      </c>
      <c r="AF692" s="72">
        <f>VLOOKUP(Table1[[#This Row],[sheet]],Prg!$A$7:$J$31,5,FALSE)</f>
        <v>0</v>
      </c>
      <c r="AG692" s="72">
        <f>ROW()</f>
        <v>692</v>
      </c>
    </row>
    <row r="693" spans="24:33" hidden="1" x14ac:dyDescent="0.3">
      <c r="X693" s="66">
        <v>4</v>
      </c>
      <c r="Y693" s="66" t="s">
        <v>476</v>
      </c>
      <c r="Z693" s="66" t="s">
        <v>469</v>
      </c>
      <c r="AA693" s="66" t="str">
        <f>IF(OR(VLOOKUP(Table1[[#This Row],[sheet]],Prg!$A$7:$F$31,6,FALSE)=Prg!$O$2,VLOOKUP(Table1[[#This Row],[sheet]],Prg!$A$7:$F$31,6,FALSE)=Prg!$O$3),"Yes","No")</f>
        <v>No</v>
      </c>
      <c r="AB693" s="66">
        <v>2026</v>
      </c>
      <c r="AC693" s="72">
        <v>19</v>
      </c>
      <c r="AD693" s="66">
        <f ca="1">IF(ISERROR(VLOOKUP(Table1[[#This Row],[item]],INDIRECT("'"&amp;Table1[[#This Row],[sheet]]&amp;"'!$A$8:$T$42"),Table1[[#This Row],[r]],FALSE)),"",VLOOKUP(Table1[[#This Row],[item]],INDIRECT("'"&amp;Table1[[#This Row],[sheet]]&amp;"'!$A$8:$T$42"),Table1[[#This Row],[r]],FALSE))</f>
        <v>0</v>
      </c>
      <c r="AE693" s="72" t="str">
        <f>IF(VLOOKUP(Table1[[#This Row],[sheet]],Prg!$A$7:$J$31,10,FALSE)="","",VLOOKUP(Table1[[#This Row],[sheet]],Prg!$A$7:$J$31,10,FALSE)*1)</f>
        <v/>
      </c>
      <c r="AF693" s="72">
        <f>VLOOKUP(Table1[[#This Row],[sheet]],Prg!$A$7:$J$31,5,FALSE)</f>
        <v>0</v>
      </c>
      <c r="AG693" s="72">
        <f>ROW()</f>
        <v>693</v>
      </c>
    </row>
    <row r="694" spans="24:33" hidden="1" x14ac:dyDescent="0.3">
      <c r="X694" s="66">
        <v>4</v>
      </c>
      <c r="Y694" s="66" t="s">
        <v>483</v>
      </c>
      <c r="Z694" s="66" t="s">
        <v>470</v>
      </c>
      <c r="AA694" s="66" t="str">
        <f>IF(OR(VLOOKUP(Table1[[#This Row],[sheet]],Prg!$A$7:$F$31,6,FALSE)=Prg!$O$2,VLOOKUP(Table1[[#This Row],[sheet]],Prg!$A$7:$F$31,6,FALSE)=Prg!$O$3),"Yes","No")</f>
        <v>No</v>
      </c>
      <c r="AB694" s="66">
        <v>2026</v>
      </c>
      <c r="AC694" s="72">
        <v>19</v>
      </c>
      <c r="AD694" s="66">
        <f ca="1">IF(ISERROR(VLOOKUP(Table1[[#This Row],[item]],INDIRECT("'"&amp;Table1[[#This Row],[sheet]]&amp;"'!$A$8:$T$42"),Table1[[#This Row],[r]],FALSE)),"",VLOOKUP(Table1[[#This Row],[item]],INDIRECT("'"&amp;Table1[[#This Row],[sheet]]&amp;"'!$A$8:$T$42"),Table1[[#This Row],[r]],FALSE))</f>
        <v>0</v>
      </c>
      <c r="AE694" s="72" t="str">
        <f>IF(VLOOKUP(Table1[[#This Row],[sheet]],Prg!$A$7:$J$31,10,FALSE)="","",VLOOKUP(Table1[[#This Row],[sheet]],Prg!$A$7:$J$31,10,FALSE)*1)</f>
        <v/>
      </c>
      <c r="AF694" s="72">
        <f>VLOOKUP(Table1[[#This Row],[sheet]],Prg!$A$7:$J$31,5,FALSE)</f>
        <v>0</v>
      </c>
      <c r="AG694" s="72">
        <f>ROW()</f>
        <v>694</v>
      </c>
    </row>
    <row r="695" spans="24:33" hidden="1" x14ac:dyDescent="0.3">
      <c r="X695" s="66">
        <v>4</v>
      </c>
      <c r="Y695" s="66" t="s">
        <v>484</v>
      </c>
      <c r="Z695" s="66" t="s">
        <v>471</v>
      </c>
      <c r="AA695" s="66" t="str">
        <f>IF(OR(VLOOKUP(Table1[[#This Row],[sheet]],Prg!$A$7:$F$31,6,FALSE)=Prg!$O$2,VLOOKUP(Table1[[#This Row],[sheet]],Prg!$A$7:$F$31,6,FALSE)=Prg!$O$3),"Yes","No")</f>
        <v>No</v>
      </c>
      <c r="AB695" s="66">
        <v>2026</v>
      </c>
      <c r="AC695" s="72">
        <v>19</v>
      </c>
      <c r="AD695" s="66">
        <f ca="1">IF(ISERROR(VLOOKUP(Table1[[#This Row],[item]],INDIRECT("'"&amp;Table1[[#This Row],[sheet]]&amp;"'!$A$8:$T$42"),Table1[[#This Row],[r]],FALSE)),"",VLOOKUP(Table1[[#This Row],[item]],INDIRECT("'"&amp;Table1[[#This Row],[sheet]]&amp;"'!$A$8:$T$42"),Table1[[#This Row],[r]],FALSE))</f>
        <v>0</v>
      </c>
      <c r="AE695" s="72" t="str">
        <f>IF(VLOOKUP(Table1[[#This Row],[sheet]],Prg!$A$7:$J$31,10,FALSE)="","",VLOOKUP(Table1[[#This Row],[sheet]],Prg!$A$7:$J$31,10,FALSE)*1)</f>
        <v/>
      </c>
      <c r="AF695" s="72">
        <f>VLOOKUP(Table1[[#This Row],[sheet]],Prg!$A$7:$J$31,5,FALSE)</f>
        <v>0</v>
      </c>
      <c r="AG695" s="72">
        <f>ROW()</f>
        <v>695</v>
      </c>
    </row>
    <row r="696" spans="24:33" hidden="1" x14ac:dyDescent="0.3">
      <c r="X696" s="66">
        <v>4</v>
      </c>
      <c r="Y696" s="66" t="s">
        <v>485</v>
      </c>
      <c r="Z696" s="66" t="s">
        <v>472</v>
      </c>
      <c r="AA696" s="66" t="str">
        <f>IF(OR(VLOOKUP(Table1[[#This Row],[sheet]],Prg!$A$7:$F$31,6,FALSE)=Prg!$O$2,VLOOKUP(Table1[[#This Row],[sheet]],Prg!$A$7:$F$31,6,FALSE)=Prg!$O$3),"Yes","No")</f>
        <v>No</v>
      </c>
      <c r="AB696" s="66">
        <v>2026</v>
      </c>
      <c r="AC696" s="72">
        <v>19</v>
      </c>
      <c r="AD696" s="66">
        <f ca="1">IF(ISERROR(VLOOKUP(Table1[[#This Row],[item]],INDIRECT("'"&amp;Table1[[#This Row],[sheet]]&amp;"'!$A$8:$T$42"),Table1[[#This Row],[r]],FALSE)),"",VLOOKUP(Table1[[#This Row],[item]],INDIRECT("'"&amp;Table1[[#This Row],[sheet]]&amp;"'!$A$8:$T$42"),Table1[[#This Row],[r]],FALSE))</f>
        <v>0</v>
      </c>
      <c r="AE696" s="72" t="str">
        <f>IF(VLOOKUP(Table1[[#This Row],[sheet]],Prg!$A$7:$J$31,10,FALSE)="","",VLOOKUP(Table1[[#This Row],[sheet]],Prg!$A$7:$J$31,10,FALSE)*1)</f>
        <v/>
      </c>
      <c r="AF696" s="72">
        <f>VLOOKUP(Table1[[#This Row],[sheet]],Prg!$A$7:$J$31,5,FALSE)</f>
        <v>0</v>
      </c>
      <c r="AG696" s="72">
        <f>ROW()</f>
        <v>696</v>
      </c>
    </row>
    <row r="697" spans="24:33" hidden="1" x14ac:dyDescent="0.3">
      <c r="X697" s="66">
        <v>4</v>
      </c>
      <c r="Y697" s="66" t="s">
        <v>486</v>
      </c>
      <c r="Z697" s="66" t="s">
        <v>31</v>
      </c>
      <c r="AA697" s="66" t="str">
        <f>IF(OR(VLOOKUP(Table1[[#This Row],[sheet]],Prg!$A$7:$F$31,6,FALSE)=Prg!$O$2,VLOOKUP(Table1[[#This Row],[sheet]],Prg!$A$7:$F$31,6,FALSE)=Prg!$O$3),"Yes","No")</f>
        <v>No</v>
      </c>
      <c r="AB697" s="66">
        <v>2026</v>
      </c>
      <c r="AC697" s="72">
        <v>19</v>
      </c>
      <c r="AD697" s="66">
        <f ca="1">IF(ISERROR(VLOOKUP(Table1[[#This Row],[item]],INDIRECT("'"&amp;Table1[[#This Row],[sheet]]&amp;"'!$A$8:$T$42"),Table1[[#This Row],[r]],FALSE)),"",VLOOKUP(Table1[[#This Row],[item]],INDIRECT("'"&amp;Table1[[#This Row],[sheet]]&amp;"'!$A$8:$T$42"),Table1[[#This Row],[r]],FALSE))</f>
        <v>0</v>
      </c>
      <c r="AE697" s="72" t="str">
        <f>IF(VLOOKUP(Table1[[#This Row],[sheet]],Prg!$A$7:$J$31,10,FALSE)="","",VLOOKUP(Table1[[#This Row],[sheet]],Prg!$A$7:$J$31,10,FALSE)*1)</f>
        <v/>
      </c>
      <c r="AF697" s="72">
        <f>VLOOKUP(Table1[[#This Row],[sheet]],Prg!$A$7:$J$31,5,FALSE)</f>
        <v>0</v>
      </c>
      <c r="AG697" s="72">
        <f>ROW()</f>
        <v>697</v>
      </c>
    </row>
    <row r="698" spans="24:33" hidden="1" x14ac:dyDescent="0.3">
      <c r="X698" s="66">
        <v>4</v>
      </c>
      <c r="Y698" s="70" t="s">
        <v>487</v>
      </c>
      <c r="Z698" s="70" t="s">
        <v>12</v>
      </c>
      <c r="AA698" s="70" t="str">
        <f>IF(OR(VLOOKUP(Table1[[#This Row],[sheet]],Prg!$A$7:$F$31,6,FALSE)=Prg!$O$2,VLOOKUP(Table1[[#This Row],[sheet]],Prg!$A$7:$F$31,6,FALSE)=Prg!$O$3),"Yes","No")</f>
        <v>No</v>
      </c>
      <c r="AB698" s="70" t="s">
        <v>2</v>
      </c>
      <c r="AC698" s="72">
        <v>20</v>
      </c>
      <c r="AD698" s="66">
        <f ca="1">IF(ISERROR(VLOOKUP(Table1[[#This Row],[item]],INDIRECT("'"&amp;Table1[[#This Row],[sheet]]&amp;"'!$A$8:$T$42"),Table1[[#This Row],[r]],FALSE)),"",VLOOKUP(Table1[[#This Row],[item]],INDIRECT("'"&amp;Table1[[#This Row],[sheet]]&amp;"'!$A$8:$T$42"),Table1[[#This Row],[r]],FALSE))</f>
        <v>0</v>
      </c>
      <c r="AE698" s="72" t="str">
        <f>IF(VLOOKUP(Table1[[#This Row],[sheet]],Prg!$A$7:$J$31,10,FALSE)="","",VLOOKUP(Table1[[#This Row],[sheet]],Prg!$A$7:$J$31,10,FALSE)*1)</f>
        <v/>
      </c>
      <c r="AF698" s="72">
        <f>VLOOKUP(Table1[[#This Row],[sheet]],Prg!$A$7:$J$31,5,FALSE)</f>
        <v>0</v>
      </c>
      <c r="AG698" s="72">
        <f>ROW()</f>
        <v>698</v>
      </c>
    </row>
    <row r="699" spans="24:33" hidden="1" x14ac:dyDescent="0.3">
      <c r="X699" s="66">
        <v>4</v>
      </c>
      <c r="Y699" s="66" t="s">
        <v>488</v>
      </c>
      <c r="Z699" s="66" t="s">
        <v>13</v>
      </c>
      <c r="AA699" s="66" t="str">
        <f>IF(OR(VLOOKUP(Table1[[#This Row],[sheet]],Prg!$A$7:$F$31,6,FALSE)=Prg!$O$2,VLOOKUP(Table1[[#This Row],[sheet]],Prg!$A$7:$F$31,6,FALSE)=Prg!$O$3),"Yes","No")</f>
        <v>No</v>
      </c>
      <c r="AB699" s="66" t="s">
        <v>2</v>
      </c>
      <c r="AC699" s="72">
        <v>20</v>
      </c>
      <c r="AD699" s="66">
        <f ca="1">IF(ISERROR(VLOOKUP(Table1[[#This Row],[item]],INDIRECT("'"&amp;Table1[[#This Row],[sheet]]&amp;"'!$A$8:$T$42"),Table1[[#This Row],[r]],FALSE)),"",VLOOKUP(Table1[[#This Row],[item]],INDIRECT("'"&amp;Table1[[#This Row],[sheet]]&amp;"'!$A$8:$T$42"),Table1[[#This Row],[r]],FALSE))</f>
        <v>0</v>
      </c>
      <c r="AE699" s="72" t="str">
        <f>IF(VLOOKUP(Table1[[#This Row],[sheet]],Prg!$A$7:$J$31,10,FALSE)="","",VLOOKUP(Table1[[#This Row],[sheet]],Prg!$A$7:$J$31,10,FALSE)*1)</f>
        <v/>
      </c>
      <c r="AF699" s="72">
        <f>VLOOKUP(Table1[[#This Row],[sheet]],Prg!$A$7:$J$31,5,FALSE)</f>
        <v>0</v>
      </c>
      <c r="AG699" s="72">
        <f>ROW()</f>
        <v>699</v>
      </c>
    </row>
    <row r="700" spans="24:33" hidden="1" x14ac:dyDescent="0.3">
      <c r="X700" s="66">
        <v>4</v>
      </c>
      <c r="Y700" s="66" t="s">
        <v>489</v>
      </c>
      <c r="Z700" s="66" t="s">
        <v>14</v>
      </c>
      <c r="AA700" s="66" t="str">
        <f>IF(OR(VLOOKUP(Table1[[#This Row],[sheet]],Prg!$A$7:$F$31,6,FALSE)=Prg!$O$2,VLOOKUP(Table1[[#This Row],[sheet]],Prg!$A$7:$F$31,6,FALSE)=Prg!$O$3),"Yes","No")</f>
        <v>No</v>
      </c>
      <c r="AB700" s="66" t="s">
        <v>2</v>
      </c>
      <c r="AC700" s="72">
        <v>20</v>
      </c>
      <c r="AD700" s="66">
        <f ca="1">IF(ISERROR(VLOOKUP(Table1[[#This Row],[item]],INDIRECT("'"&amp;Table1[[#This Row],[sheet]]&amp;"'!$A$8:$T$42"),Table1[[#This Row],[r]],FALSE)),"",VLOOKUP(Table1[[#This Row],[item]],INDIRECT("'"&amp;Table1[[#This Row],[sheet]]&amp;"'!$A$8:$T$42"),Table1[[#This Row],[r]],FALSE))</f>
        <v>0</v>
      </c>
      <c r="AE700" s="72" t="str">
        <f>IF(VLOOKUP(Table1[[#This Row],[sheet]],Prg!$A$7:$J$31,10,FALSE)="","",VLOOKUP(Table1[[#This Row],[sheet]],Prg!$A$7:$J$31,10,FALSE)*1)</f>
        <v/>
      </c>
      <c r="AF700" s="72">
        <f>VLOOKUP(Table1[[#This Row],[sheet]],Prg!$A$7:$J$31,5,FALSE)</f>
        <v>0</v>
      </c>
      <c r="AG700" s="72">
        <f>ROW()</f>
        <v>700</v>
      </c>
    </row>
    <row r="701" spans="24:33" hidden="1" x14ac:dyDescent="0.3">
      <c r="X701" s="66">
        <v>4</v>
      </c>
      <c r="Y701" s="66" t="s">
        <v>490</v>
      </c>
      <c r="Z701" s="66" t="s">
        <v>464</v>
      </c>
      <c r="AA701" s="66" t="str">
        <f>IF(OR(VLOOKUP(Table1[[#This Row],[sheet]],Prg!$A$7:$F$31,6,FALSE)=Prg!$O$2,VLOOKUP(Table1[[#This Row],[sheet]],Prg!$A$7:$F$31,6,FALSE)=Prg!$O$3),"Yes","No")</f>
        <v>No</v>
      </c>
      <c r="AB701" s="66" t="s">
        <v>2</v>
      </c>
      <c r="AC701" s="72">
        <v>20</v>
      </c>
      <c r="AD701" s="66">
        <f ca="1">IF(ISERROR(VLOOKUP(Table1[[#This Row],[item]],INDIRECT("'"&amp;Table1[[#This Row],[sheet]]&amp;"'!$A$8:$T$42"),Table1[[#This Row],[r]],FALSE)),"",VLOOKUP(Table1[[#This Row],[item]],INDIRECT("'"&amp;Table1[[#This Row],[sheet]]&amp;"'!$A$8:$T$42"),Table1[[#This Row],[r]],FALSE))</f>
        <v>0</v>
      </c>
      <c r="AE701" s="72" t="str">
        <f>IF(VLOOKUP(Table1[[#This Row],[sheet]],Prg!$A$7:$J$31,10,FALSE)="","",VLOOKUP(Table1[[#This Row],[sheet]],Prg!$A$7:$J$31,10,FALSE)*1)</f>
        <v/>
      </c>
      <c r="AF701" s="72">
        <f>VLOOKUP(Table1[[#This Row],[sheet]],Prg!$A$7:$J$31,5,FALSE)</f>
        <v>0</v>
      </c>
      <c r="AG701" s="72">
        <f>ROW()</f>
        <v>701</v>
      </c>
    </row>
    <row r="702" spans="24:33" hidden="1" x14ac:dyDescent="0.3">
      <c r="X702" s="66">
        <v>4</v>
      </c>
      <c r="Y702" s="66" t="s">
        <v>491</v>
      </c>
      <c r="Z702" s="66" t="s">
        <v>15</v>
      </c>
      <c r="AA702" s="66" t="str">
        <f>IF(OR(VLOOKUP(Table1[[#This Row],[sheet]],Prg!$A$7:$F$31,6,FALSE)=Prg!$O$2,VLOOKUP(Table1[[#This Row],[sheet]],Prg!$A$7:$F$31,6,FALSE)=Prg!$O$3),"Yes","No")</f>
        <v>No</v>
      </c>
      <c r="AB702" s="66" t="s">
        <v>2</v>
      </c>
      <c r="AC702" s="72">
        <v>20</v>
      </c>
      <c r="AD702" s="66">
        <f ca="1">IF(ISERROR(VLOOKUP(Table1[[#This Row],[item]],INDIRECT("'"&amp;Table1[[#This Row],[sheet]]&amp;"'!$A$8:$T$42"),Table1[[#This Row],[r]],FALSE)),"",VLOOKUP(Table1[[#This Row],[item]],INDIRECT("'"&amp;Table1[[#This Row],[sheet]]&amp;"'!$A$8:$T$42"),Table1[[#This Row],[r]],FALSE))</f>
        <v>0</v>
      </c>
      <c r="AE702" s="72" t="str">
        <f>IF(VLOOKUP(Table1[[#This Row],[sheet]],Prg!$A$7:$J$31,10,FALSE)="","",VLOOKUP(Table1[[#This Row],[sheet]],Prg!$A$7:$J$31,10,FALSE)*1)</f>
        <v/>
      </c>
      <c r="AF702" s="72">
        <f>VLOOKUP(Table1[[#This Row],[sheet]],Prg!$A$7:$J$31,5,FALSE)</f>
        <v>0</v>
      </c>
      <c r="AG702" s="72">
        <f>ROW()</f>
        <v>702</v>
      </c>
    </row>
    <row r="703" spans="24:33" hidden="1" x14ac:dyDescent="0.3">
      <c r="X703" s="66">
        <v>4</v>
      </c>
      <c r="Y703" s="66" t="s">
        <v>492</v>
      </c>
      <c r="Z703" s="66" t="s">
        <v>16</v>
      </c>
      <c r="AA703" s="66" t="str">
        <f>IF(OR(VLOOKUP(Table1[[#This Row],[sheet]],Prg!$A$7:$F$31,6,FALSE)=Prg!$O$2,VLOOKUP(Table1[[#This Row],[sheet]],Prg!$A$7:$F$31,6,FALSE)=Prg!$O$3),"Yes","No")</f>
        <v>No</v>
      </c>
      <c r="AB703" s="66" t="s">
        <v>2</v>
      </c>
      <c r="AC703" s="72">
        <v>20</v>
      </c>
      <c r="AD703" s="66">
        <f ca="1">IF(ISERROR(VLOOKUP(Table1[[#This Row],[item]],INDIRECT("'"&amp;Table1[[#This Row],[sheet]]&amp;"'!$A$8:$T$42"),Table1[[#This Row],[r]],FALSE)),"",VLOOKUP(Table1[[#This Row],[item]],INDIRECT("'"&amp;Table1[[#This Row],[sheet]]&amp;"'!$A$8:$T$42"),Table1[[#This Row],[r]],FALSE))</f>
        <v>0</v>
      </c>
      <c r="AE703" s="72" t="str">
        <f>IF(VLOOKUP(Table1[[#This Row],[sheet]],Prg!$A$7:$J$31,10,FALSE)="","",VLOOKUP(Table1[[#This Row],[sheet]],Prg!$A$7:$J$31,10,FALSE)*1)</f>
        <v/>
      </c>
      <c r="AF703" s="72">
        <f>VLOOKUP(Table1[[#This Row],[sheet]],Prg!$A$7:$J$31,5,FALSE)</f>
        <v>0</v>
      </c>
      <c r="AG703" s="72">
        <f>ROW()</f>
        <v>703</v>
      </c>
    </row>
    <row r="704" spans="24:33" hidden="1" x14ac:dyDescent="0.3">
      <c r="X704" s="66">
        <v>4</v>
      </c>
      <c r="Y704" s="66" t="s">
        <v>493</v>
      </c>
      <c r="Z704" s="66" t="s">
        <v>17</v>
      </c>
      <c r="AA704" s="66" t="str">
        <f>IF(OR(VLOOKUP(Table1[[#This Row],[sheet]],Prg!$A$7:$F$31,6,FALSE)=Prg!$O$2,VLOOKUP(Table1[[#This Row],[sheet]],Prg!$A$7:$F$31,6,FALSE)=Prg!$O$3),"Yes","No")</f>
        <v>No</v>
      </c>
      <c r="AB704" s="66" t="s">
        <v>2</v>
      </c>
      <c r="AC704" s="72">
        <v>20</v>
      </c>
      <c r="AD704" s="66">
        <f ca="1">IF(ISERROR(VLOOKUP(Table1[[#This Row],[item]],INDIRECT("'"&amp;Table1[[#This Row],[sheet]]&amp;"'!$A$8:$T$42"),Table1[[#This Row],[r]],FALSE)),"",VLOOKUP(Table1[[#This Row],[item]],INDIRECT("'"&amp;Table1[[#This Row],[sheet]]&amp;"'!$A$8:$T$42"),Table1[[#This Row],[r]],FALSE))</f>
        <v>0</v>
      </c>
      <c r="AE704" s="72" t="str">
        <f>IF(VLOOKUP(Table1[[#This Row],[sheet]],Prg!$A$7:$J$31,10,FALSE)="","",VLOOKUP(Table1[[#This Row],[sheet]],Prg!$A$7:$J$31,10,FALSE)*1)</f>
        <v/>
      </c>
      <c r="AF704" s="72">
        <f>VLOOKUP(Table1[[#This Row],[sheet]],Prg!$A$7:$J$31,5,FALSE)</f>
        <v>0</v>
      </c>
      <c r="AG704" s="72">
        <f>ROW()</f>
        <v>704</v>
      </c>
    </row>
    <row r="705" spans="24:33" hidden="1" x14ac:dyDescent="0.3">
      <c r="X705" s="66">
        <v>4</v>
      </c>
      <c r="Y705" s="66" t="s">
        <v>494</v>
      </c>
      <c r="Z705" s="66" t="s">
        <v>465</v>
      </c>
      <c r="AA705" s="66" t="str">
        <f>IF(OR(VLOOKUP(Table1[[#This Row],[sheet]],Prg!$A$7:$F$31,6,FALSE)=Prg!$O$2,VLOOKUP(Table1[[#This Row],[sheet]],Prg!$A$7:$F$31,6,FALSE)=Prg!$O$3),"Yes","No")</f>
        <v>No</v>
      </c>
      <c r="AB705" s="66" t="s">
        <v>2</v>
      </c>
      <c r="AC705" s="72">
        <v>20</v>
      </c>
      <c r="AD705" s="66">
        <f ca="1">IF(ISERROR(VLOOKUP(Table1[[#This Row],[item]],INDIRECT("'"&amp;Table1[[#This Row],[sheet]]&amp;"'!$A$8:$T$42"),Table1[[#This Row],[r]],FALSE)),"",VLOOKUP(Table1[[#This Row],[item]],INDIRECT("'"&amp;Table1[[#This Row],[sheet]]&amp;"'!$A$8:$T$42"),Table1[[#This Row],[r]],FALSE))</f>
        <v>0</v>
      </c>
      <c r="AE705" s="72" t="str">
        <f>IF(VLOOKUP(Table1[[#This Row],[sheet]],Prg!$A$7:$J$31,10,FALSE)="","",VLOOKUP(Table1[[#This Row],[sheet]],Prg!$A$7:$J$31,10,FALSE)*1)</f>
        <v/>
      </c>
      <c r="AF705" s="72">
        <f>VLOOKUP(Table1[[#This Row],[sheet]],Prg!$A$7:$J$31,5,FALSE)</f>
        <v>0</v>
      </c>
      <c r="AG705" s="72">
        <f>ROW()</f>
        <v>705</v>
      </c>
    </row>
    <row r="706" spans="24:33" hidden="1" x14ac:dyDescent="0.3">
      <c r="X706" s="66">
        <v>4</v>
      </c>
      <c r="Y706" s="66" t="s">
        <v>495</v>
      </c>
      <c r="Z706" s="66" t="s">
        <v>18</v>
      </c>
      <c r="AA706" s="66" t="str">
        <f>IF(OR(VLOOKUP(Table1[[#This Row],[sheet]],Prg!$A$7:$F$31,6,FALSE)=Prg!$O$2,VLOOKUP(Table1[[#This Row],[sheet]],Prg!$A$7:$F$31,6,FALSE)=Prg!$O$3),"Yes","No")</f>
        <v>No</v>
      </c>
      <c r="AB706" s="66" t="s">
        <v>2</v>
      </c>
      <c r="AC706" s="72">
        <v>20</v>
      </c>
      <c r="AD706" s="66">
        <f ca="1">IF(ISERROR(VLOOKUP(Table1[[#This Row],[item]],INDIRECT("'"&amp;Table1[[#This Row],[sheet]]&amp;"'!$A$8:$T$42"),Table1[[#This Row],[r]],FALSE)),"",VLOOKUP(Table1[[#This Row],[item]],INDIRECT("'"&amp;Table1[[#This Row],[sheet]]&amp;"'!$A$8:$T$42"),Table1[[#This Row],[r]],FALSE))</f>
        <v>0</v>
      </c>
      <c r="AE706" s="72" t="str">
        <f>IF(VLOOKUP(Table1[[#This Row],[sheet]],Prg!$A$7:$J$31,10,FALSE)="","",VLOOKUP(Table1[[#This Row],[sheet]],Prg!$A$7:$J$31,10,FALSE)*1)</f>
        <v/>
      </c>
      <c r="AF706" s="72">
        <f>VLOOKUP(Table1[[#This Row],[sheet]],Prg!$A$7:$J$31,5,FALSE)</f>
        <v>0</v>
      </c>
      <c r="AG706" s="72">
        <f>ROW()</f>
        <v>706</v>
      </c>
    </row>
    <row r="707" spans="24:33" hidden="1" x14ac:dyDescent="0.3">
      <c r="X707" s="66">
        <v>4</v>
      </c>
      <c r="Y707" s="66" t="s">
        <v>496</v>
      </c>
      <c r="Z707" s="66" t="s">
        <v>19</v>
      </c>
      <c r="AA707" s="66" t="str">
        <f>IF(OR(VLOOKUP(Table1[[#This Row],[sheet]],Prg!$A$7:$F$31,6,FALSE)=Prg!$O$2,VLOOKUP(Table1[[#This Row],[sheet]],Prg!$A$7:$F$31,6,FALSE)=Prg!$O$3),"Yes","No")</f>
        <v>No</v>
      </c>
      <c r="AB707" s="66" t="s">
        <v>2</v>
      </c>
      <c r="AC707" s="72">
        <v>20</v>
      </c>
      <c r="AD707" s="66">
        <f ca="1">IF(ISERROR(VLOOKUP(Table1[[#This Row],[item]],INDIRECT("'"&amp;Table1[[#This Row],[sheet]]&amp;"'!$A$8:$T$42"),Table1[[#This Row],[r]],FALSE)),"",VLOOKUP(Table1[[#This Row],[item]],INDIRECT("'"&amp;Table1[[#This Row],[sheet]]&amp;"'!$A$8:$T$42"),Table1[[#This Row],[r]],FALSE))</f>
        <v>0</v>
      </c>
      <c r="AE707" s="72" t="str">
        <f>IF(VLOOKUP(Table1[[#This Row],[sheet]],Prg!$A$7:$J$31,10,FALSE)="","",VLOOKUP(Table1[[#This Row],[sheet]],Prg!$A$7:$J$31,10,FALSE)*1)</f>
        <v/>
      </c>
      <c r="AF707" s="72">
        <f>VLOOKUP(Table1[[#This Row],[sheet]],Prg!$A$7:$J$31,5,FALSE)</f>
        <v>0</v>
      </c>
      <c r="AG707" s="72">
        <f>ROW()</f>
        <v>707</v>
      </c>
    </row>
    <row r="708" spans="24:33" hidden="1" x14ac:dyDescent="0.3">
      <c r="X708" s="66">
        <v>4</v>
      </c>
      <c r="Y708" s="66" t="s">
        <v>497</v>
      </c>
      <c r="Z708" s="66" t="s">
        <v>20</v>
      </c>
      <c r="AA708" s="66" t="str">
        <f>IF(OR(VLOOKUP(Table1[[#This Row],[sheet]],Prg!$A$7:$F$31,6,FALSE)=Prg!$O$2,VLOOKUP(Table1[[#This Row],[sheet]],Prg!$A$7:$F$31,6,FALSE)=Prg!$O$3),"Yes","No")</f>
        <v>No</v>
      </c>
      <c r="AB708" s="66" t="s">
        <v>2</v>
      </c>
      <c r="AC708" s="72">
        <v>20</v>
      </c>
      <c r="AD708" s="66">
        <f ca="1">IF(ISERROR(VLOOKUP(Table1[[#This Row],[item]],INDIRECT("'"&amp;Table1[[#This Row],[sheet]]&amp;"'!$A$8:$T$42"),Table1[[#This Row],[r]],FALSE)),"",VLOOKUP(Table1[[#This Row],[item]],INDIRECT("'"&amp;Table1[[#This Row],[sheet]]&amp;"'!$A$8:$T$42"),Table1[[#This Row],[r]],FALSE))</f>
        <v>0</v>
      </c>
      <c r="AE708" s="72" t="str">
        <f>IF(VLOOKUP(Table1[[#This Row],[sheet]],Prg!$A$7:$J$31,10,FALSE)="","",VLOOKUP(Table1[[#This Row],[sheet]],Prg!$A$7:$J$31,10,FALSE)*1)</f>
        <v/>
      </c>
      <c r="AF708" s="72">
        <f>VLOOKUP(Table1[[#This Row],[sheet]],Prg!$A$7:$J$31,5,FALSE)</f>
        <v>0</v>
      </c>
      <c r="AG708" s="72">
        <f>ROW()</f>
        <v>708</v>
      </c>
    </row>
    <row r="709" spans="24:33" hidden="1" x14ac:dyDescent="0.3">
      <c r="X709" s="66">
        <v>4</v>
      </c>
      <c r="Y709" s="66" t="s">
        <v>498</v>
      </c>
      <c r="Z709" s="66" t="s">
        <v>466</v>
      </c>
      <c r="AA709" s="66" t="str">
        <f>IF(OR(VLOOKUP(Table1[[#This Row],[sheet]],Prg!$A$7:$F$31,6,FALSE)=Prg!$O$2,VLOOKUP(Table1[[#This Row],[sheet]],Prg!$A$7:$F$31,6,FALSE)=Prg!$O$3),"Yes","No")</f>
        <v>No</v>
      </c>
      <c r="AB709" s="66" t="s">
        <v>2</v>
      </c>
      <c r="AC709" s="72">
        <v>20</v>
      </c>
      <c r="AD709" s="66">
        <f ca="1">IF(ISERROR(VLOOKUP(Table1[[#This Row],[item]],INDIRECT("'"&amp;Table1[[#This Row],[sheet]]&amp;"'!$A$8:$T$42"),Table1[[#This Row],[r]],FALSE)),"",VLOOKUP(Table1[[#This Row],[item]],INDIRECT("'"&amp;Table1[[#This Row],[sheet]]&amp;"'!$A$8:$T$42"),Table1[[#This Row],[r]],FALSE))</f>
        <v>0</v>
      </c>
      <c r="AE709" s="72" t="str">
        <f>IF(VLOOKUP(Table1[[#This Row],[sheet]],Prg!$A$7:$J$31,10,FALSE)="","",VLOOKUP(Table1[[#This Row],[sheet]],Prg!$A$7:$J$31,10,FALSE)*1)</f>
        <v/>
      </c>
      <c r="AF709" s="72">
        <f>VLOOKUP(Table1[[#This Row],[sheet]],Prg!$A$7:$J$31,5,FALSE)</f>
        <v>0</v>
      </c>
      <c r="AG709" s="72">
        <f>ROW()</f>
        <v>709</v>
      </c>
    </row>
    <row r="710" spans="24:33" hidden="1" x14ac:dyDescent="0.3">
      <c r="X710" s="66">
        <v>4</v>
      </c>
      <c r="Y710" s="66" t="s">
        <v>499</v>
      </c>
      <c r="Z710" s="66" t="s">
        <v>21</v>
      </c>
      <c r="AA710" s="66" t="str">
        <f>IF(OR(VLOOKUP(Table1[[#This Row],[sheet]],Prg!$A$7:$F$31,6,FALSE)=Prg!$O$2,VLOOKUP(Table1[[#This Row],[sheet]],Prg!$A$7:$F$31,6,FALSE)=Prg!$O$3),"Yes","No")</f>
        <v>No</v>
      </c>
      <c r="AB710" s="66" t="s">
        <v>2</v>
      </c>
      <c r="AC710" s="72">
        <v>20</v>
      </c>
      <c r="AD710" s="66">
        <f ca="1">IF(ISERROR(VLOOKUP(Table1[[#This Row],[item]],INDIRECT("'"&amp;Table1[[#This Row],[sheet]]&amp;"'!$A$8:$T$42"),Table1[[#This Row],[r]],FALSE)),"",VLOOKUP(Table1[[#This Row],[item]],INDIRECT("'"&amp;Table1[[#This Row],[sheet]]&amp;"'!$A$8:$T$42"),Table1[[#This Row],[r]],FALSE))</f>
        <v>0</v>
      </c>
      <c r="AE710" s="72" t="str">
        <f>IF(VLOOKUP(Table1[[#This Row],[sheet]],Prg!$A$7:$J$31,10,FALSE)="","",VLOOKUP(Table1[[#This Row],[sheet]],Prg!$A$7:$J$31,10,FALSE)*1)</f>
        <v/>
      </c>
      <c r="AF710" s="72">
        <f>VLOOKUP(Table1[[#This Row],[sheet]],Prg!$A$7:$J$31,5,FALSE)</f>
        <v>0</v>
      </c>
      <c r="AG710" s="72">
        <f>ROW()</f>
        <v>710</v>
      </c>
    </row>
    <row r="711" spans="24:33" hidden="1" x14ac:dyDescent="0.3">
      <c r="X711" s="66">
        <v>4</v>
      </c>
      <c r="Y711" s="66" t="s">
        <v>500</v>
      </c>
      <c r="Z711" s="66" t="s">
        <v>22</v>
      </c>
      <c r="AA711" s="66" t="str">
        <f>IF(OR(VLOOKUP(Table1[[#This Row],[sheet]],Prg!$A$7:$F$31,6,FALSE)=Prg!$O$2,VLOOKUP(Table1[[#This Row],[sheet]],Prg!$A$7:$F$31,6,FALSE)=Prg!$O$3),"Yes","No")</f>
        <v>No</v>
      </c>
      <c r="AB711" s="66" t="s">
        <v>2</v>
      </c>
      <c r="AC711" s="72">
        <v>20</v>
      </c>
      <c r="AD711" s="66">
        <f ca="1">IF(ISERROR(VLOOKUP(Table1[[#This Row],[item]],INDIRECT("'"&amp;Table1[[#This Row],[sheet]]&amp;"'!$A$8:$T$42"),Table1[[#This Row],[r]],FALSE)),"",VLOOKUP(Table1[[#This Row],[item]],INDIRECT("'"&amp;Table1[[#This Row],[sheet]]&amp;"'!$A$8:$T$42"),Table1[[#This Row],[r]],FALSE))</f>
        <v>0</v>
      </c>
      <c r="AE711" s="72" t="str">
        <f>IF(VLOOKUP(Table1[[#This Row],[sheet]],Prg!$A$7:$J$31,10,FALSE)="","",VLOOKUP(Table1[[#This Row],[sheet]],Prg!$A$7:$J$31,10,FALSE)*1)</f>
        <v/>
      </c>
      <c r="AF711" s="72">
        <f>VLOOKUP(Table1[[#This Row],[sheet]],Prg!$A$7:$J$31,5,FALSE)</f>
        <v>0</v>
      </c>
      <c r="AG711" s="72">
        <f>ROW()</f>
        <v>711</v>
      </c>
    </row>
    <row r="712" spans="24:33" hidden="1" x14ac:dyDescent="0.3">
      <c r="X712" s="66">
        <v>4</v>
      </c>
      <c r="Y712" s="66" t="s">
        <v>501</v>
      </c>
      <c r="Z712" s="66" t="s">
        <v>23</v>
      </c>
      <c r="AA712" s="66" t="str">
        <f>IF(OR(VLOOKUP(Table1[[#This Row],[sheet]],Prg!$A$7:$F$31,6,FALSE)=Prg!$O$2,VLOOKUP(Table1[[#This Row],[sheet]],Prg!$A$7:$F$31,6,FALSE)=Prg!$O$3),"Yes","No")</f>
        <v>No</v>
      </c>
      <c r="AB712" s="66" t="s">
        <v>2</v>
      </c>
      <c r="AC712" s="72">
        <v>20</v>
      </c>
      <c r="AD712" s="66">
        <f ca="1">IF(ISERROR(VLOOKUP(Table1[[#This Row],[item]],INDIRECT("'"&amp;Table1[[#This Row],[sheet]]&amp;"'!$A$8:$T$42"),Table1[[#This Row],[r]],FALSE)),"",VLOOKUP(Table1[[#This Row],[item]],INDIRECT("'"&amp;Table1[[#This Row],[sheet]]&amp;"'!$A$8:$T$42"),Table1[[#This Row],[r]],FALSE))</f>
        <v>0</v>
      </c>
      <c r="AE712" s="72" t="str">
        <f>IF(VLOOKUP(Table1[[#This Row],[sheet]],Prg!$A$7:$J$31,10,FALSE)="","",VLOOKUP(Table1[[#This Row],[sheet]],Prg!$A$7:$J$31,10,FALSE)*1)</f>
        <v/>
      </c>
      <c r="AF712" s="72">
        <f>VLOOKUP(Table1[[#This Row],[sheet]],Prg!$A$7:$J$31,5,FALSE)</f>
        <v>0</v>
      </c>
      <c r="AG712" s="72">
        <f>ROW()</f>
        <v>712</v>
      </c>
    </row>
    <row r="713" spans="24:33" hidden="1" x14ac:dyDescent="0.3">
      <c r="X713" s="66">
        <v>4</v>
      </c>
      <c r="Y713" s="66" t="s">
        <v>502</v>
      </c>
      <c r="Z713" s="66" t="s">
        <v>467</v>
      </c>
      <c r="AA713" s="66" t="str">
        <f>IF(OR(VLOOKUP(Table1[[#This Row],[sheet]],Prg!$A$7:$F$31,6,FALSE)=Prg!$O$2,VLOOKUP(Table1[[#This Row],[sheet]],Prg!$A$7:$F$31,6,FALSE)=Prg!$O$3),"Yes","No")</f>
        <v>No</v>
      </c>
      <c r="AB713" s="66" t="s">
        <v>2</v>
      </c>
      <c r="AC713" s="72">
        <v>20</v>
      </c>
      <c r="AD713" s="66">
        <f ca="1">IF(ISERROR(VLOOKUP(Table1[[#This Row],[item]],INDIRECT("'"&amp;Table1[[#This Row],[sheet]]&amp;"'!$A$8:$T$42"),Table1[[#This Row],[r]],FALSE)),"",VLOOKUP(Table1[[#This Row],[item]],INDIRECT("'"&amp;Table1[[#This Row],[sheet]]&amp;"'!$A$8:$T$42"),Table1[[#This Row],[r]],FALSE))</f>
        <v>0</v>
      </c>
      <c r="AE713" s="72" t="str">
        <f>IF(VLOOKUP(Table1[[#This Row],[sheet]],Prg!$A$7:$J$31,10,FALSE)="","",VLOOKUP(Table1[[#This Row],[sheet]],Prg!$A$7:$J$31,10,FALSE)*1)</f>
        <v/>
      </c>
      <c r="AF713" s="72">
        <f>VLOOKUP(Table1[[#This Row],[sheet]],Prg!$A$7:$J$31,5,FALSE)</f>
        <v>0</v>
      </c>
      <c r="AG713" s="72">
        <f>ROW()</f>
        <v>713</v>
      </c>
    </row>
    <row r="714" spans="24:33" hidden="1" x14ac:dyDescent="0.3">
      <c r="X714" s="66">
        <v>4</v>
      </c>
      <c r="Y714" s="66" t="s">
        <v>473</v>
      </c>
      <c r="Z714" s="66" t="s">
        <v>1</v>
      </c>
      <c r="AA714" s="66" t="str">
        <f>IF(OR(VLOOKUP(Table1[[#This Row],[sheet]],Prg!$A$7:$F$31,6,FALSE)=Prg!$O$2,VLOOKUP(Table1[[#This Row],[sheet]],Prg!$A$7:$F$31,6,FALSE)=Prg!$O$3),"Yes","No")</f>
        <v>No</v>
      </c>
      <c r="AB714" s="66" t="s">
        <v>2</v>
      </c>
      <c r="AC714" s="72">
        <v>20</v>
      </c>
      <c r="AD714" s="66">
        <f ca="1">IF(ISERROR(VLOOKUP(Table1[[#This Row],[item]],INDIRECT("'"&amp;Table1[[#This Row],[sheet]]&amp;"'!$A$8:$T$42"),Table1[[#This Row],[r]],FALSE)),"",VLOOKUP(Table1[[#This Row],[item]],INDIRECT("'"&amp;Table1[[#This Row],[sheet]]&amp;"'!$A$8:$T$42"),Table1[[#This Row],[r]],FALSE))</f>
        <v>0</v>
      </c>
      <c r="AE714" s="72" t="str">
        <f>IF(VLOOKUP(Table1[[#This Row],[sheet]],Prg!$A$7:$J$31,10,FALSE)="","",VLOOKUP(Table1[[#This Row],[sheet]],Prg!$A$7:$J$31,10,FALSE)*1)</f>
        <v/>
      </c>
      <c r="AF714" s="72">
        <f>VLOOKUP(Table1[[#This Row],[sheet]],Prg!$A$7:$J$31,5,FALSE)</f>
        <v>0</v>
      </c>
      <c r="AG714" s="72">
        <f>ROW()</f>
        <v>714</v>
      </c>
    </row>
    <row r="715" spans="24:33" hidden="1" x14ac:dyDescent="0.3">
      <c r="X715" s="66">
        <v>4</v>
      </c>
      <c r="Y715" s="66" t="s">
        <v>474</v>
      </c>
      <c r="Z715" s="66" t="s">
        <v>24</v>
      </c>
      <c r="AA715" s="66" t="str">
        <f>IF(OR(VLOOKUP(Table1[[#This Row],[sheet]],Prg!$A$7:$F$31,6,FALSE)=Prg!$O$2,VLOOKUP(Table1[[#This Row],[sheet]],Prg!$A$7:$F$31,6,FALSE)=Prg!$O$3),"Yes","No")</f>
        <v>No</v>
      </c>
      <c r="AB715" s="66" t="s">
        <v>2</v>
      </c>
      <c r="AC715" s="72">
        <v>20</v>
      </c>
      <c r="AD715" s="66">
        <f ca="1">IF(ISERROR(VLOOKUP(Table1[[#This Row],[item]],INDIRECT("'"&amp;Table1[[#This Row],[sheet]]&amp;"'!$A$8:$T$42"),Table1[[#This Row],[r]],FALSE)),"",VLOOKUP(Table1[[#This Row],[item]],INDIRECT("'"&amp;Table1[[#This Row],[sheet]]&amp;"'!$A$8:$T$42"),Table1[[#This Row],[r]],FALSE))</f>
        <v>0</v>
      </c>
      <c r="AE715" s="72" t="str">
        <f>IF(VLOOKUP(Table1[[#This Row],[sheet]],Prg!$A$7:$J$31,10,FALSE)="","",VLOOKUP(Table1[[#This Row],[sheet]],Prg!$A$7:$J$31,10,FALSE)*1)</f>
        <v/>
      </c>
      <c r="AF715" s="72">
        <f>VLOOKUP(Table1[[#This Row],[sheet]],Prg!$A$7:$J$31,5,FALSE)</f>
        <v>0</v>
      </c>
      <c r="AG715" s="72">
        <f>ROW()</f>
        <v>715</v>
      </c>
    </row>
    <row r="716" spans="24:33" hidden="1" x14ac:dyDescent="0.3">
      <c r="X716" s="66">
        <v>4</v>
      </c>
      <c r="Y716" s="66" t="s">
        <v>477</v>
      </c>
      <c r="Z716" s="66" t="s">
        <v>25</v>
      </c>
      <c r="AA716" s="66" t="str">
        <f>IF(OR(VLOOKUP(Table1[[#This Row],[sheet]],Prg!$A$7:$F$31,6,FALSE)=Prg!$O$2,VLOOKUP(Table1[[#This Row],[sheet]],Prg!$A$7:$F$31,6,FALSE)=Prg!$O$3),"Yes","No")</f>
        <v>No</v>
      </c>
      <c r="AB716" s="66" t="s">
        <v>2</v>
      </c>
      <c r="AC716" s="72">
        <v>20</v>
      </c>
      <c r="AD716" s="66">
        <f ca="1">IF(ISERROR(VLOOKUP(Table1[[#This Row],[item]],INDIRECT("'"&amp;Table1[[#This Row],[sheet]]&amp;"'!$A$8:$T$42"),Table1[[#This Row],[r]],FALSE)),"",VLOOKUP(Table1[[#This Row],[item]],INDIRECT("'"&amp;Table1[[#This Row],[sheet]]&amp;"'!$A$8:$T$42"),Table1[[#This Row],[r]],FALSE))</f>
        <v>0</v>
      </c>
      <c r="AE716" s="72" t="str">
        <f>IF(VLOOKUP(Table1[[#This Row],[sheet]],Prg!$A$7:$J$31,10,FALSE)="","",VLOOKUP(Table1[[#This Row],[sheet]],Prg!$A$7:$J$31,10,FALSE)*1)</f>
        <v/>
      </c>
      <c r="AF716" s="72">
        <f>VLOOKUP(Table1[[#This Row],[sheet]],Prg!$A$7:$J$31,5,FALSE)</f>
        <v>0</v>
      </c>
      <c r="AG716" s="72">
        <f>ROW()</f>
        <v>716</v>
      </c>
    </row>
    <row r="717" spans="24:33" hidden="1" x14ac:dyDescent="0.3">
      <c r="X717" s="66">
        <v>4</v>
      </c>
      <c r="Y717" s="66" t="s">
        <v>478</v>
      </c>
      <c r="Z717" s="66" t="s">
        <v>26</v>
      </c>
      <c r="AA717" s="66" t="str">
        <f>IF(OR(VLOOKUP(Table1[[#This Row],[sheet]],Prg!$A$7:$F$31,6,FALSE)=Prg!$O$2,VLOOKUP(Table1[[#This Row],[sheet]],Prg!$A$7:$F$31,6,FALSE)=Prg!$O$3),"Yes","No")</f>
        <v>No</v>
      </c>
      <c r="AB717" s="66" t="s">
        <v>2</v>
      </c>
      <c r="AC717" s="72">
        <v>20</v>
      </c>
      <c r="AD717" s="66">
        <f ca="1">IF(ISERROR(VLOOKUP(Table1[[#This Row],[item]],INDIRECT("'"&amp;Table1[[#This Row],[sheet]]&amp;"'!$A$8:$T$42"),Table1[[#This Row],[r]],FALSE)),"",VLOOKUP(Table1[[#This Row],[item]],INDIRECT("'"&amp;Table1[[#This Row],[sheet]]&amp;"'!$A$8:$T$42"),Table1[[#This Row],[r]],FALSE))</f>
        <v>0</v>
      </c>
      <c r="AE717" s="72" t="str">
        <f>IF(VLOOKUP(Table1[[#This Row],[sheet]],Prg!$A$7:$J$31,10,FALSE)="","",VLOOKUP(Table1[[#This Row],[sheet]],Prg!$A$7:$J$31,10,FALSE)*1)</f>
        <v/>
      </c>
      <c r="AF717" s="72">
        <f>VLOOKUP(Table1[[#This Row],[sheet]],Prg!$A$7:$J$31,5,FALSE)</f>
        <v>0</v>
      </c>
      <c r="AG717" s="72">
        <f>ROW()</f>
        <v>717</v>
      </c>
    </row>
    <row r="718" spans="24:33" hidden="1" x14ac:dyDescent="0.3">
      <c r="X718" s="66">
        <v>4</v>
      </c>
      <c r="Y718" s="66" t="s">
        <v>479</v>
      </c>
      <c r="Z718" s="66" t="s">
        <v>27</v>
      </c>
      <c r="AA718" s="66" t="str">
        <f>IF(OR(VLOOKUP(Table1[[#This Row],[sheet]],Prg!$A$7:$F$31,6,FALSE)=Prg!$O$2,VLOOKUP(Table1[[#This Row],[sheet]],Prg!$A$7:$F$31,6,FALSE)=Prg!$O$3),"Yes","No")</f>
        <v>No</v>
      </c>
      <c r="AB718" s="66" t="s">
        <v>2</v>
      </c>
      <c r="AC718" s="72">
        <v>20</v>
      </c>
      <c r="AD718" s="66">
        <f ca="1">IF(ISERROR(VLOOKUP(Table1[[#This Row],[item]],INDIRECT("'"&amp;Table1[[#This Row],[sheet]]&amp;"'!$A$8:$T$42"),Table1[[#This Row],[r]],FALSE)),"",VLOOKUP(Table1[[#This Row],[item]],INDIRECT("'"&amp;Table1[[#This Row],[sheet]]&amp;"'!$A$8:$T$42"),Table1[[#This Row],[r]],FALSE))</f>
        <v>0</v>
      </c>
      <c r="AE718" s="72" t="str">
        <f>IF(VLOOKUP(Table1[[#This Row],[sheet]],Prg!$A$7:$J$31,10,FALSE)="","",VLOOKUP(Table1[[#This Row],[sheet]],Prg!$A$7:$J$31,10,FALSE)*1)</f>
        <v/>
      </c>
      <c r="AF718" s="72">
        <f>VLOOKUP(Table1[[#This Row],[sheet]],Prg!$A$7:$J$31,5,FALSE)</f>
        <v>0</v>
      </c>
      <c r="AG718" s="72">
        <f>ROW()</f>
        <v>718</v>
      </c>
    </row>
    <row r="719" spans="24:33" hidden="1" x14ac:dyDescent="0.3">
      <c r="X719" s="66">
        <v>4</v>
      </c>
      <c r="Y719" s="66" t="s">
        <v>475</v>
      </c>
      <c r="Z719" s="66" t="s">
        <v>28</v>
      </c>
      <c r="AA719" s="66" t="str">
        <f>IF(OR(VLOOKUP(Table1[[#This Row],[sheet]],Prg!$A$7:$F$31,6,FALSE)=Prg!$O$2,VLOOKUP(Table1[[#This Row],[sheet]],Prg!$A$7:$F$31,6,FALSE)=Prg!$O$3),"Yes","No")</f>
        <v>No</v>
      </c>
      <c r="AB719" s="66" t="s">
        <v>2</v>
      </c>
      <c r="AC719" s="72">
        <v>20</v>
      </c>
      <c r="AD719" s="66">
        <f ca="1">IF(ISERROR(VLOOKUP(Table1[[#This Row],[item]],INDIRECT("'"&amp;Table1[[#This Row],[sheet]]&amp;"'!$A$8:$T$42"),Table1[[#This Row],[r]],FALSE)),"",VLOOKUP(Table1[[#This Row],[item]],INDIRECT("'"&amp;Table1[[#This Row],[sheet]]&amp;"'!$A$8:$T$42"),Table1[[#This Row],[r]],FALSE))</f>
        <v>0</v>
      </c>
      <c r="AE719" s="72" t="str">
        <f>IF(VLOOKUP(Table1[[#This Row],[sheet]],Prg!$A$7:$J$31,10,FALSE)="","",VLOOKUP(Table1[[#This Row],[sheet]],Prg!$A$7:$J$31,10,FALSE)*1)</f>
        <v/>
      </c>
      <c r="AF719" s="72">
        <f>VLOOKUP(Table1[[#This Row],[sheet]],Prg!$A$7:$J$31,5,FALSE)</f>
        <v>0</v>
      </c>
      <c r="AG719" s="72">
        <f>ROW()</f>
        <v>719</v>
      </c>
    </row>
    <row r="720" spans="24:33" hidden="1" x14ac:dyDescent="0.3">
      <c r="X720" s="66">
        <v>4</v>
      </c>
      <c r="Y720" s="66" t="s">
        <v>480</v>
      </c>
      <c r="Z720" s="66" t="s">
        <v>29</v>
      </c>
      <c r="AA720" s="66" t="str">
        <f>IF(OR(VLOOKUP(Table1[[#This Row],[sheet]],Prg!$A$7:$F$31,6,FALSE)=Prg!$O$2,VLOOKUP(Table1[[#This Row],[sheet]],Prg!$A$7:$F$31,6,FALSE)=Prg!$O$3),"Yes","No")</f>
        <v>No</v>
      </c>
      <c r="AB720" s="66" t="s">
        <v>2</v>
      </c>
      <c r="AC720" s="72">
        <v>20</v>
      </c>
      <c r="AD720" s="66">
        <f ca="1">IF(ISERROR(VLOOKUP(Table1[[#This Row],[item]],INDIRECT("'"&amp;Table1[[#This Row],[sheet]]&amp;"'!$A$8:$T$42"),Table1[[#This Row],[r]],FALSE)),"",VLOOKUP(Table1[[#This Row],[item]],INDIRECT("'"&amp;Table1[[#This Row],[sheet]]&amp;"'!$A$8:$T$42"),Table1[[#This Row],[r]],FALSE))</f>
        <v>0</v>
      </c>
      <c r="AE720" s="72" t="str">
        <f>IF(VLOOKUP(Table1[[#This Row],[sheet]],Prg!$A$7:$J$31,10,FALSE)="","",VLOOKUP(Table1[[#This Row],[sheet]],Prg!$A$7:$J$31,10,FALSE)*1)</f>
        <v/>
      </c>
      <c r="AF720" s="72">
        <f>VLOOKUP(Table1[[#This Row],[sheet]],Prg!$A$7:$J$31,5,FALSE)</f>
        <v>0</v>
      </c>
      <c r="AG720" s="72">
        <f>ROW()</f>
        <v>720</v>
      </c>
    </row>
    <row r="721" spans="24:33" hidden="1" x14ac:dyDescent="0.3">
      <c r="X721" s="66">
        <v>4</v>
      </c>
      <c r="Y721" s="66" t="s">
        <v>481</v>
      </c>
      <c r="Z721" s="66" t="s">
        <v>30</v>
      </c>
      <c r="AA721" s="66" t="str">
        <f>IF(OR(VLOOKUP(Table1[[#This Row],[sheet]],Prg!$A$7:$F$31,6,FALSE)=Prg!$O$2,VLOOKUP(Table1[[#This Row],[sheet]],Prg!$A$7:$F$31,6,FALSE)=Prg!$O$3),"Yes","No")</f>
        <v>No</v>
      </c>
      <c r="AB721" s="66" t="s">
        <v>2</v>
      </c>
      <c r="AC721" s="72">
        <v>20</v>
      </c>
      <c r="AD721" s="66">
        <f ca="1">IF(ISERROR(VLOOKUP(Table1[[#This Row],[item]],INDIRECT("'"&amp;Table1[[#This Row],[sheet]]&amp;"'!$A$8:$T$42"),Table1[[#This Row],[r]],FALSE)),"",VLOOKUP(Table1[[#This Row],[item]],INDIRECT("'"&amp;Table1[[#This Row],[sheet]]&amp;"'!$A$8:$T$42"),Table1[[#This Row],[r]],FALSE))</f>
        <v>0</v>
      </c>
      <c r="AE721" s="72" t="str">
        <f>IF(VLOOKUP(Table1[[#This Row],[sheet]],Prg!$A$7:$J$31,10,FALSE)="","",VLOOKUP(Table1[[#This Row],[sheet]],Prg!$A$7:$J$31,10,FALSE)*1)</f>
        <v/>
      </c>
      <c r="AF721" s="72">
        <f>VLOOKUP(Table1[[#This Row],[sheet]],Prg!$A$7:$J$31,5,FALSE)</f>
        <v>0</v>
      </c>
      <c r="AG721" s="72">
        <f>ROW()</f>
        <v>721</v>
      </c>
    </row>
    <row r="722" spans="24:33" hidden="1" x14ac:dyDescent="0.3">
      <c r="X722" s="66">
        <v>4</v>
      </c>
      <c r="Y722" s="66" t="s">
        <v>482</v>
      </c>
      <c r="Z722" s="66" t="s">
        <v>27</v>
      </c>
      <c r="AA722" s="66" t="str">
        <f>IF(OR(VLOOKUP(Table1[[#This Row],[sheet]],Prg!$A$7:$F$31,6,FALSE)=Prg!$O$2,VLOOKUP(Table1[[#This Row],[sheet]],Prg!$A$7:$F$31,6,FALSE)=Prg!$O$3),"Yes","No")</f>
        <v>No</v>
      </c>
      <c r="AB722" s="66" t="s">
        <v>2</v>
      </c>
      <c r="AC722" s="72">
        <v>20</v>
      </c>
      <c r="AD722" s="66">
        <f ca="1">IF(ISERROR(VLOOKUP(Table1[[#This Row],[item]],INDIRECT("'"&amp;Table1[[#This Row],[sheet]]&amp;"'!$A$8:$T$42"),Table1[[#This Row],[r]],FALSE)),"",VLOOKUP(Table1[[#This Row],[item]],INDIRECT("'"&amp;Table1[[#This Row],[sheet]]&amp;"'!$A$8:$T$42"),Table1[[#This Row],[r]],FALSE))</f>
        <v>0</v>
      </c>
      <c r="AE722" s="72" t="str">
        <f>IF(VLOOKUP(Table1[[#This Row],[sheet]],Prg!$A$7:$J$31,10,FALSE)="","",VLOOKUP(Table1[[#This Row],[sheet]],Prg!$A$7:$J$31,10,FALSE)*1)</f>
        <v/>
      </c>
      <c r="AF722" s="72">
        <f>VLOOKUP(Table1[[#This Row],[sheet]],Prg!$A$7:$J$31,5,FALSE)</f>
        <v>0</v>
      </c>
      <c r="AG722" s="72">
        <f>ROW()</f>
        <v>722</v>
      </c>
    </row>
    <row r="723" spans="24:33" hidden="1" x14ac:dyDescent="0.3">
      <c r="X723" s="66">
        <v>4</v>
      </c>
      <c r="Y723" s="66" t="s">
        <v>476</v>
      </c>
      <c r="Z723" s="66" t="s">
        <v>469</v>
      </c>
      <c r="AA723" s="66" t="str">
        <f>IF(OR(VLOOKUP(Table1[[#This Row],[sheet]],Prg!$A$7:$F$31,6,FALSE)=Prg!$O$2,VLOOKUP(Table1[[#This Row],[sheet]],Prg!$A$7:$F$31,6,FALSE)=Prg!$O$3),"Yes","No")</f>
        <v>No</v>
      </c>
      <c r="AB723" s="66" t="s">
        <v>2</v>
      </c>
      <c r="AC723" s="72">
        <v>20</v>
      </c>
      <c r="AD723" s="66">
        <f ca="1">IF(ISERROR(VLOOKUP(Table1[[#This Row],[item]],INDIRECT("'"&amp;Table1[[#This Row],[sheet]]&amp;"'!$A$8:$T$42"),Table1[[#This Row],[r]],FALSE)),"",VLOOKUP(Table1[[#This Row],[item]],INDIRECT("'"&amp;Table1[[#This Row],[sheet]]&amp;"'!$A$8:$T$42"),Table1[[#This Row],[r]],FALSE))</f>
        <v>0</v>
      </c>
      <c r="AE723" s="72" t="str">
        <f>IF(VLOOKUP(Table1[[#This Row],[sheet]],Prg!$A$7:$J$31,10,FALSE)="","",VLOOKUP(Table1[[#This Row],[sheet]],Prg!$A$7:$J$31,10,FALSE)*1)</f>
        <v/>
      </c>
      <c r="AF723" s="72">
        <f>VLOOKUP(Table1[[#This Row],[sheet]],Prg!$A$7:$J$31,5,FALSE)</f>
        <v>0</v>
      </c>
      <c r="AG723" s="72">
        <f>ROW()</f>
        <v>723</v>
      </c>
    </row>
    <row r="724" spans="24:33" hidden="1" x14ac:dyDescent="0.3">
      <c r="X724" s="66">
        <v>4</v>
      </c>
      <c r="Y724" s="66" t="s">
        <v>483</v>
      </c>
      <c r="Z724" s="66" t="s">
        <v>470</v>
      </c>
      <c r="AA724" s="66" t="str">
        <f>IF(OR(VLOOKUP(Table1[[#This Row],[sheet]],Prg!$A$7:$F$31,6,FALSE)=Prg!$O$2,VLOOKUP(Table1[[#This Row],[sheet]],Prg!$A$7:$F$31,6,FALSE)=Prg!$O$3),"Yes","No")</f>
        <v>No</v>
      </c>
      <c r="AB724" s="66" t="s">
        <v>2</v>
      </c>
      <c r="AC724" s="72">
        <v>20</v>
      </c>
      <c r="AD724" s="66">
        <f ca="1">IF(ISERROR(VLOOKUP(Table1[[#This Row],[item]],INDIRECT("'"&amp;Table1[[#This Row],[sheet]]&amp;"'!$A$8:$T$42"),Table1[[#This Row],[r]],FALSE)),"",VLOOKUP(Table1[[#This Row],[item]],INDIRECT("'"&amp;Table1[[#This Row],[sheet]]&amp;"'!$A$8:$T$42"),Table1[[#This Row],[r]],FALSE))</f>
        <v>0</v>
      </c>
      <c r="AE724" s="72" t="str">
        <f>IF(VLOOKUP(Table1[[#This Row],[sheet]],Prg!$A$7:$J$31,10,FALSE)="","",VLOOKUP(Table1[[#This Row],[sheet]],Prg!$A$7:$J$31,10,FALSE)*1)</f>
        <v/>
      </c>
      <c r="AF724" s="72">
        <f>VLOOKUP(Table1[[#This Row],[sheet]],Prg!$A$7:$J$31,5,FALSE)</f>
        <v>0</v>
      </c>
      <c r="AG724" s="72">
        <f>ROW()</f>
        <v>724</v>
      </c>
    </row>
    <row r="725" spans="24:33" hidden="1" x14ac:dyDescent="0.3">
      <c r="X725" s="66">
        <v>4</v>
      </c>
      <c r="Y725" s="66" t="s">
        <v>484</v>
      </c>
      <c r="Z725" s="66" t="s">
        <v>471</v>
      </c>
      <c r="AA725" s="66" t="str">
        <f>IF(OR(VLOOKUP(Table1[[#This Row],[sheet]],Prg!$A$7:$F$31,6,FALSE)=Prg!$O$2,VLOOKUP(Table1[[#This Row],[sheet]],Prg!$A$7:$F$31,6,FALSE)=Prg!$O$3),"Yes","No")</f>
        <v>No</v>
      </c>
      <c r="AB725" s="66" t="s">
        <v>2</v>
      </c>
      <c r="AC725" s="72">
        <v>20</v>
      </c>
      <c r="AD725" s="66">
        <f ca="1">IF(ISERROR(VLOOKUP(Table1[[#This Row],[item]],INDIRECT("'"&amp;Table1[[#This Row],[sheet]]&amp;"'!$A$8:$T$42"),Table1[[#This Row],[r]],FALSE)),"",VLOOKUP(Table1[[#This Row],[item]],INDIRECT("'"&amp;Table1[[#This Row],[sheet]]&amp;"'!$A$8:$T$42"),Table1[[#This Row],[r]],FALSE))</f>
        <v>0</v>
      </c>
      <c r="AE725" s="72" t="str">
        <f>IF(VLOOKUP(Table1[[#This Row],[sheet]],Prg!$A$7:$J$31,10,FALSE)="","",VLOOKUP(Table1[[#This Row],[sheet]],Prg!$A$7:$J$31,10,FALSE)*1)</f>
        <v/>
      </c>
      <c r="AF725" s="72">
        <f>VLOOKUP(Table1[[#This Row],[sheet]],Prg!$A$7:$J$31,5,FALSE)</f>
        <v>0</v>
      </c>
      <c r="AG725" s="72">
        <f>ROW()</f>
        <v>725</v>
      </c>
    </row>
    <row r="726" spans="24:33" hidden="1" x14ac:dyDescent="0.3">
      <c r="X726" s="66">
        <v>4</v>
      </c>
      <c r="Y726" s="66" t="s">
        <v>485</v>
      </c>
      <c r="Z726" s="66" t="s">
        <v>472</v>
      </c>
      <c r="AA726" s="66" t="str">
        <f>IF(OR(VLOOKUP(Table1[[#This Row],[sheet]],Prg!$A$7:$F$31,6,FALSE)=Prg!$O$2,VLOOKUP(Table1[[#This Row],[sheet]],Prg!$A$7:$F$31,6,FALSE)=Prg!$O$3),"Yes","No")</f>
        <v>No</v>
      </c>
      <c r="AB726" s="66" t="s">
        <v>2</v>
      </c>
      <c r="AC726" s="72">
        <v>20</v>
      </c>
      <c r="AD726" s="66">
        <f ca="1">IF(ISERROR(VLOOKUP(Table1[[#This Row],[item]],INDIRECT("'"&amp;Table1[[#This Row],[sheet]]&amp;"'!$A$8:$T$42"),Table1[[#This Row],[r]],FALSE)),"",VLOOKUP(Table1[[#This Row],[item]],INDIRECT("'"&amp;Table1[[#This Row],[sheet]]&amp;"'!$A$8:$T$42"),Table1[[#This Row],[r]],FALSE))</f>
        <v>0</v>
      </c>
      <c r="AE726" s="72" t="str">
        <f>IF(VLOOKUP(Table1[[#This Row],[sheet]],Prg!$A$7:$J$31,10,FALSE)="","",VLOOKUP(Table1[[#This Row],[sheet]],Prg!$A$7:$J$31,10,FALSE)*1)</f>
        <v/>
      </c>
      <c r="AF726" s="72">
        <f>VLOOKUP(Table1[[#This Row],[sheet]],Prg!$A$7:$J$31,5,FALSE)</f>
        <v>0</v>
      </c>
      <c r="AG726" s="72">
        <f>ROW()</f>
        <v>726</v>
      </c>
    </row>
    <row r="727" spans="24:33" hidden="1" x14ac:dyDescent="0.3">
      <c r="X727" s="66">
        <v>4</v>
      </c>
      <c r="Y727" s="66" t="s">
        <v>486</v>
      </c>
      <c r="Z727" s="66" t="s">
        <v>31</v>
      </c>
      <c r="AA727" s="66" t="str">
        <f>IF(OR(VLOOKUP(Table1[[#This Row],[sheet]],Prg!$A$7:$F$31,6,FALSE)=Prg!$O$2,VLOOKUP(Table1[[#This Row],[sheet]],Prg!$A$7:$F$31,6,FALSE)=Prg!$O$3),"Yes","No")</f>
        <v>No</v>
      </c>
      <c r="AB727" s="66" t="s">
        <v>2</v>
      </c>
      <c r="AC727" s="72">
        <v>20</v>
      </c>
      <c r="AD727" s="66">
        <f ca="1">IF(ISERROR(VLOOKUP(Table1[[#This Row],[item]],INDIRECT("'"&amp;Table1[[#This Row],[sheet]]&amp;"'!$A$8:$T$42"),Table1[[#This Row],[r]],FALSE)),"",VLOOKUP(Table1[[#This Row],[item]],INDIRECT("'"&amp;Table1[[#This Row],[sheet]]&amp;"'!$A$8:$T$42"),Table1[[#This Row],[r]],FALSE))</f>
        <v>0</v>
      </c>
      <c r="AE727" s="72" t="str">
        <f>IF(VLOOKUP(Table1[[#This Row],[sheet]],Prg!$A$7:$J$31,10,FALSE)="","",VLOOKUP(Table1[[#This Row],[sheet]],Prg!$A$7:$J$31,10,FALSE)*1)</f>
        <v/>
      </c>
      <c r="AF727" s="72">
        <f>VLOOKUP(Table1[[#This Row],[sheet]],Prg!$A$7:$J$31,5,FALSE)</f>
        <v>0</v>
      </c>
      <c r="AG727" s="72">
        <f>ROW()</f>
        <v>727</v>
      </c>
    </row>
    <row r="728" spans="24:33" hidden="1" x14ac:dyDescent="0.3">
      <c r="X728" s="66">
        <v>5</v>
      </c>
      <c r="Y728" s="70" t="s">
        <v>487</v>
      </c>
      <c r="Z728" s="70" t="s">
        <v>12</v>
      </c>
      <c r="AA728" s="70" t="str">
        <f>IF(OR(VLOOKUP(Table1[[#This Row],[sheet]],Prg!$A$7:$F$31,6,FALSE)=Prg!$O$2,VLOOKUP(Table1[[#This Row],[sheet]],Prg!$A$7:$F$31,6,FALSE)=Prg!$O$3),"Yes","No")</f>
        <v>No</v>
      </c>
      <c r="AB728" s="70">
        <v>2022</v>
      </c>
      <c r="AC728" s="72">
        <v>15</v>
      </c>
      <c r="AD728" s="66">
        <f ca="1">IF(ISERROR(VLOOKUP(Table1[[#This Row],[item]],INDIRECT("'"&amp;Table1[[#This Row],[sheet]]&amp;"'!$A$8:$T$42"),Table1[[#This Row],[r]],FALSE)),"",VLOOKUP(Table1[[#This Row],[item]],INDIRECT("'"&amp;Table1[[#This Row],[sheet]]&amp;"'!$A$8:$T$42"),Table1[[#This Row],[r]],FALSE))</f>
        <v>0</v>
      </c>
      <c r="AE728" s="72" t="str">
        <f>IF(VLOOKUP(Table1[[#This Row],[sheet]],Prg!$A$7:$J$31,10,FALSE)="","",VLOOKUP(Table1[[#This Row],[sheet]],Prg!$A$7:$J$31,10,FALSE)*1)</f>
        <v/>
      </c>
      <c r="AF728" s="72">
        <f>VLOOKUP(Table1[[#This Row],[sheet]],Prg!$A$7:$J$31,5,FALSE)</f>
        <v>0</v>
      </c>
      <c r="AG728" s="72">
        <f>ROW()</f>
        <v>728</v>
      </c>
    </row>
    <row r="729" spans="24:33" hidden="1" x14ac:dyDescent="0.3">
      <c r="X729" s="66">
        <v>5</v>
      </c>
      <c r="Y729" s="66" t="s">
        <v>488</v>
      </c>
      <c r="Z729" s="66" t="s">
        <v>13</v>
      </c>
      <c r="AA729" s="66" t="str">
        <f>IF(OR(VLOOKUP(Table1[[#This Row],[sheet]],Prg!$A$7:$F$31,6,FALSE)=Prg!$O$2,VLOOKUP(Table1[[#This Row],[sheet]],Prg!$A$7:$F$31,6,FALSE)=Prg!$O$3),"Yes","No")</f>
        <v>No</v>
      </c>
      <c r="AB729" s="66">
        <v>2022</v>
      </c>
      <c r="AC729" s="72">
        <v>15</v>
      </c>
      <c r="AD729" s="66">
        <f ca="1">IF(ISERROR(VLOOKUP(Table1[[#This Row],[item]],INDIRECT("'"&amp;Table1[[#This Row],[sheet]]&amp;"'!$A$8:$T$42"),Table1[[#This Row],[r]],FALSE)),"",VLOOKUP(Table1[[#This Row],[item]],INDIRECT("'"&amp;Table1[[#This Row],[sheet]]&amp;"'!$A$8:$T$42"),Table1[[#This Row],[r]],FALSE))</f>
        <v>0</v>
      </c>
      <c r="AE729" s="72" t="str">
        <f>IF(VLOOKUP(Table1[[#This Row],[sheet]],Prg!$A$7:$J$31,10,FALSE)="","",VLOOKUP(Table1[[#This Row],[sheet]],Prg!$A$7:$J$31,10,FALSE)*1)</f>
        <v/>
      </c>
      <c r="AF729" s="72">
        <f>VLOOKUP(Table1[[#This Row],[sheet]],Prg!$A$7:$J$31,5,FALSE)</f>
        <v>0</v>
      </c>
      <c r="AG729" s="72">
        <f>ROW()</f>
        <v>729</v>
      </c>
    </row>
    <row r="730" spans="24:33" hidden="1" x14ac:dyDescent="0.3">
      <c r="X730" s="66">
        <v>5</v>
      </c>
      <c r="Y730" s="66" t="s">
        <v>489</v>
      </c>
      <c r="Z730" s="66" t="s">
        <v>14</v>
      </c>
      <c r="AA730" s="66" t="str">
        <f>IF(OR(VLOOKUP(Table1[[#This Row],[sheet]],Prg!$A$7:$F$31,6,FALSE)=Prg!$O$2,VLOOKUP(Table1[[#This Row],[sheet]],Prg!$A$7:$F$31,6,FALSE)=Prg!$O$3),"Yes","No")</f>
        <v>No</v>
      </c>
      <c r="AB730" s="66">
        <v>2022</v>
      </c>
      <c r="AC730" s="72">
        <v>15</v>
      </c>
      <c r="AD730" s="66">
        <f ca="1">IF(ISERROR(VLOOKUP(Table1[[#This Row],[item]],INDIRECT("'"&amp;Table1[[#This Row],[sheet]]&amp;"'!$A$8:$T$42"),Table1[[#This Row],[r]],FALSE)),"",VLOOKUP(Table1[[#This Row],[item]],INDIRECT("'"&amp;Table1[[#This Row],[sheet]]&amp;"'!$A$8:$T$42"),Table1[[#This Row],[r]],FALSE))</f>
        <v>0</v>
      </c>
      <c r="AE730" s="72" t="str">
        <f>IF(VLOOKUP(Table1[[#This Row],[sheet]],Prg!$A$7:$J$31,10,FALSE)="","",VLOOKUP(Table1[[#This Row],[sheet]],Prg!$A$7:$J$31,10,FALSE)*1)</f>
        <v/>
      </c>
      <c r="AF730" s="72">
        <f>VLOOKUP(Table1[[#This Row],[sheet]],Prg!$A$7:$J$31,5,FALSE)</f>
        <v>0</v>
      </c>
      <c r="AG730" s="72">
        <f>ROW()</f>
        <v>730</v>
      </c>
    </row>
    <row r="731" spans="24:33" hidden="1" x14ac:dyDescent="0.3">
      <c r="X731" s="66">
        <v>5</v>
      </c>
      <c r="Y731" s="66" t="s">
        <v>490</v>
      </c>
      <c r="Z731" s="66" t="s">
        <v>464</v>
      </c>
      <c r="AA731" s="66" t="str">
        <f>IF(OR(VLOOKUP(Table1[[#This Row],[sheet]],Prg!$A$7:$F$31,6,FALSE)=Prg!$O$2,VLOOKUP(Table1[[#This Row],[sheet]],Prg!$A$7:$F$31,6,FALSE)=Prg!$O$3),"Yes","No")</f>
        <v>No</v>
      </c>
      <c r="AB731" s="66">
        <v>2022</v>
      </c>
      <c r="AC731" s="72">
        <v>15</v>
      </c>
      <c r="AD731" s="66">
        <f ca="1">IF(ISERROR(VLOOKUP(Table1[[#This Row],[item]],INDIRECT("'"&amp;Table1[[#This Row],[sheet]]&amp;"'!$A$8:$T$42"),Table1[[#This Row],[r]],FALSE)),"",VLOOKUP(Table1[[#This Row],[item]],INDIRECT("'"&amp;Table1[[#This Row],[sheet]]&amp;"'!$A$8:$T$42"),Table1[[#This Row],[r]],FALSE))</f>
        <v>0</v>
      </c>
      <c r="AE731" s="72" t="str">
        <f>IF(VLOOKUP(Table1[[#This Row],[sheet]],Prg!$A$7:$J$31,10,FALSE)="","",VLOOKUP(Table1[[#This Row],[sheet]],Prg!$A$7:$J$31,10,FALSE)*1)</f>
        <v/>
      </c>
      <c r="AF731" s="72">
        <f>VLOOKUP(Table1[[#This Row],[sheet]],Prg!$A$7:$J$31,5,FALSE)</f>
        <v>0</v>
      </c>
      <c r="AG731" s="72">
        <f>ROW()</f>
        <v>731</v>
      </c>
    </row>
    <row r="732" spans="24:33" hidden="1" x14ac:dyDescent="0.3">
      <c r="X732" s="66">
        <v>5</v>
      </c>
      <c r="Y732" s="66" t="s">
        <v>491</v>
      </c>
      <c r="Z732" s="66" t="s">
        <v>15</v>
      </c>
      <c r="AA732" s="66" t="str">
        <f>IF(OR(VLOOKUP(Table1[[#This Row],[sheet]],Prg!$A$7:$F$31,6,FALSE)=Prg!$O$2,VLOOKUP(Table1[[#This Row],[sheet]],Prg!$A$7:$F$31,6,FALSE)=Prg!$O$3),"Yes","No")</f>
        <v>No</v>
      </c>
      <c r="AB732" s="66">
        <v>2022</v>
      </c>
      <c r="AC732" s="72">
        <v>15</v>
      </c>
      <c r="AD732" s="66">
        <f ca="1">IF(ISERROR(VLOOKUP(Table1[[#This Row],[item]],INDIRECT("'"&amp;Table1[[#This Row],[sheet]]&amp;"'!$A$8:$T$42"),Table1[[#This Row],[r]],FALSE)),"",VLOOKUP(Table1[[#This Row],[item]],INDIRECT("'"&amp;Table1[[#This Row],[sheet]]&amp;"'!$A$8:$T$42"),Table1[[#This Row],[r]],FALSE))</f>
        <v>0</v>
      </c>
      <c r="AE732" s="72" t="str">
        <f>IF(VLOOKUP(Table1[[#This Row],[sheet]],Prg!$A$7:$J$31,10,FALSE)="","",VLOOKUP(Table1[[#This Row],[sheet]],Prg!$A$7:$J$31,10,FALSE)*1)</f>
        <v/>
      </c>
      <c r="AF732" s="72">
        <f>VLOOKUP(Table1[[#This Row],[sheet]],Prg!$A$7:$J$31,5,FALSE)</f>
        <v>0</v>
      </c>
      <c r="AG732" s="72">
        <f>ROW()</f>
        <v>732</v>
      </c>
    </row>
    <row r="733" spans="24:33" hidden="1" x14ac:dyDescent="0.3">
      <c r="X733" s="66">
        <v>5</v>
      </c>
      <c r="Y733" s="66" t="s">
        <v>492</v>
      </c>
      <c r="Z733" s="66" t="s">
        <v>16</v>
      </c>
      <c r="AA733" s="66" t="str">
        <f>IF(OR(VLOOKUP(Table1[[#This Row],[sheet]],Prg!$A$7:$F$31,6,FALSE)=Prg!$O$2,VLOOKUP(Table1[[#This Row],[sheet]],Prg!$A$7:$F$31,6,FALSE)=Prg!$O$3),"Yes","No")</f>
        <v>No</v>
      </c>
      <c r="AB733" s="66">
        <v>2022</v>
      </c>
      <c r="AC733" s="72">
        <v>15</v>
      </c>
      <c r="AD733" s="66">
        <f ca="1">IF(ISERROR(VLOOKUP(Table1[[#This Row],[item]],INDIRECT("'"&amp;Table1[[#This Row],[sheet]]&amp;"'!$A$8:$T$42"),Table1[[#This Row],[r]],FALSE)),"",VLOOKUP(Table1[[#This Row],[item]],INDIRECT("'"&amp;Table1[[#This Row],[sheet]]&amp;"'!$A$8:$T$42"),Table1[[#This Row],[r]],FALSE))</f>
        <v>0</v>
      </c>
      <c r="AE733" s="72" t="str">
        <f>IF(VLOOKUP(Table1[[#This Row],[sheet]],Prg!$A$7:$J$31,10,FALSE)="","",VLOOKUP(Table1[[#This Row],[sheet]],Prg!$A$7:$J$31,10,FALSE)*1)</f>
        <v/>
      </c>
      <c r="AF733" s="72">
        <f>VLOOKUP(Table1[[#This Row],[sheet]],Prg!$A$7:$J$31,5,FALSE)</f>
        <v>0</v>
      </c>
      <c r="AG733" s="72">
        <f>ROW()</f>
        <v>733</v>
      </c>
    </row>
    <row r="734" spans="24:33" hidden="1" x14ac:dyDescent="0.3">
      <c r="X734" s="66">
        <v>5</v>
      </c>
      <c r="Y734" s="66" t="s">
        <v>493</v>
      </c>
      <c r="Z734" s="66" t="s">
        <v>17</v>
      </c>
      <c r="AA734" s="66" t="str">
        <f>IF(OR(VLOOKUP(Table1[[#This Row],[sheet]],Prg!$A$7:$F$31,6,FALSE)=Prg!$O$2,VLOOKUP(Table1[[#This Row],[sheet]],Prg!$A$7:$F$31,6,FALSE)=Prg!$O$3),"Yes","No")</f>
        <v>No</v>
      </c>
      <c r="AB734" s="66">
        <v>2022</v>
      </c>
      <c r="AC734" s="72">
        <v>15</v>
      </c>
      <c r="AD734" s="66">
        <f ca="1">IF(ISERROR(VLOOKUP(Table1[[#This Row],[item]],INDIRECT("'"&amp;Table1[[#This Row],[sheet]]&amp;"'!$A$8:$T$42"),Table1[[#This Row],[r]],FALSE)),"",VLOOKUP(Table1[[#This Row],[item]],INDIRECT("'"&amp;Table1[[#This Row],[sheet]]&amp;"'!$A$8:$T$42"),Table1[[#This Row],[r]],FALSE))</f>
        <v>0</v>
      </c>
      <c r="AE734" s="72" t="str">
        <f>IF(VLOOKUP(Table1[[#This Row],[sheet]],Prg!$A$7:$J$31,10,FALSE)="","",VLOOKUP(Table1[[#This Row],[sheet]],Prg!$A$7:$J$31,10,FALSE)*1)</f>
        <v/>
      </c>
      <c r="AF734" s="72">
        <f>VLOOKUP(Table1[[#This Row],[sheet]],Prg!$A$7:$J$31,5,FALSE)</f>
        <v>0</v>
      </c>
      <c r="AG734" s="72">
        <f>ROW()</f>
        <v>734</v>
      </c>
    </row>
    <row r="735" spans="24:33" hidden="1" x14ac:dyDescent="0.3">
      <c r="X735" s="66">
        <v>5</v>
      </c>
      <c r="Y735" s="66" t="s">
        <v>494</v>
      </c>
      <c r="Z735" s="66" t="s">
        <v>465</v>
      </c>
      <c r="AA735" s="66" t="str">
        <f>IF(OR(VLOOKUP(Table1[[#This Row],[sheet]],Prg!$A$7:$F$31,6,FALSE)=Prg!$O$2,VLOOKUP(Table1[[#This Row],[sheet]],Prg!$A$7:$F$31,6,FALSE)=Prg!$O$3),"Yes","No")</f>
        <v>No</v>
      </c>
      <c r="AB735" s="66">
        <v>2022</v>
      </c>
      <c r="AC735" s="72">
        <v>15</v>
      </c>
      <c r="AD735" s="66">
        <f ca="1">IF(ISERROR(VLOOKUP(Table1[[#This Row],[item]],INDIRECT("'"&amp;Table1[[#This Row],[sheet]]&amp;"'!$A$8:$T$42"),Table1[[#This Row],[r]],FALSE)),"",VLOOKUP(Table1[[#This Row],[item]],INDIRECT("'"&amp;Table1[[#This Row],[sheet]]&amp;"'!$A$8:$T$42"),Table1[[#This Row],[r]],FALSE))</f>
        <v>0</v>
      </c>
      <c r="AE735" s="72" t="str">
        <f>IF(VLOOKUP(Table1[[#This Row],[sheet]],Prg!$A$7:$J$31,10,FALSE)="","",VLOOKUP(Table1[[#This Row],[sheet]],Prg!$A$7:$J$31,10,FALSE)*1)</f>
        <v/>
      </c>
      <c r="AF735" s="72">
        <f>VLOOKUP(Table1[[#This Row],[sheet]],Prg!$A$7:$J$31,5,FALSE)</f>
        <v>0</v>
      </c>
      <c r="AG735" s="72">
        <f>ROW()</f>
        <v>735</v>
      </c>
    </row>
    <row r="736" spans="24:33" hidden="1" x14ac:dyDescent="0.3">
      <c r="X736" s="66">
        <v>5</v>
      </c>
      <c r="Y736" s="66" t="s">
        <v>495</v>
      </c>
      <c r="Z736" s="66" t="s">
        <v>18</v>
      </c>
      <c r="AA736" s="66" t="str">
        <f>IF(OR(VLOOKUP(Table1[[#This Row],[sheet]],Prg!$A$7:$F$31,6,FALSE)=Prg!$O$2,VLOOKUP(Table1[[#This Row],[sheet]],Prg!$A$7:$F$31,6,FALSE)=Prg!$O$3),"Yes","No")</f>
        <v>No</v>
      </c>
      <c r="AB736" s="66">
        <v>2022</v>
      </c>
      <c r="AC736" s="72">
        <v>15</v>
      </c>
      <c r="AD736" s="66">
        <f ca="1">IF(ISERROR(VLOOKUP(Table1[[#This Row],[item]],INDIRECT("'"&amp;Table1[[#This Row],[sheet]]&amp;"'!$A$8:$T$42"),Table1[[#This Row],[r]],FALSE)),"",VLOOKUP(Table1[[#This Row],[item]],INDIRECT("'"&amp;Table1[[#This Row],[sheet]]&amp;"'!$A$8:$T$42"),Table1[[#This Row],[r]],FALSE))</f>
        <v>0</v>
      </c>
      <c r="AE736" s="72" t="str">
        <f>IF(VLOOKUP(Table1[[#This Row],[sheet]],Prg!$A$7:$J$31,10,FALSE)="","",VLOOKUP(Table1[[#This Row],[sheet]],Prg!$A$7:$J$31,10,FALSE)*1)</f>
        <v/>
      </c>
      <c r="AF736" s="72">
        <f>VLOOKUP(Table1[[#This Row],[sheet]],Prg!$A$7:$J$31,5,FALSE)</f>
        <v>0</v>
      </c>
      <c r="AG736" s="72">
        <f>ROW()</f>
        <v>736</v>
      </c>
    </row>
    <row r="737" spans="24:33" hidden="1" x14ac:dyDescent="0.3">
      <c r="X737" s="66">
        <v>5</v>
      </c>
      <c r="Y737" s="66" t="s">
        <v>496</v>
      </c>
      <c r="Z737" s="66" t="s">
        <v>19</v>
      </c>
      <c r="AA737" s="66" t="str">
        <f>IF(OR(VLOOKUP(Table1[[#This Row],[sheet]],Prg!$A$7:$F$31,6,FALSE)=Prg!$O$2,VLOOKUP(Table1[[#This Row],[sheet]],Prg!$A$7:$F$31,6,FALSE)=Prg!$O$3),"Yes","No")</f>
        <v>No</v>
      </c>
      <c r="AB737" s="66">
        <v>2022</v>
      </c>
      <c r="AC737" s="72">
        <v>15</v>
      </c>
      <c r="AD737" s="66">
        <f ca="1">IF(ISERROR(VLOOKUP(Table1[[#This Row],[item]],INDIRECT("'"&amp;Table1[[#This Row],[sheet]]&amp;"'!$A$8:$T$42"),Table1[[#This Row],[r]],FALSE)),"",VLOOKUP(Table1[[#This Row],[item]],INDIRECT("'"&amp;Table1[[#This Row],[sheet]]&amp;"'!$A$8:$T$42"),Table1[[#This Row],[r]],FALSE))</f>
        <v>0</v>
      </c>
      <c r="AE737" s="72" t="str">
        <f>IF(VLOOKUP(Table1[[#This Row],[sheet]],Prg!$A$7:$J$31,10,FALSE)="","",VLOOKUP(Table1[[#This Row],[sheet]],Prg!$A$7:$J$31,10,FALSE)*1)</f>
        <v/>
      </c>
      <c r="AF737" s="72">
        <f>VLOOKUP(Table1[[#This Row],[sheet]],Prg!$A$7:$J$31,5,FALSE)</f>
        <v>0</v>
      </c>
      <c r="AG737" s="72">
        <f>ROW()</f>
        <v>737</v>
      </c>
    </row>
    <row r="738" spans="24:33" hidden="1" x14ac:dyDescent="0.3">
      <c r="X738" s="66">
        <v>5</v>
      </c>
      <c r="Y738" s="66" t="s">
        <v>497</v>
      </c>
      <c r="Z738" s="66" t="s">
        <v>20</v>
      </c>
      <c r="AA738" s="66" t="str">
        <f>IF(OR(VLOOKUP(Table1[[#This Row],[sheet]],Prg!$A$7:$F$31,6,FALSE)=Prg!$O$2,VLOOKUP(Table1[[#This Row],[sheet]],Prg!$A$7:$F$31,6,FALSE)=Prg!$O$3),"Yes","No")</f>
        <v>No</v>
      </c>
      <c r="AB738" s="66">
        <v>2022</v>
      </c>
      <c r="AC738" s="72">
        <v>15</v>
      </c>
      <c r="AD738" s="66">
        <f ca="1">IF(ISERROR(VLOOKUP(Table1[[#This Row],[item]],INDIRECT("'"&amp;Table1[[#This Row],[sheet]]&amp;"'!$A$8:$T$42"),Table1[[#This Row],[r]],FALSE)),"",VLOOKUP(Table1[[#This Row],[item]],INDIRECT("'"&amp;Table1[[#This Row],[sheet]]&amp;"'!$A$8:$T$42"),Table1[[#This Row],[r]],FALSE))</f>
        <v>0</v>
      </c>
      <c r="AE738" s="72" t="str">
        <f>IF(VLOOKUP(Table1[[#This Row],[sheet]],Prg!$A$7:$J$31,10,FALSE)="","",VLOOKUP(Table1[[#This Row],[sheet]],Prg!$A$7:$J$31,10,FALSE)*1)</f>
        <v/>
      </c>
      <c r="AF738" s="72">
        <f>VLOOKUP(Table1[[#This Row],[sheet]],Prg!$A$7:$J$31,5,FALSE)</f>
        <v>0</v>
      </c>
      <c r="AG738" s="72">
        <f>ROW()</f>
        <v>738</v>
      </c>
    </row>
    <row r="739" spans="24:33" hidden="1" x14ac:dyDescent="0.3">
      <c r="X739" s="66">
        <v>5</v>
      </c>
      <c r="Y739" s="66" t="s">
        <v>498</v>
      </c>
      <c r="Z739" s="66" t="s">
        <v>466</v>
      </c>
      <c r="AA739" s="66" t="str">
        <f>IF(OR(VLOOKUP(Table1[[#This Row],[sheet]],Prg!$A$7:$F$31,6,FALSE)=Prg!$O$2,VLOOKUP(Table1[[#This Row],[sheet]],Prg!$A$7:$F$31,6,FALSE)=Prg!$O$3),"Yes","No")</f>
        <v>No</v>
      </c>
      <c r="AB739" s="66">
        <v>2022</v>
      </c>
      <c r="AC739" s="72">
        <v>15</v>
      </c>
      <c r="AD739" s="66">
        <f ca="1">IF(ISERROR(VLOOKUP(Table1[[#This Row],[item]],INDIRECT("'"&amp;Table1[[#This Row],[sheet]]&amp;"'!$A$8:$T$42"),Table1[[#This Row],[r]],FALSE)),"",VLOOKUP(Table1[[#This Row],[item]],INDIRECT("'"&amp;Table1[[#This Row],[sheet]]&amp;"'!$A$8:$T$42"),Table1[[#This Row],[r]],FALSE))</f>
        <v>0</v>
      </c>
      <c r="AE739" s="72" t="str">
        <f>IF(VLOOKUP(Table1[[#This Row],[sheet]],Prg!$A$7:$J$31,10,FALSE)="","",VLOOKUP(Table1[[#This Row],[sheet]],Prg!$A$7:$J$31,10,FALSE)*1)</f>
        <v/>
      </c>
      <c r="AF739" s="72">
        <f>VLOOKUP(Table1[[#This Row],[sheet]],Prg!$A$7:$J$31,5,FALSE)</f>
        <v>0</v>
      </c>
      <c r="AG739" s="72">
        <f>ROW()</f>
        <v>739</v>
      </c>
    </row>
    <row r="740" spans="24:33" hidden="1" x14ac:dyDescent="0.3">
      <c r="X740" s="66">
        <v>5</v>
      </c>
      <c r="Y740" s="66" t="s">
        <v>499</v>
      </c>
      <c r="Z740" s="66" t="s">
        <v>21</v>
      </c>
      <c r="AA740" s="66" t="str">
        <f>IF(OR(VLOOKUP(Table1[[#This Row],[sheet]],Prg!$A$7:$F$31,6,FALSE)=Prg!$O$2,VLOOKUP(Table1[[#This Row],[sheet]],Prg!$A$7:$F$31,6,FALSE)=Prg!$O$3),"Yes","No")</f>
        <v>No</v>
      </c>
      <c r="AB740" s="66">
        <v>2022</v>
      </c>
      <c r="AC740" s="72">
        <v>15</v>
      </c>
      <c r="AD740" s="66">
        <f ca="1">IF(ISERROR(VLOOKUP(Table1[[#This Row],[item]],INDIRECT("'"&amp;Table1[[#This Row],[sheet]]&amp;"'!$A$8:$T$42"),Table1[[#This Row],[r]],FALSE)),"",VLOOKUP(Table1[[#This Row],[item]],INDIRECT("'"&amp;Table1[[#This Row],[sheet]]&amp;"'!$A$8:$T$42"),Table1[[#This Row],[r]],FALSE))</f>
        <v>0</v>
      </c>
      <c r="AE740" s="72" t="str">
        <f>IF(VLOOKUP(Table1[[#This Row],[sheet]],Prg!$A$7:$J$31,10,FALSE)="","",VLOOKUP(Table1[[#This Row],[sheet]],Prg!$A$7:$J$31,10,FALSE)*1)</f>
        <v/>
      </c>
      <c r="AF740" s="72">
        <f>VLOOKUP(Table1[[#This Row],[sheet]],Prg!$A$7:$J$31,5,FALSE)</f>
        <v>0</v>
      </c>
      <c r="AG740" s="72">
        <f>ROW()</f>
        <v>740</v>
      </c>
    </row>
    <row r="741" spans="24:33" hidden="1" x14ac:dyDescent="0.3">
      <c r="X741" s="66">
        <v>5</v>
      </c>
      <c r="Y741" s="66" t="s">
        <v>500</v>
      </c>
      <c r="Z741" s="66" t="s">
        <v>22</v>
      </c>
      <c r="AA741" s="66" t="str">
        <f>IF(OR(VLOOKUP(Table1[[#This Row],[sheet]],Prg!$A$7:$F$31,6,FALSE)=Prg!$O$2,VLOOKUP(Table1[[#This Row],[sheet]],Prg!$A$7:$F$31,6,FALSE)=Prg!$O$3),"Yes","No")</f>
        <v>No</v>
      </c>
      <c r="AB741" s="66">
        <v>2022</v>
      </c>
      <c r="AC741" s="72">
        <v>15</v>
      </c>
      <c r="AD741" s="66">
        <f ca="1">IF(ISERROR(VLOOKUP(Table1[[#This Row],[item]],INDIRECT("'"&amp;Table1[[#This Row],[sheet]]&amp;"'!$A$8:$T$42"),Table1[[#This Row],[r]],FALSE)),"",VLOOKUP(Table1[[#This Row],[item]],INDIRECT("'"&amp;Table1[[#This Row],[sheet]]&amp;"'!$A$8:$T$42"),Table1[[#This Row],[r]],FALSE))</f>
        <v>0</v>
      </c>
      <c r="AE741" s="72" t="str">
        <f>IF(VLOOKUP(Table1[[#This Row],[sheet]],Prg!$A$7:$J$31,10,FALSE)="","",VLOOKUP(Table1[[#This Row],[sheet]],Prg!$A$7:$J$31,10,FALSE)*1)</f>
        <v/>
      </c>
      <c r="AF741" s="72">
        <f>VLOOKUP(Table1[[#This Row],[sheet]],Prg!$A$7:$J$31,5,FALSE)</f>
        <v>0</v>
      </c>
      <c r="AG741" s="72">
        <f>ROW()</f>
        <v>741</v>
      </c>
    </row>
    <row r="742" spans="24:33" hidden="1" x14ac:dyDescent="0.3">
      <c r="X742" s="66">
        <v>5</v>
      </c>
      <c r="Y742" s="66" t="s">
        <v>501</v>
      </c>
      <c r="Z742" s="66" t="s">
        <v>23</v>
      </c>
      <c r="AA742" s="66" t="str">
        <f>IF(OR(VLOOKUP(Table1[[#This Row],[sheet]],Prg!$A$7:$F$31,6,FALSE)=Prg!$O$2,VLOOKUP(Table1[[#This Row],[sheet]],Prg!$A$7:$F$31,6,FALSE)=Prg!$O$3),"Yes","No")</f>
        <v>No</v>
      </c>
      <c r="AB742" s="66">
        <v>2022</v>
      </c>
      <c r="AC742" s="72">
        <v>15</v>
      </c>
      <c r="AD742" s="66">
        <f ca="1">IF(ISERROR(VLOOKUP(Table1[[#This Row],[item]],INDIRECT("'"&amp;Table1[[#This Row],[sheet]]&amp;"'!$A$8:$T$42"),Table1[[#This Row],[r]],FALSE)),"",VLOOKUP(Table1[[#This Row],[item]],INDIRECT("'"&amp;Table1[[#This Row],[sheet]]&amp;"'!$A$8:$T$42"),Table1[[#This Row],[r]],FALSE))</f>
        <v>0</v>
      </c>
      <c r="AE742" s="72" t="str">
        <f>IF(VLOOKUP(Table1[[#This Row],[sheet]],Prg!$A$7:$J$31,10,FALSE)="","",VLOOKUP(Table1[[#This Row],[sheet]],Prg!$A$7:$J$31,10,FALSE)*1)</f>
        <v/>
      </c>
      <c r="AF742" s="72">
        <f>VLOOKUP(Table1[[#This Row],[sheet]],Prg!$A$7:$J$31,5,FALSE)</f>
        <v>0</v>
      </c>
      <c r="AG742" s="72">
        <f>ROW()</f>
        <v>742</v>
      </c>
    </row>
    <row r="743" spans="24:33" hidden="1" x14ac:dyDescent="0.3">
      <c r="X743" s="66">
        <v>5</v>
      </c>
      <c r="Y743" s="66" t="s">
        <v>502</v>
      </c>
      <c r="Z743" s="66" t="s">
        <v>467</v>
      </c>
      <c r="AA743" s="66" t="str">
        <f>IF(OR(VLOOKUP(Table1[[#This Row],[sheet]],Prg!$A$7:$F$31,6,FALSE)=Prg!$O$2,VLOOKUP(Table1[[#This Row],[sheet]],Prg!$A$7:$F$31,6,FALSE)=Prg!$O$3),"Yes","No")</f>
        <v>No</v>
      </c>
      <c r="AB743" s="66">
        <v>2022</v>
      </c>
      <c r="AC743" s="72">
        <v>15</v>
      </c>
      <c r="AD743" s="66">
        <f ca="1">IF(ISERROR(VLOOKUP(Table1[[#This Row],[item]],INDIRECT("'"&amp;Table1[[#This Row],[sheet]]&amp;"'!$A$8:$T$42"),Table1[[#This Row],[r]],FALSE)),"",VLOOKUP(Table1[[#This Row],[item]],INDIRECT("'"&amp;Table1[[#This Row],[sheet]]&amp;"'!$A$8:$T$42"),Table1[[#This Row],[r]],FALSE))</f>
        <v>0</v>
      </c>
      <c r="AE743" s="72" t="str">
        <f>IF(VLOOKUP(Table1[[#This Row],[sheet]],Prg!$A$7:$J$31,10,FALSE)="","",VLOOKUP(Table1[[#This Row],[sheet]],Prg!$A$7:$J$31,10,FALSE)*1)</f>
        <v/>
      </c>
      <c r="AF743" s="72">
        <f>VLOOKUP(Table1[[#This Row],[sheet]],Prg!$A$7:$J$31,5,FALSE)</f>
        <v>0</v>
      </c>
      <c r="AG743" s="72">
        <f>ROW()</f>
        <v>743</v>
      </c>
    </row>
    <row r="744" spans="24:33" hidden="1" x14ac:dyDescent="0.3">
      <c r="X744" s="66">
        <v>5</v>
      </c>
      <c r="Y744" s="66" t="s">
        <v>473</v>
      </c>
      <c r="Z744" s="66" t="s">
        <v>1</v>
      </c>
      <c r="AA744" s="66" t="str">
        <f>IF(OR(VLOOKUP(Table1[[#This Row],[sheet]],Prg!$A$7:$F$31,6,FALSE)=Prg!$O$2,VLOOKUP(Table1[[#This Row],[sheet]],Prg!$A$7:$F$31,6,FALSE)=Prg!$O$3),"Yes","No")</f>
        <v>No</v>
      </c>
      <c r="AB744" s="66">
        <v>2022</v>
      </c>
      <c r="AC744" s="72">
        <v>15</v>
      </c>
      <c r="AD744" s="66">
        <f ca="1">IF(ISERROR(VLOOKUP(Table1[[#This Row],[item]],INDIRECT("'"&amp;Table1[[#This Row],[sheet]]&amp;"'!$A$8:$T$42"),Table1[[#This Row],[r]],FALSE)),"",VLOOKUP(Table1[[#This Row],[item]],INDIRECT("'"&amp;Table1[[#This Row],[sheet]]&amp;"'!$A$8:$T$42"),Table1[[#This Row],[r]],FALSE))</f>
        <v>0</v>
      </c>
      <c r="AE744" s="72" t="str">
        <f>IF(VLOOKUP(Table1[[#This Row],[sheet]],Prg!$A$7:$J$31,10,FALSE)="","",VLOOKUP(Table1[[#This Row],[sheet]],Prg!$A$7:$J$31,10,FALSE)*1)</f>
        <v/>
      </c>
      <c r="AF744" s="72">
        <f>VLOOKUP(Table1[[#This Row],[sheet]],Prg!$A$7:$J$31,5,FALSE)</f>
        <v>0</v>
      </c>
      <c r="AG744" s="72">
        <f>ROW()</f>
        <v>744</v>
      </c>
    </row>
    <row r="745" spans="24:33" hidden="1" x14ac:dyDescent="0.3">
      <c r="X745" s="66">
        <v>5</v>
      </c>
      <c r="Y745" s="66" t="s">
        <v>474</v>
      </c>
      <c r="Z745" s="66" t="s">
        <v>24</v>
      </c>
      <c r="AA745" s="66" t="str">
        <f>IF(OR(VLOOKUP(Table1[[#This Row],[sheet]],Prg!$A$7:$F$31,6,FALSE)=Prg!$O$2,VLOOKUP(Table1[[#This Row],[sheet]],Prg!$A$7:$F$31,6,FALSE)=Prg!$O$3),"Yes","No")</f>
        <v>No</v>
      </c>
      <c r="AB745" s="66">
        <v>2022</v>
      </c>
      <c r="AC745" s="72">
        <v>15</v>
      </c>
      <c r="AD745" s="66">
        <f ca="1">IF(ISERROR(VLOOKUP(Table1[[#This Row],[item]],INDIRECT("'"&amp;Table1[[#This Row],[sheet]]&amp;"'!$A$8:$T$42"),Table1[[#This Row],[r]],FALSE)),"",VLOOKUP(Table1[[#This Row],[item]],INDIRECT("'"&amp;Table1[[#This Row],[sheet]]&amp;"'!$A$8:$T$42"),Table1[[#This Row],[r]],FALSE))</f>
        <v>0</v>
      </c>
      <c r="AE745" s="72" t="str">
        <f>IF(VLOOKUP(Table1[[#This Row],[sheet]],Prg!$A$7:$J$31,10,FALSE)="","",VLOOKUP(Table1[[#This Row],[sheet]],Prg!$A$7:$J$31,10,FALSE)*1)</f>
        <v/>
      </c>
      <c r="AF745" s="72">
        <f>VLOOKUP(Table1[[#This Row],[sheet]],Prg!$A$7:$J$31,5,FALSE)</f>
        <v>0</v>
      </c>
      <c r="AG745" s="72">
        <f>ROW()</f>
        <v>745</v>
      </c>
    </row>
    <row r="746" spans="24:33" hidden="1" x14ac:dyDescent="0.3">
      <c r="X746" s="66">
        <v>5</v>
      </c>
      <c r="Y746" s="66" t="s">
        <v>477</v>
      </c>
      <c r="Z746" s="66" t="s">
        <v>25</v>
      </c>
      <c r="AA746" s="66" t="str">
        <f>IF(OR(VLOOKUP(Table1[[#This Row],[sheet]],Prg!$A$7:$F$31,6,FALSE)=Prg!$O$2,VLOOKUP(Table1[[#This Row],[sheet]],Prg!$A$7:$F$31,6,FALSE)=Prg!$O$3),"Yes","No")</f>
        <v>No</v>
      </c>
      <c r="AB746" s="66">
        <v>2022</v>
      </c>
      <c r="AC746" s="72">
        <v>15</v>
      </c>
      <c r="AD746" s="66">
        <f ca="1">IF(ISERROR(VLOOKUP(Table1[[#This Row],[item]],INDIRECT("'"&amp;Table1[[#This Row],[sheet]]&amp;"'!$A$8:$T$42"),Table1[[#This Row],[r]],FALSE)),"",VLOOKUP(Table1[[#This Row],[item]],INDIRECT("'"&amp;Table1[[#This Row],[sheet]]&amp;"'!$A$8:$T$42"),Table1[[#This Row],[r]],FALSE))</f>
        <v>0</v>
      </c>
      <c r="AE746" s="72" t="str">
        <f>IF(VLOOKUP(Table1[[#This Row],[sheet]],Prg!$A$7:$J$31,10,FALSE)="","",VLOOKUP(Table1[[#This Row],[sheet]],Prg!$A$7:$J$31,10,FALSE)*1)</f>
        <v/>
      </c>
      <c r="AF746" s="72">
        <f>VLOOKUP(Table1[[#This Row],[sheet]],Prg!$A$7:$J$31,5,FALSE)</f>
        <v>0</v>
      </c>
      <c r="AG746" s="72">
        <f>ROW()</f>
        <v>746</v>
      </c>
    </row>
    <row r="747" spans="24:33" hidden="1" x14ac:dyDescent="0.3">
      <c r="X747" s="66">
        <v>5</v>
      </c>
      <c r="Y747" s="66" t="s">
        <v>478</v>
      </c>
      <c r="Z747" s="66" t="s">
        <v>26</v>
      </c>
      <c r="AA747" s="66" t="str">
        <f>IF(OR(VLOOKUP(Table1[[#This Row],[sheet]],Prg!$A$7:$F$31,6,FALSE)=Prg!$O$2,VLOOKUP(Table1[[#This Row],[sheet]],Prg!$A$7:$F$31,6,FALSE)=Prg!$O$3),"Yes","No")</f>
        <v>No</v>
      </c>
      <c r="AB747" s="66">
        <v>2022</v>
      </c>
      <c r="AC747" s="72">
        <v>15</v>
      </c>
      <c r="AD747" s="66">
        <f ca="1">IF(ISERROR(VLOOKUP(Table1[[#This Row],[item]],INDIRECT("'"&amp;Table1[[#This Row],[sheet]]&amp;"'!$A$8:$T$42"),Table1[[#This Row],[r]],FALSE)),"",VLOOKUP(Table1[[#This Row],[item]],INDIRECT("'"&amp;Table1[[#This Row],[sheet]]&amp;"'!$A$8:$T$42"),Table1[[#This Row],[r]],FALSE))</f>
        <v>0</v>
      </c>
      <c r="AE747" s="72" t="str">
        <f>IF(VLOOKUP(Table1[[#This Row],[sheet]],Prg!$A$7:$J$31,10,FALSE)="","",VLOOKUP(Table1[[#This Row],[sheet]],Prg!$A$7:$J$31,10,FALSE)*1)</f>
        <v/>
      </c>
      <c r="AF747" s="72">
        <f>VLOOKUP(Table1[[#This Row],[sheet]],Prg!$A$7:$J$31,5,FALSE)</f>
        <v>0</v>
      </c>
      <c r="AG747" s="72">
        <f>ROW()</f>
        <v>747</v>
      </c>
    </row>
    <row r="748" spans="24:33" hidden="1" x14ac:dyDescent="0.3">
      <c r="X748" s="66">
        <v>5</v>
      </c>
      <c r="Y748" s="66" t="s">
        <v>479</v>
      </c>
      <c r="Z748" s="66" t="s">
        <v>27</v>
      </c>
      <c r="AA748" s="66" t="str">
        <f>IF(OR(VLOOKUP(Table1[[#This Row],[sheet]],Prg!$A$7:$F$31,6,FALSE)=Prg!$O$2,VLOOKUP(Table1[[#This Row],[sheet]],Prg!$A$7:$F$31,6,FALSE)=Prg!$O$3),"Yes","No")</f>
        <v>No</v>
      </c>
      <c r="AB748" s="66">
        <v>2022</v>
      </c>
      <c r="AC748" s="72">
        <v>15</v>
      </c>
      <c r="AD748" s="66">
        <f ca="1">IF(ISERROR(VLOOKUP(Table1[[#This Row],[item]],INDIRECT("'"&amp;Table1[[#This Row],[sheet]]&amp;"'!$A$8:$T$42"),Table1[[#This Row],[r]],FALSE)),"",VLOOKUP(Table1[[#This Row],[item]],INDIRECT("'"&amp;Table1[[#This Row],[sheet]]&amp;"'!$A$8:$T$42"),Table1[[#This Row],[r]],FALSE))</f>
        <v>0</v>
      </c>
      <c r="AE748" s="72" t="str">
        <f>IF(VLOOKUP(Table1[[#This Row],[sheet]],Prg!$A$7:$J$31,10,FALSE)="","",VLOOKUP(Table1[[#This Row],[sheet]],Prg!$A$7:$J$31,10,FALSE)*1)</f>
        <v/>
      </c>
      <c r="AF748" s="72">
        <f>VLOOKUP(Table1[[#This Row],[sheet]],Prg!$A$7:$J$31,5,FALSE)</f>
        <v>0</v>
      </c>
      <c r="AG748" s="72">
        <f>ROW()</f>
        <v>748</v>
      </c>
    </row>
    <row r="749" spans="24:33" hidden="1" x14ac:dyDescent="0.3">
      <c r="X749" s="66">
        <v>5</v>
      </c>
      <c r="Y749" s="66" t="s">
        <v>475</v>
      </c>
      <c r="Z749" s="66" t="s">
        <v>28</v>
      </c>
      <c r="AA749" s="66" t="str">
        <f>IF(OR(VLOOKUP(Table1[[#This Row],[sheet]],Prg!$A$7:$F$31,6,FALSE)=Prg!$O$2,VLOOKUP(Table1[[#This Row],[sheet]],Prg!$A$7:$F$31,6,FALSE)=Prg!$O$3),"Yes","No")</f>
        <v>No</v>
      </c>
      <c r="AB749" s="66">
        <v>2022</v>
      </c>
      <c r="AC749" s="72">
        <v>15</v>
      </c>
      <c r="AD749" s="66">
        <f ca="1">IF(ISERROR(VLOOKUP(Table1[[#This Row],[item]],INDIRECT("'"&amp;Table1[[#This Row],[sheet]]&amp;"'!$A$8:$T$42"),Table1[[#This Row],[r]],FALSE)),"",VLOOKUP(Table1[[#This Row],[item]],INDIRECT("'"&amp;Table1[[#This Row],[sheet]]&amp;"'!$A$8:$T$42"),Table1[[#This Row],[r]],FALSE))</f>
        <v>0</v>
      </c>
      <c r="AE749" s="72" t="str">
        <f>IF(VLOOKUP(Table1[[#This Row],[sheet]],Prg!$A$7:$J$31,10,FALSE)="","",VLOOKUP(Table1[[#This Row],[sheet]],Prg!$A$7:$J$31,10,FALSE)*1)</f>
        <v/>
      </c>
      <c r="AF749" s="72">
        <f>VLOOKUP(Table1[[#This Row],[sheet]],Prg!$A$7:$J$31,5,FALSE)</f>
        <v>0</v>
      </c>
      <c r="AG749" s="72">
        <f>ROW()</f>
        <v>749</v>
      </c>
    </row>
    <row r="750" spans="24:33" hidden="1" x14ac:dyDescent="0.3">
      <c r="X750" s="66">
        <v>5</v>
      </c>
      <c r="Y750" s="66" t="s">
        <v>480</v>
      </c>
      <c r="Z750" s="66" t="s">
        <v>29</v>
      </c>
      <c r="AA750" s="66" t="str">
        <f>IF(OR(VLOOKUP(Table1[[#This Row],[sheet]],Prg!$A$7:$F$31,6,FALSE)=Prg!$O$2,VLOOKUP(Table1[[#This Row],[sheet]],Prg!$A$7:$F$31,6,FALSE)=Prg!$O$3),"Yes","No")</f>
        <v>No</v>
      </c>
      <c r="AB750" s="66">
        <v>2022</v>
      </c>
      <c r="AC750" s="72">
        <v>15</v>
      </c>
      <c r="AD750" s="66">
        <f ca="1">IF(ISERROR(VLOOKUP(Table1[[#This Row],[item]],INDIRECT("'"&amp;Table1[[#This Row],[sheet]]&amp;"'!$A$8:$T$42"),Table1[[#This Row],[r]],FALSE)),"",VLOOKUP(Table1[[#This Row],[item]],INDIRECT("'"&amp;Table1[[#This Row],[sheet]]&amp;"'!$A$8:$T$42"),Table1[[#This Row],[r]],FALSE))</f>
        <v>0</v>
      </c>
      <c r="AE750" s="72" t="str">
        <f>IF(VLOOKUP(Table1[[#This Row],[sheet]],Prg!$A$7:$J$31,10,FALSE)="","",VLOOKUP(Table1[[#This Row],[sheet]],Prg!$A$7:$J$31,10,FALSE)*1)</f>
        <v/>
      </c>
      <c r="AF750" s="72">
        <f>VLOOKUP(Table1[[#This Row],[sheet]],Prg!$A$7:$J$31,5,FALSE)</f>
        <v>0</v>
      </c>
      <c r="AG750" s="72">
        <f>ROW()</f>
        <v>750</v>
      </c>
    </row>
    <row r="751" spans="24:33" hidden="1" x14ac:dyDescent="0.3">
      <c r="X751" s="66">
        <v>5</v>
      </c>
      <c r="Y751" s="66" t="s">
        <v>481</v>
      </c>
      <c r="Z751" s="66" t="s">
        <v>30</v>
      </c>
      <c r="AA751" s="66" t="str">
        <f>IF(OR(VLOOKUP(Table1[[#This Row],[sheet]],Prg!$A$7:$F$31,6,FALSE)=Prg!$O$2,VLOOKUP(Table1[[#This Row],[sheet]],Prg!$A$7:$F$31,6,FALSE)=Prg!$O$3),"Yes","No")</f>
        <v>No</v>
      </c>
      <c r="AB751" s="66">
        <v>2022</v>
      </c>
      <c r="AC751" s="72">
        <v>15</v>
      </c>
      <c r="AD751" s="66">
        <f ca="1">IF(ISERROR(VLOOKUP(Table1[[#This Row],[item]],INDIRECT("'"&amp;Table1[[#This Row],[sheet]]&amp;"'!$A$8:$T$42"),Table1[[#This Row],[r]],FALSE)),"",VLOOKUP(Table1[[#This Row],[item]],INDIRECT("'"&amp;Table1[[#This Row],[sheet]]&amp;"'!$A$8:$T$42"),Table1[[#This Row],[r]],FALSE))</f>
        <v>0</v>
      </c>
      <c r="AE751" s="72" t="str">
        <f>IF(VLOOKUP(Table1[[#This Row],[sheet]],Prg!$A$7:$J$31,10,FALSE)="","",VLOOKUP(Table1[[#This Row],[sheet]],Prg!$A$7:$J$31,10,FALSE)*1)</f>
        <v/>
      </c>
      <c r="AF751" s="72">
        <f>VLOOKUP(Table1[[#This Row],[sheet]],Prg!$A$7:$J$31,5,FALSE)</f>
        <v>0</v>
      </c>
      <c r="AG751" s="72">
        <f>ROW()</f>
        <v>751</v>
      </c>
    </row>
    <row r="752" spans="24:33" hidden="1" x14ac:dyDescent="0.3">
      <c r="X752" s="66">
        <v>5</v>
      </c>
      <c r="Y752" s="66" t="s">
        <v>482</v>
      </c>
      <c r="Z752" s="66" t="s">
        <v>27</v>
      </c>
      <c r="AA752" s="66" t="str">
        <f>IF(OR(VLOOKUP(Table1[[#This Row],[sheet]],Prg!$A$7:$F$31,6,FALSE)=Prg!$O$2,VLOOKUP(Table1[[#This Row],[sheet]],Prg!$A$7:$F$31,6,FALSE)=Prg!$O$3),"Yes","No")</f>
        <v>No</v>
      </c>
      <c r="AB752" s="66">
        <v>2022</v>
      </c>
      <c r="AC752" s="72">
        <v>15</v>
      </c>
      <c r="AD752" s="66">
        <f ca="1">IF(ISERROR(VLOOKUP(Table1[[#This Row],[item]],INDIRECT("'"&amp;Table1[[#This Row],[sheet]]&amp;"'!$A$8:$T$42"),Table1[[#This Row],[r]],FALSE)),"",VLOOKUP(Table1[[#This Row],[item]],INDIRECT("'"&amp;Table1[[#This Row],[sheet]]&amp;"'!$A$8:$T$42"),Table1[[#This Row],[r]],FALSE))</f>
        <v>0</v>
      </c>
      <c r="AE752" s="72" t="str">
        <f>IF(VLOOKUP(Table1[[#This Row],[sheet]],Prg!$A$7:$J$31,10,FALSE)="","",VLOOKUP(Table1[[#This Row],[sheet]],Prg!$A$7:$J$31,10,FALSE)*1)</f>
        <v/>
      </c>
      <c r="AF752" s="72">
        <f>VLOOKUP(Table1[[#This Row],[sheet]],Prg!$A$7:$J$31,5,FALSE)</f>
        <v>0</v>
      </c>
      <c r="AG752" s="72">
        <f>ROW()</f>
        <v>752</v>
      </c>
    </row>
    <row r="753" spans="24:33" hidden="1" x14ac:dyDescent="0.3">
      <c r="X753" s="66">
        <v>5</v>
      </c>
      <c r="Y753" s="66" t="s">
        <v>476</v>
      </c>
      <c r="Z753" s="66" t="s">
        <v>469</v>
      </c>
      <c r="AA753" s="66" t="str">
        <f>IF(OR(VLOOKUP(Table1[[#This Row],[sheet]],Prg!$A$7:$F$31,6,FALSE)=Prg!$O$2,VLOOKUP(Table1[[#This Row],[sheet]],Prg!$A$7:$F$31,6,FALSE)=Prg!$O$3),"Yes","No")</f>
        <v>No</v>
      </c>
      <c r="AB753" s="66">
        <v>2022</v>
      </c>
      <c r="AC753" s="72">
        <v>15</v>
      </c>
      <c r="AD753" s="66">
        <f ca="1">IF(ISERROR(VLOOKUP(Table1[[#This Row],[item]],INDIRECT("'"&amp;Table1[[#This Row],[sheet]]&amp;"'!$A$8:$T$42"),Table1[[#This Row],[r]],FALSE)),"",VLOOKUP(Table1[[#This Row],[item]],INDIRECT("'"&amp;Table1[[#This Row],[sheet]]&amp;"'!$A$8:$T$42"),Table1[[#This Row],[r]],FALSE))</f>
        <v>0</v>
      </c>
      <c r="AE753" s="72" t="str">
        <f>IF(VLOOKUP(Table1[[#This Row],[sheet]],Prg!$A$7:$J$31,10,FALSE)="","",VLOOKUP(Table1[[#This Row],[sheet]],Prg!$A$7:$J$31,10,FALSE)*1)</f>
        <v/>
      </c>
      <c r="AF753" s="72">
        <f>VLOOKUP(Table1[[#This Row],[sheet]],Prg!$A$7:$J$31,5,FALSE)</f>
        <v>0</v>
      </c>
      <c r="AG753" s="72">
        <f>ROW()</f>
        <v>753</v>
      </c>
    </row>
    <row r="754" spans="24:33" hidden="1" x14ac:dyDescent="0.3">
      <c r="X754" s="66">
        <v>5</v>
      </c>
      <c r="Y754" s="66" t="s">
        <v>483</v>
      </c>
      <c r="Z754" s="66" t="s">
        <v>470</v>
      </c>
      <c r="AA754" s="66" t="str">
        <f>IF(OR(VLOOKUP(Table1[[#This Row],[sheet]],Prg!$A$7:$F$31,6,FALSE)=Prg!$O$2,VLOOKUP(Table1[[#This Row],[sheet]],Prg!$A$7:$F$31,6,FALSE)=Prg!$O$3),"Yes","No")</f>
        <v>No</v>
      </c>
      <c r="AB754" s="66">
        <v>2022</v>
      </c>
      <c r="AC754" s="72">
        <v>15</v>
      </c>
      <c r="AD754" s="66">
        <f ca="1">IF(ISERROR(VLOOKUP(Table1[[#This Row],[item]],INDIRECT("'"&amp;Table1[[#This Row],[sheet]]&amp;"'!$A$8:$T$42"),Table1[[#This Row],[r]],FALSE)),"",VLOOKUP(Table1[[#This Row],[item]],INDIRECT("'"&amp;Table1[[#This Row],[sheet]]&amp;"'!$A$8:$T$42"),Table1[[#This Row],[r]],FALSE))</f>
        <v>0</v>
      </c>
      <c r="AE754" s="72" t="str">
        <f>IF(VLOOKUP(Table1[[#This Row],[sheet]],Prg!$A$7:$J$31,10,FALSE)="","",VLOOKUP(Table1[[#This Row],[sheet]],Prg!$A$7:$J$31,10,FALSE)*1)</f>
        <v/>
      </c>
      <c r="AF754" s="72">
        <f>VLOOKUP(Table1[[#This Row],[sheet]],Prg!$A$7:$J$31,5,FALSE)</f>
        <v>0</v>
      </c>
      <c r="AG754" s="72">
        <f>ROW()</f>
        <v>754</v>
      </c>
    </row>
    <row r="755" spans="24:33" hidden="1" x14ac:dyDescent="0.3">
      <c r="X755" s="66">
        <v>5</v>
      </c>
      <c r="Y755" s="66" t="s">
        <v>484</v>
      </c>
      <c r="Z755" s="66" t="s">
        <v>471</v>
      </c>
      <c r="AA755" s="66" t="str">
        <f>IF(OR(VLOOKUP(Table1[[#This Row],[sheet]],Prg!$A$7:$F$31,6,FALSE)=Prg!$O$2,VLOOKUP(Table1[[#This Row],[sheet]],Prg!$A$7:$F$31,6,FALSE)=Prg!$O$3),"Yes","No")</f>
        <v>No</v>
      </c>
      <c r="AB755" s="66">
        <v>2022</v>
      </c>
      <c r="AC755" s="72">
        <v>15</v>
      </c>
      <c r="AD755" s="66">
        <f ca="1">IF(ISERROR(VLOOKUP(Table1[[#This Row],[item]],INDIRECT("'"&amp;Table1[[#This Row],[sheet]]&amp;"'!$A$8:$T$42"),Table1[[#This Row],[r]],FALSE)),"",VLOOKUP(Table1[[#This Row],[item]],INDIRECT("'"&amp;Table1[[#This Row],[sheet]]&amp;"'!$A$8:$T$42"),Table1[[#This Row],[r]],FALSE))</f>
        <v>0</v>
      </c>
      <c r="AE755" s="72" t="str">
        <f>IF(VLOOKUP(Table1[[#This Row],[sheet]],Prg!$A$7:$J$31,10,FALSE)="","",VLOOKUP(Table1[[#This Row],[sheet]],Prg!$A$7:$J$31,10,FALSE)*1)</f>
        <v/>
      </c>
      <c r="AF755" s="72">
        <f>VLOOKUP(Table1[[#This Row],[sheet]],Prg!$A$7:$J$31,5,FALSE)</f>
        <v>0</v>
      </c>
      <c r="AG755" s="72">
        <f>ROW()</f>
        <v>755</v>
      </c>
    </row>
    <row r="756" spans="24:33" hidden="1" x14ac:dyDescent="0.3">
      <c r="X756" s="66">
        <v>5</v>
      </c>
      <c r="Y756" s="66" t="s">
        <v>485</v>
      </c>
      <c r="Z756" s="66" t="s">
        <v>472</v>
      </c>
      <c r="AA756" s="66" t="str">
        <f>IF(OR(VLOOKUP(Table1[[#This Row],[sheet]],Prg!$A$7:$F$31,6,FALSE)=Prg!$O$2,VLOOKUP(Table1[[#This Row],[sheet]],Prg!$A$7:$F$31,6,FALSE)=Prg!$O$3),"Yes","No")</f>
        <v>No</v>
      </c>
      <c r="AB756" s="66">
        <v>2022</v>
      </c>
      <c r="AC756" s="72">
        <v>15</v>
      </c>
      <c r="AD756" s="66">
        <f ca="1">IF(ISERROR(VLOOKUP(Table1[[#This Row],[item]],INDIRECT("'"&amp;Table1[[#This Row],[sheet]]&amp;"'!$A$8:$T$42"),Table1[[#This Row],[r]],FALSE)),"",VLOOKUP(Table1[[#This Row],[item]],INDIRECT("'"&amp;Table1[[#This Row],[sheet]]&amp;"'!$A$8:$T$42"),Table1[[#This Row],[r]],FALSE))</f>
        <v>0</v>
      </c>
      <c r="AE756" s="72" t="str">
        <f>IF(VLOOKUP(Table1[[#This Row],[sheet]],Prg!$A$7:$J$31,10,FALSE)="","",VLOOKUP(Table1[[#This Row],[sheet]],Prg!$A$7:$J$31,10,FALSE)*1)</f>
        <v/>
      </c>
      <c r="AF756" s="72">
        <f>VLOOKUP(Table1[[#This Row],[sheet]],Prg!$A$7:$J$31,5,FALSE)</f>
        <v>0</v>
      </c>
      <c r="AG756" s="72">
        <f>ROW()</f>
        <v>756</v>
      </c>
    </row>
    <row r="757" spans="24:33" hidden="1" x14ac:dyDescent="0.3">
      <c r="X757" s="66">
        <v>5</v>
      </c>
      <c r="Y757" s="66" t="s">
        <v>486</v>
      </c>
      <c r="Z757" s="66" t="s">
        <v>31</v>
      </c>
      <c r="AA757" s="66" t="str">
        <f>IF(OR(VLOOKUP(Table1[[#This Row],[sheet]],Prg!$A$7:$F$31,6,FALSE)=Prg!$O$2,VLOOKUP(Table1[[#This Row],[sheet]],Prg!$A$7:$F$31,6,FALSE)=Prg!$O$3),"Yes","No")</f>
        <v>No</v>
      </c>
      <c r="AB757" s="66">
        <v>2022</v>
      </c>
      <c r="AC757" s="72">
        <v>15</v>
      </c>
      <c r="AD757" s="66">
        <f ca="1">IF(ISERROR(VLOOKUP(Table1[[#This Row],[item]],INDIRECT("'"&amp;Table1[[#This Row],[sheet]]&amp;"'!$A$8:$T$42"),Table1[[#This Row],[r]],FALSE)),"",VLOOKUP(Table1[[#This Row],[item]],INDIRECT("'"&amp;Table1[[#This Row],[sheet]]&amp;"'!$A$8:$T$42"),Table1[[#This Row],[r]],FALSE))</f>
        <v>0</v>
      </c>
      <c r="AE757" s="72" t="str">
        <f>IF(VLOOKUP(Table1[[#This Row],[sheet]],Prg!$A$7:$J$31,10,FALSE)="","",VLOOKUP(Table1[[#This Row],[sheet]],Prg!$A$7:$J$31,10,FALSE)*1)</f>
        <v/>
      </c>
      <c r="AF757" s="72">
        <f>VLOOKUP(Table1[[#This Row],[sheet]],Prg!$A$7:$J$31,5,FALSE)</f>
        <v>0</v>
      </c>
      <c r="AG757" s="72">
        <f>ROW()</f>
        <v>757</v>
      </c>
    </row>
    <row r="758" spans="24:33" hidden="1" x14ac:dyDescent="0.3">
      <c r="X758" s="66">
        <v>5</v>
      </c>
      <c r="Y758" s="70" t="s">
        <v>487</v>
      </c>
      <c r="Z758" s="70" t="s">
        <v>12</v>
      </c>
      <c r="AA758" s="70" t="str">
        <f>IF(OR(VLOOKUP(Table1[[#This Row],[sheet]],Prg!$A$7:$F$31,6,FALSE)=Prg!$O$2,VLOOKUP(Table1[[#This Row],[sheet]],Prg!$A$7:$F$31,6,FALSE)=Prg!$O$3),"Yes","No")</f>
        <v>No</v>
      </c>
      <c r="AB758" s="70">
        <v>2023</v>
      </c>
      <c r="AC758" s="72">
        <v>16</v>
      </c>
      <c r="AD758" s="66">
        <f ca="1">IF(ISERROR(VLOOKUP(Table1[[#This Row],[item]],INDIRECT("'"&amp;Table1[[#This Row],[sheet]]&amp;"'!$A$8:$T$42"),Table1[[#This Row],[r]],FALSE)),"",VLOOKUP(Table1[[#This Row],[item]],INDIRECT("'"&amp;Table1[[#This Row],[sheet]]&amp;"'!$A$8:$T$42"),Table1[[#This Row],[r]],FALSE))</f>
        <v>0</v>
      </c>
      <c r="AE758" s="72" t="str">
        <f>IF(VLOOKUP(Table1[[#This Row],[sheet]],Prg!$A$7:$J$31,10,FALSE)="","",VLOOKUP(Table1[[#This Row],[sheet]],Prg!$A$7:$J$31,10,FALSE)*1)</f>
        <v/>
      </c>
      <c r="AF758" s="72">
        <f>VLOOKUP(Table1[[#This Row],[sheet]],Prg!$A$7:$J$31,5,FALSE)</f>
        <v>0</v>
      </c>
      <c r="AG758" s="72">
        <f>ROW()</f>
        <v>758</v>
      </c>
    </row>
    <row r="759" spans="24:33" hidden="1" x14ac:dyDescent="0.3">
      <c r="X759" s="66">
        <v>5</v>
      </c>
      <c r="Y759" s="66" t="s">
        <v>488</v>
      </c>
      <c r="Z759" s="66" t="s">
        <v>13</v>
      </c>
      <c r="AA759" s="66" t="str">
        <f>IF(OR(VLOOKUP(Table1[[#This Row],[sheet]],Prg!$A$7:$F$31,6,FALSE)=Prg!$O$2,VLOOKUP(Table1[[#This Row],[sheet]],Prg!$A$7:$F$31,6,FALSE)=Prg!$O$3),"Yes","No")</f>
        <v>No</v>
      </c>
      <c r="AB759" s="66">
        <v>2023</v>
      </c>
      <c r="AC759" s="72">
        <v>16</v>
      </c>
      <c r="AD759" s="66">
        <f ca="1">IF(ISERROR(VLOOKUP(Table1[[#This Row],[item]],INDIRECT("'"&amp;Table1[[#This Row],[sheet]]&amp;"'!$A$8:$T$42"),Table1[[#This Row],[r]],FALSE)),"",VLOOKUP(Table1[[#This Row],[item]],INDIRECT("'"&amp;Table1[[#This Row],[sheet]]&amp;"'!$A$8:$T$42"),Table1[[#This Row],[r]],FALSE))</f>
        <v>0</v>
      </c>
      <c r="AE759" s="72" t="str">
        <f>IF(VLOOKUP(Table1[[#This Row],[sheet]],Prg!$A$7:$J$31,10,FALSE)="","",VLOOKUP(Table1[[#This Row],[sheet]],Prg!$A$7:$J$31,10,FALSE)*1)</f>
        <v/>
      </c>
      <c r="AF759" s="72">
        <f>VLOOKUP(Table1[[#This Row],[sheet]],Prg!$A$7:$J$31,5,FALSE)</f>
        <v>0</v>
      </c>
      <c r="AG759" s="72">
        <f>ROW()</f>
        <v>759</v>
      </c>
    </row>
    <row r="760" spans="24:33" hidden="1" x14ac:dyDescent="0.3">
      <c r="X760" s="66">
        <v>5</v>
      </c>
      <c r="Y760" s="66" t="s">
        <v>489</v>
      </c>
      <c r="Z760" s="66" t="s">
        <v>14</v>
      </c>
      <c r="AA760" s="66" t="str">
        <f>IF(OR(VLOOKUP(Table1[[#This Row],[sheet]],Prg!$A$7:$F$31,6,FALSE)=Prg!$O$2,VLOOKUP(Table1[[#This Row],[sheet]],Prg!$A$7:$F$31,6,FALSE)=Prg!$O$3),"Yes","No")</f>
        <v>No</v>
      </c>
      <c r="AB760" s="66">
        <v>2023</v>
      </c>
      <c r="AC760" s="72">
        <v>16</v>
      </c>
      <c r="AD760" s="66">
        <f ca="1">IF(ISERROR(VLOOKUP(Table1[[#This Row],[item]],INDIRECT("'"&amp;Table1[[#This Row],[sheet]]&amp;"'!$A$8:$T$42"),Table1[[#This Row],[r]],FALSE)),"",VLOOKUP(Table1[[#This Row],[item]],INDIRECT("'"&amp;Table1[[#This Row],[sheet]]&amp;"'!$A$8:$T$42"),Table1[[#This Row],[r]],FALSE))</f>
        <v>0</v>
      </c>
      <c r="AE760" s="72" t="str">
        <f>IF(VLOOKUP(Table1[[#This Row],[sheet]],Prg!$A$7:$J$31,10,FALSE)="","",VLOOKUP(Table1[[#This Row],[sheet]],Prg!$A$7:$J$31,10,FALSE)*1)</f>
        <v/>
      </c>
      <c r="AF760" s="72">
        <f>VLOOKUP(Table1[[#This Row],[sheet]],Prg!$A$7:$J$31,5,FALSE)</f>
        <v>0</v>
      </c>
      <c r="AG760" s="72">
        <f>ROW()</f>
        <v>760</v>
      </c>
    </row>
    <row r="761" spans="24:33" hidden="1" x14ac:dyDescent="0.3">
      <c r="X761" s="66">
        <v>5</v>
      </c>
      <c r="Y761" s="66" t="s">
        <v>490</v>
      </c>
      <c r="Z761" s="66" t="s">
        <v>464</v>
      </c>
      <c r="AA761" s="66" t="str">
        <f>IF(OR(VLOOKUP(Table1[[#This Row],[sheet]],Prg!$A$7:$F$31,6,FALSE)=Prg!$O$2,VLOOKUP(Table1[[#This Row],[sheet]],Prg!$A$7:$F$31,6,FALSE)=Prg!$O$3),"Yes","No")</f>
        <v>No</v>
      </c>
      <c r="AB761" s="66">
        <v>2023</v>
      </c>
      <c r="AC761" s="72">
        <v>16</v>
      </c>
      <c r="AD761" s="66">
        <f ca="1">IF(ISERROR(VLOOKUP(Table1[[#This Row],[item]],INDIRECT("'"&amp;Table1[[#This Row],[sheet]]&amp;"'!$A$8:$T$42"),Table1[[#This Row],[r]],FALSE)),"",VLOOKUP(Table1[[#This Row],[item]],INDIRECT("'"&amp;Table1[[#This Row],[sheet]]&amp;"'!$A$8:$T$42"),Table1[[#This Row],[r]],FALSE))</f>
        <v>0</v>
      </c>
      <c r="AE761" s="72" t="str">
        <f>IF(VLOOKUP(Table1[[#This Row],[sheet]],Prg!$A$7:$J$31,10,FALSE)="","",VLOOKUP(Table1[[#This Row],[sheet]],Prg!$A$7:$J$31,10,FALSE)*1)</f>
        <v/>
      </c>
      <c r="AF761" s="72">
        <f>VLOOKUP(Table1[[#This Row],[sheet]],Prg!$A$7:$J$31,5,FALSE)</f>
        <v>0</v>
      </c>
      <c r="AG761" s="72">
        <f>ROW()</f>
        <v>761</v>
      </c>
    </row>
    <row r="762" spans="24:33" hidden="1" x14ac:dyDescent="0.3">
      <c r="X762" s="66">
        <v>5</v>
      </c>
      <c r="Y762" s="66" t="s">
        <v>491</v>
      </c>
      <c r="Z762" s="66" t="s">
        <v>15</v>
      </c>
      <c r="AA762" s="66" t="str">
        <f>IF(OR(VLOOKUP(Table1[[#This Row],[sheet]],Prg!$A$7:$F$31,6,FALSE)=Prg!$O$2,VLOOKUP(Table1[[#This Row],[sheet]],Prg!$A$7:$F$31,6,FALSE)=Prg!$O$3),"Yes","No")</f>
        <v>No</v>
      </c>
      <c r="AB762" s="66">
        <v>2023</v>
      </c>
      <c r="AC762" s="72">
        <v>16</v>
      </c>
      <c r="AD762" s="66">
        <f ca="1">IF(ISERROR(VLOOKUP(Table1[[#This Row],[item]],INDIRECT("'"&amp;Table1[[#This Row],[sheet]]&amp;"'!$A$8:$T$42"),Table1[[#This Row],[r]],FALSE)),"",VLOOKUP(Table1[[#This Row],[item]],INDIRECT("'"&amp;Table1[[#This Row],[sheet]]&amp;"'!$A$8:$T$42"),Table1[[#This Row],[r]],FALSE))</f>
        <v>0</v>
      </c>
      <c r="AE762" s="72" t="str">
        <f>IF(VLOOKUP(Table1[[#This Row],[sheet]],Prg!$A$7:$J$31,10,FALSE)="","",VLOOKUP(Table1[[#This Row],[sheet]],Prg!$A$7:$J$31,10,FALSE)*1)</f>
        <v/>
      </c>
      <c r="AF762" s="72">
        <f>VLOOKUP(Table1[[#This Row],[sheet]],Prg!$A$7:$J$31,5,FALSE)</f>
        <v>0</v>
      </c>
      <c r="AG762" s="72">
        <f>ROW()</f>
        <v>762</v>
      </c>
    </row>
    <row r="763" spans="24:33" hidden="1" x14ac:dyDescent="0.3">
      <c r="X763" s="66">
        <v>5</v>
      </c>
      <c r="Y763" s="66" t="s">
        <v>492</v>
      </c>
      <c r="Z763" s="66" t="s">
        <v>16</v>
      </c>
      <c r="AA763" s="66" t="str">
        <f>IF(OR(VLOOKUP(Table1[[#This Row],[sheet]],Prg!$A$7:$F$31,6,FALSE)=Prg!$O$2,VLOOKUP(Table1[[#This Row],[sheet]],Prg!$A$7:$F$31,6,FALSE)=Prg!$O$3),"Yes","No")</f>
        <v>No</v>
      </c>
      <c r="AB763" s="66">
        <v>2023</v>
      </c>
      <c r="AC763" s="72">
        <v>16</v>
      </c>
      <c r="AD763" s="66">
        <f ca="1">IF(ISERROR(VLOOKUP(Table1[[#This Row],[item]],INDIRECT("'"&amp;Table1[[#This Row],[sheet]]&amp;"'!$A$8:$T$42"),Table1[[#This Row],[r]],FALSE)),"",VLOOKUP(Table1[[#This Row],[item]],INDIRECT("'"&amp;Table1[[#This Row],[sheet]]&amp;"'!$A$8:$T$42"),Table1[[#This Row],[r]],FALSE))</f>
        <v>0</v>
      </c>
      <c r="AE763" s="72" t="str">
        <f>IF(VLOOKUP(Table1[[#This Row],[sheet]],Prg!$A$7:$J$31,10,FALSE)="","",VLOOKUP(Table1[[#This Row],[sheet]],Prg!$A$7:$J$31,10,FALSE)*1)</f>
        <v/>
      </c>
      <c r="AF763" s="72">
        <f>VLOOKUP(Table1[[#This Row],[sheet]],Prg!$A$7:$J$31,5,FALSE)</f>
        <v>0</v>
      </c>
      <c r="AG763" s="72">
        <f>ROW()</f>
        <v>763</v>
      </c>
    </row>
    <row r="764" spans="24:33" hidden="1" x14ac:dyDescent="0.3">
      <c r="X764" s="66">
        <v>5</v>
      </c>
      <c r="Y764" s="66" t="s">
        <v>493</v>
      </c>
      <c r="Z764" s="66" t="s">
        <v>17</v>
      </c>
      <c r="AA764" s="66" t="str">
        <f>IF(OR(VLOOKUP(Table1[[#This Row],[sheet]],Prg!$A$7:$F$31,6,FALSE)=Prg!$O$2,VLOOKUP(Table1[[#This Row],[sheet]],Prg!$A$7:$F$31,6,FALSE)=Prg!$O$3),"Yes","No")</f>
        <v>No</v>
      </c>
      <c r="AB764" s="66">
        <v>2023</v>
      </c>
      <c r="AC764" s="72">
        <v>16</v>
      </c>
      <c r="AD764" s="66">
        <f ca="1">IF(ISERROR(VLOOKUP(Table1[[#This Row],[item]],INDIRECT("'"&amp;Table1[[#This Row],[sheet]]&amp;"'!$A$8:$T$42"),Table1[[#This Row],[r]],FALSE)),"",VLOOKUP(Table1[[#This Row],[item]],INDIRECT("'"&amp;Table1[[#This Row],[sheet]]&amp;"'!$A$8:$T$42"),Table1[[#This Row],[r]],FALSE))</f>
        <v>0</v>
      </c>
      <c r="AE764" s="72" t="str">
        <f>IF(VLOOKUP(Table1[[#This Row],[sheet]],Prg!$A$7:$J$31,10,FALSE)="","",VLOOKUP(Table1[[#This Row],[sheet]],Prg!$A$7:$J$31,10,FALSE)*1)</f>
        <v/>
      </c>
      <c r="AF764" s="72">
        <f>VLOOKUP(Table1[[#This Row],[sheet]],Prg!$A$7:$J$31,5,FALSE)</f>
        <v>0</v>
      </c>
      <c r="AG764" s="72">
        <f>ROW()</f>
        <v>764</v>
      </c>
    </row>
    <row r="765" spans="24:33" hidden="1" x14ac:dyDescent="0.3">
      <c r="X765" s="66">
        <v>5</v>
      </c>
      <c r="Y765" s="66" t="s">
        <v>494</v>
      </c>
      <c r="Z765" s="66" t="s">
        <v>465</v>
      </c>
      <c r="AA765" s="66" t="str">
        <f>IF(OR(VLOOKUP(Table1[[#This Row],[sheet]],Prg!$A$7:$F$31,6,FALSE)=Prg!$O$2,VLOOKUP(Table1[[#This Row],[sheet]],Prg!$A$7:$F$31,6,FALSE)=Prg!$O$3),"Yes","No")</f>
        <v>No</v>
      </c>
      <c r="AB765" s="66">
        <v>2023</v>
      </c>
      <c r="AC765" s="72">
        <v>16</v>
      </c>
      <c r="AD765" s="66">
        <f ca="1">IF(ISERROR(VLOOKUP(Table1[[#This Row],[item]],INDIRECT("'"&amp;Table1[[#This Row],[sheet]]&amp;"'!$A$8:$T$42"),Table1[[#This Row],[r]],FALSE)),"",VLOOKUP(Table1[[#This Row],[item]],INDIRECT("'"&amp;Table1[[#This Row],[sheet]]&amp;"'!$A$8:$T$42"),Table1[[#This Row],[r]],FALSE))</f>
        <v>0</v>
      </c>
      <c r="AE765" s="72" t="str">
        <f>IF(VLOOKUP(Table1[[#This Row],[sheet]],Prg!$A$7:$J$31,10,FALSE)="","",VLOOKUP(Table1[[#This Row],[sheet]],Prg!$A$7:$J$31,10,FALSE)*1)</f>
        <v/>
      </c>
      <c r="AF765" s="72">
        <f>VLOOKUP(Table1[[#This Row],[sheet]],Prg!$A$7:$J$31,5,FALSE)</f>
        <v>0</v>
      </c>
      <c r="AG765" s="72">
        <f>ROW()</f>
        <v>765</v>
      </c>
    </row>
    <row r="766" spans="24:33" hidden="1" x14ac:dyDescent="0.3">
      <c r="X766" s="66">
        <v>5</v>
      </c>
      <c r="Y766" s="66" t="s">
        <v>495</v>
      </c>
      <c r="Z766" s="66" t="s">
        <v>18</v>
      </c>
      <c r="AA766" s="66" t="str">
        <f>IF(OR(VLOOKUP(Table1[[#This Row],[sheet]],Prg!$A$7:$F$31,6,FALSE)=Prg!$O$2,VLOOKUP(Table1[[#This Row],[sheet]],Prg!$A$7:$F$31,6,FALSE)=Prg!$O$3),"Yes","No")</f>
        <v>No</v>
      </c>
      <c r="AB766" s="66">
        <v>2023</v>
      </c>
      <c r="AC766" s="72">
        <v>16</v>
      </c>
      <c r="AD766" s="66">
        <f ca="1">IF(ISERROR(VLOOKUP(Table1[[#This Row],[item]],INDIRECT("'"&amp;Table1[[#This Row],[sheet]]&amp;"'!$A$8:$T$42"),Table1[[#This Row],[r]],FALSE)),"",VLOOKUP(Table1[[#This Row],[item]],INDIRECT("'"&amp;Table1[[#This Row],[sheet]]&amp;"'!$A$8:$T$42"),Table1[[#This Row],[r]],FALSE))</f>
        <v>0</v>
      </c>
      <c r="AE766" s="72" t="str">
        <f>IF(VLOOKUP(Table1[[#This Row],[sheet]],Prg!$A$7:$J$31,10,FALSE)="","",VLOOKUP(Table1[[#This Row],[sheet]],Prg!$A$7:$J$31,10,FALSE)*1)</f>
        <v/>
      </c>
      <c r="AF766" s="72">
        <f>VLOOKUP(Table1[[#This Row],[sheet]],Prg!$A$7:$J$31,5,FALSE)</f>
        <v>0</v>
      </c>
      <c r="AG766" s="72">
        <f>ROW()</f>
        <v>766</v>
      </c>
    </row>
    <row r="767" spans="24:33" hidden="1" x14ac:dyDescent="0.3">
      <c r="X767" s="66">
        <v>5</v>
      </c>
      <c r="Y767" s="66" t="s">
        <v>496</v>
      </c>
      <c r="Z767" s="66" t="s">
        <v>19</v>
      </c>
      <c r="AA767" s="66" t="str">
        <f>IF(OR(VLOOKUP(Table1[[#This Row],[sheet]],Prg!$A$7:$F$31,6,FALSE)=Prg!$O$2,VLOOKUP(Table1[[#This Row],[sheet]],Prg!$A$7:$F$31,6,FALSE)=Prg!$O$3),"Yes","No")</f>
        <v>No</v>
      </c>
      <c r="AB767" s="66">
        <v>2023</v>
      </c>
      <c r="AC767" s="72">
        <v>16</v>
      </c>
      <c r="AD767" s="66">
        <f ca="1">IF(ISERROR(VLOOKUP(Table1[[#This Row],[item]],INDIRECT("'"&amp;Table1[[#This Row],[sheet]]&amp;"'!$A$8:$T$42"),Table1[[#This Row],[r]],FALSE)),"",VLOOKUP(Table1[[#This Row],[item]],INDIRECT("'"&amp;Table1[[#This Row],[sheet]]&amp;"'!$A$8:$T$42"),Table1[[#This Row],[r]],FALSE))</f>
        <v>0</v>
      </c>
      <c r="AE767" s="72" t="str">
        <f>IF(VLOOKUP(Table1[[#This Row],[sheet]],Prg!$A$7:$J$31,10,FALSE)="","",VLOOKUP(Table1[[#This Row],[sheet]],Prg!$A$7:$J$31,10,FALSE)*1)</f>
        <v/>
      </c>
      <c r="AF767" s="72">
        <f>VLOOKUP(Table1[[#This Row],[sheet]],Prg!$A$7:$J$31,5,FALSE)</f>
        <v>0</v>
      </c>
      <c r="AG767" s="72">
        <f>ROW()</f>
        <v>767</v>
      </c>
    </row>
    <row r="768" spans="24:33" hidden="1" x14ac:dyDescent="0.3">
      <c r="X768" s="66">
        <v>5</v>
      </c>
      <c r="Y768" s="66" t="s">
        <v>497</v>
      </c>
      <c r="Z768" s="66" t="s">
        <v>20</v>
      </c>
      <c r="AA768" s="66" t="str">
        <f>IF(OR(VLOOKUP(Table1[[#This Row],[sheet]],Prg!$A$7:$F$31,6,FALSE)=Prg!$O$2,VLOOKUP(Table1[[#This Row],[sheet]],Prg!$A$7:$F$31,6,FALSE)=Prg!$O$3),"Yes","No")</f>
        <v>No</v>
      </c>
      <c r="AB768" s="66">
        <v>2023</v>
      </c>
      <c r="AC768" s="72">
        <v>16</v>
      </c>
      <c r="AD768" s="66">
        <f ca="1">IF(ISERROR(VLOOKUP(Table1[[#This Row],[item]],INDIRECT("'"&amp;Table1[[#This Row],[sheet]]&amp;"'!$A$8:$T$42"),Table1[[#This Row],[r]],FALSE)),"",VLOOKUP(Table1[[#This Row],[item]],INDIRECT("'"&amp;Table1[[#This Row],[sheet]]&amp;"'!$A$8:$T$42"),Table1[[#This Row],[r]],FALSE))</f>
        <v>0</v>
      </c>
      <c r="AE768" s="72" t="str">
        <f>IF(VLOOKUP(Table1[[#This Row],[sheet]],Prg!$A$7:$J$31,10,FALSE)="","",VLOOKUP(Table1[[#This Row],[sheet]],Prg!$A$7:$J$31,10,FALSE)*1)</f>
        <v/>
      </c>
      <c r="AF768" s="72">
        <f>VLOOKUP(Table1[[#This Row],[sheet]],Prg!$A$7:$J$31,5,FALSE)</f>
        <v>0</v>
      </c>
      <c r="AG768" s="72">
        <f>ROW()</f>
        <v>768</v>
      </c>
    </row>
    <row r="769" spans="24:33" hidden="1" x14ac:dyDescent="0.3">
      <c r="X769" s="66">
        <v>5</v>
      </c>
      <c r="Y769" s="66" t="s">
        <v>498</v>
      </c>
      <c r="Z769" s="66" t="s">
        <v>466</v>
      </c>
      <c r="AA769" s="66" t="str">
        <f>IF(OR(VLOOKUP(Table1[[#This Row],[sheet]],Prg!$A$7:$F$31,6,FALSE)=Prg!$O$2,VLOOKUP(Table1[[#This Row],[sheet]],Prg!$A$7:$F$31,6,FALSE)=Prg!$O$3),"Yes","No")</f>
        <v>No</v>
      </c>
      <c r="AB769" s="66">
        <v>2023</v>
      </c>
      <c r="AC769" s="72">
        <v>16</v>
      </c>
      <c r="AD769" s="66">
        <f ca="1">IF(ISERROR(VLOOKUP(Table1[[#This Row],[item]],INDIRECT("'"&amp;Table1[[#This Row],[sheet]]&amp;"'!$A$8:$T$42"),Table1[[#This Row],[r]],FALSE)),"",VLOOKUP(Table1[[#This Row],[item]],INDIRECT("'"&amp;Table1[[#This Row],[sheet]]&amp;"'!$A$8:$T$42"),Table1[[#This Row],[r]],FALSE))</f>
        <v>0</v>
      </c>
      <c r="AE769" s="72" t="str">
        <f>IF(VLOOKUP(Table1[[#This Row],[sheet]],Prg!$A$7:$J$31,10,FALSE)="","",VLOOKUP(Table1[[#This Row],[sheet]],Prg!$A$7:$J$31,10,FALSE)*1)</f>
        <v/>
      </c>
      <c r="AF769" s="72">
        <f>VLOOKUP(Table1[[#This Row],[sheet]],Prg!$A$7:$J$31,5,FALSE)</f>
        <v>0</v>
      </c>
      <c r="AG769" s="72">
        <f>ROW()</f>
        <v>769</v>
      </c>
    </row>
    <row r="770" spans="24:33" hidden="1" x14ac:dyDescent="0.3">
      <c r="X770" s="66">
        <v>5</v>
      </c>
      <c r="Y770" s="66" t="s">
        <v>499</v>
      </c>
      <c r="Z770" s="66" t="s">
        <v>21</v>
      </c>
      <c r="AA770" s="66" t="str">
        <f>IF(OR(VLOOKUP(Table1[[#This Row],[sheet]],Prg!$A$7:$F$31,6,FALSE)=Prg!$O$2,VLOOKUP(Table1[[#This Row],[sheet]],Prg!$A$7:$F$31,6,FALSE)=Prg!$O$3),"Yes","No")</f>
        <v>No</v>
      </c>
      <c r="AB770" s="66">
        <v>2023</v>
      </c>
      <c r="AC770" s="72">
        <v>16</v>
      </c>
      <c r="AD770" s="66">
        <f ca="1">IF(ISERROR(VLOOKUP(Table1[[#This Row],[item]],INDIRECT("'"&amp;Table1[[#This Row],[sheet]]&amp;"'!$A$8:$T$42"),Table1[[#This Row],[r]],FALSE)),"",VLOOKUP(Table1[[#This Row],[item]],INDIRECT("'"&amp;Table1[[#This Row],[sheet]]&amp;"'!$A$8:$T$42"),Table1[[#This Row],[r]],FALSE))</f>
        <v>0</v>
      </c>
      <c r="AE770" s="72" t="str">
        <f>IF(VLOOKUP(Table1[[#This Row],[sheet]],Prg!$A$7:$J$31,10,FALSE)="","",VLOOKUP(Table1[[#This Row],[sheet]],Prg!$A$7:$J$31,10,FALSE)*1)</f>
        <v/>
      </c>
      <c r="AF770" s="72">
        <f>VLOOKUP(Table1[[#This Row],[sheet]],Prg!$A$7:$J$31,5,FALSE)</f>
        <v>0</v>
      </c>
      <c r="AG770" s="72">
        <f>ROW()</f>
        <v>770</v>
      </c>
    </row>
    <row r="771" spans="24:33" hidden="1" x14ac:dyDescent="0.3">
      <c r="X771" s="66">
        <v>5</v>
      </c>
      <c r="Y771" s="66" t="s">
        <v>500</v>
      </c>
      <c r="Z771" s="66" t="s">
        <v>22</v>
      </c>
      <c r="AA771" s="66" t="str">
        <f>IF(OR(VLOOKUP(Table1[[#This Row],[sheet]],Prg!$A$7:$F$31,6,FALSE)=Prg!$O$2,VLOOKUP(Table1[[#This Row],[sheet]],Prg!$A$7:$F$31,6,FALSE)=Prg!$O$3),"Yes","No")</f>
        <v>No</v>
      </c>
      <c r="AB771" s="66">
        <v>2023</v>
      </c>
      <c r="AC771" s="72">
        <v>16</v>
      </c>
      <c r="AD771" s="66">
        <f ca="1">IF(ISERROR(VLOOKUP(Table1[[#This Row],[item]],INDIRECT("'"&amp;Table1[[#This Row],[sheet]]&amp;"'!$A$8:$T$42"),Table1[[#This Row],[r]],FALSE)),"",VLOOKUP(Table1[[#This Row],[item]],INDIRECT("'"&amp;Table1[[#This Row],[sheet]]&amp;"'!$A$8:$T$42"),Table1[[#This Row],[r]],FALSE))</f>
        <v>0</v>
      </c>
      <c r="AE771" s="72" t="str">
        <f>IF(VLOOKUP(Table1[[#This Row],[sheet]],Prg!$A$7:$J$31,10,FALSE)="","",VLOOKUP(Table1[[#This Row],[sheet]],Prg!$A$7:$J$31,10,FALSE)*1)</f>
        <v/>
      </c>
      <c r="AF771" s="72">
        <f>VLOOKUP(Table1[[#This Row],[sheet]],Prg!$A$7:$J$31,5,FALSE)</f>
        <v>0</v>
      </c>
      <c r="AG771" s="72">
        <f>ROW()</f>
        <v>771</v>
      </c>
    </row>
    <row r="772" spans="24:33" hidden="1" x14ac:dyDescent="0.3">
      <c r="X772" s="66">
        <v>5</v>
      </c>
      <c r="Y772" s="66" t="s">
        <v>501</v>
      </c>
      <c r="Z772" s="66" t="s">
        <v>23</v>
      </c>
      <c r="AA772" s="66" t="str">
        <f>IF(OR(VLOOKUP(Table1[[#This Row],[sheet]],Prg!$A$7:$F$31,6,FALSE)=Prg!$O$2,VLOOKUP(Table1[[#This Row],[sheet]],Prg!$A$7:$F$31,6,FALSE)=Prg!$O$3),"Yes","No")</f>
        <v>No</v>
      </c>
      <c r="AB772" s="66">
        <v>2023</v>
      </c>
      <c r="AC772" s="72">
        <v>16</v>
      </c>
      <c r="AD772" s="66">
        <f ca="1">IF(ISERROR(VLOOKUP(Table1[[#This Row],[item]],INDIRECT("'"&amp;Table1[[#This Row],[sheet]]&amp;"'!$A$8:$T$42"),Table1[[#This Row],[r]],FALSE)),"",VLOOKUP(Table1[[#This Row],[item]],INDIRECT("'"&amp;Table1[[#This Row],[sheet]]&amp;"'!$A$8:$T$42"),Table1[[#This Row],[r]],FALSE))</f>
        <v>0</v>
      </c>
      <c r="AE772" s="72" t="str">
        <f>IF(VLOOKUP(Table1[[#This Row],[sheet]],Prg!$A$7:$J$31,10,FALSE)="","",VLOOKUP(Table1[[#This Row],[sheet]],Prg!$A$7:$J$31,10,FALSE)*1)</f>
        <v/>
      </c>
      <c r="AF772" s="72">
        <f>VLOOKUP(Table1[[#This Row],[sheet]],Prg!$A$7:$J$31,5,FALSE)</f>
        <v>0</v>
      </c>
      <c r="AG772" s="72">
        <f>ROW()</f>
        <v>772</v>
      </c>
    </row>
    <row r="773" spans="24:33" hidden="1" x14ac:dyDescent="0.3">
      <c r="X773" s="66">
        <v>5</v>
      </c>
      <c r="Y773" s="66" t="s">
        <v>502</v>
      </c>
      <c r="Z773" s="66" t="s">
        <v>467</v>
      </c>
      <c r="AA773" s="66" t="str">
        <f>IF(OR(VLOOKUP(Table1[[#This Row],[sheet]],Prg!$A$7:$F$31,6,FALSE)=Prg!$O$2,VLOOKUP(Table1[[#This Row],[sheet]],Prg!$A$7:$F$31,6,FALSE)=Prg!$O$3),"Yes","No")</f>
        <v>No</v>
      </c>
      <c r="AB773" s="66">
        <v>2023</v>
      </c>
      <c r="AC773" s="72">
        <v>16</v>
      </c>
      <c r="AD773" s="66">
        <f ca="1">IF(ISERROR(VLOOKUP(Table1[[#This Row],[item]],INDIRECT("'"&amp;Table1[[#This Row],[sheet]]&amp;"'!$A$8:$T$42"),Table1[[#This Row],[r]],FALSE)),"",VLOOKUP(Table1[[#This Row],[item]],INDIRECT("'"&amp;Table1[[#This Row],[sheet]]&amp;"'!$A$8:$T$42"),Table1[[#This Row],[r]],FALSE))</f>
        <v>0</v>
      </c>
      <c r="AE773" s="72" t="str">
        <f>IF(VLOOKUP(Table1[[#This Row],[sheet]],Prg!$A$7:$J$31,10,FALSE)="","",VLOOKUP(Table1[[#This Row],[sheet]],Prg!$A$7:$J$31,10,FALSE)*1)</f>
        <v/>
      </c>
      <c r="AF773" s="72">
        <f>VLOOKUP(Table1[[#This Row],[sheet]],Prg!$A$7:$J$31,5,FALSE)</f>
        <v>0</v>
      </c>
      <c r="AG773" s="72">
        <f>ROW()</f>
        <v>773</v>
      </c>
    </row>
    <row r="774" spans="24:33" hidden="1" x14ac:dyDescent="0.3">
      <c r="X774" s="66">
        <v>5</v>
      </c>
      <c r="Y774" s="66" t="s">
        <v>473</v>
      </c>
      <c r="Z774" s="66" t="s">
        <v>1</v>
      </c>
      <c r="AA774" s="66" t="str">
        <f>IF(OR(VLOOKUP(Table1[[#This Row],[sheet]],Prg!$A$7:$F$31,6,FALSE)=Prg!$O$2,VLOOKUP(Table1[[#This Row],[sheet]],Prg!$A$7:$F$31,6,FALSE)=Prg!$O$3),"Yes","No")</f>
        <v>No</v>
      </c>
      <c r="AB774" s="66">
        <v>2023</v>
      </c>
      <c r="AC774" s="72">
        <v>16</v>
      </c>
      <c r="AD774" s="66">
        <f ca="1">IF(ISERROR(VLOOKUP(Table1[[#This Row],[item]],INDIRECT("'"&amp;Table1[[#This Row],[sheet]]&amp;"'!$A$8:$T$42"),Table1[[#This Row],[r]],FALSE)),"",VLOOKUP(Table1[[#This Row],[item]],INDIRECT("'"&amp;Table1[[#This Row],[sheet]]&amp;"'!$A$8:$T$42"),Table1[[#This Row],[r]],FALSE))</f>
        <v>0</v>
      </c>
      <c r="AE774" s="72" t="str">
        <f>IF(VLOOKUP(Table1[[#This Row],[sheet]],Prg!$A$7:$J$31,10,FALSE)="","",VLOOKUP(Table1[[#This Row],[sheet]],Prg!$A$7:$J$31,10,FALSE)*1)</f>
        <v/>
      </c>
      <c r="AF774" s="72">
        <f>VLOOKUP(Table1[[#This Row],[sheet]],Prg!$A$7:$J$31,5,FALSE)</f>
        <v>0</v>
      </c>
      <c r="AG774" s="72">
        <f>ROW()</f>
        <v>774</v>
      </c>
    </row>
    <row r="775" spans="24:33" hidden="1" x14ac:dyDescent="0.3">
      <c r="X775" s="66">
        <v>5</v>
      </c>
      <c r="Y775" s="66" t="s">
        <v>474</v>
      </c>
      <c r="Z775" s="66" t="s">
        <v>24</v>
      </c>
      <c r="AA775" s="66" t="str">
        <f>IF(OR(VLOOKUP(Table1[[#This Row],[sheet]],Prg!$A$7:$F$31,6,FALSE)=Prg!$O$2,VLOOKUP(Table1[[#This Row],[sheet]],Prg!$A$7:$F$31,6,FALSE)=Prg!$O$3),"Yes","No")</f>
        <v>No</v>
      </c>
      <c r="AB775" s="66">
        <v>2023</v>
      </c>
      <c r="AC775" s="72">
        <v>16</v>
      </c>
      <c r="AD775" s="66">
        <f ca="1">IF(ISERROR(VLOOKUP(Table1[[#This Row],[item]],INDIRECT("'"&amp;Table1[[#This Row],[sheet]]&amp;"'!$A$8:$T$42"),Table1[[#This Row],[r]],FALSE)),"",VLOOKUP(Table1[[#This Row],[item]],INDIRECT("'"&amp;Table1[[#This Row],[sheet]]&amp;"'!$A$8:$T$42"),Table1[[#This Row],[r]],FALSE))</f>
        <v>0</v>
      </c>
      <c r="AE775" s="72" t="str">
        <f>IF(VLOOKUP(Table1[[#This Row],[sheet]],Prg!$A$7:$J$31,10,FALSE)="","",VLOOKUP(Table1[[#This Row],[sheet]],Prg!$A$7:$J$31,10,FALSE)*1)</f>
        <v/>
      </c>
      <c r="AF775" s="72">
        <f>VLOOKUP(Table1[[#This Row],[sheet]],Prg!$A$7:$J$31,5,FALSE)</f>
        <v>0</v>
      </c>
      <c r="AG775" s="72">
        <f>ROW()</f>
        <v>775</v>
      </c>
    </row>
    <row r="776" spans="24:33" hidden="1" x14ac:dyDescent="0.3">
      <c r="X776" s="66">
        <v>5</v>
      </c>
      <c r="Y776" s="66" t="s">
        <v>477</v>
      </c>
      <c r="Z776" s="66" t="s">
        <v>25</v>
      </c>
      <c r="AA776" s="66" t="str">
        <f>IF(OR(VLOOKUP(Table1[[#This Row],[sheet]],Prg!$A$7:$F$31,6,FALSE)=Prg!$O$2,VLOOKUP(Table1[[#This Row],[sheet]],Prg!$A$7:$F$31,6,FALSE)=Prg!$O$3),"Yes","No")</f>
        <v>No</v>
      </c>
      <c r="AB776" s="66">
        <v>2023</v>
      </c>
      <c r="AC776" s="72">
        <v>16</v>
      </c>
      <c r="AD776" s="66">
        <f ca="1">IF(ISERROR(VLOOKUP(Table1[[#This Row],[item]],INDIRECT("'"&amp;Table1[[#This Row],[sheet]]&amp;"'!$A$8:$T$42"),Table1[[#This Row],[r]],FALSE)),"",VLOOKUP(Table1[[#This Row],[item]],INDIRECT("'"&amp;Table1[[#This Row],[sheet]]&amp;"'!$A$8:$T$42"),Table1[[#This Row],[r]],FALSE))</f>
        <v>0</v>
      </c>
      <c r="AE776" s="72" t="str">
        <f>IF(VLOOKUP(Table1[[#This Row],[sheet]],Prg!$A$7:$J$31,10,FALSE)="","",VLOOKUP(Table1[[#This Row],[sheet]],Prg!$A$7:$J$31,10,FALSE)*1)</f>
        <v/>
      </c>
      <c r="AF776" s="72">
        <f>VLOOKUP(Table1[[#This Row],[sheet]],Prg!$A$7:$J$31,5,FALSE)</f>
        <v>0</v>
      </c>
      <c r="AG776" s="72">
        <f>ROW()</f>
        <v>776</v>
      </c>
    </row>
    <row r="777" spans="24:33" hidden="1" x14ac:dyDescent="0.3">
      <c r="X777" s="66">
        <v>5</v>
      </c>
      <c r="Y777" s="66" t="s">
        <v>478</v>
      </c>
      <c r="Z777" s="66" t="s">
        <v>26</v>
      </c>
      <c r="AA777" s="66" t="str">
        <f>IF(OR(VLOOKUP(Table1[[#This Row],[sheet]],Prg!$A$7:$F$31,6,FALSE)=Prg!$O$2,VLOOKUP(Table1[[#This Row],[sheet]],Prg!$A$7:$F$31,6,FALSE)=Prg!$O$3),"Yes","No")</f>
        <v>No</v>
      </c>
      <c r="AB777" s="66">
        <v>2023</v>
      </c>
      <c r="AC777" s="72">
        <v>16</v>
      </c>
      <c r="AD777" s="66">
        <f ca="1">IF(ISERROR(VLOOKUP(Table1[[#This Row],[item]],INDIRECT("'"&amp;Table1[[#This Row],[sheet]]&amp;"'!$A$8:$T$42"),Table1[[#This Row],[r]],FALSE)),"",VLOOKUP(Table1[[#This Row],[item]],INDIRECT("'"&amp;Table1[[#This Row],[sheet]]&amp;"'!$A$8:$T$42"),Table1[[#This Row],[r]],FALSE))</f>
        <v>0</v>
      </c>
      <c r="AE777" s="72" t="str">
        <f>IF(VLOOKUP(Table1[[#This Row],[sheet]],Prg!$A$7:$J$31,10,FALSE)="","",VLOOKUP(Table1[[#This Row],[sheet]],Prg!$A$7:$J$31,10,FALSE)*1)</f>
        <v/>
      </c>
      <c r="AF777" s="72">
        <f>VLOOKUP(Table1[[#This Row],[sheet]],Prg!$A$7:$J$31,5,FALSE)</f>
        <v>0</v>
      </c>
      <c r="AG777" s="72">
        <f>ROW()</f>
        <v>777</v>
      </c>
    </row>
    <row r="778" spans="24:33" hidden="1" x14ac:dyDescent="0.3">
      <c r="X778" s="66">
        <v>5</v>
      </c>
      <c r="Y778" s="66" t="s">
        <v>479</v>
      </c>
      <c r="Z778" s="66" t="s">
        <v>27</v>
      </c>
      <c r="AA778" s="66" t="str">
        <f>IF(OR(VLOOKUP(Table1[[#This Row],[sheet]],Prg!$A$7:$F$31,6,FALSE)=Prg!$O$2,VLOOKUP(Table1[[#This Row],[sheet]],Prg!$A$7:$F$31,6,FALSE)=Prg!$O$3),"Yes","No")</f>
        <v>No</v>
      </c>
      <c r="AB778" s="66">
        <v>2023</v>
      </c>
      <c r="AC778" s="72">
        <v>16</v>
      </c>
      <c r="AD778" s="66">
        <f ca="1">IF(ISERROR(VLOOKUP(Table1[[#This Row],[item]],INDIRECT("'"&amp;Table1[[#This Row],[sheet]]&amp;"'!$A$8:$T$42"),Table1[[#This Row],[r]],FALSE)),"",VLOOKUP(Table1[[#This Row],[item]],INDIRECT("'"&amp;Table1[[#This Row],[sheet]]&amp;"'!$A$8:$T$42"),Table1[[#This Row],[r]],FALSE))</f>
        <v>0</v>
      </c>
      <c r="AE778" s="72" t="str">
        <f>IF(VLOOKUP(Table1[[#This Row],[sheet]],Prg!$A$7:$J$31,10,FALSE)="","",VLOOKUP(Table1[[#This Row],[sheet]],Prg!$A$7:$J$31,10,FALSE)*1)</f>
        <v/>
      </c>
      <c r="AF778" s="72">
        <f>VLOOKUP(Table1[[#This Row],[sheet]],Prg!$A$7:$J$31,5,FALSE)</f>
        <v>0</v>
      </c>
      <c r="AG778" s="72">
        <f>ROW()</f>
        <v>778</v>
      </c>
    </row>
    <row r="779" spans="24:33" hidden="1" x14ac:dyDescent="0.3">
      <c r="X779" s="66">
        <v>5</v>
      </c>
      <c r="Y779" s="66" t="s">
        <v>475</v>
      </c>
      <c r="Z779" s="66" t="s">
        <v>28</v>
      </c>
      <c r="AA779" s="66" t="str">
        <f>IF(OR(VLOOKUP(Table1[[#This Row],[sheet]],Prg!$A$7:$F$31,6,FALSE)=Prg!$O$2,VLOOKUP(Table1[[#This Row],[sheet]],Prg!$A$7:$F$31,6,FALSE)=Prg!$O$3),"Yes","No")</f>
        <v>No</v>
      </c>
      <c r="AB779" s="66">
        <v>2023</v>
      </c>
      <c r="AC779" s="72">
        <v>16</v>
      </c>
      <c r="AD779" s="66">
        <f ca="1">IF(ISERROR(VLOOKUP(Table1[[#This Row],[item]],INDIRECT("'"&amp;Table1[[#This Row],[sheet]]&amp;"'!$A$8:$T$42"),Table1[[#This Row],[r]],FALSE)),"",VLOOKUP(Table1[[#This Row],[item]],INDIRECT("'"&amp;Table1[[#This Row],[sheet]]&amp;"'!$A$8:$T$42"),Table1[[#This Row],[r]],FALSE))</f>
        <v>0</v>
      </c>
      <c r="AE779" s="72" t="str">
        <f>IF(VLOOKUP(Table1[[#This Row],[sheet]],Prg!$A$7:$J$31,10,FALSE)="","",VLOOKUP(Table1[[#This Row],[sheet]],Prg!$A$7:$J$31,10,FALSE)*1)</f>
        <v/>
      </c>
      <c r="AF779" s="72">
        <f>VLOOKUP(Table1[[#This Row],[sheet]],Prg!$A$7:$J$31,5,FALSE)</f>
        <v>0</v>
      </c>
      <c r="AG779" s="72">
        <f>ROW()</f>
        <v>779</v>
      </c>
    </row>
    <row r="780" spans="24:33" hidden="1" x14ac:dyDescent="0.3">
      <c r="X780" s="66">
        <v>5</v>
      </c>
      <c r="Y780" s="66" t="s">
        <v>480</v>
      </c>
      <c r="Z780" s="66" t="s">
        <v>29</v>
      </c>
      <c r="AA780" s="66" t="str">
        <f>IF(OR(VLOOKUP(Table1[[#This Row],[sheet]],Prg!$A$7:$F$31,6,FALSE)=Prg!$O$2,VLOOKUP(Table1[[#This Row],[sheet]],Prg!$A$7:$F$31,6,FALSE)=Prg!$O$3),"Yes","No")</f>
        <v>No</v>
      </c>
      <c r="AB780" s="66">
        <v>2023</v>
      </c>
      <c r="AC780" s="72">
        <v>16</v>
      </c>
      <c r="AD780" s="66">
        <f ca="1">IF(ISERROR(VLOOKUP(Table1[[#This Row],[item]],INDIRECT("'"&amp;Table1[[#This Row],[sheet]]&amp;"'!$A$8:$T$42"),Table1[[#This Row],[r]],FALSE)),"",VLOOKUP(Table1[[#This Row],[item]],INDIRECT("'"&amp;Table1[[#This Row],[sheet]]&amp;"'!$A$8:$T$42"),Table1[[#This Row],[r]],FALSE))</f>
        <v>0</v>
      </c>
      <c r="AE780" s="72" t="str">
        <f>IF(VLOOKUP(Table1[[#This Row],[sheet]],Prg!$A$7:$J$31,10,FALSE)="","",VLOOKUP(Table1[[#This Row],[sheet]],Prg!$A$7:$J$31,10,FALSE)*1)</f>
        <v/>
      </c>
      <c r="AF780" s="72">
        <f>VLOOKUP(Table1[[#This Row],[sheet]],Prg!$A$7:$J$31,5,FALSE)</f>
        <v>0</v>
      </c>
      <c r="AG780" s="72">
        <f>ROW()</f>
        <v>780</v>
      </c>
    </row>
    <row r="781" spans="24:33" hidden="1" x14ac:dyDescent="0.3">
      <c r="X781" s="66">
        <v>5</v>
      </c>
      <c r="Y781" s="66" t="s">
        <v>481</v>
      </c>
      <c r="Z781" s="66" t="s">
        <v>30</v>
      </c>
      <c r="AA781" s="66" t="str">
        <f>IF(OR(VLOOKUP(Table1[[#This Row],[sheet]],Prg!$A$7:$F$31,6,FALSE)=Prg!$O$2,VLOOKUP(Table1[[#This Row],[sheet]],Prg!$A$7:$F$31,6,FALSE)=Prg!$O$3),"Yes","No")</f>
        <v>No</v>
      </c>
      <c r="AB781" s="66">
        <v>2023</v>
      </c>
      <c r="AC781" s="72">
        <v>16</v>
      </c>
      <c r="AD781" s="66">
        <f ca="1">IF(ISERROR(VLOOKUP(Table1[[#This Row],[item]],INDIRECT("'"&amp;Table1[[#This Row],[sheet]]&amp;"'!$A$8:$T$42"),Table1[[#This Row],[r]],FALSE)),"",VLOOKUP(Table1[[#This Row],[item]],INDIRECT("'"&amp;Table1[[#This Row],[sheet]]&amp;"'!$A$8:$T$42"),Table1[[#This Row],[r]],FALSE))</f>
        <v>0</v>
      </c>
      <c r="AE781" s="72" t="str">
        <f>IF(VLOOKUP(Table1[[#This Row],[sheet]],Prg!$A$7:$J$31,10,FALSE)="","",VLOOKUP(Table1[[#This Row],[sheet]],Prg!$A$7:$J$31,10,FALSE)*1)</f>
        <v/>
      </c>
      <c r="AF781" s="72">
        <f>VLOOKUP(Table1[[#This Row],[sheet]],Prg!$A$7:$J$31,5,FALSE)</f>
        <v>0</v>
      </c>
      <c r="AG781" s="72">
        <f>ROW()</f>
        <v>781</v>
      </c>
    </row>
    <row r="782" spans="24:33" hidden="1" x14ac:dyDescent="0.3">
      <c r="X782" s="66">
        <v>5</v>
      </c>
      <c r="Y782" s="66" t="s">
        <v>482</v>
      </c>
      <c r="Z782" s="66" t="s">
        <v>27</v>
      </c>
      <c r="AA782" s="66" t="str">
        <f>IF(OR(VLOOKUP(Table1[[#This Row],[sheet]],Prg!$A$7:$F$31,6,FALSE)=Prg!$O$2,VLOOKUP(Table1[[#This Row],[sheet]],Prg!$A$7:$F$31,6,FALSE)=Prg!$O$3),"Yes","No")</f>
        <v>No</v>
      </c>
      <c r="AB782" s="66">
        <v>2023</v>
      </c>
      <c r="AC782" s="72">
        <v>16</v>
      </c>
      <c r="AD782" s="66">
        <f ca="1">IF(ISERROR(VLOOKUP(Table1[[#This Row],[item]],INDIRECT("'"&amp;Table1[[#This Row],[sheet]]&amp;"'!$A$8:$T$42"),Table1[[#This Row],[r]],FALSE)),"",VLOOKUP(Table1[[#This Row],[item]],INDIRECT("'"&amp;Table1[[#This Row],[sheet]]&amp;"'!$A$8:$T$42"),Table1[[#This Row],[r]],FALSE))</f>
        <v>0</v>
      </c>
      <c r="AE782" s="72" t="str">
        <f>IF(VLOOKUP(Table1[[#This Row],[sheet]],Prg!$A$7:$J$31,10,FALSE)="","",VLOOKUP(Table1[[#This Row],[sheet]],Prg!$A$7:$J$31,10,FALSE)*1)</f>
        <v/>
      </c>
      <c r="AF782" s="72">
        <f>VLOOKUP(Table1[[#This Row],[sheet]],Prg!$A$7:$J$31,5,FALSE)</f>
        <v>0</v>
      </c>
      <c r="AG782" s="72">
        <f>ROW()</f>
        <v>782</v>
      </c>
    </row>
    <row r="783" spans="24:33" hidden="1" x14ac:dyDescent="0.3">
      <c r="X783" s="66">
        <v>5</v>
      </c>
      <c r="Y783" s="66" t="s">
        <v>476</v>
      </c>
      <c r="Z783" s="66" t="s">
        <v>469</v>
      </c>
      <c r="AA783" s="66" t="str">
        <f>IF(OR(VLOOKUP(Table1[[#This Row],[sheet]],Prg!$A$7:$F$31,6,FALSE)=Prg!$O$2,VLOOKUP(Table1[[#This Row],[sheet]],Prg!$A$7:$F$31,6,FALSE)=Prg!$O$3),"Yes","No")</f>
        <v>No</v>
      </c>
      <c r="AB783" s="66">
        <v>2023</v>
      </c>
      <c r="AC783" s="72">
        <v>16</v>
      </c>
      <c r="AD783" s="66">
        <f ca="1">IF(ISERROR(VLOOKUP(Table1[[#This Row],[item]],INDIRECT("'"&amp;Table1[[#This Row],[sheet]]&amp;"'!$A$8:$T$42"),Table1[[#This Row],[r]],FALSE)),"",VLOOKUP(Table1[[#This Row],[item]],INDIRECT("'"&amp;Table1[[#This Row],[sheet]]&amp;"'!$A$8:$T$42"),Table1[[#This Row],[r]],FALSE))</f>
        <v>0</v>
      </c>
      <c r="AE783" s="72" t="str">
        <f>IF(VLOOKUP(Table1[[#This Row],[sheet]],Prg!$A$7:$J$31,10,FALSE)="","",VLOOKUP(Table1[[#This Row],[sheet]],Prg!$A$7:$J$31,10,FALSE)*1)</f>
        <v/>
      </c>
      <c r="AF783" s="72">
        <f>VLOOKUP(Table1[[#This Row],[sheet]],Prg!$A$7:$J$31,5,FALSE)</f>
        <v>0</v>
      </c>
      <c r="AG783" s="72">
        <f>ROW()</f>
        <v>783</v>
      </c>
    </row>
    <row r="784" spans="24:33" hidden="1" x14ac:dyDescent="0.3">
      <c r="X784" s="66">
        <v>5</v>
      </c>
      <c r="Y784" s="66" t="s">
        <v>483</v>
      </c>
      <c r="Z784" s="66" t="s">
        <v>470</v>
      </c>
      <c r="AA784" s="66" t="str">
        <f>IF(OR(VLOOKUP(Table1[[#This Row],[sheet]],Prg!$A$7:$F$31,6,FALSE)=Prg!$O$2,VLOOKUP(Table1[[#This Row],[sheet]],Prg!$A$7:$F$31,6,FALSE)=Prg!$O$3),"Yes","No")</f>
        <v>No</v>
      </c>
      <c r="AB784" s="66">
        <v>2023</v>
      </c>
      <c r="AC784" s="72">
        <v>16</v>
      </c>
      <c r="AD784" s="66">
        <f ca="1">IF(ISERROR(VLOOKUP(Table1[[#This Row],[item]],INDIRECT("'"&amp;Table1[[#This Row],[sheet]]&amp;"'!$A$8:$T$42"),Table1[[#This Row],[r]],FALSE)),"",VLOOKUP(Table1[[#This Row],[item]],INDIRECT("'"&amp;Table1[[#This Row],[sheet]]&amp;"'!$A$8:$T$42"),Table1[[#This Row],[r]],FALSE))</f>
        <v>0</v>
      </c>
      <c r="AE784" s="72" t="str">
        <f>IF(VLOOKUP(Table1[[#This Row],[sheet]],Prg!$A$7:$J$31,10,FALSE)="","",VLOOKUP(Table1[[#This Row],[sheet]],Prg!$A$7:$J$31,10,FALSE)*1)</f>
        <v/>
      </c>
      <c r="AF784" s="72">
        <f>VLOOKUP(Table1[[#This Row],[sheet]],Prg!$A$7:$J$31,5,FALSE)</f>
        <v>0</v>
      </c>
      <c r="AG784" s="72">
        <f>ROW()</f>
        <v>784</v>
      </c>
    </row>
    <row r="785" spans="24:33" hidden="1" x14ac:dyDescent="0.3">
      <c r="X785" s="66">
        <v>5</v>
      </c>
      <c r="Y785" s="66" t="s">
        <v>484</v>
      </c>
      <c r="Z785" s="66" t="s">
        <v>471</v>
      </c>
      <c r="AA785" s="66" t="str">
        <f>IF(OR(VLOOKUP(Table1[[#This Row],[sheet]],Prg!$A$7:$F$31,6,FALSE)=Prg!$O$2,VLOOKUP(Table1[[#This Row],[sheet]],Prg!$A$7:$F$31,6,FALSE)=Prg!$O$3),"Yes","No")</f>
        <v>No</v>
      </c>
      <c r="AB785" s="66">
        <v>2023</v>
      </c>
      <c r="AC785" s="72">
        <v>16</v>
      </c>
      <c r="AD785" s="66">
        <f ca="1">IF(ISERROR(VLOOKUP(Table1[[#This Row],[item]],INDIRECT("'"&amp;Table1[[#This Row],[sheet]]&amp;"'!$A$8:$T$42"),Table1[[#This Row],[r]],FALSE)),"",VLOOKUP(Table1[[#This Row],[item]],INDIRECT("'"&amp;Table1[[#This Row],[sheet]]&amp;"'!$A$8:$T$42"),Table1[[#This Row],[r]],FALSE))</f>
        <v>0</v>
      </c>
      <c r="AE785" s="72" t="str">
        <f>IF(VLOOKUP(Table1[[#This Row],[sheet]],Prg!$A$7:$J$31,10,FALSE)="","",VLOOKUP(Table1[[#This Row],[sheet]],Prg!$A$7:$J$31,10,FALSE)*1)</f>
        <v/>
      </c>
      <c r="AF785" s="72">
        <f>VLOOKUP(Table1[[#This Row],[sheet]],Prg!$A$7:$J$31,5,FALSE)</f>
        <v>0</v>
      </c>
      <c r="AG785" s="72">
        <f>ROW()</f>
        <v>785</v>
      </c>
    </row>
    <row r="786" spans="24:33" hidden="1" x14ac:dyDescent="0.3">
      <c r="X786" s="66">
        <v>5</v>
      </c>
      <c r="Y786" s="66" t="s">
        <v>485</v>
      </c>
      <c r="Z786" s="66" t="s">
        <v>472</v>
      </c>
      <c r="AA786" s="66" t="str">
        <f>IF(OR(VLOOKUP(Table1[[#This Row],[sheet]],Prg!$A$7:$F$31,6,FALSE)=Prg!$O$2,VLOOKUP(Table1[[#This Row],[sheet]],Prg!$A$7:$F$31,6,FALSE)=Prg!$O$3),"Yes","No")</f>
        <v>No</v>
      </c>
      <c r="AB786" s="66">
        <v>2023</v>
      </c>
      <c r="AC786" s="72">
        <v>16</v>
      </c>
      <c r="AD786" s="66">
        <f ca="1">IF(ISERROR(VLOOKUP(Table1[[#This Row],[item]],INDIRECT("'"&amp;Table1[[#This Row],[sheet]]&amp;"'!$A$8:$T$42"),Table1[[#This Row],[r]],FALSE)),"",VLOOKUP(Table1[[#This Row],[item]],INDIRECT("'"&amp;Table1[[#This Row],[sheet]]&amp;"'!$A$8:$T$42"),Table1[[#This Row],[r]],FALSE))</f>
        <v>0</v>
      </c>
      <c r="AE786" s="72" t="str">
        <f>IF(VLOOKUP(Table1[[#This Row],[sheet]],Prg!$A$7:$J$31,10,FALSE)="","",VLOOKUP(Table1[[#This Row],[sheet]],Prg!$A$7:$J$31,10,FALSE)*1)</f>
        <v/>
      </c>
      <c r="AF786" s="72">
        <f>VLOOKUP(Table1[[#This Row],[sheet]],Prg!$A$7:$J$31,5,FALSE)</f>
        <v>0</v>
      </c>
      <c r="AG786" s="72">
        <f>ROW()</f>
        <v>786</v>
      </c>
    </row>
    <row r="787" spans="24:33" hidden="1" x14ac:dyDescent="0.3">
      <c r="X787" s="66">
        <v>5</v>
      </c>
      <c r="Y787" s="66" t="s">
        <v>486</v>
      </c>
      <c r="Z787" s="66" t="s">
        <v>31</v>
      </c>
      <c r="AA787" s="66" t="str">
        <f>IF(OR(VLOOKUP(Table1[[#This Row],[sheet]],Prg!$A$7:$F$31,6,FALSE)=Prg!$O$2,VLOOKUP(Table1[[#This Row],[sheet]],Prg!$A$7:$F$31,6,FALSE)=Prg!$O$3),"Yes","No")</f>
        <v>No</v>
      </c>
      <c r="AB787" s="66">
        <v>2023</v>
      </c>
      <c r="AC787" s="72">
        <v>16</v>
      </c>
      <c r="AD787" s="66">
        <f ca="1">IF(ISERROR(VLOOKUP(Table1[[#This Row],[item]],INDIRECT("'"&amp;Table1[[#This Row],[sheet]]&amp;"'!$A$8:$T$42"),Table1[[#This Row],[r]],FALSE)),"",VLOOKUP(Table1[[#This Row],[item]],INDIRECT("'"&amp;Table1[[#This Row],[sheet]]&amp;"'!$A$8:$T$42"),Table1[[#This Row],[r]],FALSE))</f>
        <v>0</v>
      </c>
      <c r="AE787" s="72" t="str">
        <f>IF(VLOOKUP(Table1[[#This Row],[sheet]],Prg!$A$7:$J$31,10,FALSE)="","",VLOOKUP(Table1[[#This Row],[sheet]],Prg!$A$7:$J$31,10,FALSE)*1)</f>
        <v/>
      </c>
      <c r="AF787" s="72">
        <f>VLOOKUP(Table1[[#This Row],[sheet]],Prg!$A$7:$J$31,5,FALSE)</f>
        <v>0</v>
      </c>
      <c r="AG787" s="72">
        <f>ROW()</f>
        <v>787</v>
      </c>
    </row>
    <row r="788" spans="24:33" hidden="1" x14ac:dyDescent="0.3">
      <c r="X788" s="66">
        <v>5</v>
      </c>
      <c r="Y788" s="70" t="s">
        <v>487</v>
      </c>
      <c r="Z788" s="70" t="s">
        <v>12</v>
      </c>
      <c r="AA788" s="70" t="str">
        <f>IF(OR(VLOOKUP(Table1[[#This Row],[sheet]],Prg!$A$7:$F$31,6,FALSE)=Prg!$O$2,VLOOKUP(Table1[[#This Row],[sheet]],Prg!$A$7:$F$31,6,FALSE)=Prg!$O$3),"Yes","No")</f>
        <v>No</v>
      </c>
      <c r="AB788" s="70">
        <v>2024</v>
      </c>
      <c r="AC788" s="72">
        <v>17</v>
      </c>
      <c r="AD788" s="66">
        <f ca="1">IF(ISERROR(VLOOKUP(Table1[[#This Row],[item]],INDIRECT("'"&amp;Table1[[#This Row],[sheet]]&amp;"'!$A$8:$T$42"),Table1[[#This Row],[r]],FALSE)),"",VLOOKUP(Table1[[#This Row],[item]],INDIRECT("'"&amp;Table1[[#This Row],[sheet]]&amp;"'!$A$8:$T$42"),Table1[[#This Row],[r]],FALSE))</f>
        <v>0</v>
      </c>
      <c r="AE788" s="72" t="str">
        <f>IF(VLOOKUP(Table1[[#This Row],[sheet]],Prg!$A$7:$J$31,10,FALSE)="","",VLOOKUP(Table1[[#This Row],[sheet]],Prg!$A$7:$J$31,10,FALSE)*1)</f>
        <v/>
      </c>
      <c r="AF788" s="72">
        <f>VLOOKUP(Table1[[#This Row],[sheet]],Prg!$A$7:$J$31,5,FALSE)</f>
        <v>0</v>
      </c>
      <c r="AG788" s="72">
        <f>ROW()</f>
        <v>788</v>
      </c>
    </row>
    <row r="789" spans="24:33" hidden="1" x14ac:dyDescent="0.3">
      <c r="X789" s="66">
        <v>5</v>
      </c>
      <c r="Y789" s="66" t="s">
        <v>488</v>
      </c>
      <c r="Z789" s="66" t="s">
        <v>13</v>
      </c>
      <c r="AA789" s="66" t="str">
        <f>IF(OR(VLOOKUP(Table1[[#This Row],[sheet]],Prg!$A$7:$F$31,6,FALSE)=Prg!$O$2,VLOOKUP(Table1[[#This Row],[sheet]],Prg!$A$7:$F$31,6,FALSE)=Prg!$O$3),"Yes","No")</f>
        <v>No</v>
      </c>
      <c r="AB789" s="66">
        <v>2024</v>
      </c>
      <c r="AC789" s="72">
        <v>17</v>
      </c>
      <c r="AD789" s="66">
        <f ca="1">IF(ISERROR(VLOOKUP(Table1[[#This Row],[item]],INDIRECT("'"&amp;Table1[[#This Row],[sheet]]&amp;"'!$A$8:$T$42"),Table1[[#This Row],[r]],FALSE)),"",VLOOKUP(Table1[[#This Row],[item]],INDIRECT("'"&amp;Table1[[#This Row],[sheet]]&amp;"'!$A$8:$T$42"),Table1[[#This Row],[r]],FALSE))</f>
        <v>0</v>
      </c>
      <c r="AE789" s="72" t="str">
        <f>IF(VLOOKUP(Table1[[#This Row],[sheet]],Prg!$A$7:$J$31,10,FALSE)="","",VLOOKUP(Table1[[#This Row],[sheet]],Prg!$A$7:$J$31,10,FALSE)*1)</f>
        <v/>
      </c>
      <c r="AF789" s="72">
        <f>VLOOKUP(Table1[[#This Row],[sheet]],Prg!$A$7:$J$31,5,FALSE)</f>
        <v>0</v>
      </c>
      <c r="AG789" s="72">
        <f>ROW()</f>
        <v>789</v>
      </c>
    </row>
    <row r="790" spans="24:33" hidden="1" x14ac:dyDescent="0.3">
      <c r="X790" s="66">
        <v>5</v>
      </c>
      <c r="Y790" s="66" t="s">
        <v>489</v>
      </c>
      <c r="Z790" s="66" t="s">
        <v>14</v>
      </c>
      <c r="AA790" s="66" t="str">
        <f>IF(OR(VLOOKUP(Table1[[#This Row],[sheet]],Prg!$A$7:$F$31,6,FALSE)=Prg!$O$2,VLOOKUP(Table1[[#This Row],[sheet]],Prg!$A$7:$F$31,6,FALSE)=Prg!$O$3),"Yes","No")</f>
        <v>No</v>
      </c>
      <c r="AB790" s="66">
        <v>2024</v>
      </c>
      <c r="AC790" s="72">
        <v>17</v>
      </c>
      <c r="AD790" s="66">
        <f ca="1">IF(ISERROR(VLOOKUP(Table1[[#This Row],[item]],INDIRECT("'"&amp;Table1[[#This Row],[sheet]]&amp;"'!$A$8:$T$42"),Table1[[#This Row],[r]],FALSE)),"",VLOOKUP(Table1[[#This Row],[item]],INDIRECT("'"&amp;Table1[[#This Row],[sheet]]&amp;"'!$A$8:$T$42"),Table1[[#This Row],[r]],FALSE))</f>
        <v>0</v>
      </c>
      <c r="AE790" s="72" t="str">
        <f>IF(VLOOKUP(Table1[[#This Row],[sheet]],Prg!$A$7:$J$31,10,FALSE)="","",VLOOKUP(Table1[[#This Row],[sheet]],Prg!$A$7:$J$31,10,FALSE)*1)</f>
        <v/>
      </c>
      <c r="AF790" s="72">
        <f>VLOOKUP(Table1[[#This Row],[sheet]],Prg!$A$7:$J$31,5,FALSE)</f>
        <v>0</v>
      </c>
      <c r="AG790" s="72">
        <f>ROW()</f>
        <v>790</v>
      </c>
    </row>
    <row r="791" spans="24:33" hidden="1" x14ac:dyDescent="0.3">
      <c r="X791" s="66">
        <v>5</v>
      </c>
      <c r="Y791" s="66" t="s">
        <v>490</v>
      </c>
      <c r="Z791" s="66" t="s">
        <v>464</v>
      </c>
      <c r="AA791" s="66" t="str">
        <f>IF(OR(VLOOKUP(Table1[[#This Row],[sheet]],Prg!$A$7:$F$31,6,FALSE)=Prg!$O$2,VLOOKUP(Table1[[#This Row],[sheet]],Prg!$A$7:$F$31,6,FALSE)=Prg!$O$3),"Yes","No")</f>
        <v>No</v>
      </c>
      <c r="AB791" s="66">
        <v>2024</v>
      </c>
      <c r="AC791" s="72">
        <v>17</v>
      </c>
      <c r="AD791" s="66">
        <f ca="1">IF(ISERROR(VLOOKUP(Table1[[#This Row],[item]],INDIRECT("'"&amp;Table1[[#This Row],[sheet]]&amp;"'!$A$8:$T$42"),Table1[[#This Row],[r]],FALSE)),"",VLOOKUP(Table1[[#This Row],[item]],INDIRECT("'"&amp;Table1[[#This Row],[sheet]]&amp;"'!$A$8:$T$42"),Table1[[#This Row],[r]],FALSE))</f>
        <v>0</v>
      </c>
      <c r="AE791" s="72" t="str">
        <f>IF(VLOOKUP(Table1[[#This Row],[sheet]],Prg!$A$7:$J$31,10,FALSE)="","",VLOOKUP(Table1[[#This Row],[sheet]],Prg!$A$7:$J$31,10,FALSE)*1)</f>
        <v/>
      </c>
      <c r="AF791" s="72">
        <f>VLOOKUP(Table1[[#This Row],[sheet]],Prg!$A$7:$J$31,5,FALSE)</f>
        <v>0</v>
      </c>
      <c r="AG791" s="72">
        <f>ROW()</f>
        <v>791</v>
      </c>
    </row>
    <row r="792" spans="24:33" hidden="1" x14ac:dyDescent="0.3">
      <c r="X792" s="66">
        <v>5</v>
      </c>
      <c r="Y792" s="66" t="s">
        <v>491</v>
      </c>
      <c r="Z792" s="66" t="s">
        <v>15</v>
      </c>
      <c r="AA792" s="66" t="str">
        <f>IF(OR(VLOOKUP(Table1[[#This Row],[sheet]],Prg!$A$7:$F$31,6,FALSE)=Prg!$O$2,VLOOKUP(Table1[[#This Row],[sheet]],Prg!$A$7:$F$31,6,FALSE)=Prg!$O$3),"Yes","No")</f>
        <v>No</v>
      </c>
      <c r="AB792" s="66">
        <v>2024</v>
      </c>
      <c r="AC792" s="72">
        <v>17</v>
      </c>
      <c r="AD792" s="66">
        <f ca="1">IF(ISERROR(VLOOKUP(Table1[[#This Row],[item]],INDIRECT("'"&amp;Table1[[#This Row],[sheet]]&amp;"'!$A$8:$T$42"),Table1[[#This Row],[r]],FALSE)),"",VLOOKUP(Table1[[#This Row],[item]],INDIRECT("'"&amp;Table1[[#This Row],[sheet]]&amp;"'!$A$8:$T$42"),Table1[[#This Row],[r]],FALSE))</f>
        <v>0</v>
      </c>
      <c r="AE792" s="72" t="str">
        <f>IF(VLOOKUP(Table1[[#This Row],[sheet]],Prg!$A$7:$J$31,10,FALSE)="","",VLOOKUP(Table1[[#This Row],[sheet]],Prg!$A$7:$J$31,10,FALSE)*1)</f>
        <v/>
      </c>
      <c r="AF792" s="72">
        <f>VLOOKUP(Table1[[#This Row],[sheet]],Prg!$A$7:$J$31,5,FALSE)</f>
        <v>0</v>
      </c>
      <c r="AG792" s="72">
        <f>ROW()</f>
        <v>792</v>
      </c>
    </row>
    <row r="793" spans="24:33" hidden="1" x14ac:dyDescent="0.3">
      <c r="X793" s="66">
        <v>5</v>
      </c>
      <c r="Y793" s="66" t="s">
        <v>492</v>
      </c>
      <c r="Z793" s="66" t="s">
        <v>16</v>
      </c>
      <c r="AA793" s="66" t="str">
        <f>IF(OR(VLOOKUP(Table1[[#This Row],[sheet]],Prg!$A$7:$F$31,6,FALSE)=Prg!$O$2,VLOOKUP(Table1[[#This Row],[sheet]],Prg!$A$7:$F$31,6,FALSE)=Prg!$O$3),"Yes","No")</f>
        <v>No</v>
      </c>
      <c r="AB793" s="66">
        <v>2024</v>
      </c>
      <c r="AC793" s="72">
        <v>17</v>
      </c>
      <c r="AD793" s="66">
        <f ca="1">IF(ISERROR(VLOOKUP(Table1[[#This Row],[item]],INDIRECT("'"&amp;Table1[[#This Row],[sheet]]&amp;"'!$A$8:$T$42"),Table1[[#This Row],[r]],FALSE)),"",VLOOKUP(Table1[[#This Row],[item]],INDIRECT("'"&amp;Table1[[#This Row],[sheet]]&amp;"'!$A$8:$T$42"),Table1[[#This Row],[r]],FALSE))</f>
        <v>0</v>
      </c>
      <c r="AE793" s="72" t="str">
        <f>IF(VLOOKUP(Table1[[#This Row],[sheet]],Prg!$A$7:$J$31,10,FALSE)="","",VLOOKUP(Table1[[#This Row],[sheet]],Prg!$A$7:$J$31,10,FALSE)*1)</f>
        <v/>
      </c>
      <c r="AF793" s="72">
        <f>VLOOKUP(Table1[[#This Row],[sheet]],Prg!$A$7:$J$31,5,FALSE)</f>
        <v>0</v>
      </c>
      <c r="AG793" s="72">
        <f>ROW()</f>
        <v>793</v>
      </c>
    </row>
    <row r="794" spans="24:33" hidden="1" x14ac:dyDescent="0.3">
      <c r="X794" s="66">
        <v>5</v>
      </c>
      <c r="Y794" s="66" t="s">
        <v>493</v>
      </c>
      <c r="Z794" s="66" t="s">
        <v>17</v>
      </c>
      <c r="AA794" s="66" t="str">
        <f>IF(OR(VLOOKUP(Table1[[#This Row],[sheet]],Prg!$A$7:$F$31,6,FALSE)=Prg!$O$2,VLOOKUP(Table1[[#This Row],[sheet]],Prg!$A$7:$F$31,6,FALSE)=Prg!$O$3),"Yes","No")</f>
        <v>No</v>
      </c>
      <c r="AB794" s="66">
        <v>2024</v>
      </c>
      <c r="AC794" s="72">
        <v>17</v>
      </c>
      <c r="AD794" s="66">
        <f ca="1">IF(ISERROR(VLOOKUP(Table1[[#This Row],[item]],INDIRECT("'"&amp;Table1[[#This Row],[sheet]]&amp;"'!$A$8:$T$42"),Table1[[#This Row],[r]],FALSE)),"",VLOOKUP(Table1[[#This Row],[item]],INDIRECT("'"&amp;Table1[[#This Row],[sheet]]&amp;"'!$A$8:$T$42"),Table1[[#This Row],[r]],FALSE))</f>
        <v>0</v>
      </c>
      <c r="AE794" s="72" t="str">
        <f>IF(VLOOKUP(Table1[[#This Row],[sheet]],Prg!$A$7:$J$31,10,FALSE)="","",VLOOKUP(Table1[[#This Row],[sheet]],Prg!$A$7:$J$31,10,FALSE)*1)</f>
        <v/>
      </c>
      <c r="AF794" s="72">
        <f>VLOOKUP(Table1[[#This Row],[sheet]],Prg!$A$7:$J$31,5,FALSE)</f>
        <v>0</v>
      </c>
      <c r="AG794" s="72">
        <f>ROW()</f>
        <v>794</v>
      </c>
    </row>
    <row r="795" spans="24:33" hidden="1" x14ac:dyDescent="0.3">
      <c r="X795" s="66">
        <v>5</v>
      </c>
      <c r="Y795" s="66" t="s">
        <v>494</v>
      </c>
      <c r="Z795" s="66" t="s">
        <v>465</v>
      </c>
      <c r="AA795" s="66" t="str">
        <f>IF(OR(VLOOKUP(Table1[[#This Row],[sheet]],Prg!$A$7:$F$31,6,FALSE)=Prg!$O$2,VLOOKUP(Table1[[#This Row],[sheet]],Prg!$A$7:$F$31,6,FALSE)=Prg!$O$3),"Yes","No")</f>
        <v>No</v>
      </c>
      <c r="AB795" s="66">
        <v>2024</v>
      </c>
      <c r="AC795" s="72">
        <v>17</v>
      </c>
      <c r="AD795" s="66">
        <f ca="1">IF(ISERROR(VLOOKUP(Table1[[#This Row],[item]],INDIRECT("'"&amp;Table1[[#This Row],[sheet]]&amp;"'!$A$8:$T$42"),Table1[[#This Row],[r]],FALSE)),"",VLOOKUP(Table1[[#This Row],[item]],INDIRECT("'"&amp;Table1[[#This Row],[sheet]]&amp;"'!$A$8:$T$42"),Table1[[#This Row],[r]],FALSE))</f>
        <v>0</v>
      </c>
      <c r="AE795" s="72" t="str">
        <f>IF(VLOOKUP(Table1[[#This Row],[sheet]],Prg!$A$7:$J$31,10,FALSE)="","",VLOOKUP(Table1[[#This Row],[sheet]],Prg!$A$7:$J$31,10,FALSE)*1)</f>
        <v/>
      </c>
      <c r="AF795" s="72">
        <f>VLOOKUP(Table1[[#This Row],[sheet]],Prg!$A$7:$J$31,5,FALSE)</f>
        <v>0</v>
      </c>
      <c r="AG795" s="72">
        <f>ROW()</f>
        <v>795</v>
      </c>
    </row>
    <row r="796" spans="24:33" hidden="1" x14ac:dyDescent="0.3">
      <c r="X796" s="66">
        <v>5</v>
      </c>
      <c r="Y796" s="66" t="s">
        <v>495</v>
      </c>
      <c r="Z796" s="66" t="s">
        <v>18</v>
      </c>
      <c r="AA796" s="66" t="str">
        <f>IF(OR(VLOOKUP(Table1[[#This Row],[sheet]],Prg!$A$7:$F$31,6,FALSE)=Prg!$O$2,VLOOKUP(Table1[[#This Row],[sheet]],Prg!$A$7:$F$31,6,FALSE)=Prg!$O$3),"Yes","No")</f>
        <v>No</v>
      </c>
      <c r="AB796" s="66">
        <v>2024</v>
      </c>
      <c r="AC796" s="72">
        <v>17</v>
      </c>
      <c r="AD796" s="66">
        <f ca="1">IF(ISERROR(VLOOKUP(Table1[[#This Row],[item]],INDIRECT("'"&amp;Table1[[#This Row],[sheet]]&amp;"'!$A$8:$T$42"),Table1[[#This Row],[r]],FALSE)),"",VLOOKUP(Table1[[#This Row],[item]],INDIRECT("'"&amp;Table1[[#This Row],[sheet]]&amp;"'!$A$8:$T$42"),Table1[[#This Row],[r]],FALSE))</f>
        <v>0</v>
      </c>
      <c r="AE796" s="72" t="str">
        <f>IF(VLOOKUP(Table1[[#This Row],[sheet]],Prg!$A$7:$J$31,10,FALSE)="","",VLOOKUP(Table1[[#This Row],[sheet]],Prg!$A$7:$J$31,10,FALSE)*1)</f>
        <v/>
      </c>
      <c r="AF796" s="72">
        <f>VLOOKUP(Table1[[#This Row],[sheet]],Prg!$A$7:$J$31,5,FALSE)</f>
        <v>0</v>
      </c>
      <c r="AG796" s="72">
        <f>ROW()</f>
        <v>796</v>
      </c>
    </row>
    <row r="797" spans="24:33" hidden="1" x14ac:dyDescent="0.3">
      <c r="X797" s="66">
        <v>5</v>
      </c>
      <c r="Y797" s="66" t="s">
        <v>496</v>
      </c>
      <c r="Z797" s="66" t="s">
        <v>19</v>
      </c>
      <c r="AA797" s="66" t="str">
        <f>IF(OR(VLOOKUP(Table1[[#This Row],[sheet]],Prg!$A$7:$F$31,6,FALSE)=Prg!$O$2,VLOOKUP(Table1[[#This Row],[sheet]],Prg!$A$7:$F$31,6,FALSE)=Prg!$O$3),"Yes","No")</f>
        <v>No</v>
      </c>
      <c r="AB797" s="66">
        <v>2024</v>
      </c>
      <c r="AC797" s="72">
        <v>17</v>
      </c>
      <c r="AD797" s="66">
        <f ca="1">IF(ISERROR(VLOOKUP(Table1[[#This Row],[item]],INDIRECT("'"&amp;Table1[[#This Row],[sheet]]&amp;"'!$A$8:$T$42"),Table1[[#This Row],[r]],FALSE)),"",VLOOKUP(Table1[[#This Row],[item]],INDIRECT("'"&amp;Table1[[#This Row],[sheet]]&amp;"'!$A$8:$T$42"),Table1[[#This Row],[r]],FALSE))</f>
        <v>0</v>
      </c>
      <c r="AE797" s="72" t="str">
        <f>IF(VLOOKUP(Table1[[#This Row],[sheet]],Prg!$A$7:$J$31,10,FALSE)="","",VLOOKUP(Table1[[#This Row],[sheet]],Prg!$A$7:$J$31,10,FALSE)*1)</f>
        <v/>
      </c>
      <c r="AF797" s="72">
        <f>VLOOKUP(Table1[[#This Row],[sheet]],Prg!$A$7:$J$31,5,FALSE)</f>
        <v>0</v>
      </c>
      <c r="AG797" s="72">
        <f>ROW()</f>
        <v>797</v>
      </c>
    </row>
    <row r="798" spans="24:33" hidden="1" x14ac:dyDescent="0.3">
      <c r="X798" s="66">
        <v>5</v>
      </c>
      <c r="Y798" s="66" t="s">
        <v>497</v>
      </c>
      <c r="Z798" s="66" t="s">
        <v>20</v>
      </c>
      <c r="AA798" s="66" t="str">
        <f>IF(OR(VLOOKUP(Table1[[#This Row],[sheet]],Prg!$A$7:$F$31,6,FALSE)=Prg!$O$2,VLOOKUP(Table1[[#This Row],[sheet]],Prg!$A$7:$F$31,6,FALSE)=Prg!$O$3),"Yes","No")</f>
        <v>No</v>
      </c>
      <c r="AB798" s="66">
        <v>2024</v>
      </c>
      <c r="AC798" s="72">
        <v>17</v>
      </c>
      <c r="AD798" s="66">
        <f ca="1">IF(ISERROR(VLOOKUP(Table1[[#This Row],[item]],INDIRECT("'"&amp;Table1[[#This Row],[sheet]]&amp;"'!$A$8:$T$42"),Table1[[#This Row],[r]],FALSE)),"",VLOOKUP(Table1[[#This Row],[item]],INDIRECT("'"&amp;Table1[[#This Row],[sheet]]&amp;"'!$A$8:$T$42"),Table1[[#This Row],[r]],FALSE))</f>
        <v>0</v>
      </c>
      <c r="AE798" s="72" t="str">
        <f>IF(VLOOKUP(Table1[[#This Row],[sheet]],Prg!$A$7:$J$31,10,FALSE)="","",VLOOKUP(Table1[[#This Row],[sheet]],Prg!$A$7:$J$31,10,FALSE)*1)</f>
        <v/>
      </c>
      <c r="AF798" s="72">
        <f>VLOOKUP(Table1[[#This Row],[sheet]],Prg!$A$7:$J$31,5,FALSE)</f>
        <v>0</v>
      </c>
      <c r="AG798" s="72">
        <f>ROW()</f>
        <v>798</v>
      </c>
    </row>
    <row r="799" spans="24:33" hidden="1" x14ac:dyDescent="0.3">
      <c r="X799" s="66">
        <v>5</v>
      </c>
      <c r="Y799" s="66" t="s">
        <v>498</v>
      </c>
      <c r="Z799" s="66" t="s">
        <v>466</v>
      </c>
      <c r="AA799" s="66" t="str">
        <f>IF(OR(VLOOKUP(Table1[[#This Row],[sheet]],Prg!$A$7:$F$31,6,FALSE)=Prg!$O$2,VLOOKUP(Table1[[#This Row],[sheet]],Prg!$A$7:$F$31,6,FALSE)=Prg!$O$3),"Yes","No")</f>
        <v>No</v>
      </c>
      <c r="AB799" s="66">
        <v>2024</v>
      </c>
      <c r="AC799" s="72">
        <v>17</v>
      </c>
      <c r="AD799" s="66">
        <f ca="1">IF(ISERROR(VLOOKUP(Table1[[#This Row],[item]],INDIRECT("'"&amp;Table1[[#This Row],[sheet]]&amp;"'!$A$8:$T$42"),Table1[[#This Row],[r]],FALSE)),"",VLOOKUP(Table1[[#This Row],[item]],INDIRECT("'"&amp;Table1[[#This Row],[sheet]]&amp;"'!$A$8:$T$42"),Table1[[#This Row],[r]],FALSE))</f>
        <v>0</v>
      </c>
      <c r="AE799" s="72" t="str">
        <f>IF(VLOOKUP(Table1[[#This Row],[sheet]],Prg!$A$7:$J$31,10,FALSE)="","",VLOOKUP(Table1[[#This Row],[sheet]],Prg!$A$7:$J$31,10,FALSE)*1)</f>
        <v/>
      </c>
      <c r="AF799" s="72">
        <f>VLOOKUP(Table1[[#This Row],[sheet]],Prg!$A$7:$J$31,5,FALSE)</f>
        <v>0</v>
      </c>
      <c r="AG799" s="72">
        <f>ROW()</f>
        <v>799</v>
      </c>
    </row>
    <row r="800" spans="24:33" hidden="1" x14ac:dyDescent="0.3">
      <c r="X800" s="66">
        <v>5</v>
      </c>
      <c r="Y800" s="66" t="s">
        <v>499</v>
      </c>
      <c r="Z800" s="66" t="s">
        <v>21</v>
      </c>
      <c r="AA800" s="66" t="str">
        <f>IF(OR(VLOOKUP(Table1[[#This Row],[sheet]],Prg!$A$7:$F$31,6,FALSE)=Prg!$O$2,VLOOKUP(Table1[[#This Row],[sheet]],Prg!$A$7:$F$31,6,FALSE)=Prg!$O$3),"Yes","No")</f>
        <v>No</v>
      </c>
      <c r="AB800" s="66">
        <v>2024</v>
      </c>
      <c r="AC800" s="72">
        <v>17</v>
      </c>
      <c r="AD800" s="66">
        <f ca="1">IF(ISERROR(VLOOKUP(Table1[[#This Row],[item]],INDIRECT("'"&amp;Table1[[#This Row],[sheet]]&amp;"'!$A$8:$T$42"),Table1[[#This Row],[r]],FALSE)),"",VLOOKUP(Table1[[#This Row],[item]],INDIRECT("'"&amp;Table1[[#This Row],[sheet]]&amp;"'!$A$8:$T$42"),Table1[[#This Row],[r]],FALSE))</f>
        <v>0</v>
      </c>
      <c r="AE800" s="72" t="str">
        <f>IF(VLOOKUP(Table1[[#This Row],[sheet]],Prg!$A$7:$J$31,10,FALSE)="","",VLOOKUP(Table1[[#This Row],[sheet]],Prg!$A$7:$J$31,10,FALSE)*1)</f>
        <v/>
      </c>
      <c r="AF800" s="72">
        <f>VLOOKUP(Table1[[#This Row],[sheet]],Prg!$A$7:$J$31,5,FALSE)</f>
        <v>0</v>
      </c>
      <c r="AG800" s="72">
        <f>ROW()</f>
        <v>800</v>
      </c>
    </row>
    <row r="801" spans="24:33" hidden="1" x14ac:dyDescent="0.3">
      <c r="X801" s="66">
        <v>5</v>
      </c>
      <c r="Y801" s="66" t="s">
        <v>500</v>
      </c>
      <c r="Z801" s="66" t="s">
        <v>22</v>
      </c>
      <c r="AA801" s="66" t="str">
        <f>IF(OR(VLOOKUP(Table1[[#This Row],[sheet]],Prg!$A$7:$F$31,6,FALSE)=Prg!$O$2,VLOOKUP(Table1[[#This Row],[sheet]],Prg!$A$7:$F$31,6,FALSE)=Prg!$O$3),"Yes","No")</f>
        <v>No</v>
      </c>
      <c r="AB801" s="66">
        <v>2024</v>
      </c>
      <c r="AC801" s="72">
        <v>17</v>
      </c>
      <c r="AD801" s="66">
        <f ca="1">IF(ISERROR(VLOOKUP(Table1[[#This Row],[item]],INDIRECT("'"&amp;Table1[[#This Row],[sheet]]&amp;"'!$A$8:$T$42"),Table1[[#This Row],[r]],FALSE)),"",VLOOKUP(Table1[[#This Row],[item]],INDIRECT("'"&amp;Table1[[#This Row],[sheet]]&amp;"'!$A$8:$T$42"),Table1[[#This Row],[r]],FALSE))</f>
        <v>0</v>
      </c>
      <c r="AE801" s="72" t="str">
        <f>IF(VLOOKUP(Table1[[#This Row],[sheet]],Prg!$A$7:$J$31,10,FALSE)="","",VLOOKUP(Table1[[#This Row],[sheet]],Prg!$A$7:$J$31,10,FALSE)*1)</f>
        <v/>
      </c>
      <c r="AF801" s="72">
        <f>VLOOKUP(Table1[[#This Row],[sheet]],Prg!$A$7:$J$31,5,FALSE)</f>
        <v>0</v>
      </c>
      <c r="AG801" s="72">
        <f>ROW()</f>
        <v>801</v>
      </c>
    </row>
    <row r="802" spans="24:33" hidden="1" x14ac:dyDescent="0.3">
      <c r="X802" s="66">
        <v>5</v>
      </c>
      <c r="Y802" s="66" t="s">
        <v>501</v>
      </c>
      <c r="Z802" s="66" t="s">
        <v>23</v>
      </c>
      <c r="AA802" s="66" t="str">
        <f>IF(OR(VLOOKUP(Table1[[#This Row],[sheet]],Prg!$A$7:$F$31,6,FALSE)=Prg!$O$2,VLOOKUP(Table1[[#This Row],[sheet]],Prg!$A$7:$F$31,6,FALSE)=Prg!$O$3),"Yes","No")</f>
        <v>No</v>
      </c>
      <c r="AB802" s="66">
        <v>2024</v>
      </c>
      <c r="AC802" s="72">
        <v>17</v>
      </c>
      <c r="AD802" s="66">
        <f ca="1">IF(ISERROR(VLOOKUP(Table1[[#This Row],[item]],INDIRECT("'"&amp;Table1[[#This Row],[sheet]]&amp;"'!$A$8:$T$42"),Table1[[#This Row],[r]],FALSE)),"",VLOOKUP(Table1[[#This Row],[item]],INDIRECT("'"&amp;Table1[[#This Row],[sheet]]&amp;"'!$A$8:$T$42"),Table1[[#This Row],[r]],FALSE))</f>
        <v>0</v>
      </c>
      <c r="AE802" s="72" t="str">
        <f>IF(VLOOKUP(Table1[[#This Row],[sheet]],Prg!$A$7:$J$31,10,FALSE)="","",VLOOKUP(Table1[[#This Row],[sheet]],Prg!$A$7:$J$31,10,FALSE)*1)</f>
        <v/>
      </c>
      <c r="AF802" s="72">
        <f>VLOOKUP(Table1[[#This Row],[sheet]],Prg!$A$7:$J$31,5,FALSE)</f>
        <v>0</v>
      </c>
      <c r="AG802" s="72">
        <f>ROW()</f>
        <v>802</v>
      </c>
    </row>
    <row r="803" spans="24:33" hidden="1" x14ac:dyDescent="0.3">
      <c r="X803" s="66">
        <v>5</v>
      </c>
      <c r="Y803" s="66" t="s">
        <v>502</v>
      </c>
      <c r="Z803" s="66" t="s">
        <v>467</v>
      </c>
      <c r="AA803" s="66" t="str">
        <f>IF(OR(VLOOKUP(Table1[[#This Row],[sheet]],Prg!$A$7:$F$31,6,FALSE)=Prg!$O$2,VLOOKUP(Table1[[#This Row],[sheet]],Prg!$A$7:$F$31,6,FALSE)=Prg!$O$3),"Yes","No")</f>
        <v>No</v>
      </c>
      <c r="AB803" s="66">
        <v>2024</v>
      </c>
      <c r="AC803" s="72">
        <v>17</v>
      </c>
      <c r="AD803" s="66">
        <f ca="1">IF(ISERROR(VLOOKUP(Table1[[#This Row],[item]],INDIRECT("'"&amp;Table1[[#This Row],[sheet]]&amp;"'!$A$8:$T$42"),Table1[[#This Row],[r]],FALSE)),"",VLOOKUP(Table1[[#This Row],[item]],INDIRECT("'"&amp;Table1[[#This Row],[sheet]]&amp;"'!$A$8:$T$42"),Table1[[#This Row],[r]],FALSE))</f>
        <v>0</v>
      </c>
      <c r="AE803" s="72" t="str">
        <f>IF(VLOOKUP(Table1[[#This Row],[sheet]],Prg!$A$7:$J$31,10,FALSE)="","",VLOOKUP(Table1[[#This Row],[sheet]],Prg!$A$7:$J$31,10,FALSE)*1)</f>
        <v/>
      </c>
      <c r="AF803" s="72">
        <f>VLOOKUP(Table1[[#This Row],[sheet]],Prg!$A$7:$J$31,5,FALSE)</f>
        <v>0</v>
      </c>
      <c r="AG803" s="72">
        <f>ROW()</f>
        <v>803</v>
      </c>
    </row>
    <row r="804" spans="24:33" hidden="1" x14ac:dyDescent="0.3">
      <c r="X804" s="66">
        <v>5</v>
      </c>
      <c r="Y804" s="66" t="s">
        <v>473</v>
      </c>
      <c r="Z804" s="66" t="s">
        <v>1</v>
      </c>
      <c r="AA804" s="66" t="str">
        <f>IF(OR(VLOOKUP(Table1[[#This Row],[sheet]],Prg!$A$7:$F$31,6,FALSE)=Prg!$O$2,VLOOKUP(Table1[[#This Row],[sheet]],Prg!$A$7:$F$31,6,FALSE)=Prg!$O$3),"Yes","No")</f>
        <v>No</v>
      </c>
      <c r="AB804" s="66">
        <v>2024</v>
      </c>
      <c r="AC804" s="72">
        <v>17</v>
      </c>
      <c r="AD804" s="66">
        <f ca="1">IF(ISERROR(VLOOKUP(Table1[[#This Row],[item]],INDIRECT("'"&amp;Table1[[#This Row],[sheet]]&amp;"'!$A$8:$T$42"),Table1[[#This Row],[r]],FALSE)),"",VLOOKUP(Table1[[#This Row],[item]],INDIRECT("'"&amp;Table1[[#This Row],[sheet]]&amp;"'!$A$8:$T$42"),Table1[[#This Row],[r]],FALSE))</f>
        <v>0</v>
      </c>
      <c r="AE804" s="72" t="str">
        <f>IF(VLOOKUP(Table1[[#This Row],[sheet]],Prg!$A$7:$J$31,10,FALSE)="","",VLOOKUP(Table1[[#This Row],[sheet]],Prg!$A$7:$J$31,10,FALSE)*1)</f>
        <v/>
      </c>
      <c r="AF804" s="72">
        <f>VLOOKUP(Table1[[#This Row],[sheet]],Prg!$A$7:$J$31,5,FALSE)</f>
        <v>0</v>
      </c>
      <c r="AG804" s="72">
        <f>ROW()</f>
        <v>804</v>
      </c>
    </row>
    <row r="805" spans="24:33" hidden="1" x14ac:dyDescent="0.3">
      <c r="X805" s="66">
        <v>5</v>
      </c>
      <c r="Y805" s="66" t="s">
        <v>474</v>
      </c>
      <c r="Z805" s="66" t="s">
        <v>24</v>
      </c>
      <c r="AA805" s="66" t="str">
        <f>IF(OR(VLOOKUP(Table1[[#This Row],[sheet]],Prg!$A$7:$F$31,6,FALSE)=Prg!$O$2,VLOOKUP(Table1[[#This Row],[sheet]],Prg!$A$7:$F$31,6,FALSE)=Prg!$O$3),"Yes","No")</f>
        <v>No</v>
      </c>
      <c r="AB805" s="66">
        <v>2024</v>
      </c>
      <c r="AC805" s="72">
        <v>17</v>
      </c>
      <c r="AD805" s="66">
        <f ca="1">IF(ISERROR(VLOOKUP(Table1[[#This Row],[item]],INDIRECT("'"&amp;Table1[[#This Row],[sheet]]&amp;"'!$A$8:$T$42"),Table1[[#This Row],[r]],FALSE)),"",VLOOKUP(Table1[[#This Row],[item]],INDIRECT("'"&amp;Table1[[#This Row],[sheet]]&amp;"'!$A$8:$T$42"),Table1[[#This Row],[r]],FALSE))</f>
        <v>0</v>
      </c>
      <c r="AE805" s="72" t="str">
        <f>IF(VLOOKUP(Table1[[#This Row],[sheet]],Prg!$A$7:$J$31,10,FALSE)="","",VLOOKUP(Table1[[#This Row],[sheet]],Prg!$A$7:$J$31,10,FALSE)*1)</f>
        <v/>
      </c>
      <c r="AF805" s="72">
        <f>VLOOKUP(Table1[[#This Row],[sheet]],Prg!$A$7:$J$31,5,FALSE)</f>
        <v>0</v>
      </c>
      <c r="AG805" s="72">
        <f>ROW()</f>
        <v>805</v>
      </c>
    </row>
    <row r="806" spans="24:33" hidden="1" x14ac:dyDescent="0.3">
      <c r="X806" s="66">
        <v>5</v>
      </c>
      <c r="Y806" s="66" t="s">
        <v>477</v>
      </c>
      <c r="Z806" s="66" t="s">
        <v>25</v>
      </c>
      <c r="AA806" s="66" t="str">
        <f>IF(OR(VLOOKUP(Table1[[#This Row],[sheet]],Prg!$A$7:$F$31,6,FALSE)=Prg!$O$2,VLOOKUP(Table1[[#This Row],[sheet]],Prg!$A$7:$F$31,6,FALSE)=Prg!$O$3),"Yes","No")</f>
        <v>No</v>
      </c>
      <c r="AB806" s="66">
        <v>2024</v>
      </c>
      <c r="AC806" s="72">
        <v>17</v>
      </c>
      <c r="AD806" s="66">
        <f ca="1">IF(ISERROR(VLOOKUP(Table1[[#This Row],[item]],INDIRECT("'"&amp;Table1[[#This Row],[sheet]]&amp;"'!$A$8:$T$42"),Table1[[#This Row],[r]],FALSE)),"",VLOOKUP(Table1[[#This Row],[item]],INDIRECT("'"&amp;Table1[[#This Row],[sheet]]&amp;"'!$A$8:$T$42"),Table1[[#This Row],[r]],FALSE))</f>
        <v>0</v>
      </c>
      <c r="AE806" s="72" t="str">
        <f>IF(VLOOKUP(Table1[[#This Row],[sheet]],Prg!$A$7:$J$31,10,FALSE)="","",VLOOKUP(Table1[[#This Row],[sheet]],Prg!$A$7:$J$31,10,FALSE)*1)</f>
        <v/>
      </c>
      <c r="AF806" s="72">
        <f>VLOOKUP(Table1[[#This Row],[sheet]],Prg!$A$7:$J$31,5,FALSE)</f>
        <v>0</v>
      </c>
      <c r="AG806" s="72">
        <f>ROW()</f>
        <v>806</v>
      </c>
    </row>
    <row r="807" spans="24:33" hidden="1" x14ac:dyDescent="0.3">
      <c r="X807" s="66">
        <v>5</v>
      </c>
      <c r="Y807" s="66" t="s">
        <v>478</v>
      </c>
      <c r="Z807" s="66" t="s">
        <v>26</v>
      </c>
      <c r="AA807" s="66" t="str">
        <f>IF(OR(VLOOKUP(Table1[[#This Row],[sheet]],Prg!$A$7:$F$31,6,FALSE)=Prg!$O$2,VLOOKUP(Table1[[#This Row],[sheet]],Prg!$A$7:$F$31,6,FALSE)=Prg!$O$3),"Yes","No")</f>
        <v>No</v>
      </c>
      <c r="AB807" s="66">
        <v>2024</v>
      </c>
      <c r="AC807" s="72">
        <v>17</v>
      </c>
      <c r="AD807" s="66">
        <f ca="1">IF(ISERROR(VLOOKUP(Table1[[#This Row],[item]],INDIRECT("'"&amp;Table1[[#This Row],[sheet]]&amp;"'!$A$8:$T$42"),Table1[[#This Row],[r]],FALSE)),"",VLOOKUP(Table1[[#This Row],[item]],INDIRECT("'"&amp;Table1[[#This Row],[sheet]]&amp;"'!$A$8:$T$42"),Table1[[#This Row],[r]],FALSE))</f>
        <v>0</v>
      </c>
      <c r="AE807" s="72" t="str">
        <f>IF(VLOOKUP(Table1[[#This Row],[sheet]],Prg!$A$7:$J$31,10,FALSE)="","",VLOOKUP(Table1[[#This Row],[sheet]],Prg!$A$7:$J$31,10,FALSE)*1)</f>
        <v/>
      </c>
      <c r="AF807" s="72">
        <f>VLOOKUP(Table1[[#This Row],[sheet]],Prg!$A$7:$J$31,5,FALSE)</f>
        <v>0</v>
      </c>
      <c r="AG807" s="72">
        <f>ROW()</f>
        <v>807</v>
      </c>
    </row>
    <row r="808" spans="24:33" hidden="1" x14ac:dyDescent="0.3">
      <c r="X808" s="66">
        <v>5</v>
      </c>
      <c r="Y808" s="66" t="s">
        <v>479</v>
      </c>
      <c r="Z808" s="66" t="s">
        <v>27</v>
      </c>
      <c r="AA808" s="66" t="str">
        <f>IF(OR(VLOOKUP(Table1[[#This Row],[sheet]],Prg!$A$7:$F$31,6,FALSE)=Prg!$O$2,VLOOKUP(Table1[[#This Row],[sheet]],Prg!$A$7:$F$31,6,FALSE)=Prg!$O$3),"Yes","No")</f>
        <v>No</v>
      </c>
      <c r="AB808" s="66">
        <v>2024</v>
      </c>
      <c r="AC808" s="72">
        <v>17</v>
      </c>
      <c r="AD808" s="66">
        <f ca="1">IF(ISERROR(VLOOKUP(Table1[[#This Row],[item]],INDIRECT("'"&amp;Table1[[#This Row],[sheet]]&amp;"'!$A$8:$T$42"),Table1[[#This Row],[r]],FALSE)),"",VLOOKUP(Table1[[#This Row],[item]],INDIRECT("'"&amp;Table1[[#This Row],[sheet]]&amp;"'!$A$8:$T$42"),Table1[[#This Row],[r]],FALSE))</f>
        <v>0</v>
      </c>
      <c r="AE808" s="72" t="str">
        <f>IF(VLOOKUP(Table1[[#This Row],[sheet]],Prg!$A$7:$J$31,10,FALSE)="","",VLOOKUP(Table1[[#This Row],[sheet]],Prg!$A$7:$J$31,10,FALSE)*1)</f>
        <v/>
      </c>
      <c r="AF808" s="72">
        <f>VLOOKUP(Table1[[#This Row],[sheet]],Prg!$A$7:$J$31,5,FALSE)</f>
        <v>0</v>
      </c>
      <c r="AG808" s="72">
        <f>ROW()</f>
        <v>808</v>
      </c>
    </row>
    <row r="809" spans="24:33" hidden="1" x14ac:dyDescent="0.3">
      <c r="X809" s="66">
        <v>5</v>
      </c>
      <c r="Y809" s="66" t="s">
        <v>475</v>
      </c>
      <c r="Z809" s="66" t="s">
        <v>28</v>
      </c>
      <c r="AA809" s="66" t="str">
        <f>IF(OR(VLOOKUP(Table1[[#This Row],[sheet]],Prg!$A$7:$F$31,6,FALSE)=Prg!$O$2,VLOOKUP(Table1[[#This Row],[sheet]],Prg!$A$7:$F$31,6,FALSE)=Prg!$O$3),"Yes","No")</f>
        <v>No</v>
      </c>
      <c r="AB809" s="66">
        <v>2024</v>
      </c>
      <c r="AC809" s="72">
        <v>17</v>
      </c>
      <c r="AD809" s="66">
        <f ca="1">IF(ISERROR(VLOOKUP(Table1[[#This Row],[item]],INDIRECT("'"&amp;Table1[[#This Row],[sheet]]&amp;"'!$A$8:$T$42"),Table1[[#This Row],[r]],FALSE)),"",VLOOKUP(Table1[[#This Row],[item]],INDIRECT("'"&amp;Table1[[#This Row],[sheet]]&amp;"'!$A$8:$T$42"),Table1[[#This Row],[r]],FALSE))</f>
        <v>0</v>
      </c>
      <c r="AE809" s="72" t="str">
        <f>IF(VLOOKUP(Table1[[#This Row],[sheet]],Prg!$A$7:$J$31,10,FALSE)="","",VLOOKUP(Table1[[#This Row],[sheet]],Prg!$A$7:$J$31,10,FALSE)*1)</f>
        <v/>
      </c>
      <c r="AF809" s="72">
        <f>VLOOKUP(Table1[[#This Row],[sheet]],Prg!$A$7:$J$31,5,FALSE)</f>
        <v>0</v>
      </c>
      <c r="AG809" s="72">
        <f>ROW()</f>
        <v>809</v>
      </c>
    </row>
    <row r="810" spans="24:33" hidden="1" x14ac:dyDescent="0.3">
      <c r="X810" s="66">
        <v>5</v>
      </c>
      <c r="Y810" s="66" t="s">
        <v>480</v>
      </c>
      <c r="Z810" s="66" t="s">
        <v>29</v>
      </c>
      <c r="AA810" s="66" t="str">
        <f>IF(OR(VLOOKUP(Table1[[#This Row],[sheet]],Prg!$A$7:$F$31,6,FALSE)=Prg!$O$2,VLOOKUP(Table1[[#This Row],[sheet]],Prg!$A$7:$F$31,6,FALSE)=Prg!$O$3),"Yes","No")</f>
        <v>No</v>
      </c>
      <c r="AB810" s="66">
        <v>2024</v>
      </c>
      <c r="AC810" s="72">
        <v>17</v>
      </c>
      <c r="AD810" s="66">
        <f ca="1">IF(ISERROR(VLOOKUP(Table1[[#This Row],[item]],INDIRECT("'"&amp;Table1[[#This Row],[sheet]]&amp;"'!$A$8:$T$42"),Table1[[#This Row],[r]],FALSE)),"",VLOOKUP(Table1[[#This Row],[item]],INDIRECT("'"&amp;Table1[[#This Row],[sheet]]&amp;"'!$A$8:$T$42"),Table1[[#This Row],[r]],FALSE))</f>
        <v>0</v>
      </c>
      <c r="AE810" s="72" t="str">
        <f>IF(VLOOKUP(Table1[[#This Row],[sheet]],Prg!$A$7:$J$31,10,FALSE)="","",VLOOKUP(Table1[[#This Row],[sheet]],Prg!$A$7:$J$31,10,FALSE)*1)</f>
        <v/>
      </c>
      <c r="AF810" s="72">
        <f>VLOOKUP(Table1[[#This Row],[sheet]],Prg!$A$7:$J$31,5,FALSE)</f>
        <v>0</v>
      </c>
      <c r="AG810" s="72">
        <f>ROW()</f>
        <v>810</v>
      </c>
    </row>
    <row r="811" spans="24:33" hidden="1" x14ac:dyDescent="0.3">
      <c r="X811" s="66">
        <v>5</v>
      </c>
      <c r="Y811" s="66" t="s">
        <v>481</v>
      </c>
      <c r="Z811" s="66" t="s">
        <v>30</v>
      </c>
      <c r="AA811" s="66" t="str">
        <f>IF(OR(VLOOKUP(Table1[[#This Row],[sheet]],Prg!$A$7:$F$31,6,FALSE)=Prg!$O$2,VLOOKUP(Table1[[#This Row],[sheet]],Prg!$A$7:$F$31,6,FALSE)=Prg!$O$3),"Yes","No")</f>
        <v>No</v>
      </c>
      <c r="AB811" s="66">
        <v>2024</v>
      </c>
      <c r="AC811" s="72">
        <v>17</v>
      </c>
      <c r="AD811" s="66">
        <f ca="1">IF(ISERROR(VLOOKUP(Table1[[#This Row],[item]],INDIRECT("'"&amp;Table1[[#This Row],[sheet]]&amp;"'!$A$8:$T$42"),Table1[[#This Row],[r]],FALSE)),"",VLOOKUP(Table1[[#This Row],[item]],INDIRECT("'"&amp;Table1[[#This Row],[sheet]]&amp;"'!$A$8:$T$42"),Table1[[#This Row],[r]],FALSE))</f>
        <v>0</v>
      </c>
      <c r="AE811" s="72" t="str">
        <f>IF(VLOOKUP(Table1[[#This Row],[sheet]],Prg!$A$7:$J$31,10,FALSE)="","",VLOOKUP(Table1[[#This Row],[sheet]],Prg!$A$7:$J$31,10,FALSE)*1)</f>
        <v/>
      </c>
      <c r="AF811" s="72">
        <f>VLOOKUP(Table1[[#This Row],[sheet]],Prg!$A$7:$J$31,5,FALSE)</f>
        <v>0</v>
      </c>
      <c r="AG811" s="72">
        <f>ROW()</f>
        <v>811</v>
      </c>
    </row>
    <row r="812" spans="24:33" hidden="1" x14ac:dyDescent="0.3">
      <c r="X812" s="66">
        <v>5</v>
      </c>
      <c r="Y812" s="66" t="s">
        <v>482</v>
      </c>
      <c r="Z812" s="66" t="s">
        <v>27</v>
      </c>
      <c r="AA812" s="66" t="str">
        <f>IF(OR(VLOOKUP(Table1[[#This Row],[sheet]],Prg!$A$7:$F$31,6,FALSE)=Prg!$O$2,VLOOKUP(Table1[[#This Row],[sheet]],Prg!$A$7:$F$31,6,FALSE)=Prg!$O$3),"Yes","No")</f>
        <v>No</v>
      </c>
      <c r="AB812" s="66">
        <v>2024</v>
      </c>
      <c r="AC812" s="72">
        <v>17</v>
      </c>
      <c r="AD812" s="66">
        <f ca="1">IF(ISERROR(VLOOKUP(Table1[[#This Row],[item]],INDIRECT("'"&amp;Table1[[#This Row],[sheet]]&amp;"'!$A$8:$T$42"),Table1[[#This Row],[r]],FALSE)),"",VLOOKUP(Table1[[#This Row],[item]],INDIRECT("'"&amp;Table1[[#This Row],[sheet]]&amp;"'!$A$8:$T$42"),Table1[[#This Row],[r]],FALSE))</f>
        <v>0</v>
      </c>
      <c r="AE812" s="72" t="str">
        <f>IF(VLOOKUP(Table1[[#This Row],[sheet]],Prg!$A$7:$J$31,10,FALSE)="","",VLOOKUP(Table1[[#This Row],[sheet]],Prg!$A$7:$J$31,10,FALSE)*1)</f>
        <v/>
      </c>
      <c r="AF812" s="72">
        <f>VLOOKUP(Table1[[#This Row],[sheet]],Prg!$A$7:$J$31,5,FALSE)</f>
        <v>0</v>
      </c>
      <c r="AG812" s="72">
        <f>ROW()</f>
        <v>812</v>
      </c>
    </row>
    <row r="813" spans="24:33" hidden="1" x14ac:dyDescent="0.3">
      <c r="X813" s="66">
        <v>5</v>
      </c>
      <c r="Y813" s="66" t="s">
        <v>476</v>
      </c>
      <c r="Z813" s="66" t="s">
        <v>469</v>
      </c>
      <c r="AA813" s="66" t="str">
        <f>IF(OR(VLOOKUP(Table1[[#This Row],[sheet]],Prg!$A$7:$F$31,6,FALSE)=Prg!$O$2,VLOOKUP(Table1[[#This Row],[sheet]],Prg!$A$7:$F$31,6,FALSE)=Prg!$O$3),"Yes","No")</f>
        <v>No</v>
      </c>
      <c r="AB813" s="66">
        <v>2024</v>
      </c>
      <c r="AC813" s="72">
        <v>17</v>
      </c>
      <c r="AD813" s="66">
        <f ca="1">IF(ISERROR(VLOOKUP(Table1[[#This Row],[item]],INDIRECT("'"&amp;Table1[[#This Row],[sheet]]&amp;"'!$A$8:$T$42"),Table1[[#This Row],[r]],FALSE)),"",VLOOKUP(Table1[[#This Row],[item]],INDIRECT("'"&amp;Table1[[#This Row],[sheet]]&amp;"'!$A$8:$T$42"),Table1[[#This Row],[r]],FALSE))</f>
        <v>0</v>
      </c>
      <c r="AE813" s="72" t="str">
        <f>IF(VLOOKUP(Table1[[#This Row],[sheet]],Prg!$A$7:$J$31,10,FALSE)="","",VLOOKUP(Table1[[#This Row],[sheet]],Prg!$A$7:$J$31,10,FALSE)*1)</f>
        <v/>
      </c>
      <c r="AF813" s="72">
        <f>VLOOKUP(Table1[[#This Row],[sheet]],Prg!$A$7:$J$31,5,FALSE)</f>
        <v>0</v>
      </c>
      <c r="AG813" s="72">
        <f>ROW()</f>
        <v>813</v>
      </c>
    </row>
    <row r="814" spans="24:33" hidden="1" x14ac:dyDescent="0.3">
      <c r="X814" s="66">
        <v>5</v>
      </c>
      <c r="Y814" s="66" t="s">
        <v>483</v>
      </c>
      <c r="Z814" s="66" t="s">
        <v>470</v>
      </c>
      <c r="AA814" s="66" t="str">
        <f>IF(OR(VLOOKUP(Table1[[#This Row],[sheet]],Prg!$A$7:$F$31,6,FALSE)=Prg!$O$2,VLOOKUP(Table1[[#This Row],[sheet]],Prg!$A$7:$F$31,6,FALSE)=Prg!$O$3),"Yes","No")</f>
        <v>No</v>
      </c>
      <c r="AB814" s="66">
        <v>2024</v>
      </c>
      <c r="AC814" s="72">
        <v>17</v>
      </c>
      <c r="AD814" s="66">
        <f ca="1">IF(ISERROR(VLOOKUP(Table1[[#This Row],[item]],INDIRECT("'"&amp;Table1[[#This Row],[sheet]]&amp;"'!$A$8:$T$42"),Table1[[#This Row],[r]],FALSE)),"",VLOOKUP(Table1[[#This Row],[item]],INDIRECT("'"&amp;Table1[[#This Row],[sheet]]&amp;"'!$A$8:$T$42"),Table1[[#This Row],[r]],FALSE))</f>
        <v>0</v>
      </c>
      <c r="AE814" s="72" t="str">
        <f>IF(VLOOKUP(Table1[[#This Row],[sheet]],Prg!$A$7:$J$31,10,FALSE)="","",VLOOKUP(Table1[[#This Row],[sheet]],Prg!$A$7:$J$31,10,FALSE)*1)</f>
        <v/>
      </c>
      <c r="AF814" s="72">
        <f>VLOOKUP(Table1[[#This Row],[sheet]],Prg!$A$7:$J$31,5,FALSE)</f>
        <v>0</v>
      </c>
      <c r="AG814" s="72">
        <f>ROW()</f>
        <v>814</v>
      </c>
    </row>
    <row r="815" spans="24:33" hidden="1" x14ac:dyDescent="0.3">
      <c r="X815" s="66">
        <v>5</v>
      </c>
      <c r="Y815" s="66" t="s">
        <v>484</v>
      </c>
      <c r="Z815" s="66" t="s">
        <v>471</v>
      </c>
      <c r="AA815" s="66" t="str">
        <f>IF(OR(VLOOKUP(Table1[[#This Row],[sheet]],Prg!$A$7:$F$31,6,FALSE)=Prg!$O$2,VLOOKUP(Table1[[#This Row],[sheet]],Prg!$A$7:$F$31,6,FALSE)=Prg!$O$3),"Yes","No")</f>
        <v>No</v>
      </c>
      <c r="AB815" s="66">
        <v>2024</v>
      </c>
      <c r="AC815" s="72">
        <v>17</v>
      </c>
      <c r="AD815" s="66">
        <f ca="1">IF(ISERROR(VLOOKUP(Table1[[#This Row],[item]],INDIRECT("'"&amp;Table1[[#This Row],[sheet]]&amp;"'!$A$8:$T$42"),Table1[[#This Row],[r]],FALSE)),"",VLOOKUP(Table1[[#This Row],[item]],INDIRECT("'"&amp;Table1[[#This Row],[sheet]]&amp;"'!$A$8:$T$42"),Table1[[#This Row],[r]],FALSE))</f>
        <v>0</v>
      </c>
      <c r="AE815" s="72" t="str">
        <f>IF(VLOOKUP(Table1[[#This Row],[sheet]],Prg!$A$7:$J$31,10,FALSE)="","",VLOOKUP(Table1[[#This Row],[sheet]],Prg!$A$7:$J$31,10,FALSE)*1)</f>
        <v/>
      </c>
      <c r="AF815" s="72">
        <f>VLOOKUP(Table1[[#This Row],[sheet]],Prg!$A$7:$J$31,5,FALSE)</f>
        <v>0</v>
      </c>
      <c r="AG815" s="72">
        <f>ROW()</f>
        <v>815</v>
      </c>
    </row>
    <row r="816" spans="24:33" hidden="1" x14ac:dyDescent="0.3">
      <c r="X816" s="66">
        <v>5</v>
      </c>
      <c r="Y816" s="66" t="s">
        <v>485</v>
      </c>
      <c r="Z816" s="66" t="s">
        <v>472</v>
      </c>
      <c r="AA816" s="66" t="str">
        <f>IF(OR(VLOOKUP(Table1[[#This Row],[sheet]],Prg!$A$7:$F$31,6,FALSE)=Prg!$O$2,VLOOKUP(Table1[[#This Row],[sheet]],Prg!$A$7:$F$31,6,FALSE)=Prg!$O$3),"Yes","No")</f>
        <v>No</v>
      </c>
      <c r="AB816" s="66">
        <v>2024</v>
      </c>
      <c r="AC816" s="72">
        <v>17</v>
      </c>
      <c r="AD816" s="66">
        <f ca="1">IF(ISERROR(VLOOKUP(Table1[[#This Row],[item]],INDIRECT("'"&amp;Table1[[#This Row],[sheet]]&amp;"'!$A$8:$T$42"),Table1[[#This Row],[r]],FALSE)),"",VLOOKUP(Table1[[#This Row],[item]],INDIRECT("'"&amp;Table1[[#This Row],[sheet]]&amp;"'!$A$8:$T$42"),Table1[[#This Row],[r]],FALSE))</f>
        <v>0</v>
      </c>
      <c r="AE816" s="72" t="str">
        <f>IF(VLOOKUP(Table1[[#This Row],[sheet]],Prg!$A$7:$J$31,10,FALSE)="","",VLOOKUP(Table1[[#This Row],[sheet]],Prg!$A$7:$J$31,10,FALSE)*1)</f>
        <v/>
      </c>
      <c r="AF816" s="72">
        <f>VLOOKUP(Table1[[#This Row],[sheet]],Prg!$A$7:$J$31,5,FALSE)</f>
        <v>0</v>
      </c>
      <c r="AG816" s="72">
        <f>ROW()</f>
        <v>816</v>
      </c>
    </row>
    <row r="817" spans="24:33" hidden="1" x14ac:dyDescent="0.3">
      <c r="X817" s="66">
        <v>5</v>
      </c>
      <c r="Y817" s="66" t="s">
        <v>486</v>
      </c>
      <c r="Z817" s="66" t="s">
        <v>31</v>
      </c>
      <c r="AA817" s="66" t="str">
        <f>IF(OR(VLOOKUP(Table1[[#This Row],[sheet]],Prg!$A$7:$F$31,6,FALSE)=Prg!$O$2,VLOOKUP(Table1[[#This Row],[sheet]],Prg!$A$7:$F$31,6,FALSE)=Prg!$O$3),"Yes","No")</f>
        <v>No</v>
      </c>
      <c r="AB817" s="66">
        <v>2024</v>
      </c>
      <c r="AC817" s="72">
        <v>17</v>
      </c>
      <c r="AD817" s="66">
        <f ca="1">IF(ISERROR(VLOOKUP(Table1[[#This Row],[item]],INDIRECT("'"&amp;Table1[[#This Row],[sheet]]&amp;"'!$A$8:$T$42"),Table1[[#This Row],[r]],FALSE)),"",VLOOKUP(Table1[[#This Row],[item]],INDIRECT("'"&amp;Table1[[#This Row],[sheet]]&amp;"'!$A$8:$T$42"),Table1[[#This Row],[r]],FALSE))</f>
        <v>0</v>
      </c>
      <c r="AE817" s="72" t="str">
        <f>IF(VLOOKUP(Table1[[#This Row],[sheet]],Prg!$A$7:$J$31,10,FALSE)="","",VLOOKUP(Table1[[#This Row],[sheet]],Prg!$A$7:$J$31,10,FALSE)*1)</f>
        <v/>
      </c>
      <c r="AF817" s="72">
        <f>VLOOKUP(Table1[[#This Row],[sheet]],Prg!$A$7:$J$31,5,FALSE)</f>
        <v>0</v>
      </c>
      <c r="AG817" s="72">
        <f>ROW()</f>
        <v>817</v>
      </c>
    </row>
    <row r="818" spans="24:33" hidden="1" x14ac:dyDescent="0.3">
      <c r="X818" s="66">
        <v>5</v>
      </c>
      <c r="Y818" s="70" t="s">
        <v>487</v>
      </c>
      <c r="Z818" s="70" t="s">
        <v>12</v>
      </c>
      <c r="AA818" s="70" t="str">
        <f>IF(OR(VLOOKUP(Table1[[#This Row],[sheet]],Prg!$A$7:$F$31,6,FALSE)=Prg!$O$2,VLOOKUP(Table1[[#This Row],[sheet]],Prg!$A$7:$F$31,6,FALSE)=Prg!$O$3),"Yes","No")</f>
        <v>No</v>
      </c>
      <c r="AB818" s="70">
        <v>2025</v>
      </c>
      <c r="AC818" s="72">
        <v>18</v>
      </c>
      <c r="AD818" s="66">
        <f ca="1">IF(ISERROR(VLOOKUP(Table1[[#This Row],[item]],INDIRECT("'"&amp;Table1[[#This Row],[sheet]]&amp;"'!$A$8:$T$42"),Table1[[#This Row],[r]],FALSE)),"",VLOOKUP(Table1[[#This Row],[item]],INDIRECT("'"&amp;Table1[[#This Row],[sheet]]&amp;"'!$A$8:$T$42"),Table1[[#This Row],[r]],FALSE))</f>
        <v>0</v>
      </c>
      <c r="AE818" s="72" t="str">
        <f>IF(VLOOKUP(Table1[[#This Row],[sheet]],Prg!$A$7:$J$31,10,FALSE)="","",VLOOKUP(Table1[[#This Row],[sheet]],Prg!$A$7:$J$31,10,FALSE)*1)</f>
        <v/>
      </c>
      <c r="AF818" s="72">
        <f>VLOOKUP(Table1[[#This Row],[sheet]],Prg!$A$7:$J$31,5,FALSE)</f>
        <v>0</v>
      </c>
      <c r="AG818" s="72">
        <f>ROW()</f>
        <v>818</v>
      </c>
    </row>
    <row r="819" spans="24:33" hidden="1" x14ac:dyDescent="0.3">
      <c r="X819" s="66">
        <v>5</v>
      </c>
      <c r="Y819" s="66" t="s">
        <v>488</v>
      </c>
      <c r="Z819" s="66" t="s">
        <v>13</v>
      </c>
      <c r="AA819" s="66" t="str">
        <f>IF(OR(VLOOKUP(Table1[[#This Row],[sheet]],Prg!$A$7:$F$31,6,FALSE)=Prg!$O$2,VLOOKUP(Table1[[#This Row],[sheet]],Prg!$A$7:$F$31,6,FALSE)=Prg!$O$3),"Yes","No")</f>
        <v>No</v>
      </c>
      <c r="AB819" s="66">
        <v>2025</v>
      </c>
      <c r="AC819" s="72">
        <v>18</v>
      </c>
      <c r="AD819" s="66">
        <f ca="1">IF(ISERROR(VLOOKUP(Table1[[#This Row],[item]],INDIRECT("'"&amp;Table1[[#This Row],[sheet]]&amp;"'!$A$8:$T$42"),Table1[[#This Row],[r]],FALSE)),"",VLOOKUP(Table1[[#This Row],[item]],INDIRECT("'"&amp;Table1[[#This Row],[sheet]]&amp;"'!$A$8:$T$42"),Table1[[#This Row],[r]],FALSE))</f>
        <v>0</v>
      </c>
      <c r="AE819" s="72" t="str">
        <f>IF(VLOOKUP(Table1[[#This Row],[sheet]],Prg!$A$7:$J$31,10,FALSE)="","",VLOOKUP(Table1[[#This Row],[sheet]],Prg!$A$7:$J$31,10,FALSE)*1)</f>
        <v/>
      </c>
      <c r="AF819" s="72">
        <f>VLOOKUP(Table1[[#This Row],[sheet]],Prg!$A$7:$J$31,5,FALSE)</f>
        <v>0</v>
      </c>
      <c r="AG819" s="72">
        <f>ROW()</f>
        <v>819</v>
      </c>
    </row>
    <row r="820" spans="24:33" hidden="1" x14ac:dyDescent="0.3">
      <c r="X820" s="66">
        <v>5</v>
      </c>
      <c r="Y820" s="66" t="s">
        <v>489</v>
      </c>
      <c r="Z820" s="66" t="s">
        <v>14</v>
      </c>
      <c r="AA820" s="66" t="str">
        <f>IF(OR(VLOOKUP(Table1[[#This Row],[sheet]],Prg!$A$7:$F$31,6,FALSE)=Prg!$O$2,VLOOKUP(Table1[[#This Row],[sheet]],Prg!$A$7:$F$31,6,FALSE)=Prg!$O$3),"Yes","No")</f>
        <v>No</v>
      </c>
      <c r="AB820" s="66">
        <v>2025</v>
      </c>
      <c r="AC820" s="72">
        <v>18</v>
      </c>
      <c r="AD820" s="66">
        <f ca="1">IF(ISERROR(VLOOKUP(Table1[[#This Row],[item]],INDIRECT("'"&amp;Table1[[#This Row],[sheet]]&amp;"'!$A$8:$T$42"),Table1[[#This Row],[r]],FALSE)),"",VLOOKUP(Table1[[#This Row],[item]],INDIRECT("'"&amp;Table1[[#This Row],[sheet]]&amp;"'!$A$8:$T$42"),Table1[[#This Row],[r]],FALSE))</f>
        <v>0</v>
      </c>
      <c r="AE820" s="72" t="str">
        <f>IF(VLOOKUP(Table1[[#This Row],[sheet]],Prg!$A$7:$J$31,10,FALSE)="","",VLOOKUP(Table1[[#This Row],[sheet]],Prg!$A$7:$J$31,10,FALSE)*1)</f>
        <v/>
      </c>
      <c r="AF820" s="72">
        <f>VLOOKUP(Table1[[#This Row],[sheet]],Prg!$A$7:$J$31,5,FALSE)</f>
        <v>0</v>
      </c>
      <c r="AG820" s="72">
        <f>ROW()</f>
        <v>820</v>
      </c>
    </row>
    <row r="821" spans="24:33" hidden="1" x14ac:dyDescent="0.3">
      <c r="X821" s="66">
        <v>5</v>
      </c>
      <c r="Y821" s="66" t="s">
        <v>490</v>
      </c>
      <c r="Z821" s="66" t="s">
        <v>464</v>
      </c>
      <c r="AA821" s="66" t="str">
        <f>IF(OR(VLOOKUP(Table1[[#This Row],[sheet]],Prg!$A$7:$F$31,6,FALSE)=Prg!$O$2,VLOOKUP(Table1[[#This Row],[sheet]],Prg!$A$7:$F$31,6,FALSE)=Prg!$O$3),"Yes","No")</f>
        <v>No</v>
      </c>
      <c r="AB821" s="66">
        <v>2025</v>
      </c>
      <c r="AC821" s="72">
        <v>18</v>
      </c>
      <c r="AD821" s="66">
        <f ca="1">IF(ISERROR(VLOOKUP(Table1[[#This Row],[item]],INDIRECT("'"&amp;Table1[[#This Row],[sheet]]&amp;"'!$A$8:$T$42"),Table1[[#This Row],[r]],FALSE)),"",VLOOKUP(Table1[[#This Row],[item]],INDIRECT("'"&amp;Table1[[#This Row],[sheet]]&amp;"'!$A$8:$T$42"),Table1[[#This Row],[r]],FALSE))</f>
        <v>0</v>
      </c>
      <c r="AE821" s="72" t="str">
        <f>IF(VLOOKUP(Table1[[#This Row],[sheet]],Prg!$A$7:$J$31,10,FALSE)="","",VLOOKUP(Table1[[#This Row],[sheet]],Prg!$A$7:$J$31,10,FALSE)*1)</f>
        <v/>
      </c>
      <c r="AF821" s="72">
        <f>VLOOKUP(Table1[[#This Row],[sheet]],Prg!$A$7:$J$31,5,FALSE)</f>
        <v>0</v>
      </c>
      <c r="AG821" s="72">
        <f>ROW()</f>
        <v>821</v>
      </c>
    </row>
    <row r="822" spans="24:33" hidden="1" x14ac:dyDescent="0.3">
      <c r="X822" s="66">
        <v>5</v>
      </c>
      <c r="Y822" s="66" t="s">
        <v>491</v>
      </c>
      <c r="Z822" s="66" t="s">
        <v>15</v>
      </c>
      <c r="AA822" s="66" t="str">
        <f>IF(OR(VLOOKUP(Table1[[#This Row],[sheet]],Prg!$A$7:$F$31,6,FALSE)=Prg!$O$2,VLOOKUP(Table1[[#This Row],[sheet]],Prg!$A$7:$F$31,6,FALSE)=Prg!$O$3),"Yes","No")</f>
        <v>No</v>
      </c>
      <c r="AB822" s="66">
        <v>2025</v>
      </c>
      <c r="AC822" s="72">
        <v>18</v>
      </c>
      <c r="AD822" s="66">
        <f ca="1">IF(ISERROR(VLOOKUP(Table1[[#This Row],[item]],INDIRECT("'"&amp;Table1[[#This Row],[sheet]]&amp;"'!$A$8:$T$42"),Table1[[#This Row],[r]],FALSE)),"",VLOOKUP(Table1[[#This Row],[item]],INDIRECT("'"&amp;Table1[[#This Row],[sheet]]&amp;"'!$A$8:$T$42"),Table1[[#This Row],[r]],FALSE))</f>
        <v>0</v>
      </c>
      <c r="AE822" s="72" t="str">
        <f>IF(VLOOKUP(Table1[[#This Row],[sheet]],Prg!$A$7:$J$31,10,FALSE)="","",VLOOKUP(Table1[[#This Row],[sheet]],Prg!$A$7:$J$31,10,FALSE)*1)</f>
        <v/>
      </c>
      <c r="AF822" s="72">
        <f>VLOOKUP(Table1[[#This Row],[sheet]],Prg!$A$7:$J$31,5,FALSE)</f>
        <v>0</v>
      </c>
      <c r="AG822" s="72">
        <f>ROW()</f>
        <v>822</v>
      </c>
    </row>
    <row r="823" spans="24:33" hidden="1" x14ac:dyDescent="0.3">
      <c r="X823" s="66">
        <v>5</v>
      </c>
      <c r="Y823" s="66" t="s">
        <v>492</v>
      </c>
      <c r="Z823" s="66" t="s">
        <v>16</v>
      </c>
      <c r="AA823" s="66" t="str">
        <f>IF(OR(VLOOKUP(Table1[[#This Row],[sheet]],Prg!$A$7:$F$31,6,FALSE)=Prg!$O$2,VLOOKUP(Table1[[#This Row],[sheet]],Prg!$A$7:$F$31,6,FALSE)=Prg!$O$3),"Yes","No")</f>
        <v>No</v>
      </c>
      <c r="AB823" s="66">
        <v>2025</v>
      </c>
      <c r="AC823" s="72">
        <v>18</v>
      </c>
      <c r="AD823" s="66">
        <f ca="1">IF(ISERROR(VLOOKUP(Table1[[#This Row],[item]],INDIRECT("'"&amp;Table1[[#This Row],[sheet]]&amp;"'!$A$8:$T$42"),Table1[[#This Row],[r]],FALSE)),"",VLOOKUP(Table1[[#This Row],[item]],INDIRECT("'"&amp;Table1[[#This Row],[sheet]]&amp;"'!$A$8:$T$42"),Table1[[#This Row],[r]],FALSE))</f>
        <v>0</v>
      </c>
      <c r="AE823" s="72" t="str">
        <f>IF(VLOOKUP(Table1[[#This Row],[sheet]],Prg!$A$7:$J$31,10,FALSE)="","",VLOOKUP(Table1[[#This Row],[sheet]],Prg!$A$7:$J$31,10,FALSE)*1)</f>
        <v/>
      </c>
      <c r="AF823" s="72">
        <f>VLOOKUP(Table1[[#This Row],[sheet]],Prg!$A$7:$J$31,5,FALSE)</f>
        <v>0</v>
      </c>
      <c r="AG823" s="72">
        <f>ROW()</f>
        <v>823</v>
      </c>
    </row>
    <row r="824" spans="24:33" hidden="1" x14ac:dyDescent="0.3">
      <c r="X824" s="66">
        <v>5</v>
      </c>
      <c r="Y824" s="66" t="s">
        <v>493</v>
      </c>
      <c r="Z824" s="66" t="s">
        <v>17</v>
      </c>
      <c r="AA824" s="66" t="str">
        <f>IF(OR(VLOOKUP(Table1[[#This Row],[sheet]],Prg!$A$7:$F$31,6,FALSE)=Prg!$O$2,VLOOKUP(Table1[[#This Row],[sheet]],Prg!$A$7:$F$31,6,FALSE)=Prg!$O$3),"Yes","No")</f>
        <v>No</v>
      </c>
      <c r="AB824" s="66">
        <v>2025</v>
      </c>
      <c r="AC824" s="72">
        <v>18</v>
      </c>
      <c r="AD824" s="66">
        <f ca="1">IF(ISERROR(VLOOKUP(Table1[[#This Row],[item]],INDIRECT("'"&amp;Table1[[#This Row],[sheet]]&amp;"'!$A$8:$T$42"),Table1[[#This Row],[r]],FALSE)),"",VLOOKUP(Table1[[#This Row],[item]],INDIRECT("'"&amp;Table1[[#This Row],[sheet]]&amp;"'!$A$8:$T$42"),Table1[[#This Row],[r]],FALSE))</f>
        <v>0</v>
      </c>
      <c r="AE824" s="72" t="str">
        <f>IF(VLOOKUP(Table1[[#This Row],[sheet]],Prg!$A$7:$J$31,10,FALSE)="","",VLOOKUP(Table1[[#This Row],[sheet]],Prg!$A$7:$J$31,10,FALSE)*1)</f>
        <v/>
      </c>
      <c r="AF824" s="72">
        <f>VLOOKUP(Table1[[#This Row],[sheet]],Prg!$A$7:$J$31,5,FALSE)</f>
        <v>0</v>
      </c>
      <c r="AG824" s="72">
        <f>ROW()</f>
        <v>824</v>
      </c>
    </row>
    <row r="825" spans="24:33" hidden="1" x14ac:dyDescent="0.3">
      <c r="X825" s="66">
        <v>5</v>
      </c>
      <c r="Y825" s="66" t="s">
        <v>494</v>
      </c>
      <c r="Z825" s="66" t="s">
        <v>465</v>
      </c>
      <c r="AA825" s="66" t="str">
        <f>IF(OR(VLOOKUP(Table1[[#This Row],[sheet]],Prg!$A$7:$F$31,6,FALSE)=Prg!$O$2,VLOOKUP(Table1[[#This Row],[sheet]],Prg!$A$7:$F$31,6,FALSE)=Prg!$O$3),"Yes","No")</f>
        <v>No</v>
      </c>
      <c r="AB825" s="66">
        <v>2025</v>
      </c>
      <c r="AC825" s="72">
        <v>18</v>
      </c>
      <c r="AD825" s="66">
        <f ca="1">IF(ISERROR(VLOOKUP(Table1[[#This Row],[item]],INDIRECT("'"&amp;Table1[[#This Row],[sheet]]&amp;"'!$A$8:$T$42"),Table1[[#This Row],[r]],FALSE)),"",VLOOKUP(Table1[[#This Row],[item]],INDIRECT("'"&amp;Table1[[#This Row],[sheet]]&amp;"'!$A$8:$T$42"),Table1[[#This Row],[r]],FALSE))</f>
        <v>0</v>
      </c>
      <c r="AE825" s="72" t="str">
        <f>IF(VLOOKUP(Table1[[#This Row],[sheet]],Prg!$A$7:$J$31,10,FALSE)="","",VLOOKUP(Table1[[#This Row],[sheet]],Prg!$A$7:$J$31,10,FALSE)*1)</f>
        <v/>
      </c>
      <c r="AF825" s="72">
        <f>VLOOKUP(Table1[[#This Row],[sheet]],Prg!$A$7:$J$31,5,FALSE)</f>
        <v>0</v>
      </c>
      <c r="AG825" s="72">
        <f>ROW()</f>
        <v>825</v>
      </c>
    </row>
    <row r="826" spans="24:33" hidden="1" x14ac:dyDescent="0.3">
      <c r="X826" s="66">
        <v>5</v>
      </c>
      <c r="Y826" s="66" t="s">
        <v>495</v>
      </c>
      <c r="Z826" s="66" t="s">
        <v>18</v>
      </c>
      <c r="AA826" s="66" t="str">
        <f>IF(OR(VLOOKUP(Table1[[#This Row],[sheet]],Prg!$A$7:$F$31,6,FALSE)=Prg!$O$2,VLOOKUP(Table1[[#This Row],[sheet]],Prg!$A$7:$F$31,6,FALSE)=Prg!$O$3),"Yes","No")</f>
        <v>No</v>
      </c>
      <c r="AB826" s="66">
        <v>2025</v>
      </c>
      <c r="AC826" s="72">
        <v>18</v>
      </c>
      <c r="AD826" s="66">
        <f ca="1">IF(ISERROR(VLOOKUP(Table1[[#This Row],[item]],INDIRECT("'"&amp;Table1[[#This Row],[sheet]]&amp;"'!$A$8:$T$42"),Table1[[#This Row],[r]],FALSE)),"",VLOOKUP(Table1[[#This Row],[item]],INDIRECT("'"&amp;Table1[[#This Row],[sheet]]&amp;"'!$A$8:$T$42"),Table1[[#This Row],[r]],FALSE))</f>
        <v>0</v>
      </c>
      <c r="AE826" s="72" t="str">
        <f>IF(VLOOKUP(Table1[[#This Row],[sheet]],Prg!$A$7:$J$31,10,FALSE)="","",VLOOKUP(Table1[[#This Row],[sheet]],Prg!$A$7:$J$31,10,FALSE)*1)</f>
        <v/>
      </c>
      <c r="AF826" s="72">
        <f>VLOOKUP(Table1[[#This Row],[sheet]],Prg!$A$7:$J$31,5,FALSE)</f>
        <v>0</v>
      </c>
      <c r="AG826" s="72">
        <f>ROW()</f>
        <v>826</v>
      </c>
    </row>
    <row r="827" spans="24:33" hidden="1" x14ac:dyDescent="0.3">
      <c r="X827" s="66">
        <v>5</v>
      </c>
      <c r="Y827" s="66" t="s">
        <v>496</v>
      </c>
      <c r="Z827" s="66" t="s">
        <v>19</v>
      </c>
      <c r="AA827" s="66" t="str">
        <f>IF(OR(VLOOKUP(Table1[[#This Row],[sheet]],Prg!$A$7:$F$31,6,FALSE)=Prg!$O$2,VLOOKUP(Table1[[#This Row],[sheet]],Prg!$A$7:$F$31,6,FALSE)=Prg!$O$3),"Yes","No")</f>
        <v>No</v>
      </c>
      <c r="AB827" s="66">
        <v>2025</v>
      </c>
      <c r="AC827" s="72">
        <v>18</v>
      </c>
      <c r="AD827" s="66">
        <f ca="1">IF(ISERROR(VLOOKUP(Table1[[#This Row],[item]],INDIRECT("'"&amp;Table1[[#This Row],[sheet]]&amp;"'!$A$8:$T$42"),Table1[[#This Row],[r]],FALSE)),"",VLOOKUP(Table1[[#This Row],[item]],INDIRECT("'"&amp;Table1[[#This Row],[sheet]]&amp;"'!$A$8:$T$42"),Table1[[#This Row],[r]],FALSE))</f>
        <v>0</v>
      </c>
      <c r="AE827" s="72" t="str">
        <f>IF(VLOOKUP(Table1[[#This Row],[sheet]],Prg!$A$7:$J$31,10,FALSE)="","",VLOOKUP(Table1[[#This Row],[sheet]],Prg!$A$7:$J$31,10,FALSE)*1)</f>
        <v/>
      </c>
      <c r="AF827" s="72">
        <f>VLOOKUP(Table1[[#This Row],[sheet]],Prg!$A$7:$J$31,5,FALSE)</f>
        <v>0</v>
      </c>
      <c r="AG827" s="72">
        <f>ROW()</f>
        <v>827</v>
      </c>
    </row>
    <row r="828" spans="24:33" hidden="1" x14ac:dyDescent="0.3">
      <c r="X828" s="66">
        <v>5</v>
      </c>
      <c r="Y828" s="66" t="s">
        <v>497</v>
      </c>
      <c r="Z828" s="66" t="s">
        <v>20</v>
      </c>
      <c r="AA828" s="66" t="str">
        <f>IF(OR(VLOOKUP(Table1[[#This Row],[sheet]],Prg!$A$7:$F$31,6,FALSE)=Prg!$O$2,VLOOKUP(Table1[[#This Row],[sheet]],Prg!$A$7:$F$31,6,FALSE)=Prg!$O$3),"Yes","No")</f>
        <v>No</v>
      </c>
      <c r="AB828" s="66">
        <v>2025</v>
      </c>
      <c r="AC828" s="72">
        <v>18</v>
      </c>
      <c r="AD828" s="66">
        <f ca="1">IF(ISERROR(VLOOKUP(Table1[[#This Row],[item]],INDIRECT("'"&amp;Table1[[#This Row],[sheet]]&amp;"'!$A$8:$T$42"),Table1[[#This Row],[r]],FALSE)),"",VLOOKUP(Table1[[#This Row],[item]],INDIRECT("'"&amp;Table1[[#This Row],[sheet]]&amp;"'!$A$8:$T$42"),Table1[[#This Row],[r]],FALSE))</f>
        <v>0</v>
      </c>
      <c r="AE828" s="72" t="str">
        <f>IF(VLOOKUP(Table1[[#This Row],[sheet]],Prg!$A$7:$J$31,10,FALSE)="","",VLOOKUP(Table1[[#This Row],[sheet]],Prg!$A$7:$J$31,10,FALSE)*1)</f>
        <v/>
      </c>
      <c r="AF828" s="72">
        <f>VLOOKUP(Table1[[#This Row],[sheet]],Prg!$A$7:$J$31,5,FALSE)</f>
        <v>0</v>
      </c>
      <c r="AG828" s="72">
        <f>ROW()</f>
        <v>828</v>
      </c>
    </row>
    <row r="829" spans="24:33" hidden="1" x14ac:dyDescent="0.3">
      <c r="X829" s="66">
        <v>5</v>
      </c>
      <c r="Y829" s="66" t="s">
        <v>498</v>
      </c>
      <c r="Z829" s="66" t="s">
        <v>466</v>
      </c>
      <c r="AA829" s="66" t="str">
        <f>IF(OR(VLOOKUP(Table1[[#This Row],[sheet]],Prg!$A$7:$F$31,6,FALSE)=Prg!$O$2,VLOOKUP(Table1[[#This Row],[sheet]],Prg!$A$7:$F$31,6,FALSE)=Prg!$O$3),"Yes","No")</f>
        <v>No</v>
      </c>
      <c r="AB829" s="66">
        <v>2025</v>
      </c>
      <c r="AC829" s="72">
        <v>18</v>
      </c>
      <c r="AD829" s="66">
        <f ca="1">IF(ISERROR(VLOOKUP(Table1[[#This Row],[item]],INDIRECT("'"&amp;Table1[[#This Row],[sheet]]&amp;"'!$A$8:$T$42"),Table1[[#This Row],[r]],FALSE)),"",VLOOKUP(Table1[[#This Row],[item]],INDIRECT("'"&amp;Table1[[#This Row],[sheet]]&amp;"'!$A$8:$T$42"),Table1[[#This Row],[r]],FALSE))</f>
        <v>0</v>
      </c>
      <c r="AE829" s="72" t="str">
        <f>IF(VLOOKUP(Table1[[#This Row],[sheet]],Prg!$A$7:$J$31,10,FALSE)="","",VLOOKUP(Table1[[#This Row],[sheet]],Prg!$A$7:$J$31,10,FALSE)*1)</f>
        <v/>
      </c>
      <c r="AF829" s="72">
        <f>VLOOKUP(Table1[[#This Row],[sheet]],Prg!$A$7:$J$31,5,FALSE)</f>
        <v>0</v>
      </c>
      <c r="AG829" s="72">
        <f>ROW()</f>
        <v>829</v>
      </c>
    </row>
    <row r="830" spans="24:33" hidden="1" x14ac:dyDescent="0.3">
      <c r="X830" s="66">
        <v>5</v>
      </c>
      <c r="Y830" s="66" t="s">
        <v>499</v>
      </c>
      <c r="Z830" s="66" t="s">
        <v>21</v>
      </c>
      <c r="AA830" s="66" t="str">
        <f>IF(OR(VLOOKUP(Table1[[#This Row],[sheet]],Prg!$A$7:$F$31,6,FALSE)=Prg!$O$2,VLOOKUP(Table1[[#This Row],[sheet]],Prg!$A$7:$F$31,6,FALSE)=Prg!$O$3),"Yes","No")</f>
        <v>No</v>
      </c>
      <c r="AB830" s="66">
        <v>2025</v>
      </c>
      <c r="AC830" s="72">
        <v>18</v>
      </c>
      <c r="AD830" s="66">
        <f ca="1">IF(ISERROR(VLOOKUP(Table1[[#This Row],[item]],INDIRECT("'"&amp;Table1[[#This Row],[sheet]]&amp;"'!$A$8:$T$42"),Table1[[#This Row],[r]],FALSE)),"",VLOOKUP(Table1[[#This Row],[item]],INDIRECT("'"&amp;Table1[[#This Row],[sheet]]&amp;"'!$A$8:$T$42"),Table1[[#This Row],[r]],FALSE))</f>
        <v>0</v>
      </c>
      <c r="AE830" s="72" t="str">
        <f>IF(VLOOKUP(Table1[[#This Row],[sheet]],Prg!$A$7:$J$31,10,FALSE)="","",VLOOKUP(Table1[[#This Row],[sheet]],Prg!$A$7:$J$31,10,FALSE)*1)</f>
        <v/>
      </c>
      <c r="AF830" s="72">
        <f>VLOOKUP(Table1[[#This Row],[sheet]],Prg!$A$7:$J$31,5,FALSE)</f>
        <v>0</v>
      </c>
      <c r="AG830" s="72">
        <f>ROW()</f>
        <v>830</v>
      </c>
    </row>
    <row r="831" spans="24:33" hidden="1" x14ac:dyDescent="0.3">
      <c r="X831" s="66">
        <v>5</v>
      </c>
      <c r="Y831" s="66" t="s">
        <v>500</v>
      </c>
      <c r="Z831" s="66" t="s">
        <v>22</v>
      </c>
      <c r="AA831" s="66" t="str">
        <f>IF(OR(VLOOKUP(Table1[[#This Row],[sheet]],Prg!$A$7:$F$31,6,FALSE)=Prg!$O$2,VLOOKUP(Table1[[#This Row],[sheet]],Prg!$A$7:$F$31,6,FALSE)=Prg!$O$3),"Yes","No")</f>
        <v>No</v>
      </c>
      <c r="AB831" s="66">
        <v>2025</v>
      </c>
      <c r="AC831" s="72">
        <v>18</v>
      </c>
      <c r="AD831" s="66">
        <f ca="1">IF(ISERROR(VLOOKUP(Table1[[#This Row],[item]],INDIRECT("'"&amp;Table1[[#This Row],[sheet]]&amp;"'!$A$8:$T$42"),Table1[[#This Row],[r]],FALSE)),"",VLOOKUP(Table1[[#This Row],[item]],INDIRECT("'"&amp;Table1[[#This Row],[sheet]]&amp;"'!$A$8:$T$42"),Table1[[#This Row],[r]],FALSE))</f>
        <v>0</v>
      </c>
      <c r="AE831" s="72" t="str">
        <f>IF(VLOOKUP(Table1[[#This Row],[sheet]],Prg!$A$7:$J$31,10,FALSE)="","",VLOOKUP(Table1[[#This Row],[sheet]],Prg!$A$7:$J$31,10,FALSE)*1)</f>
        <v/>
      </c>
      <c r="AF831" s="72">
        <f>VLOOKUP(Table1[[#This Row],[sheet]],Prg!$A$7:$J$31,5,FALSE)</f>
        <v>0</v>
      </c>
      <c r="AG831" s="72">
        <f>ROW()</f>
        <v>831</v>
      </c>
    </row>
    <row r="832" spans="24:33" hidden="1" x14ac:dyDescent="0.3">
      <c r="X832" s="66">
        <v>5</v>
      </c>
      <c r="Y832" s="66" t="s">
        <v>501</v>
      </c>
      <c r="Z832" s="66" t="s">
        <v>23</v>
      </c>
      <c r="AA832" s="66" t="str">
        <f>IF(OR(VLOOKUP(Table1[[#This Row],[sheet]],Prg!$A$7:$F$31,6,FALSE)=Prg!$O$2,VLOOKUP(Table1[[#This Row],[sheet]],Prg!$A$7:$F$31,6,FALSE)=Prg!$O$3),"Yes","No")</f>
        <v>No</v>
      </c>
      <c r="AB832" s="66">
        <v>2025</v>
      </c>
      <c r="AC832" s="72">
        <v>18</v>
      </c>
      <c r="AD832" s="66">
        <f ca="1">IF(ISERROR(VLOOKUP(Table1[[#This Row],[item]],INDIRECT("'"&amp;Table1[[#This Row],[sheet]]&amp;"'!$A$8:$T$42"),Table1[[#This Row],[r]],FALSE)),"",VLOOKUP(Table1[[#This Row],[item]],INDIRECT("'"&amp;Table1[[#This Row],[sheet]]&amp;"'!$A$8:$T$42"),Table1[[#This Row],[r]],FALSE))</f>
        <v>0</v>
      </c>
      <c r="AE832" s="72" t="str">
        <f>IF(VLOOKUP(Table1[[#This Row],[sheet]],Prg!$A$7:$J$31,10,FALSE)="","",VLOOKUP(Table1[[#This Row],[sheet]],Prg!$A$7:$J$31,10,FALSE)*1)</f>
        <v/>
      </c>
      <c r="AF832" s="72">
        <f>VLOOKUP(Table1[[#This Row],[sheet]],Prg!$A$7:$J$31,5,FALSE)</f>
        <v>0</v>
      </c>
      <c r="AG832" s="72">
        <f>ROW()</f>
        <v>832</v>
      </c>
    </row>
    <row r="833" spans="24:33" hidden="1" x14ac:dyDescent="0.3">
      <c r="X833" s="66">
        <v>5</v>
      </c>
      <c r="Y833" s="66" t="s">
        <v>502</v>
      </c>
      <c r="Z833" s="66" t="s">
        <v>467</v>
      </c>
      <c r="AA833" s="66" t="str">
        <f>IF(OR(VLOOKUP(Table1[[#This Row],[sheet]],Prg!$A$7:$F$31,6,FALSE)=Prg!$O$2,VLOOKUP(Table1[[#This Row],[sheet]],Prg!$A$7:$F$31,6,FALSE)=Prg!$O$3),"Yes","No")</f>
        <v>No</v>
      </c>
      <c r="AB833" s="66">
        <v>2025</v>
      </c>
      <c r="AC833" s="72">
        <v>18</v>
      </c>
      <c r="AD833" s="66">
        <f ca="1">IF(ISERROR(VLOOKUP(Table1[[#This Row],[item]],INDIRECT("'"&amp;Table1[[#This Row],[sheet]]&amp;"'!$A$8:$T$42"),Table1[[#This Row],[r]],FALSE)),"",VLOOKUP(Table1[[#This Row],[item]],INDIRECT("'"&amp;Table1[[#This Row],[sheet]]&amp;"'!$A$8:$T$42"),Table1[[#This Row],[r]],FALSE))</f>
        <v>0</v>
      </c>
      <c r="AE833" s="72" t="str">
        <f>IF(VLOOKUP(Table1[[#This Row],[sheet]],Prg!$A$7:$J$31,10,FALSE)="","",VLOOKUP(Table1[[#This Row],[sheet]],Prg!$A$7:$J$31,10,FALSE)*1)</f>
        <v/>
      </c>
      <c r="AF833" s="72">
        <f>VLOOKUP(Table1[[#This Row],[sheet]],Prg!$A$7:$J$31,5,FALSE)</f>
        <v>0</v>
      </c>
      <c r="AG833" s="72">
        <f>ROW()</f>
        <v>833</v>
      </c>
    </row>
    <row r="834" spans="24:33" hidden="1" x14ac:dyDescent="0.3">
      <c r="X834" s="66">
        <v>5</v>
      </c>
      <c r="Y834" s="66" t="s">
        <v>473</v>
      </c>
      <c r="Z834" s="66" t="s">
        <v>1</v>
      </c>
      <c r="AA834" s="66" t="str">
        <f>IF(OR(VLOOKUP(Table1[[#This Row],[sheet]],Prg!$A$7:$F$31,6,FALSE)=Prg!$O$2,VLOOKUP(Table1[[#This Row],[sheet]],Prg!$A$7:$F$31,6,FALSE)=Prg!$O$3),"Yes","No")</f>
        <v>No</v>
      </c>
      <c r="AB834" s="66">
        <v>2025</v>
      </c>
      <c r="AC834" s="72">
        <v>18</v>
      </c>
      <c r="AD834" s="66">
        <f ca="1">IF(ISERROR(VLOOKUP(Table1[[#This Row],[item]],INDIRECT("'"&amp;Table1[[#This Row],[sheet]]&amp;"'!$A$8:$T$42"),Table1[[#This Row],[r]],FALSE)),"",VLOOKUP(Table1[[#This Row],[item]],INDIRECT("'"&amp;Table1[[#This Row],[sheet]]&amp;"'!$A$8:$T$42"),Table1[[#This Row],[r]],FALSE))</f>
        <v>0</v>
      </c>
      <c r="AE834" s="72" t="str">
        <f>IF(VLOOKUP(Table1[[#This Row],[sheet]],Prg!$A$7:$J$31,10,FALSE)="","",VLOOKUP(Table1[[#This Row],[sheet]],Prg!$A$7:$J$31,10,FALSE)*1)</f>
        <v/>
      </c>
      <c r="AF834" s="72">
        <f>VLOOKUP(Table1[[#This Row],[sheet]],Prg!$A$7:$J$31,5,FALSE)</f>
        <v>0</v>
      </c>
      <c r="AG834" s="72">
        <f>ROW()</f>
        <v>834</v>
      </c>
    </row>
    <row r="835" spans="24:33" hidden="1" x14ac:dyDescent="0.3">
      <c r="X835" s="66">
        <v>5</v>
      </c>
      <c r="Y835" s="66" t="s">
        <v>474</v>
      </c>
      <c r="Z835" s="66" t="s">
        <v>24</v>
      </c>
      <c r="AA835" s="66" t="str">
        <f>IF(OR(VLOOKUP(Table1[[#This Row],[sheet]],Prg!$A$7:$F$31,6,FALSE)=Prg!$O$2,VLOOKUP(Table1[[#This Row],[sheet]],Prg!$A$7:$F$31,6,FALSE)=Prg!$O$3),"Yes","No")</f>
        <v>No</v>
      </c>
      <c r="AB835" s="66">
        <v>2025</v>
      </c>
      <c r="AC835" s="72">
        <v>18</v>
      </c>
      <c r="AD835" s="66">
        <f ca="1">IF(ISERROR(VLOOKUP(Table1[[#This Row],[item]],INDIRECT("'"&amp;Table1[[#This Row],[sheet]]&amp;"'!$A$8:$T$42"),Table1[[#This Row],[r]],FALSE)),"",VLOOKUP(Table1[[#This Row],[item]],INDIRECT("'"&amp;Table1[[#This Row],[sheet]]&amp;"'!$A$8:$T$42"),Table1[[#This Row],[r]],FALSE))</f>
        <v>0</v>
      </c>
      <c r="AE835" s="72" t="str">
        <f>IF(VLOOKUP(Table1[[#This Row],[sheet]],Prg!$A$7:$J$31,10,FALSE)="","",VLOOKUP(Table1[[#This Row],[sheet]],Prg!$A$7:$J$31,10,FALSE)*1)</f>
        <v/>
      </c>
      <c r="AF835" s="72">
        <f>VLOOKUP(Table1[[#This Row],[sheet]],Prg!$A$7:$J$31,5,FALSE)</f>
        <v>0</v>
      </c>
      <c r="AG835" s="72">
        <f>ROW()</f>
        <v>835</v>
      </c>
    </row>
    <row r="836" spans="24:33" hidden="1" x14ac:dyDescent="0.3">
      <c r="X836" s="66">
        <v>5</v>
      </c>
      <c r="Y836" s="66" t="s">
        <v>477</v>
      </c>
      <c r="Z836" s="66" t="s">
        <v>25</v>
      </c>
      <c r="AA836" s="66" t="str">
        <f>IF(OR(VLOOKUP(Table1[[#This Row],[sheet]],Prg!$A$7:$F$31,6,FALSE)=Prg!$O$2,VLOOKUP(Table1[[#This Row],[sheet]],Prg!$A$7:$F$31,6,FALSE)=Prg!$O$3),"Yes","No")</f>
        <v>No</v>
      </c>
      <c r="AB836" s="66">
        <v>2025</v>
      </c>
      <c r="AC836" s="72">
        <v>18</v>
      </c>
      <c r="AD836" s="66">
        <f ca="1">IF(ISERROR(VLOOKUP(Table1[[#This Row],[item]],INDIRECT("'"&amp;Table1[[#This Row],[sheet]]&amp;"'!$A$8:$T$42"),Table1[[#This Row],[r]],FALSE)),"",VLOOKUP(Table1[[#This Row],[item]],INDIRECT("'"&amp;Table1[[#This Row],[sheet]]&amp;"'!$A$8:$T$42"),Table1[[#This Row],[r]],FALSE))</f>
        <v>0</v>
      </c>
      <c r="AE836" s="72" t="str">
        <f>IF(VLOOKUP(Table1[[#This Row],[sheet]],Prg!$A$7:$J$31,10,FALSE)="","",VLOOKUP(Table1[[#This Row],[sheet]],Prg!$A$7:$J$31,10,FALSE)*1)</f>
        <v/>
      </c>
      <c r="AF836" s="72">
        <f>VLOOKUP(Table1[[#This Row],[sheet]],Prg!$A$7:$J$31,5,FALSE)</f>
        <v>0</v>
      </c>
      <c r="AG836" s="72">
        <f>ROW()</f>
        <v>836</v>
      </c>
    </row>
    <row r="837" spans="24:33" hidden="1" x14ac:dyDescent="0.3">
      <c r="X837" s="66">
        <v>5</v>
      </c>
      <c r="Y837" s="66" t="s">
        <v>478</v>
      </c>
      <c r="Z837" s="66" t="s">
        <v>26</v>
      </c>
      <c r="AA837" s="66" t="str">
        <f>IF(OR(VLOOKUP(Table1[[#This Row],[sheet]],Prg!$A$7:$F$31,6,FALSE)=Prg!$O$2,VLOOKUP(Table1[[#This Row],[sheet]],Prg!$A$7:$F$31,6,FALSE)=Prg!$O$3),"Yes","No")</f>
        <v>No</v>
      </c>
      <c r="AB837" s="66">
        <v>2025</v>
      </c>
      <c r="AC837" s="72">
        <v>18</v>
      </c>
      <c r="AD837" s="66">
        <f ca="1">IF(ISERROR(VLOOKUP(Table1[[#This Row],[item]],INDIRECT("'"&amp;Table1[[#This Row],[sheet]]&amp;"'!$A$8:$T$42"),Table1[[#This Row],[r]],FALSE)),"",VLOOKUP(Table1[[#This Row],[item]],INDIRECT("'"&amp;Table1[[#This Row],[sheet]]&amp;"'!$A$8:$T$42"),Table1[[#This Row],[r]],FALSE))</f>
        <v>0</v>
      </c>
      <c r="AE837" s="72" t="str">
        <f>IF(VLOOKUP(Table1[[#This Row],[sheet]],Prg!$A$7:$J$31,10,FALSE)="","",VLOOKUP(Table1[[#This Row],[sheet]],Prg!$A$7:$J$31,10,FALSE)*1)</f>
        <v/>
      </c>
      <c r="AF837" s="72">
        <f>VLOOKUP(Table1[[#This Row],[sheet]],Prg!$A$7:$J$31,5,FALSE)</f>
        <v>0</v>
      </c>
      <c r="AG837" s="72">
        <f>ROW()</f>
        <v>837</v>
      </c>
    </row>
    <row r="838" spans="24:33" hidden="1" x14ac:dyDescent="0.3">
      <c r="X838" s="66">
        <v>5</v>
      </c>
      <c r="Y838" s="66" t="s">
        <v>479</v>
      </c>
      <c r="Z838" s="66" t="s">
        <v>27</v>
      </c>
      <c r="AA838" s="66" t="str">
        <f>IF(OR(VLOOKUP(Table1[[#This Row],[sheet]],Prg!$A$7:$F$31,6,FALSE)=Prg!$O$2,VLOOKUP(Table1[[#This Row],[sheet]],Prg!$A$7:$F$31,6,FALSE)=Prg!$O$3),"Yes","No")</f>
        <v>No</v>
      </c>
      <c r="AB838" s="66">
        <v>2025</v>
      </c>
      <c r="AC838" s="72">
        <v>18</v>
      </c>
      <c r="AD838" s="66">
        <f ca="1">IF(ISERROR(VLOOKUP(Table1[[#This Row],[item]],INDIRECT("'"&amp;Table1[[#This Row],[sheet]]&amp;"'!$A$8:$T$42"),Table1[[#This Row],[r]],FALSE)),"",VLOOKUP(Table1[[#This Row],[item]],INDIRECT("'"&amp;Table1[[#This Row],[sheet]]&amp;"'!$A$8:$T$42"),Table1[[#This Row],[r]],FALSE))</f>
        <v>0</v>
      </c>
      <c r="AE838" s="72" t="str">
        <f>IF(VLOOKUP(Table1[[#This Row],[sheet]],Prg!$A$7:$J$31,10,FALSE)="","",VLOOKUP(Table1[[#This Row],[sheet]],Prg!$A$7:$J$31,10,FALSE)*1)</f>
        <v/>
      </c>
      <c r="AF838" s="72">
        <f>VLOOKUP(Table1[[#This Row],[sheet]],Prg!$A$7:$J$31,5,FALSE)</f>
        <v>0</v>
      </c>
      <c r="AG838" s="72">
        <f>ROW()</f>
        <v>838</v>
      </c>
    </row>
    <row r="839" spans="24:33" hidden="1" x14ac:dyDescent="0.3">
      <c r="X839" s="66">
        <v>5</v>
      </c>
      <c r="Y839" s="66" t="s">
        <v>475</v>
      </c>
      <c r="Z839" s="66" t="s">
        <v>28</v>
      </c>
      <c r="AA839" s="66" t="str">
        <f>IF(OR(VLOOKUP(Table1[[#This Row],[sheet]],Prg!$A$7:$F$31,6,FALSE)=Prg!$O$2,VLOOKUP(Table1[[#This Row],[sheet]],Prg!$A$7:$F$31,6,FALSE)=Prg!$O$3),"Yes","No")</f>
        <v>No</v>
      </c>
      <c r="AB839" s="66">
        <v>2025</v>
      </c>
      <c r="AC839" s="72">
        <v>18</v>
      </c>
      <c r="AD839" s="66">
        <f ca="1">IF(ISERROR(VLOOKUP(Table1[[#This Row],[item]],INDIRECT("'"&amp;Table1[[#This Row],[sheet]]&amp;"'!$A$8:$T$42"),Table1[[#This Row],[r]],FALSE)),"",VLOOKUP(Table1[[#This Row],[item]],INDIRECT("'"&amp;Table1[[#This Row],[sheet]]&amp;"'!$A$8:$T$42"),Table1[[#This Row],[r]],FALSE))</f>
        <v>0</v>
      </c>
      <c r="AE839" s="72" t="str">
        <f>IF(VLOOKUP(Table1[[#This Row],[sheet]],Prg!$A$7:$J$31,10,FALSE)="","",VLOOKUP(Table1[[#This Row],[sheet]],Prg!$A$7:$J$31,10,FALSE)*1)</f>
        <v/>
      </c>
      <c r="AF839" s="72">
        <f>VLOOKUP(Table1[[#This Row],[sheet]],Prg!$A$7:$J$31,5,FALSE)</f>
        <v>0</v>
      </c>
      <c r="AG839" s="72">
        <f>ROW()</f>
        <v>839</v>
      </c>
    </row>
    <row r="840" spans="24:33" hidden="1" x14ac:dyDescent="0.3">
      <c r="X840" s="66">
        <v>5</v>
      </c>
      <c r="Y840" s="66" t="s">
        <v>480</v>
      </c>
      <c r="Z840" s="66" t="s">
        <v>29</v>
      </c>
      <c r="AA840" s="66" t="str">
        <f>IF(OR(VLOOKUP(Table1[[#This Row],[sheet]],Prg!$A$7:$F$31,6,FALSE)=Prg!$O$2,VLOOKUP(Table1[[#This Row],[sheet]],Prg!$A$7:$F$31,6,FALSE)=Prg!$O$3),"Yes","No")</f>
        <v>No</v>
      </c>
      <c r="AB840" s="66">
        <v>2025</v>
      </c>
      <c r="AC840" s="72">
        <v>18</v>
      </c>
      <c r="AD840" s="66">
        <f ca="1">IF(ISERROR(VLOOKUP(Table1[[#This Row],[item]],INDIRECT("'"&amp;Table1[[#This Row],[sheet]]&amp;"'!$A$8:$T$42"),Table1[[#This Row],[r]],FALSE)),"",VLOOKUP(Table1[[#This Row],[item]],INDIRECT("'"&amp;Table1[[#This Row],[sheet]]&amp;"'!$A$8:$T$42"),Table1[[#This Row],[r]],FALSE))</f>
        <v>0</v>
      </c>
      <c r="AE840" s="72" t="str">
        <f>IF(VLOOKUP(Table1[[#This Row],[sheet]],Prg!$A$7:$J$31,10,FALSE)="","",VLOOKUP(Table1[[#This Row],[sheet]],Prg!$A$7:$J$31,10,FALSE)*1)</f>
        <v/>
      </c>
      <c r="AF840" s="72">
        <f>VLOOKUP(Table1[[#This Row],[sheet]],Prg!$A$7:$J$31,5,FALSE)</f>
        <v>0</v>
      </c>
      <c r="AG840" s="72">
        <f>ROW()</f>
        <v>840</v>
      </c>
    </row>
    <row r="841" spans="24:33" hidden="1" x14ac:dyDescent="0.3">
      <c r="X841" s="66">
        <v>5</v>
      </c>
      <c r="Y841" s="66" t="s">
        <v>481</v>
      </c>
      <c r="Z841" s="66" t="s">
        <v>30</v>
      </c>
      <c r="AA841" s="66" t="str">
        <f>IF(OR(VLOOKUP(Table1[[#This Row],[sheet]],Prg!$A$7:$F$31,6,FALSE)=Prg!$O$2,VLOOKUP(Table1[[#This Row],[sheet]],Prg!$A$7:$F$31,6,FALSE)=Prg!$O$3),"Yes","No")</f>
        <v>No</v>
      </c>
      <c r="AB841" s="66">
        <v>2025</v>
      </c>
      <c r="AC841" s="72">
        <v>18</v>
      </c>
      <c r="AD841" s="66">
        <f ca="1">IF(ISERROR(VLOOKUP(Table1[[#This Row],[item]],INDIRECT("'"&amp;Table1[[#This Row],[sheet]]&amp;"'!$A$8:$T$42"),Table1[[#This Row],[r]],FALSE)),"",VLOOKUP(Table1[[#This Row],[item]],INDIRECT("'"&amp;Table1[[#This Row],[sheet]]&amp;"'!$A$8:$T$42"),Table1[[#This Row],[r]],FALSE))</f>
        <v>0</v>
      </c>
      <c r="AE841" s="72" t="str">
        <f>IF(VLOOKUP(Table1[[#This Row],[sheet]],Prg!$A$7:$J$31,10,FALSE)="","",VLOOKUP(Table1[[#This Row],[sheet]],Prg!$A$7:$J$31,10,FALSE)*1)</f>
        <v/>
      </c>
      <c r="AF841" s="72">
        <f>VLOOKUP(Table1[[#This Row],[sheet]],Prg!$A$7:$J$31,5,FALSE)</f>
        <v>0</v>
      </c>
      <c r="AG841" s="72">
        <f>ROW()</f>
        <v>841</v>
      </c>
    </row>
    <row r="842" spans="24:33" hidden="1" x14ac:dyDescent="0.3">
      <c r="X842" s="66">
        <v>5</v>
      </c>
      <c r="Y842" s="66" t="s">
        <v>482</v>
      </c>
      <c r="Z842" s="66" t="s">
        <v>27</v>
      </c>
      <c r="AA842" s="66" t="str">
        <f>IF(OR(VLOOKUP(Table1[[#This Row],[sheet]],Prg!$A$7:$F$31,6,FALSE)=Prg!$O$2,VLOOKUP(Table1[[#This Row],[sheet]],Prg!$A$7:$F$31,6,FALSE)=Prg!$O$3),"Yes","No")</f>
        <v>No</v>
      </c>
      <c r="AB842" s="66">
        <v>2025</v>
      </c>
      <c r="AC842" s="72">
        <v>18</v>
      </c>
      <c r="AD842" s="66">
        <f ca="1">IF(ISERROR(VLOOKUP(Table1[[#This Row],[item]],INDIRECT("'"&amp;Table1[[#This Row],[sheet]]&amp;"'!$A$8:$T$42"),Table1[[#This Row],[r]],FALSE)),"",VLOOKUP(Table1[[#This Row],[item]],INDIRECT("'"&amp;Table1[[#This Row],[sheet]]&amp;"'!$A$8:$T$42"),Table1[[#This Row],[r]],FALSE))</f>
        <v>0</v>
      </c>
      <c r="AE842" s="72" t="str">
        <f>IF(VLOOKUP(Table1[[#This Row],[sheet]],Prg!$A$7:$J$31,10,FALSE)="","",VLOOKUP(Table1[[#This Row],[sheet]],Prg!$A$7:$J$31,10,FALSE)*1)</f>
        <v/>
      </c>
      <c r="AF842" s="72">
        <f>VLOOKUP(Table1[[#This Row],[sheet]],Prg!$A$7:$J$31,5,FALSE)</f>
        <v>0</v>
      </c>
      <c r="AG842" s="72">
        <f>ROW()</f>
        <v>842</v>
      </c>
    </row>
    <row r="843" spans="24:33" hidden="1" x14ac:dyDescent="0.3">
      <c r="X843" s="66">
        <v>5</v>
      </c>
      <c r="Y843" s="66" t="s">
        <v>476</v>
      </c>
      <c r="Z843" s="66" t="s">
        <v>469</v>
      </c>
      <c r="AA843" s="66" t="str">
        <f>IF(OR(VLOOKUP(Table1[[#This Row],[sheet]],Prg!$A$7:$F$31,6,FALSE)=Prg!$O$2,VLOOKUP(Table1[[#This Row],[sheet]],Prg!$A$7:$F$31,6,FALSE)=Prg!$O$3),"Yes","No")</f>
        <v>No</v>
      </c>
      <c r="AB843" s="66">
        <v>2025</v>
      </c>
      <c r="AC843" s="72">
        <v>18</v>
      </c>
      <c r="AD843" s="66">
        <f ca="1">IF(ISERROR(VLOOKUP(Table1[[#This Row],[item]],INDIRECT("'"&amp;Table1[[#This Row],[sheet]]&amp;"'!$A$8:$T$42"),Table1[[#This Row],[r]],FALSE)),"",VLOOKUP(Table1[[#This Row],[item]],INDIRECT("'"&amp;Table1[[#This Row],[sheet]]&amp;"'!$A$8:$T$42"),Table1[[#This Row],[r]],FALSE))</f>
        <v>0</v>
      </c>
      <c r="AE843" s="72" t="str">
        <f>IF(VLOOKUP(Table1[[#This Row],[sheet]],Prg!$A$7:$J$31,10,FALSE)="","",VLOOKUP(Table1[[#This Row],[sheet]],Prg!$A$7:$J$31,10,FALSE)*1)</f>
        <v/>
      </c>
      <c r="AF843" s="72">
        <f>VLOOKUP(Table1[[#This Row],[sheet]],Prg!$A$7:$J$31,5,FALSE)</f>
        <v>0</v>
      </c>
      <c r="AG843" s="72">
        <f>ROW()</f>
        <v>843</v>
      </c>
    </row>
    <row r="844" spans="24:33" hidden="1" x14ac:dyDescent="0.3">
      <c r="X844" s="66">
        <v>5</v>
      </c>
      <c r="Y844" s="66" t="s">
        <v>483</v>
      </c>
      <c r="Z844" s="66" t="s">
        <v>470</v>
      </c>
      <c r="AA844" s="66" t="str">
        <f>IF(OR(VLOOKUP(Table1[[#This Row],[sheet]],Prg!$A$7:$F$31,6,FALSE)=Prg!$O$2,VLOOKUP(Table1[[#This Row],[sheet]],Prg!$A$7:$F$31,6,FALSE)=Prg!$O$3),"Yes","No")</f>
        <v>No</v>
      </c>
      <c r="AB844" s="66">
        <v>2025</v>
      </c>
      <c r="AC844" s="72">
        <v>18</v>
      </c>
      <c r="AD844" s="66">
        <f ca="1">IF(ISERROR(VLOOKUP(Table1[[#This Row],[item]],INDIRECT("'"&amp;Table1[[#This Row],[sheet]]&amp;"'!$A$8:$T$42"),Table1[[#This Row],[r]],FALSE)),"",VLOOKUP(Table1[[#This Row],[item]],INDIRECT("'"&amp;Table1[[#This Row],[sheet]]&amp;"'!$A$8:$T$42"),Table1[[#This Row],[r]],FALSE))</f>
        <v>0</v>
      </c>
      <c r="AE844" s="72" t="str">
        <f>IF(VLOOKUP(Table1[[#This Row],[sheet]],Prg!$A$7:$J$31,10,FALSE)="","",VLOOKUP(Table1[[#This Row],[sheet]],Prg!$A$7:$J$31,10,FALSE)*1)</f>
        <v/>
      </c>
      <c r="AF844" s="72">
        <f>VLOOKUP(Table1[[#This Row],[sheet]],Prg!$A$7:$J$31,5,FALSE)</f>
        <v>0</v>
      </c>
      <c r="AG844" s="72">
        <f>ROW()</f>
        <v>844</v>
      </c>
    </row>
    <row r="845" spans="24:33" hidden="1" x14ac:dyDescent="0.3">
      <c r="X845" s="66">
        <v>5</v>
      </c>
      <c r="Y845" s="66" t="s">
        <v>484</v>
      </c>
      <c r="Z845" s="66" t="s">
        <v>471</v>
      </c>
      <c r="AA845" s="66" t="str">
        <f>IF(OR(VLOOKUP(Table1[[#This Row],[sheet]],Prg!$A$7:$F$31,6,FALSE)=Prg!$O$2,VLOOKUP(Table1[[#This Row],[sheet]],Prg!$A$7:$F$31,6,FALSE)=Prg!$O$3),"Yes","No")</f>
        <v>No</v>
      </c>
      <c r="AB845" s="66">
        <v>2025</v>
      </c>
      <c r="AC845" s="72">
        <v>18</v>
      </c>
      <c r="AD845" s="66">
        <f ca="1">IF(ISERROR(VLOOKUP(Table1[[#This Row],[item]],INDIRECT("'"&amp;Table1[[#This Row],[sheet]]&amp;"'!$A$8:$T$42"),Table1[[#This Row],[r]],FALSE)),"",VLOOKUP(Table1[[#This Row],[item]],INDIRECT("'"&amp;Table1[[#This Row],[sheet]]&amp;"'!$A$8:$T$42"),Table1[[#This Row],[r]],FALSE))</f>
        <v>0</v>
      </c>
      <c r="AE845" s="72" t="str">
        <f>IF(VLOOKUP(Table1[[#This Row],[sheet]],Prg!$A$7:$J$31,10,FALSE)="","",VLOOKUP(Table1[[#This Row],[sheet]],Prg!$A$7:$J$31,10,FALSE)*1)</f>
        <v/>
      </c>
      <c r="AF845" s="72">
        <f>VLOOKUP(Table1[[#This Row],[sheet]],Prg!$A$7:$J$31,5,FALSE)</f>
        <v>0</v>
      </c>
      <c r="AG845" s="72">
        <f>ROW()</f>
        <v>845</v>
      </c>
    </row>
    <row r="846" spans="24:33" hidden="1" x14ac:dyDescent="0.3">
      <c r="X846" s="66">
        <v>5</v>
      </c>
      <c r="Y846" s="66" t="s">
        <v>485</v>
      </c>
      <c r="Z846" s="66" t="s">
        <v>472</v>
      </c>
      <c r="AA846" s="66" t="str">
        <f>IF(OR(VLOOKUP(Table1[[#This Row],[sheet]],Prg!$A$7:$F$31,6,FALSE)=Prg!$O$2,VLOOKUP(Table1[[#This Row],[sheet]],Prg!$A$7:$F$31,6,FALSE)=Prg!$O$3),"Yes","No")</f>
        <v>No</v>
      </c>
      <c r="AB846" s="66">
        <v>2025</v>
      </c>
      <c r="AC846" s="72">
        <v>18</v>
      </c>
      <c r="AD846" s="66">
        <f ca="1">IF(ISERROR(VLOOKUP(Table1[[#This Row],[item]],INDIRECT("'"&amp;Table1[[#This Row],[sheet]]&amp;"'!$A$8:$T$42"),Table1[[#This Row],[r]],FALSE)),"",VLOOKUP(Table1[[#This Row],[item]],INDIRECT("'"&amp;Table1[[#This Row],[sheet]]&amp;"'!$A$8:$T$42"),Table1[[#This Row],[r]],FALSE))</f>
        <v>0</v>
      </c>
      <c r="AE846" s="72" t="str">
        <f>IF(VLOOKUP(Table1[[#This Row],[sheet]],Prg!$A$7:$J$31,10,FALSE)="","",VLOOKUP(Table1[[#This Row],[sheet]],Prg!$A$7:$J$31,10,FALSE)*1)</f>
        <v/>
      </c>
      <c r="AF846" s="72">
        <f>VLOOKUP(Table1[[#This Row],[sheet]],Prg!$A$7:$J$31,5,FALSE)</f>
        <v>0</v>
      </c>
      <c r="AG846" s="72">
        <f>ROW()</f>
        <v>846</v>
      </c>
    </row>
    <row r="847" spans="24:33" hidden="1" x14ac:dyDescent="0.3">
      <c r="X847" s="66">
        <v>5</v>
      </c>
      <c r="Y847" s="66" t="s">
        <v>486</v>
      </c>
      <c r="Z847" s="66" t="s">
        <v>31</v>
      </c>
      <c r="AA847" s="66" t="str">
        <f>IF(OR(VLOOKUP(Table1[[#This Row],[sheet]],Prg!$A$7:$F$31,6,FALSE)=Prg!$O$2,VLOOKUP(Table1[[#This Row],[sheet]],Prg!$A$7:$F$31,6,FALSE)=Prg!$O$3),"Yes","No")</f>
        <v>No</v>
      </c>
      <c r="AB847" s="66">
        <v>2025</v>
      </c>
      <c r="AC847" s="72">
        <v>18</v>
      </c>
      <c r="AD847" s="66">
        <f ca="1">IF(ISERROR(VLOOKUP(Table1[[#This Row],[item]],INDIRECT("'"&amp;Table1[[#This Row],[sheet]]&amp;"'!$A$8:$T$42"),Table1[[#This Row],[r]],FALSE)),"",VLOOKUP(Table1[[#This Row],[item]],INDIRECT("'"&amp;Table1[[#This Row],[sheet]]&amp;"'!$A$8:$T$42"),Table1[[#This Row],[r]],FALSE))</f>
        <v>0</v>
      </c>
      <c r="AE847" s="72" t="str">
        <f>IF(VLOOKUP(Table1[[#This Row],[sheet]],Prg!$A$7:$J$31,10,FALSE)="","",VLOOKUP(Table1[[#This Row],[sheet]],Prg!$A$7:$J$31,10,FALSE)*1)</f>
        <v/>
      </c>
      <c r="AF847" s="72">
        <f>VLOOKUP(Table1[[#This Row],[sheet]],Prg!$A$7:$J$31,5,FALSE)</f>
        <v>0</v>
      </c>
      <c r="AG847" s="72">
        <f>ROW()</f>
        <v>847</v>
      </c>
    </row>
    <row r="848" spans="24:33" hidden="1" x14ac:dyDescent="0.3">
      <c r="X848" s="66">
        <v>5</v>
      </c>
      <c r="Y848" s="70" t="s">
        <v>487</v>
      </c>
      <c r="Z848" s="70" t="s">
        <v>12</v>
      </c>
      <c r="AA848" s="70" t="str">
        <f>IF(OR(VLOOKUP(Table1[[#This Row],[sheet]],Prg!$A$7:$F$31,6,FALSE)=Prg!$O$2,VLOOKUP(Table1[[#This Row],[sheet]],Prg!$A$7:$F$31,6,FALSE)=Prg!$O$3),"Yes","No")</f>
        <v>No</v>
      </c>
      <c r="AB848" s="70">
        <v>2026</v>
      </c>
      <c r="AC848" s="72">
        <v>19</v>
      </c>
      <c r="AD848" s="66">
        <f ca="1">IF(ISERROR(VLOOKUP(Table1[[#This Row],[item]],INDIRECT("'"&amp;Table1[[#This Row],[sheet]]&amp;"'!$A$8:$T$42"),Table1[[#This Row],[r]],FALSE)),"",VLOOKUP(Table1[[#This Row],[item]],INDIRECT("'"&amp;Table1[[#This Row],[sheet]]&amp;"'!$A$8:$T$42"),Table1[[#This Row],[r]],FALSE))</f>
        <v>0</v>
      </c>
      <c r="AE848" s="72" t="str">
        <f>IF(VLOOKUP(Table1[[#This Row],[sheet]],Prg!$A$7:$J$31,10,FALSE)="","",VLOOKUP(Table1[[#This Row],[sheet]],Prg!$A$7:$J$31,10,FALSE)*1)</f>
        <v/>
      </c>
      <c r="AF848" s="72">
        <f>VLOOKUP(Table1[[#This Row],[sheet]],Prg!$A$7:$J$31,5,FALSE)</f>
        <v>0</v>
      </c>
      <c r="AG848" s="72">
        <f>ROW()</f>
        <v>848</v>
      </c>
    </row>
    <row r="849" spans="24:33" hidden="1" x14ac:dyDescent="0.3">
      <c r="X849" s="66">
        <v>5</v>
      </c>
      <c r="Y849" s="66" t="s">
        <v>488</v>
      </c>
      <c r="Z849" s="66" t="s">
        <v>13</v>
      </c>
      <c r="AA849" s="66" t="str">
        <f>IF(OR(VLOOKUP(Table1[[#This Row],[sheet]],Prg!$A$7:$F$31,6,FALSE)=Prg!$O$2,VLOOKUP(Table1[[#This Row],[sheet]],Prg!$A$7:$F$31,6,FALSE)=Prg!$O$3),"Yes","No")</f>
        <v>No</v>
      </c>
      <c r="AB849" s="66">
        <v>2026</v>
      </c>
      <c r="AC849" s="72">
        <v>19</v>
      </c>
      <c r="AD849" s="66">
        <f ca="1">IF(ISERROR(VLOOKUP(Table1[[#This Row],[item]],INDIRECT("'"&amp;Table1[[#This Row],[sheet]]&amp;"'!$A$8:$T$42"),Table1[[#This Row],[r]],FALSE)),"",VLOOKUP(Table1[[#This Row],[item]],INDIRECT("'"&amp;Table1[[#This Row],[sheet]]&amp;"'!$A$8:$T$42"),Table1[[#This Row],[r]],FALSE))</f>
        <v>0</v>
      </c>
      <c r="AE849" s="72" t="str">
        <f>IF(VLOOKUP(Table1[[#This Row],[sheet]],Prg!$A$7:$J$31,10,FALSE)="","",VLOOKUP(Table1[[#This Row],[sheet]],Prg!$A$7:$J$31,10,FALSE)*1)</f>
        <v/>
      </c>
      <c r="AF849" s="72">
        <f>VLOOKUP(Table1[[#This Row],[sheet]],Prg!$A$7:$J$31,5,FALSE)</f>
        <v>0</v>
      </c>
      <c r="AG849" s="72">
        <f>ROW()</f>
        <v>849</v>
      </c>
    </row>
    <row r="850" spans="24:33" hidden="1" x14ac:dyDescent="0.3">
      <c r="X850" s="66">
        <v>5</v>
      </c>
      <c r="Y850" s="66" t="s">
        <v>489</v>
      </c>
      <c r="Z850" s="66" t="s">
        <v>14</v>
      </c>
      <c r="AA850" s="66" t="str">
        <f>IF(OR(VLOOKUP(Table1[[#This Row],[sheet]],Prg!$A$7:$F$31,6,FALSE)=Prg!$O$2,VLOOKUP(Table1[[#This Row],[sheet]],Prg!$A$7:$F$31,6,FALSE)=Prg!$O$3),"Yes","No")</f>
        <v>No</v>
      </c>
      <c r="AB850" s="66">
        <v>2026</v>
      </c>
      <c r="AC850" s="72">
        <v>19</v>
      </c>
      <c r="AD850" s="66">
        <f ca="1">IF(ISERROR(VLOOKUP(Table1[[#This Row],[item]],INDIRECT("'"&amp;Table1[[#This Row],[sheet]]&amp;"'!$A$8:$T$42"),Table1[[#This Row],[r]],FALSE)),"",VLOOKUP(Table1[[#This Row],[item]],INDIRECT("'"&amp;Table1[[#This Row],[sheet]]&amp;"'!$A$8:$T$42"),Table1[[#This Row],[r]],FALSE))</f>
        <v>0</v>
      </c>
      <c r="AE850" s="72" t="str">
        <f>IF(VLOOKUP(Table1[[#This Row],[sheet]],Prg!$A$7:$J$31,10,FALSE)="","",VLOOKUP(Table1[[#This Row],[sheet]],Prg!$A$7:$J$31,10,FALSE)*1)</f>
        <v/>
      </c>
      <c r="AF850" s="72">
        <f>VLOOKUP(Table1[[#This Row],[sheet]],Prg!$A$7:$J$31,5,FALSE)</f>
        <v>0</v>
      </c>
      <c r="AG850" s="72">
        <f>ROW()</f>
        <v>850</v>
      </c>
    </row>
    <row r="851" spans="24:33" hidden="1" x14ac:dyDescent="0.3">
      <c r="X851" s="66">
        <v>5</v>
      </c>
      <c r="Y851" s="66" t="s">
        <v>490</v>
      </c>
      <c r="Z851" s="66" t="s">
        <v>464</v>
      </c>
      <c r="AA851" s="66" t="str">
        <f>IF(OR(VLOOKUP(Table1[[#This Row],[sheet]],Prg!$A$7:$F$31,6,FALSE)=Prg!$O$2,VLOOKUP(Table1[[#This Row],[sheet]],Prg!$A$7:$F$31,6,FALSE)=Prg!$O$3),"Yes","No")</f>
        <v>No</v>
      </c>
      <c r="AB851" s="66">
        <v>2026</v>
      </c>
      <c r="AC851" s="72">
        <v>19</v>
      </c>
      <c r="AD851" s="66">
        <f ca="1">IF(ISERROR(VLOOKUP(Table1[[#This Row],[item]],INDIRECT("'"&amp;Table1[[#This Row],[sheet]]&amp;"'!$A$8:$T$42"),Table1[[#This Row],[r]],FALSE)),"",VLOOKUP(Table1[[#This Row],[item]],INDIRECT("'"&amp;Table1[[#This Row],[sheet]]&amp;"'!$A$8:$T$42"),Table1[[#This Row],[r]],FALSE))</f>
        <v>0</v>
      </c>
      <c r="AE851" s="72" t="str">
        <f>IF(VLOOKUP(Table1[[#This Row],[sheet]],Prg!$A$7:$J$31,10,FALSE)="","",VLOOKUP(Table1[[#This Row],[sheet]],Prg!$A$7:$J$31,10,FALSE)*1)</f>
        <v/>
      </c>
      <c r="AF851" s="72">
        <f>VLOOKUP(Table1[[#This Row],[sheet]],Prg!$A$7:$J$31,5,FALSE)</f>
        <v>0</v>
      </c>
      <c r="AG851" s="72">
        <f>ROW()</f>
        <v>851</v>
      </c>
    </row>
    <row r="852" spans="24:33" hidden="1" x14ac:dyDescent="0.3">
      <c r="X852" s="66">
        <v>5</v>
      </c>
      <c r="Y852" s="66" t="s">
        <v>491</v>
      </c>
      <c r="Z852" s="66" t="s">
        <v>15</v>
      </c>
      <c r="AA852" s="66" t="str">
        <f>IF(OR(VLOOKUP(Table1[[#This Row],[sheet]],Prg!$A$7:$F$31,6,FALSE)=Prg!$O$2,VLOOKUP(Table1[[#This Row],[sheet]],Prg!$A$7:$F$31,6,FALSE)=Prg!$O$3),"Yes","No")</f>
        <v>No</v>
      </c>
      <c r="AB852" s="66">
        <v>2026</v>
      </c>
      <c r="AC852" s="72">
        <v>19</v>
      </c>
      <c r="AD852" s="66">
        <f ca="1">IF(ISERROR(VLOOKUP(Table1[[#This Row],[item]],INDIRECT("'"&amp;Table1[[#This Row],[sheet]]&amp;"'!$A$8:$T$42"),Table1[[#This Row],[r]],FALSE)),"",VLOOKUP(Table1[[#This Row],[item]],INDIRECT("'"&amp;Table1[[#This Row],[sheet]]&amp;"'!$A$8:$T$42"),Table1[[#This Row],[r]],FALSE))</f>
        <v>0</v>
      </c>
      <c r="AE852" s="72" t="str">
        <f>IF(VLOOKUP(Table1[[#This Row],[sheet]],Prg!$A$7:$J$31,10,FALSE)="","",VLOOKUP(Table1[[#This Row],[sheet]],Prg!$A$7:$J$31,10,FALSE)*1)</f>
        <v/>
      </c>
      <c r="AF852" s="72">
        <f>VLOOKUP(Table1[[#This Row],[sheet]],Prg!$A$7:$J$31,5,FALSE)</f>
        <v>0</v>
      </c>
      <c r="AG852" s="72">
        <f>ROW()</f>
        <v>852</v>
      </c>
    </row>
    <row r="853" spans="24:33" hidden="1" x14ac:dyDescent="0.3">
      <c r="X853" s="66">
        <v>5</v>
      </c>
      <c r="Y853" s="66" t="s">
        <v>492</v>
      </c>
      <c r="Z853" s="66" t="s">
        <v>16</v>
      </c>
      <c r="AA853" s="66" t="str">
        <f>IF(OR(VLOOKUP(Table1[[#This Row],[sheet]],Prg!$A$7:$F$31,6,FALSE)=Prg!$O$2,VLOOKUP(Table1[[#This Row],[sheet]],Prg!$A$7:$F$31,6,FALSE)=Prg!$O$3),"Yes","No")</f>
        <v>No</v>
      </c>
      <c r="AB853" s="66">
        <v>2026</v>
      </c>
      <c r="AC853" s="72">
        <v>19</v>
      </c>
      <c r="AD853" s="66">
        <f ca="1">IF(ISERROR(VLOOKUP(Table1[[#This Row],[item]],INDIRECT("'"&amp;Table1[[#This Row],[sheet]]&amp;"'!$A$8:$T$42"),Table1[[#This Row],[r]],FALSE)),"",VLOOKUP(Table1[[#This Row],[item]],INDIRECT("'"&amp;Table1[[#This Row],[sheet]]&amp;"'!$A$8:$T$42"),Table1[[#This Row],[r]],FALSE))</f>
        <v>0</v>
      </c>
      <c r="AE853" s="72" t="str">
        <f>IF(VLOOKUP(Table1[[#This Row],[sheet]],Prg!$A$7:$J$31,10,FALSE)="","",VLOOKUP(Table1[[#This Row],[sheet]],Prg!$A$7:$J$31,10,FALSE)*1)</f>
        <v/>
      </c>
      <c r="AF853" s="72">
        <f>VLOOKUP(Table1[[#This Row],[sheet]],Prg!$A$7:$J$31,5,FALSE)</f>
        <v>0</v>
      </c>
      <c r="AG853" s="72">
        <f>ROW()</f>
        <v>853</v>
      </c>
    </row>
    <row r="854" spans="24:33" hidden="1" x14ac:dyDescent="0.3">
      <c r="X854" s="66">
        <v>5</v>
      </c>
      <c r="Y854" s="66" t="s">
        <v>493</v>
      </c>
      <c r="Z854" s="66" t="s">
        <v>17</v>
      </c>
      <c r="AA854" s="66" t="str">
        <f>IF(OR(VLOOKUP(Table1[[#This Row],[sheet]],Prg!$A$7:$F$31,6,FALSE)=Prg!$O$2,VLOOKUP(Table1[[#This Row],[sheet]],Prg!$A$7:$F$31,6,FALSE)=Prg!$O$3),"Yes","No")</f>
        <v>No</v>
      </c>
      <c r="AB854" s="66">
        <v>2026</v>
      </c>
      <c r="AC854" s="72">
        <v>19</v>
      </c>
      <c r="AD854" s="66">
        <f ca="1">IF(ISERROR(VLOOKUP(Table1[[#This Row],[item]],INDIRECT("'"&amp;Table1[[#This Row],[sheet]]&amp;"'!$A$8:$T$42"),Table1[[#This Row],[r]],FALSE)),"",VLOOKUP(Table1[[#This Row],[item]],INDIRECT("'"&amp;Table1[[#This Row],[sheet]]&amp;"'!$A$8:$T$42"),Table1[[#This Row],[r]],FALSE))</f>
        <v>0</v>
      </c>
      <c r="AE854" s="72" t="str">
        <f>IF(VLOOKUP(Table1[[#This Row],[sheet]],Prg!$A$7:$J$31,10,FALSE)="","",VLOOKUP(Table1[[#This Row],[sheet]],Prg!$A$7:$J$31,10,FALSE)*1)</f>
        <v/>
      </c>
      <c r="AF854" s="72">
        <f>VLOOKUP(Table1[[#This Row],[sheet]],Prg!$A$7:$J$31,5,FALSE)</f>
        <v>0</v>
      </c>
      <c r="AG854" s="72">
        <f>ROW()</f>
        <v>854</v>
      </c>
    </row>
    <row r="855" spans="24:33" hidden="1" x14ac:dyDescent="0.3">
      <c r="X855" s="66">
        <v>5</v>
      </c>
      <c r="Y855" s="66" t="s">
        <v>494</v>
      </c>
      <c r="Z855" s="66" t="s">
        <v>465</v>
      </c>
      <c r="AA855" s="66" t="str">
        <f>IF(OR(VLOOKUP(Table1[[#This Row],[sheet]],Prg!$A$7:$F$31,6,FALSE)=Prg!$O$2,VLOOKUP(Table1[[#This Row],[sheet]],Prg!$A$7:$F$31,6,FALSE)=Prg!$O$3),"Yes","No")</f>
        <v>No</v>
      </c>
      <c r="AB855" s="66">
        <v>2026</v>
      </c>
      <c r="AC855" s="72">
        <v>19</v>
      </c>
      <c r="AD855" s="66">
        <f ca="1">IF(ISERROR(VLOOKUP(Table1[[#This Row],[item]],INDIRECT("'"&amp;Table1[[#This Row],[sheet]]&amp;"'!$A$8:$T$42"),Table1[[#This Row],[r]],FALSE)),"",VLOOKUP(Table1[[#This Row],[item]],INDIRECT("'"&amp;Table1[[#This Row],[sheet]]&amp;"'!$A$8:$T$42"),Table1[[#This Row],[r]],FALSE))</f>
        <v>0</v>
      </c>
      <c r="AE855" s="72" t="str">
        <f>IF(VLOOKUP(Table1[[#This Row],[sheet]],Prg!$A$7:$J$31,10,FALSE)="","",VLOOKUP(Table1[[#This Row],[sheet]],Prg!$A$7:$J$31,10,FALSE)*1)</f>
        <v/>
      </c>
      <c r="AF855" s="72">
        <f>VLOOKUP(Table1[[#This Row],[sheet]],Prg!$A$7:$J$31,5,FALSE)</f>
        <v>0</v>
      </c>
      <c r="AG855" s="72">
        <f>ROW()</f>
        <v>855</v>
      </c>
    </row>
    <row r="856" spans="24:33" hidden="1" x14ac:dyDescent="0.3">
      <c r="X856" s="66">
        <v>5</v>
      </c>
      <c r="Y856" s="66" t="s">
        <v>495</v>
      </c>
      <c r="Z856" s="66" t="s">
        <v>18</v>
      </c>
      <c r="AA856" s="66" t="str">
        <f>IF(OR(VLOOKUP(Table1[[#This Row],[sheet]],Prg!$A$7:$F$31,6,FALSE)=Prg!$O$2,VLOOKUP(Table1[[#This Row],[sheet]],Prg!$A$7:$F$31,6,FALSE)=Prg!$O$3),"Yes","No")</f>
        <v>No</v>
      </c>
      <c r="AB856" s="66">
        <v>2026</v>
      </c>
      <c r="AC856" s="72">
        <v>19</v>
      </c>
      <c r="AD856" s="66">
        <f ca="1">IF(ISERROR(VLOOKUP(Table1[[#This Row],[item]],INDIRECT("'"&amp;Table1[[#This Row],[sheet]]&amp;"'!$A$8:$T$42"),Table1[[#This Row],[r]],FALSE)),"",VLOOKUP(Table1[[#This Row],[item]],INDIRECT("'"&amp;Table1[[#This Row],[sheet]]&amp;"'!$A$8:$T$42"),Table1[[#This Row],[r]],FALSE))</f>
        <v>0</v>
      </c>
      <c r="AE856" s="72" t="str">
        <f>IF(VLOOKUP(Table1[[#This Row],[sheet]],Prg!$A$7:$J$31,10,FALSE)="","",VLOOKUP(Table1[[#This Row],[sheet]],Prg!$A$7:$J$31,10,FALSE)*1)</f>
        <v/>
      </c>
      <c r="AF856" s="72">
        <f>VLOOKUP(Table1[[#This Row],[sheet]],Prg!$A$7:$J$31,5,FALSE)</f>
        <v>0</v>
      </c>
      <c r="AG856" s="72">
        <f>ROW()</f>
        <v>856</v>
      </c>
    </row>
    <row r="857" spans="24:33" hidden="1" x14ac:dyDescent="0.3">
      <c r="X857" s="66">
        <v>5</v>
      </c>
      <c r="Y857" s="66" t="s">
        <v>496</v>
      </c>
      <c r="Z857" s="66" t="s">
        <v>19</v>
      </c>
      <c r="AA857" s="66" t="str">
        <f>IF(OR(VLOOKUP(Table1[[#This Row],[sheet]],Prg!$A$7:$F$31,6,FALSE)=Prg!$O$2,VLOOKUP(Table1[[#This Row],[sheet]],Prg!$A$7:$F$31,6,FALSE)=Prg!$O$3),"Yes","No")</f>
        <v>No</v>
      </c>
      <c r="AB857" s="66">
        <v>2026</v>
      </c>
      <c r="AC857" s="72">
        <v>19</v>
      </c>
      <c r="AD857" s="66">
        <f ca="1">IF(ISERROR(VLOOKUP(Table1[[#This Row],[item]],INDIRECT("'"&amp;Table1[[#This Row],[sheet]]&amp;"'!$A$8:$T$42"),Table1[[#This Row],[r]],FALSE)),"",VLOOKUP(Table1[[#This Row],[item]],INDIRECT("'"&amp;Table1[[#This Row],[sheet]]&amp;"'!$A$8:$T$42"),Table1[[#This Row],[r]],FALSE))</f>
        <v>0</v>
      </c>
      <c r="AE857" s="72" t="str">
        <f>IF(VLOOKUP(Table1[[#This Row],[sheet]],Prg!$A$7:$J$31,10,FALSE)="","",VLOOKUP(Table1[[#This Row],[sheet]],Prg!$A$7:$J$31,10,FALSE)*1)</f>
        <v/>
      </c>
      <c r="AF857" s="72">
        <f>VLOOKUP(Table1[[#This Row],[sheet]],Prg!$A$7:$J$31,5,FALSE)</f>
        <v>0</v>
      </c>
      <c r="AG857" s="72">
        <f>ROW()</f>
        <v>857</v>
      </c>
    </row>
    <row r="858" spans="24:33" hidden="1" x14ac:dyDescent="0.3">
      <c r="X858" s="66">
        <v>5</v>
      </c>
      <c r="Y858" s="66" t="s">
        <v>497</v>
      </c>
      <c r="Z858" s="66" t="s">
        <v>20</v>
      </c>
      <c r="AA858" s="66" t="str">
        <f>IF(OR(VLOOKUP(Table1[[#This Row],[sheet]],Prg!$A$7:$F$31,6,FALSE)=Prg!$O$2,VLOOKUP(Table1[[#This Row],[sheet]],Prg!$A$7:$F$31,6,FALSE)=Prg!$O$3),"Yes","No")</f>
        <v>No</v>
      </c>
      <c r="AB858" s="66">
        <v>2026</v>
      </c>
      <c r="AC858" s="72">
        <v>19</v>
      </c>
      <c r="AD858" s="66">
        <f ca="1">IF(ISERROR(VLOOKUP(Table1[[#This Row],[item]],INDIRECT("'"&amp;Table1[[#This Row],[sheet]]&amp;"'!$A$8:$T$42"),Table1[[#This Row],[r]],FALSE)),"",VLOOKUP(Table1[[#This Row],[item]],INDIRECT("'"&amp;Table1[[#This Row],[sheet]]&amp;"'!$A$8:$T$42"),Table1[[#This Row],[r]],FALSE))</f>
        <v>0</v>
      </c>
      <c r="AE858" s="72" t="str">
        <f>IF(VLOOKUP(Table1[[#This Row],[sheet]],Prg!$A$7:$J$31,10,FALSE)="","",VLOOKUP(Table1[[#This Row],[sheet]],Prg!$A$7:$J$31,10,FALSE)*1)</f>
        <v/>
      </c>
      <c r="AF858" s="72">
        <f>VLOOKUP(Table1[[#This Row],[sheet]],Prg!$A$7:$J$31,5,FALSE)</f>
        <v>0</v>
      </c>
      <c r="AG858" s="72">
        <f>ROW()</f>
        <v>858</v>
      </c>
    </row>
    <row r="859" spans="24:33" hidden="1" x14ac:dyDescent="0.3">
      <c r="X859" s="66">
        <v>5</v>
      </c>
      <c r="Y859" s="66" t="s">
        <v>498</v>
      </c>
      <c r="Z859" s="66" t="s">
        <v>466</v>
      </c>
      <c r="AA859" s="66" t="str">
        <f>IF(OR(VLOOKUP(Table1[[#This Row],[sheet]],Prg!$A$7:$F$31,6,FALSE)=Prg!$O$2,VLOOKUP(Table1[[#This Row],[sheet]],Prg!$A$7:$F$31,6,FALSE)=Prg!$O$3),"Yes","No")</f>
        <v>No</v>
      </c>
      <c r="AB859" s="66">
        <v>2026</v>
      </c>
      <c r="AC859" s="72">
        <v>19</v>
      </c>
      <c r="AD859" s="66">
        <f ca="1">IF(ISERROR(VLOOKUP(Table1[[#This Row],[item]],INDIRECT("'"&amp;Table1[[#This Row],[sheet]]&amp;"'!$A$8:$T$42"),Table1[[#This Row],[r]],FALSE)),"",VLOOKUP(Table1[[#This Row],[item]],INDIRECT("'"&amp;Table1[[#This Row],[sheet]]&amp;"'!$A$8:$T$42"),Table1[[#This Row],[r]],FALSE))</f>
        <v>0</v>
      </c>
      <c r="AE859" s="72" t="str">
        <f>IF(VLOOKUP(Table1[[#This Row],[sheet]],Prg!$A$7:$J$31,10,FALSE)="","",VLOOKUP(Table1[[#This Row],[sheet]],Prg!$A$7:$J$31,10,FALSE)*1)</f>
        <v/>
      </c>
      <c r="AF859" s="72">
        <f>VLOOKUP(Table1[[#This Row],[sheet]],Prg!$A$7:$J$31,5,FALSE)</f>
        <v>0</v>
      </c>
      <c r="AG859" s="72">
        <f>ROW()</f>
        <v>859</v>
      </c>
    </row>
    <row r="860" spans="24:33" hidden="1" x14ac:dyDescent="0.3">
      <c r="X860" s="66">
        <v>5</v>
      </c>
      <c r="Y860" s="66" t="s">
        <v>499</v>
      </c>
      <c r="Z860" s="66" t="s">
        <v>21</v>
      </c>
      <c r="AA860" s="66" t="str">
        <f>IF(OR(VLOOKUP(Table1[[#This Row],[sheet]],Prg!$A$7:$F$31,6,FALSE)=Prg!$O$2,VLOOKUP(Table1[[#This Row],[sheet]],Prg!$A$7:$F$31,6,FALSE)=Prg!$O$3),"Yes","No")</f>
        <v>No</v>
      </c>
      <c r="AB860" s="66">
        <v>2026</v>
      </c>
      <c r="AC860" s="72">
        <v>19</v>
      </c>
      <c r="AD860" s="66">
        <f ca="1">IF(ISERROR(VLOOKUP(Table1[[#This Row],[item]],INDIRECT("'"&amp;Table1[[#This Row],[sheet]]&amp;"'!$A$8:$T$42"),Table1[[#This Row],[r]],FALSE)),"",VLOOKUP(Table1[[#This Row],[item]],INDIRECT("'"&amp;Table1[[#This Row],[sheet]]&amp;"'!$A$8:$T$42"),Table1[[#This Row],[r]],FALSE))</f>
        <v>0</v>
      </c>
      <c r="AE860" s="72" t="str">
        <f>IF(VLOOKUP(Table1[[#This Row],[sheet]],Prg!$A$7:$J$31,10,FALSE)="","",VLOOKUP(Table1[[#This Row],[sheet]],Prg!$A$7:$J$31,10,FALSE)*1)</f>
        <v/>
      </c>
      <c r="AF860" s="72">
        <f>VLOOKUP(Table1[[#This Row],[sheet]],Prg!$A$7:$J$31,5,FALSE)</f>
        <v>0</v>
      </c>
      <c r="AG860" s="72">
        <f>ROW()</f>
        <v>860</v>
      </c>
    </row>
    <row r="861" spans="24:33" hidden="1" x14ac:dyDescent="0.3">
      <c r="X861" s="66">
        <v>5</v>
      </c>
      <c r="Y861" s="66" t="s">
        <v>500</v>
      </c>
      <c r="Z861" s="66" t="s">
        <v>22</v>
      </c>
      <c r="AA861" s="66" t="str">
        <f>IF(OR(VLOOKUP(Table1[[#This Row],[sheet]],Prg!$A$7:$F$31,6,FALSE)=Prg!$O$2,VLOOKUP(Table1[[#This Row],[sheet]],Prg!$A$7:$F$31,6,FALSE)=Prg!$O$3),"Yes","No")</f>
        <v>No</v>
      </c>
      <c r="AB861" s="66">
        <v>2026</v>
      </c>
      <c r="AC861" s="72">
        <v>19</v>
      </c>
      <c r="AD861" s="66">
        <f ca="1">IF(ISERROR(VLOOKUP(Table1[[#This Row],[item]],INDIRECT("'"&amp;Table1[[#This Row],[sheet]]&amp;"'!$A$8:$T$42"),Table1[[#This Row],[r]],FALSE)),"",VLOOKUP(Table1[[#This Row],[item]],INDIRECT("'"&amp;Table1[[#This Row],[sheet]]&amp;"'!$A$8:$T$42"),Table1[[#This Row],[r]],FALSE))</f>
        <v>0</v>
      </c>
      <c r="AE861" s="72" t="str">
        <f>IF(VLOOKUP(Table1[[#This Row],[sheet]],Prg!$A$7:$J$31,10,FALSE)="","",VLOOKUP(Table1[[#This Row],[sheet]],Prg!$A$7:$J$31,10,FALSE)*1)</f>
        <v/>
      </c>
      <c r="AF861" s="72">
        <f>VLOOKUP(Table1[[#This Row],[sheet]],Prg!$A$7:$J$31,5,FALSE)</f>
        <v>0</v>
      </c>
      <c r="AG861" s="72">
        <f>ROW()</f>
        <v>861</v>
      </c>
    </row>
    <row r="862" spans="24:33" hidden="1" x14ac:dyDescent="0.3">
      <c r="X862" s="66">
        <v>5</v>
      </c>
      <c r="Y862" s="66" t="s">
        <v>501</v>
      </c>
      <c r="Z862" s="66" t="s">
        <v>23</v>
      </c>
      <c r="AA862" s="66" t="str">
        <f>IF(OR(VLOOKUP(Table1[[#This Row],[sheet]],Prg!$A$7:$F$31,6,FALSE)=Prg!$O$2,VLOOKUP(Table1[[#This Row],[sheet]],Prg!$A$7:$F$31,6,FALSE)=Prg!$O$3),"Yes","No")</f>
        <v>No</v>
      </c>
      <c r="AB862" s="66">
        <v>2026</v>
      </c>
      <c r="AC862" s="72">
        <v>19</v>
      </c>
      <c r="AD862" s="66">
        <f ca="1">IF(ISERROR(VLOOKUP(Table1[[#This Row],[item]],INDIRECT("'"&amp;Table1[[#This Row],[sheet]]&amp;"'!$A$8:$T$42"),Table1[[#This Row],[r]],FALSE)),"",VLOOKUP(Table1[[#This Row],[item]],INDIRECT("'"&amp;Table1[[#This Row],[sheet]]&amp;"'!$A$8:$T$42"),Table1[[#This Row],[r]],FALSE))</f>
        <v>0</v>
      </c>
      <c r="AE862" s="72" t="str">
        <f>IF(VLOOKUP(Table1[[#This Row],[sheet]],Prg!$A$7:$J$31,10,FALSE)="","",VLOOKUP(Table1[[#This Row],[sheet]],Prg!$A$7:$J$31,10,FALSE)*1)</f>
        <v/>
      </c>
      <c r="AF862" s="72">
        <f>VLOOKUP(Table1[[#This Row],[sheet]],Prg!$A$7:$J$31,5,FALSE)</f>
        <v>0</v>
      </c>
      <c r="AG862" s="72">
        <f>ROW()</f>
        <v>862</v>
      </c>
    </row>
    <row r="863" spans="24:33" hidden="1" x14ac:dyDescent="0.3">
      <c r="X863" s="66">
        <v>5</v>
      </c>
      <c r="Y863" s="66" t="s">
        <v>502</v>
      </c>
      <c r="Z863" s="66" t="s">
        <v>467</v>
      </c>
      <c r="AA863" s="66" t="str">
        <f>IF(OR(VLOOKUP(Table1[[#This Row],[sheet]],Prg!$A$7:$F$31,6,FALSE)=Prg!$O$2,VLOOKUP(Table1[[#This Row],[sheet]],Prg!$A$7:$F$31,6,FALSE)=Prg!$O$3),"Yes","No")</f>
        <v>No</v>
      </c>
      <c r="AB863" s="66">
        <v>2026</v>
      </c>
      <c r="AC863" s="72">
        <v>19</v>
      </c>
      <c r="AD863" s="66">
        <f ca="1">IF(ISERROR(VLOOKUP(Table1[[#This Row],[item]],INDIRECT("'"&amp;Table1[[#This Row],[sheet]]&amp;"'!$A$8:$T$42"),Table1[[#This Row],[r]],FALSE)),"",VLOOKUP(Table1[[#This Row],[item]],INDIRECT("'"&amp;Table1[[#This Row],[sheet]]&amp;"'!$A$8:$T$42"),Table1[[#This Row],[r]],FALSE))</f>
        <v>0</v>
      </c>
      <c r="AE863" s="72" t="str">
        <f>IF(VLOOKUP(Table1[[#This Row],[sheet]],Prg!$A$7:$J$31,10,FALSE)="","",VLOOKUP(Table1[[#This Row],[sheet]],Prg!$A$7:$J$31,10,FALSE)*1)</f>
        <v/>
      </c>
      <c r="AF863" s="72">
        <f>VLOOKUP(Table1[[#This Row],[sheet]],Prg!$A$7:$J$31,5,FALSE)</f>
        <v>0</v>
      </c>
      <c r="AG863" s="72">
        <f>ROW()</f>
        <v>863</v>
      </c>
    </row>
    <row r="864" spans="24:33" hidden="1" x14ac:dyDescent="0.3">
      <c r="X864" s="66">
        <v>5</v>
      </c>
      <c r="Y864" s="66" t="s">
        <v>473</v>
      </c>
      <c r="Z864" s="66" t="s">
        <v>1</v>
      </c>
      <c r="AA864" s="66" t="str">
        <f>IF(OR(VLOOKUP(Table1[[#This Row],[sheet]],Prg!$A$7:$F$31,6,FALSE)=Prg!$O$2,VLOOKUP(Table1[[#This Row],[sheet]],Prg!$A$7:$F$31,6,FALSE)=Prg!$O$3),"Yes","No")</f>
        <v>No</v>
      </c>
      <c r="AB864" s="66">
        <v>2026</v>
      </c>
      <c r="AC864" s="72">
        <v>19</v>
      </c>
      <c r="AD864" s="66">
        <f ca="1">IF(ISERROR(VLOOKUP(Table1[[#This Row],[item]],INDIRECT("'"&amp;Table1[[#This Row],[sheet]]&amp;"'!$A$8:$T$42"),Table1[[#This Row],[r]],FALSE)),"",VLOOKUP(Table1[[#This Row],[item]],INDIRECT("'"&amp;Table1[[#This Row],[sheet]]&amp;"'!$A$8:$T$42"),Table1[[#This Row],[r]],FALSE))</f>
        <v>0</v>
      </c>
      <c r="AE864" s="72" t="str">
        <f>IF(VLOOKUP(Table1[[#This Row],[sheet]],Prg!$A$7:$J$31,10,FALSE)="","",VLOOKUP(Table1[[#This Row],[sheet]],Prg!$A$7:$J$31,10,FALSE)*1)</f>
        <v/>
      </c>
      <c r="AF864" s="72">
        <f>VLOOKUP(Table1[[#This Row],[sheet]],Prg!$A$7:$J$31,5,FALSE)</f>
        <v>0</v>
      </c>
      <c r="AG864" s="72">
        <f>ROW()</f>
        <v>864</v>
      </c>
    </row>
    <row r="865" spans="24:33" hidden="1" x14ac:dyDescent="0.3">
      <c r="X865" s="66">
        <v>5</v>
      </c>
      <c r="Y865" s="66" t="s">
        <v>474</v>
      </c>
      <c r="Z865" s="66" t="s">
        <v>24</v>
      </c>
      <c r="AA865" s="66" t="str">
        <f>IF(OR(VLOOKUP(Table1[[#This Row],[sheet]],Prg!$A$7:$F$31,6,FALSE)=Prg!$O$2,VLOOKUP(Table1[[#This Row],[sheet]],Prg!$A$7:$F$31,6,FALSE)=Prg!$O$3),"Yes","No")</f>
        <v>No</v>
      </c>
      <c r="AB865" s="66">
        <v>2026</v>
      </c>
      <c r="AC865" s="72">
        <v>19</v>
      </c>
      <c r="AD865" s="66">
        <f ca="1">IF(ISERROR(VLOOKUP(Table1[[#This Row],[item]],INDIRECT("'"&amp;Table1[[#This Row],[sheet]]&amp;"'!$A$8:$T$42"),Table1[[#This Row],[r]],FALSE)),"",VLOOKUP(Table1[[#This Row],[item]],INDIRECT("'"&amp;Table1[[#This Row],[sheet]]&amp;"'!$A$8:$T$42"),Table1[[#This Row],[r]],FALSE))</f>
        <v>0</v>
      </c>
      <c r="AE865" s="72" t="str">
        <f>IF(VLOOKUP(Table1[[#This Row],[sheet]],Prg!$A$7:$J$31,10,FALSE)="","",VLOOKUP(Table1[[#This Row],[sheet]],Prg!$A$7:$J$31,10,FALSE)*1)</f>
        <v/>
      </c>
      <c r="AF865" s="72">
        <f>VLOOKUP(Table1[[#This Row],[sheet]],Prg!$A$7:$J$31,5,FALSE)</f>
        <v>0</v>
      </c>
      <c r="AG865" s="72">
        <f>ROW()</f>
        <v>865</v>
      </c>
    </row>
    <row r="866" spans="24:33" hidden="1" x14ac:dyDescent="0.3">
      <c r="X866" s="66">
        <v>5</v>
      </c>
      <c r="Y866" s="66" t="s">
        <v>477</v>
      </c>
      <c r="Z866" s="66" t="s">
        <v>25</v>
      </c>
      <c r="AA866" s="66" t="str">
        <f>IF(OR(VLOOKUP(Table1[[#This Row],[sheet]],Prg!$A$7:$F$31,6,FALSE)=Prg!$O$2,VLOOKUP(Table1[[#This Row],[sheet]],Prg!$A$7:$F$31,6,FALSE)=Prg!$O$3),"Yes","No")</f>
        <v>No</v>
      </c>
      <c r="AB866" s="66">
        <v>2026</v>
      </c>
      <c r="AC866" s="72">
        <v>19</v>
      </c>
      <c r="AD866" s="66">
        <f ca="1">IF(ISERROR(VLOOKUP(Table1[[#This Row],[item]],INDIRECT("'"&amp;Table1[[#This Row],[sheet]]&amp;"'!$A$8:$T$42"),Table1[[#This Row],[r]],FALSE)),"",VLOOKUP(Table1[[#This Row],[item]],INDIRECT("'"&amp;Table1[[#This Row],[sheet]]&amp;"'!$A$8:$T$42"),Table1[[#This Row],[r]],FALSE))</f>
        <v>0</v>
      </c>
      <c r="AE866" s="72" t="str">
        <f>IF(VLOOKUP(Table1[[#This Row],[sheet]],Prg!$A$7:$J$31,10,FALSE)="","",VLOOKUP(Table1[[#This Row],[sheet]],Prg!$A$7:$J$31,10,FALSE)*1)</f>
        <v/>
      </c>
      <c r="AF866" s="72">
        <f>VLOOKUP(Table1[[#This Row],[sheet]],Prg!$A$7:$J$31,5,FALSE)</f>
        <v>0</v>
      </c>
      <c r="AG866" s="72">
        <f>ROW()</f>
        <v>866</v>
      </c>
    </row>
    <row r="867" spans="24:33" hidden="1" x14ac:dyDescent="0.3">
      <c r="X867" s="66">
        <v>5</v>
      </c>
      <c r="Y867" s="66" t="s">
        <v>478</v>
      </c>
      <c r="Z867" s="66" t="s">
        <v>26</v>
      </c>
      <c r="AA867" s="66" t="str">
        <f>IF(OR(VLOOKUP(Table1[[#This Row],[sheet]],Prg!$A$7:$F$31,6,FALSE)=Prg!$O$2,VLOOKUP(Table1[[#This Row],[sheet]],Prg!$A$7:$F$31,6,FALSE)=Prg!$O$3),"Yes","No")</f>
        <v>No</v>
      </c>
      <c r="AB867" s="66">
        <v>2026</v>
      </c>
      <c r="AC867" s="72">
        <v>19</v>
      </c>
      <c r="AD867" s="66">
        <f ca="1">IF(ISERROR(VLOOKUP(Table1[[#This Row],[item]],INDIRECT("'"&amp;Table1[[#This Row],[sheet]]&amp;"'!$A$8:$T$42"),Table1[[#This Row],[r]],FALSE)),"",VLOOKUP(Table1[[#This Row],[item]],INDIRECT("'"&amp;Table1[[#This Row],[sheet]]&amp;"'!$A$8:$T$42"),Table1[[#This Row],[r]],FALSE))</f>
        <v>0</v>
      </c>
      <c r="AE867" s="72" t="str">
        <f>IF(VLOOKUP(Table1[[#This Row],[sheet]],Prg!$A$7:$J$31,10,FALSE)="","",VLOOKUP(Table1[[#This Row],[sheet]],Prg!$A$7:$J$31,10,FALSE)*1)</f>
        <v/>
      </c>
      <c r="AF867" s="72">
        <f>VLOOKUP(Table1[[#This Row],[sheet]],Prg!$A$7:$J$31,5,FALSE)</f>
        <v>0</v>
      </c>
      <c r="AG867" s="72">
        <f>ROW()</f>
        <v>867</v>
      </c>
    </row>
    <row r="868" spans="24:33" hidden="1" x14ac:dyDescent="0.3">
      <c r="X868" s="66">
        <v>5</v>
      </c>
      <c r="Y868" s="66" t="s">
        <v>479</v>
      </c>
      <c r="Z868" s="66" t="s">
        <v>27</v>
      </c>
      <c r="AA868" s="66" t="str">
        <f>IF(OR(VLOOKUP(Table1[[#This Row],[sheet]],Prg!$A$7:$F$31,6,FALSE)=Prg!$O$2,VLOOKUP(Table1[[#This Row],[sheet]],Prg!$A$7:$F$31,6,FALSE)=Prg!$O$3),"Yes","No")</f>
        <v>No</v>
      </c>
      <c r="AB868" s="66">
        <v>2026</v>
      </c>
      <c r="AC868" s="72">
        <v>19</v>
      </c>
      <c r="AD868" s="66">
        <f ca="1">IF(ISERROR(VLOOKUP(Table1[[#This Row],[item]],INDIRECT("'"&amp;Table1[[#This Row],[sheet]]&amp;"'!$A$8:$T$42"),Table1[[#This Row],[r]],FALSE)),"",VLOOKUP(Table1[[#This Row],[item]],INDIRECT("'"&amp;Table1[[#This Row],[sheet]]&amp;"'!$A$8:$T$42"),Table1[[#This Row],[r]],FALSE))</f>
        <v>0</v>
      </c>
      <c r="AE868" s="72" t="str">
        <f>IF(VLOOKUP(Table1[[#This Row],[sheet]],Prg!$A$7:$J$31,10,FALSE)="","",VLOOKUP(Table1[[#This Row],[sheet]],Prg!$A$7:$J$31,10,FALSE)*1)</f>
        <v/>
      </c>
      <c r="AF868" s="72">
        <f>VLOOKUP(Table1[[#This Row],[sheet]],Prg!$A$7:$J$31,5,FALSE)</f>
        <v>0</v>
      </c>
      <c r="AG868" s="72">
        <f>ROW()</f>
        <v>868</v>
      </c>
    </row>
    <row r="869" spans="24:33" hidden="1" x14ac:dyDescent="0.3">
      <c r="X869" s="66">
        <v>5</v>
      </c>
      <c r="Y869" s="66" t="s">
        <v>475</v>
      </c>
      <c r="Z869" s="66" t="s">
        <v>28</v>
      </c>
      <c r="AA869" s="66" t="str">
        <f>IF(OR(VLOOKUP(Table1[[#This Row],[sheet]],Prg!$A$7:$F$31,6,FALSE)=Prg!$O$2,VLOOKUP(Table1[[#This Row],[sheet]],Prg!$A$7:$F$31,6,FALSE)=Prg!$O$3),"Yes","No")</f>
        <v>No</v>
      </c>
      <c r="AB869" s="66">
        <v>2026</v>
      </c>
      <c r="AC869" s="72">
        <v>19</v>
      </c>
      <c r="AD869" s="66">
        <f ca="1">IF(ISERROR(VLOOKUP(Table1[[#This Row],[item]],INDIRECT("'"&amp;Table1[[#This Row],[sheet]]&amp;"'!$A$8:$T$42"),Table1[[#This Row],[r]],FALSE)),"",VLOOKUP(Table1[[#This Row],[item]],INDIRECT("'"&amp;Table1[[#This Row],[sheet]]&amp;"'!$A$8:$T$42"),Table1[[#This Row],[r]],FALSE))</f>
        <v>0</v>
      </c>
      <c r="AE869" s="72" t="str">
        <f>IF(VLOOKUP(Table1[[#This Row],[sheet]],Prg!$A$7:$J$31,10,FALSE)="","",VLOOKUP(Table1[[#This Row],[sheet]],Prg!$A$7:$J$31,10,FALSE)*1)</f>
        <v/>
      </c>
      <c r="AF869" s="72">
        <f>VLOOKUP(Table1[[#This Row],[sheet]],Prg!$A$7:$J$31,5,FALSE)</f>
        <v>0</v>
      </c>
      <c r="AG869" s="72">
        <f>ROW()</f>
        <v>869</v>
      </c>
    </row>
    <row r="870" spans="24:33" hidden="1" x14ac:dyDescent="0.3">
      <c r="X870" s="66">
        <v>5</v>
      </c>
      <c r="Y870" s="66" t="s">
        <v>480</v>
      </c>
      <c r="Z870" s="66" t="s">
        <v>29</v>
      </c>
      <c r="AA870" s="66" t="str">
        <f>IF(OR(VLOOKUP(Table1[[#This Row],[sheet]],Prg!$A$7:$F$31,6,FALSE)=Prg!$O$2,VLOOKUP(Table1[[#This Row],[sheet]],Prg!$A$7:$F$31,6,FALSE)=Prg!$O$3),"Yes","No")</f>
        <v>No</v>
      </c>
      <c r="AB870" s="66">
        <v>2026</v>
      </c>
      <c r="AC870" s="72">
        <v>19</v>
      </c>
      <c r="AD870" s="66">
        <f ca="1">IF(ISERROR(VLOOKUP(Table1[[#This Row],[item]],INDIRECT("'"&amp;Table1[[#This Row],[sheet]]&amp;"'!$A$8:$T$42"),Table1[[#This Row],[r]],FALSE)),"",VLOOKUP(Table1[[#This Row],[item]],INDIRECT("'"&amp;Table1[[#This Row],[sheet]]&amp;"'!$A$8:$T$42"),Table1[[#This Row],[r]],FALSE))</f>
        <v>0</v>
      </c>
      <c r="AE870" s="72" t="str">
        <f>IF(VLOOKUP(Table1[[#This Row],[sheet]],Prg!$A$7:$J$31,10,FALSE)="","",VLOOKUP(Table1[[#This Row],[sheet]],Prg!$A$7:$J$31,10,FALSE)*1)</f>
        <v/>
      </c>
      <c r="AF870" s="72">
        <f>VLOOKUP(Table1[[#This Row],[sheet]],Prg!$A$7:$J$31,5,FALSE)</f>
        <v>0</v>
      </c>
      <c r="AG870" s="72">
        <f>ROW()</f>
        <v>870</v>
      </c>
    </row>
    <row r="871" spans="24:33" hidden="1" x14ac:dyDescent="0.3">
      <c r="X871" s="66">
        <v>5</v>
      </c>
      <c r="Y871" s="66" t="s">
        <v>481</v>
      </c>
      <c r="Z871" s="66" t="s">
        <v>30</v>
      </c>
      <c r="AA871" s="66" t="str">
        <f>IF(OR(VLOOKUP(Table1[[#This Row],[sheet]],Prg!$A$7:$F$31,6,FALSE)=Prg!$O$2,VLOOKUP(Table1[[#This Row],[sheet]],Prg!$A$7:$F$31,6,FALSE)=Prg!$O$3),"Yes","No")</f>
        <v>No</v>
      </c>
      <c r="AB871" s="66">
        <v>2026</v>
      </c>
      <c r="AC871" s="72">
        <v>19</v>
      </c>
      <c r="AD871" s="66">
        <f ca="1">IF(ISERROR(VLOOKUP(Table1[[#This Row],[item]],INDIRECT("'"&amp;Table1[[#This Row],[sheet]]&amp;"'!$A$8:$T$42"),Table1[[#This Row],[r]],FALSE)),"",VLOOKUP(Table1[[#This Row],[item]],INDIRECT("'"&amp;Table1[[#This Row],[sheet]]&amp;"'!$A$8:$T$42"),Table1[[#This Row],[r]],FALSE))</f>
        <v>0</v>
      </c>
      <c r="AE871" s="72" t="str">
        <f>IF(VLOOKUP(Table1[[#This Row],[sheet]],Prg!$A$7:$J$31,10,FALSE)="","",VLOOKUP(Table1[[#This Row],[sheet]],Prg!$A$7:$J$31,10,FALSE)*1)</f>
        <v/>
      </c>
      <c r="AF871" s="72">
        <f>VLOOKUP(Table1[[#This Row],[sheet]],Prg!$A$7:$J$31,5,FALSE)</f>
        <v>0</v>
      </c>
      <c r="AG871" s="72">
        <f>ROW()</f>
        <v>871</v>
      </c>
    </row>
    <row r="872" spans="24:33" hidden="1" x14ac:dyDescent="0.3">
      <c r="X872" s="66">
        <v>5</v>
      </c>
      <c r="Y872" s="66" t="s">
        <v>482</v>
      </c>
      <c r="Z872" s="66" t="s">
        <v>27</v>
      </c>
      <c r="AA872" s="66" t="str">
        <f>IF(OR(VLOOKUP(Table1[[#This Row],[sheet]],Prg!$A$7:$F$31,6,FALSE)=Prg!$O$2,VLOOKUP(Table1[[#This Row],[sheet]],Prg!$A$7:$F$31,6,FALSE)=Prg!$O$3),"Yes","No")</f>
        <v>No</v>
      </c>
      <c r="AB872" s="66">
        <v>2026</v>
      </c>
      <c r="AC872" s="72">
        <v>19</v>
      </c>
      <c r="AD872" s="66">
        <f ca="1">IF(ISERROR(VLOOKUP(Table1[[#This Row],[item]],INDIRECT("'"&amp;Table1[[#This Row],[sheet]]&amp;"'!$A$8:$T$42"),Table1[[#This Row],[r]],FALSE)),"",VLOOKUP(Table1[[#This Row],[item]],INDIRECT("'"&amp;Table1[[#This Row],[sheet]]&amp;"'!$A$8:$T$42"),Table1[[#This Row],[r]],FALSE))</f>
        <v>0</v>
      </c>
      <c r="AE872" s="72" t="str">
        <f>IF(VLOOKUP(Table1[[#This Row],[sheet]],Prg!$A$7:$J$31,10,FALSE)="","",VLOOKUP(Table1[[#This Row],[sheet]],Prg!$A$7:$J$31,10,FALSE)*1)</f>
        <v/>
      </c>
      <c r="AF872" s="72">
        <f>VLOOKUP(Table1[[#This Row],[sheet]],Prg!$A$7:$J$31,5,FALSE)</f>
        <v>0</v>
      </c>
      <c r="AG872" s="72">
        <f>ROW()</f>
        <v>872</v>
      </c>
    </row>
    <row r="873" spans="24:33" hidden="1" x14ac:dyDescent="0.3">
      <c r="X873" s="66">
        <v>5</v>
      </c>
      <c r="Y873" s="66" t="s">
        <v>476</v>
      </c>
      <c r="Z873" s="66" t="s">
        <v>469</v>
      </c>
      <c r="AA873" s="66" t="str">
        <f>IF(OR(VLOOKUP(Table1[[#This Row],[sheet]],Prg!$A$7:$F$31,6,FALSE)=Prg!$O$2,VLOOKUP(Table1[[#This Row],[sheet]],Prg!$A$7:$F$31,6,FALSE)=Prg!$O$3),"Yes","No")</f>
        <v>No</v>
      </c>
      <c r="AB873" s="66">
        <v>2026</v>
      </c>
      <c r="AC873" s="72">
        <v>19</v>
      </c>
      <c r="AD873" s="66">
        <f ca="1">IF(ISERROR(VLOOKUP(Table1[[#This Row],[item]],INDIRECT("'"&amp;Table1[[#This Row],[sheet]]&amp;"'!$A$8:$T$42"),Table1[[#This Row],[r]],FALSE)),"",VLOOKUP(Table1[[#This Row],[item]],INDIRECT("'"&amp;Table1[[#This Row],[sheet]]&amp;"'!$A$8:$T$42"),Table1[[#This Row],[r]],FALSE))</f>
        <v>0</v>
      </c>
      <c r="AE873" s="72" t="str">
        <f>IF(VLOOKUP(Table1[[#This Row],[sheet]],Prg!$A$7:$J$31,10,FALSE)="","",VLOOKUP(Table1[[#This Row],[sheet]],Prg!$A$7:$J$31,10,FALSE)*1)</f>
        <v/>
      </c>
      <c r="AF873" s="72">
        <f>VLOOKUP(Table1[[#This Row],[sheet]],Prg!$A$7:$J$31,5,FALSE)</f>
        <v>0</v>
      </c>
      <c r="AG873" s="72">
        <f>ROW()</f>
        <v>873</v>
      </c>
    </row>
    <row r="874" spans="24:33" hidden="1" x14ac:dyDescent="0.3">
      <c r="X874" s="66">
        <v>5</v>
      </c>
      <c r="Y874" s="66" t="s">
        <v>483</v>
      </c>
      <c r="Z874" s="66" t="s">
        <v>470</v>
      </c>
      <c r="AA874" s="66" t="str">
        <f>IF(OR(VLOOKUP(Table1[[#This Row],[sheet]],Prg!$A$7:$F$31,6,FALSE)=Prg!$O$2,VLOOKUP(Table1[[#This Row],[sheet]],Prg!$A$7:$F$31,6,FALSE)=Prg!$O$3),"Yes","No")</f>
        <v>No</v>
      </c>
      <c r="AB874" s="66">
        <v>2026</v>
      </c>
      <c r="AC874" s="72">
        <v>19</v>
      </c>
      <c r="AD874" s="66">
        <f ca="1">IF(ISERROR(VLOOKUP(Table1[[#This Row],[item]],INDIRECT("'"&amp;Table1[[#This Row],[sheet]]&amp;"'!$A$8:$T$42"),Table1[[#This Row],[r]],FALSE)),"",VLOOKUP(Table1[[#This Row],[item]],INDIRECT("'"&amp;Table1[[#This Row],[sheet]]&amp;"'!$A$8:$T$42"),Table1[[#This Row],[r]],FALSE))</f>
        <v>0</v>
      </c>
      <c r="AE874" s="72" t="str">
        <f>IF(VLOOKUP(Table1[[#This Row],[sheet]],Prg!$A$7:$J$31,10,FALSE)="","",VLOOKUP(Table1[[#This Row],[sheet]],Prg!$A$7:$J$31,10,FALSE)*1)</f>
        <v/>
      </c>
      <c r="AF874" s="72">
        <f>VLOOKUP(Table1[[#This Row],[sheet]],Prg!$A$7:$J$31,5,FALSE)</f>
        <v>0</v>
      </c>
      <c r="AG874" s="72">
        <f>ROW()</f>
        <v>874</v>
      </c>
    </row>
    <row r="875" spans="24:33" hidden="1" x14ac:dyDescent="0.3">
      <c r="X875" s="66">
        <v>5</v>
      </c>
      <c r="Y875" s="66" t="s">
        <v>484</v>
      </c>
      <c r="Z875" s="66" t="s">
        <v>471</v>
      </c>
      <c r="AA875" s="66" t="str">
        <f>IF(OR(VLOOKUP(Table1[[#This Row],[sheet]],Prg!$A$7:$F$31,6,FALSE)=Prg!$O$2,VLOOKUP(Table1[[#This Row],[sheet]],Prg!$A$7:$F$31,6,FALSE)=Prg!$O$3),"Yes","No")</f>
        <v>No</v>
      </c>
      <c r="AB875" s="66">
        <v>2026</v>
      </c>
      <c r="AC875" s="72">
        <v>19</v>
      </c>
      <c r="AD875" s="66">
        <f ca="1">IF(ISERROR(VLOOKUP(Table1[[#This Row],[item]],INDIRECT("'"&amp;Table1[[#This Row],[sheet]]&amp;"'!$A$8:$T$42"),Table1[[#This Row],[r]],FALSE)),"",VLOOKUP(Table1[[#This Row],[item]],INDIRECT("'"&amp;Table1[[#This Row],[sheet]]&amp;"'!$A$8:$T$42"),Table1[[#This Row],[r]],FALSE))</f>
        <v>0</v>
      </c>
      <c r="AE875" s="72" t="str">
        <f>IF(VLOOKUP(Table1[[#This Row],[sheet]],Prg!$A$7:$J$31,10,FALSE)="","",VLOOKUP(Table1[[#This Row],[sheet]],Prg!$A$7:$J$31,10,FALSE)*1)</f>
        <v/>
      </c>
      <c r="AF875" s="72">
        <f>VLOOKUP(Table1[[#This Row],[sheet]],Prg!$A$7:$J$31,5,FALSE)</f>
        <v>0</v>
      </c>
      <c r="AG875" s="72">
        <f>ROW()</f>
        <v>875</v>
      </c>
    </row>
    <row r="876" spans="24:33" hidden="1" x14ac:dyDescent="0.3">
      <c r="X876" s="66">
        <v>5</v>
      </c>
      <c r="Y876" s="66" t="s">
        <v>485</v>
      </c>
      <c r="Z876" s="66" t="s">
        <v>472</v>
      </c>
      <c r="AA876" s="66" t="str">
        <f>IF(OR(VLOOKUP(Table1[[#This Row],[sheet]],Prg!$A$7:$F$31,6,FALSE)=Prg!$O$2,VLOOKUP(Table1[[#This Row],[sheet]],Prg!$A$7:$F$31,6,FALSE)=Prg!$O$3),"Yes","No")</f>
        <v>No</v>
      </c>
      <c r="AB876" s="66">
        <v>2026</v>
      </c>
      <c r="AC876" s="72">
        <v>19</v>
      </c>
      <c r="AD876" s="66">
        <f ca="1">IF(ISERROR(VLOOKUP(Table1[[#This Row],[item]],INDIRECT("'"&amp;Table1[[#This Row],[sheet]]&amp;"'!$A$8:$T$42"),Table1[[#This Row],[r]],FALSE)),"",VLOOKUP(Table1[[#This Row],[item]],INDIRECT("'"&amp;Table1[[#This Row],[sheet]]&amp;"'!$A$8:$T$42"),Table1[[#This Row],[r]],FALSE))</f>
        <v>0</v>
      </c>
      <c r="AE876" s="72" t="str">
        <f>IF(VLOOKUP(Table1[[#This Row],[sheet]],Prg!$A$7:$J$31,10,FALSE)="","",VLOOKUP(Table1[[#This Row],[sheet]],Prg!$A$7:$J$31,10,FALSE)*1)</f>
        <v/>
      </c>
      <c r="AF876" s="72">
        <f>VLOOKUP(Table1[[#This Row],[sheet]],Prg!$A$7:$J$31,5,FALSE)</f>
        <v>0</v>
      </c>
      <c r="AG876" s="72">
        <f>ROW()</f>
        <v>876</v>
      </c>
    </row>
    <row r="877" spans="24:33" hidden="1" x14ac:dyDescent="0.3">
      <c r="X877" s="66">
        <v>5</v>
      </c>
      <c r="Y877" s="66" t="s">
        <v>486</v>
      </c>
      <c r="Z877" s="66" t="s">
        <v>31</v>
      </c>
      <c r="AA877" s="66" t="str">
        <f>IF(OR(VLOOKUP(Table1[[#This Row],[sheet]],Prg!$A$7:$F$31,6,FALSE)=Prg!$O$2,VLOOKUP(Table1[[#This Row],[sheet]],Prg!$A$7:$F$31,6,FALSE)=Prg!$O$3),"Yes","No")</f>
        <v>No</v>
      </c>
      <c r="AB877" s="66">
        <v>2026</v>
      </c>
      <c r="AC877" s="72">
        <v>19</v>
      </c>
      <c r="AD877" s="66">
        <f ca="1">IF(ISERROR(VLOOKUP(Table1[[#This Row],[item]],INDIRECT("'"&amp;Table1[[#This Row],[sheet]]&amp;"'!$A$8:$T$42"),Table1[[#This Row],[r]],FALSE)),"",VLOOKUP(Table1[[#This Row],[item]],INDIRECT("'"&amp;Table1[[#This Row],[sheet]]&amp;"'!$A$8:$T$42"),Table1[[#This Row],[r]],FALSE))</f>
        <v>0</v>
      </c>
      <c r="AE877" s="72" t="str">
        <f>IF(VLOOKUP(Table1[[#This Row],[sheet]],Prg!$A$7:$J$31,10,FALSE)="","",VLOOKUP(Table1[[#This Row],[sheet]],Prg!$A$7:$J$31,10,FALSE)*1)</f>
        <v/>
      </c>
      <c r="AF877" s="72">
        <f>VLOOKUP(Table1[[#This Row],[sheet]],Prg!$A$7:$J$31,5,FALSE)</f>
        <v>0</v>
      </c>
      <c r="AG877" s="72">
        <f>ROW()</f>
        <v>877</v>
      </c>
    </row>
    <row r="878" spans="24:33" hidden="1" x14ac:dyDescent="0.3">
      <c r="X878" s="66">
        <v>5</v>
      </c>
      <c r="Y878" s="70" t="s">
        <v>487</v>
      </c>
      <c r="Z878" s="70" t="s">
        <v>12</v>
      </c>
      <c r="AA878" s="70" t="str">
        <f>IF(OR(VLOOKUP(Table1[[#This Row],[sheet]],Prg!$A$7:$F$31,6,FALSE)=Prg!$O$2,VLOOKUP(Table1[[#This Row],[sheet]],Prg!$A$7:$F$31,6,FALSE)=Prg!$O$3),"Yes","No")</f>
        <v>No</v>
      </c>
      <c r="AB878" s="70" t="s">
        <v>2</v>
      </c>
      <c r="AC878" s="72">
        <v>20</v>
      </c>
      <c r="AD878" s="66">
        <f ca="1">IF(ISERROR(VLOOKUP(Table1[[#This Row],[item]],INDIRECT("'"&amp;Table1[[#This Row],[sheet]]&amp;"'!$A$8:$T$42"),Table1[[#This Row],[r]],FALSE)),"",VLOOKUP(Table1[[#This Row],[item]],INDIRECT("'"&amp;Table1[[#This Row],[sheet]]&amp;"'!$A$8:$T$42"),Table1[[#This Row],[r]],FALSE))</f>
        <v>0</v>
      </c>
      <c r="AE878" s="72" t="str">
        <f>IF(VLOOKUP(Table1[[#This Row],[sheet]],Prg!$A$7:$J$31,10,FALSE)="","",VLOOKUP(Table1[[#This Row],[sheet]],Prg!$A$7:$J$31,10,FALSE)*1)</f>
        <v/>
      </c>
      <c r="AF878" s="72">
        <f>VLOOKUP(Table1[[#This Row],[sheet]],Prg!$A$7:$J$31,5,FALSE)</f>
        <v>0</v>
      </c>
      <c r="AG878" s="72">
        <f>ROW()</f>
        <v>878</v>
      </c>
    </row>
    <row r="879" spans="24:33" hidden="1" x14ac:dyDescent="0.3">
      <c r="X879" s="66">
        <v>5</v>
      </c>
      <c r="Y879" s="66" t="s">
        <v>488</v>
      </c>
      <c r="Z879" s="66" t="s">
        <v>13</v>
      </c>
      <c r="AA879" s="66" t="str">
        <f>IF(OR(VLOOKUP(Table1[[#This Row],[sheet]],Prg!$A$7:$F$31,6,FALSE)=Prg!$O$2,VLOOKUP(Table1[[#This Row],[sheet]],Prg!$A$7:$F$31,6,FALSE)=Prg!$O$3),"Yes","No")</f>
        <v>No</v>
      </c>
      <c r="AB879" s="66" t="s">
        <v>2</v>
      </c>
      <c r="AC879" s="72">
        <v>20</v>
      </c>
      <c r="AD879" s="66">
        <f ca="1">IF(ISERROR(VLOOKUP(Table1[[#This Row],[item]],INDIRECT("'"&amp;Table1[[#This Row],[sheet]]&amp;"'!$A$8:$T$42"),Table1[[#This Row],[r]],FALSE)),"",VLOOKUP(Table1[[#This Row],[item]],INDIRECT("'"&amp;Table1[[#This Row],[sheet]]&amp;"'!$A$8:$T$42"),Table1[[#This Row],[r]],FALSE))</f>
        <v>0</v>
      </c>
      <c r="AE879" s="72" t="str">
        <f>IF(VLOOKUP(Table1[[#This Row],[sheet]],Prg!$A$7:$J$31,10,FALSE)="","",VLOOKUP(Table1[[#This Row],[sheet]],Prg!$A$7:$J$31,10,FALSE)*1)</f>
        <v/>
      </c>
      <c r="AF879" s="72">
        <f>VLOOKUP(Table1[[#This Row],[sheet]],Prg!$A$7:$J$31,5,FALSE)</f>
        <v>0</v>
      </c>
      <c r="AG879" s="72">
        <f>ROW()</f>
        <v>879</v>
      </c>
    </row>
    <row r="880" spans="24:33" hidden="1" x14ac:dyDescent="0.3">
      <c r="X880" s="66">
        <v>5</v>
      </c>
      <c r="Y880" s="66" t="s">
        <v>489</v>
      </c>
      <c r="Z880" s="66" t="s">
        <v>14</v>
      </c>
      <c r="AA880" s="66" t="str">
        <f>IF(OR(VLOOKUP(Table1[[#This Row],[sheet]],Prg!$A$7:$F$31,6,FALSE)=Prg!$O$2,VLOOKUP(Table1[[#This Row],[sheet]],Prg!$A$7:$F$31,6,FALSE)=Prg!$O$3),"Yes","No")</f>
        <v>No</v>
      </c>
      <c r="AB880" s="66" t="s">
        <v>2</v>
      </c>
      <c r="AC880" s="72">
        <v>20</v>
      </c>
      <c r="AD880" s="66">
        <f ca="1">IF(ISERROR(VLOOKUP(Table1[[#This Row],[item]],INDIRECT("'"&amp;Table1[[#This Row],[sheet]]&amp;"'!$A$8:$T$42"),Table1[[#This Row],[r]],FALSE)),"",VLOOKUP(Table1[[#This Row],[item]],INDIRECT("'"&amp;Table1[[#This Row],[sheet]]&amp;"'!$A$8:$T$42"),Table1[[#This Row],[r]],FALSE))</f>
        <v>0</v>
      </c>
      <c r="AE880" s="72" t="str">
        <f>IF(VLOOKUP(Table1[[#This Row],[sheet]],Prg!$A$7:$J$31,10,FALSE)="","",VLOOKUP(Table1[[#This Row],[sheet]],Prg!$A$7:$J$31,10,FALSE)*1)</f>
        <v/>
      </c>
      <c r="AF880" s="72">
        <f>VLOOKUP(Table1[[#This Row],[sheet]],Prg!$A$7:$J$31,5,FALSE)</f>
        <v>0</v>
      </c>
      <c r="AG880" s="72">
        <f>ROW()</f>
        <v>880</v>
      </c>
    </row>
    <row r="881" spans="24:33" hidden="1" x14ac:dyDescent="0.3">
      <c r="X881" s="66">
        <v>5</v>
      </c>
      <c r="Y881" s="66" t="s">
        <v>490</v>
      </c>
      <c r="Z881" s="66" t="s">
        <v>464</v>
      </c>
      <c r="AA881" s="66" t="str">
        <f>IF(OR(VLOOKUP(Table1[[#This Row],[sheet]],Prg!$A$7:$F$31,6,FALSE)=Prg!$O$2,VLOOKUP(Table1[[#This Row],[sheet]],Prg!$A$7:$F$31,6,FALSE)=Prg!$O$3),"Yes","No")</f>
        <v>No</v>
      </c>
      <c r="AB881" s="66" t="s">
        <v>2</v>
      </c>
      <c r="AC881" s="72">
        <v>20</v>
      </c>
      <c r="AD881" s="66">
        <f ca="1">IF(ISERROR(VLOOKUP(Table1[[#This Row],[item]],INDIRECT("'"&amp;Table1[[#This Row],[sheet]]&amp;"'!$A$8:$T$42"),Table1[[#This Row],[r]],FALSE)),"",VLOOKUP(Table1[[#This Row],[item]],INDIRECT("'"&amp;Table1[[#This Row],[sheet]]&amp;"'!$A$8:$T$42"),Table1[[#This Row],[r]],FALSE))</f>
        <v>0</v>
      </c>
      <c r="AE881" s="72" t="str">
        <f>IF(VLOOKUP(Table1[[#This Row],[sheet]],Prg!$A$7:$J$31,10,FALSE)="","",VLOOKUP(Table1[[#This Row],[sheet]],Prg!$A$7:$J$31,10,FALSE)*1)</f>
        <v/>
      </c>
      <c r="AF881" s="72">
        <f>VLOOKUP(Table1[[#This Row],[sheet]],Prg!$A$7:$J$31,5,FALSE)</f>
        <v>0</v>
      </c>
      <c r="AG881" s="72">
        <f>ROW()</f>
        <v>881</v>
      </c>
    </row>
    <row r="882" spans="24:33" hidden="1" x14ac:dyDescent="0.3">
      <c r="X882" s="66">
        <v>5</v>
      </c>
      <c r="Y882" s="66" t="s">
        <v>491</v>
      </c>
      <c r="Z882" s="66" t="s">
        <v>15</v>
      </c>
      <c r="AA882" s="66" t="str">
        <f>IF(OR(VLOOKUP(Table1[[#This Row],[sheet]],Prg!$A$7:$F$31,6,FALSE)=Prg!$O$2,VLOOKUP(Table1[[#This Row],[sheet]],Prg!$A$7:$F$31,6,FALSE)=Prg!$O$3),"Yes","No")</f>
        <v>No</v>
      </c>
      <c r="AB882" s="66" t="s">
        <v>2</v>
      </c>
      <c r="AC882" s="72">
        <v>20</v>
      </c>
      <c r="AD882" s="66">
        <f ca="1">IF(ISERROR(VLOOKUP(Table1[[#This Row],[item]],INDIRECT("'"&amp;Table1[[#This Row],[sheet]]&amp;"'!$A$8:$T$42"),Table1[[#This Row],[r]],FALSE)),"",VLOOKUP(Table1[[#This Row],[item]],INDIRECT("'"&amp;Table1[[#This Row],[sheet]]&amp;"'!$A$8:$T$42"),Table1[[#This Row],[r]],FALSE))</f>
        <v>0</v>
      </c>
      <c r="AE882" s="72" t="str">
        <f>IF(VLOOKUP(Table1[[#This Row],[sheet]],Prg!$A$7:$J$31,10,FALSE)="","",VLOOKUP(Table1[[#This Row],[sheet]],Prg!$A$7:$J$31,10,FALSE)*1)</f>
        <v/>
      </c>
      <c r="AF882" s="72">
        <f>VLOOKUP(Table1[[#This Row],[sheet]],Prg!$A$7:$J$31,5,FALSE)</f>
        <v>0</v>
      </c>
      <c r="AG882" s="72">
        <f>ROW()</f>
        <v>882</v>
      </c>
    </row>
    <row r="883" spans="24:33" hidden="1" x14ac:dyDescent="0.3">
      <c r="X883" s="66">
        <v>5</v>
      </c>
      <c r="Y883" s="66" t="s">
        <v>492</v>
      </c>
      <c r="Z883" s="66" t="s">
        <v>16</v>
      </c>
      <c r="AA883" s="66" t="str">
        <f>IF(OR(VLOOKUP(Table1[[#This Row],[sheet]],Prg!$A$7:$F$31,6,FALSE)=Prg!$O$2,VLOOKUP(Table1[[#This Row],[sheet]],Prg!$A$7:$F$31,6,FALSE)=Prg!$O$3),"Yes","No")</f>
        <v>No</v>
      </c>
      <c r="AB883" s="66" t="s">
        <v>2</v>
      </c>
      <c r="AC883" s="72">
        <v>20</v>
      </c>
      <c r="AD883" s="66">
        <f ca="1">IF(ISERROR(VLOOKUP(Table1[[#This Row],[item]],INDIRECT("'"&amp;Table1[[#This Row],[sheet]]&amp;"'!$A$8:$T$42"),Table1[[#This Row],[r]],FALSE)),"",VLOOKUP(Table1[[#This Row],[item]],INDIRECT("'"&amp;Table1[[#This Row],[sheet]]&amp;"'!$A$8:$T$42"),Table1[[#This Row],[r]],FALSE))</f>
        <v>0</v>
      </c>
      <c r="AE883" s="72" t="str">
        <f>IF(VLOOKUP(Table1[[#This Row],[sheet]],Prg!$A$7:$J$31,10,FALSE)="","",VLOOKUP(Table1[[#This Row],[sheet]],Prg!$A$7:$J$31,10,FALSE)*1)</f>
        <v/>
      </c>
      <c r="AF883" s="72">
        <f>VLOOKUP(Table1[[#This Row],[sheet]],Prg!$A$7:$J$31,5,FALSE)</f>
        <v>0</v>
      </c>
      <c r="AG883" s="72">
        <f>ROW()</f>
        <v>883</v>
      </c>
    </row>
    <row r="884" spans="24:33" hidden="1" x14ac:dyDescent="0.3">
      <c r="X884" s="66">
        <v>5</v>
      </c>
      <c r="Y884" s="66" t="s">
        <v>493</v>
      </c>
      <c r="Z884" s="66" t="s">
        <v>17</v>
      </c>
      <c r="AA884" s="66" t="str">
        <f>IF(OR(VLOOKUP(Table1[[#This Row],[sheet]],Prg!$A$7:$F$31,6,FALSE)=Prg!$O$2,VLOOKUP(Table1[[#This Row],[sheet]],Prg!$A$7:$F$31,6,FALSE)=Prg!$O$3),"Yes","No")</f>
        <v>No</v>
      </c>
      <c r="AB884" s="66" t="s">
        <v>2</v>
      </c>
      <c r="AC884" s="72">
        <v>20</v>
      </c>
      <c r="AD884" s="66">
        <f ca="1">IF(ISERROR(VLOOKUP(Table1[[#This Row],[item]],INDIRECT("'"&amp;Table1[[#This Row],[sheet]]&amp;"'!$A$8:$T$42"),Table1[[#This Row],[r]],FALSE)),"",VLOOKUP(Table1[[#This Row],[item]],INDIRECT("'"&amp;Table1[[#This Row],[sheet]]&amp;"'!$A$8:$T$42"),Table1[[#This Row],[r]],FALSE))</f>
        <v>0</v>
      </c>
      <c r="AE884" s="72" t="str">
        <f>IF(VLOOKUP(Table1[[#This Row],[sheet]],Prg!$A$7:$J$31,10,FALSE)="","",VLOOKUP(Table1[[#This Row],[sheet]],Prg!$A$7:$J$31,10,FALSE)*1)</f>
        <v/>
      </c>
      <c r="AF884" s="72">
        <f>VLOOKUP(Table1[[#This Row],[sheet]],Prg!$A$7:$J$31,5,FALSE)</f>
        <v>0</v>
      </c>
      <c r="AG884" s="72">
        <f>ROW()</f>
        <v>884</v>
      </c>
    </row>
    <row r="885" spans="24:33" hidden="1" x14ac:dyDescent="0.3">
      <c r="X885" s="66">
        <v>5</v>
      </c>
      <c r="Y885" s="66" t="s">
        <v>494</v>
      </c>
      <c r="Z885" s="66" t="s">
        <v>465</v>
      </c>
      <c r="AA885" s="66" t="str">
        <f>IF(OR(VLOOKUP(Table1[[#This Row],[sheet]],Prg!$A$7:$F$31,6,FALSE)=Prg!$O$2,VLOOKUP(Table1[[#This Row],[sheet]],Prg!$A$7:$F$31,6,FALSE)=Prg!$O$3),"Yes","No")</f>
        <v>No</v>
      </c>
      <c r="AB885" s="66" t="s">
        <v>2</v>
      </c>
      <c r="AC885" s="72">
        <v>20</v>
      </c>
      <c r="AD885" s="66">
        <f ca="1">IF(ISERROR(VLOOKUP(Table1[[#This Row],[item]],INDIRECT("'"&amp;Table1[[#This Row],[sheet]]&amp;"'!$A$8:$T$42"),Table1[[#This Row],[r]],FALSE)),"",VLOOKUP(Table1[[#This Row],[item]],INDIRECT("'"&amp;Table1[[#This Row],[sheet]]&amp;"'!$A$8:$T$42"),Table1[[#This Row],[r]],FALSE))</f>
        <v>0</v>
      </c>
      <c r="AE885" s="72" t="str">
        <f>IF(VLOOKUP(Table1[[#This Row],[sheet]],Prg!$A$7:$J$31,10,FALSE)="","",VLOOKUP(Table1[[#This Row],[sheet]],Prg!$A$7:$J$31,10,FALSE)*1)</f>
        <v/>
      </c>
      <c r="AF885" s="72">
        <f>VLOOKUP(Table1[[#This Row],[sheet]],Prg!$A$7:$J$31,5,FALSE)</f>
        <v>0</v>
      </c>
      <c r="AG885" s="72">
        <f>ROW()</f>
        <v>885</v>
      </c>
    </row>
    <row r="886" spans="24:33" hidden="1" x14ac:dyDescent="0.3">
      <c r="X886" s="66">
        <v>5</v>
      </c>
      <c r="Y886" s="66" t="s">
        <v>495</v>
      </c>
      <c r="Z886" s="66" t="s">
        <v>18</v>
      </c>
      <c r="AA886" s="66" t="str">
        <f>IF(OR(VLOOKUP(Table1[[#This Row],[sheet]],Prg!$A$7:$F$31,6,FALSE)=Prg!$O$2,VLOOKUP(Table1[[#This Row],[sheet]],Prg!$A$7:$F$31,6,FALSE)=Prg!$O$3),"Yes","No")</f>
        <v>No</v>
      </c>
      <c r="AB886" s="66" t="s">
        <v>2</v>
      </c>
      <c r="AC886" s="72">
        <v>20</v>
      </c>
      <c r="AD886" s="66">
        <f ca="1">IF(ISERROR(VLOOKUP(Table1[[#This Row],[item]],INDIRECT("'"&amp;Table1[[#This Row],[sheet]]&amp;"'!$A$8:$T$42"),Table1[[#This Row],[r]],FALSE)),"",VLOOKUP(Table1[[#This Row],[item]],INDIRECT("'"&amp;Table1[[#This Row],[sheet]]&amp;"'!$A$8:$T$42"),Table1[[#This Row],[r]],FALSE))</f>
        <v>0</v>
      </c>
      <c r="AE886" s="72" t="str">
        <f>IF(VLOOKUP(Table1[[#This Row],[sheet]],Prg!$A$7:$J$31,10,FALSE)="","",VLOOKUP(Table1[[#This Row],[sheet]],Prg!$A$7:$J$31,10,FALSE)*1)</f>
        <v/>
      </c>
      <c r="AF886" s="72">
        <f>VLOOKUP(Table1[[#This Row],[sheet]],Prg!$A$7:$J$31,5,FALSE)</f>
        <v>0</v>
      </c>
      <c r="AG886" s="72">
        <f>ROW()</f>
        <v>886</v>
      </c>
    </row>
    <row r="887" spans="24:33" hidden="1" x14ac:dyDescent="0.3">
      <c r="X887" s="66">
        <v>5</v>
      </c>
      <c r="Y887" s="66" t="s">
        <v>496</v>
      </c>
      <c r="Z887" s="66" t="s">
        <v>19</v>
      </c>
      <c r="AA887" s="66" t="str">
        <f>IF(OR(VLOOKUP(Table1[[#This Row],[sheet]],Prg!$A$7:$F$31,6,FALSE)=Prg!$O$2,VLOOKUP(Table1[[#This Row],[sheet]],Prg!$A$7:$F$31,6,FALSE)=Prg!$O$3),"Yes","No")</f>
        <v>No</v>
      </c>
      <c r="AB887" s="66" t="s">
        <v>2</v>
      </c>
      <c r="AC887" s="72">
        <v>20</v>
      </c>
      <c r="AD887" s="66">
        <f ca="1">IF(ISERROR(VLOOKUP(Table1[[#This Row],[item]],INDIRECT("'"&amp;Table1[[#This Row],[sheet]]&amp;"'!$A$8:$T$42"),Table1[[#This Row],[r]],FALSE)),"",VLOOKUP(Table1[[#This Row],[item]],INDIRECT("'"&amp;Table1[[#This Row],[sheet]]&amp;"'!$A$8:$T$42"),Table1[[#This Row],[r]],FALSE))</f>
        <v>0</v>
      </c>
      <c r="AE887" s="72" t="str">
        <f>IF(VLOOKUP(Table1[[#This Row],[sheet]],Prg!$A$7:$J$31,10,FALSE)="","",VLOOKUP(Table1[[#This Row],[sheet]],Prg!$A$7:$J$31,10,FALSE)*1)</f>
        <v/>
      </c>
      <c r="AF887" s="72">
        <f>VLOOKUP(Table1[[#This Row],[sheet]],Prg!$A$7:$J$31,5,FALSE)</f>
        <v>0</v>
      </c>
      <c r="AG887" s="72">
        <f>ROW()</f>
        <v>887</v>
      </c>
    </row>
    <row r="888" spans="24:33" hidden="1" x14ac:dyDescent="0.3">
      <c r="X888" s="66">
        <v>5</v>
      </c>
      <c r="Y888" s="66" t="s">
        <v>497</v>
      </c>
      <c r="Z888" s="66" t="s">
        <v>20</v>
      </c>
      <c r="AA888" s="66" t="str">
        <f>IF(OR(VLOOKUP(Table1[[#This Row],[sheet]],Prg!$A$7:$F$31,6,FALSE)=Prg!$O$2,VLOOKUP(Table1[[#This Row],[sheet]],Prg!$A$7:$F$31,6,FALSE)=Prg!$O$3),"Yes","No")</f>
        <v>No</v>
      </c>
      <c r="AB888" s="66" t="s">
        <v>2</v>
      </c>
      <c r="AC888" s="72">
        <v>20</v>
      </c>
      <c r="AD888" s="66">
        <f ca="1">IF(ISERROR(VLOOKUP(Table1[[#This Row],[item]],INDIRECT("'"&amp;Table1[[#This Row],[sheet]]&amp;"'!$A$8:$T$42"),Table1[[#This Row],[r]],FALSE)),"",VLOOKUP(Table1[[#This Row],[item]],INDIRECT("'"&amp;Table1[[#This Row],[sheet]]&amp;"'!$A$8:$T$42"),Table1[[#This Row],[r]],FALSE))</f>
        <v>0</v>
      </c>
      <c r="AE888" s="72" t="str">
        <f>IF(VLOOKUP(Table1[[#This Row],[sheet]],Prg!$A$7:$J$31,10,FALSE)="","",VLOOKUP(Table1[[#This Row],[sheet]],Prg!$A$7:$J$31,10,FALSE)*1)</f>
        <v/>
      </c>
      <c r="AF888" s="72">
        <f>VLOOKUP(Table1[[#This Row],[sheet]],Prg!$A$7:$J$31,5,FALSE)</f>
        <v>0</v>
      </c>
      <c r="AG888" s="72">
        <f>ROW()</f>
        <v>888</v>
      </c>
    </row>
    <row r="889" spans="24:33" hidden="1" x14ac:dyDescent="0.3">
      <c r="X889" s="66">
        <v>5</v>
      </c>
      <c r="Y889" s="66" t="s">
        <v>498</v>
      </c>
      <c r="Z889" s="66" t="s">
        <v>466</v>
      </c>
      <c r="AA889" s="66" t="str">
        <f>IF(OR(VLOOKUP(Table1[[#This Row],[sheet]],Prg!$A$7:$F$31,6,FALSE)=Prg!$O$2,VLOOKUP(Table1[[#This Row],[sheet]],Prg!$A$7:$F$31,6,FALSE)=Prg!$O$3),"Yes","No")</f>
        <v>No</v>
      </c>
      <c r="AB889" s="66" t="s">
        <v>2</v>
      </c>
      <c r="AC889" s="72">
        <v>20</v>
      </c>
      <c r="AD889" s="66">
        <f ca="1">IF(ISERROR(VLOOKUP(Table1[[#This Row],[item]],INDIRECT("'"&amp;Table1[[#This Row],[sheet]]&amp;"'!$A$8:$T$42"),Table1[[#This Row],[r]],FALSE)),"",VLOOKUP(Table1[[#This Row],[item]],INDIRECT("'"&amp;Table1[[#This Row],[sheet]]&amp;"'!$A$8:$T$42"),Table1[[#This Row],[r]],FALSE))</f>
        <v>0</v>
      </c>
      <c r="AE889" s="72" t="str">
        <f>IF(VLOOKUP(Table1[[#This Row],[sheet]],Prg!$A$7:$J$31,10,FALSE)="","",VLOOKUP(Table1[[#This Row],[sheet]],Prg!$A$7:$J$31,10,FALSE)*1)</f>
        <v/>
      </c>
      <c r="AF889" s="72">
        <f>VLOOKUP(Table1[[#This Row],[sheet]],Prg!$A$7:$J$31,5,FALSE)</f>
        <v>0</v>
      </c>
      <c r="AG889" s="72">
        <f>ROW()</f>
        <v>889</v>
      </c>
    </row>
    <row r="890" spans="24:33" hidden="1" x14ac:dyDescent="0.3">
      <c r="X890" s="66">
        <v>5</v>
      </c>
      <c r="Y890" s="66" t="s">
        <v>499</v>
      </c>
      <c r="Z890" s="66" t="s">
        <v>21</v>
      </c>
      <c r="AA890" s="66" t="str">
        <f>IF(OR(VLOOKUP(Table1[[#This Row],[sheet]],Prg!$A$7:$F$31,6,FALSE)=Prg!$O$2,VLOOKUP(Table1[[#This Row],[sheet]],Prg!$A$7:$F$31,6,FALSE)=Prg!$O$3),"Yes","No")</f>
        <v>No</v>
      </c>
      <c r="AB890" s="66" t="s">
        <v>2</v>
      </c>
      <c r="AC890" s="72">
        <v>20</v>
      </c>
      <c r="AD890" s="66">
        <f ca="1">IF(ISERROR(VLOOKUP(Table1[[#This Row],[item]],INDIRECT("'"&amp;Table1[[#This Row],[sheet]]&amp;"'!$A$8:$T$42"),Table1[[#This Row],[r]],FALSE)),"",VLOOKUP(Table1[[#This Row],[item]],INDIRECT("'"&amp;Table1[[#This Row],[sheet]]&amp;"'!$A$8:$T$42"),Table1[[#This Row],[r]],FALSE))</f>
        <v>0</v>
      </c>
      <c r="AE890" s="72" t="str">
        <f>IF(VLOOKUP(Table1[[#This Row],[sheet]],Prg!$A$7:$J$31,10,FALSE)="","",VLOOKUP(Table1[[#This Row],[sheet]],Prg!$A$7:$J$31,10,FALSE)*1)</f>
        <v/>
      </c>
      <c r="AF890" s="72">
        <f>VLOOKUP(Table1[[#This Row],[sheet]],Prg!$A$7:$J$31,5,FALSE)</f>
        <v>0</v>
      </c>
      <c r="AG890" s="72">
        <f>ROW()</f>
        <v>890</v>
      </c>
    </row>
    <row r="891" spans="24:33" hidden="1" x14ac:dyDescent="0.3">
      <c r="X891" s="66">
        <v>5</v>
      </c>
      <c r="Y891" s="66" t="s">
        <v>500</v>
      </c>
      <c r="Z891" s="66" t="s">
        <v>22</v>
      </c>
      <c r="AA891" s="66" t="str">
        <f>IF(OR(VLOOKUP(Table1[[#This Row],[sheet]],Prg!$A$7:$F$31,6,FALSE)=Prg!$O$2,VLOOKUP(Table1[[#This Row],[sheet]],Prg!$A$7:$F$31,6,FALSE)=Prg!$O$3),"Yes","No")</f>
        <v>No</v>
      </c>
      <c r="AB891" s="66" t="s">
        <v>2</v>
      </c>
      <c r="AC891" s="72">
        <v>20</v>
      </c>
      <c r="AD891" s="66">
        <f ca="1">IF(ISERROR(VLOOKUP(Table1[[#This Row],[item]],INDIRECT("'"&amp;Table1[[#This Row],[sheet]]&amp;"'!$A$8:$T$42"),Table1[[#This Row],[r]],FALSE)),"",VLOOKUP(Table1[[#This Row],[item]],INDIRECT("'"&amp;Table1[[#This Row],[sheet]]&amp;"'!$A$8:$T$42"),Table1[[#This Row],[r]],FALSE))</f>
        <v>0</v>
      </c>
      <c r="AE891" s="72" t="str">
        <f>IF(VLOOKUP(Table1[[#This Row],[sheet]],Prg!$A$7:$J$31,10,FALSE)="","",VLOOKUP(Table1[[#This Row],[sheet]],Prg!$A$7:$J$31,10,FALSE)*1)</f>
        <v/>
      </c>
      <c r="AF891" s="72">
        <f>VLOOKUP(Table1[[#This Row],[sheet]],Prg!$A$7:$J$31,5,FALSE)</f>
        <v>0</v>
      </c>
      <c r="AG891" s="72">
        <f>ROW()</f>
        <v>891</v>
      </c>
    </row>
    <row r="892" spans="24:33" hidden="1" x14ac:dyDescent="0.3">
      <c r="X892" s="66">
        <v>5</v>
      </c>
      <c r="Y892" s="66" t="s">
        <v>501</v>
      </c>
      <c r="Z892" s="66" t="s">
        <v>23</v>
      </c>
      <c r="AA892" s="66" t="str">
        <f>IF(OR(VLOOKUP(Table1[[#This Row],[sheet]],Prg!$A$7:$F$31,6,FALSE)=Prg!$O$2,VLOOKUP(Table1[[#This Row],[sheet]],Prg!$A$7:$F$31,6,FALSE)=Prg!$O$3),"Yes","No")</f>
        <v>No</v>
      </c>
      <c r="AB892" s="66" t="s">
        <v>2</v>
      </c>
      <c r="AC892" s="72">
        <v>20</v>
      </c>
      <c r="AD892" s="66">
        <f ca="1">IF(ISERROR(VLOOKUP(Table1[[#This Row],[item]],INDIRECT("'"&amp;Table1[[#This Row],[sheet]]&amp;"'!$A$8:$T$42"),Table1[[#This Row],[r]],FALSE)),"",VLOOKUP(Table1[[#This Row],[item]],INDIRECT("'"&amp;Table1[[#This Row],[sheet]]&amp;"'!$A$8:$T$42"),Table1[[#This Row],[r]],FALSE))</f>
        <v>0</v>
      </c>
      <c r="AE892" s="72" t="str">
        <f>IF(VLOOKUP(Table1[[#This Row],[sheet]],Prg!$A$7:$J$31,10,FALSE)="","",VLOOKUP(Table1[[#This Row],[sheet]],Prg!$A$7:$J$31,10,FALSE)*1)</f>
        <v/>
      </c>
      <c r="AF892" s="72">
        <f>VLOOKUP(Table1[[#This Row],[sheet]],Prg!$A$7:$J$31,5,FALSE)</f>
        <v>0</v>
      </c>
      <c r="AG892" s="72">
        <f>ROW()</f>
        <v>892</v>
      </c>
    </row>
    <row r="893" spans="24:33" hidden="1" x14ac:dyDescent="0.3">
      <c r="X893" s="66">
        <v>5</v>
      </c>
      <c r="Y893" s="66" t="s">
        <v>502</v>
      </c>
      <c r="Z893" s="66" t="s">
        <v>467</v>
      </c>
      <c r="AA893" s="66" t="str">
        <f>IF(OR(VLOOKUP(Table1[[#This Row],[sheet]],Prg!$A$7:$F$31,6,FALSE)=Prg!$O$2,VLOOKUP(Table1[[#This Row],[sheet]],Prg!$A$7:$F$31,6,FALSE)=Prg!$O$3),"Yes","No")</f>
        <v>No</v>
      </c>
      <c r="AB893" s="66" t="s">
        <v>2</v>
      </c>
      <c r="AC893" s="72">
        <v>20</v>
      </c>
      <c r="AD893" s="66">
        <f ca="1">IF(ISERROR(VLOOKUP(Table1[[#This Row],[item]],INDIRECT("'"&amp;Table1[[#This Row],[sheet]]&amp;"'!$A$8:$T$42"),Table1[[#This Row],[r]],FALSE)),"",VLOOKUP(Table1[[#This Row],[item]],INDIRECT("'"&amp;Table1[[#This Row],[sheet]]&amp;"'!$A$8:$T$42"),Table1[[#This Row],[r]],FALSE))</f>
        <v>0</v>
      </c>
      <c r="AE893" s="72" t="str">
        <f>IF(VLOOKUP(Table1[[#This Row],[sheet]],Prg!$A$7:$J$31,10,FALSE)="","",VLOOKUP(Table1[[#This Row],[sheet]],Prg!$A$7:$J$31,10,FALSE)*1)</f>
        <v/>
      </c>
      <c r="AF893" s="72">
        <f>VLOOKUP(Table1[[#This Row],[sheet]],Prg!$A$7:$J$31,5,FALSE)</f>
        <v>0</v>
      </c>
      <c r="AG893" s="72">
        <f>ROW()</f>
        <v>893</v>
      </c>
    </row>
    <row r="894" spans="24:33" hidden="1" x14ac:dyDescent="0.3">
      <c r="X894" s="66">
        <v>5</v>
      </c>
      <c r="Y894" s="66" t="s">
        <v>473</v>
      </c>
      <c r="Z894" s="66" t="s">
        <v>1</v>
      </c>
      <c r="AA894" s="66" t="str">
        <f>IF(OR(VLOOKUP(Table1[[#This Row],[sheet]],Prg!$A$7:$F$31,6,FALSE)=Prg!$O$2,VLOOKUP(Table1[[#This Row],[sheet]],Prg!$A$7:$F$31,6,FALSE)=Prg!$O$3),"Yes","No")</f>
        <v>No</v>
      </c>
      <c r="AB894" s="66" t="s">
        <v>2</v>
      </c>
      <c r="AC894" s="72">
        <v>20</v>
      </c>
      <c r="AD894" s="66">
        <f ca="1">IF(ISERROR(VLOOKUP(Table1[[#This Row],[item]],INDIRECT("'"&amp;Table1[[#This Row],[sheet]]&amp;"'!$A$8:$T$42"),Table1[[#This Row],[r]],FALSE)),"",VLOOKUP(Table1[[#This Row],[item]],INDIRECT("'"&amp;Table1[[#This Row],[sheet]]&amp;"'!$A$8:$T$42"),Table1[[#This Row],[r]],FALSE))</f>
        <v>0</v>
      </c>
      <c r="AE894" s="72" t="str">
        <f>IF(VLOOKUP(Table1[[#This Row],[sheet]],Prg!$A$7:$J$31,10,FALSE)="","",VLOOKUP(Table1[[#This Row],[sheet]],Prg!$A$7:$J$31,10,FALSE)*1)</f>
        <v/>
      </c>
      <c r="AF894" s="72">
        <f>VLOOKUP(Table1[[#This Row],[sheet]],Prg!$A$7:$J$31,5,FALSE)</f>
        <v>0</v>
      </c>
      <c r="AG894" s="72">
        <f>ROW()</f>
        <v>894</v>
      </c>
    </row>
    <row r="895" spans="24:33" hidden="1" x14ac:dyDescent="0.3">
      <c r="X895" s="66">
        <v>5</v>
      </c>
      <c r="Y895" s="66" t="s">
        <v>474</v>
      </c>
      <c r="Z895" s="66" t="s">
        <v>24</v>
      </c>
      <c r="AA895" s="66" t="str">
        <f>IF(OR(VLOOKUP(Table1[[#This Row],[sheet]],Prg!$A$7:$F$31,6,FALSE)=Prg!$O$2,VLOOKUP(Table1[[#This Row],[sheet]],Prg!$A$7:$F$31,6,FALSE)=Prg!$O$3),"Yes","No")</f>
        <v>No</v>
      </c>
      <c r="AB895" s="66" t="s">
        <v>2</v>
      </c>
      <c r="AC895" s="72">
        <v>20</v>
      </c>
      <c r="AD895" s="66">
        <f ca="1">IF(ISERROR(VLOOKUP(Table1[[#This Row],[item]],INDIRECT("'"&amp;Table1[[#This Row],[sheet]]&amp;"'!$A$8:$T$42"),Table1[[#This Row],[r]],FALSE)),"",VLOOKUP(Table1[[#This Row],[item]],INDIRECT("'"&amp;Table1[[#This Row],[sheet]]&amp;"'!$A$8:$T$42"),Table1[[#This Row],[r]],FALSE))</f>
        <v>0</v>
      </c>
      <c r="AE895" s="72" t="str">
        <f>IF(VLOOKUP(Table1[[#This Row],[sheet]],Prg!$A$7:$J$31,10,FALSE)="","",VLOOKUP(Table1[[#This Row],[sheet]],Prg!$A$7:$J$31,10,FALSE)*1)</f>
        <v/>
      </c>
      <c r="AF895" s="72">
        <f>VLOOKUP(Table1[[#This Row],[sheet]],Prg!$A$7:$J$31,5,FALSE)</f>
        <v>0</v>
      </c>
      <c r="AG895" s="72">
        <f>ROW()</f>
        <v>895</v>
      </c>
    </row>
    <row r="896" spans="24:33" hidden="1" x14ac:dyDescent="0.3">
      <c r="X896" s="66">
        <v>5</v>
      </c>
      <c r="Y896" s="66" t="s">
        <v>477</v>
      </c>
      <c r="Z896" s="66" t="s">
        <v>25</v>
      </c>
      <c r="AA896" s="66" t="str">
        <f>IF(OR(VLOOKUP(Table1[[#This Row],[sheet]],Prg!$A$7:$F$31,6,FALSE)=Prg!$O$2,VLOOKUP(Table1[[#This Row],[sheet]],Prg!$A$7:$F$31,6,FALSE)=Prg!$O$3),"Yes","No")</f>
        <v>No</v>
      </c>
      <c r="AB896" s="66" t="s">
        <v>2</v>
      </c>
      <c r="AC896" s="72">
        <v>20</v>
      </c>
      <c r="AD896" s="66">
        <f ca="1">IF(ISERROR(VLOOKUP(Table1[[#This Row],[item]],INDIRECT("'"&amp;Table1[[#This Row],[sheet]]&amp;"'!$A$8:$T$42"),Table1[[#This Row],[r]],FALSE)),"",VLOOKUP(Table1[[#This Row],[item]],INDIRECT("'"&amp;Table1[[#This Row],[sheet]]&amp;"'!$A$8:$T$42"),Table1[[#This Row],[r]],FALSE))</f>
        <v>0</v>
      </c>
      <c r="AE896" s="72" t="str">
        <f>IF(VLOOKUP(Table1[[#This Row],[sheet]],Prg!$A$7:$J$31,10,FALSE)="","",VLOOKUP(Table1[[#This Row],[sheet]],Prg!$A$7:$J$31,10,FALSE)*1)</f>
        <v/>
      </c>
      <c r="AF896" s="72">
        <f>VLOOKUP(Table1[[#This Row],[sheet]],Prg!$A$7:$J$31,5,FALSE)</f>
        <v>0</v>
      </c>
      <c r="AG896" s="72">
        <f>ROW()</f>
        <v>896</v>
      </c>
    </row>
    <row r="897" spans="24:33" hidden="1" x14ac:dyDescent="0.3">
      <c r="X897" s="66">
        <v>5</v>
      </c>
      <c r="Y897" s="66" t="s">
        <v>478</v>
      </c>
      <c r="Z897" s="66" t="s">
        <v>26</v>
      </c>
      <c r="AA897" s="66" t="str">
        <f>IF(OR(VLOOKUP(Table1[[#This Row],[sheet]],Prg!$A$7:$F$31,6,FALSE)=Prg!$O$2,VLOOKUP(Table1[[#This Row],[sheet]],Prg!$A$7:$F$31,6,FALSE)=Prg!$O$3),"Yes","No")</f>
        <v>No</v>
      </c>
      <c r="AB897" s="66" t="s">
        <v>2</v>
      </c>
      <c r="AC897" s="72">
        <v>20</v>
      </c>
      <c r="AD897" s="66">
        <f ca="1">IF(ISERROR(VLOOKUP(Table1[[#This Row],[item]],INDIRECT("'"&amp;Table1[[#This Row],[sheet]]&amp;"'!$A$8:$T$42"),Table1[[#This Row],[r]],FALSE)),"",VLOOKUP(Table1[[#This Row],[item]],INDIRECT("'"&amp;Table1[[#This Row],[sheet]]&amp;"'!$A$8:$T$42"),Table1[[#This Row],[r]],FALSE))</f>
        <v>0</v>
      </c>
      <c r="AE897" s="72" t="str">
        <f>IF(VLOOKUP(Table1[[#This Row],[sheet]],Prg!$A$7:$J$31,10,FALSE)="","",VLOOKUP(Table1[[#This Row],[sheet]],Prg!$A$7:$J$31,10,FALSE)*1)</f>
        <v/>
      </c>
      <c r="AF897" s="72">
        <f>VLOOKUP(Table1[[#This Row],[sheet]],Prg!$A$7:$J$31,5,FALSE)</f>
        <v>0</v>
      </c>
      <c r="AG897" s="72">
        <f>ROW()</f>
        <v>897</v>
      </c>
    </row>
    <row r="898" spans="24:33" hidden="1" x14ac:dyDescent="0.3">
      <c r="X898" s="66">
        <v>5</v>
      </c>
      <c r="Y898" s="66" t="s">
        <v>479</v>
      </c>
      <c r="Z898" s="66" t="s">
        <v>27</v>
      </c>
      <c r="AA898" s="66" t="str">
        <f>IF(OR(VLOOKUP(Table1[[#This Row],[sheet]],Prg!$A$7:$F$31,6,FALSE)=Prg!$O$2,VLOOKUP(Table1[[#This Row],[sheet]],Prg!$A$7:$F$31,6,FALSE)=Prg!$O$3),"Yes","No")</f>
        <v>No</v>
      </c>
      <c r="AB898" s="66" t="s">
        <v>2</v>
      </c>
      <c r="AC898" s="72">
        <v>20</v>
      </c>
      <c r="AD898" s="66">
        <f ca="1">IF(ISERROR(VLOOKUP(Table1[[#This Row],[item]],INDIRECT("'"&amp;Table1[[#This Row],[sheet]]&amp;"'!$A$8:$T$42"),Table1[[#This Row],[r]],FALSE)),"",VLOOKUP(Table1[[#This Row],[item]],INDIRECT("'"&amp;Table1[[#This Row],[sheet]]&amp;"'!$A$8:$T$42"),Table1[[#This Row],[r]],FALSE))</f>
        <v>0</v>
      </c>
      <c r="AE898" s="72" t="str">
        <f>IF(VLOOKUP(Table1[[#This Row],[sheet]],Prg!$A$7:$J$31,10,FALSE)="","",VLOOKUP(Table1[[#This Row],[sheet]],Prg!$A$7:$J$31,10,FALSE)*1)</f>
        <v/>
      </c>
      <c r="AF898" s="72">
        <f>VLOOKUP(Table1[[#This Row],[sheet]],Prg!$A$7:$J$31,5,FALSE)</f>
        <v>0</v>
      </c>
      <c r="AG898" s="72">
        <f>ROW()</f>
        <v>898</v>
      </c>
    </row>
    <row r="899" spans="24:33" hidden="1" x14ac:dyDescent="0.3">
      <c r="X899" s="66">
        <v>5</v>
      </c>
      <c r="Y899" s="66" t="s">
        <v>475</v>
      </c>
      <c r="Z899" s="66" t="s">
        <v>28</v>
      </c>
      <c r="AA899" s="66" t="str">
        <f>IF(OR(VLOOKUP(Table1[[#This Row],[sheet]],Prg!$A$7:$F$31,6,FALSE)=Prg!$O$2,VLOOKUP(Table1[[#This Row],[sheet]],Prg!$A$7:$F$31,6,FALSE)=Prg!$O$3),"Yes","No")</f>
        <v>No</v>
      </c>
      <c r="AB899" s="66" t="s">
        <v>2</v>
      </c>
      <c r="AC899" s="72">
        <v>20</v>
      </c>
      <c r="AD899" s="66">
        <f ca="1">IF(ISERROR(VLOOKUP(Table1[[#This Row],[item]],INDIRECT("'"&amp;Table1[[#This Row],[sheet]]&amp;"'!$A$8:$T$42"),Table1[[#This Row],[r]],FALSE)),"",VLOOKUP(Table1[[#This Row],[item]],INDIRECT("'"&amp;Table1[[#This Row],[sheet]]&amp;"'!$A$8:$T$42"),Table1[[#This Row],[r]],FALSE))</f>
        <v>0</v>
      </c>
      <c r="AE899" s="72" t="str">
        <f>IF(VLOOKUP(Table1[[#This Row],[sheet]],Prg!$A$7:$J$31,10,FALSE)="","",VLOOKUP(Table1[[#This Row],[sheet]],Prg!$A$7:$J$31,10,FALSE)*1)</f>
        <v/>
      </c>
      <c r="AF899" s="72">
        <f>VLOOKUP(Table1[[#This Row],[sheet]],Prg!$A$7:$J$31,5,FALSE)</f>
        <v>0</v>
      </c>
      <c r="AG899" s="72">
        <f>ROW()</f>
        <v>899</v>
      </c>
    </row>
    <row r="900" spans="24:33" hidden="1" x14ac:dyDescent="0.3">
      <c r="X900" s="66">
        <v>5</v>
      </c>
      <c r="Y900" s="66" t="s">
        <v>480</v>
      </c>
      <c r="Z900" s="66" t="s">
        <v>29</v>
      </c>
      <c r="AA900" s="66" t="str">
        <f>IF(OR(VLOOKUP(Table1[[#This Row],[sheet]],Prg!$A$7:$F$31,6,FALSE)=Prg!$O$2,VLOOKUP(Table1[[#This Row],[sheet]],Prg!$A$7:$F$31,6,FALSE)=Prg!$O$3),"Yes","No")</f>
        <v>No</v>
      </c>
      <c r="AB900" s="66" t="s">
        <v>2</v>
      </c>
      <c r="AC900" s="72">
        <v>20</v>
      </c>
      <c r="AD900" s="66">
        <f ca="1">IF(ISERROR(VLOOKUP(Table1[[#This Row],[item]],INDIRECT("'"&amp;Table1[[#This Row],[sheet]]&amp;"'!$A$8:$T$42"),Table1[[#This Row],[r]],FALSE)),"",VLOOKUP(Table1[[#This Row],[item]],INDIRECT("'"&amp;Table1[[#This Row],[sheet]]&amp;"'!$A$8:$T$42"),Table1[[#This Row],[r]],FALSE))</f>
        <v>0</v>
      </c>
      <c r="AE900" s="72" t="str">
        <f>IF(VLOOKUP(Table1[[#This Row],[sheet]],Prg!$A$7:$J$31,10,FALSE)="","",VLOOKUP(Table1[[#This Row],[sheet]],Prg!$A$7:$J$31,10,FALSE)*1)</f>
        <v/>
      </c>
      <c r="AF900" s="72">
        <f>VLOOKUP(Table1[[#This Row],[sheet]],Prg!$A$7:$J$31,5,FALSE)</f>
        <v>0</v>
      </c>
      <c r="AG900" s="72">
        <f>ROW()</f>
        <v>900</v>
      </c>
    </row>
    <row r="901" spans="24:33" hidden="1" x14ac:dyDescent="0.3">
      <c r="X901" s="66">
        <v>5</v>
      </c>
      <c r="Y901" s="66" t="s">
        <v>481</v>
      </c>
      <c r="Z901" s="66" t="s">
        <v>30</v>
      </c>
      <c r="AA901" s="66" t="str">
        <f>IF(OR(VLOOKUP(Table1[[#This Row],[sheet]],Prg!$A$7:$F$31,6,FALSE)=Prg!$O$2,VLOOKUP(Table1[[#This Row],[sheet]],Prg!$A$7:$F$31,6,FALSE)=Prg!$O$3),"Yes","No")</f>
        <v>No</v>
      </c>
      <c r="AB901" s="66" t="s">
        <v>2</v>
      </c>
      <c r="AC901" s="72">
        <v>20</v>
      </c>
      <c r="AD901" s="66">
        <f ca="1">IF(ISERROR(VLOOKUP(Table1[[#This Row],[item]],INDIRECT("'"&amp;Table1[[#This Row],[sheet]]&amp;"'!$A$8:$T$42"),Table1[[#This Row],[r]],FALSE)),"",VLOOKUP(Table1[[#This Row],[item]],INDIRECT("'"&amp;Table1[[#This Row],[sheet]]&amp;"'!$A$8:$T$42"),Table1[[#This Row],[r]],FALSE))</f>
        <v>0</v>
      </c>
      <c r="AE901" s="72" t="str">
        <f>IF(VLOOKUP(Table1[[#This Row],[sheet]],Prg!$A$7:$J$31,10,FALSE)="","",VLOOKUP(Table1[[#This Row],[sheet]],Prg!$A$7:$J$31,10,FALSE)*1)</f>
        <v/>
      </c>
      <c r="AF901" s="72">
        <f>VLOOKUP(Table1[[#This Row],[sheet]],Prg!$A$7:$J$31,5,FALSE)</f>
        <v>0</v>
      </c>
      <c r="AG901" s="72">
        <f>ROW()</f>
        <v>901</v>
      </c>
    </row>
    <row r="902" spans="24:33" hidden="1" x14ac:dyDescent="0.3">
      <c r="X902" s="66">
        <v>5</v>
      </c>
      <c r="Y902" s="66" t="s">
        <v>482</v>
      </c>
      <c r="Z902" s="66" t="s">
        <v>27</v>
      </c>
      <c r="AA902" s="66" t="str">
        <f>IF(OR(VLOOKUP(Table1[[#This Row],[sheet]],Prg!$A$7:$F$31,6,FALSE)=Prg!$O$2,VLOOKUP(Table1[[#This Row],[sheet]],Prg!$A$7:$F$31,6,FALSE)=Prg!$O$3),"Yes","No")</f>
        <v>No</v>
      </c>
      <c r="AB902" s="66" t="s">
        <v>2</v>
      </c>
      <c r="AC902" s="72">
        <v>20</v>
      </c>
      <c r="AD902" s="66">
        <f ca="1">IF(ISERROR(VLOOKUP(Table1[[#This Row],[item]],INDIRECT("'"&amp;Table1[[#This Row],[sheet]]&amp;"'!$A$8:$T$42"),Table1[[#This Row],[r]],FALSE)),"",VLOOKUP(Table1[[#This Row],[item]],INDIRECT("'"&amp;Table1[[#This Row],[sheet]]&amp;"'!$A$8:$T$42"),Table1[[#This Row],[r]],FALSE))</f>
        <v>0</v>
      </c>
      <c r="AE902" s="72" t="str">
        <f>IF(VLOOKUP(Table1[[#This Row],[sheet]],Prg!$A$7:$J$31,10,FALSE)="","",VLOOKUP(Table1[[#This Row],[sheet]],Prg!$A$7:$J$31,10,FALSE)*1)</f>
        <v/>
      </c>
      <c r="AF902" s="72">
        <f>VLOOKUP(Table1[[#This Row],[sheet]],Prg!$A$7:$J$31,5,FALSE)</f>
        <v>0</v>
      </c>
      <c r="AG902" s="72">
        <f>ROW()</f>
        <v>902</v>
      </c>
    </row>
    <row r="903" spans="24:33" hidden="1" x14ac:dyDescent="0.3">
      <c r="X903" s="66">
        <v>5</v>
      </c>
      <c r="Y903" s="66" t="s">
        <v>476</v>
      </c>
      <c r="Z903" s="66" t="s">
        <v>469</v>
      </c>
      <c r="AA903" s="66" t="str">
        <f>IF(OR(VLOOKUP(Table1[[#This Row],[sheet]],Prg!$A$7:$F$31,6,FALSE)=Prg!$O$2,VLOOKUP(Table1[[#This Row],[sheet]],Prg!$A$7:$F$31,6,FALSE)=Prg!$O$3),"Yes","No")</f>
        <v>No</v>
      </c>
      <c r="AB903" s="66" t="s">
        <v>2</v>
      </c>
      <c r="AC903" s="72">
        <v>20</v>
      </c>
      <c r="AD903" s="66">
        <f ca="1">IF(ISERROR(VLOOKUP(Table1[[#This Row],[item]],INDIRECT("'"&amp;Table1[[#This Row],[sheet]]&amp;"'!$A$8:$T$42"),Table1[[#This Row],[r]],FALSE)),"",VLOOKUP(Table1[[#This Row],[item]],INDIRECT("'"&amp;Table1[[#This Row],[sheet]]&amp;"'!$A$8:$T$42"),Table1[[#This Row],[r]],FALSE))</f>
        <v>0</v>
      </c>
      <c r="AE903" s="72" t="str">
        <f>IF(VLOOKUP(Table1[[#This Row],[sheet]],Prg!$A$7:$J$31,10,FALSE)="","",VLOOKUP(Table1[[#This Row],[sheet]],Prg!$A$7:$J$31,10,FALSE)*1)</f>
        <v/>
      </c>
      <c r="AF903" s="72">
        <f>VLOOKUP(Table1[[#This Row],[sheet]],Prg!$A$7:$J$31,5,FALSE)</f>
        <v>0</v>
      </c>
      <c r="AG903" s="72">
        <f>ROW()</f>
        <v>903</v>
      </c>
    </row>
    <row r="904" spans="24:33" hidden="1" x14ac:dyDescent="0.3">
      <c r="X904" s="66">
        <v>5</v>
      </c>
      <c r="Y904" s="66" t="s">
        <v>483</v>
      </c>
      <c r="Z904" s="66" t="s">
        <v>470</v>
      </c>
      <c r="AA904" s="66" t="str">
        <f>IF(OR(VLOOKUP(Table1[[#This Row],[sheet]],Prg!$A$7:$F$31,6,FALSE)=Prg!$O$2,VLOOKUP(Table1[[#This Row],[sheet]],Prg!$A$7:$F$31,6,FALSE)=Prg!$O$3),"Yes","No")</f>
        <v>No</v>
      </c>
      <c r="AB904" s="66" t="s">
        <v>2</v>
      </c>
      <c r="AC904" s="72">
        <v>20</v>
      </c>
      <c r="AD904" s="66">
        <f ca="1">IF(ISERROR(VLOOKUP(Table1[[#This Row],[item]],INDIRECT("'"&amp;Table1[[#This Row],[sheet]]&amp;"'!$A$8:$T$42"),Table1[[#This Row],[r]],FALSE)),"",VLOOKUP(Table1[[#This Row],[item]],INDIRECT("'"&amp;Table1[[#This Row],[sheet]]&amp;"'!$A$8:$T$42"),Table1[[#This Row],[r]],FALSE))</f>
        <v>0</v>
      </c>
      <c r="AE904" s="72" t="str">
        <f>IF(VLOOKUP(Table1[[#This Row],[sheet]],Prg!$A$7:$J$31,10,FALSE)="","",VLOOKUP(Table1[[#This Row],[sheet]],Prg!$A$7:$J$31,10,FALSE)*1)</f>
        <v/>
      </c>
      <c r="AF904" s="72">
        <f>VLOOKUP(Table1[[#This Row],[sheet]],Prg!$A$7:$J$31,5,FALSE)</f>
        <v>0</v>
      </c>
      <c r="AG904" s="72">
        <f>ROW()</f>
        <v>904</v>
      </c>
    </row>
    <row r="905" spans="24:33" hidden="1" x14ac:dyDescent="0.3">
      <c r="X905" s="66">
        <v>5</v>
      </c>
      <c r="Y905" s="66" t="s">
        <v>484</v>
      </c>
      <c r="Z905" s="66" t="s">
        <v>471</v>
      </c>
      <c r="AA905" s="66" t="str">
        <f>IF(OR(VLOOKUP(Table1[[#This Row],[sheet]],Prg!$A$7:$F$31,6,FALSE)=Prg!$O$2,VLOOKUP(Table1[[#This Row],[sheet]],Prg!$A$7:$F$31,6,FALSE)=Prg!$O$3),"Yes","No")</f>
        <v>No</v>
      </c>
      <c r="AB905" s="66" t="s">
        <v>2</v>
      </c>
      <c r="AC905" s="72">
        <v>20</v>
      </c>
      <c r="AD905" s="66">
        <f ca="1">IF(ISERROR(VLOOKUP(Table1[[#This Row],[item]],INDIRECT("'"&amp;Table1[[#This Row],[sheet]]&amp;"'!$A$8:$T$42"),Table1[[#This Row],[r]],FALSE)),"",VLOOKUP(Table1[[#This Row],[item]],INDIRECT("'"&amp;Table1[[#This Row],[sheet]]&amp;"'!$A$8:$T$42"),Table1[[#This Row],[r]],FALSE))</f>
        <v>0</v>
      </c>
      <c r="AE905" s="72" t="str">
        <f>IF(VLOOKUP(Table1[[#This Row],[sheet]],Prg!$A$7:$J$31,10,FALSE)="","",VLOOKUP(Table1[[#This Row],[sheet]],Prg!$A$7:$J$31,10,FALSE)*1)</f>
        <v/>
      </c>
      <c r="AF905" s="72">
        <f>VLOOKUP(Table1[[#This Row],[sheet]],Prg!$A$7:$J$31,5,FALSE)</f>
        <v>0</v>
      </c>
      <c r="AG905" s="72">
        <f>ROW()</f>
        <v>905</v>
      </c>
    </row>
    <row r="906" spans="24:33" hidden="1" x14ac:dyDescent="0.3">
      <c r="X906" s="66">
        <v>5</v>
      </c>
      <c r="Y906" s="66" t="s">
        <v>485</v>
      </c>
      <c r="Z906" s="66" t="s">
        <v>472</v>
      </c>
      <c r="AA906" s="66" t="str">
        <f>IF(OR(VLOOKUP(Table1[[#This Row],[sheet]],Prg!$A$7:$F$31,6,FALSE)=Prg!$O$2,VLOOKUP(Table1[[#This Row],[sheet]],Prg!$A$7:$F$31,6,FALSE)=Prg!$O$3),"Yes","No")</f>
        <v>No</v>
      </c>
      <c r="AB906" s="66" t="s">
        <v>2</v>
      </c>
      <c r="AC906" s="72">
        <v>20</v>
      </c>
      <c r="AD906" s="66">
        <f ca="1">IF(ISERROR(VLOOKUP(Table1[[#This Row],[item]],INDIRECT("'"&amp;Table1[[#This Row],[sheet]]&amp;"'!$A$8:$T$42"),Table1[[#This Row],[r]],FALSE)),"",VLOOKUP(Table1[[#This Row],[item]],INDIRECT("'"&amp;Table1[[#This Row],[sheet]]&amp;"'!$A$8:$T$42"),Table1[[#This Row],[r]],FALSE))</f>
        <v>0</v>
      </c>
      <c r="AE906" s="72" t="str">
        <f>IF(VLOOKUP(Table1[[#This Row],[sheet]],Prg!$A$7:$J$31,10,FALSE)="","",VLOOKUP(Table1[[#This Row],[sheet]],Prg!$A$7:$J$31,10,FALSE)*1)</f>
        <v/>
      </c>
      <c r="AF906" s="72">
        <f>VLOOKUP(Table1[[#This Row],[sheet]],Prg!$A$7:$J$31,5,FALSE)</f>
        <v>0</v>
      </c>
      <c r="AG906" s="72">
        <f>ROW()</f>
        <v>906</v>
      </c>
    </row>
    <row r="907" spans="24:33" hidden="1" x14ac:dyDescent="0.3">
      <c r="X907" s="66">
        <v>5</v>
      </c>
      <c r="Y907" s="66" t="s">
        <v>486</v>
      </c>
      <c r="Z907" s="66" t="s">
        <v>31</v>
      </c>
      <c r="AA907" s="66" t="str">
        <f>IF(OR(VLOOKUP(Table1[[#This Row],[sheet]],Prg!$A$7:$F$31,6,FALSE)=Prg!$O$2,VLOOKUP(Table1[[#This Row],[sheet]],Prg!$A$7:$F$31,6,FALSE)=Prg!$O$3),"Yes","No")</f>
        <v>No</v>
      </c>
      <c r="AB907" s="66" t="s">
        <v>2</v>
      </c>
      <c r="AC907" s="72">
        <v>20</v>
      </c>
      <c r="AD907" s="66">
        <f ca="1">IF(ISERROR(VLOOKUP(Table1[[#This Row],[item]],INDIRECT("'"&amp;Table1[[#This Row],[sheet]]&amp;"'!$A$8:$T$42"),Table1[[#This Row],[r]],FALSE)),"",VLOOKUP(Table1[[#This Row],[item]],INDIRECT("'"&amp;Table1[[#This Row],[sheet]]&amp;"'!$A$8:$T$42"),Table1[[#This Row],[r]],FALSE))</f>
        <v>0</v>
      </c>
      <c r="AE907" s="72" t="str">
        <f>IF(VLOOKUP(Table1[[#This Row],[sheet]],Prg!$A$7:$J$31,10,FALSE)="","",VLOOKUP(Table1[[#This Row],[sheet]],Prg!$A$7:$J$31,10,FALSE)*1)</f>
        <v/>
      </c>
      <c r="AF907" s="72">
        <f>VLOOKUP(Table1[[#This Row],[sheet]],Prg!$A$7:$J$31,5,FALSE)</f>
        <v>0</v>
      </c>
      <c r="AG907" s="72">
        <f>ROW()</f>
        <v>907</v>
      </c>
    </row>
    <row r="908" spans="24:33" hidden="1" x14ac:dyDescent="0.3">
      <c r="X908" s="66">
        <v>6</v>
      </c>
      <c r="Y908" s="66" t="s">
        <v>487</v>
      </c>
      <c r="Z908" s="66" t="s">
        <v>12</v>
      </c>
      <c r="AA908" s="66" t="str">
        <f>IF(OR(VLOOKUP(Table1[[#This Row],[sheet]],Prg!$A$7:$F$31,6,FALSE)=Prg!$O$2,VLOOKUP(Table1[[#This Row],[sheet]],Prg!$A$7:$F$31,6,FALSE)=Prg!$O$3),"Yes","No")</f>
        <v>No</v>
      </c>
      <c r="AB908" s="66">
        <v>2022</v>
      </c>
      <c r="AC908" s="72">
        <v>15</v>
      </c>
      <c r="AD908" s="66">
        <f ca="1">IF(ISERROR(VLOOKUP(Table1[[#This Row],[item]],INDIRECT("'"&amp;Table1[[#This Row],[sheet]]&amp;"'!$A$8:$T$42"),Table1[[#This Row],[r]],FALSE)),"",VLOOKUP(Table1[[#This Row],[item]],INDIRECT("'"&amp;Table1[[#This Row],[sheet]]&amp;"'!$A$8:$T$42"),Table1[[#This Row],[r]],FALSE))</f>
        <v>0</v>
      </c>
      <c r="AE908" s="72" t="str">
        <f>IF(VLOOKUP(Table1[[#This Row],[sheet]],Prg!$A$7:$J$31,10,FALSE)="","",VLOOKUP(Table1[[#This Row],[sheet]],Prg!$A$7:$J$31,10,FALSE)*1)</f>
        <v/>
      </c>
      <c r="AF908" s="72">
        <f>VLOOKUP(Table1[[#This Row],[sheet]],Prg!$A$7:$J$31,5,FALSE)</f>
        <v>0</v>
      </c>
      <c r="AG908" s="72">
        <f>ROW()</f>
        <v>908</v>
      </c>
    </row>
    <row r="909" spans="24:33" hidden="1" x14ac:dyDescent="0.3">
      <c r="X909" s="66">
        <v>6</v>
      </c>
      <c r="Y909" s="66" t="s">
        <v>488</v>
      </c>
      <c r="Z909" s="66" t="s">
        <v>13</v>
      </c>
      <c r="AA909" s="66" t="str">
        <f>IF(OR(VLOOKUP(Table1[[#This Row],[sheet]],Prg!$A$7:$F$31,6,FALSE)=Prg!$O$2,VLOOKUP(Table1[[#This Row],[sheet]],Prg!$A$7:$F$31,6,FALSE)=Prg!$O$3),"Yes","No")</f>
        <v>No</v>
      </c>
      <c r="AB909" s="66">
        <v>2022</v>
      </c>
      <c r="AC909" s="72">
        <v>15</v>
      </c>
      <c r="AD909" s="66">
        <f ca="1">IF(ISERROR(VLOOKUP(Table1[[#This Row],[item]],INDIRECT("'"&amp;Table1[[#This Row],[sheet]]&amp;"'!$A$8:$T$42"),Table1[[#This Row],[r]],FALSE)),"",VLOOKUP(Table1[[#This Row],[item]],INDIRECT("'"&amp;Table1[[#This Row],[sheet]]&amp;"'!$A$8:$T$42"),Table1[[#This Row],[r]],FALSE))</f>
        <v>0</v>
      </c>
      <c r="AE909" s="72" t="str">
        <f>IF(VLOOKUP(Table1[[#This Row],[sheet]],Prg!$A$7:$J$31,10,FALSE)="","",VLOOKUP(Table1[[#This Row],[sheet]],Prg!$A$7:$J$31,10,FALSE)*1)</f>
        <v/>
      </c>
      <c r="AF909" s="72">
        <f>VLOOKUP(Table1[[#This Row],[sheet]],Prg!$A$7:$J$31,5,FALSE)</f>
        <v>0</v>
      </c>
      <c r="AG909" s="72">
        <f>ROW()</f>
        <v>909</v>
      </c>
    </row>
    <row r="910" spans="24:33" hidden="1" x14ac:dyDescent="0.3">
      <c r="X910" s="66">
        <v>6</v>
      </c>
      <c r="Y910" s="66" t="s">
        <v>489</v>
      </c>
      <c r="Z910" s="66" t="s">
        <v>14</v>
      </c>
      <c r="AA910" s="66" t="str">
        <f>IF(OR(VLOOKUP(Table1[[#This Row],[sheet]],Prg!$A$7:$F$31,6,FALSE)=Prg!$O$2,VLOOKUP(Table1[[#This Row],[sheet]],Prg!$A$7:$F$31,6,FALSE)=Prg!$O$3),"Yes","No")</f>
        <v>No</v>
      </c>
      <c r="AB910" s="66">
        <v>2022</v>
      </c>
      <c r="AC910" s="72">
        <v>15</v>
      </c>
      <c r="AD910" s="66">
        <f ca="1">IF(ISERROR(VLOOKUP(Table1[[#This Row],[item]],INDIRECT("'"&amp;Table1[[#This Row],[sheet]]&amp;"'!$A$8:$T$42"),Table1[[#This Row],[r]],FALSE)),"",VLOOKUP(Table1[[#This Row],[item]],INDIRECT("'"&amp;Table1[[#This Row],[sheet]]&amp;"'!$A$8:$T$42"),Table1[[#This Row],[r]],FALSE))</f>
        <v>0</v>
      </c>
      <c r="AE910" s="72" t="str">
        <f>IF(VLOOKUP(Table1[[#This Row],[sheet]],Prg!$A$7:$J$31,10,FALSE)="","",VLOOKUP(Table1[[#This Row],[sheet]],Prg!$A$7:$J$31,10,FALSE)*1)</f>
        <v/>
      </c>
      <c r="AF910" s="72">
        <f>VLOOKUP(Table1[[#This Row],[sheet]],Prg!$A$7:$J$31,5,FALSE)</f>
        <v>0</v>
      </c>
      <c r="AG910" s="72">
        <f>ROW()</f>
        <v>910</v>
      </c>
    </row>
    <row r="911" spans="24:33" hidden="1" x14ac:dyDescent="0.3">
      <c r="X911" s="66">
        <v>6</v>
      </c>
      <c r="Y911" s="66" t="s">
        <v>490</v>
      </c>
      <c r="Z911" s="66" t="s">
        <v>464</v>
      </c>
      <c r="AA911" s="66" t="str">
        <f>IF(OR(VLOOKUP(Table1[[#This Row],[sheet]],Prg!$A$7:$F$31,6,FALSE)=Prg!$O$2,VLOOKUP(Table1[[#This Row],[sheet]],Prg!$A$7:$F$31,6,FALSE)=Prg!$O$3),"Yes","No")</f>
        <v>No</v>
      </c>
      <c r="AB911" s="66">
        <v>2022</v>
      </c>
      <c r="AC911" s="72">
        <v>15</v>
      </c>
      <c r="AD911" s="66">
        <f ca="1">IF(ISERROR(VLOOKUP(Table1[[#This Row],[item]],INDIRECT("'"&amp;Table1[[#This Row],[sheet]]&amp;"'!$A$8:$T$42"),Table1[[#This Row],[r]],FALSE)),"",VLOOKUP(Table1[[#This Row],[item]],INDIRECT("'"&amp;Table1[[#This Row],[sheet]]&amp;"'!$A$8:$T$42"),Table1[[#This Row],[r]],FALSE))</f>
        <v>0</v>
      </c>
      <c r="AE911" s="72" t="str">
        <f>IF(VLOOKUP(Table1[[#This Row],[sheet]],Prg!$A$7:$J$31,10,FALSE)="","",VLOOKUP(Table1[[#This Row],[sheet]],Prg!$A$7:$J$31,10,FALSE)*1)</f>
        <v/>
      </c>
      <c r="AF911" s="72">
        <f>VLOOKUP(Table1[[#This Row],[sheet]],Prg!$A$7:$J$31,5,FALSE)</f>
        <v>0</v>
      </c>
      <c r="AG911" s="72">
        <f>ROW()</f>
        <v>911</v>
      </c>
    </row>
    <row r="912" spans="24:33" hidden="1" x14ac:dyDescent="0.3">
      <c r="X912" s="66">
        <v>6</v>
      </c>
      <c r="Y912" s="66" t="s">
        <v>491</v>
      </c>
      <c r="Z912" s="66" t="s">
        <v>15</v>
      </c>
      <c r="AA912" s="66" t="str">
        <f>IF(OR(VLOOKUP(Table1[[#This Row],[sheet]],Prg!$A$7:$F$31,6,FALSE)=Prg!$O$2,VLOOKUP(Table1[[#This Row],[sheet]],Prg!$A$7:$F$31,6,FALSE)=Prg!$O$3),"Yes","No")</f>
        <v>No</v>
      </c>
      <c r="AB912" s="66">
        <v>2022</v>
      </c>
      <c r="AC912" s="72">
        <v>15</v>
      </c>
      <c r="AD912" s="66">
        <f ca="1">IF(ISERROR(VLOOKUP(Table1[[#This Row],[item]],INDIRECT("'"&amp;Table1[[#This Row],[sheet]]&amp;"'!$A$8:$T$42"),Table1[[#This Row],[r]],FALSE)),"",VLOOKUP(Table1[[#This Row],[item]],INDIRECT("'"&amp;Table1[[#This Row],[sheet]]&amp;"'!$A$8:$T$42"),Table1[[#This Row],[r]],FALSE))</f>
        <v>0</v>
      </c>
      <c r="AE912" s="72" t="str">
        <f>IF(VLOOKUP(Table1[[#This Row],[sheet]],Prg!$A$7:$J$31,10,FALSE)="","",VLOOKUP(Table1[[#This Row],[sheet]],Prg!$A$7:$J$31,10,FALSE)*1)</f>
        <v/>
      </c>
      <c r="AF912" s="72">
        <f>VLOOKUP(Table1[[#This Row],[sheet]],Prg!$A$7:$J$31,5,FALSE)</f>
        <v>0</v>
      </c>
      <c r="AG912" s="72">
        <f>ROW()</f>
        <v>912</v>
      </c>
    </row>
    <row r="913" spans="24:33" hidden="1" x14ac:dyDescent="0.3">
      <c r="X913" s="66">
        <v>6</v>
      </c>
      <c r="Y913" s="66" t="s">
        <v>492</v>
      </c>
      <c r="Z913" s="66" t="s">
        <v>16</v>
      </c>
      <c r="AA913" s="66" t="str">
        <f>IF(OR(VLOOKUP(Table1[[#This Row],[sheet]],Prg!$A$7:$F$31,6,FALSE)=Prg!$O$2,VLOOKUP(Table1[[#This Row],[sheet]],Prg!$A$7:$F$31,6,FALSE)=Prg!$O$3),"Yes","No")</f>
        <v>No</v>
      </c>
      <c r="AB913" s="66">
        <v>2022</v>
      </c>
      <c r="AC913" s="72">
        <v>15</v>
      </c>
      <c r="AD913" s="66">
        <f ca="1">IF(ISERROR(VLOOKUP(Table1[[#This Row],[item]],INDIRECT("'"&amp;Table1[[#This Row],[sheet]]&amp;"'!$A$8:$T$42"),Table1[[#This Row],[r]],FALSE)),"",VLOOKUP(Table1[[#This Row],[item]],INDIRECT("'"&amp;Table1[[#This Row],[sheet]]&amp;"'!$A$8:$T$42"),Table1[[#This Row],[r]],FALSE))</f>
        <v>0</v>
      </c>
      <c r="AE913" s="72" t="str">
        <f>IF(VLOOKUP(Table1[[#This Row],[sheet]],Prg!$A$7:$J$31,10,FALSE)="","",VLOOKUP(Table1[[#This Row],[sheet]],Prg!$A$7:$J$31,10,FALSE)*1)</f>
        <v/>
      </c>
      <c r="AF913" s="72">
        <f>VLOOKUP(Table1[[#This Row],[sheet]],Prg!$A$7:$J$31,5,FALSE)</f>
        <v>0</v>
      </c>
      <c r="AG913" s="72">
        <f>ROW()</f>
        <v>913</v>
      </c>
    </row>
    <row r="914" spans="24:33" hidden="1" x14ac:dyDescent="0.3">
      <c r="X914" s="66">
        <v>6</v>
      </c>
      <c r="Y914" s="66" t="s">
        <v>493</v>
      </c>
      <c r="Z914" s="66" t="s">
        <v>17</v>
      </c>
      <c r="AA914" s="66" t="str">
        <f>IF(OR(VLOOKUP(Table1[[#This Row],[sheet]],Prg!$A$7:$F$31,6,FALSE)=Prg!$O$2,VLOOKUP(Table1[[#This Row],[sheet]],Prg!$A$7:$F$31,6,FALSE)=Prg!$O$3),"Yes","No")</f>
        <v>No</v>
      </c>
      <c r="AB914" s="66">
        <v>2022</v>
      </c>
      <c r="AC914" s="72">
        <v>15</v>
      </c>
      <c r="AD914" s="66">
        <f ca="1">IF(ISERROR(VLOOKUP(Table1[[#This Row],[item]],INDIRECT("'"&amp;Table1[[#This Row],[sheet]]&amp;"'!$A$8:$T$42"),Table1[[#This Row],[r]],FALSE)),"",VLOOKUP(Table1[[#This Row],[item]],INDIRECT("'"&amp;Table1[[#This Row],[sheet]]&amp;"'!$A$8:$T$42"),Table1[[#This Row],[r]],FALSE))</f>
        <v>0</v>
      </c>
      <c r="AE914" s="72" t="str">
        <f>IF(VLOOKUP(Table1[[#This Row],[sheet]],Prg!$A$7:$J$31,10,FALSE)="","",VLOOKUP(Table1[[#This Row],[sheet]],Prg!$A$7:$J$31,10,FALSE)*1)</f>
        <v/>
      </c>
      <c r="AF914" s="72">
        <f>VLOOKUP(Table1[[#This Row],[sheet]],Prg!$A$7:$J$31,5,FALSE)</f>
        <v>0</v>
      </c>
      <c r="AG914" s="72">
        <f>ROW()</f>
        <v>914</v>
      </c>
    </row>
    <row r="915" spans="24:33" hidden="1" x14ac:dyDescent="0.3">
      <c r="X915" s="66">
        <v>6</v>
      </c>
      <c r="Y915" s="66" t="s">
        <v>494</v>
      </c>
      <c r="Z915" s="66" t="s">
        <v>465</v>
      </c>
      <c r="AA915" s="66" t="str">
        <f>IF(OR(VLOOKUP(Table1[[#This Row],[sheet]],Prg!$A$7:$F$31,6,FALSE)=Prg!$O$2,VLOOKUP(Table1[[#This Row],[sheet]],Prg!$A$7:$F$31,6,FALSE)=Prg!$O$3),"Yes","No")</f>
        <v>No</v>
      </c>
      <c r="AB915" s="66">
        <v>2022</v>
      </c>
      <c r="AC915" s="72">
        <v>15</v>
      </c>
      <c r="AD915" s="66">
        <f ca="1">IF(ISERROR(VLOOKUP(Table1[[#This Row],[item]],INDIRECT("'"&amp;Table1[[#This Row],[sheet]]&amp;"'!$A$8:$T$42"),Table1[[#This Row],[r]],FALSE)),"",VLOOKUP(Table1[[#This Row],[item]],INDIRECT("'"&amp;Table1[[#This Row],[sheet]]&amp;"'!$A$8:$T$42"),Table1[[#This Row],[r]],FALSE))</f>
        <v>0</v>
      </c>
      <c r="AE915" s="72" t="str">
        <f>IF(VLOOKUP(Table1[[#This Row],[sheet]],Prg!$A$7:$J$31,10,FALSE)="","",VLOOKUP(Table1[[#This Row],[sheet]],Prg!$A$7:$J$31,10,FALSE)*1)</f>
        <v/>
      </c>
      <c r="AF915" s="72">
        <f>VLOOKUP(Table1[[#This Row],[sheet]],Prg!$A$7:$J$31,5,FALSE)</f>
        <v>0</v>
      </c>
      <c r="AG915" s="72">
        <f>ROW()</f>
        <v>915</v>
      </c>
    </row>
    <row r="916" spans="24:33" hidden="1" x14ac:dyDescent="0.3">
      <c r="X916" s="66">
        <v>6</v>
      </c>
      <c r="Y916" s="66" t="s">
        <v>495</v>
      </c>
      <c r="Z916" s="66" t="s">
        <v>18</v>
      </c>
      <c r="AA916" s="66" t="str">
        <f>IF(OR(VLOOKUP(Table1[[#This Row],[sheet]],Prg!$A$7:$F$31,6,FALSE)=Prg!$O$2,VLOOKUP(Table1[[#This Row],[sheet]],Prg!$A$7:$F$31,6,FALSE)=Prg!$O$3),"Yes","No")</f>
        <v>No</v>
      </c>
      <c r="AB916" s="66">
        <v>2022</v>
      </c>
      <c r="AC916" s="72">
        <v>15</v>
      </c>
      <c r="AD916" s="66">
        <f ca="1">IF(ISERROR(VLOOKUP(Table1[[#This Row],[item]],INDIRECT("'"&amp;Table1[[#This Row],[sheet]]&amp;"'!$A$8:$T$42"),Table1[[#This Row],[r]],FALSE)),"",VLOOKUP(Table1[[#This Row],[item]],INDIRECT("'"&amp;Table1[[#This Row],[sheet]]&amp;"'!$A$8:$T$42"),Table1[[#This Row],[r]],FALSE))</f>
        <v>0</v>
      </c>
      <c r="AE916" s="72" t="str">
        <f>IF(VLOOKUP(Table1[[#This Row],[sheet]],Prg!$A$7:$J$31,10,FALSE)="","",VLOOKUP(Table1[[#This Row],[sheet]],Prg!$A$7:$J$31,10,FALSE)*1)</f>
        <v/>
      </c>
      <c r="AF916" s="72">
        <f>VLOOKUP(Table1[[#This Row],[sheet]],Prg!$A$7:$J$31,5,FALSE)</f>
        <v>0</v>
      </c>
      <c r="AG916" s="72">
        <f>ROW()</f>
        <v>916</v>
      </c>
    </row>
    <row r="917" spans="24:33" hidden="1" x14ac:dyDescent="0.3">
      <c r="X917" s="66">
        <v>6</v>
      </c>
      <c r="Y917" s="66" t="s">
        <v>496</v>
      </c>
      <c r="Z917" s="66" t="s">
        <v>19</v>
      </c>
      <c r="AA917" s="66" t="str">
        <f>IF(OR(VLOOKUP(Table1[[#This Row],[sheet]],Prg!$A$7:$F$31,6,FALSE)=Prg!$O$2,VLOOKUP(Table1[[#This Row],[sheet]],Prg!$A$7:$F$31,6,FALSE)=Prg!$O$3),"Yes","No")</f>
        <v>No</v>
      </c>
      <c r="AB917" s="66">
        <v>2022</v>
      </c>
      <c r="AC917" s="72">
        <v>15</v>
      </c>
      <c r="AD917" s="66">
        <f ca="1">IF(ISERROR(VLOOKUP(Table1[[#This Row],[item]],INDIRECT("'"&amp;Table1[[#This Row],[sheet]]&amp;"'!$A$8:$T$42"),Table1[[#This Row],[r]],FALSE)),"",VLOOKUP(Table1[[#This Row],[item]],INDIRECT("'"&amp;Table1[[#This Row],[sheet]]&amp;"'!$A$8:$T$42"),Table1[[#This Row],[r]],FALSE))</f>
        <v>0</v>
      </c>
      <c r="AE917" s="72" t="str">
        <f>IF(VLOOKUP(Table1[[#This Row],[sheet]],Prg!$A$7:$J$31,10,FALSE)="","",VLOOKUP(Table1[[#This Row],[sheet]],Prg!$A$7:$J$31,10,FALSE)*1)</f>
        <v/>
      </c>
      <c r="AF917" s="72">
        <f>VLOOKUP(Table1[[#This Row],[sheet]],Prg!$A$7:$J$31,5,FALSE)</f>
        <v>0</v>
      </c>
      <c r="AG917" s="72">
        <f>ROW()</f>
        <v>917</v>
      </c>
    </row>
    <row r="918" spans="24:33" hidden="1" x14ac:dyDescent="0.3">
      <c r="X918" s="66">
        <v>6</v>
      </c>
      <c r="Y918" s="66" t="s">
        <v>497</v>
      </c>
      <c r="Z918" s="66" t="s">
        <v>20</v>
      </c>
      <c r="AA918" s="66" t="str">
        <f>IF(OR(VLOOKUP(Table1[[#This Row],[sheet]],Prg!$A$7:$F$31,6,FALSE)=Prg!$O$2,VLOOKUP(Table1[[#This Row],[sheet]],Prg!$A$7:$F$31,6,FALSE)=Prg!$O$3),"Yes","No")</f>
        <v>No</v>
      </c>
      <c r="AB918" s="66">
        <v>2022</v>
      </c>
      <c r="AC918" s="72">
        <v>15</v>
      </c>
      <c r="AD918" s="66">
        <f ca="1">IF(ISERROR(VLOOKUP(Table1[[#This Row],[item]],INDIRECT("'"&amp;Table1[[#This Row],[sheet]]&amp;"'!$A$8:$T$42"),Table1[[#This Row],[r]],FALSE)),"",VLOOKUP(Table1[[#This Row],[item]],INDIRECT("'"&amp;Table1[[#This Row],[sheet]]&amp;"'!$A$8:$T$42"),Table1[[#This Row],[r]],FALSE))</f>
        <v>0</v>
      </c>
      <c r="AE918" s="72" t="str">
        <f>IF(VLOOKUP(Table1[[#This Row],[sheet]],Prg!$A$7:$J$31,10,FALSE)="","",VLOOKUP(Table1[[#This Row],[sheet]],Prg!$A$7:$J$31,10,FALSE)*1)</f>
        <v/>
      </c>
      <c r="AF918" s="72">
        <f>VLOOKUP(Table1[[#This Row],[sheet]],Prg!$A$7:$J$31,5,FALSE)</f>
        <v>0</v>
      </c>
      <c r="AG918" s="72">
        <f>ROW()</f>
        <v>918</v>
      </c>
    </row>
    <row r="919" spans="24:33" hidden="1" x14ac:dyDescent="0.3">
      <c r="X919" s="66">
        <v>6</v>
      </c>
      <c r="Y919" s="66" t="s">
        <v>498</v>
      </c>
      <c r="Z919" s="66" t="s">
        <v>466</v>
      </c>
      <c r="AA919" s="66" t="str">
        <f>IF(OR(VLOOKUP(Table1[[#This Row],[sheet]],Prg!$A$7:$F$31,6,FALSE)=Prg!$O$2,VLOOKUP(Table1[[#This Row],[sheet]],Prg!$A$7:$F$31,6,FALSE)=Prg!$O$3),"Yes","No")</f>
        <v>No</v>
      </c>
      <c r="AB919" s="66">
        <v>2022</v>
      </c>
      <c r="AC919" s="72">
        <v>15</v>
      </c>
      <c r="AD919" s="66">
        <f ca="1">IF(ISERROR(VLOOKUP(Table1[[#This Row],[item]],INDIRECT("'"&amp;Table1[[#This Row],[sheet]]&amp;"'!$A$8:$T$42"),Table1[[#This Row],[r]],FALSE)),"",VLOOKUP(Table1[[#This Row],[item]],INDIRECT("'"&amp;Table1[[#This Row],[sheet]]&amp;"'!$A$8:$T$42"),Table1[[#This Row],[r]],FALSE))</f>
        <v>0</v>
      </c>
      <c r="AE919" s="72" t="str">
        <f>IF(VLOOKUP(Table1[[#This Row],[sheet]],Prg!$A$7:$J$31,10,FALSE)="","",VLOOKUP(Table1[[#This Row],[sheet]],Prg!$A$7:$J$31,10,FALSE)*1)</f>
        <v/>
      </c>
      <c r="AF919" s="72">
        <f>VLOOKUP(Table1[[#This Row],[sheet]],Prg!$A$7:$J$31,5,FALSE)</f>
        <v>0</v>
      </c>
      <c r="AG919" s="72">
        <f>ROW()</f>
        <v>919</v>
      </c>
    </row>
    <row r="920" spans="24:33" hidden="1" x14ac:dyDescent="0.3">
      <c r="X920" s="66">
        <v>6</v>
      </c>
      <c r="Y920" s="66" t="s">
        <v>499</v>
      </c>
      <c r="Z920" s="66" t="s">
        <v>21</v>
      </c>
      <c r="AA920" s="66" t="str">
        <f>IF(OR(VLOOKUP(Table1[[#This Row],[sheet]],Prg!$A$7:$F$31,6,FALSE)=Prg!$O$2,VLOOKUP(Table1[[#This Row],[sheet]],Prg!$A$7:$F$31,6,FALSE)=Prg!$O$3),"Yes","No")</f>
        <v>No</v>
      </c>
      <c r="AB920" s="66">
        <v>2022</v>
      </c>
      <c r="AC920" s="72">
        <v>15</v>
      </c>
      <c r="AD920" s="66">
        <f ca="1">IF(ISERROR(VLOOKUP(Table1[[#This Row],[item]],INDIRECT("'"&amp;Table1[[#This Row],[sheet]]&amp;"'!$A$8:$T$42"),Table1[[#This Row],[r]],FALSE)),"",VLOOKUP(Table1[[#This Row],[item]],INDIRECT("'"&amp;Table1[[#This Row],[sheet]]&amp;"'!$A$8:$T$42"),Table1[[#This Row],[r]],FALSE))</f>
        <v>0</v>
      </c>
      <c r="AE920" s="72" t="str">
        <f>IF(VLOOKUP(Table1[[#This Row],[sheet]],Prg!$A$7:$J$31,10,FALSE)="","",VLOOKUP(Table1[[#This Row],[sheet]],Prg!$A$7:$J$31,10,FALSE)*1)</f>
        <v/>
      </c>
      <c r="AF920" s="72">
        <f>VLOOKUP(Table1[[#This Row],[sheet]],Prg!$A$7:$J$31,5,FALSE)</f>
        <v>0</v>
      </c>
      <c r="AG920" s="72">
        <f>ROW()</f>
        <v>920</v>
      </c>
    </row>
    <row r="921" spans="24:33" hidden="1" x14ac:dyDescent="0.3">
      <c r="X921" s="66">
        <v>6</v>
      </c>
      <c r="Y921" s="66" t="s">
        <v>500</v>
      </c>
      <c r="Z921" s="66" t="s">
        <v>22</v>
      </c>
      <c r="AA921" s="66" t="str">
        <f>IF(OR(VLOOKUP(Table1[[#This Row],[sheet]],Prg!$A$7:$F$31,6,FALSE)=Prg!$O$2,VLOOKUP(Table1[[#This Row],[sheet]],Prg!$A$7:$F$31,6,FALSE)=Prg!$O$3),"Yes","No")</f>
        <v>No</v>
      </c>
      <c r="AB921" s="66">
        <v>2022</v>
      </c>
      <c r="AC921" s="72">
        <v>15</v>
      </c>
      <c r="AD921" s="66">
        <f ca="1">IF(ISERROR(VLOOKUP(Table1[[#This Row],[item]],INDIRECT("'"&amp;Table1[[#This Row],[sheet]]&amp;"'!$A$8:$T$42"),Table1[[#This Row],[r]],FALSE)),"",VLOOKUP(Table1[[#This Row],[item]],INDIRECT("'"&amp;Table1[[#This Row],[sheet]]&amp;"'!$A$8:$T$42"),Table1[[#This Row],[r]],FALSE))</f>
        <v>0</v>
      </c>
      <c r="AE921" s="72" t="str">
        <f>IF(VLOOKUP(Table1[[#This Row],[sheet]],Prg!$A$7:$J$31,10,FALSE)="","",VLOOKUP(Table1[[#This Row],[sheet]],Prg!$A$7:$J$31,10,FALSE)*1)</f>
        <v/>
      </c>
      <c r="AF921" s="72">
        <f>VLOOKUP(Table1[[#This Row],[sheet]],Prg!$A$7:$J$31,5,FALSE)</f>
        <v>0</v>
      </c>
      <c r="AG921" s="72">
        <f>ROW()</f>
        <v>921</v>
      </c>
    </row>
    <row r="922" spans="24:33" hidden="1" x14ac:dyDescent="0.3">
      <c r="X922" s="66">
        <v>6</v>
      </c>
      <c r="Y922" s="66" t="s">
        <v>501</v>
      </c>
      <c r="Z922" s="66" t="s">
        <v>23</v>
      </c>
      <c r="AA922" s="66" t="str">
        <f>IF(OR(VLOOKUP(Table1[[#This Row],[sheet]],Prg!$A$7:$F$31,6,FALSE)=Prg!$O$2,VLOOKUP(Table1[[#This Row],[sheet]],Prg!$A$7:$F$31,6,FALSE)=Prg!$O$3),"Yes","No")</f>
        <v>No</v>
      </c>
      <c r="AB922" s="66">
        <v>2022</v>
      </c>
      <c r="AC922" s="72">
        <v>15</v>
      </c>
      <c r="AD922" s="66">
        <f ca="1">IF(ISERROR(VLOOKUP(Table1[[#This Row],[item]],INDIRECT("'"&amp;Table1[[#This Row],[sheet]]&amp;"'!$A$8:$T$42"),Table1[[#This Row],[r]],FALSE)),"",VLOOKUP(Table1[[#This Row],[item]],INDIRECT("'"&amp;Table1[[#This Row],[sheet]]&amp;"'!$A$8:$T$42"),Table1[[#This Row],[r]],FALSE))</f>
        <v>0</v>
      </c>
      <c r="AE922" s="72" t="str">
        <f>IF(VLOOKUP(Table1[[#This Row],[sheet]],Prg!$A$7:$J$31,10,FALSE)="","",VLOOKUP(Table1[[#This Row],[sheet]],Prg!$A$7:$J$31,10,FALSE)*1)</f>
        <v/>
      </c>
      <c r="AF922" s="72">
        <f>VLOOKUP(Table1[[#This Row],[sheet]],Prg!$A$7:$J$31,5,FALSE)</f>
        <v>0</v>
      </c>
      <c r="AG922" s="72">
        <f>ROW()</f>
        <v>922</v>
      </c>
    </row>
    <row r="923" spans="24:33" hidden="1" x14ac:dyDescent="0.3">
      <c r="X923" s="66">
        <v>6</v>
      </c>
      <c r="Y923" s="66" t="s">
        <v>502</v>
      </c>
      <c r="Z923" s="66" t="s">
        <v>467</v>
      </c>
      <c r="AA923" s="66" t="str">
        <f>IF(OR(VLOOKUP(Table1[[#This Row],[sheet]],Prg!$A$7:$F$31,6,FALSE)=Prg!$O$2,VLOOKUP(Table1[[#This Row],[sheet]],Prg!$A$7:$F$31,6,FALSE)=Prg!$O$3),"Yes","No")</f>
        <v>No</v>
      </c>
      <c r="AB923" s="66">
        <v>2022</v>
      </c>
      <c r="AC923" s="72">
        <v>15</v>
      </c>
      <c r="AD923" s="66">
        <f ca="1">IF(ISERROR(VLOOKUP(Table1[[#This Row],[item]],INDIRECT("'"&amp;Table1[[#This Row],[sheet]]&amp;"'!$A$8:$T$42"),Table1[[#This Row],[r]],FALSE)),"",VLOOKUP(Table1[[#This Row],[item]],INDIRECT("'"&amp;Table1[[#This Row],[sheet]]&amp;"'!$A$8:$T$42"),Table1[[#This Row],[r]],FALSE))</f>
        <v>0</v>
      </c>
      <c r="AE923" s="72" t="str">
        <f>IF(VLOOKUP(Table1[[#This Row],[sheet]],Prg!$A$7:$J$31,10,FALSE)="","",VLOOKUP(Table1[[#This Row],[sheet]],Prg!$A$7:$J$31,10,FALSE)*1)</f>
        <v/>
      </c>
      <c r="AF923" s="72">
        <f>VLOOKUP(Table1[[#This Row],[sheet]],Prg!$A$7:$J$31,5,FALSE)</f>
        <v>0</v>
      </c>
      <c r="AG923" s="72">
        <f>ROW()</f>
        <v>923</v>
      </c>
    </row>
    <row r="924" spans="24:33" hidden="1" x14ac:dyDescent="0.3">
      <c r="X924" s="66">
        <v>6</v>
      </c>
      <c r="Y924" s="66" t="s">
        <v>473</v>
      </c>
      <c r="Z924" s="66" t="s">
        <v>1</v>
      </c>
      <c r="AA924" s="66" t="str">
        <f>IF(OR(VLOOKUP(Table1[[#This Row],[sheet]],Prg!$A$7:$F$31,6,FALSE)=Prg!$O$2,VLOOKUP(Table1[[#This Row],[sheet]],Prg!$A$7:$F$31,6,FALSE)=Prg!$O$3),"Yes","No")</f>
        <v>No</v>
      </c>
      <c r="AB924" s="66">
        <v>2022</v>
      </c>
      <c r="AC924" s="72">
        <v>15</v>
      </c>
      <c r="AD924" s="66">
        <f ca="1">IF(ISERROR(VLOOKUP(Table1[[#This Row],[item]],INDIRECT("'"&amp;Table1[[#This Row],[sheet]]&amp;"'!$A$8:$T$42"),Table1[[#This Row],[r]],FALSE)),"",VLOOKUP(Table1[[#This Row],[item]],INDIRECT("'"&amp;Table1[[#This Row],[sheet]]&amp;"'!$A$8:$T$42"),Table1[[#This Row],[r]],FALSE))</f>
        <v>0</v>
      </c>
      <c r="AE924" s="72" t="str">
        <f>IF(VLOOKUP(Table1[[#This Row],[sheet]],Prg!$A$7:$J$31,10,FALSE)="","",VLOOKUP(Table1[[#This Row],[sheet]],Prg!$A$7:$J$31,10,FALSE)*1)</f>
        <v/>
      </c>
      <c r="AF924" s="72">
        <f>VLOOKUP(Table1[[#This Row],[sheet]],Prg!$A$7:$J$31,5,FALSE)</f>
        <v>0</v>
      </c>
      <c r="AG924" s="72">
        <f>ROW()</f>
        <v>924</v>
      </c>
    </row>
    <row r="925" spans="24:33" hidden="1" x14ac:dyDescent="0.3">
      <c r="X925" s="66">
        <v>6</v>
      </c>
      <c r="Y925" s="66" t="s">
        <v>474</v>
      </c>
      <c r="Z925" s="66" t="s">
        <v>24</v>
      </c>
      <c r="AA925" s="66" t="str">
        <f>IF(OR(VLOOKUP(Table1[[#This Row],[sheet]],Prg!$A$7:$F$31,6,FALSE)=Prg!$O$2,VLOOKUP(Table1[[#This Row],[sheet]],Prg!$A$7:$F$31,6,FALSE)=Prg!$O$3),"Yes","No")</f>
        <v>No</v>
      </c>
      <c r="AB925" s="66">
        <v>2022</v>
      </c>
      <c r="AC925" s="72">
        <v>15</v>
      </c>
      <c r="AD925" s="66">
        <f ca="1">IF(ISERROR(VLOOKUP(Table1[[#This Row],[item]],INDIRECT("'"&amp;Table1[[#This Row],[sheet]]&amp;"'!$A$8:$T$42"),Table1[[#This Row],[r]],FALSE)),"",VLOOKUP(Table1[[#This Row],[item]],INDIRECT("'"&amp;Table1[[#This Row],[sheet]]&amp;"'!$A$8:$T$42"),Table1[[#This Row],[r]],FALSE))</f>
        <v>0</v>
      </c>
      <c r="AE925" s="72" t="str">
        <f>IF(VLOOKUP(Table1[[#This Row],[sheet]],Prg!$A$7:$J$31,10,FALSE)="","",VLOOKUP(Table1[[#This Row],[sheet]],Prg!$A$7:$J$31,10,FALSE)*1)</f>
        <v/>
      </c>
      <c r="AF925" s="72">
        <f>VLOOKUP(Table1[[#This Row],[sheet]],Prg!$A$7:$J$31,5,FALSE)</f>
        <v>0</v>
      </c>
      <c r="AG925" s="72">
        <f>ROW()</f>
        <v>925</v>
      </c>
    </row>
    <row r="926" spans="24:33" hidden="1" x14ac:dyDescent="0.3">
      <c r="X926" s="66">
        <v>6</v>
      </c>
      <c r="Y926" s="66" t="s">
        <v>477</v>
      </c>
      <c r="Z926" s="66" t="s">
        <v>25</v>
      </c>
      <c r="AA926" s="66" t="str">
        <f>IF(OR(VLOOKUP(Table1[[#This Row],[sheet]],Prg!$A$7:$F$31,6,FALSE)=Prg!$O$2,VLOOKUP(Table1[[#This Row],[sheet]],Prg!$A$7:$F$31,6,FALSE)=Prg!$O$3),"Yes","No")</f>
        <v>No</v>
      </c>
      <c r="AB926" s="66">
        <v>2022</v>
      </c>
      <c r="AC926" s="72">
        <v>15</v>
      </c>
      <c r="AD926" s="66">
        <f ca="1">IF(ISERROR(VLOOKUP(Table1[[#This Row],[item]],INDIRECT("'"&amp;Table1[[#This Row],[sheet]]&amp;"'!$A$8:$T$42"),Table1[[#This Row],[r]],FALSE)),"",VLOOKUP(Table1[[#This Row],[item]],INDIRECT("'"&amp;Table1[[#This Row],[sheet]]&amp;"'!$A$8:$T$42"),Table1[[#This Row],[r]],FALSE))</f>
        <v>0</v>
      </c>
      <c r="AE926" s="72" t="str">
        <f>IF(VLOOKUP(Table1[[#This Row],[sheet]],Prg!$A$7:$J$31,10,FALSE)="","",VLOOKUP(Table1[[#This Row],[sheet]],Prg!$A$7:$J$31,10,FALSE)*1)</f>
        <v/>
      </c>
      <c r="AF926" s="72">
        <f>VLOOKUP(Table1[[#This Row],[sheet]],Prg!$A$7:$J$31,5,FALSE)</f>
        <v>0</v>
      </c>
      <c r="AG926" s="72">
        <f>ROW()</f>
        <v>926</v>
      </c>
    </row>
    <row r="927" spans="24:33" hidden="1" x14ac:dyDescent="0.3">
      <c r="X927" s="66">
        <v>6</v>
      </c>
      <c r="Y927" s="66" t="s">
        <v>478</v>
      </c>
      <c r="Z927" s="66" t="s">
        <v>26</v>
      </c>
      <c r="AA927" s="66" t="str">
        <f>IF(OR(VLOOKUP(Table1[[#This Row],[sheet]],Prg!$A$7:$F$31,6,FALSE)=Prg!$O$2,VLOOKUP(Table1[[#This Row],[sheet]],Prg!$A$7:$F$31,6,FALSE)=Prg!$O$3),"Yes","No")</f>
        <v>No</v>
      </c>
      <c r="AB927" s="66">
        <v>2022</v>
      </c>
      <c r="AC927" s="72">
        <v>15</v>
      </c>
      <c r="AD927" s="66">
        <f ca="1">IF(ISERROR(VLOOKUP(Table1[[#This Row],[item]],INDIRECT("'"&amp;Table1[[#This Row],[sheet]]&amp;"'!$A$8:$T$42"),Table1[[#This Row],[r]],FALSE)),"",VLOOKUP(Table1[[#This Row],[item]],INDIRECT("'"&amp;Table1[[#This Row],[sheet]]&amp;"'!$A$8:$T$42"),Table1[[#This Row],[r]],FALSE))</f>
        <v>0</v>
      </c>
      <c r="AE927" s="72" t="str">
        <f>IF(VLOOKUP(Table1[[#This Row],[sheet]],Prg!$A$7:$J$31,10,FALSE)="","",VLOOKUP(Table1[[#This Row],[sheet]],Prg!$A$7:$J$31,10,FALSE)*1)</f>
        <v/>
      </c>
      <c r="AF927" s="72">
        <f>VLOOKUP(Table1[[#This Row],[sheet]],Prg!$A$7:$J$31,5,FALSE)</f>
        <v>0</v>
      </c>
      <c r="AG927" s="72">
        <f>ROW()</f>
        <v>927</v>
      </c>
    </row>
    <row r="928" spans="24:33" hidden="1" x14ac:dyDescent="0.3">
      <c r="X928" s="66">
        <v>6</v>
      </c>
      <c r="Y928" s="66" t="s">
        <v>479</v>
      </c>
      <c r="Z928" s="66" t="s">
        <v>27</v>
      </c>
      <c r="AA928" s="66" t="str">
        <f>IF(OR(VLOOKUP(Table1[[#This Row],[sheet]],Prg!$A$7:$F$31,6,FALSE)=Prg!$O$2,VLOOKUP(Table1[[#This Row],[sheet]],Prg!$A$7:$F$31,6,FALSE)=Prg!$O$3),"Yes","No")</f>
        <v>No</v>
      </c>
      <c r="AB928" s="66">
        <v>2022</v>
      </c>
      <c r="AC928" s="72">
        <v>15</v>
      </c>
      <c r="AD928" s="66">
        <f ca="1">IF(ISERROR(VLOOKUP(Table1[[#This Row],[item]],INDIRECT("'"&amp;Table1[[#This Row],[sheet]]&amp;"'!$A$8:$T$42"),Table1[[#This Row],[r]],FALSE)),"",VLOOKUP(Table1[[#This Row],[item]],INDIRECT("'"&amp;Table1[[#This Row],[sheet]]&amp;"'!$A$8:$T$42"),Table1[[#This Row],[r]],FALSE))</f>
        <v>0</v>
      </c>
      <c r="AE928" s="72" t="str">
        <f>IF(VLOOKUP(Table1[[#This Row],[sheet]],Prg!$A$7:$J$31,10,FALSE)="","",VLOOKUP(Table1[[#This Row],[sheet]],Prg!$A$7:$J$31,10,FALSE)*1)</f>
        <v/>
      </c>
      <c r="AF928" s="72">
        <f>VLOOKUP(Table1[[#This Row],[sheet]],Prg!$A$7:$J$31,5,FALSE)</f>
        <v>0</v>
      </c>
      <c r="AG928" s="72">
        <f>ROW()</f>
        <v>928</v>
      </c>
    </row>
    <row r="929" spans="24:33" hidden="1" x14ac:dyDescent="0.3">
      <c r="X929" s="66">
        <v>6</v>
      </c>
      <c r="Y929" s="66" t="s">
        <v>475</v>
      </c>
      <c r="Z929" s="66" t="s">
        <v>28</v>
      </c>
      <c r="AA929" s="66" t="str">
        <f>IF(OR(VLOOKUP(Table1[[#This Row],[sheet]],Prg!$A$7:$F$31,6,FALSE)=Prg!$O$2,VLOOKUP(Table1[[#This Row],[sheet]],Prg!$A$7:$F$31,6,FALSE)=Prg!$O$3),"Yes","No")</f>
        <v>No</v>
      </c>
      <c r="AB929" s="66">
        <v>2022</v>
      </c>
      <c r="AC929" s="72">
        <v>15</v>
      </c>
      <c r="AD929" s="66">
        <f ca="1">IF(ISERROR(VLOOKUP(Table1[[#This Row],[item]],INDIRECT("'"&amp;Table1[[#This Row],[sheet]]&amp;"'!$A$8:$T$42"),Table1[[#This Row],[r]],FALSE)),"",VLOOKUP(Table1[[#This Row],[item]],INDIRECT("'"&amp;Table1[[#This Row],[sheet]]&amp;"'!$A$8:$T$42"),Table1[[#This Row],[r]],FALSE))</f>
        <v>0</v>
      </c>
      <c r="AE929" s="72" t="str">
        <f>IF(VLOOKUP(Table1[[#This Row],[sheet]],Prg!$A$7:$J$31,10,FALSE)="","",VLOOKUP(Table1[[#This Row],[sheet]],Prg!$A$7:$J$31,10,FALSE)*1)</f>
        <v/>
      </c>
      <c r="AF929" s="72">
        <f>VLOOKUP(Table1[[#This Row],[sheet]],Prg!$A$7:$J$31,5,FALSE)</f>
        <v>0</v>
      </c>
      <c r="AG929" s="72">
        <f>ROW()</f>
        <v>929</v>
      </c>
    </row>
    <row r="930" spans="24:33" hidden="1" x14ac:dyDescent="0.3">
      <c r="X930" s="66">
        <v>6</v>
      </c>
      <c r="Y930" s="66" t="s">
        <v>480</v>
      </c>
      <c r="Z930" s="66" t="s">
        <v>29</v>
      </c>
      <c r="AA930" s="66" t="str">
        <f>IF(OR(VLOOKUP(Table1[[#This Row],[sheet]],Prg!$A$7:$F$31,6,FALSE)=Prg!$O$2,VLOOKUP(Table1[[#This Row],[sheet]],Prg!$A$7:$F$31,6,FALSE)=Prg!$O$3),"Yes","No")</f>
        <v>No</v>
      </c>
      <c r="AB930" s="66">
        <v>2022</v>
      </c>
      <c r="AC930" s="72">
        <v>15</v>
      </c>
      <c r="AD930" s="66">
        <f ca="1">IF(ISERROR(VLOOKUP(Table1[[#This Row],[item]],INDIRECT("'"&amp;Table1[[#This Row],[sheet]]&amp;"'!$A$8:$T$42"),Table1[[#This Row],[r]],FALSE)),"",VLOOKUP(Table1[[#This Row],[item]],INDIRECT("'"&amp;Table1[[#This Row],[sheet]]&amp;"'!$A$8:$T$42"),Table1[[#This Row],[r]],FALSE))</f>
        <v>0</v>
      </c>
      <c r="AE930" s="72" t="str">
        <f>IF(VLOOKUP(Table1[[#This Row],[sheet]],Prg!$A$7:$J$31,10,FALSE)="","",VLOOKUP(Table1[[#This Row],[sheet]],Prg!$A$7:$J$31,10,FALSE)*1)</f>
        <v/>
      </c>
      <c r="AF930" s="72">
        <f>VLOOKUP(Table1[[#This Row],[sheet]],Prg!$A$7:$J$31,5,FALSE)</f>
        <v>0</v>
      </c>
      <c r="AG930" s="72">
        <f>ROW()</f>
        <v>930</v>
      </c>
    </row>
    <row r="931" spans="24:33" hidden="1" x14ac:dyDescent="0.3">
      <c r="X931" s="66">
        <v>6</v>
      </c>
      <c r="Y931" s="66" t="s">
        <v>481</v>
      </c>
      <c r="Z931" s="66" t="s">
        <v>30</v>
      </c>
      <c r="AA931" s="66" t="str">
        <f>IF(OR(VLOOKUP(Table1[[#This Row],[sheet]],Prg!$A$7:$F$31,6,FALSE)=Prg!$O$2,VLOOKUP(Table1[[#This Row],[sheet]],Prg!$A$7:$F$31,6,FALSE)=Prg!$O$3),"Yes","No")</f>
        <v>No</v>
      </c>
      <c r="AB931" s="66">
        <v>2022</v>
      </c>
      <c r="AC931" s="72">
        <v>15</v>
      </c>
      <c r="AD931" s="66">
        <f ca="1">IF(ISERROR(VLOOKUP(Table1[[#This Row],[item]],INDIRECT("'"&amp;Table1[[#This Row],[sheet]]&amp;"'!$A$8:$T$42"),Table1[[#This Row],[r]],FALSE)),"",VLOOKUP(Table1[[#This Row],[item]],INDIRECT("'"&amp;Table1[[#This Row],[sheet]]&amp;"'!$A$8:$T$42"),Table1[[#This Row],[r]],FALSE))</f>
        <v>0</v>
      </c>
      <c r="AE931" s="72" t="str">
        <f>IF(VLOOKUP(Table1[[#This Row],[sheet]],Prg!$A$7:$J$31,10,FALSE)="","",VLOOKUP(Table1[[#This Row],[sheet]],Prg!$A$7:$J$31,10,FALSE)*1)</f>
        <v/>
      </c>
      <c r="AF931" s="72">
        <f>VLOOKUP(Table1[[#This Row],[sheet]],Prg!$A$7:$J$31,5,FALSE)</f>
        <v>0</v>
      </c>
      <c r="AG931" s="72">
        <f>ROW()</f>
        <v>931</v>
      </c>
    </row>
    <row r="932" spans="24:33" hidden="1" x14ac:dyDescent="0.3">
      <c r="X932" s="66">
        <v>6</v>
      </c>
      <c r="Y932" s="66" t="s">
        <v>482</v>
      </c>
      <c r="Z932" s="66" t="s">
        <v>27</v>
      </c>
      <c r="AA932" s="66" t="str">
        <f>IF(OR(VLOOKUP(Table1[[#This Row],[sheet]],Prg!$A$7:$F$31,6,FALSE)=Prg!$O$2,VLOOKUP(Table1[[#This Row],[sheet]],Prg!$A$7:$F$31,6,FALSE)=Prg!$O$3),"Yes","No")</f>
        <v>No</v>
      </c>
      <c r="AB932" s="66">
        <v>2022</v>
      </c>
      <c r="AC932" s="72">
        <v>15</v>
      </c>
      <c r="AD932" s="66">
        <f ca="1">IF(ISERROR(VLOOKUP(Table1[[#This Row],[item]],INDIRECT("'"&amp;Table1[[#This Row],[sheet]]&amp;"'!$A$8:$T$42"),Table1[[#This Row],[r]],FALSE)),"",VLOOKUP(Table1[[#This Row],[item]],INDIRECT("'"&amp;Table1[[#This Row],[sheet]]&amp;"'!$A$8:$T$42"),Table1[[#This Row],[r]],FALSE))</f>
        <v>0</v>
      </c>
      <c r="AE932" s="72" t="str">
        <f>IF(VLOOKUP(Table1[[#This Row],[sheet]],Prg!$A$7:$J$31,10,FALSE)="","",VLOOKUP(Table1[[#This Row],[sheet]],Prg!$A$7:$J$31,10,FALSE)*1)</f>
        <v/>
      </c>
      <c r="AF932" s="72">
        <f>VLOOKUP(Table1[[#This Row],[sheet]],Prg!$A$7:$J$31,5,FALSE)</f>
        <v>0</v>
      </c>
      <c r="AG932" s="72">
        <f>ROW()</f>
        <v>932</v>
      </c>
    </row>
    <row r="933" spans="24:33" hidden="1" x14ac:dyDescent="0.3">
      <c r="X933" s="66">
        <v>6</v>
      </c>
      <c r="Y933" s="66" t="s">
        <v>476</v>
      </c>
      <c r="Z933" s="66" t="s">
        <v>469</v>
      </c>
      <c r="AA933" s="66" t="str">
        <f>IF(OR(VLOOKUP(Table1[[#This Row],[sheet]],Prg!$A$7:$F$31,6,FALSE)=Prg!$O$2,VLOOKUP(Table1[[#This Row],[sheet]],Prg!$A$7:$F$31,6,FALSE)=Prg!$O$3),"Yes","No")</f>
        <v>No</v>
      </c>
      <c r="AB933" s="66">
        <v>2022</v>
      </c>
      <c r="AC933" s="72">
        <v>15</v>
      </c>
      <c r="AD933" s="66">
        <f ca="1">IF(ISERROR(VLOOKUP(Table1[[#This Row],[item]],INDIRECT("'"&amp;Table1[[#This Row],[sheet]]&amp;"'!$A$8:$T$42"),Table1[[#This Row],[r]],FALSE)),"",VLOOKUP(Table1[[#This Row],[item]],INDIRECT("'"&amp;Table1[[#This Row],[sheet]]&amp;"'!$A$8:$T$42"),Table1[[#This Row],[r]],FALSE))</f>
        <v>0</v>
      </c>
      <c r="AE933" s="72" t="str">
        <f>IF(VLOOKUP(Table1[[#This Row],[sheet]],Prg!$A$7:$J$31,10,FALSE)="","",VLOOKUP(Table1[[#This Row],[sheet]],Prg!$A$7:$J$31,10,FALSE)*1)</f>
        <v/>
      </c>
      <c r="AF933" s="72">
        <f>VLOOKUP(Table1[[#This Row],[sheet]],Prg!$A$7:$J$31,5,FALSE)</f>
        <v>0</v>
      </c>
      <c r="AG933" s="72">
        <f>ROW()</f>
        <v>933</v>
      </c>
    </row>
    <row r="934" spans="24:33" hidden="1" x14ac:dyDescent="0.3">
      <c r="X934" s="66">
        <v>6</v>
      </c>
      <c r="Y934" s="66" t="s">
        <v>483</v>
      </c>
      <c r="Z934" s="66" t="s">
        <v>470</v>
      </c>
      <c r="AA934" s="66" t="str">
        <f>IF(OR(VLOOKUP(Table1[[#This Row],[sheet]],Prg!$A$7:$F$31,6,FALSE)=Prg!$O$2,VLOOKUP(Table1[[#This Row],[sheet]],Prg!$A$7:$F$31,6,FALSE)=Prg!$O$3),"Yes","No")</f>
        <v>No</v>
      </c>
      <c r="AB934" s="66">
        <v>2022</v>
      </c>
      <c r="AC934" s="72">
        <v>15</v>
      </c>
      <c r="AD934" s="66">
        <f ca="1">IF(ISERROR(VLOOKUP(Table1[[#This Row],[item]],INDIRECT("'"&amp;Table1[[#This Row],[sheet]]&amp;"'!$A$8:$T$42"),Table1[[#This Row],[r]],FALSE)),"",VLOOKUP(Table1[[#This Row],[item]],INDIRECT("'"&amp;Table1[[#This Row],[sheet]]&amp;"'!$A$8:$T$42"),Table1[[#This Row],[r]],FALSE))</f>
        <v>0</v>
      </c>
      <c r="AE934" s="72" t="str">
        <f>IF(VLOOKUP(Table1[[#This Row],[sheet]],Prg!$A$7:$J$31,10,FALSE)="","",VLOOKUP(Table1[[#This Row],[sheet]],Prg!$A$7:$J$31,10,FALSE)*1)</f>
        <v/>
      </c>
      <c r="AF934" s="72">
        <f>VLOOKUP(Table1[[#This Row],[sheet]],Prg!$A$7:$J$31,5,FALSE)</f>
        <v>0</v>
      </c>
      <c r="AG934" s="72">
        <f>ROW()</f>
        <v>934</v>
      </c>
    </row>
    <row r="935" spans="24:33" hidden="1" x14ac:dyDescent="0.3">
      <c r="X935" s="66">
        <v>6</v>
      </c>
      <c r="Y935" s="66" t="s">
        <v>484</v>
      </c>
      <c r="Z935" s="66" t="s">
        <v>471</v>
      </c>
      <c r="AA935" s="66" t="str">
        <f>IF(OR(VLOOKUP(Table1[[#This Row],[sheet]],Prg!$A$7:$F$31,6,FALSE)=Prg!$O$2,VLOOKUP(Table1[[#This Row],[sheet]],Prg!$A$7:$F$31,6,FALSE)=Prg!$O$3),"Yes","No")</f>
        <v>No</v>
      </c>
      <c r="AB935" s="66">
        <v>2022</v>
      </c>
      <c r="AC935" s="72">
        <v>15</v>
      </c>
      <c r="AD935" s="66">
        <f ca="1">IF(ISERROR(VLOOKUP(Table1[[#This Row],[item]],INDIRECT("'"&amp;Table1[[#This Row],[sheet]]&amp;"'!$A$8:$T$42"),Table1[[#This Row],[r]],FALSE)),"",VLOOKUP(Table1[[#This Row],[item]],INDIRECT("'"&amp;Table1[[#This Row],[sheet]]&amp;"'!$A$8:$T$42"),Table1[[#This Row],[r]],FALSE))</f>
        <v>0</v>
      </c>
      <c r="AE935" s="72" t="str">
        <f>IF(VLOOKUP(Table1[[#This Row],[sheet]],Prg!$A$7:$J$31,10,FALSE)="","",VLOOKUP(Table1[[#This Row],[sheet]],Prg!$A$7:$J$31,10,FALSE)*1)</f>
        <v/>
      </c>
      <c r="AF935" s="72">
        <f>VLOOKUP(Table1[[#This Row],[sheet]],Prg!$A$7:$J$31,5,FALSE)</f>
        <v>0</v>
      </c>
      <c r="AG935" s="72">
        <f>ROW()</f>
        <v>935</v>
      </c>
    </row>
    <row r="936" spans="24:33" hidden="1" x14ac:dyDescent="0.3">
      <c r="X936" s="66">
        <v>6</v>
      </c>
      <c r="Y936" s="66" t="s">
        <v>485</v>
      </c>
      <c r="Z936" s="66" t="s">
        <v>472</v>
      </c>
      <c r="AA936" s="66" t="str">
        <f>IF(OR(VLOOKUP(Table1[[#This Row],[sheet]],Prg!$A$7:$F$31,6,FALSE)=Prg!$O$2,VLOOKUP(Table1[[#This Row],[sheet]],Prg!$A$7:$F$31,6,FALSE)=Prg!$O$3),"Yes","No")</f>
        <v>No</v>
      </c>
      <c r="AB936" s="66">
        <v>2022</v>
      </c>
      <c r="AC936" s="72">
        <v>15</v>
      </c>
      <c r="AD936" s="66">
        <f ca="1">IF(ISERROR(VLOOKUP(Table1[[#This Row],[item]],INDIRECT("'"&amp;Table1[[#This Row],[sheet]]&amp;"'!$A$8:$T$42"),Table1[[#This Row],[r]],FALSE)),"",VLOOKUP(Table1[[#This Row],[item]],INDIRECT("'"&amp;Table1[[#This Row],[sheet]]&amp;"'!$A$8:$T$42"),Table1[[#This Row],[r]],FALSE))</f>
        <v>0</v>
      </c>
      <c r="AE936" s="72" t="str">
        <f>IF(VLOOKUP(Table1[[#This Row],[sheet]],Prg!$A$7:$J$31,10,FALSE)="","",VLOOKUP(Table1[[#This Row],[sheet]],Prg!$A$7:$J$31,10,FALSE)*1)</f>
        <v/>
      </c>
      <c r="AF936" s="72">
        <f>VLOOKUP(Table1[[#This Row],[sheet]],Prg!$A$7:$J$31,5,FALSE)</f>
        <v>0</v>
      </c>
      <c r="AG936" s="72">
        <f>ROW()</f>
        <v>936</v>
      </c>
    </row>
    <row r="937" spans="24:33" hidden="1" x14ac:dyDescent="0.3">
      <c r="X937" s="66">
        <v>6</v>
      </c>
      <c r="Y937" s="66" t="s">
        <v>486</v>
      </c>
      <c r="Z937" s="66" t="s">
        <v>31</v>
      </c>
      <c r="AA937" s="66" t="str">
        <f>IF(OR(VLOOKUP(Table1[[#This Row],[sheet]],Prg!$A$7:$F$31,6,FALSE)=Prg!$O$2,VLOOKUP(Table1[[#This Row],[sheet]],Prg!$A$7:$F$31,6,FALSE)=Prg!$O$3),"Yes","No")</f>
        <v>No</v>
      </c>
      <c r="AB937" s="66">
        <v>2022</v>
      </c>
      <c r="AC937" s="72">
        <v>15</v>
      </c>
      <c r="AD937" s="66">
        <f ca="1">IF(ISERROR(VLOOKUP(Table1[[#This Row],[item]],INDIRECT("'"&amp;Table1[[#This Row],[sheet]]&amp;"'!$A$8:$T$42"),Table1[[#This Row],[r]],FALSE)),"",VLOOKUP(Table1[[#This Row],[item]],INDIRECT("'"&amp;Table1[[#This Row],[sheet]]&amp;"'!$A$8:$T$42"),Table1[[#This Row],[r]],FALSE))</f>
        <v>0</v>
      </c>
      <c r="AE937" s="72" t="str">
        <f>IF(VLOOKUP(Table1[[#This Row],[sheet]],Prg!$A$7:$J$31,10,FALSE)="","",VLOOKUP(Table1[[#This Row],[sheet]],Prg!$A$7:$J$31,10,FALSE)*1)</f>
        <v/>
      </c>
      <c r="AF937" s="72">
        <f>VLOOKUP(Table1[[#This Row],[sheet]],Prg!$A$7:$J$31,5,FALSE)</f>
        <v>0</v>
      </c>
      <c r="AG937" s="72">
        <f>ROW()</f>
        <v>937</v>
      </c>
    </row>
    <row r="938" spans="24:33" hidden="1" x14ac:dyDescent="0.3">
      <c r="X938" s="66">
        <v>6</v>
      </c>
      <c r="Y938" s="66" t="s">
        <v>487</v>
      </c>
      <c r="Z938" s="66" t="s">
        <v>12</v>
      </c>
      <c r="AA938" s="66" t="str">
        <f>IF(OR(VLOOKUP(Table1[[#This Row],[sheet]],Prg!$A$7:$F$31,6,FALSE)=Prg!$O$2,VLOOKUP(Table1[[#This Row],[sheet]],Prg!$A$7:$F$31,6,FALSE)=Prg!$O$3),"Yes","No")</f>
        <v>No</v>
      </c>
      <c r="AB938" s="66">
        <v>2023</v>
      </c>
      <c r="AC938" s="72">
        <v>16</v>
      </c>
      <c r="AD938" s="66">
        <f ca="1">IF(ISERROR(VLOOKUP(Table1[[#This Row],[item]],INDIRECT("'"&amp;Table1[[#This Row],[sheet]]&amp;"'!$A$8:$T$42"),Table1[[#This Row],[r]],FALSE)),"",VLOOKUP(Table1[[#This Row],[item]],INDIRECT("'"&amp;Table1[[#This Row],[sheet]]&amp;"'!$A$8:$T$42"),Table1[[#This Row],[r]],FALSE))</f>
        <v>0</v>
      </c>
      <c r="AE938" s="72" t="str">
        <f>IF(VLOOKUP(Table1[[#This Row],[sheet]],Prg!$A$7:$J$31,10,FALSE)="","",VLOOKUP(Table1[[#This Row],[sheet]],Prg!$A$7:$J$31,10,FALSE)*1)</f>
        <v/>
      </c>
      <c r="AF938" s="72">
        <f>VLOOKUP(Table1[[#This Row],[sheet]],Prg!$A$7:$J$31,5,FALSE)</f>
        <v>0</v>
      </c>
      <c r="AG938" s="72">
        <f>ROW()</f>
        <v>938</v>
      </c>
    </row>
    <row r="939" spans="24:33" hidden="1" x14ac:dyDescent="0.3">
      <c r="X939" s="66">
        <v>6</v>
      </c>
      <c r="Y939" s="66" t="s">
        <v>488</v>
      </c>
      <c r="Z939" s="66" t="s">
        <v>13</v>
      </c>
      <c r="AA939" s="66" t="str">
        <f>IF(OR(VLOOKUP(Table1[[#This Row],[sheet]],Prg!$A$7:$F$31,6,FALSE)=Prg!$O$2,VLOOKUP(Table1[[#This Row],[sheet]],Prg!$A$7:$F$31,6,FALSE)=Prg!$O$3),"Yes","No")</f>
        <v>No</v>
      </c>
      <c r="AB939" s="66">
        <v>2023</v>
      </c>
      <c r="AC939" s="72">
        <v>16</v>
      </c>
      <c r="AD939" s="66">
        <f ca="1">IF(ISERROR(VLOOKUP(Table1[[#This Row],[item]],INDIRECT("'"&amp;Table1[[#This Row],[sheet]]&amp;"'!$A$8:$T$42"),Table1[[#This Row],[r]],FALSE)),"",VLOOKUP(Table1[[#This Row],[item]],INDIRECT("'"&amp;Table1[[#This Row],[sheet]]&amp;"'!$A$8:$T$42"),Table1[[#This Row],[r]],FALSE))</f>
        <v>0</v>
      </c>
      <c r="AE939" s="72" t="str">
        <f>IF(VLOOKUP(Table1[[#This Row],[sheet]],Prg!$A$7:$J$31,10,FALSE)="","",VLOOKUP(Table1[[#This Row],[sheet]],Prg!$A$7:$J$31,10,FALSE)*1)</f>
        <v/>
      </c>
      <c r="AF939" s="72">
        <f>VLOOKUP(Table1[[#This Row],[sheet]],Prg!$A$7:$J$31,5,FALSE)</f>
        <v>0</v>
      </c>
      <c r="AG939" s="72">
        <f>ROW()</f>
        <v>939</v>
      </c>
    </row>
    <row r="940" spans="24:33" hidden="1" x14ac:dyDescent="0.3">
      <c r="X940" s="66">
        <v>6</v>
      </c>
      <c r="Y940" s="66" t="s">
        <v>489</v>
      </c>
      <c r="Z940" s="66" t="s">
        <v>14</v>
      </c>
      <c r="AA940" s="66" t="str">
        <f>IF(OR(VLOOKUP(Table1[[#This Row],[sheet]],Prg!$A$7:$F$31,6,FALSE)=Prg!$O$2,VLOOKUP(Table1[[#This Row],[sheet]],Prg!$A$7:$F$31,6,FALSE)=Prg!$O$3),"Yes","No")</f>
        <v>No</v>
      </c>
      <c r="AB940" s="66">
        <v>2023</v>
      </c>
      <c r="AC940" s="72">
        <v>16</v>
      </c>
      <c r="AD940" s="66">
        <f ca="1">IF(ISERROR(VLOOKUP(Table1[[#This Row],[item]],INDIRECT("'"&amp;Table1[[#This Row],[sheet]]&amp;"'!$A$8:$T$42"),Table1[[#This Row],[r]],FALSE)),"",VLOOKUP(Table1[[#This Row],[item]],INDIRECT("'"&amp;Table1[[#This Row],[sheet]]&amp;"'!$A$8:$T$42"),Table1[[#This Row],[r]],FALSE))</f>
        <v>0</v>
      </c>
      <c r="AE940" s="72" t="str">
        <f>IF(VLOOKUP(Table1[[#This Row],[sheet]],Prg!$A$7:$J$31,10,FALSE)="","",VLOOKUP(Table1[[#This Row],[sheet]],Prg!$A$7:$J$31,10,FALSE)*1)</f>
        <v/>
      </c>
      <c r="AF940" s="72">
        <f>VLOOKUP(Table1[[#This Row],[sheet]],Prg!$A$7:$J$31,5,FALSE)</f>
        <v>0</v>
      </c>
      <c r="AG940" s="72">
        <f>ROW()</f>
        <v>940</v>
      </c>
    </row>
    <row r="941" spans="24:33" hidden="1" x14ac:dyDescent="0.3">
      <c r="X941" s="66">
        <v>6</v>
      </c>
      <c r="Y941" s="66" t="s">
        <v>490</v>
      </c>
      <c r="Z941" s="66" t="s">
        <v>464</v>
      </c>
      <c r="AA941" s="66" t="str">
        <f>IF(OR(VLOOKUP(Table1[[#This Row],[sheet]],Prg!$A$7:$F$31,6,FALSE)=Prg!$O$2,VLOOKUP(Table1[[#This Row],[sheet]],Prg!$A$7:$F$31,6,FALSE)=Prg!$O$3),"Yes","No")</f>
        <v>No</v>
      </c>
      <c r="AB941" s="66">
        <v>2023</v>
      </c>
      <c r="AC941" s="72">
        <v>16</v>
      </c>
      <c r="AD941" s="66">
        <f ca="1">IF(ISERROR(VLOOKUP(Table1[[#This Row],[item]],INDIRECT("'"&amp;Table1[[#This Row],[sheet]]&amp;"'!$A$8:$T$42"),Table1[[#This Row],[r]],FALSE)),"",VLOOKUP(Table1[[#This Row],[item]],INDIRECT("'"&amp;Table1[[#This Row],[sheet]]&amp;"'!$A$8:$T$42"),Table1[[#This Row],[r]],FALSE))</f>
        <v>0</v>
      </c>
      <c r="AE941" s="72" t="str">
        <f>IF(VLOOKUP(Table1[[#This Row],[sheet]],Prg!$A$7:$J$31,10,FALSE)="","",VLOOKUP(Table1[[#This Row],[sheet]],Prg!$A$7:$J$31,10,FALSE)*1)</f>
        <v/>
      </c>
      <c r="AF941" s="72">
        <f>VLOOKUP(Table1[[#This Row],[sheet]],Prg!$A$7:$J$31,5,FALSE)</f>
        <v>0</v>
      </c>
      <c r="AG941" s="72">
        <f>ROW()</f>
        <v>941</v>
      </c>
    </row>
    <row r="942" spans="24:33" hidden="1" x14ac:dyDescent="0.3">
      <c r="X942" s="66">
        <v>6</v>
      </c>
      <c r="Y942" s="66" t="s">
        <v>491</v>
      </c>
      <c r="Z942" s="66" t="s">
        <v>15</v>
      </c>
      <c r="AA942" s="66" t="str">
        <f>IF(OR(VLOOKUP(Table1[[#This Row],[sheet]],Prg!$A$7:$F$31,6,FALSE)=Prg!$O$2,VLOOKUP(Table1[[#This Row],[sheet]],Prg!$A$7:$F$31,6,FALSE)=Prg!$O$3),"Yes","No")</f>
        <v>No</v>
      </c>
      <c r="AB942" s="66">
        <v>2023</v>
      </c>
      <c r="AC942" s="72">
        <v>16</v>
      </c>
      <c r="AD942" s="66">
        <f ca="1">IF(ISERROR(VLOOKUP(Table1[[#This Row],[item]],INDIRECT("'"&amp;Table1[[#This Row],[sheet]]&amp;"'!$A$8:$T$42"),Table1[[#This Row],[r]],FALSE)),"",VLOOKUP(Table1[[#This Row],[item]],INDIRECT("'"&amp;Table1[[#This Row],[sheet]]&amp;"'!$A$8:$T$42"),Table1[[#This Row],[r]],FALSE))</f>
        <v>0</v>
      </c>
      <c r="AE942" s="72" t="str">
        <f>IF(VLOOKUP(Table1[[#This Row],[sheet]],Prg!$A$7:$J$31,10,FALSE)="","",VLOOKUP(Table1[[#This Row],[sheet]],Prg!$A$7:$J$31,10,FALSE)*1)</f>
        <v/>
      </c>
      <c r="AF942" s="72">
        <f>VLOOKUP(Table1[[#This Row],[sheet]],Prg!$A$7:$J$31,5,FALSE)</f>
        <v>0</v>
      </c>
      <c r="AG942" s="72">
        <f>ROW()</f>
        <v>942</v>
      </c>
    </row>
    <row r="943" spans="24:33" hidden="1" x14ac:dyDescent="0.3">
      <c r="X943" s="66">
        <v>6</v>
      </c>
      <c r="Y943" s="66" t="s">
        <v>492</v>
      </c>
      <c r="Z943" s="66" t="s">
        <v>16</v>
      </c>
      <c r="AA943" s="66" t="str">
        <f>IF(OR(VLOOKUP(Table1[[#This Row],[sheet]],Prg!$A$7:$F$31,6,FALSE)=Prg!$O$2,VLOOKUP(Table1[[#This Row],[sheet]],Prg!$A$7:$F$31,6,FALSE)=Prg!$O$3),"Yes","No")</f>
        <v>No</v>
      </c>
      <c r="AB943" s="66">
        <v>2023</v>
      </c>
      <c r="AC943" s="72">
        <v>16</v>
      </c>
      <c r="AD943" s="66">
        <f ca="1">IF(ISERROR(VLOOKUP(Table1[[#This Row],[item]],INDIRECT("'"&amp;Table1[[#This Row],[sheet]]&amp;"'!$A$8:$T$42"),Table1[[#This Row],[r]],FALSE)),"",VLOOKUP(Table1[[#This Row],[item]],INDIRECT("'"&amp;Table1[[#This Row],[sheet]]&amp;"'!$A$8:$T$42"),Table1[[#This Row],[r]],FALSE))</f>
        <v>0</v>
      </c>
      <c r="AE943" s="72" t="str">
        <f>IF(VLOOKUP(Table1[[#This Row],[sheet]],Prg!$A$7:$J$31,10,FALSE)="","",VLOOKUP(Table1[[#This Row],[sheet]],Prg!$A$7:$J$31,10,FALSE)*1)</f>
        <v/>
      </c>
      <c r="AF943" s="72">
        <f>VLOOKUP(Table1[[#This Row],[sheet]],Prg!$A$7:$J$31,5,FALSE)</f>
        <v>0</v>
      </c>
      <c r="AG943" s="72">
        <f>ROW()</f>
        <v>943</v>
      </c>
    </row>
    <row r="944" spans="24:33" hidden="1" x14ac:dyDescent="0.3">
      <c r="X944" s="66">
        <v>6</v>
      </c>
      <c r="Y944" s="66" t="s">
        <v>493</v>
      </c>
      <c r="Z944" s="66" t="s">
        <v>17</v>
      </c>
      <c r="AA944" s="66" t="str">
        <f>IF(OR(VLOOKUP(Table1[[#This Row],[sheet]],Prg!$A$7:$F$31,6,FALSE)=Prg!$O$2,VLOOKUP(Table1[[#This Row],[sheet]],Prg!$A$7:$F$31,6,FALSE)=Prg!$O$3),"Yes","No")</f>
        <v>No</v>
      </c>
      <c r="AB944" s="66">
        <v>2023</v>
      </c>
      <c r="AC944" s="72">
        <v>16</v>
      </c>
      <c r="AD944" s="66">
        <f ca="1">IF(ISERROR(VLOOKUP(Table1[[#This Row],[item]],INDIRECT("'"&amp;Table1[[#This Row],[sheet]]&amp;"'!$A$8:$T$42"),Table1[[#This Row],[r]],FALSE)),"",VLOOKUP(Table1[[#This Row],[item]],INDIRECT("'"&amp;Table1[[#This Row],[sheet]]&amp;"'!$A$8:$T$42"),Table1[[#This Row],[r]],FALSE))</f>
        <v>0</v>
      </c>
      <c r="AE944" s="72" t="str">
        <f>IF(VLOOKUP(Table1[[#This Row],[sheet]],Prg!$A$7:$J$31,10,FALSE)="","",VLOOKUP(Table1[[#This Row],[sheet]],Prg!$A$7:$J$31,10,FALSE)*1)</f>
        <v/>
      </c>
      <c r="AF944" s="72">
        <f>VLOOKUP(Table1[[#This Row],[sheet]],Prg!$A$7:$J$31,5,FALSE)</f>
        <v>0</v>
      </c>
      <c r="AG944" s="72">
        <f>ROW()</f>
        <v>944</v>
      </c>
    </row>
    <row r="945" spans="24:33" hidden="1" x14ac:dyDescent="0.3">
      <c r="X945" s="66">
        <v>6</v>
      </c>
      <c r="Y945" s="66" t="s">
        <v>494</v>
      </c>
      <c r="Z945" s="66" t="s">
        <v>465</v>
      </c>
      <c r="AA945" s="66" t="str">
        <f>IF(OR(VLOOKUP(Table1[[#This Row],[sheet]],Prg!$A$7:$F$31,6,FALSE)=Prg!$O$2,VLOOKUP(Table1[[#This Row],[sheet]],Prg!$A$7:$F$31,6,FALSE)=Prg!$O$3),"Yes","No")</f>
        <v>No</v>
      </c>
      <c r="AB945" s="66">
        <v>2023</v>
      </c>
      <c r="AC945" s="72">
        <v>16</v>
      </c>
      <c r="AD945" s="66">
        <f ca="1">IF(ISERROR(VLOOKUP(Table1[[#This Row],[item]],INDIRECT("'"&amp;Table1[[#This Row],[sheet]]&amp;"'!$A$8:$T$42"),Table1[[#This Row],[r]],FALSE)),"",VLOOKUP(Table1[[#This Row],[item]],INDIRECT("'"&amp;Table1[[#This Row],[sheet]]&amp;"'!$A$8:$T$42"),Table1[[#This Row],[r]],FALSE))</f>
        <v>0</v>
      </c>
      <c r="AE945" s="72" t="str">
        <f>IF(VLOOKUP(Table1[[#This Row],[sheet]],Prg!$A$7:$J$31,10,FALSE)="","",VLOOKUP(Table1[[#This Row],[sheet]],Prg!$A$7:$J$31,10,FALSE)*1)</f>
        <v/>
      </c>
      <c r="AF945" s="72">
        <f>VLOOKUP(Table1[[#This Row],[sheet]],Prg!$A$7:$J$31,5,FALSE)</f>
        <v>0</v>
      </c>
      <c r="AG945" s="72">
        <f>ROW()</f>
        <v>945</v>
      </c>
    </row>
    <row r="946" spans="24:33" hidden="1" x14ac:dyDescent="0.3">
      <c r="X946" s="66">
        <v>6</v>
      </c>
      <c r="Y946" s="66" t="s">
        <v>495</v>
      </c>
      <c r="Z946" s="66" t="s">
        <v>18</v>
      </c>
      <c r="AA946" s="66" t="str">
        <f>IF(OR(VLOOKUP(Table1[[#This Row],[sheet]],Prg!$A$7:$F$31,6,FALSE)=Prg!$O$2,VLOOKUP(Table1[[#This Row],[sheet]],Prg!$A$7:$F$31,6,FALSE)=Prg!$O$3),"Yes","No")</f>
        <v>No</v>
      </c>
      <c r="AB946" s="66">
        <v>2023</v>
      </c>
      <c r="AC946" s="72">
        <v>16</v>
      </c>
      <c r="AD946" s="66">
        <f ca="1">IF(ISERROR(VLOOKUP(Table1[[#This Row],[item]],INDIRECT("'"&amp;Table1[[#This Row],[sheet]]&amp;"'!$A$8:$T$42"),Table1[[#This Row],[r]],FALSE)),"",VLOOKUP(Table1[[#This Row],[item]],INDIRECT("'"&amp;Table1[[#This Row],[sheet]]&amp;"'!$A$8:$T$42"),Table1[[#This Row],[r]],FALSE))</f>
        <v>0</v>
      </c>
      <c r="AE946" s="72" t="str">
        <f>IF(VLOOKUP(Table1[[#This Row],[sheet]],Prg!$A$7:$J$31,10,FALSE)="","",VLOOKUP(Table1[[#This Row],[sheet]],Prg!$A$7:$J$31,10,FALSE)*1)</f>
        <v/>
      </c>
      <c r="AF946" s="72">
        <f>VLOOKUP(Table1[[#This Row],[sheet]],Prg!$A$7:$J$31,5,FALSE)</f>
        <v>0</v>
      </c>
      <c r="AG946" s="72">
        <f>ROW()</f>
        <v>946</v>
      </c>
    </row>
    <row r="947" spans="24:33" hidden="1" x14ac:dyDescent="0.3">
      <c r="X947" s="66">
        <v>6</v>
      </c>
      <c r="Y947" s="66" t="s">
        <v>496</v>
      </c>
      <c r="Z947" s="66" t="s">
        <v>19</v>
      </c>
      <c r="AA947" s="66" t="str">
        <f>IF(OR(VLOOKUP(Table1[[#This Row],[sheet]],Prg!$A$7:$F$31,6,FALSE)=Prg!$O$2,VLOOKUP(Table1[[#This Row],[sheet]],Prg!$A$7:$F$31,6,FALSE)=Prg!$O$3),"Yes","No")</f>
        <v>No</v>
      </c>
      <c r="AB947" s="66">
        <v>2023</v>
      </c>
      <c r="AC947" s="72">
        <v>16</v>
      </c>
      <c r="AD947" s="66">
        <f ca="1">IF(ISERROR(VLOOKUP(Table1[[#This Row],[item]],INDIRECT("'"&amp;Table1[[#This Row],[sheet]]&amp;"'!$A$8:$T$42"),Table1[[#This Row],[r]],FALSE)),"",VLOOKUP(Table1[[#This Row],[item]],INDIRECT("'"&amp;Table1[[#This Row],[sheet]]&amp;"'!$A$8:$T$42"),Table1[[#This Row],[r]],FALSE))</f>
        <v>0</v>
      </c>
      <c r="AE947" s="72" t="str">
        <f>IF(VLOOKUP(Table1[[#This Row],[sheet]],Prg!$A$7:$J$31,10,FALSE)="","",VLOOKUP(Table1[[#This Row],[sheet]],Prg!$A$7:$J$31,10,FALSE)*1)</f>
        <v/>
      </c>
      <c r="AF947" s="72">
        <f>VLOOKUP(Table1[[#This Row],[sheet]],Prg!$A$7:$J$31,5,FALSE)</f>
        <v>0</v>
      </c>
      <c r="AG947" s="72">
        <f>ROW()</f>
        <v>947</v>
      </c>
    </row>
    <row r="948" spans="24:33" hidden="1" x14ac:dyDescent="0.3">
      <c r="X948" s="66">
        <v>6</v>
      </c>
      <c r="Y948" s="66" t="s">
        <v>497</v>
      </c>
      <c r="Z948" s="66" t="s">
        <v>20</v>
      </c>
      <c r="AA948" s="66" t="str">
        <f>IF(OR(VLOOKUP(Table1[[#This Row],[sheet]],Prg!$A$7:$F$31,6,FALSE)=Prg!$O$2,VLOOKUP(Table1[[#This Row],[sheet]],Prg!$A$7:$F$31,6,FALSE)=Prg!$O$3),"Yes","No")</f>
        <v>No</v>
      </c>
      <c r="AB948" s="66">
        <v>2023</v>
      </c>
      <c r="AC948" s="72">
        <v>16</v>
      </c>
      <c r="AD948" s="66">
        <f ca="1">IF(ISERROR(VLOOKUP(Table1[[#This Row],[item]],INDIRECT("'"&amp;Table1[[#This Row],[sheet]]&amp;"'!$A$8:$T$42"),Table1[[#This Row],[r]],FALSE)),"",VLOOKUP(Table1[[#This Row],[item]],INDIRECT("'"&amp;Table1[[#This Row],[sheet]]&amp;"'!$A$8:$T$42"),Table1[[#This Row],[r]],FALSE))</f>
        <v>0</v>
      </c>
      <c r="AE948" s="72" t="str">
        <f>IF(VLOOKUP(Table1[[#This Row],[sheet]],Prg!$A$7:$J$31,10,FALSE)="","",VLOOKUP(Table1[[#This Row],[sheet]],Prg!$A$7:$J$31,10,FALSE)*1)</f>
        <v/>
      </c>
      <c r="AF948" s="72">
        <f>VLOOKUP(Table1[[#This Row],[sheet]],Prg!$A$7:$J$31,5,FALSE)</f>
        <v>0</v>
      </c>
      <c r="AG948" s="72">
        <f>ROW()</f>
        <v>948</v>
      </c>
    </row>
    <row r="949" spans="24:33" hidden="1" x14ac:dyDescent="0.3">
      <c r="X949" s="66">
        <v>6</v>
      </c>
      <c r="Y949" s="66" t="s">
        <v>498</v>
      </c>
      <c r="Z949" s="66" t="s">
        <v>466</v>
      </c>
      <c r="AA949" s="66" t="str">
        <f>IF(OR(VLOOKUP(Table1[[#This Row],[sheet]],Prg!$A$7:$F$31,6,FALSE)=Prg!$O$2,VLOOKUP(Table1[[#This Row],[sheet]],Prg!$A$7:$F$31,6,FALSE)=Prg!$O$3),"Yes","No")</f>
        <v>No</v>
      </c>
      <c r="AB949" s="66">
        <v>2023</v>
      </c>
      <c r="AC949" s="72">
        <v>16</v>
      </c>
      <c r="AD949" s="66">
        <f ca="1">IF(ISERROR(VLOOKUP(Table1[[#This Row],[item]],INDIRECT("'"&amp;Table1[[#This Row],[sheet]]&amp;"'!$A$8:$T$42"),Table1[[#This Row],[r]],FALSE)),"",VLOOKUP(Table1[[#This Row],[item]],INDIRECT("'"&amp;Table1[[#This Row],[sheet]]&amp;"'!$A$8:$T$42"),Table1[[#This Row],[r]],FALSE))</f>
        <v>0</v>
      </c>
      <c r="AE949" s="72" t="str">
        <f>IF(VLOOKUP(Table1[[#This Row],[sheet]],Prg!$A$7:$J$31,10,FALSE)="","",VLOOKUP(Table1[[#This Row],[sheet]],Prg!$A$7:$J$31,10,FALSE)*1)</f>
        <v/>
      </c>
      <c r="AF949" s="72">
        <f>VLOOKUP(Table1[[#This Row],[sheet]],Prg!$A$7:$J$31,5,FALSE)</f>
        <v>0</v>
      </c>
      <c r="AG949" s="72">
        <f>ROW()</f>
        <v>949</v>
      </c>
    </row>
    <row r="950" spans="24:33" hidden="1" x14ac:dyDescent="0.3">
      <c r="X950" s="66">
        <v>6</v>
      </c>
      <c r="Y950" s="66" t="s">
        <v>499</v>
      </c>
      <c r="Z950" s="66" t="s">
        <v>21</v>
      </c>
      <c r="AA950" s="66" t="str">
        <f>IF(OR(VLOOKUP(Table1[[#This Row],[sheet]],Prg!$A$7:$F$31,6,FALSE)=Prg!$O$2,VLOOKUP(Table1[[#This Row],[sheet]],Prg!$A$7:$F$31,6,FALSE)=Prg!$O$3),"Yes","No")</f>
        <v>No</v>
      </c>
      <c r="AB950" s="66">
        <v>2023</v>
      </c>
      <c r="AC950" s="72">
        <v>16</v>
      </c>
      <c r="AD950" s="66">
        <f ca="1">IF(ISERROR(VLOOKUP(Table1[[#This Row],[item]],INDIRECT("'"&amp;Table1[[#This Row],[sheet]]&amp;"'!$A$8:$T$42"),Table1[[#This Row],[r]],FALSE)),"",VLOOKUP(Table1[[#This Row],[item]],INDIRECT("'"&amp;Table1[[#This Row],[sheet]]&amp;"'!$A$8:$T$42"),Table1[[#This Row],[r]],FALSE))</f>
        <v>0</v>
      </c>
      <c r="AE950" s="72" t="str">
        <f>IF(VLOOKUP(Table1[[#This Row],[sheet]],Prg!$A$7:$J$31,10,FALSE)="","",VLOOKUP(Table1[[#This Row],[sheet]],Prg!$A$7:$J$31,10,FALSE)*1)</f>
        <v/>
      </c>
      <c r="AF950" s="72">
        <f>VLOOKUP(Table1[[#This Row],[sheet]],Prg!$A$7:$J$31,5,FALSE)</f>
        <v>0</v>
      </c>
      <c r="AG950" s="72">
        <f>ROW()</f>
        <v>950</v>
      </c>
    </row>
    <row r="951" spans="24:33" hidden="1" x14ac:dyDescent="0.3">
      <c r="X951" s="66">
        <v>6</v>
      </c>
      <c r="Y951" s="66" t="s">
        <v>500</v>
      </c>
      <c r="Z951" s="66" t="s">
        <v>22</v>
      </c>
      <c r="AA951" s="66" t="str">
        <f>IF(OR(VLOOKUP(Table1[[#This Row],[sheet]],Prg!$A$7:$F$31,6,FALSE)=Prg!$O$2,VLOOKUP(Table1[[#This Row],[sheet]],Prg!$A$7:$F$31,6,FALSE)=Prg!$O$3),"Yes","No")</f>
        <v>No</v>
      </c>
      <c r="AB951" s="66">
        <v>2023</v>
      </c>
      <c r="AC951" s="72">
        <v>16</v>
      </c>
      <c r="AD951" s="66">
        <f ca="1">IF(ISERROR(VLOOKUP(Table1[[#This Row],[item]],INDIRECT("'"&amp;Table1[[#This Row],[sheet]]&amp;"'!$A$8:$T$42"),Table1[[#This Row],[r]],FALSE)),"",VLOOKUP(Table1[[#This Row],[item]],INDIRECT("'"&amp;Table1[[#This Row],[sheet]]&amp;"'!$A$8:$T$42"),Table1[[#This Row],[r]],FALSE))</f>
        <v>0</v>
      </c>
      <c r="AE951" s="72" t="str">
        <f>IF(VLOOKUP(Table1[[#This Row],[sheet]],Prg!$A$7:$J$31,10,FALSE)="","",VLOOKUP(Table1[[#This Row],[sheet]],Prg!$A$7:$J$31,10,FALSE)*1)</f>
        <v/>
      </c>
      <c r="AF951" s="72">
        <f>VLOOKUP(Table1[[#This Row],[sheet]],Prg!$A$7:$J$31,5,FALSE)</f>
        <v>0</v>
      </c>
      <c r="AG951" s="72">
        <f>ROW()</f>
        <v>951</v>
      </c>
    </row>
    <row r="952" spans="24:33" hidden="1" x14ac:dyDescent="0.3">
      <c r="X952" s="66">
        <v>6</v>
      </c>
      <c r="Y952" s="66" t="s">
        <v>501</v>
      </c>
      <c r="Z952" s="66" t="s">
        <v>23</v>
      </c>
      <c r="AA952" s="66" t="str">
        <f>IF(OR(VLOOKUP(Table1[[#This Row],[sheet]],Prg!$A$7:$F$31,6,FALSE)=Prg!$O$2,VLOOKUP(Table1[[#This Row],[sheet]],Prg!$A$7:$F$31,6,FALSE)=Prg!$O$3),"Yes","No")</f>
        <v>No</v>
      </c>
      <c r="AB952" s="66">
        <v>2023</v>
      </c>
      <c r="AC952" s="72">
        <v>16</v>
      </c>
      <c r="AD952" s="66">
        <f ca="1">IF(ISERROR(VLOOKUP(Table1[[#This Row],[item]],INDIRECT("'"&amp;Table1[[#This Row],[sheet]]&amp;"'!$A$8:$T$42"),Table1[[#This Row],[r]],FALSE)),"",VLOOKUP(Table1[[#This Row],[item]],INDIRECT("'"&amp;Table1[[#This Row],[sheet]]&amp;"'!$A$8:$T$42"),Table1[[#This Row],[r]],FALSE))</f>
        <v>0</v>
      </c>
      <c r="AE952" s="72" t="str">
        <f>IF(VLOOKUP(Table1[[#This Row],[sheet]],Prg!$A$7:$J$31,10,FALSE)="","",VLOOKUP(Table1[[#This Row],[sheet]],Prg!$A$7:$J$31,10,FALSE)*1)</f>
        <v/>
      </c>
      <c r="AF952" s="72">
        <f>VLOOKUP(Table1[[#This Row],[sheet]],Prg!$A$7:$J$31,5,FALSE)</f>
        <v>0</v>
      </c>
      <c r="AG952" s="72">
        <f>ROW()</f>
        <v>952</v>
      </c>
    </row>
    <row r="953" spans="24:33" hidden="1" x14ac:dyDescent="0.3">
      <c r="X953" s="66">
        <v>6</v>
      </c>
      <c r="Y953" s="66" t="s">
        <v>502</v>
      </c>
      <c r="Z953" s="66" t="s">
        <v>467</v>
      </c>
      <c r="AA953" s="66" t="str">
        <f>IF(OR(VLOOKUP(Table1[[#This Row],[sheet]],Prg!$A$7:$F$31,6,FALSE)=Prg!$O$2,VLOOKUP(Table1[[#This Row],[sheet]],Prg!$A$7:$F$31,6,FALSE)=Prg!$O$3),"Yes","No")</f>
        <v>No</v>
      </c>
      <c r="AB953" s="66">
        <v>2023</v>
      </c>
      <c r="AC953" s="72">
        <v>16</v>
      </c>
      <c r="AD953" s="66">
        <f ca="1">IF(ISERROR(VLOOKUP(Table1[[#This Row],[item]],INDIRECT("'"&amp;Table1[[#This Row],[sheet]]&amp;"'!$A$8:$T$42"),Table1[[#This Row],[r]],FALSE)),"",VLOOKUP(Table1[[#This Row],[item]],INDIRECT("'"&amp;Table1[[#This Row],[sheet]]&amp;"'!$A$8:$T$42"),Table1[[#This Row],[r]],FALSE))</f>
        <v>0</v>
      </c>
      <c r="AE953" s="72" t="str">
        <f>IF(VLOOKUP(Table1[[#This Row],[sheet]],Prg!$A$7:$J$31,10,FALSE)="","",VLOOKUP(Table1[[#This Row],[sheet]],Prg!$A$7:$J$31,10,FALSE)*1)</f>
        <v/>
      </c>
      <c r="AF953" s="72">
        <f>VLOOKUP(Table1[[#This Row],[sheet]],Prg!$A$7:$J$31,5,FALSE)</f>
        <v>0</v>
      </c>
      <c r="AG953" s="72">
        <f>ROW()</f>
        <v>953</v>
      </c>
    </row>
    <row r="954" spans="24:33" hidden="1" x14ac:dyDescent="0.3">
      <c r="X954" s="66">
        <v>6</v>
      </c>
      <c r="Y954" s="66" t="s">
        <v>473</v>
      </c>
      <c r="Z954" s="66" t="s">
        <v>1</v>
      </c>
      <c r="AA954" s="66" t="str">
        <f>IF(OR(VLOOKUP(Table1[[#This Row],[sheet]],Prg!$A$7:$F$31,6,FALSE)=Prg!$O$2,VLOOKUP(Table1[[#This Row],[sheet]],Prg!$A$7:$F$31,6,FALSE)=Prg!$O$3),"Yes","No")</f>
        <v>No</v>
      </c>
      <c r="AB954" s="66">
        <v>2023</v>
      </c>
      <c r="AC954" s="72">
        <v>16</v>
      </c>
      <c r="AD954" s="66">
        <f ca="1">IF(ISERROR(VLOOKUP(Table1[[#This Row],[item]],INDIRECT("'"&amp;Table1[[#This Row],[sheet]]&amp;"'!$A$8:$T$42"),Table1[[#This Row],[r]],FALSE)),"",VLOOKUP(Table1[[#This Row],[item]],INDIRECT("'"&amp;Table1[[#This Row],[sheet]]&amp;"'!$A$8:$T$42"),Table1[[#This Row],[r]],FALSE))</f>
        <v>0</v>
      </c>
      <c r="AE954" s="72" t="str">
        <f>IF(VLOOKUP(Table1[[#This Row],[sheet]],Prg!$A$7:$J$31,10,FALSE)="","",VLOOKUP(Table1[[#This Row],[sheet]],Prg!$A$7:$J$31,10,FALSE)*1)</f>
        <v/>
      </c>
      <c r="AF954" s="72">
        <f>VLOOKUP(Table1[[#This Row],[sheet]],Prg!$A$7:$J$31,5,FALSE)</f>
        <v>0</v>
      </c>
      <c r="AG954" s="72">
        <f>ROW()</f>
        <v>954</v>
      </c>
    </row>
    <row r="955" spans="24:33" hidden="1" x14ac:dyDescent="0.3">
      <c r="X955" s="66">
        <v>6</v>
      </c>
      <c r="Y955" s="66" t="s">
        <v>474</v>
      </c>
      <c r="Z955" s="66" t="s">
        <v>24</v>
      </c>
      <c r="AA955" s="66" t="str">
        <f>IF(OR(VLOOKUP(Table1[[#This Row],[sheet]],Prg!$A$7:$F$31,6,FALSE)=Prg!$O$2,VLOOKUP(Table1[[#This Row],[sheet]],Prg!$A$7:$F$31,6,FALSE)=Prg!$O$3),"Yes","No")</f>
        <v>No</v>
      </c>
      <c r="AB955" s="66">
        <v>2023</v>
      </c>
      <c r="AC955" s="72">
        <v>16</v>
      </c>
      <c r="AD955" s="66">
        <f ca="1">IF(ISERROR(VLOOKUP(Table1[[#This Row],[item]],INDIRECT("'"&amp;Table1[[#This Row],[sheet]]&amp;"'!$A$8:$T$42"),Table1[[#This Row],[r]],FALSE)),"",VLOOKUP(Table1[[#This Row],[item]],INDIRECT("'"&amp;Table1[[#This Row],[sheet]]&amp;"'!$A$8:$T$42"),Table1[[#This Row],[r]],FALSE))</f>
        <v>0</v>
      </c>
      <c r="AE955" s="72" t="str">
        <f>IF(VLOOKUP(Table1[[#This Row],[sheet]],Prg!$A$7:$J$31,10,FALSE)="","",VLOOKUP(Table1[[#This Row],[sheet]],Prg!$A$7:$J$31,10,FALSE)*1)</f>
        <v/>
      </c>
      <c r="AF955" s="72">
        <f>VLOOKUP(Table1[[#This Row],[sheet]],Prg!$A$7:$J$31,5,FALSE)</f>
        <v>0</v>
      </c>
      <c r="AG955" s="72">
        <f>ROW()</f>
        <v>955</v>
      </c>
    </row>
    <row r="956" spans="24:33" hidden="1" x14ac:dyDescent="0.3">
      <c r="X956" s="66">
        <v>6</v>
      </c>
      <c r="Y956" s="66" t="s">
        <v>477</v>
      </c>
      <c r="Z956" s="66" t="s">
        <v>25</v>
      </c>
      <c r="AA956" s="66" t="str">
        <f>IF(OR(VLOOKUP(Table1[[#This Row],[sheet]],Prg!$A$7:$F$31,6,FALSE)=Prg!$O$2,VLOOKUP(Table1[[#This Row],[sheet]],Prg!$A$7:$F$31,6,FALSE)=Prg!$O$3),"Yes","No")</f>
        <v>No</v>
      </c>
      <c r="AB956" s="66">
        <v>2023</v>
      </c>
      <c r="AC956" s="72">
        <v>16</v>
      </c>
      <c r="AD956" s="66">
        <f ca="1">IF(ISERROR(VLOOKUP(Table1[[#This Row],[item]],INDIRECT("'"&amp;Table1[[#This Row],[sheet]]&amp;"'!$A$8:$T$42"),Table1[[#This Row],[r]],FALSE)),"",VLOOKUP(Table1[[#This Row],[item]],INDIRECT("'"&amp;Table1[[#This Row],[sheet]]&amp;"'!$A$8:$T$42"),Table1[[#This Row],[r]],FALSE))</f>
        <v>0</v>
      </c>
      <c r="AE956" s="72" t="str">
        <f>IF(VLOOKUP(Table1[[#This Row],[sheet]],Prg!$A$7:$J$31,10,FALSE)="","",VLOOKUP(Table1[[#This Row],[sheet]],Prg!$A$7:$J$31,10,FALSE)*1)</f>
        <v/>
      </c>
      <c r="AF956" s="72">
        <f>VLOOKUP(Table1[[#This Row],[sheet]],Prg!$A$7:$J$31,5,FALSE)</f>
        <v>0</v>
      </c>
      <c r="AG956" s="72">
        <f>ROW()</f>
        <v>956</v>
      </c>
    </row>
    <row r="957" spans="24:33" hidden="1" x14ac:dyDescent="0.3">
      <c r="X957" s="66">
        <v>6</v>
      </c>
      <c r="Y957" s="66" t="s">
        <v>478</v>
      </c>
      <c r="Z957" s="66" t="s">
        <v>26</v>
      </c>
      <c r="AA957" s="66" t="str">
        <f>IF(OR(VLOOKUP(Table1[[#This Row],[sheet]],Prg!$A$7:$F$31,6,FALSE)=Prg!$O$2,VLOOKUP(Table1[[#This Row],[sheet]],Prg!$A$7:$F$31,6,FALSE)=Prg!$O$3),"Yes","No")</f>
        <v>No</v>
      </c>
      <c r="AB957" s="66">
        <v>2023</v>
      </c>
      <c r="AC957" s="72">
        <v>16</v>
      </c>
      <c r="AD957" s="66">
        <f ca="1">IF(ISERROR(VLOOKUP(Table1[[#This Row],[item]],INDIRECT("'"&amp;Table1[[#This Row],[sheet]]&amp;"'!$A$8:$T$42"),Table1[[#This Row],[r]],FALSE)),"",VLOOKUP(Table1[[#This Row],[item]],INDIRECT("'"&amp;Table1[[#This Row],[sheet]]&amp;"'!$A$8:$T$42"),Table1[[#This Row],[r]],FALSE))</f>
        <v>0</v>
      </c>
      <c r="AE957" s="72" t="str">
        <f>IF(VLOOKUP(Table1[[#This Row],[sheet]],Prg!$A$7:$J$31,10,FALSE)="","",VLOOKUP(Table1[[#This Row],[sheet]],Prg!$A$7:$J$31,10,FALSE)*1)</f>
        <v/>
      </c>
      <c r="AF957" s="72">
        <f>VLOOKUP(Table1[[#This Row],[sheet]],Prg!$A$7:$J$31,5,FALSE)</f>
        <v>0</v>
      </c>
      <c r="AG957" s="72">
        <f>ROW()</f>
        <v>957</v>
      </c>
    </row>
    <row r="958" spans="24:33" hidden="1" x14ac:dyDescent="0.3">
      <c r="X958" s="66">
        <v>6</v>
      </c>
      <c r="Y958" s="66" t="s">
        <v>479</v>
      </c>
      <c r="Z958" s="66" t="s">
        <v>27</v>
      </c>
      <c r="AA958" s="66" t="str">
        <f>IF(OR(VLOOKUP(Table1[[#This Row],[sheet]],Prg!$A$7:$F$31,6,FALSE)=Prg!$O$2,VLOOKUP(Table1[[#This Row],[sheet]],Prg!$A$7:$F$31,6,FALSE)=Prg!$O$3),"Yes","No")</f>
        <v>No</v>
      </c>
      <c r="AB958" s="66">
        <v>2023</v>
      </c>
      <c r="AC958" s="72">
        <v>16</v>
      </c>
      <c r="AD958" s="66">
        <f ca="1">IF(ISERROR(VLOOKUP(Table1[[#This Row],[item]],INDIRECT("'"&amp;Table1[[#This Row],[sheet]]&amp;"'!$A$8:$T$42"),Table1[[#This Row],[r]],FALSE)),"",VLOOKUP(Table1[[#This Row],[item]],INDIRECT("'"&amp;Table1[[#This Row],[sheet]]&amp;"'!$A$8:$T$42"),Table1[[#This Row],[r]],FALSE))</f>
        <v>0</v>
      </c>
      <c r="AE958" s="72" t="str">
        <f>IF(VLOOKUP(Table1[[#This Row],[sheet]],Prg!$A$7:$J$31,10,FALSE)="","",VLOOKUP(Table1[[#This Row],[sheet]],Prg!$A$7:$J$31,10,FALSE)*1)</f>
        <v/>
      </c>
      <c r="AF958" s="72">
        <f>VLOOKUP(Table1[[#This Row],[sheet]],Prg!$A$7:$J$31,5,FALSE)</f>
        <v>0</v>
      </c>
      <c r="AG958" s="72">
        <f>ROW()</f>
        <v>958</v>
      </c>
    </row>
    <row r="959" spans="24:33" hidden="1" x14ac:dyDescent="0.3">
      <c r="X959" s="66">
        <v>6</v>
      </c>
      <c r="Y959" s="66" t="s">
        <v>475</v>
      </c>
      <c r="Z959" s="66" t="s">
        <v>28</v>
      </c>
      <c r="AA959" s="66" t="str">
        <f>IF(OR(VLOOKUP(Table1[[#This Row],[sheet]],Prg!$A$7:$F$31,6,FALSE)=Prg!$O$2,VLOOKUP(Table1[[#This Row],[sheet]],Prg!$A$7:$F$31,6,FALSE)=Prg!$O$3),"Yes","No")</f>
        <v>No</v>
      </c>
      <c r="AB959" s="66">
        <v>2023</v>
      </c>
      <c r="AC959" s="72">
        <v>16</v>
      </c>
      <c r="AD959" s="66">
        <f ca="1">IF(ISERROR(VLOOKUP(Table1[[#This Row],[item]],INDIRECT("'"&amp;Table1[[#This Row],[sheet]]&amp;"'!$A$8:$T$42"),Table1[[#This Row],[r]],FALSE)),"",VLOOKUP(Table1[[#This Row],[item]],INDIRECT("'"&amp;Table1[[#This Row],[sheet]]&amp;"'!$A$8:$T$42"),Table1[[#This Row],[r]],FALSE))</f>
        <v>0</v>
      </c>
      <c r="AE959" s="72" t="str">
        <f>IF(VLOOKUP(Table1[[#This Row],[sheet]],Prg!$A$7:$J$31,10,FALSE)="","",VLOOKUP(Table1[[#This Row],[sheet]],Prg!$A$7:$J$31,10,FALSE)*1)</f>
        <v/>
      </c>
      <c r="AF959" s="72">
        <f>VLOOKUP(Table1[[#This Row],[sheet]],Prg!$A$7:$J$31,5,FALSE)</f>
        <v>0</v>
      </c>
      <c r="AG959" s="72">
        <f>ROW()</f>
        <v>959</v>
      </c>
    </row>
    <row r="960" spans="24:33" hidden="1" x14ac:dyDescent="0.3">
      <c r="X960" s="66">
        <v>6</v>
      </c>
      <c r="Y960" s="66" t="s">
        <v>480</v>
      </c>
      <c r="Z960" s="66" t="s">
        <v>29</v>
      </c>
      <c r="AA960" s="66" t="str">
        <f>IF(OR(VLOOKUP(Table1[[#This Row],[sheet]],Prg!$A$7:$F$31,6,FALSE)=Prg!$O$2,VLOOKUP(Table1[[#This Row],[sheet]],Prg!$A$7:$F$31,6,FALSE)=Prg!$O$3),"Yes","No")</f>
        <v>No</v>
      </c>
      <c r="AB960" s="66">
        <v>2023</v>
      </c>
      <c r="AC960" s="72">
        <v>16</v>
      </c>
      <c r="AD960" s="66">
        <f ca="1">IF(ISERROR(VLOOKUP(Table1[[#This Row],[item]],INDIRECT("'"&amp;Table1[[#This Row],[sheet]]&amp;"'!$A$8:$T$42"),Table1[[#This Row],[r]],FALSE)),"",VLOOKUP(Table1[[#This Row],[item]],INDIRECT("'"&amp;Table1[[#This Row],[sheet]]&amp;"'!$A$8:$T$42"),Table1[[#This Row],[r]],FALSE))</f>
        <v>0</v>
      </c>
      <c r="AE960" s="72" t="str">
        <f>IF(VLOOKUP(Table1[[#This Row],[sheet]],Prg!$A$7:$J$31,10,FALSE)="","",VLOOKUP(Table1[[#This Row],[sheet]],Prg!$A$7:$J$31,10,FALSE)*1)</f>
        <v/>
      </c>
      <c r="AF960" s="72">
        <f>VLOOKUP(Table1[[#This Row],[sheet]],Prg!$A$7:$J$31,5,FALSE)</f>
        <v>0</v>
      </c>
      <c r="AG960" s="72">
        <f>ROW()</f>
        <v>960</v>
      </c>
    </row>
    <row r="961" spans="24:33" hidden="1" x14ac:dyDescent="0.3">
      <c r="X961" s="66">
        <v>6</v>
      </c>
      <c r="Y961" s="66" t="s">
        <v>481</v>
      </c>
      <c r="Z961" s="66" t="s">
        <v>30</v>
      </c>
      <c r="AA961" s="66" t="str">
        <f>IF(OR(VLOOKUP(Table1[[#This Row],[sheet]],Prg!$A$7:$F$31,6,FALSE)=Prg!$O$2,VLOOKUP(Table1[[#This Row],[sheet]],Prg!$A$7:$F$31,6,FALSE)=Prg!$O$3),"Yes","No")</f>
        <v>No</v>
      </c>
      <c r="AB961" s="66">
        <v>2023</v>
      </c>
      <c r="AC961" s="72">
        <v>16</v>
      </c>
      <c r="AD961" s="66">
        <f ca="1">IF(ISERROR(VLOOKUP(Table1[[#This Row],[item]],INDIRECT("'"&amp;Table1[[#This Row],[sheet]]&amp;"'!$A$8:$T$42"),Table1[[#This Row],[r]],FALSE)),"",VLOOKUP(Table1[[#This Row],[item]],INDIRECT("'"&amp;Table1[[#This Row],[sheet]]&amp;"'!$A$8:$T$42"),Table1[[#This Row],[r]],FALSE))</f>
        <v>0</v>
      </c>
      <c r="AE961" s="72" t="str">
        <f>IF(VLOOKUP(Table1[[#This Row],[sheet]],Prg!$A$7:$J$31,10,FALSE)="","",VLOOKUP(Table1[[#This Row],[sheet]],Prg!$A$7:$J$31,10,FALSE)*1)</f>
        <v/>
      </c>
      <c r="AF961" s="72">
        <f>VLOOKUP(Table1[[#This Row],[sheet]],Prg!$A$7:$J$31,5,FALSE)</f>
        <v>0</v>
      </c>
      <c r="AG961" s="72">
        <f>ROW()</f>
        <v>961</v>
      </c>
    </row>
    <row r="962" spans="24:33" hidden="1" x14ac:dyDescent="0.3">
      <c r="X962" s="66">
        <v>6</v>
      </c>
      <c r="Y962" s="66" t="s">
        <v>482</v>
      </c>
      <c r="Z962" s="66" t="s">
        <v>27</v>
      </c>
      <c r="AA962" s="66" t="str">
        <f>IF(OR(VLOOKUP(Table1[[#This Row],[sheet]],Prg!$A$7:$F$31,6,FALSE)=Prg!$O$2,VLOOKUP(Table1[[#This Row],[sheet]],Prg!$A$7:$F$31,6,FALSE)=Prg!$O$3),"Yes","No")</f>
        <v>No</v>
      </c>
      <c r="AB962" s="66">
        <v>2023</v>
      </c>
      <c r="AC962" s="72">
        <v>16</v>
      </c>
      <c r="AD962" s="66">
        <f ca="1">IF(ISERROR(VLOOKUP(Table1[[#This Row],[item]],INDIRECT("'"&amp;Table1[[#This Row],[sheet]]&amp;"'!$A$8:$T$42"),Table1[[#This Row],[r]],FALSE)),"",VLOOKUP(Table1[[#This Row],[item]],INDIRECT("'"&amp;Table1[[#This Row],[sheet]]&amp;"'!$A$8:$T$42"),Table1[[#This Row],[r]],FALSE))</f>
        <v>0</v>
      </c>
      <c r="AE962" s="72" t="str">
        <f>IF(VLOOKUP(Table1[[#This Row],[sheet]],Prg!$A$7:$J$31,10,FALSE)="","",VLOOKUP(Table1[[#This Row],[sheet]],Prg!$A$7:$J$31,10,FALSE)*1)</f>
        <v/>
      </c>
      <c r="AF962" s="72">
        <f>VLOOKUP(Table1[[#This Row],[sheet]],Prg!$A$7:$J$31,5,FALSE)</f>
        <v>0</v>
      </c>
      <c r="AG962" s="72">
        <f>ROW()</f>
        <v>962</v>
      </c>
    </row>
    <row r="963" spans="24:33" hidden="1" x14ac:dyDescent="0.3">
      <c r="X963" s="66">
        <v>6</v>
      </c>
      <c r="Y963" s="66" t="s">
        <v>476</v>
      </c>
      <c r="Z963" s="66" t="s">
        <v>469</v>
      </c>
      <c r="AA963" s="66" t="str">
        <f>IF(OR(VLOOKUP(Table1[[#This Row],[sheet]],Prg!$A$7:$F$31,6,FALSE)=Prg!$O$2,VLOOKUP(Table1[[#This Row],[sheet]],Prg!$A$7:$F$31,6,FALSE)=Prg!$O$3),"Yes","No")</f>
        <v>No</v>
      </c>
      <c r="AB963" s="66">
        <v>2023</v>
      </c>
      <c r="AC963" s="72">
        <v>16</v>
      </c>
      <c r="AD963" s="66">
        <f ca="1">IF(ISERROR(VLOOKUP(Table1[[#This Row],[item]],INDIRECT("'"&amp;Table1[[#This Row],[sheet]]&amp;"'!$A$8:$T$42"),Table1[[#This Row],[r]],FALSE)),"",VLOOKUP(Table1[[#This Row],[item]],INDIRECT("'"&amp;Table1[[#This Row],[sheet]]&amp;"'!$A$8:$T$42"),Table1[[#This Row],[r]],FALSE))</f>
        <v>0</v>
      </c>
      <c r="AE963" s="72" t="str">
        <f>IF(VLOOKUP(Table1[[#This Row],[sheet]],Prg!$A$7:$J$31,10,FALSE)="","",VLOOKUP(Table1[[#This Row],[sheet]],Prg!$A$7:$J$31,10,FALSE)*1)</f>
        <v/>
      </c>
      <c r="AF963" s="72">
        <f>VLOOKUP(Table1[[#This Row],[sheet]],Prg!$A$7:$J$31,5,FALSE)</f>
        <v>0</v>
      </c>
      <c r="AG963" s="72">
        <f>ROW()</f>
        <v>963</v>
      </c>
    </row>
    <row r="964" spans="24:33" hidden="1" x14ac:dyDescent="0.3">
      <c r="X964" s="66">
        <v>6</v>
      </c>
      <c r="Y964" s="66" t="s">
        <v>483</v>
      </c>
      <c r="Z964" s="66" t="s">
        <v>470</v>
      </c>
      <c r="AA964" s="66" t="str">
        <f>IF(OR(VLOOKUP(Table1[[#This Row],[sheet]],Prg!$A$7:$F$31,6,FALSE)=Prg!$O$2,VLOOKUP(Table1[[#This Row],[sheet]],Prg!$A$7:$F$31,6,FALSE)=Prg!$O$3),"Yes","No")</f>
        <v>No</v>
      </c>
      <c r="AB964" s="66">
        <v>2023</v>
      </c>
      <c r="AC964" s="72">
        <v>16</v>
      </c>
      <c r="AD964" s="66">
        <f ca="1">IF(ISERROR(VLOOKUP(Table1[[#This Row],[item]],INDIRECT("'"&amp;Table1[[#This Row],[sheet]]&amp;"'!$A$8:$T$42"),Table1[[#This Row],[r]],FALSE)),"",VLOOKUP(Table1[[#This Row],[item]],INDIRECT("'"&amp;Table1[[#This Row],[sheet]]&amp;"'!$A$8:$T$42"),Table1[[#This Row],[r]],FALSE))</f>
        <v>0</v>
      </c>
      <c r="AE964" s="72" t="str">
        <f>IF(VLOOKUP(Table1[[#This Row],[sheet]],Prg!$A$7:$J$31,10,FALSE)="","",VLOOKUP(Table1[[#This Row],[sheet]],Prg!$A$7:$J$31,10,FALSE)*1)</f>
        <v/>
      </c>
      <c r="AF964" s="72">
        <f>VLOOKUP(Table1[[#This Row],[sheet]],Prg!$A$7:$J$31,5,FALSE)</f>
        <v>0</v>
      </c>
      <c r="AG964" s="72">
        <f>ROW()</f>
        <v>964</v>
      </c>
    </row>
    <row r="965" spans="24:33" hidden="1" x14ac:dyDescent="0.3">
      <c r="X965" s="66">
        <v>6</v>
      </c>
      <c r="Y965" s="66" t="s">
        <v>484</v>
      </c>
      <c r="Z965" s="66" t="s">
        <v>471</v>
      </c>
      <c r="AA965" s="66" t="str">
        <f>IF(OR(VLOOKUP(Table1[[#This Row],[sheet]],Prg!$A$7:$F$31,6,FALSE)=Prg!$O$2,VLOOKUP(Table1[[#This Row],[sheet]],Prg!$A$7:$F$31,6,FALSE)=Prg!$O$3),"Yes","No")</f>
        <v>No</v>
      </c>
      <c r="AB965" s="66">
        <v>2023</v>
      </c>
      <c r="AC965" s="72">
        <v>16</v>
      </c>
      <c r="AD965" s="66">
        <f ca="1">IF(ISERROR(VLOOKUP(Table1[[#This Row],[item]],INDIRECT("'"&amp;Table1[[#This Row],[sheet]]&amp;"'!$A$8:$T$42"),Table1[[#This Row],[r]],FALSE)),"",VLOOKUP(Table1[[#This Row],[item]],INDIRECT("'"&amp;Table1[[#This Row],[sheet]]&amp;"'!$A$8:$T$42"),Table1[[#This Row],[r]],FALSE))</f>
        <v>0</v>
      </c>
      <c r="AE965" s="72" t="str">
        <f>IF(VLOOKUP(Table1[[#This Row],[sheet]],Prg!$A$7:$J$31,10,FALSE)="","",VLOOKUP(Table1[[#This Row],[sheet]],Prg!$A$7:$J$31,10,FALSE)*1)</f>
        <v/>
      </c>
      <c r="AF965" s="72">
        <f>VLOOKUP(Table1[[#This Row],[sheet]],Prg!$A$7:$J$31,5,FALSE)</f>
        <v>0</v>
      </c>
      <c r="AG965" s="72">
        <f>ROW()</f>
        <v>965</v>
      </c>
    </row>
    <row r="966" spans="24:33" hidden="1" x14ac:dyDescent="0.3">
      <c r="X966" s="66">
        <v>6</v>
      </c>
      <c r="Y966" s="66" t="s">
        <v>485</v>
      </c>
      <c r="Z966" s="66" t="s">
        <v>472</v>
      </c>
      <c r="AA966" s="66" t="str">
        <f>IF(OR(VLOOKUP(Table1[[#This Row],[sheet]],Prg!$A$7:$F$31,6,FALSE)=Prg!$O$2,VLOOKUP(Table1[[#This Row],[sheet]],Prg!$A$7:$F$31,6,FALSE)=Prg!$O$3),"Yes","No")</f>
        <v>No</v>
      </c>
      <c r="AB966" s="66">
        <v>2023</v>
      </c>
      <c r="AC966" s="72">
        <v>16</v>
      </c>
      <c r="AD966" s="66">
        <f ca="1">IF(ISERROR(VLOOKUP(Table1[[#This Row],[item]],INDIRECT("'"&amp;Table1[[#This Row],[sheet]]&amp;"'!$A$8:$T$42"),Table1[[#This Row],[r]],FALSE)),"",VLOOKUP(Table1[[#This Row],[item]],INDIRECT("'"&amp;Table1[[#This Row],[sheet]]&amp;"'!$A$8:$T$42"),Table1[[#This Row],[r]],FALSE))</f>
        <v>0</v>
      </c>
      <c r="AE966" s="72" t="str">
        <f>IF(VLOOKUP(Table1[[#This Row],[sheet]],Prg!$A$7:$J$31,10,FALSE)="","",VLOOKUP(Table1[[#This Row],[sheet]],Prg!$A$7:$J$31,10,FALSE)*1)</f>
        <v/>
      </c>
      <c r="AF966" s="72">
        <f>VLOOKUP(Table1[[#This Row],[sheet]],Prg!$A$7:$J$31,5,FALSE)</f>
        <v>0</v>
      </c>
      <c r="AG966" s="72">
        <f>ROW()</f>
        <v>966</v>
      </c>
    </row>
    <row r="967" spans="24:33" hidden="1" x14ac:dyDescent="0.3">
      <c r="X967" s="66">
        <v>6</v>
      </c>
      <c r="Y967" s="66" t="s">
        <v>486</v>
      </c>
      <c r="Z967" s="66" t="s">
        <v>31</v>
      </c>
      <c r="AA967" s="66" t="str">
        <f>IF(OR(VLOOKUP(Table1[[#This Row],[sheet]],Prg!$A$7:$F$31,6,FALSE)=Prg!$O$2,VLOOKUP(Table1[[#This Row],[sheet]],Prg!$A$7:$F$31,6,FALSE)=Prg!$O$3),"Yes","No")</f>
        <v>No</v>
      </c>
      <c r="AB967" s="66">
        <v>2023</v>
      </c>
      <c r="AC967" s="72">
        <v>16</v>
      </c>
      <c r="AD967" s="66">
        <f ca="1">IF(ISERROR(VLOOKUP(Table1[[#This Row],[item]],INDIRECT("'"&amp;Table1[[#This Row],[sheet]]&amp;"'!$A$8:$T$42"),Table1[[#This Row],[r]],FALSE)),"",VLOOKUP(Table1[[#This Row],[item]],INDIRECT("'"&amp;Table1[[#This Row],[sheet]]&amp;"'!$A$8:$T$42"),Table1[[#This Row],[r]],FALSE))</f>
        <v>0</v>
      </c>
      <c r="AE967" s="72" t="str">
        <f>IF(VLOOKUP(Table1[[#This Row],[sheet]],Prg!$A$7:$J$31,10,FALSE)="","",VLOOKUP(Table1[[#This Row],[sheet]],Prg!$A$7:$J$31,10,FALSE)*1)</f>
        <v/>
      </c>
      <c r="AF967" s="72">
        <f>VLOOKUP(Table1[[#This Row],[sheet]],Prg!$A$7:$J$31,5,FALSE)</f>
        <v>0</v>
      </c>
      <c r="AG967" s="72">
        <f>ROW()</f>
        <v>967</v>
      </c>
    </row>
    <row r="968" spans="24:33" hidden="1" x14ac:dyDescent="0.3">
      <c r="X968" s="66">
        <v>6</v>
      </c>
      <c r="Y968" s="66" t="s">
        <v>487</v>
      </c>
      <c r="Z968" s="66" t="s">
        <v>12</v>
      </c>
      <c r="AA968" s="66" t="str">
        <f>IF(OR(VLOOKUP(Table1[[#This Row],[sheet]],Prg!$A$7:$F$31,6,FALSE)=Prg!$O$2,VLOOKUP(Table1[[#This Row],[sheet]],Prg!$A$7:$F$31,6,FALSE)=Prg!$O$3),"Yes","No")</f>
        <v>No</v>
      </c>
      <c r="AB968" s="66">
        <v>2024</v>
      </c>
      <c r="AC968" s="72">
        <v>17</v>
      </c>
      <c r="AD968" s="66">
        <f ca="1">IF(ISERROR(VLOOKUP(Table1[[#This Row],[item]],INDIRECT("'"&amp;Table1[[#This Row],[sheet]]&amp;"'!$A$8:$T$42"),Table1[[#This Row],[r]],FALSE)),"",VLOOKUP(Table1[[#This Row],[item]],INDIRECT("'"&amp;Table1[[#This Row],[sheet]]&amp;"'!$A$8:$T$42"),Table1[[#This Row],[r]],FALSE))</f>
        <v>0</v>
      </c>
      <c r="AE968" s="72" t="str">
        <f>IF(VLOOKUP(Table1[[#This Row],[sheet]],Prg!$A$7:$J$31,10,FALSE)="","",VLOOKUP(Table1[[#This Row],[sheet]],Prg!$A$7:$J$31,10,FALSE)*1)</f>
        <v/>
      </c>
      <c r="AF968" s="72">
        <f>VLOOKUP(Table1[[#This Row],[sheet]],Prg!$A$7:$J$31,5,FALSE)</f>
        <v>0</v>
      </c>
      <c r="AG968" s="72">
        <f>ROW()</f>
        <v>968</v>
      </c>
    </row>
    <row r="969" spans="24:33" hidden="1" x14ac:dyDescent="0.3">
      <c r="X969" s="66">
        <v>6</v>
      </c>
      <c r="Y969" s="66" t="s">
        <v>488</v>
      </c>
      <c r="Z969" s="66" t="s">
        <v>13</v>
      </c>
      <c r="AA969" s="66" t="str">
        <f>IF(OR(VLOOKUP(Table1[[#This Row],[sheet]],Prg!$A$7:$F$31,6,FALSE)=Prg!$O$2,VLOOKUP(Table1[[#This Row],[sheet]],Prg!$A$7:$F$31,6,FALSE)=Prg!$O$3),"Yes","No")</f>
        <v>No</v>
      </c>
      <c r="AB969" s="66">
        <v>2024</v>
      </c>
      <c r="AC969" s="72">
        <v>17</v>
      </c>
      <c r="AD969" s="66">
        <f ca="1">IF(ISERROR(VLOOKUP(Table1[[#This Row],[item]],INDIRECT("'"&amp;Table1[[#This Row],[sheet]]&amp;"'!$A$8:$T$42"),Table1[[#This Row],[r]],FALSE)),"",VLOOKUP(Table1[[#This Row],[item]],INDIRECT("'"&amp;Table1[[#This Row],[sheet]]&amp;"'!$A$8:$T$42"),Table1[[#This Row],[r]],FALSE))</f>
        <v>0</v>
      </c>
      <c r="AE969" s="72" t="str">
        <f>IF(VLOOKUP(Table1[[#This Row],[sheet]],Prg!$A$7:$J$31,10,FALSE)="","",VLOOKUP(Table1[[#This Row],[sheet]],Prg!$A$7:$J$31,10,FALSE)*1)</f>
        <v/>
      </c>
      <c r="AF969" s="72">
        <f>VLOOKUP(Table1[[#This Row],[sheet]],Prg!$A$7:$J$31,5,FALSE)</f>
        <v>0</v>
      </c>
      <c r="AG969" s="72">
        <f>ROW()</f>
        <v>969</v>
      </c>
    </row>
    <row r="970" spans="24:33" hidden="1" x14ac:dyDescent="0.3">
      <c r="X970" s="66">
        <v>6</v>
      </c>
      <c r="Y970" s="66" t="s">
        <v>489</v>
      </c>
      <c r="Z970" s="66" t="s">
        <v>14</v>
      </c>
      <c r="AA970" s="66" t="str">
        <f>IF(OR(VLOOKUP(Table1[[#This Row],[sheet]],Prg!$A$7:$F$31,6,FALSE)=Prg!$O$2,VLOOKUP(Table1[[#This Row],[sheet]],Prg!$A$7:$F$31,6,FALSE)=Prg!$O$3),"Yes","No")</f>
        <v>No</v>
      </c>
      <c r="AB970" s="66">
        <v>2024</v>
      </c>
      <c r="AC970" s="72">
        <v>17</v>
      </c>
      <c r="AD970" s="66">
        <f ca="1">IF(ISERROR(VLOOKUP(Table1[[#This Row],[item]],INDIRECT("'"&amp;Table1[[#This Row],[sheet]]&amp;"'!$A$8:$T$42"),Table1[[#This Row],[r]],FALSE)),"",VLOOKUP(Table1[[#This Row],[item]],INDIRECT("'"&amp;Table1[[#This Row],[sheet]]&amp;"'!$A$8:$T$42"),Table1[[#This Row],[r]],FALSE))</f>
        <v>0</v>
      </c>
      <c r="AE970" s="72" t="str">
        <f>IF(VLOOKUP(Table1[[#This Row],[sheet]],Prg!$A$7:$J$31,10,FALSE)="","",VLOOKUP(Table1[[#This Row],[sheet]],Prg!$A$7:$J$31,10,FALSE)*1)</f>
        <v/>
      </c>
      <c r="AF970" s="72">
        <f>VLOOKUP(Table1[[#This Row],[sheet]],Prg!$A$7:$J$31,5,FALSE)</f>
        <v>0</v>
      </c>
      <c r="AG970" s="72">
        <f>ROW()</f>
        <v>970</v>
      </c>
    </row>
    <row r="971" spans="24:33" hidden="1" x14ac:dyDescent="0.3">
      <c r="X971" s="66">
        <v>6</v>
      </c>
      <c r="Y971" s="66" t="s">
        <v>490</v>
      </c>
      <c r="Z971" s="66" t="s">
        <v>464</v>
      </c>
      <c r="AA971" s="66" t="str">
        <f>IF(OR(VLOOKUP(Table1[[#This Row],[sheet]],Prg!$A$7:$F$31,6,FALSE)=Prg!$O$2,VLOOKUP(Table1[[#This Row],[sheet]],Prg!$A$7:$F$31,6,FALSE)=Prg!$O$3),"Yes","No")</f>
        <v>No</v>
      </c>
      <c r="AB971" s="66">
        <v>2024</v>
      </c>
      <c r="AC971" s="72">
        <v>17</v>
      </c>
      <c r="AD971" s="66">
        <f ca="1">IF(ISERROR(VLOOKUP(Table1[[#This Row],[item]],INDIRECT("'"&amp;Table1[[#This Row],[sheet]]&amp;"'!$A$8:$T$42"),Table1[[#This Row],[r]],FALSE)),"",VLOOKUP(Table1[[#This Row],[item]],INDIRECT("'"&amp;Table1[[#This Row],[sheet]]&amp;"'!$A$8:$T$42"),Table1[[#This Row],[r]],FALSE))</f>
        <v>0</v>
      </c>
      <c r="AE971" s="72" t="str">
        <f>IF(VLOOKUP(Table1[[#This Row],[sheet]],Prg!$A$7:$J$31,10,FALSE)="","",VLOOKUP(Table1[[#This Row],[sheet]],Prg!$A$7:$J$31,10,FALSE)*1)</f>
        <v/>
      </c>
      <c r="AF971" s="72">
        <f>VLOOKUP(Table1[[#This Row],[sheet]],Prg!$A$7:$J$31,5,FALSE)</f>
        <v>0</v>
      </c>
      <c r="AG971" s="72">
        <f>ROW()</f>
        <v>971</v>
      </c>
    </row>
    <row r="972" spans="24:33" hidden="1" x14ac:dyDescent="0.3">
      <c r="X972" s="66">
        <v>6</v>
      </c>
      <c r="Y972" s="66" t="s">
        <v>491</v>
      </c>
      <c r="Z972" s="66" t="s">
        <v>15</v>
      </c>
      <c r="AA972" s="66" t="str">
        <f>IF(OR(VLOOKUP(Table1[[#This Row],[sheet]],Prg!$A$7:$F$31,6,FALSE)=Prg!$O$2,VLOOKUP(Table1[[#This Row],[sheet]],Prg!$A$7:$F$31,6,FALSE)=Prg!$O$3),"Yes","No")</f>
        <v>No</v>
      </c>
      <c r="AB972" s="66">
        <v>2024</v>
      </c>
      <c r="AC972" s="72">
        <v>17</v>
      </c>
      <c r="AD972" s="66">
        <f ca="1">IF(ISERROR(VLOOKUP(Table1[[#This Row],[item]],INDIRECT("'"&amp;Table1[[#This Row],[sheet]]&amp;"'!$A$8:$T$42"),Table1[[#This Row],[r]],FALSE)),"",VLOOKUP(Table1[[#This Row],[item]],INDIRECT("'"&amp;Table1[[#This Row],[sheet]]&amp;"'!$A$8:$T$42"),Table1[[#This Row],[r]],FALSE))</f>
        <v>0</v>
      </c>
      <c r="AE972" s="72" t="str">
        <f>IF(VLOOKUP(Table1[[#This Row],[sheet]],Prg!$A$7:$J$31,10,FALSE)="","",VLOOKUP(Table1[[#This Row],[sheet]],Prg!$A$7:$J$31,10,FALSE)*1)</f>
        <v/>
      </c>
      <c r="AF972" s="72">
        <f>VLOOKUP(Table1[[#This Row],[sheet]],Prg!$A$7:$J$31,5,FALSE)</f>
        <v>0</v>
      </c>
      <c r="AG972" s="72">
        <f>ROW()</f>
        <v>972</v>
      </c>
    </row>
    <row r="973" spans="24:33" hidden="1" x14ac:dyDescent="0.3">
      <c r="X973" s="66">
        <v>6</v>
      </c>
      <c r="Y973" s="66" t="s">
        <v>492</v>
      </c>
      <c r="Z973" s="66" t="s">
        <v>16</v>
      </c>
      <c r="AA973" s="66" t="str">
        <f>IF(OR(VLOOKUP(Table1[[#This Row],[sheet]],Prg!$A$7:$F$31,6,FALSE)=Prg!$O$2,VLOOKUP(Table1[[#This Row],[sheet]],Prg!$A$7:$F$31,6,FALSE)=Prg!$O$3),"Yes","No")</f>
        <v>No</v>
      </c>
      <c r="AB973" s="66">
        <v>2024</v>
      </c>
      <c r="AC973" s="72">
        <v>17</v>
      </c>
      <c r="AD973" s="66">
        <f ca="1">IF(ISERROR(VLOOKUP(Table1[[#This Row],[item]],INDIRECT("'"&amp;Table1[[#This Row],[sheet]]&amp;"'!$A$8:$T$42"),Table1[[#This Row],[r]],FALSE)),"",VLOOKUP(Table1[[#This Row],[item]],INDIRECT("'"&amp;Table1[[#This Row],[sheet]]&amp;"'!$A$8:$T$42"),Table1[[#This Row],[r]],FALSE))</f>
        <v>0</v>
      </c>
      <c r="AE973" s="72" t="str">
        <f>IF(VLOOKUP(Table1[[#This Row],[sheet]],Prg!$A$7:$J$31,10,FALSE)="","",VLOOKUP(Table1[[#This Row],[sheet]],Prg!$A$7:$J$31,10,FALSE)*1)</f>
        <v/>
      </c>
      <c r="AF973" s="72">
        <f>VLOOKUP(Table1[[#This Row],[sheet]],Prg!$A$7:$J$31,5,FALSE)</f>
        <v>0</v>
      </c>
      <c r="AG973" s="72">
        <f>ROW()</f>
        <v>973</v>
      </c>
    </row>
    <row r="974" spans="24:33" hidden="1" x14ac:dyDescent="0.3">
      <c r="X974" s="66">
        <v>6</v>
      </c>
      <c r="Y974" s="66" t="s">
        <v>493</v>
      </c>
      <c r="Z974" s="66" t="s">
        <v>17</v>
      </c>
      <c r="AA974" s="66" t="str">
        <f>IF(OR(VLOOKUP(Table1[[#This Row],[sheet]],Prg!$A$7:$F$31,6,FALSE)=Prg!$O$2,VLOOKUP(Table1[[#This Row],[sheet]],Prg!$A$7:$F$31,6,FALSE)=Prg!$O$3),"Yes","No")</f>
        <v>No</v>
      </c>
      <c r="AB974" s="66">
        <v>2024</v>
      </c>
      <c r="AC974" s="72">
        <v>17</v>
      </c>
      <c r="AD974" s="66">
        <f ca="1">IF(ISERROR(VLOOKUP(Table1[[#This Row],[item]],INDIRECT("'"&amp;Table1[[#This Row],[sheet]]&amp;"'!$A$8:$T$42"),Table1[[#This Row],[r]],FALSE)),"",VLOOKUP(Table1[[#This Row],[item]],INDIRECT("'"&amp;Table1[[#This Row],[sheet]]&amp;"'!$A$8:$T$42"),Table1[[#This Row],[r]],FALSE))</f>
        <v>0</v>
      </c>
      <c r="AE974" s="72" t="str">
        <f>IF(VLOOKUP(Table1[[#This Row],[sheet]],Prg!$A$7:$J$31,10,FALSE)="","",VLOOKUP(Table1[[#This Row],[sheet]],Prg!$A$7:$J$31,10,FALSE)*1)</f>
        <v/>
      </c>
      <c r="AF974" s="72">
        <f>VLOOKUP(Table1[[#This Row],[sheet]],Prg!$A$7:$J$31,5,FALSE)</f>
        <v>0</v>
      </c>
      <c r="AG974" s="72">
        <f>ROW()</f>
        <v>974</v>
      </c>
    </row>
    <row r="975" spans="24:33" hidden="1" x14ac:dyDescent="0.3">
      <c r="X975" s="66">
        <v>6</v>
      </c>
      <c r="Y975" s="66" t="s">
        <v>494</v>
      </c>
      <c r="Z975" s="66" t="s">
        <v>465</v>
      </c>
      <c r="AA975" s="66" t="str">
        <f>IF(OR(VLOOKUP(Table1[[#This Row],[sheet]],Prg!$A$7:$F$31,6,FALSE)=Prg!$O$2,VLOOKUP(Table1[[#This Row],[sheet]],Prg!$A$7:$F$31,6,FALSE)=Prg!$O$3),"Yes","No")</f>
        <v>No</v>
      </c>
      <c r="AB975" s="66">
        <v>2024</v>
      </c>
      <c r="AC975" s="72">
        <v>17</v>
      </c>
      <c r="AD975" s="66">
        <f ca="1">IF(ISERROR(VLOOKUP(Table1[[#This Row],[item]],INDIRECT("'"&amp;Table1[[#This Row],[sheet]]&amp;"'!$A$8:$T$42"),Table1[[#This Row],[r]],FALSE)),"",VLOOKUP(Table1[[#This Row],[item]],INDIRECT("'"&amp;Table1[[#This Row],[sheet]]&amp;"'!$A$8:$T$42"),Table1[[#This Row],[r]],FALSE))</f>
        <v>0</v>
      </c>
      <c r="AE975" s="72" t="str">
        <f>IF(VLOOKUP(Table1[[#This Row],[sheet]],Prg!$A$7:$J$31,10,FALSE)="","",VLOOKUP(Table1[[#This Row],[sheet]],Prg!$A$7:$J$31,10,FALSE)*1)</f>
        <v/>
      </c>
      <c r="AF975" s="72">
        <f>VLOOKUP(Table1[[#This Row],[sheet]],Prg!$A$7:$J$31,5,FALSE)</f>
        <v>0</v>
      </c>
      <c r="AG975" s="72">
        <f>ROW()</f>
        <v>975</v>
      </c>
    </row>
    <row r="976" spans="24:33" hidden="1" x14ac:dyDescent="0.3">
      <c r="X976" s="66">
        <v>6</v>
      </c>
      <c r="Y976" s="66" t="s">
        <v>495</v>
      </c>
      <c r="Z976" s="66" t="s">
        <v>18</v>
      </c>
      <c r="AA976" s="66" t="str">
        <f>IF(OR(VLOOKUP(Table1[[#This Row],[sheet]],Prg!$A$7:$F$31,6,FALSE)=Prg!$O$2,VLOOKUP(Table1[[#This Row],[sheet]],Prg!$A$7:$F$31,6,FALSE)=Prg!$O$3),"Yes","No")</f>
        <v>No</v>
      </c>
      <c r="AB976" s="66">
        <v>2024</v>
      </c>
      <c r="AC976" s="72">
        <v>17</v>
      </c>
      <c r="AD976" s="66">
        <f ca="1">IF(ISERROR(VLOOKUP(Table1[[#This Row],[item]],INDIRECT("'"&amp;Table1[[#This Row],[sheet]]&amp;"'!$A$8:$T$42"),Table1[[#This Row],[r]],FALSE)),"",VLOOKUP(Table1[[#This Row],[item]],INDIRECT("'"&amp;Table1[[#This Row],[sheet]]&amp;"'!$A$8:$T$42"),Table1[[#This Row],[r]],FALSE))</f>
        <v>0</v>
      </c>
      <c r="AE976" s="72" t="str">
        <f>IF(VLOOKUP(Table1[[#This Row],[sheet]],Prg!$A$7:$J$31,10,FALSE)="","",VLOOKUP(Table1[[#This Row],[sheet]],Prg!$A$7:$J$31,10,FALSE)*1)</f>
        <v/>
      </c>
      <c r="AF976" s="72">
        <f>VLOOKUP(Table1[[#This Row],[sheet]],Prg!$A$7:$J$31,5,FALSE)</f>
        <v>0</v>
      </c>
      <c r="AG976" s="72">
        <f>ROW()</f>
        <v>976</v>
      </c>
    </row>
    <row r="977" spans="24:33" hidden="1" x14ac:dyDescent="0.3">
      <c r="X977" s="66">
        <v>6</v>
      </c>
      <c r="Y977" s="66" t="s">
        <v>496</v>
      </c>
      <c r="Z977" s="66" t="s">
        <v>19</v>
      </c>
      <c r="AA977" s="66" t="str">
        <f>IF(OR(VLOOKUP(Table1[[#This Row],[sheet]],Prg!$A$7:$F$31,6,FALSE)=Prg!$O$2,VLOOKUP(Table1[[#This Row],[sheet]],Prg!$A$7:$F$31,6,FALSE)=Prg!$O$3),"Yes","No")</f>
        <v>No</v>
      </c>
      <c r="AB977" s="66">
        <v>2024</v>
      </c>
      <c r="AC977" s="72">
        <v>17</v>
      </c>
      <c r="AD977" s="66">
        <f ca="1">IF(ISERROR(VLOOKUP(Table1[[#This Row],[item]],INDIRECT("'"&amp;Table1[[#This Row],[sheet]]&amp;"'!$A$8:$T$42"),Table1[[#This Row],[r]],FALSE)),"",VLOOKUP(Table1[[#This Row],[item]],INDIRECT("'"&amp;Table1[[#This Row],[sheet]]&amp;"'!$A$8:$T$42"),Table1[[#This Row],[r]],FALSE))</f>
        <v>0</v>
      </c>
      <c r="AE977" s="72" t="str">
        <f>IF(VLOOKUP(Table1[[#This Row],[sheet]],Prg!$A$7:$J$31,10,FALSE)="","",VLOOKUP(Table1[[#This Row],[sheet]],Prg!$A$7:$J$31,10,FALSE)*1)</f>
        <v/>
      </c>
      <c r="AF977" s="72">
        <f>VLOOKUP(Table1[[#This Row],[sheet]],Prg!$A$7:$J$31,5,FALSE)</f>
        <v>0</v>
      </c>
      <c r="AG977" s="72">
        <f>ROW()</f>
        <v>977</v>
      </c>
    </row>
    <row r="978" spans="24:33" hidden="1" x14ac:dyDescent="0.3">
      <c r="X978" s="66">
        <v>6</v>
      </c>
      <c r="Y978" s="66" t="s">
        <v>497</v>
      </c>
      <c r="Z978" s="66" t="s">
        <v>20</v>
      </c>
      <c r="AA978" s="66" t="str">
        <f>IF(OR(VLOOKUP(Table1[[#This Row],[sheet]],Prg!$A$7:$F$31,6,FALSE)=Prg!$O$2,VLOOKUP(Table1[[#This Row],[sheet]],Prg!$A$7:$F$31,6,FALSE)=Prg!$O$3),"Yes","No")</f>
        <v>No</v>
      </c>
      <c r="AB978" s="66">
        <v>2024</v>
      </c>
      <c r="AC978" s="72">
        <v>17</v>
      </c>
      <c r="AD978" s="66">
        <f ca="1">IF(ISERROR(VLOOKUP(Table1[[#This Row],[item]],INDIRECT("'"&amp;Table1[[#This Row],[sheet]]&amp;"'!$A$8:$T$42"),Table1[[#This Row],[r]],FALSE)),"",VLOOKUP(Table1[[#This Row],[item]],INDIRECT("'"&amp;Table1[[#This Row],[sheet]]&amp;"'!$A$8:$T$42"),Table1[[#This Row],[r]],FALSE))</f>
        <v>0</v>
      </c>
      <c r="AE978" s="72" t="str">
        <f>IF(VLOOKUP(Table1[[#This Row],[sheet]],Prg!$A$7:$J$31,10,FALSE)="","",VLOOKUP(Table1[[#This Row],[sheet]],Prg!$A$7:$J$31,10,FALSE)*1)</f>
        <v/>
      </c>
      <c r="AF978" s="72">
        <f>VLOOKUP(Table1[[#This Row],[sheet]],Prg!$A$7:$J$31,5,FALSE)</f>
        <v>0</v>
      </c>
      <c r="AG978" s="72">
        <f>ROW()</f>
        <v>978</v>
      </c>
    </row>
    <row r="979" spans="24:33" hidden="1" x14ac:dyDescent="0.3">
      <c r="X979" s="66">
        <v>6</v>
      </c>
      <c r="Y979" s="66" t="s">
        <v>498</v>
      </c>
      <c r="Z979" s="66" t="s">
        <v>466</v>
      </c>
      <c r="AA979" s="66" t="str">
        <f>IF(OR(VLOOKUP(Table1[[#This Row],[sheet]],Prg!$A$7:$F$31,6,FALSE)=Prg!$O$2,VLOOKUP(Table1[[#This Row],[sheet]],Prg!$A$7:$F$31,6,FALSE)=Prg!$O$3),"Yes","No")</f>
        <v>No</v>
      </c>
      <c r="AB979" s="66">
        <v>2024</v>
      </c>
      <c r="AC979" s="72">
        <v>17</v>
      </c>
      <c r="AD979" s="66">
        <f ca="1">IF(ISERROR(VLOOKUP(Table1[[#This Row],[item]],INDIRECT("'"&amp;Table1[[#This Row],[sheet]]&amp;"'!$A$8:$T$42"),Table1[[#This Row],[r]],FALSE)),"",VLOOKUP(Table1[[#This Row],[item]],INDIRECT("'"&amp;Table1[[#This Row],[sheet]]&amp;"'!$A$8:$T$42"),Table1[[#This Row],[r]],FALSE))</f>
        <v>0</v>
      </c>
      <c r="AE979" s="72" t="str">
        <f>IF(VLOOKUP(Table1[[#This Row],[sheet]],Prg!$A$7:$J$31,10,FALSE)="","",VLOOKUP(Table1[[#This Row],[sheet]],Prg!$A$7:$J$31,10,FALSE)*1)</f>
        <v/>
      </c>
      <c r="AF979" s="72">
        <f>VLOOKUP(Table1[[#This Row],[sheet]],Prg!$A$7:$J$31,5,FALSE)</f>
        <v>0</v>
      </c>
      <c r="AG979" s="72">
        <f>ROW()</f>
        <v>979</v>
      </c>
    </row>
    <row r="980" spans="24:33" hidden="1" x14ac:dyDescent="0.3">
      <c r="X980" s="66">
        <v>6</v>
      </c>
      <c r="Y980" s="66" t="s">
        <v>499</v>
      </c>
      <c r="Z980" s="66" t="s">
        <v>21</v>
      </c>
      <c r="AA980" s="66" t="str">
        <f>IF(OR(VLOOKUP(Table1[[#This Row],[sheet]],Prg!$A$7:$F$31,6,FALSE)=Prg!$O$2,VLOOKUP(Table1[[#This Row],[sheet]],Prg!$A$7:$F$31,6,FALSE)=Prg!$O$3),"Yes","No")</f>
        <v>No</v>
      </c>
      <c r="AB980" s="66">
        <v>2024</v>
      </c>
      <c r="AC980" s="72">
        <v>17</v>
      </c>
      <c r="AD980" s="66">
        <f ca="1">IF(ISERROR(VLOOKUP(Table1[[#This Row],[item]],INDIRECT("'"&amp;Table1[[#This Row],[sheet]]&amp;"'!$A$8:$T$42"),Table1[[#This Row],[r]],FALSE)),"",VLOOKUP(Table1[[#This Row],[item]],INDIRECT("'"&amp;Table1[[#This Row],[sheet]]&amp;"'!$A$8:$T$42"),Table1[[#This Row],[r]],FALSE))</f>
        <v>0</v>
      </c>
      <c r="AE980" s="72" t="str">
        <f>IF(VLOOKUP(Table1[[#This Row],[sheet]],Prg!$A$7:$J$31,10,FALSE)="","",VLOOKUP(Table1[[#This Row],[sheet]],Prg!$A$7:$J$31,10,FALSE)*1)</f>
        <v/>
      </c>
      <c r="AF980" s="72">
        <f>VLOOKUP(Table1[[#This Row],[sheet]],Prg!$A$7:$J$31,5,FALSE)</f>
        <v>0</v>
      </c>
      <c r="AG980" s="72">
        <f>ROW()</f>
        <v>980</v>
      </c>
    </row>
    <row r="981" spans="24:33" hidden="1" x14ac:dyDescent="0.3">
      <c r="X981" s="66">
        <v>6</v>
      </c>
      <c r="Y981" s="66" t="s">
        <v>500</v>
      </c>
      <c r="Z981" s="66" t="s">
        <v>22</v>
      </c>
      <c r="AA981" s="66" t="str">
        <f>IF(OR(VLOOKUP(Table1[[#This Row],[sheet]],Prg!$A$7:$F$31,6,FALSE)=Prg!$O$2,VLOOKUP(Table1[[#This Row],[sheet]],Prg!$A$7:$F$31,6,FALSE)=Prg!$O$3),"Yes","No")</f>
        <v>No</v>
      </c>
      <c r="AB981" s="66">
        <v>2024</v>
      </c>
      <c r="AC981" s="72">
        <v>17</v>
      </c>
      <c r="AD981" s="66">
        <f ca="1">IF(ISERROR(VLOOKUP(Table1[[#This Row],[item]],INDIRECT("'"&amp;Table1[[#This Row],[sheet]]&amp;"'!$A$8:$T$42"),Table1[[#This Row],[r]],FALSE)),"",VLOOKUP(Table1[[#This Row],[item]],INDIRECT("'"&amp;Table1[[#This Row],[sheet]]&amp;"'!$A$8:$T$42"),Table1[[#This Row],[r]],FALSE))</f>
        <v>0</v>
      </c>
      <c r="AE981" s="72" t="str">
        <f>IF(VLOOKUP(Table1[[#This Row],[sheet]],Prg!$A$7:$J$31,10,FALSE)="","",VLOOKUP(Table1[[#This Row],[sheet]],Prg!$A$7:$J$31,10,FALSE)*1)</f>
        <v/>
      </c>
      <c r="AF981" s="72">
        <f>VLOOKUP(Table1[[#This Row],[sheet]],Prg!$A$7:$J$31,5,FALSE)</f>
        <v>0</v>
      </c>
      <c r="AG981" s="72">
        <f>ROW()</f>
        <v>981</v>
      </c>
    </row>
    <row r="982" spans="24:33" hidden="1" x14ac:dyDescent="0.3">
      <c r="X982" s="66">
        <v>6</v>
      </c>
      <c r="Y982" s="66" t="s">
        <v>501</v>
      </c>
      <c r="Z982" s="66" t="s">
        <v>23</v>
      </c>
      <c r="AA982" s="66" t="str">
        <f>IF(OR(VLOOKUP(Table1[[#This Row],[sheet]],Prg!$A$7:$F$31,6,FALSE)=Prg!$O$2,VLOOKUP(Table1[[#This Row],[sheet]],Prg!$A$7:$F$31,6,FALSE)=Prg!$O$3),"Yes","No")</f>
        <v>No</v>
      </c>
      <c r="AB982" s="66">
        <v>2024</v>
      </c>
      <c r="AC982" s="72">
        <v>17</v>
      </c>
      <c r="AD982" s="66">
        <f ca="1">IF(ISERROR(VLOOKUP(Table1[[#This Row],[item]],INDIRECT("'"&amp;Table1[[#This Row],[sheet]]&amp;"'!$A$8:$T$42"),Table1[[#This Row],[r]],FALSE)),"",VLOOKUP(Table1[[#This Row],[item]],INDIRECT("'"&amp;Table1[[#This Row],[sheet]]&amp;"'!$A$8:$T$42"),Table1[[#This Row],[r]],FALSE))</f>
        <v>0</v>
      </c>
      <c r="AE982" s="72" t="str">
        <f>IF(VLOOKUP(Table1[[#This Row],[sheet]],Prg!$A$7:$J$31,10,FALSE)="","",VLOOKUP(Table1[[#This Row],[sheet]],Prg!$A$7:$J$31,10,FALSE)*1)</f>
        <v/>
      </c>
      <c r="AF982" s="72">
        <f>VLOOKUP(Table1[[#This Row],[sheet]],Prg!$A$7:$J$31,5,FALSE)</f>
        <v>0</v>
      </c>
      <c r="AG982" s="72">
        <f>ROW()</f>
        <v>982</v>
      </c>
    </row>
    <row r="983" spans="24:33" hidden="1" x14ac:dyDescent="0.3">
      <c r="X983" s="66">
        <v>6</v>
      </c>
      <c r="Y983" s="66" t="s">
        <v>502</v>
      </c>
      <c r="Z983" s="66" t="s">
        <v>467</v>
      </c>
      <c r="AA983" s="66" t="str">
        <f>IF(OR(VLOOKUP(Table1[[#This Row],[sheet]],Prg!$A$7:$F$31,6,FALSE)=Prg!$O$2,VLOOKUP(Table1[[#This Row],[sheet]],Prg!$A$7:$F$31,6,FALSE)=Prg!$O$3),"Yes","No")</f>
        <v>No</v>
      </c>
      <c r="AB983" s="66">
        <v>2024</v>
      </c>
      <c r="AC983" s="72">
        <v>17</v>
      </c>
      <c r="AD983" s="66">
        <f ca="1">IF(ISERROR(VLOOKUP(Table1[[#This Row],[item]],INDIRECT("'"&amp;Table1[[#This Row],[sheet]]&amp;"'!$A$8:$T$42"),Table1[[#This Row],[r]],FALSE)),"",VLOOKUP(Table1[[#This Row],[item]],INDIRECT("'"&amp;Table1[[#This Row],[sheet]]&amp;"'!$A$8:$T$42"),Table1[[#This Row],[r]],FALSE))</f>
        <v>0</v>
      </c>
      <c r="AE983" s="72" t="str">
        <f>IF(VLOOKUP(Table1[[#This Row],[sheet]],Prg!$A$7:$J$31,10,FALSE)="","",VLOOKUP(Table1[[#This Row],[sheet]],Prg!$A$7:$J$31,10,FALSE)*1)</f>
        <v/>
      </c>
      <c r="AF983" s="72">
        <f>VLOOKUP(Table1[[#This Row],[sheet]],Prg!$A$7:$J$31,5,FALSE)</f>
        <v>0</v>
      </c>
      <c r="AG983" s="72">
        <f>ROW()</f>
        <v>983</v>
      </c>
    </row>
    <row r="984" spans="24:33" hidden="1" x14ac:dyDescent="0.3">
      <c r="X984" s="66">
        <v>6</v>
      </c>
      <c r="Y984" s="66" t="s">
        <v>473</v>
      </c>
      <c r="Z984" s="66" t="s">
        <v>1</v>
      </c>
      <c r="AA984" s="66" t="str">
        <f>IF(OR(VLOOKUP(Table1[[#This Row],[sheet]],Prg!$A$7:$F$31,6,FALSE)=Prg!$O$2,VLOOKUP(Table1[[#This Row],[sheet]],Prg!$A$7:$F$31,6,FALSE)=Prg!$O$3),"Yes","No")</f>
        <v>No</v>
      </c>
      <c r="AB984" s="66">
        <v>2024</v>
      </c>
      <c r="AC984" s="72">
        <v>17</v>
      </c>
      <c r="AD984" s="66">
        <f ca="1">IF(ISERROR(VLOOKUP(Table1[[#This Row],[item]],INDIRECT("'"&amp;Table1[[#This Row],[sheet]]&amp;"'!$A$8:$T$42"),Table1[[#This Row],[r]],FALSE)),"",VLOOKUP(Table1[[#This Row],[item]],INDIRECT("'"&amp;Table1[[#This Row],[sheet]]&amp;"'!$A$8:$T$42"),Table1[[#This Row],[r]],FALSE))</f>
        <v>0</v>
      </c>
      <c r="AE984" s="72" t="str">
        <f>IF(VLOOKUP(Table1[[#This Row],[sheet]],Prg!$A$7:$J$31,10,FALSE)="","",VLOOKUP(Table1[[#This Row],[sheet]],Prg!$A$7:$J$31,10,FALSE)*1)</f>
        <v/>
      </c>
      <c r="AF984" s="72">
        <f>VLOOKUP(Table1[[#This Row],[sheet]],Prg!$A$7:$J$31,5,FALSE)</f>
        <v>0</v>
      </c>
      <c r="AG984" s="72">
        <f>ROW()</f>
        <v>984</v>
      </c>
    </row>
    <row r="985" spans="24:33" hidden="1" x14ac:dyDescent="0.3">
      <c r="X985" s="66">
        <v>6</v>
      </c>
      <c r="Y985" s="66" t="s">
        <v>474</v>
      </c>
      <c r="Z985" s="66" t="s">
        <v>24</v>
      </c>
      <c r="AA985" s="66" t="str">
        <f>IF(OR(VLOOKUP(Table1[[#This Row],[sheet]],Prg!$A$7:$F$31,6,FALSE)=Prg!$O$2,VLOOKUP(Table1[[#This Row],[sheet]],Prg!$A$7:$F$31,6,FALSE)=Prg!$O$3),"Yes","No")</f>
        <v>No</v>
      </c>
      <c r="AB985" s="66">
        <v>2024</v>
      </c>
      <c r="AC985" s="72">
        <v>17</v>
      </c>
      <c r="AD985" s="66">
        <f ca="1">IF(ISERROR(VLOOKUP(Table1[[#This Row],[item]],INDIRECT("'"&amp;Table1[[#This Row],[sheet]]&amp;"'!$A$8:$T$42"),Table1[[#This Row],[r]],FALSE)),"",VLOOKUP(Table1[[#This Row],[item]],INDIRECT("'"&amp;Table1[[#This Row],[sheet]]&amp;"'!$A$8:$T$42"),Table1[[#This Row],[r]],FALSE))</f>
        <v>0</v>
      </c>
      <c r="AE985" s="72" t="str">
        <f>IF(VLOOKUP(Table1[[#This Row],[sheet]],Prg!$A$7:$J$31,10,FALSE)="","",VLOOKUP(Table1[[#This Row],[sheet]],Prg!$A$7:$J$31,10,FALSE)*1)</f>
        <v/>
      </c>
      <c r="AF985" s="72">
        <f>VLOOKUP(Table1[[#This Row],[sheet]],Prg!$A$7:$J$31,5,FALSE)</f>
        <v>0</v>
      </c>
      <c r="AG985" s="72">
        <f>ROW()</f>
        <v>985</v>
      </c>
    </row>
    <row r="986" spans="24:33" hidden="1" x14ac:dyDescent="0.3">
      <c r="X986" s="66">
        <v>6</v>
      </c>
      <c r="Y986" s="66" t="s">
        <v>477</v>
      </c>
      <c r="Z986" s="66" t="s">
        <v>25</v>
      </c>
      <c r="AA986" s="66" t="str">
        <f>IF(OR(VLOOKUP(Table1[[#This Row],[sheet]],Prg!$A$7:$F$31,6,FALSE)=Prg!$O$2,VLOOKUP(Table1[[#This Row],[sheet]],Prg!$A$7:$F$31,6,FALSE)=Prg!$O$3),"Yes","No")</f>
        <v>No</v>
      </c>
      <c r="AB986" s="66">
        <v>2024</v>
      </c>
      <c r="AC986" s="72">
        <v>17</v>
      </c>
      <c r="AD986" s="66">
        <f ca="1">IF(ISERROR(VLOOKUP(Table1[[#This Row],[item]],INDIRECT("'"&amp;Table1[[#This Row],[sheet]]&amp;"'!$A$8:$T$42"),Table1[[#This Row],[r]],FALSE)),"",VLOOKUP(Table1[[#This Row],[item]],INDIRECT("'"&amp;Table1[[#This Row],[sheet]]&amp;"'!$A$8:$T$42"),Table1[[#This Row],[r]],FALSE))</f>
        <v>0</v>
      </c>
      <c r="AE986" s="72" t="str">
        <f>IF(VLOOKUP(Table1[[#This Row],[sheet]],Prg!$A$7:$J$31,10,FALSE)="","",VLOOKUP(Table1[[#This Row],[sheet]],Prg!$A$7:$J$31,10,FALSE)*1)</f>
        <v/>
      </c>
      <c r="AF986" s="72">
        <f>VLOOKUP(Table1[[#This Row],[sheet]],Prg!$A$7:$J$31,5,FALSE)</f>
        <v>0</v>
      </c>
      <c r="AG986" s="72">
        <f>ROW()</f>
        <v>986</v>
      </c>
    </row>
    <row r="987" spans="24:33" hidden="1" x14ac:dyDescent="0.3">
      <c r="X987" s="66">
        <v>6</v>
      </c>
      <c r="Y987" s="66" t="s">
        <v>478</v>
      </c>
      <c r="Z987" s="66" t="s">
        <v>26</v>
      </c>
      <c r="AA987" s="66" t="str">
        <f>IF(OR(VLOOKUP(Table1[[#This Row],[sheet]],Prg!$A$7:$F$31,6,FALSE)=Prg!$O$2,VLOOKUP(Table1[[#This Row],[sheet]],Prg!$A$7:$F$31,6,FALSE)=Prg!$O$3),"Yes","No")</f>
        <v>No</v>
      </c>
      <c r="AB987" s="66">
        <v>2024</v>
      </c>
      <c r="AC987" s="72">
        <v>17</v>
      </c>
      <c r="AD987" s="66">
        <f ca="1">IF(ISERROR(VLOOKUP(Table1[[#This Row],[item]],INDIRECT("'"&amp;Table1[[#This Row],[sheet]]&amp;"'!$A$8:$T$42"),Table1[[#This Row],[r]],FALSE)),"",VLOOKUP(Table1[[#This Row],[item]],INDIRECT("'"&amp;Table1[[#This Row],[sheet]]&amp;"'!$A$8:$T$42"),Table1[[#This Row],[r]],FALSE))</f>
        <v>0</v>
      </c>
      <c r="AE987" s="72" t="str">
        <f>IF(VLOOKUP(Table1[[#This Row],[sheet]],Prg!$A$7:$J$31,10,FALSE)="","",VLOOKUP(Table1[[#This Row],[sheet]],Prg!$A$7:$J$31,10,FALSE)*1)</f>
        <v/>
      </c>
      <c r="AF987" s="72">
        <f>VLOOKUP(Table1[[#This Row],[sheet]],Prg!$A$7:$J$31,5,FALSE)</f>
        <v>0</v>
      </c>
      <c r="AG987" s="72">
        <f>ROW()</f>
        <v>987</v>
      </c>
    </row>
    <row r="988" spans="24:33" hidden="1" x14ac:dyDescent="0.3">
      <c r="X988" s="66">
        <v>6</v>
      </c>
      <c r="Y988" s="66" t="s">
        <v>479</v>
      </c>
      <c r="Z988" s="66" t="s">
        <v>27</v>
      </c>
      <c r="AA988" s="66" t="str">
        <f>IF(OR(VLOOKUP(Table1[[#This Row],[sheet]],Prg!$A$7:$F$31,6,FALSE)=Prg!$O$2,VLOOKUP(Table1[[#This Row],[sheet]],Prg!$A$7:$F$31,6,FALSE)=Prg!$O$3),"Yes","No")</f>
        <v>No</v>
      </c>
      <c r="AB988" s="66">
        <v>2024</v>
      </c>
      <c r="AC988" s="72">
        <v>17</v>
      </c>
      <c r="AD988" s="66">
        <f ca="1">IF(ISERROR(VLOOKUP(Table1[[#This Row],[item]],INDIRECT("'"&amp;Table1[[#This Row],[sheet]]&amp;"'!$A$8:$T$42"),Table1[[#This Row],[r]],FALSE)),"",VLOOKUP(Table1[[#This Row],[item]],INDIRECT("'"&amp;Table1[[#This Row],[sheet]]&amp;"'!$A$8:$T$42"),Table1[[#This Row],[r]],FALSE))</f>
        <v>0</v>
      </c>
      <c r="AE988" s="72" t="str">
        <f>IF(VLOOKUP(Table1[[#This Row],[sheet]],Prg!$A$7:$J$31,10,FALSE)="","",VLOOKUP(Table1[[#This Row],[sheet]],Prg!$A$7:$J$31,10,FALSE)*1)</f>
        <v/>
      </c>
      <c r="AF988" s="72">
        <f>VLOOKUP(Table1[[#This Row],[sheet]],Prg!$A$7:$J$31,5,FALSE)</f>
        <v>0</v>
      </c>
      <c r="AG988" s="72">
        <f>ROW()</f>
        <v>988</v>
      </c>
    </row>
    <row r="989" spans="24:33" hidden="1" x14ac:dyDescent="0.3">
      <c r="X989" s="66">
        <v>6</v>
      </c>
      <c r="Y989" s="66" t="s">
        <v>475</v>
      </c>
      <c r="Z989" s="66" t="s">
        <v>28</v>
      </c>
      <c r="AA989" s="66" t="str">
        <f>IF(OR(VLOOKUP(Table1[[#This Row],[sheet]],Prg!$A$7:$F$31,6,FALSE)=Prg!$O$2,VLOOKUP(Table1[[#This Row],[sheet]],Prg!$A$7:$F$31,6,FALSE)=Prg!$O$3),"Yes","No")</f>
        <v>No</v>
      </c>
      <c r="AB989" s="66">
        <v>2024</v>
      </c>
      <c r="AC989" s="72">
        <v>17</v>
      </c>
      <c r="AD989" s="66">
        <f ca="1">IF(ISERROR(VLOOKUP(Table1[[#This Row],[item]],INDIRECT("'"&amp;Table1[[#This Row],[sheet]]&amp;"'!$A$8:$T$42"),Table1[[#This Row],[r]],FALSE)),"",VLOOKUP(Table1[[#This Row],[item]],INDIRECT("'"&amp;Table1[[#This Row],[sheet]]&amp;"'!$A$8:$T$42"),Table1[[#This Row],[r]],FALSE))</f>
        <v>0</v>
      </c>
      <c r="AE989" s="72" t="str">
        <f>IF(VLOOKUP(Table1[[#This Row],[sheet]],Prg!$A$7:$J$31,10,FALSE)="","",VLOOKUP(Table1[[#This Row],[sheet]],Prg!$A$7:$J$31,10,FALSE)*1)</f>
        <v/>
      </c>
      <c r="AF989" s="72">
        <f>VLOOKUP(Table1[[#This Row],[sheet]],Prg!$A$7:$J$31,5,FALSE)</f>
        <v>0</v>
      </c>
      <c r="AG989" s="72">
        <f>ROW()</f>
        <v>989</v>
      </c>
    </row>
    <row r="990" spans="24:33" hidden="1" x14ac:dyDescent="0.3">
      <c r="X990" s="66">
        <v>6</v>
      </c>
      <c r="Y990" s="66" t="s">
        <v>480</v>
      </c>
      <c r="Z990" s="66" t="s">
        <v>29</v>
      </c>
      <c r="AA990" s="66" t="str">
        <f>IF(OR(VLOOKUP(Table1[[#This Row],[sheet]],Prg!$A$7:$F$31,6,FALSE)=Prg!$O$2,VLOOKUP(Table1[[#This Row],[sheet]],Prg!$A$7:$F$31,6,FALSE)=Prg!$O$3),"Yes","No")</f>
        <v>No</v>
      </c>
      <c r="AB990" s="66">
        <v>2024</v>
      </c>
      <c r="AC990" s="72">
        <v>17</v>
      </c>
      <c r="AD990" s="66">
        <f ca="1">IF(ISERROR(VLOOKUP(Table1[[#This Row],[item]],INDIRECT("'"&amp;Table1[[#This Row],[sheet]]&amp;"'!$A$8:$T$42"),Table1[[#This Row],[r]],FALSE)),"",VLOOKUP(Table1[[#This Row],[item]],INDIRECT("'"&amp;Table1[[#This Row],[sheet]]&amp;"'!$A$8:$T$42"),Table1[[#This Row],[r]],FALSE))</f>
        <v>0</v>
      </c>
      <c r="AE990" s="72" t="str">
        <f>IF(VLOOKUP(Table1[[#This Row],[sheet]],Prg!$A$7:$J$31,10,FALSE)="","",VLOOKUP(Table1[[#This Row],[sheet]],Prg!$A$7:$J$31,10,FALSE)*1)</f>
        <v/>
      </c>
      <c r="AF990" s="72">
        <f>VLOOKUP(Table1[[#This Row],[sheet]],Prg!$A$7:$J$31,5,FALSE)</f>
        <v>0</v>
      </c>
      <c r="AG990" s="72">
        <f>ROW()</f>
        <v>990</v>
      </c>
    </row>
    <row r="991" spans="24:33" hidden="1" x14ac:dyDescent="0.3">
      <c r="X991" s="66">
        <v>6</v>
      </c>
      <c r="Y991" s="66" t="s">
        <v>481</v>
      </c>
      <c r="Z991" s="66" t="s">
        <v>30</v>
      </c>
      <c r="AA991" s="66" t="str">
        <f>IF(OR(VLOOKUP(Table1[[#This Row],[sheet]],Prg!$A$7:$F$31,6,FALSE)=Prg!$O$2,VLOOKUP(Table1[[#This Row],[sheet]],Prg!$A$7:$F$31,6,FALSE)=Prg!$O$3),"Yes","No")</f>
        <v>No</v>
      </c>
      <c r="AB991" s="66">
        <v>2024</v>
      </c>
      <c r="AC991" s="72">
        <v>17</v>
      </c>
      <c r="AD991" s="66">
        <f ca="1">IF(ISERROR(VLOOKUP(Table1[[#This Row],[item]],INDIRECT("'"&amp;Table1[[#This Row],[sheet]]&amp;"'!$A$8:$T$42"),Table1[[#This Row],[r]],FALSE)),"",VLOOKUP(Table1[[#This Row],[item]],INDIRECT("'"&amp;Table1[[#This Row],[sheet]]&amp;"'!$A$8:$T$42"),Table1[[#This Row],[r]],FALSE))</f>
        <v>0</v>
      </c>
      <c r="AE991" s="72" t="str">
        <f>IF(VLOOKUP(Table1[[#This Row],[sheet]],Prg!$A$7:$J$31,10,FALSE)="","",VLOOKUP(Table1[[#This Row],[sheet]],Prg!$A$7:$J$31,10,FALSE)*1)</f>
        <v/>
      </c>
      <c r="AF991" s="72">
        <f>VLOOKUP(Table1[[#This Row],[sheet]],Prg!$A$7:$J$31,5,FALSE)</f>
        <v>0</v>
      </c>
      <c r="AG991" s="72">
        <f>ROW()</f>
        <v>991</v>
      </c>
    </row>
    <row r="992" spans="24:33" hidden="1" x14ac:dyDescent="0.3">
      <c r="X992" s="66">
        <v>6</v>
      </c>
      <c r="Y992" s="66" t="s">
        <v>482</v>
      </c>
      <c r="Z992" s="66" t="s">
        <v>27</v>
      </c>
      <c r="AA992" s="66" t="str">
        <f>IF(OR(VLOOKUP(Table1[[#This Row],[sheet]],Prg!$A$7:$F$31,6,FALSE)=Prg!$O$2,VLOOKUP(Table1[[#This Row],[sheet]],Prg!$A$7:$F$31,6,FALSE)=Prg!$O$3),"Yes","No")</f>
        <v>No</v>
      </c>
      <c r="AB992" s="66">
        <v>2024</v>
      </c>
      <c r="AC992" s="72">
        <v>17</v>
      </c>
      <c r="AD992" s="66">
        <f ca="1">IF(ISERROR(VLOOKUP(Table1[[#This Row],[item]],INDIRECT("'"&amp;Table1[[#This Row],[sheet]]&amp;"'!$A$8:$T$42"),Table1[[#This Row],[r]],FALSE)),"",VLOOKUP(Table1[[#This Row],[item]],INDIRECT("'"&amp;Table1[[#This Row],[sheet]]&amp;"'!$A$8:$T$42"),Table1[[#This Row],[r]],FALSE))</f>
        <v>0</v>
      </c>
      <c r="AE992" s="72" t="str">
        <f>IF(VLOOKUP(Table1[[#This Row],[sheet]],Prg!$A$7:$J$31,10,FALSE)="","",VLOOKUP(Table1[[#This Row],[sheet]],Prg!$A$7:$J$31,10,FALSE)*1)</f>
        <v/>
      </c>
      <c r="AF992" s="72">
        <f>VLOOKUP(Table1[[#This Row],[sheet]],Prg!$A$7:$J$31,5,FALSE)</f>
        <v>0</v>
      </c>
      <c r="AG992" s="72">
        <f>ROW()</f>
        <v>992</v>
      </c>
    </row>
    <row r="993" spans="24:33" hidden="1" x14ac:dyDescent="0.3">
      <c r="X993" s="66">
        <v>6</v>
      </c>
      <c r="Y993" s="66" t="s">
        <v>476</v>
      </c>
      <c r="Z993" s="66" t="s">
        <v>469</v>
      </c>
      <c r="AA993" s="66" t="str">
        <f>IF(OR(VLOOKUP(Table1[[#This Row],[sheet]],Prg!$A$7:$F$31,6,FALSE)=Prg!$O$2,VLOOKUP(Table1[[#This Row],[sheet]],Prg!$A$7:$F$31,6,FALSE)=Prg!$O$3),"Yes","No")</f>
        <v>No</v>
      </c>
      <c r="AB993" s="66">
        <v>2024</v>
      </c>
      <c r="AC993" s="72">
        <v>17</v>
      </c>
      <c r="AD993" s="66">
        <f ca="1">IF(ISERROR(VLOOKUP(Table1[[#This Row],[item]],INDIRECT("'"&amp;Table1[[#This Row],[sheet]]&amp;"'!$A$8:$T$42"),Table1[[#This Row],[r]],FALSE)),"",VLOOKUP(Table1[[#This Row],[item]],INDIRECT("'"&amp;Table1[[#This Row],[sheet]]&amp;"'!$A$8:$T$42"),Table1[[#This Row],[r]],FALSE))</f>
        <v>0</v>
      </c>
      <c r="AE993" s="72" t="str">
        <f>IF(VLOOKUP(Table1[[#This Row],[sheet]],Prg!$A$7:$J$31,10,FALSE)="","",VLOOKUP(Table1[[#This Row],[sheet]],Prg!$A$7:$J$31,10,FALSE)*1)</f>
        <v/>
      </c>
      <c r="AF993" s="72">
        <f>VLOOKUP(Table1[[#This Row],[sheet]],Prg!$A$7:$J$31,5,FALSE)</f>
        <v>0</v>
      </c>
      <c r="AG993" s="72">
        <f>ROW()</f>
        <v>993</v>
      </c>
    </row>
    <row r="994" spans="24:33" hidden="1" x14ac:dyDescent="0.3">
      <c r="X994" s="66">
        <v>6</v>
      </c>
      <c r="Y994" s="66" t="s">
        <v>483</v>
      </c>
      <c r="Z994" s="66" t="s">
        <v>470</v>
      </c>
      <c r="AA994" s="66" t="str">
        <f>IF(OR(VLOOKUP(Table1[[#This Row],[sheet]],Prg!$A$7:$F$31,6,FALSE)=Prg!$O$2,VLOOKUP(Table1[[#This Row],[sheet]],Prg!$A$7:$F$31,6,FALSE)=Prg!$O$3),"Yes","No")</f>
        <v>No</v>
      </c>
      <c r="AB994" s="66">
        <v>2024</v>
      </c>
      <c r="AC994" s="72">
        <v>17</v>
      </c>
      <c r="AD994" s="66">
        <f ca="1">IF(ISERROR(VLOOKUP(Table1[[#This Row],[item]],INDIRECT("'"&amp;Table1[[#This Row],[sheet]]&amp;"'!$A$8:$T$42"),Table1[[#This Row],[r]],FALSE)),"",VLOOKUP(Table1[[#This Row],[item]],INDIRECT("'"&amp;Table1[[#This Row],[sheet]]&amp;"'!$A$8:$T$42"),Table1[[#This Row],[r]],FALSE))</f>
        <v>0</v>
      </c>
      <c r="AE994" s="72" t="str">
        <f>IF(VLOOKUP(Table1[[#This Row],[sheet]],Prg!$A$7:$J$31,10,FALSE)="","",VLOOKUP(Table1[[#This Row],[sheet]],Prg!$A$7:$J$31,10,FALSE)*1)</f>
        <v/>
      </c>
      <c r="AF994" s="72">
        <f>VLOOKUP(Table1[[#This Row],[sheet]],Prg!$A$7:$J$31,5,FALSE)</f>
        <v>0</v>
      </c>
      <c r="AG994" s="72">
        <f>ROW()</f>
        <v>994</v>
      </c>
    </row>
    <row r="995" spans="24:33" hidden="1" x14ac:dyDescent="0.3">
      <c r="X995" s="66">
        <v>6</v>
      </c>
      <c r="Y995" s="66" t="s">
        <v>484</v>
      </c>
      <c r="Z995" s="66" t="s">
        <v>471</v>
      </c>
      <c r="AA995" s="66" t="str">
        <f>IF(OR(VLOOKUP(Table1[[#This Row],[sheet]],Prg!$A$7:$F$31,6,FALSE)=Prg!$O$2,VLOOKUP(Table1[[#This Row],[sheet]],Prg!$A$7:$F$31,6,FALSE)=Prg!$O$3),"Yes","No")</f>
        <v>No</v>
      </c>
      <c r="AB995" s="66">
        <v>2024</v>
      </c>
      <c r="AC995" s="72">
        <v>17</v>
      </c>
      <c r="AD995" s="66">
        <f ca="1">IF(ISERROR(VLOOKUP(Table1[[#This Row],[item]],INDIRECT("'"&amp;Table1[[#This Row],[sheet]]&amp;"'!$A$8:$T$42"),Table1[[#This Row],[r]],FALSE)),"",VLOOKUP(Table1[[#This Row],[item]],INDIRECT("'"&amp;Table1[[#This Row],[sheet]]&amp;"'!$A$8:$T$42"),Table1[[#This Row],[r]],FALSE))</f>
        <v>0</v>
      </c>
      <c r="AE995" s="72" t="str">
        <f>IF(VLOOKUP(Table1[[#This Row],[sheet]],Prg!$A$7:$J$31,10,FALSE)="","",VLOOKUP(Table1[[#This Row],[sheet]],Prg!$A$7:$J$31,10,FALSE)*1)</f>
        <v/>
      </c>
      <c r="AF995" s="72">
        <f>VLOOKUP(Table1[[#This Row],[sheet]],Prg!$A$7:$J$31,5,FALSE)</f>
        <v>0</v>
      </c>
      <c r="AG995" s="72">
        <f>ROW()</f>
        <v>995</v>
      </c>
    </row>
    <row r="996" spans="24:33" hidden="1" x14ac:dyDescent="0.3">
      <c r="X996" s="66">
        <v>6</v>
      </c>
      <c r="Y996" s="66" t="s">
        <v>485</v>
      </c>
      <c r="Z996" s="66" t="s">
        <v>472</v>
      </c>
      <c r="AA996" s="66" t="str">
        <f>IF(OR(VLOOKUP(Table1[[#This Row],[sheet]],Prg!$A$7:$F$31,6,FALSE)=Prg!$O$2,VLOOKUP(Table1[[#This Row],[sheet]],Prg!$A$7:$F$31,6,FALSE)=Prg!$O$3),"Yes","No")</f>
        <v>No</v>
      </c>
      <c r="AB996" s="66">
        <v>2024</v>
      </c>
      <c r="AC996" s="72">
        <v>17</v>
      </c>
      <c r="AD996" s="66">
        <f ca="1">IF(ISERROR(VLOOKUP(Table1[[#This Row],[item]],INDIRECT("'"&amp;Table1[[#This Row],[sheet]]&amp;"'!$A$8:$T$42"),Table1[[#This Row],[r]],FALSE)),"",VLOOKUP(Table1[[#This Row],[item]],INDIRECT("'"&amp;Table1[[#This Row],[sheet]]&amp;"'!$A$8:$T$42"),Table1[[#This Row],[r]],FALSE))</f>
        <v>0</v>
      </c>
      <c r="AE996" s="72" t="str">
        <f>IF(VLOOKUP(Table1[[#This Row],[sheet]],Prg!$A$7:$J$31,10,FALSE)="","",VLOOKUP(Table1[[#This Row],[sheet]],Prg!$A$7:$J$31,10,FALSE)*1)</f>
        <v/>
      </c>
      <c r="AF996" s="72">
        <f>VLOOKUP(Table1[[#This Row],[sheet]],Prg!$A$7:$J$31,5,FALSE)</f>
        <v>0</v>
      </c>
      <c r="AG996" s="72">
        <f>ROW()</f>
        <v>996</v>
      </c>
    </row>
    <row r="997" spans="24:33" hidden="1" x14ac:dyDescent="0.3">
      <c r="X997" s="66">
        <v>6</v>
      </c>
      <c r="Y997" s="66" t="s">
        <v>486</v>
      </c>
      <c r="Z997" s="66" t="s">
        <v>31</v>
      </c>
      <c r="AA997" s="66" t="str">
        <f>IF(OR(VLOOKUP(Table1[[#This Row],[sheet]],Prg!$A$7:$F$31,6,FALSE)=Prg!$O$2,VLOOKUP(Table1[[#This Row],[sheet]],Prg!$A$7:$F$31,6,FALSE)=Prg!$O$3),"Yes","No")</f>
        <v>No</v>
      </c>
      <c r="AB997" s="66">
        <v>2024</v>
      </c>
      <c r="AC997" s="72">
        <v>17</v>
      </c>
      <c r="AD997" s="66">
        <f ca="1">IF(ISERROR(VLOOKUP(Table1[[#This Row],[item]],INDIRECT("'"&amp;Table1[[#This Row],[sheet]]&amp;"'!$A$8:$T$42"),Table1[[#This Row],[r]],FALSE)),"",VLOOKUP(Table1[[#This Row],[item]],INDIRECT("'"&amp;Table1[[#This Row],[sheet]]&amp;"'!$A$8:$T$42"),Table1[[#This Row],[r]],FALSE))</f>
        <v>0</v>
      </c>
      <c r="AE997" s="72" t="str">
        <f>IF(VLOOKUP(Table1[[#This Row],[sheet]],Prg!$A$7:$J$31,10,FALSE)="","",VLOOKUP(Table1[[#This Row],[sheet]],Prg!$A$7:$J$31,10,FALSE)*1)</f>
        <v/>
      </c>
      <c r="AF997" s="72">
        <f>VLOOKUP(Table1[[#This Row],[sheet]],Prg!$A$7:$J$31,5,FALSE)</f>
        <v>0</v>
      </c>
      <c r="AG997" s="72">
        <f>ROW()</f>
        <v>997</v>
      </c>
    </row>
    <row r="998" spans="24:33" hidden="1" x14ac:dyDescent="0.3">
      <c r="X998" s="66">
        <v>6</v>
      </c>
      <c r="Y998" s="66" t="s">
        <v>487</v>
      </c>
      <c r="Z998" s="66" t="s">
        <v>12</v>
      </c>
      <c r="AA998" s="66" t="str">
        <f>IF(OR(VLOOKUP(Table1[[#This Row],[sheet]],Prg!$A$7:$F$31,6,FALSE)=Prg!$O$2,VLOOKUP(Table1[[#This Row],[sheet]],Prg!$A$7:$F$31,6,FALSE)=Prg!$O$3),"Yes","No")</f>
        <v>No</v>
      </c>
      <c r="AB998" s="66">
        <v>2025</v>
      </c>
      <c r="AC998" s="72">
        <v>18</v>
      </c>
      <c r="AD998" s="66">
        <f ca="1">IF(ISERROR(VLOOKUP(Table1[[#This Row],[item]],INDIRECT("'"&amp;Table1[[#This Row],[sheet]]&amp;"'!$A$8:$T$42"),Table1[[#This Row],[r]],FALSE)),"",VLOOKUP(Table1[[#This Row],[item]],INDIRECT("'"&amp;Table1[[#This Row],[sheet]]&amp;"'!$A$8:$T$42"),Table1[[#This Row],[r]],FALSE))</f>
        <v>0</v>
      </c>
      <c r="AE998" s="72" t="str">
        <f>IF(VLOOKUP(Table1[[#This Row],[sheet]],Prg!$A$7:$J$31,10,FALSE)="","",VLOOKUP(Table1[[#This Row],[sheet]],Prg!$A$7:$J$31,10,FALSE)*1)</f>
        <v/>
      </c>
      <c r="AF998" s="72">
        <f>VLOOKUP(Table1[[#This Row],[sheet]],Prg!$A$7:$J$31,5,FALSE)</f>
        <v>0</v>
      </c>
      <c r="AG998" s="72">
        <f>ROW()</f>
        <v>998</v>
      </c>
    </row>
    <row r="999" spans="24:33" hidden="1" x14ac:dyDescent="0.3">
      <c r="X999" s="66">
        <v>6</v>
      </c>
      <c r="Y999" s="66" t="s">
        <v>488</v>
      </c>
      <c r="Z999" s="66" t="s">
        <v>13</v>
      </c>
      <c r="AA999" s="66" t="str">
        <f>IF(OR(VLOOKUP(Table1[[#This Row],[sheet]],Prg!$A$7:$F$31,6,FALSE)=Prg!$O$2,VLOOKUP(Table1[[#This Row],[sheet]],Prg!$A$7:$F$31,6,FALSE)=Prg!$O$3),"Yes","No")</f>
        <v>No</v>
      </c>
      <c r="AB999" s="66">
        <v>2025</v>
      </c>
      <c r="AC999" s="72">
        <v>18</v>
      </c>
      <c r="AD999" s="66">
        <f ca="1">IF(ISERROR(VLOOKUP(Table1[[#This Row],[item]],INDIRECT("'"&amp;Table1[[#This Row],[sheet]]&amp;"'!$A$8:$T$42"),Table1[[#This Row],[r]],FALSE)),"",VLOOKUP(Table1[[#This Row],[item]],INDIRECT("'"&amp;Table1[[#This Row],[sheet]]&amp;"'!$A$8:$T$42"),Table1[[#This Row],[r]],FALSE))</f>
        <v>0</v>
      </c>
      <c r="AE999" s="72" t="str">
        <f>IF(VLOOKUP(Table1[[#This Row],[sheet]],Prg!$A$7:$J$31,10,FALSE)="","",VLOOKUP(Table1[[#This Row],[sheet]],Prg!$A$7:$J$31,10,FALSE)*1)</f>
        <v/>
      </c>
      <c r="AF999" s="72">
        <f>VLOOKUP(Table1[[#This Row],[sheet]],Prg!$A$7:$J$31,5,FALSE)</f>
        <v>0</v>
      </c>
      <c r="AG999" s="72">
        <f>ROW()</f>
        <v>999</v>
      </c>
    </row>
    <row r="1000" spans="24:33" hidden="1" x14ac:dyDescent="0.3">
      <c r="X1000" s="66">
        <v>6</v>
      </c>
      <c r="Y1000" s="66" t="s">
        <v>489</v>
      </c>
      <c r="Z1000" s="66" t="s">
        <v>14</v>
      </c>
      <c r="AA1000" s="66" t="str">
        <f>IF(OR(VLOOKUP(Table1[[#This Row],[sheet]],Prg!$A$7:$F$31,6,FALSE)=Prg!$O$2,VLOOKUP(Table1[[#This Row],[sheet]],Prg!$A$7:$F$31,6,FALSE)=Prg!$O$3),"Yes","No")</f>
        <v>No</v>
      </c>
      <c r="AB1000" s="66">
        <v>2025</v>
      </c>
      <c r="AC1000" s="72">
        <v>18</v>
      </c>
      <c r="AD1000" s="66">
        <f ca="1">IF(ISERROR(VLOOKUP(Table1[[#This Row],[item]],INDIRECT("'"&amp;Table1[[#This Row],[sheet]]&amp;"'!$A$8:$T$42"),Table1[[#This Row],[r]],FALSE)),"",VLOOKUP(Table1[[#This Row],[item]],INDIRECT("'"&amp;Table1[[#This Row],[sheet]]&amp;"'!$A$8:$T$42"),Table1[[#This Row],[r]],FALSE))</f>
        <v>0</v>
      </c>
      <c r="AE1000" s="72" t="str">
        <f>IF(VLOOKUP(Table1[[#This Row],[sheet]],Prg!$A$7:$J$31,10,FALSE)="","",VLOOKUP(Table1[[#This Row],[sheet]],Prg!$A$7:$J$31,10,FALSE)*1)</f>
        <v/>
      </c>
      <c r="AF1000" s="72">
        <f>VLOOKUP(Table1[[#This Row],[sheet]],Prg!$A$7:$J$31,5,FALSE)</f>
        <v>0</v>
      </c>
      <c r="AG1000" s="72">
        <f>ROW()</f>
        <v>1000</v>
      </c>
    </row>
    <row r="1001" spans="24:33" hidden="1" x14ac:dyDescent="0.3">
      <c r="X1001" s="66">
        <v>6</v>
      </c>
      <c r="Y1001" s="66" t="s">
        <v>490</v>
      </c>
      <c r="Z1001" s="66" t="s">
        <v>464</v>
      </c>
      <c r="AA1001" s="66" t="str">
        <f>IF(OR(VLOOKUP(Table1[[#This Row],[sheet]],Prg!$A$7:$F$31,6,FALSE)=Prg!$O$2,VLOOKUP(Table1[[#This Row],[sheet]],Prg!$A$7:$F$31,6,FALSE)=Prg!$O$3),"Yes","No")</f>
        <v>No</v>
      </c>
      <c r="AB1001" s="66">
        <v>2025</v>
      </c>
      <c r="AC1001" s="72">
        <v>18</v>
      </c>
      <c r="AD1001" s="66">
        <f ca="1">IF(ISERROR(VLOOKUP(Table1[[#This Row],[item]],INDIRECT("'"&amp;Table1[[#This Row],[sheet]]&amp;"'!$A$8:$T$42"),Table1[[#This Row],[r]],FALSE)),"",VLOOKUP(Table1[[#This Row],[item]],INDIRECT("'"&amp;Table1[[#This Row],[sheet]]&amp;"'!$A$8:$T$42"),Table1[[#This Row],[r]],FALSE))</f>
        <v>0</v>
      </c>
      <c r="AE1001" s="72" t="str">
        <f>IF(VLOOKUP(Table1[[#This Row],[sheet]],Prg!$A$7:$J$31,10,FALSE)="","",VLOOKUP(Table1[[#This Row],[sheet]],Prg!$A$7:$J$31,10,FALSE)*1)</f>
        <v/>
      </c>
      <c r="AF1001" s="72">
        <f>VLOOKUP(Table1[[#This Row],[sheet]],Prg!$A$7:$J$31,5,FALSE)</f>
        <v>0</v>
      </c>
      <c r="AG1001" s="72">
        <f>ROW()</f>
        <v>1001</v>
      </c>
    </row>
    <row r="1002" spans="24:33" hidden="1" x14ac:dyDescent="0.3">
      <c r="X1002" s="66">
        <v>6</v>
      </c>
      <c r="Y1002" s="66" t="s">
        <v>491</v>
      </c>
      <c r="Z1002" s="66" t="s">
        <v>15</v>
      </c>
      <c r="AA1002" s="66" t="str">
        <f>IF(OR(VLOOKUP(Table1[[#This Row],[sheet]],Prg!$A$7:$F$31,6,FALSE)=Prg!$O$2,VLOOKUP(Table1[[#This Row],[sheet]],Prg!$A$7:$F$31,6,FALSE)=Prg!$O$3),"Yes","No")</f>
        <v>No</v>
      </c>
      <c r="AB1002" s="66">
        <v>2025</v>
      </c>
      <c r="AC1002" s="72">
        <v>18</v>
      </c>
      <c r="AD1002" s="66">
        <f ca="1">IF(ISERROR(VLOOKUP(Table1[[#This Row],[item]],INDIRECT("'"&amp;Table1[[#This Row],[sheet]]&amp;"'!$A$8:$T$42"),Table1[[#This Row],[r]],FALSE)),"",VLOOKUP(Table1[[#This Row],[item]],INDIRECT("'"&amp;Table1[[#This Row],[sheet]]&amp;"'!$A$8:$T$42"),Table1[[#This Row],[r]],FALSE))</f>
        <v>0</v>
      </c>
      <c r="AE1002" s="72" t="str">
        <f>IF(VLOOKUP(Table1[[#This Row],[sheet]],Prg!$A$7:$J$31,10,FALSE)="","",VLOOKUP(Table1[[#This Row],[sheet]],Prg!$A$7:$J$31,10,FALSE)*1)</f>
        <v/>
      </c>
      <c r="AF1002" s="72">
        <f>VLOOKUP(Table1[[#This Row],[sheet]],Prg!$A$7:$J$31,5,FALSE)</f>
        <v>0</v>
      </c>
      <c r="AG1002" s="72">
        <f>ROW()</f>
        <v>1002</v>
      </c>
    </row>
    <row r="1003" spans="24:33" hidden="1" x14ac:dyDescent="0.3">
      <c r="X1003" s="66">
        <v>6</v>
      </c>
      <c r="Y1003" s="66" t="s">
        <v>492</v>
      </c>
      <c r="Z1003" s="66" t="s">
        <v>16</v>
      </c>
      <c r="AA1003" s="66" t="str">
        <f>IF(OR(VLOOKUP(Table1[[#This Row],[sheet]],Prg!$A$7:$F$31,6,FALSE)=Prg!$O$2,VLOOKUP(Table1[[#This Row],[sheet]],Prg!$A$7:$F$31,6,FALSE)=Prg!$O$3),"Yes","No")</f>
        <v>No</v>
      </c>
      <c r="AB1003" s="66">
        <v>2025</v>
      </c>
      <c r="AC1003" s="72">
        <v>18</v>
      </c>
      <c r="AD1003" s="66">
        <f ca="1">IF(ISERROR(VLOOKUP(Table1[[#This Row],[item]],INDIRECT("'"&amp;Table1[[#This Row],[sheet]]&amp;"'!$A$8:$T$42"),Table1[[#This Row],[r]],FALSE)),"",VLOOKUP(Table1[[#This Row],[item]],INDIRECT("'"&amp;Table1[[#This Row],[sheet]]&amp;"'!$A$8:$T$42"),Table1[[#This Row],[r]],FALSE))</f>
        <v>0</v>
      </c>
      <c r="AE1003" s="72" t="str">
        <f>IF(VLOOKUP(Table1[[#This Row],[sheet]],Prg!$A$7:$J$31,10,FALSE)="","",VLOOKUP(Table1[[#This Row],[sheet]],Prg!$A$7:$J$31,10,FALSE)*1)</f>
        <v/>
      </c>
      <c r="AF1003" s="72">
        <f>VLOOKUP(Table1[[#This Row],[sheet]],Prg!$A$7:$J$31,5,FALSE)</f>
        <v>0</v>
      </c>
      <c r="AG1003" s="72">
        <f>ROW()</f>
        <v>1003</v>
      </c>
    </row>
    <row r="1004" spans="24:33" hidden="1" x14ac:dyDescent="0.3">
      <c r="X1004" s="66">
        <v>6</v>
      </c>
      <c r="Y1004" s="66" t="s">
        <v>493</v>
      </c>
      <c r="Z1004" s="66" t="s">
        <v>17</v>
      </c>
      <c r="AA1004" s="66" t="str">
        <f>IF(OR(VLOOKUP(Table1[[#This Row],[sheet]],Prg!$A$7:$F$31,6,FALSE)=Prg!$O$2,VLOOKUP(Table1[[#This Row],[sheet]],Prg!$A$7:$F$31,6,FALSE)=Prg!$O$3),"Yes","No")</f>
        <v>No</v>
      </c>
      <c r="AB1004" s="66">
        <v>2025</v>
      </c>
      <c r="AC1004" s="72">
        <v>18</v>
      </c>
      <c r="AD1004" s="66">
        <f ca="1">IF(ISERROR(VLOOKUP(Table1[[#This Row],[item]],INDIRECT("'"&amp;Table1[[#This Row],[sheet]]&amp;"'!$A$8:$T$42"),Table1[[#This Row],[r]],FALSE)),"",VLOOKUP(Table1[[#This Row],[item]],INDIRECT("'"&amp;Table1[[#This Row],[sheet]]&amp;"'!$A$8:$T$42"),Table1[[#This Row],[r]],FALSE))</f>
        <v>0</v>
      </c>
      <c r="AE1004" s="72" t="str">
        <f>IF(VLOOKUP(Table1[[#This Row],[sheet]],Prg!$A$7:$J$31,10,FALSE)="","",VLOOKUP(Table1[[#This Row],[sheet]],Prg!$A$7:$J$31,10,FALSE)*1)</f>
        <v/>
      </c>
      <c r="AF1004" s="72">
        <f>VLOOKUP(Table1[[#This Row],[sheet]],Prg!$A$7:$J$31,5,FALSE)</f>
        <v>0</v>
      </c>
      <c r="AG1004" s="72">
        <f>ROW()</f>
        <v>1004</v>
      </c>
    </row>
    <row r="1005" spans="24:33" hidden="1" x14ac:dyDescent="0.3">
      <c r="X1005" s="66">
        <v>6</v>
      </c>
      <c r="Y1005" s="66" t="s">
        <v>494</v>
      </c>
      <c r="Z1005" s="66" t="s">
        <v>465</v>
      </c>
      <c r="AA1005" s="66" t="str">
        <f>IF(OR(VLOOKUP(Table1[[#This Row],[sheet]],Prg!$A$7:$F$31,6,FALSE)=Prg!$O$2,VLOOKUP(Table1[[#This Row],[sheet]],Prg!$A$7:$F$31,6,FALSE)=Prg!$O$3),"Yes","No")</f>
        <v>No</v>
      </c>
      <c r="AB1005" s="66">
        <v>2025</v>
      </c>
      <c r="AC1005" s="72">
        <v>18</v>
      </c>
      <c r="AD1005" s="66">
        <f ca="1">IF(ISERROR(VLOOKUP(Table1[[#This Row],[item]],INDIRECT("'"&amp;Table1[[#This Row],[sheet]]&amp;"'!$A$8:$T$42"),Table1[[#This Row],[r]],FALSE)),"",VLOOKUP(Table1[[#This Row],[item]],INDIRECT("'"&amp;Table1[[#This Row],[sheet]]&amp;"'!$A$8:$T$42"),Table1[[#This Row],[r]],FALSE))</f>
        <v>0</v>
      </c>
      <c r="AE1005" s="72" t="str">
        <f>IF(VLOOKUP(Table1[[#This Row],[sheet]],Prg!$A$7:$J$31,10,FALSE)="","",VLOOKUP(Table1[[#This Row],[sheet]],Prg!$A$7:$J$31,10,FALSE)*1)</f>
        <v/>
      </c>
      <c r="AF1005" s="72">
        <f>VLOOKUP(Table1[[#This Row],[sheet]],Prg!$A$7:$J$31,5,FALSE)</f>
        <v>0</v>
      </c>
      <c r="AG1005" s="72">
        <f>ROW()</f>
        <v>1005</v>
      </c>
    </row>
    <row r="1006" spans="24:33" hidden="1" x14ac:dyDescent="0.3">
      <c r="X1006" s="66">
        <v>6</v>
      </c>
      <c r="Y1006" s="66" t="s">
        <v>495</v>
      </c>
      <c r="Z1006" s="66" t="s">
        <v>18</v>
      </c>
      <c r="AA1006" s="66" t="str">
        <f>IF(OR(VLOOKUP(Table1[[#This Row],[sheet]],Prg!$A$7:$F$31,6,FALSE)=Prg!$O$2,VLOOKUP(Table1[[#This Row],[sheet]],Prg!$A$7:$F$31,6,FALSE)=Prg!$O$3),"Yes","No")</f>
        <v>No</v>
      </c>
      <c r="AB1006" s="66">
        <v>2025</v>
      </c>
      <c r="AC1006" s="72">
        <v>18</v>
      </c>
      <c r="AD1006" s="66">
        <f ca="1">IF(ISERROR(VLOOKUP(Table1[[#This Row],[item]],INDIRECT("'"&amp;Table1[[#This Row],[sheet]]&amp;"'!$A$8:$T$42"),Table1[[#This Row],[r]],FALSE)),"",VLOOKUP(Table1[[#This Row],[item]],INDIRECT("'"&amp;Table1[[#This Row],[sheet]]&amp;"'!$A$8:$T$42"),Table1[[#This Row],[r]],FALSE))</f>
        <v>0</v>
      </c>
      <c r="AE1006" s="72" t="str">
        <f>IF(VLOOKUP(Table1[[#This Row],[sheet]],Prg!$A$7:$J$31,10,FALSE)="","",VLOOKUP(Table1[[#This Row],[sheet]],Prg!$A$7:$J$31,10,FALSE)*1)</f>
        <v/>
      </c>
      <c r="AF1006" s="72">
        <f>VLOOKUP(Table1[[#This Row],[sheet]],Prg!$A$7:$J$31,5,FALSE)</f>
        <v>0</v>
      </c>
      <c r="AG1006" s="72">
        <f>ROW()</f>
        <v>1006</v>
      </c>
    </row>
    <row r="1007" spans="24:33" hidden="1" x14ac:dyDescent="0.3">
      <c r="X1007" s="66">
        <v>6</v>
      </c>
      <c r="Y1007" s="66" t="s">
        <v>496</v>
      </c>
      <c r="Z1007" s="66" t="s">
        <v>19</v>
      </c>
      <c r="AA1007" s="66" t="str">
        <f>IF(OR(VLOOKUP(Table1[[#This Row],[sheet]],Prg!$A$7:$F$31,6,FALSE)=Prg!$O$2,VLOOKUP(Table1[[#This Row],[sheet]],Prg!$A$7:$F$31,6,FALSE)=Prg!$O$3),"Yes","No")</f>
        <v>No</v>
      </c>
      <c r="AB1007" s="66">
        <v>2025</v>
      </c>
      <c r="AC1007" s="72">
        <v>18</v>
      </c>
      <c r="AD1007" s="66">
        <f ca="1">IF(ISERROR(VLOOKUP(Table1[[#This Row],[item]],INDIRECT("'"&amp;Table1[[#This Row],[sheet]]&amp;"'!$A$8:$T$42"),Table1[[#This Row],[r]],FALSE)),"",VLOOKUP(Table1[[#This Row],[item]],INDIRECT("'"&amp;Table1[[#This Row],[sheet]]&amp;"'!$A$8:$T$42"),Table1[[#This Row],[r]],FALSE))</f>
        <v>0</v>
      </c>
      <c r="AE1007" s="72" t="str">
        <f>IF(VLOOKUP(Table1[[#This Row],[sheet]],Prg!$A$7:$J$31,10,FALSE)="","",VLOOKUP(Table1[[#This Row],[sheet]],Prg!$A$7:$J$31,10,FALSE)*1)</f>
        <v/>
      </c>
      <c r="AF1007" s="72">
        <f>VLOOKUP(Table1[[#This Row],[sheet]],Prg!$A$7:$J$31,5,FALSE)</f>
        <v>0</v>
      </c>
      <c r="AG1007" s="72">
        <f>ROW()</f>
        <v>1007</v>
      </c>
    </row>
    <row r="1008" spans="24:33" hidden="1" x14ac:dyDescent="0.3">
      <c r="X1008" s="66">
        <v>6</v>
      </c>
      <c r="Y1008" s="66" t="s">
        <v>497</v>
      </c>
      <c r="Z1008" s="66" t="s">
        <v>20</v>
      </c>
      <c r="AA1008" s="66" t="str">
        <f>IF(OR(VLOOKUP(Table1[[#This Row],[sheet]],Prg!$A$7:$F$31,6,FALSE)=Prg!$O$2,VLOOKUP(Table1[[#This Row],[sheet]],Prg!$A$7:$F$31,6,FALSE)=Prg!$O$3),"Yes","No")</f>
        <v>No</v>
      </c>
      <c r="AB1008" s="66">
        <v>2025</v>
      </c>
      <c r="AC1008" s="72">
        <v>18</v>
      </c>
      <c r="AD1008" s="66">
        <f ca="1">IF(ISERROR(VLOOKUP(Table1[[#This Row],[item]],INDIRECT("'"&amp;Table1[[#This Row],[sheet]]&amp;"'!$A$8:$T$42"),Table1[[#This Row],[r]],FALSE)),"",VLOOKUP(Table1[[#This Row],[item]],INDIRECT("'"&amp;Table1[[#This Row],[sheet]]&amp;"'!$A$8:$T$42"),Table1[[#This Row],[r]],FALSE))</f>
        <v>0</v>
      </c>
      <c r="AE1008" s="72" t="str">
        <f>IF(VLOOKUP(Table1[[#This Row],[sheet]],Prg!$A$7:$J$31,10,FALSE)="","",VLOOKUP(Table1[[#This Row],[sheet]],Prg!$A$7:$J$31,10,FALSE)*1)</f>
        <v/>
      </c>
      <c r="AF1008" s="72">
        <f>VLOOKUP(Table1[[#This Row],[sheet]],Prg!$A$7:$J$31,5,FALSE)</f>
        <v>0</v>
      </c>
      <c r="AG1008" s="72">
        <f>ROW()</f>
        <v>1008</v>
      </c>
    </row>
    <row r="1009" spans="24:33" hidden="1" x14ac:dyDescent="0.3">
      <c r="X1009" s="66">
        <v>6</v>
      </c>
      <c r="Y1009" s="66" t="s">
        <v>498</v>
      </c>
      <c r="Z1009" s="66" t="s">
        <v>466</v>
      </c>
      <c r="AA1009" s="66" t="str">
        <f>IF(OR(VLOOKUP(Table1[[#This Row],[sheet]],Prg!$A$7:$F$31,6,FALSE)=Prg!$O$2,VLOOKUP(Table1[[#This Row],[sheet]],Prg!$A$7:$F$31,6,FALSE)=Prg!$O$3),"Yes","No")</f>
        <v>No</v>
      </c>
      <c r="AB1009" s="66">
        <v>2025</v>
      </c>
      <c r="AC1009" s="72">
        <v>18</v>
      </c>
      <c r="AD1009" s="66">
        <f ca="1">IF(ISERROR(VLOOKUP(Table1[[#This Row],[item]],INDIRECT("'"&amp;Table1[[#This Row],[sheet]]&amp;"'!$A$8:$T$42"),Table1[[#This Row],[r]],FALSE)),"",VLOOKUP(Table1[[#This Row],[item]],INDIRECT("'"&amp;Table1[[#This Row],[sheet]]&amp;"'!$A$8:$T$42"),Table1[[#This Row],[r]],FALSE))</f>
        <v>0</v>
      </c>
      <c r="AE1009" s="72" t="str">
        <f>IF(VLOOKUP(Table1[[#This Row],[sheet]],Prg!$A$7:$J$31,10,FALSE)="","",VLOOKUP(Table1[[#This Row],[sheet]],Prg!$A$7:$J$31,10,FALSE)*1)</f>
        <v/>
      </c>
      <c r="AF1009" s="72">
        <f>VLOOKUP(Table1[[#This Row],[sheet]],Prg!$A$7:$J$31,5,FALSE)</f>
        <v>0</v>
      </c>
      <c r="AG1009" s="72">
        <f>ROW()</f>
        <v>1009</v>
      </c>
    </row>
    <row r="1010" spans="24:33" hidden="1" x14ac:dyDescent="0.3">
      <c r="X1010" s="66">
        <v>6</v>
      </c>
      <c r="Y1010" s="66" t="s">
        <v>499</v>
      </c>
      <c r="Z1010" s="66" t="s">
        <v>21</v>
      </c>
      <c r="AA1010" s="66" t="str">
        <f>IF(OR(VLOOKUP(Table1[[#This Row],[sheet]],Prg!$A$7:$F$31,6,FALSE)=Prg!$O$2,VLOOKUP(Table1[[#This Row],[sheet]],Prg!$A$7:$F$31,6,FALSE)=Prg!$O$3),"Yes","No")</f>
        <v>No</v>
      </c>
      <c r="AB1010" s="66">
        <v>2025</v>
      </c>
      <c r="AC1010" s="72">
        <v>18</v>
      </c>
      <c r="AD1010" s="66">
        <f ca="1">IF(ISERROR(VLOOKUP(Table1[[#This Row],[item]],INDIRECT("'"&amp;Table1[[#This Row],[sheet]]&amp;"'!$A$8:$T$42"),Table1[[#This Row],[r]],FALSE)),"",VLOOKUP(Table1[[#This Row],[item]],INDIRECT("'"&amp;Table1[[#This Row],[sheet]]&amp;"'!$A$8:$T$42"),Table1[[#This Row],[r]],FALSE))</f>
        <v>0</v>
      </c>
      <c r="AE1010" s="72" t="str">
        <f>IF(VLOOKUP(Table1[[#This Row],[sheet]],Prg!$A$7:$J$31,10,FALSE)="","",VLOOKUP(Table1[[#This Row],[sheet]],Prg!$A$7:$J$31,10,FALSE)*1)</f>
        <v/>
      </c>
      <c r="AF1010" s="72">
        <f>VLOOKUP(Table1[[#This Row],[sheet]],Prg!$A$7:$J$31,5,FALSE)</f>
        <v>0</v>
      </c>
      <c r="AG1010" s="72">
        <f>ROW()</f>
        <v>1010</v>
      </c>
    </row>
    <row r="1011" spans="24:33" hidden="1" x14ac:dyDescent="0.3">
      <c r="X1011" s="66">
        <v>6</v>
      </c>
      <c r="Y1011" s="66" t="s">
        <v>500</v>
      </c>
      <c r="Z1011" s="66" t="s">
        <v>22</v>
      </c>
      <c r="AA1011" s="66" t="str">
        <f>IF(OR(VLOOKUP(Table1[[#This Row],[sheet]],Prg!$A$7:$F$31,6,FALSE)=Prg!$O$2,VLOOKUP(Table1[[#This Row],[sheet]],Prg!$A$7:$F$31,6,FALSE)=Prg!$O$3),"Yes","No")</f>
        <v>No</v>
      </c>
      <c r="AB1011" s="66">
        <v>2025</v>
      </c>
      <c r="AC1011" s="72">
        <v>18</v>
      </c>
      <c r="AD1011" s="66">
        <f ca="1">IF(ISERROR(VLOOKUP(Table1[[#This Row],[item]],INDIRECT("'"&amp;Table1[[#This Row],[sheet]]&amp;"'!$A$8:$T$42"),Table1[[#This Row],[r]],FALSE)),"",VLOOKUP(Table1[[#This Row],[item]],INDIRECT("'"&amp;Table1[[#This Row],[sheet]]&amp;"'!$A$8:$T$42"),Table1[[#This Row],[r]],FALSE))</f>
        <v>0</v>
      </c>
      <c r="AE1011" s="72" t="str">
        <f>IF(VLOOKUP(Table1[[#This Row],[sheet]],Prg!$A$7:$J$31,10,FALSE)="","",VLOOKUP(Table1[[#This Row],[sheet]],Prg!$A$7:$J$31,10,FALSE)*1)</f>
        <v/>
      </c>
      <c r="AF1011" s="72">
        <f>VLOOKUP(Table1[[#This Row],[sheet]],Prg!$A$7:$J$31,5,FALSE)</f>
        <v>0</v>
      </c>
      <c r="AG1011" s="72">
        <f>ROW()</f>
        <v>1011</v>
      </c>
    </row>
    <row r="1012" spans="24:33" hidden="1" x14ac:dyDescent="0.3">
      <c r="X1012" s="66">
        <v>6</v>
      </c>
      <c r="Y1012" s="66" t="s">
        <v>501</v>
      </c>
      <c r="Z1012" s="66" t="s">
        <v>23</v>
      </c>
      <c r="AA1012" s="66" t="str">
        <f>IF(OR(VLOOKUP(Table1[[#This Row],[sheet]],Prg!$A$7:$F$31,6,FALSE)=Prg!$O$2,VLOOKUP(Table1[[#This Row],[sheet]],Prg!$A$7:$F$31,6,FALSE)=Prg!$O$3),"Yes","No")</f>
        <v>No</v>
      </c>
      <c r="AB1012" s="66">
        <v>2025</v>
      </c>
      <c r="AC1012" s="72">
        <v>18</v>
      </c>
      <c r="AD1012" s="66">
        <f ca="1">IF(ISERROR(VLOOKUP(Table1[[#This Row],[item]],INDIRECT("'"&amp;Table1[[#This Row],[sheet]]&amp;"'!$A$8:$T$42"),Table1[[#This Row],[r]],FALSE)),"",VLOOKUP(Table1[[#This Row],[item]],INDIRECT("'"&amp;Table1[[#This Row],[sheet]]&amp;"'!$A$8:$T$42"),Table1[[#This Row],[r]],FALSE))</f>
        <v>0</v>
      </c>
      <c r="AE1012" s="72" t="str">
        <f>IF(VLOOKUP(Table1[[#This Row],[sheet]],Prg!$A$7:$J$31,10,FALSE)="","",VLOOKUP(Table1[[#This Row],[sheet]],Prg!$A$7:$J$31,10,FALSE)*1)</f>
        <v/>
      </c>
      <c r="AF1012" s="72">
        <f>VLOOKUP(Table1[[#This Row],[sheet]],Prg!$A$7:$J$31,5,FALSE)</f>
        <v>0</v>
      </c>
      <c r="AG1012" s="72">
        <f>ROW()</f>
        <v>1012</v>
      </c>
    </row>
    <row r="1013" spans="24:33" hidden="1" x14ac:dyDescent="0.3">
      <c r="X1013" s="66">
        <v>6</v>
      </c>
      <c r="Y1013" s="66" t="s">
        <v>502</v>
      </c>
      <c r="Z1013" s="66" t="s">
        <v>467</v>
      </c>
      <c r="AA1013" s="66" t="str">
        <f>IF(OR(VLOOKUP(Table1[[#This Row],[sheet]],Prg!$A$7:$F$31,6,FALSE)=Prg!$O$2,VLOOKUP(Table1[[#This Row],[sheet]],Prg!$A$7:$F$31,6,FALSE)=Prg!$O$3),"Yes","No")</f>
        <v>No</v>
      </c>
      <c r="AB1013" s="66">
        <v>2025</v>
      </c>
      <c r="AC1013" s="72">
        <v>18</v>
      </c>
      <c r="AD1013" s="66">
        <f ca="1">IF(ISERROR(VLOOKUP(Table1[[#This Row],[item]],INDIRECT("'"&amp;Table1[[#This Row],[sheet]]&amp;"'!$A$8:$T$42"),Table1[[#This Row],[r]],FALSE)),"",VLOOKUP(Table1[[#This Row],[item]],INDIRECT("'"&amp;Table1[[#This Row],[sheet]]&amp;"'!$A$8:$T$42"),Table1[[#This Row],[r]],FALSE))</f>
        <v>0</v>
      </c>
      <c r="AE1013" s="72" t="str">
        <f>IF(VLOOKUP(Table1[[#This Row],[sheet]],Prg!$A$7:$J$31,10,FALSE)="","",VLOOKUP(Table1[[#This Row],[sheet]],Prg!$A$7:$J$31,10,FALSE)*1)</f>
        <v/>
      </c>
      <c r="AF1013" s="72">
        <f>VLOOKUP(Table1[[#This Row],[sheet]],Prg!$A$7:$J$31,5,FALSE)</f>
        <v>0</v>
      </c>
      <c r="AG1013" s="72">
        <f>ROW()</f>
        <v>1013</v>
      </c>
    </row>
    <row r="1014" spans="24:33" hidden="1" x14ac:dyDescent="0.3">
      <c r="X1014" s="66">
        <v>6</v>
      </c>
      <c r="Y1014" s="66" t="s">
        <v>473</v>
      </c>
      <c r="Z1014" s="66" t="s">
        <v>1</v>
      </c>
      <c r="AA1014" s="66" t="str">
        <f>IF(OR(VLOOKUP(Table1[[#This Row],[sheet]],Prg!$A$7:$F$31,6,FALSE)=Prg!$O$2,VLOOKUP(Table1[[#This Row],[sheet]],Prg!$A$7:$F$31,6,FALSE)=Prg!$O$3),"Yes","No")</f>
        <v>No</v>
      </c>
      <c r="AB1014" s="66">
        <v>2025</v>
      </c>
      <c r="AC1014" s="72">
        <v>18</v>
      </c>
      <c r="AD1014" s="66">
        <f ca="1">IF(ISERROR(VLOOKUP(Table1[[#This Row],[item]],INDIRECT("'"&amp;Table1[[#This Row],[sheet]]&amp;"'!$A$8:$T$42"),Table1[[#This Row],[r]],FALSE)),"",VLOOKUP(Table1[[#This Row],[item]],INDIRECT("'"&amp;Table1[[#This Row],[sheet]]&amp;"'!$A$8:$T$42"),Table1[[#This Row],[r]],FALSE))</f>
        <v>0</v>
      </c>
      <c r="AE1014" s="72" t="str">
        <f>IF(VLOOKUP(Table1[[#This Row],[sheet]],Prg!$A$7:$J$31,10,FALSE)="","",VLOOKUP(Table1[[#This Row],[sheet]],Prg!$A$7:$J$31,10,FALSE)*1)</f>
        <v/>
      </c>
      <c r="AF1014" s="72">
        <f>VLOOKUP(Table1[[#This Row],[sheet]],Prg!$A$7:$J$31,5,FALSE)</f>
        <v>0</v>
      </c>
      <c r="AG1014" s="72">
        <f>ROW()</f>
        <v>1014</v>
      </c>
    </row>
    <row r="1015" spans="24:33" hidden="1" x14ac:dyDescent="0.3">
      <c r="X1015" s="66">
        <v>6</v>
      </c>
      <c r="Y1015" s="66" t="s">
        <v>474</v>
      </c>
      <c r="Z1015" s="66" t="s">
        <v>24</v>
      </c>
      <c r="AA1015" s="66" t="str">
        <f>IF(OR(VLOOKUP(Table1[[#This Row],[sheet]],Prg!$A$7:$F$31,6,FALSE)=Prg!$O$2,VLOOKUP(Table1[[#This Row],[sheet]],Prg!$A$7:$F$31,6,FALSE)=Prg!$O$3),"Yes","No")</f>
        <v>No</v>
      </c>
      <c r="AB1015" s="66">
        <v>2025</v>
      </c>
      <c r="AC1015" s="72">
        <v>18</v>
      </c>
      <c r="AD1015" s="66">
        <f ca="1">IF(ISERROR(VLOOKUP(Table1[[#This Row],[item]],INDIRECT("'"&amp;Table1[[#This Row],[sheet]]&amp;"'!$A$8:$T$42"),Table1[[#This Row],[r]],FALSE)),"",VLOOKUP(Table1[[#This Row],[item]],INDIRECT("'"&amp;Table1[[#This Row],[sheet]]&amp;"'!$A$8:$T$42"),Table1[[#This Row],[r]],FALSE))</f>
        <v>0</v>
      </c>
      <c r="AE1015" s="72" t="str">
        <f>IF(VLOOKUP(Table1[[#This Row],[sheet]],Prg!$A$7:$J$31,10,FALSE)="","",VLOOKUP(Table1[[#This Row],[sheet]],Prg!$A$7:$J$31,10,FALSE)*1)</f>
        <v/>
      </c>
      <c r="AF1015" s="72">
        <f>VLOOKUP(Table1[[#This Row],[sheet]],Prg!$A$7:$J$31,5,FALSE)</f>
        <v>0</v>
      </c>
      <c r="AG1015" s="72">
        <f>ROW()</f>
        <v>1015</v>
      </c>
    </row>
    <row r="1016" spans="24:33" hidden="1" x14ac:dyDescent="0.3">
      <c r="X1016" s="66">
        <v>6</v>
      </c>
      <c r="Y1016" s="66" t="s">
        <v>477</v>
      </c>
      <c r="Z1016" s="66" t="s">
        <v>25</v>
      </c>
      <c r="AA1016" s="66" t="str">
        <f>IF(OR(VLOOKUP(Table1[[#This Row],[sheet]],Prg!$A$7:$F$31,6,FALSE)=Prg!$O$2,VLOOKUP(Table1[[#This Row],[sheet]],Prg!$A$7:$F$31,6,FALSE)=Prg!$O$3),"Yes","No")</f>
        <v>No</v>
      </c>
      <c r="AB1016" s="66">
        <v>2025</v>
      </c>
      <c r="AC1016" s="72">
        <v>18</v>
      </c>
      <c r="AD1016" s="66">
        <f ca="1">IF(ISERROR(VLOOKUP(Table1[[#This Row],[item]],INDIRECT("'"&amp;Table1[[#This Row],[sheet]]&amp;"'!$A$8:$T$42"),Table1[[#This Row],[r]],FALSE)),"",VLOOKUP(Table1[[#This Row],[item]],INDIRECT("'"&amp;Table1[[#This Row],[sheet]]&amp;"'!$A$8:$T$42"),Table1[[#This Row],[r]],FALSE))</f>
        <v>0</v>
      </c>
      <c r="AE1016" s="72" t="str">
        <f>IF(VLOOKUP(Table1[[#This Row],[sheet]],Prg!$A$7:$J$31,10,FALSE)="","",VLOOKUP(Table1[[#This Row],[sheet]],Prg!$A$7:$J$31,10,FALSE)*1)</f>
        <v/>
      </c>
      <c r="AF1016" s="72">
        <f>VLOOKUP(Table1[[#This Row],[sheet]],Prg!$A$7:$J$31,5,FALSE)</f>
        <v>0</v>
      </c>
      <c r="AG1016" s="72">
        <f>ROW()</f>
        <v>1016</v>
      </c>
    </row>
    <row r="1017" spans="24:33" hidden="1" x14ac:dyDescent="0.3">
      <c r="X1017" s="66">
        <v>6</v>
      </c>
      <c r="Y1017" s="66" t="s">
        <v>478</v>
      </c>
      <c r="Z1017" s="66" t="s">
        <v>26</v>
      </c>
      <c r="AA1017" s="66" t="str">
        <f>IF(OR(VLOOKUP(Table1[[#This Row],[sheet]],Prg!$A$7:$F$31,6,FALSE)=Prg!$O$2,VLOOKUP(Table1[[#This Row],[sheet]],Prg!$A$7:$F$31,6,FALSE)=Prg!$O$3),"Yes","No")</f>
        <v>No</v>
      </c>
      <c r="AB1017" s="66">
        <v>2025</v>
      </c>
      <c r="AC1017" s="72">
        <v>18</v>
      </c>
      <c r="AD1017" s="66">
        <f ca="1">IF(ISERROR(VLOOKUP(Table1[[#This Row],[item]],INDIRECT("'"&amp;Table1[[#This Row],[sheet]]&amp;"'!$A$8:$T$42"),Table1[[#This Row],[r]],FALSE)),"",VLOOKUP(Table1[[#This Row],[item]],INDIRECT("'"&amp;Table1[[#This Row],[sheet]]&amp;"'!$A$8:$T$42"),Table1[[#This Row],[r]],FALSE))</f>
        <v>0</v>
      </c>
      <c r="AE1017" s="72" t="str">
        <f>IF(VLOOKUP(Table1[[#This Row],[sheet]],Prg!$A$7:$J$31,10,FALSE)="","",VLOOKUP(Table1[[#This Row],[sheet]],Prg!$A$7:$J$31,10,FALSE)*1)</f>
        <v/>
      </c>
      <c r="AF1017" s="72">
        <f>VLOOKUP(Table1[[#This Row],[sheet]],Prg!$A$7:$J$31,5,FALSE)</f>
        <v>0</v>
      </c>
      <c r="AG1017" s="72">
        <f>ROW()</f>
        <v>1017</v>
      </c>
    </row>
    <row r="1018" spans="24:33" hidden="1" x14ac:dyDescent="0.3">
      <c r="X1018" s="66">
        <v>6</v>
      </c>
      <c r="Y1018" s="66" t="s">
        <v>479</v>
      </c>
      <c r="Z1018" s="66" t="s">
        <v>27</v>
      </c>
      <c r="AA1018" s="66" t="str">
        <f>IF(OR(VLOOKUP(Table1[[#This Row],[sheet]],Prg!$A$7:$F$31,6,FALSE)=Prg!$O$2,VLOOKUP(Table1[[#This Row],[sheet]],Prg!$A$7:$F$31,6,FALSE)=Prg!$O$3),"Yes","No")</f>
        <v>No</v>
      </c>
      <c r="AB1018" s="66">
        <v>2025</v>
      </c>
      <c r="AC1018" s="72">
        <v>18</v>
      </c>
      <c r="AD1018" s="66">
        <f ca="1">IF(ISERROR(VLOOKUP(Table1[[#This Row],[item]],INDIRECT("'"&amp;Table1[[#This Row],[sheet]]&amp;"'!$A$8:$T$42"),Table1[[#This Row],[r]],FALSE)),"",VLOOKUP(Table1[[#This Row],[item]],INDIRECT("'"&amp;Table1[[#This Row],[sheet]]&amp;"'!$A$8:$T$42"),Table1[[#This Row],[r]],FALSE))</f>
        <v>0</v>
      </c>
      <c r="AE1018" s="72" t="str">
        <f>IF(VLOOKUP(Table1[[#This Row],[sheet]],Prg!$A$7:$J$31,10,FALSE)="","",VLOOKUP(Table1[[#This Row],[sheet]],Prg!$A$7:$J$31,10,FALSE)*1)</f>
        <v/>
      </c>
      <c r="AF1018" s="72">
        <f>VLOOKUP(Table1[[#This Row],[sheet]],Prg!$A$7:$J$31,5,FALSE)</f>
        <v>0</v>
      </c>
      <c r="AG1018" s="72">
        <f>ROW()</f>
        <v>1018</v>
      </c>
    </row>
    <row r="1019" spans="24:33" hidden="1" x14ac:dyDescent="0.3">
      <c r="X1019" s="66">
        <v>6</v>
      </c>
      <c r="Y1019" s="66" t="s">
        <v>475</v>
      </c>
      <c r="Z1019" s="66" t="s">
        <v>28</v>
      </c>
      <c r="AA1019" s="66" t="str">
        <f>IF(OR(VLOOKUP(Table1[[#This Row],[sheet]],Prg!$A$7:$F$31,6,FALSE)=Prg!$O$2,VLOOKUP(Table1[[#This Row],[sheet]],Prg!$A$7:$F$31,6,FALSE)=Prg!$O$3),"Yes","No")</f>
        <v>No</v>
      </c>
      <c r="AB1019" s="66">
        <v>2025</v>
      </c>
      <c r="AC1019" s="72">
        <v>18</v>
      </c>
      <c r="AD1019" s="66">
        <f ca="1">IF(ISERROR(VLOOKUP(Table1[[#This Row],[item]],INDIRECT("'"&amp;Table1[[#This Row],[sheet]]&amp;"'!$A$8:$T$42"),Table1[[#This Row],[r]],FALSE)),"",VLOOKUP(Table1[[#This Row],[item]],INDIRECT("'"&amp;Table1[[#This Row],[sheet]]&amp;"'!$A$8:$T$42"),Table1[[#This Row],[r]],FALSE))</f>
        <v>0</v>
      </c>
      <c r="AE1019" s="72" t="str">
        <f>IF(VLOOKUP(Table1[[#This Row],[sheet]],Prg!$A$7:$J$31,10,FALSE)="","",VLOOKUP(Table1[[#This Row],[sheet]],Prg!$A$7:$J$31,10,FALSE)*1)</f>
        <v/>
      </c>
      <c r="AF1019" s="72">
        <f>VLOOKUP(Table1[[#This Row],[sheet]],Prg!$A$7:$J$31,5,FALSE)</f>
        <v>0</v>
      </c>
      <c r="AG1019" s="72">
        <f>ROW()</f>
        <v>1019</v>
      </c>
    </row>
    <row r="1020" spans="24:33" hidden="1" x14ac:dyDescent="0.3">
      <c r="X1020" s="66">
        <v>6</v>
      </c>
      <c r="Y1020" s="66" t="s">
        <v>480</v>
      </c>
      <c r="Z1020" s="66" t="s">
        <v>29</v>
      </c>
      <c r="AA1020" s="66" t="str">
        <f>IF(OR(VLOOKUP(Table1[[#This Row],[sheet]],Prg!$A$7:$F$31,6,FALSE)=Prg!$O$2,VLOOKUP(Table1[[#This Row],[sheet]],Prg!$A$7:$F$31,6,FALSE)=Prg!$O$3),"Yes","No")</f>
        <v>No</v>
      </c>
      <c r="AB1020" s="66">
        <v>2025</v>
      </c>
      <c r="AC1020" s="72">
        <v>18</v>
      </c>
      <c r="AD1020" s="66">
        <f ca="1">IF(ISERROR(VLOOKUP(Table1[[#This Row],[item]],INDIRECT("'"&amp;Table1[[#This Row],[sheet]]&amp;"'!$A$8:$T$42"),Table1[[#This Row],[r]],FALSE)),"",VLOOKUP(Table1[[#This Row],[item]],INDIRECT("'"&amp;Table1[[#This Row],[sheet]]&amp;"'!$A$8:$T$42"),Table1[[#This Row],[r]],FALSE))</f>
        <v>0</v>
      </c>
      <c r="AE1020" s="72" t="str">
        <f>IF(VLOOKUP(Table1[[#This Row],[sheet]],Prg!$A$7:$J$31,10,FALSE)="","",VLOOKUP(Table1[[#This Row],[sheet]],Prg!$A$7:$J$31,10,FALSE)*1)</f>
        <v/>
      </c>
      <c r="AF1020" s="72">
        <f>VLOOKUP(Table1[[#This Row],[sheet]],Prg!$A$7:$J$31,5,FALSE)</f>
        <v>0</v>
      </c>
      <c r="AG1020" s="72">
        <f>ROW()</f>
        <v>1020</v>
      </c>
    </row>
    <row r="1021" spans="24:33" hidden="1" x14ac:dyDescent="0.3">
      <c r="X1021" s="66">
        <v>6</v>
      </c>
      <c r="Y1021" s="66" t="s">
        <v>481</v>
      </c>
      <c r="Z1021" s="66" t="s">
        <v>30</v>
      </c>
      <c r="AA1021" s="66" t="str">
        <f>IF(OR(VLOOKUP(Table1[[#This Row],[sheet]],Prg!$A$7:$F$31,6,FALSE)=Prg!$O$2,VLOOKUP(Table1[[#This Row],[sheet]],Prg!$A$7:$F$31,6,FALSE)=Prg!$O$3),"Yes","No")</f>
        <v>No</v>
      </c>
      <c r="AB1021" s="66">
        <v>2025</v>
      </c>
      <c r="AC1021" s="72">
        <v>18</v>
      </c>
      <c r="AD1021" s="66">
        <f ca="1">IF(ISERROR(VLOOKUP(Table1[[#This Row],[item]],INDIRECT("'"&amp;Table1[[#This Row],[sheet]]&amp;"'!$A$8:$T$42"),Table1[[#This Row],[r]],FALSE)),"",VLOOKUP(Table1[[#This Row],[item]],INDIRECT("'"&amp;Table1[[#This Row],[sheet]]&amp;"'!$A$8:$T$42"),Table1[[#This Row],[r]],FALSE))</f>
        <v>0</v>
      </c>
      <c r="AE1021" s="72" t="str">
        <f>IF(VLOOKUP(Table1[[#This Row],[sheet]],Prg!$A$7:$J$31,10,FALSE)="","",VLOOKUP(Table1[[#This Row],[sheet]],Prg!$A$7:$J$31,10,FALSE)*1)</f>
        <v/>
      </c>
      <c r="AF1021" s="72">
        <f>VLOOKUP(Table1[[#This Row],[sheet]],Prg!$A$7:$J$31,5,FALSE)</f>
        <v>0</v>
      </c>
      <c r="AG1021" s="72">
        <f>ROW()</f>
        <v>1021</v>
      </c>
    </row>
    <row r="1022" spans="24:33" hidden="1" x14ac:dyDescent="0.3">
      <c r="X1022" s="66">
        <v>6</v>
      </c>
      <c r="Y1022" s="66" t="s">
        <v>482</v>
      </c>
      <c r="Z1022" s="66" t="s">
        <v>27</v>
      </c>
      <c r="AA1022" s="66" t="str">
        <f>IF(OR(VLOOKUP(Table1[[#This Row],[sheet]],Prg!$A$7:$F$31,6,FALSE)=Prg!$O$2,VLOOKUP(Table1[[#This Row],[sheet]],Prg!$A$7:$F$31,6,FALSE)=Prg!$O$3),"Yes","No")</f>
        <v>No</v>
      </c>
      <c r="AB1022" s="66">
        <v>2025</v>
      </c>
      <c r="AC1022" s="72">
        <v>18</v>
      </c>
      <c r="AD1022" s="66">
        <f ca="1">IF(ISERROR(VLOOKUP(Table1[[#This Row],[item]],INDIRECT("'"&amp;Table1[[#This Row],[sheet]]&amp;"'!$A$8:$T$42"),Table1[[#This Row],[r]],FALSE)),"",VLOOKUP(Table1[[#This Row],[item]],INDIRECT("'"&amp;Table1[[#This Row],[sheet]]&amp;"'!$A$8:$T$42"),Table1[[#This Row],[r]],FALSE))</f>
        <v>0</v>
      </c>
      <c r="AE1022" s="72" t="str">
        <f>IF(VLOOKUP(Table1[[#This Row],[sheet]],Prg!$A$7:$J$31,10,FALSE)="","",VLOOKUP(Table1[[#This Row],[sheet]],Prg!$A$7:$J$31,10,FALSE)*1)</f>
        <v/>
      </c>
      <c r="AF1022" s="72">
        <f>VLOOKUP(Table1[[#This Row],[sheet]],Prg!$A$7:$J$31,5,FALSE)</f>
        <v>0</v>
      </c>
      <c r="AG1022" s="72">
        <f>ROW()</f>
        <v>1022</v>
      </c>
    </row>
    <row r="1023" spans="24:33" hidden="1" x14ac:dyDescent="0.3">
      <c r="X1023" s="66">
        <v>6</v>
      </c>
      <c r="Y1023" s="66" t="s">
        <v>476</v>
      </c>
      <c r="Z1023" s="66" t="s">
        <v>469</v>
      </c>
      <c r="AA1023" s="66" t="str">
        <f>IF(OR(VLOOKUP(Table1[[#This Row],[sheet]],Prg!$A$7:$F$31,6,FALSE)=Prg!$O$2,VLOOKUP(Table1[[#This Row],[sheet]],Prg!$A$7:$F$31,6,FALSE)=Prg!$O$3),"Yes","No")</f>
        <v>No</v>
      </c>
      <c r="AB1023" s="66">
        <v>2025</v>
      </c>
      <c r="AC1023" s="72">
        <v>18</v>
      </c>
      <c r="AD1023" s="66">
        <f ca="1">IF(ISERROR(VLOOKUP(Table1[[#This Row],[item]],INDIRECT("'"&amp;Table1[[#This Row],[sheet]]&amp;"'!$A$8:$T$42"),Table1[[#This Row],[r]],FALSE)),"",VLOOKUP(Table1[[#This Row],[item]],INDIRECT("'"&amp;Table1[[#This Row],[sheet]]&amp;"'!$A$8:$T$42"),Table1[[#This Row],[r]],FALSE))</f>
        <v>0</v>
      </c>
      <c r="AE1023" s="72" t="str">
        <f>IF(VLOOKUP(Table1[[#This Row],[sheet]],Prg!$A$7:$J$31,10,FALSE)="","",VLOOKUP(Table1[[#This Row],[sheet]],Prg!$A$7:$J$31,10,FALSE)*1)</f>
        <v/>
      </c>
      <c r="AF1023" s="72">
        <f>VLOOKUP(Table1[[#This Row],[sheet]],Prg!$A$7:$J$31,5,FALSE)</f>
        <v>0</v>
      </c>
      <c r="AG1023" s="72">
        <f>ROW()</f>
        <v>1023</v>
      </c>
    </row>
    <row r="1024" spans="24:33" hidden="1" x14ac:dyDescent="0.3">
      <c r="X1024" s="66">
        <v>6</v>
      </c>
      <c r="Y1024" s="66" t="s">
        <v>483</v>
      </c>
      <c r="Z1024" s="66" t="s">
        <v>470</v>
      </c>
      <c r="AA1024" s="66" t="str">
        <f>IF(OR(VLOOKUP(Table1[[#This Row],[sheet]],Prg!$A$7:$F$31,6,FALSE)=Prg!$O$2,VLOOKUP(Table1[[#This Row],[sheet]],Prg!$A$7:$F$31,6,FALSE)=Prg!$O$3),"Yes","No")</f>
        <v>No</v>
      </c>
      <c r="AB1024" s="66">
        <v>2025</v>
      </c>
      <c r="AC1024" s="72">
        <v>18</v>
      </c>
      <c r="AD1024" s="66">
        <f ca="1">IF(ISERROR(VLOOKUP(Table1[[#This Row],[item]],INDIRECT("'"&amp;Table1[[#This Row],[sheet]]&amp;"'!$A$8:$T$42"),Table1[[#This Row],[r]],FALSE)),"",VLOOKUP(Table1[[#This Row],[item]],INDIRECT("'"&amp;Table1[[#This Row],[sheet]]&amp;"'!$A$8:$T$42"),Table1[[#This Row],[r]],FALSE))</f>
        <v>0</v>
      </c>
      <c r="AE1024" s="72" t="str">
        <f>IF(VLOOKUP(Table1[[#This Row],[sheet]],Prg!$A$7:$J$31,10,FALSE)="","",VLOOKUP(Table1[[#This Row],[sheet]],Prg!$A$7:$J$31,10,FALSE)*1)</f>
        <v/>
      </c>
      <c r="AF1024" s="72">
        <f>VLOOKUP(Table1[[#This Row],[sheet]],Prg!$A$7:$J$31,5,FALSE)</f>
        <v>0</v>
      </c>
      <c r="AG1024" s="72">
        <f>ROW()</f>
        <v>1024</v>
      </c>
    </row>
    <row r="1025" spans="24:33" hidden="1" x14ac:dyDescent="0.3">
      <c r="X1025" s="66">
        <v>6</v>
      </c>
      <c r="Y1025" s="66" t="s">
        <v>484</v>
      </c>
      <c r="Z1025" s="66" t="s">
        <v>471</v>
      </c>
      <c r="AA1025" s="66" t="str">
        <f>IF(OR(VLOOKUP(Table1[[#This Row],[sheet]],Prg!$A$7:$F$31,6,FALSE)=Prg!$O$2,VLOOKUP(Table1[[#This Row],[sheet]],Prg!$A$7:$F$31,6,FALSE)=Prg!$O$3),"Yes","No")</f>
        <v>No</v>
      </c>
      <c r="AB1025" s="66">
        <v>2025</v>
      </c>
      <c r="AC1025" s="72">
        <v>18</v>
      </c>
      <c r="AD1025" s="66">
        <f ca="1">IF(ISERROR(VLOOKUP(Table1[[#This Row],[item]],INDIRECT("'"&amp;Table1[[#This Row],[sheet]]&amp;"'!$A$8:$T$42"),Table1[[#This Row],[r]],FALSE)),"",VLOOKUP(Table1[[#This Row],[item]],INDIRECT("'"&amp;Table1[[#This Row],[sheet]]&amp;"'!$A$8:$T$42"),Table1[[#This Row],[r]],FALSE))</f>
        <v>0</v>
      </c>
      <c r="AE1025" s="72" t="str">
        <f>IF(VLOOKUP(Table1[[#This Row],[sheet]],Prg!$A$7:$J$31,10,FALSE)="","",VLOOKUP(Table1[[#This Row],[sheet]],Prg!$A$7:$J$31,10,FALSE)*1)</f>
        <v/>
      </c>
      <c r="AF1025" s="72">
        <f>VLOOKUP(Table1[[#This Row],[sheet]],Prg!$A$7:$J$31,5,FALSE)</f>
        <v>0</v>
      </c>
      <c r="AG1025" s="72">
        <f>ROW()</f>
        <v>1025</v>
      </c>
    </row>
    <row r="1026" spans="24:33" hidden="1" x14ac:dyDescent="0.3">
      <c r="X1026" s="66">
        <v>6</v>
      </c>
      <c r="Y1026" s="66" t="s">
        <v>485</v>
      </c>
      <c r="Z1026" s="66" t="s">
        <v>472</v>
      </c>
      <c r="AA1026" s="66" t="str">
        <f>IF(OR(VLOOKUP(Table1[[#This Row],[sheet]],Prg!$A$7:$F$31,6,FALSE)=Prg!$O$2,VLOOKUP(Table1[[#This Row],[sheet]],Prg!$A$7:$F$31,6,FALSE)=Prg!$O$3),"Yes","No")</f>
        <v>No</v>
      </c>
      <c r="AB1026" s="66">
        <v>2025</v>
      </c>
      <c r="AC1026" s="72">
        <v>18</v>
      </c>
      <c r="AD1026" s="66">
        <f ca="1">IF(ISERROR(VLOOKUP(Table1[[#This Row],[item]],INDIRECT("'"&amp;Table1[[#This Row],[sheet]]&amp;"'!$A$8:$T$42"),Table1[[#This Row],[r]],FALSE)),"",VLOOKUP(Table1[[#This Row],[item]],INDIRECT("'"&amp;Table1[[#This Row],[sheet]]&amp;"'!$A$8:$T$42"),Table1[[#This Row],[r]],FALSE))</f>
        <v>0</v>
      </c>
      <c r="AE1026" s="72" t="str">
        <f>IF(VLOOKUP(Table1[[#This Row],[sheet]],Prg!$A$7:$J$31,10,FALSE)="","",VLOOKUP(Table1[[#This Row],[sheet]],Prg!$A$7:$J$31,10,FALSE)*1)</f>
        <v/>
      </c>
      <c r="AF1026" s="72">
        <f>VLOOKUP(Table1[[#This Row],[sheet]],Prg!$A$7:$J$31,5,FALSE)</f>
        <v>0</v>
      </c>
      <c r="AG1026" s="72">
        <f>ROW()</f>
        <v>1026</v>
      </c>
    </row>
    <row r="1027" spans="24:33" hidden="1" x14ac:dyDescent="0.3">
      <c r="X1027" s="66">
        <v>6</v>
      </c>
      <c r="Y1027" s="66" t="s">
        <v>486</v>
      </c>
      <c r="Z1027" s="66" t="s">
        <v>31</v>
      </c>
      <c r="AA1027" s="66" t="str">
        <f>IF(OR(VLOOKUP(Table1[[#This Row],[sheet]],Prg!$A$7:$F$31,6,FALSE)=Prg!$O$2,VLOOKUP(Table1[[#This Row],[sheet]],Prg!$A$7:$F$31,6,FALSE)=Prg!$O$3),"Yes","No")</f>
        <v>No</v>
      </c>
      <c r="AB1027" s="66">
        <v>2025</v>
      </c>
      <c r="AC1027" s="72">
        <v>18</v>
      </c>
      <c r="AD1027" s="66">
        <f ca="1">IF(ISERROR(VLOOKUP(Table1[[#This Row],[item]],INDIRECT("'"&amp;Table1[[#This Row],[sheet]]&amp;"'!$A$8:$T$42"),Table1[[#This Row],[r]],FALSE)),"",VLOOKUP(Table1[[#This Row],[item]],INDIRECT("'"&amp;Table1[[#This Row],[sheet]]&amp;"'!$A$8:$T$42"),Table1[[#This Row],[r]],FALSE))</f>
        <v>0</v>
      </c>
      <c r="AE1027" s="72" t="str">
        <f>IF(VLOOKUP(Table1[[#This Row],[sheet]],Prg!$A$7:$J$31,10,FALSE)="","",VLOOKUP(Table1[[#This Row],[sheet]],Prg!$A$7:$J$31,10,FALSE)*1)</f>
        <v/>
      </c>
      <c r="AF1027" s="72">
        <f>VLOOKUP(Table1[[#This Row],[sheet]],Prg!$A$7:$J$31,5,FALSE)</f>
        <v>0</v>
      </c>
      <c r="AG1027" s="72">
        <f>ROW()</f>
        <v>1027</v>
      </c>
    </row>
    <row r="1028" spans="24:33" hidden="1" x14ac:dyDescent="0.3">
      <c r="X1028" s="66">
        <v>6</v>
      </c>
      <c r="Y1028" s="66" t="s">
        <v>487</v>
      </c>
      <c r="Z1028" s="66" t="s">
        <v>12</v>
      </c>
      <c r="AA1028" s="66" t="str">
        <f>IF(OR(VLOOKUP(Table1[[#This Row],[sheet]],Prg!$A$7:$F$31,6,FALSE)=Prg!$O$2,VLOOKUP(Table1[[#This Row],[sheet]],Prg!$A$7:$F$31,6,FALSE)=Prg!$O$3),"Yes","No")</f>
        <v>No</v>
      </c>
      <c r="AB1028" s="66">
        <v>2026</v>
      </c>
      <c r="AC1028" s="72">
        <v>19</v>
      </c>
      <c r="AD1028" s="66">
        <f ca="1">IF(ISERROR(VLOOKUP(Table1[[#This Row],[item]],INDIRECT("'"&amp;Table1[[#This Row],[sheet]]&amp;"'!$A$8:$T$42"),Table1[[#This Row],[r]],FALSE)),"",VLOOKUP(Table1[[#This Row],[item]],INDIRECT("'"&amp;Table1[[#This Row],[sheet]]&amp;"'!$A$8:$T$42"),Table1[[#This Row],[r]],FALSE))</f>
        <v>0</v>
      </c>
      <c r="AE1028" s="72" t="str">
        <f>IF(VLOOKUP(Table1[[#This Row],[sheet]],Prg!$A$7:$J$31,10,FALSE)="","",VLOOKUP(Table1[[#This Row],[sheet]],Prg!$A$7:$J$31,10,FALSE)*1)</f>
        <v/>
      </c>
      <c r="AF1028" s="72">
        <f>VLOOKUP(Table1[[#This Row],[sheet]],Prg!$A$7:$J$31,5,FALSE)</f>
        <v>0</v>
      </c>
      <c r="AG1028" s="72">
        <f>ROW()</f>
        <v>1028</v>
      </c>
    </row>
    <row r="1029" spans="24:33" hidden="1" x14ac:dyDescent="0.3">
      <c r="X1029" s="66">
        <v>6</v>
      </c>
      <c r="Y1029" s="66" t="s">
        <v>488</v>
      </c>
      <c r="Z1029" s="66" t="s">
        <v>13</v>
      </c>
      <c r="AA1029" s="66" t="str">
        <f>IF(OR(VLOOKUP(Table1[[#This Row],[sheet]],Prg!$A$7:$F$31,6,FALSE)=Prg!$O$2,VLOOKUP(Table1[[#This Row],[sheet]],Prg!$A$7:$F$31,6,FALSE)=Prg!$O$3),"Yes","No")</f>
        <v>No</v>
      </c>
      <c r="AB1029" s="66">
        <v>2026</v>
      </c>
      <c r="AC1029" s="72">
        <v>19</v>
      </c>
      <c r="AD1029" s="66">
        <f ca="1">IF(ISERROR(VLOOKUP(Table1[[#This Row],[item]],INDIRECT("'"&amp;Table1[[#This Row],[sheet]]&amp;"'!$A$8:$T$42"),Table1[[#This Row],[r]],FALSE)),"",VLOOKUP(Table1[[#This Row],[item]],INDIRECT("'"&amp;Table1[[#This Row],[sheet]]&amp;"'!$A$8:$T$42"),Table1[[#This Row],[r]],FALSE))</f>
        <v>0</v>
      </c>
      <c r="AE1029" s="72" t="str">
        <f>IF(VLOOKUP(Table1[[#This Row],[sheet]],Prg!$A$7:$J$31,10,FALSE)="","",VLOOKUP(Table1[[#This Row],[sheet]],Prg!$A$7:$J$31,10,FALSE)*1)</f>
        <v/>
      </c>
      <c r="AF1029" s="72">
        <f>VLOOKUP(Table1[[#This Row],[sheet]],Prg!$A$7:$J$31,5,FALSE)</f>
        <v>0</v>
      </c>
      <c r="AG1029" s="72">
        <f>ROW()</f>
        <v>1029</v>
      </c>
    </row>
    <row r="1030" spans="24:33" hidden="1" x14ac:dyDescent="0.3">
      <c r="X1030" s="66">
        <v>6</v>
      </c>
      <c r="Y1030" s="66" t="s">
        <v>489</v>
      </c>
      <c r="Z1030" s="66" t="s">
        <v>14</v>
      </c>
      <c r="AA1030" s="66" t="str">
        <f>IF(OR(VLOOKUP(Table1[[#This Row],[sheet]],Prg!$A$7:$F$31,6,FALSE)=Prg!$O$2,VLOOKUP(Table1[[#This Row],[sheet]],Prg!$A$7:$F$31,6,FALSE)=Prg!$O$3),"Yes","No")</f>
        <v>No</v>
      </c>
      <c r="AB1030" s="66">
        <v>2026</v>
      </c>
      <c r="AC1030" s="72">
        <v>19</v>
      </c>
      <c r="AD1030" s="66">
        <f ca="1">IF(ISERROR(VLOOKUP(Table1[[#This Row],[item]],INDIRECT("'"&amp;Table1[[#This Row],[sheet]]&amp;"'!$A$8:$T$42"),Table1[[#This Row],[r]],FALSE)),"",VLOOKUP(Table1[[#This Row],[item]],INDIRECT("'"&amp;Table1[[#This Row],[sheet]]&amp;"'!$A$8:$T$42"),Table1[[#This Row],[r]],FALSE))</f>
        <v>0</v>
      </c>
      <c r="AE1030" s="72" t="str">
        <f>IF(VLOOKUP(Table1[[#This Row],[sheet]],Prg!$A$7:$J$31,10,FALSE)="","",VLOOKUP(Table1[[#This Row],[sheet]],Prg!$A$7:$J$31,10,FALSE)*1)</f>
        <v/>
      </c>
      <c r="AF1030" s="72">
        <f>VLOOKUP(Table1[[#This Row],[sheet]],Prg!$A$7:$J$31,5,FALSE)</f>
        <v>0</v>
      </c>
      <c r="AG1030" s="72">
        <f>ROW()</f>
        <v>1030</v>
      </c>
    </row>
    <row r="1031" spans="24:33" hidden="1" x14ac:dyDescent="0.3">
      <c r="X1031" s="66">
        <v>6</v>
      </c>
      <c r="Y1031" s="66" t="s">
        <v>490</v>
      </c>
      <c r="Z1031" s="66" t="s">
        <v>464</v>
      </c>
      <c r="AA1031" s="66" t="str">
        <f>IF(OR(VLOOKUP(Table1[[#This Row],[sheet]],Prg!$A$7:$F$31,6,FALSE)=Prg!$O$2,VLOOKUP(Table1[[#This Row],[sheet]],Prg!$A$7:$F$31,6,FALSE)=Prg!$O$3),"Yes","No")</f>
        <v>No</v>
      </c>
      <c r="AB1031" s="66">
        <v>2026</v>
      </c>
      <c r="AC1031" s="72">
        <v>19</v>
      </c>
      <c r="AD1031" s="66">
        <f ca="1">IF(ISERROR(VLOOKUP(Table1[[#This Row],[item]],INDIRECT("'"&amp;Table1[[#This Row],[sheet]]&amp;"'!$A$8:$T$42"),Table1[[#This Row],[r]],FALSE)),"",VLOOKUP(Table1[[#This Row],[item]],INDIRECT("'"&amp;Table1[[#This Row],[sheet]]&amp;"'!$A$8:$T$42"),Table1[[#This Row],[r]],FALSE))</f>
        <v>0</v>
      </c>
      <c r="AE1031" s="72" t="str">
        <f>IF(VLOOKUP(Table1[[#This Row],[sheet]],Prg!$A$7:$J$31,10,FALSE)="","",VLOOKUP(Table1[[#This Row],[sheet]],Prg!$A$7:$J$31,10,FALSE)*1)</f>
        <v/>
      </c>
      <c r="AF1031" s="72">
        <f>VLOOKUP(Table1[[#This Row],[sheet]],Prg!$A$7:$J$31,5,FALSE)</f>
        <v>0</v>
      </c>
      <c r="AG1031" s="72">
        <f>ROW()</f>
        <v>1031</v>
      </c>
    </row>
    <row r="1032" spans="24:33" hidden="1" x14ac:dyDescent="0.3">
      <c r="X1032" s="66">
        <v>6</v>
      </c>
      <c r="Y1032" s="66" t="s">
        <v>491</v>
      </c>
      <c r="Z1032" s="66" t="s">
        <v>15</v>
      </c>
      <c r="AA1032" s="66" t="str">
        <f>IF(OR(VLOOKUP(Table1[[#This Row],[sheet]],Prg!$A$7:$F$31,6,FALSE)=Prg!$O$2,VLOOKUP(Table1[[#This Row],[sheet]],Prg!$A$7:$F$31,6,FALSE)=Prg!$O$3),"Yes","No")</f>
        <v>No</v>
      </c>
      <c r="AB1032" s="66">
        <v>2026</v>
      </c>
      <c r="AC1032" s="72">
        <v>19</v>
      </c>
      <c r="AD1032" s="66">
        <f ca="1">IF(ISERROR(VLOOKUP(Table1[[#This Row],[item]],INDIRECT("'"&amp;Table1[[#This Row],[sheet]]&amp;"'!$A$8:$T$42"),Table1[[#This Row],[r]],FALSE)),"",VLOOKUP(Table1[[#This Row],[item]],INDIRECT("'"&amp;Table1[[#This Row],[sheet]]&amp;"'!$A$8:$T$42"),Table1[[#This Row],[r]],FALSE))</f>
        <v>0</v>
      </c>
      <c r="AE1032" s="72" t="str">
        <f>IF(VLOOKUP(Table1[[#This Row],[sheet]],Prg!$A$7:$J$31,10,FALSE)="","",VLOOKUP(Table1[[#This Row],[sheet]],Prg!$A$7:$J$31,10,FALSE)*1)</f>
        <v/>
      </c>
      <c r="AF1032" s="72">
        <f>VLOOKUP(Table1[[#This Row],[sheet]],Prg!$A$7:$J$31,5,FALSE)</f>
        <v>0</v>
      </c>
      <c r="AG1032" s="72">
        <f>ROW()</f>
        <v>1032</v>
      </c>
    </row>
    <row r="1033" spans="24:33" hidden="1" x14ac:dyDescent="0.3">
      <c r="X1033" s="66">
        <v>6</v>
      </c>
      <c r="Y1033" s="66" t="s">
        <v>492</v>
      </c>
      <c r="Z1033" s="66" t="s">
        <v>16</v>
      </c>
      <c r="AA1033" s="66" t="str">
        <f>IF(OR(VLOOKUP(Table1[[#This Row],[sheet]],Prg!$A$7:$F$31,6,FALSE)=Prg!$O$2,VLOOKUP(Table1[[#This Row],[sheet]],Prg!$A$7:$F$31,6,FALSE)=Prg!$O$3),"Yes","No")</f>
        <v>No</v>
      </c>
      <c r="AB1033" s="66">
        <v>2026</v>
      </c>
      <c r="AC1033" s="72">
        <v>19</v>
      </c>
      <c r="AD1033" s="66">
        <f ca="1">IF(ISERROR(VLOOKUP(Table1[[#This Row],[item]],INDIRECT("'"&amp;Table1[[#This Row],[sheet]]&amp;"'!$A$8:$T$42"),Table1[[#This Row],[r]],FALSE)),"",VLOOKUP(Table1[[#This Row],[item]],INDIRECT("'"&amp;Table1[[#This Row],[sheet]]&amp;"'!$A$8:$T$42"),Table1[[#This Row],[r]],FALSE))</f>
        <v>0</v>
      </c>
      <c r="AE1033" s="72" t="str">
        <f>IF(VLOOKUP(Table1[[#This Row],[sheet]],Prg!$A$7:$J$31,10,FALSE)="","",VLOOKUP(Table1[[#This Row],[sheet]],Prg!$A$7:$J$31,10,FALSE)*1)</f>
        <v/>
      </c>
      <c r="AF1033" s="72">
        <f>VLOOKUP(Table1[[#This Row],[sheet]],Prg!$A$7:$J$31,5,FALSE)</f>
        <v>0</v>
      </c>
      <c r="AG1033" s="72">
        <f>ROW()</f>
        <v>1033</v>
      </c>
    </row>
    <row r="1034" spans="24:33" hidden="1" x14ac:dyDescent="0.3">
      <c r="X1034" s="66">
        <v>6</v>
      </c>
      <c r="Y1034" s="66" t="s">
        <v>493</v>
      </c>
      <c r="Z1034" s="66" t="s">
        <v>17</v>
      </c>
      <c r="AA1034" s="66" t="str">
        <f>IF(OR(VLOOKUP(Table1[[#This Row],[sheet]],Prg!$A$7:$F$31,6,FALSE)=Prg!$O$2,VLOOKUP(Table1[[#This Row],[sheet]],Prg!$A$7:$F$31,6,FALSE)=Prg!$O$3),"Yes","No")</f>
        <v>No</v>
      </c>
      <c r="AB1034" s="66">
        <v>2026</v>
      </c>
      <c r="AC1034" s="72">
        <v>19</v>
      </c>
      <c r="AD1034" s="66">
        <f ca="1">IF(ISERROR(VLOOKUP(Table1[[#This Row],[item]],INDIRECT("'"&amp;Table1[[#This Row],[sheet]]&amp;"'!$A$8:$T$42"),Table1[[#This Row],[r]],FALSE)),"",VLOOKUP(Table1[[#This Row],[item]],INDIRECT("'"&amp;Table1[[#This Row],[sheet]]&amp;"'!$A$8:$T$42"),Table1[[#This Row],[r]],FALSE))</f>
        <v>0</v>
      </c>
      <c r="AE1034" s="72" t="str">
        <f>IF(VLOOKUP(Table1[[#This Row],[sheet]],Prg!$A$7:$J$31,10,FALSE)="","",VLOOKUP(Table1[[#This Row],[sheet]],Prg!$A$7:$J$31,10,FALSE)*1)</f>
        <v/>
      </c>
      <c r="AF1034" s="72">
        <f>VLOOKUP(Table1[[#This Row],[sheet]],Prg!$A$7:$J$31,5,FALSE)</f>
        <v>0</v>
      </c>
      <c r="AG1034" s="72">
        <f>ROW()</f>
        <v>1034</v>
      </c>
    </row>
    <row r="1035" spans="24:33" hidden="1" x14ac:dyDescent="0.3">
      <c r="X1035" s="66">
        <v>6</v>
      </c>
      <c r="Y1035" s="66" t="s">
        <v>494</v>
      </c>
      <c r="Z1035" s="66" t="s">
        <v>465</v>
      </c>
      <c r="AA1035" s="66" t="str">
        <f>IF(OR(VLOOKUP(Table1[[#This Row],[sheet]],Prg!$A$7:$F$31,6,FALSE)=Prg!$O$2,VLOOKUP(Table1[[#This Row],[sheet]],Prg!$A$7:$F$31,6,FALSE)=Prg!$O$3),"Yes","No")</f>
        <v>No</v>
      </c>
      <c r="AB1035" s="66">
        <v>2026</v>
      </c>
      <c r="AC1035" s="72">
        <v>19</v>
      </c>
      <c r="AD1035" s="66">
        <f ca="1">IF(ISERROR(VLOOKUP(Table1[[#This Row],[item]],INDIRECT("'"&amp;Table1[[#This Row],[sheet]]&amp;"'!$A$8:$T$42"),Table1[[#This Row],[r]],FALSE)),"",VLOOKUP(Table1[[#This Row],[item]],INDIRECT("'"&amp;Table1[[#This Row],[sheet]]&amp;"'!$A$8:$T$42"),Table1[[#This Row],[r]],FALSE))</f>
        <v>0</v>
      </c>
      <c r="AE1035" s="72" t="str">
        <f>IF(VLOOKUP(Table1[[#This Row],[sheet]],Prg!$A$7:$J$31,10,FALSE)="","",VLOOKUP(Table1[[#This Row],[sheet]],Prg!$A$7:$J$31,10,FALSE)*1)</f>
        <v/>
      </c>
      <c r="AF1035" s="72">
        <f>VLOOKUP(Table1[[#This Row],[sheet]],Prg!$A$7:$J$31,5,FALSE)</f>
        <v>0</v>
      </c>
      <c r="AG1035" s="72">
        <f>ROW()</f>
        <v>1035</v>
      </c>
    </row>
    <row r="1036" spans="24:33" hidden="1" x14ac:dyDescent="0.3">
      <c r="X1036" s="66">
        <v>6</v>
      </c>
      <c r="Y1036" s="66" t="s">
        <v>495</v>
      </c>
      <c r="Z1036" s="66" t="s">
        <v>18</v>
      </c>
      <c r="AA1036" s="66" t="str">
        <f>IF(OR(VLOOKUP(Table1[[#This Row],[sheet]],Prg!$A$7:$F$31,6,FALSE)=Prg!$O$2,VLOOKUP(Table1[[#This Row],[sheet]],Prg!$A$7:$F$31,6,FALSE)=Prg!$O$3),"Yes","No")</f>
        <v>No</v>
      </c>
      <c r="AB1036" s="66">
        <v>2026</v>
      </c>
      <c r="AC1036" s="72">
        <v>19</v>
      </c>
      <c r="AD1036" s="66">
        <f ca="1">IF(ISERROR(VLOOKUP(Table1[[#This Row],[item]],INDIRECT("'"&amp;Table1[[#This Row],[sheet]]&amp;"'!$A$8:$T$42"),Table1[[#This Row],[r]],FALSE)),"",VLOOKUP(Table1[[#This Row],[item]],INDIRECT("'"&amp;Table1[[#This Row],[sheet]]&amp;"'!$A$8:$T$42"),Table1[[#This Row],[r]],FALSE))</f>
        <v>0</v>
      </c>
      <c r="AE1036" s="72" t="str">
        <f>IF(VLOOKUP(Table1[[#This Row],[sheet]],Prg!$A$7:$J$31,10,FALSE)="","",VLOOKUP(Table1[[#This Row],[sheet]],Prg!$A$7:$J$31,10,FALSE)*1)</f>
        <v/>
      </c>
      <c r="AF1036" s="72">
        <f>VLOOKUP(Table1[[#This Row],[sheet]],Prg!$A$7:$J$31,5,FALSE)</f>
        <v>0</v>
      </c>
      <c r="AG1036" s="72">
        <f>ROW()</f>
        <v>1036</v>
      </c>
    </row>
    <row r="1037" spans="24:33" hidden="1" x14ac:dyDescent="0.3">
      <c r="X1037" s="66">
        <v>6</v>
      </c>
      <c r="Y1037" s="66" t="s">
        <v>496</v>
      </c>
      <c r="Z1037" s="66" t="s">
        <v>19</v>
      </c>
      <c r="AA1037" s="66" t="str">
        <f>IF(OR(VLOOKUP(Table1[[#This Row],[sheet]],Prg!$A$7:$F$31,6,FALSE)=Prg!$O$2,VLOOKUP(Table1[[#This Row],[sheet]],Prg!$A$7:$F$31,6,FALSE)=Prg!$O$3),"Yes","No")</f>
        <v>No</v>
      </c>
      <c r="AB1037" s="66">
        <v>2026</v>
      </c>
      <c r="AC1037" s="72">
        <v>19</v>
      </c>
      <c r="AD1037" s="66">
        <f ca="1">IF(ISERROR(VLOOKUP(Table1[[#This Row],[item]],INDIRECT("'"&amp;Table1[[#This Row],[sheet]]&amp;"'!$A$8:$T$42"),Table1[[#This Row],[r]],FALSE)),"",VLOOKUP(Table1[[#This Row],[item]],INDIRECT("'"&amp;Table1[[#This Row],[sheet]]&amp;"'!$A$8:$T$42"),Table1[[#This Row],[r]],FALSE))</f>
        <v>0</v>
      </c>
      <c r="AE1037" s="72" t="str">
        <f>IF(VLOOKUP(Table1[[#This Row],[sheet]],Prg!$A$7:$J$31,10,FALSE)="","",VLOOKUP(Table1[[#This Row],[sheet]],Prg!$A$7:$J$31,10,FALSE)*1)</f>
        <v/>
      </c>
      <c r="AF1037" s="72">
        <f>VLOOKUP(Table1[[#This Row],[sheet]],Prg!$A$7:$J$31,5,FALSE)</f>
        <v>0</v>
      </c>
      <c r="AG1037" s="72">
        <f>ROW()</f>
        <v>1037</v>
      </c>
    </row>
    <row r="1038" spans="24:33" hidden="1" x14ac:dyDescent="0.3">
      <c r="X1038" s="66">
        <v>6</v>
      </c>
      <c r="Y1038" s="66" t="s">
        <v>497</v>
      </c>
      <c r="Z1038" s="66" t="s">
        <v>20</v>
      </c>
      <c r="AA1038" s="66" t="str">
        <f>IF(OR(VLOOKUP(Table1[[#This Row],[sheet]],Prg!$A$7:$F$31,6,FALSE)=Prg!$O$2,VLOOKUP(Table1[[#This Row],[sheet]],Prg!$A$7:$F$31,6,FALSE)=Prg!$O$3),"Yes","No")</f>
        <v>No</v>
      </c>
      <c r="AB1038" s="66">
        <v>2026</v>
      </c>
      <c r="AC1038" s="72">
        <v>19</v>
      </c>
      <c r="AD1038" s="66">
        <f ca="1">IF(ISERROR(VLOOKUP(Table1[[#This Row],[item]],INDIRECT("'"&amp;Table1[[#This Row],[sheet]]&amp;"'!$A$8:$T$42"),Table1[[#This Row],[r]],FALSE)),"",VLOOKUP(Table1[[#This Row],[item]],INDIRECT("'"&amp;Table1[[#This Row],[sheet]]&amp;"'!$A$8:$T$42"),Table1[[#This Row],[r]],FALSE))</f>
        <v>0</v>
      </c>
      <c r="AE1038" s="72" t="str">
        <f>IF(VLOOKUP(Table1[[#This Row],[sheet]],Prg!$A$7:$J$31,10,FALSE)="","",VLOOKUP(Table1[[#This Row],[sheet]],Prg!$A$7:$J$31,10,FALSE)*1)</f>
        <v/>
      </c>
      <c r="AF1038" s="72">
        <f>VLOOKUP(Table1[[#This Row],[sheet]],Prg!$A$7:$J$31,5,FALSE)</f>
        <v>0</v>
      </c>
      <c r="AG1038" s="72">
        <f>ROW()</f>
        <v>1038</v>
      </c>
    </row>
    <row r="1039" spans="24:33" hidden="1" x14ac:dyDescent="0.3">
      <c r="X1039" s="66">
        <v>6</v>
      </c>
      <c r="Y1039" s="66" t="s">
        <v>498</v>
      </c>
      <c r="Z1039" s="66" t="s">
        <v>466</v>
      </c>
      <c r="AA1039" s="66" t="str">
        <f>IF(OR(VLOOKUP(Table1[[#This Row],[sheet]],Prg!$A$7:$F$31,6,FALSE)=Prg!$O$2,VLOOKUP(Table1[[#This Row],[sheet]],Prg!$A$7:$F$31,6,FALSE)=Prg!$O$3),"Yes","No")</f>
        <v>No</v>
      </c>
      <c r="AB1039" s="66">
        <v>2026</v>
      </c>
      <c r="AC1039" s="72">
        <v>19</v>
      </c>
      <c r="AD1039" s="66">
        <f ca="1">IF(ISERROR(VLOOKUP(Table1[[#This Row],[item]],INDIRECT("'"&amp;Table1[[#This Row],[sheet]]&amp;"'!$A$8:$T$42"),Table1[[#This Row],[r]],FALSE)),"",VLOOKUP(Table1[[#This Row],[item]],INDIRECT("'"&amp;Table1[[#This Row],[sheet]]&amp;"'!$A$8:$T$42"),Table1[[#This Row],[r]],FALSE))</f>
        <v>0</v>
      </c>
      <c r="AE1039" s="72" t="str">
        <f>IF(VLOOKUP(Table1[[#This Row],[sheet]],Prg!$A$7:$J$31,10,FALSE)="","",VLOOKUP(Table1[[#This Row],[sheet]],Prg!$A$7:$J$31,10,FALSE)*1)</f>
        <v/>
      </c>
      <c r="AF1039" s="72">
        <f>VLOOKUP(Table1[[#This Row],[sheet]],Prg!$A$7:$J$31,5,FALSE)</f>
        <v>0</v>
      </c>
      <c r="AG1039" s="72">
        <f>ROW()</f>
        <v>1039</v>
      </c>
    </row>
    <row r="1040" spans="24:33" hidden="1" x14ac:dyDescent="0.3">
      <c r="X1040" s="66">
        <v>6</v>
      </c>
      <c r="Y1040" s="66" t="s">
        <v>499</v>
      </c>
      <c r="Z1040" s="66" t="s">
        <v>21</v>
      </c>
      <c r="AA1040" s="66" t="str">
        <f>IF(OR(VLOOKUP(Table1[[#This Row],[sheet]],Prg!$A$7:$F$31,6,FALSE)=Prg!$O$2,VLOOKUP(Table1[[#This Row],[sheet]],Prg!$A$7:$F$31,6,FALSE)=Prg!$O$3),"Yes","No")</f>
        <v>No</v>
      </c>
      <c r="AB1040" s="66">
        <v>2026</v>
      </c>
      <c r="AC1040" s="72">
        <v>19</v>
      </c>
      <c r="AD1040" s="66">
        <f ca="1">IF(ISERROR(VLOOKUP(Table1[[#This Row],[item]],INDIRECT("'"&amp;Table1[[#This Row],[sheet]]&amp;"'!$A$8:$T$42"),Table1[[#This Row],[r]],FALSE)),"",VLOOKUP(Table1[[#This Row],[item]],INDIRECT("'"&amp;Table1[[#This Row],[sheet]]&amp;"'!$A$8:$T$42"),Table1[[#This Row],[r]],FALSE))</f>
        <v>0</v>
      </c>
      <c r="AE1040" s="72" t="str">
        <f>IF(VLOOKUP(Table1[[#This Row],[sheet]],Prg!$A$7:$J$31,10,FALSE)="","",VLOOKUP(Table1[[#This Row],[sheet]],Prg!$A$7:$J$31,10,FALSE)*1)</f>
        <v/>
      </c>
      <c r="AF1040" s="72">
        <f>VLOOKUP(Table1[[#This Row],[sheet]],Prg!$A$7:$J$31,5,FALSE)</f>
        <v>0</v>
      </c>
      <c r="AG1040" s="72">
        <f>ROW()</f>
        <v>1040</v>
      </c>
    </row>
    <row r="1041" spans="24:33" hidden="1" x14ac:dyDescent="0.3">
      <c r="X1041" s="66">
        <v>6</v>
      </c>
      <c r="Y1041" s="66" t="s">
        <v>500</v>
      </c>
      <c r="Z1041" s="66" t="s">
        <v>22</v>
      </c>
      <c r="AA1041" s="66" t="str">
        <f>IF(OR(VLOOKUP(Table1[[#This Row],[sheet]],Prg!$A$7:$F$31,6,FALSE)=Prg!$O$2,VLOOKUP(Table1[[#This Row],[sheet]],Prg!$A$7:$F$31,6,FALSE)=Prg!$O$3),"Yes","No")</f>
        <v>No</v>
      </c>
      <c r="AB1041" s="66">
        <v>2026</v>
      </c>
      <c r="AC1041" s="72">
        <v>19</v>
      </c>
      <c r="AD1041" s="66">
        <f ca="1">IF(ISERROR(VLOOKUP(Table1[[#This Row],[item]],INDIRECT("'"&amp;Table1[[#This Row],[sheet]]&amp;"'!$A$8:$T$42"),Table1[[#This Row],[r]],FALSE)),"",VLOOKUP(Table1[[#This Row],[item]],INDIRECT("'"&amp;Table1[[#This Row],[sheet]]&amp;"'!$A$8:$T$42"),Table1[[#This Row],[r]],FALSE))</f>
        <v>0</v>
      </c>
      <c r="AE1041" s="72" t="str">
        <f>IF(VLOOKUP(Table1[[#This Row],[sheet]],Prg!$A$7:$J$31,10,FALSE)="","",VLOOKUP(Table1[[#This Row],[sheet]],Prg!$A$7:$J$31,10,FALSE)*1)</f>
        <v/>
      </c>
      <c r="AF1041" s="72">
        <f>VLOOKUP(Table1[[#This Row],[sheet]],Prg!$A$7:$J$31,5,FALSE)</f>
        <v>0</v>
      </c>
      <c r="AG1041" s="72">
        <f>ROW()</f>
        <v>1041</v>
      </c>
    </row>
    <row r="1042" spans="24:33" hidden="1" x14ac:dyDescent="0.3">
      <c r="X1042" s="66">
        <v>6</v>
      </c>
      <c r="Y1042" s="66" t="s">
        <v>501</v>
      </c>
      <c r="Z1042" s="66" t="s">
        <v>23</v>
      </c>
      <c r="AA1042" s="66" t="str">
        <f>IF(OR(VLOOKUP(Table1[[#This Row],[sheet]],Prg!$A$7:$F$31,6,FALSE)=Prg!$O$2,VLOOKUP(Table1[[#This Row],[sheet]],Prg!$A$7:$F$31,6,FALSE)=Prg!$O$3),"Yes","No")</f>
        <v>No</v>
      </c>
      <c r="AB1042" s="66">
        <v>2026</v>
      </c>
      <c r="AC1042" s="72">
        <v>19</v>
      </c>
      <c r="AD1042" s="66">
        <f ca="1">IF(ISERROR(VLOOKUP(Table1[[#This Row],[item]],INDIRECT("'"&amp;Table1[[#This Row],[sheet]]&amp;"'!$A$8:$T$42"),Table1[[#This Row],[r]],FALSE)),"",VLOOKUP(Table1[[#This Row],[item]],INDIRECT("'"&amp;Table1[[#This Row],[sheet]]&amp;"'!$A$8:$T$42"),Table1[[#This Row],[r]],FALSE))</f>
        <v>0</v>
      </c>
      <c r="AE1042" s="72" t="str">
        <f>IF(VLOOKUP(Table1[[#This Row],[sheet]],Prg!$A$7:$J$31,10,FALSE)="","",VLOOKUP(Table1[[#This Row],[sheet]],Prg!$A$7:$J$31,10,FALSE)*1)</f>
        <v/>
      </c>
      <c r="AF1042" s="72">
        <f>VLOOKUP(Table1[[#This Row],[sheet]],Prg!$A$7:$J$31,5,FALSE)</f>
        <v>0</v>
      </c>
      <c r="AG1042" s="72">
        <f>ROW()</f>
        <v>1042</v>
      </c>
    </row>
    <row r="1043" spans="24:33" hidden="1" x14ac:dyDescent="0.3">
      <c r="X1043" s="66">
        <v>6</v>
      </c>
      <c r="Y1043" s="66" t="s">
        <v>502</v>
      </c>
      <c r="Z1043" s="66" t="s">
        <v>467</v>
      </c>
      <c r="AA1043" s="66" t="str">
        <f>IF(OR(VLOOKUP(Table1[[#This Row],[sheet]],Prg!$A$7:$F$31,6,FALSE)=Prg!$O$2,VLOOKUP(Table1[[#This Row],[sheet]],Prg!$A$7:$F$31,6,FALSE)=Prg!$O$3),"Yes","No")</f>
        <v>No</v>
      </c>
      <c r="AB1043" s="66">
        <v>2026</v>
      </c>
      <c r="AC1043" s="72">
        <v>19</v>
      </c>
      <c r="AD1043" s="66">
        <f ca="1">IF(ISERROR(VLOOKUP(Table1[[#This Row],[item]],INDIRECT("'"&amp;Table1[[#This Row],[sheet]]&amp;"'!$A$8:$T$42"),Table1[[#This Row],[r]],FALSE)),"",VLOOKUP(Table1[[#This Row],[item]],INDIRECT("'"&amp;Table1[[#This Row],[sheet]]&amp;"'!$A$8:$T$42"),Table1[[#This Row],[r]],FALSE))</f>
        <v>0</v>
      </c>
      <c r="AE1043" s="72" t="str">
        <f>IF(VLOOKUP(Table1[[#This Row],[sheet]],Prg!$A$7:$J$31,10,FALSE)="","",VLOOKUP(Table1[[#This Row],[sheet]],Prg!$A$7:$J$31,10,FALSE)*1)</f>
        <v/>
      </c>
      <c r="AF1043" s="72">
        <f>VLOOKUP(Table1[[#This Row],[sheet]],Prg!$A$7:$J$31,5,FALSE)</f>
        <v>0</v>
      </c>
      <c r="AG1043" s="72">
        <f>ROW()</f>
        <v>1043</v>
      </c>
    </row>
    <row r="1044" spans="24:33" hidden="1" x14ac:dyDescent="0.3">
      <c r="X1044" s="66">
        <v>6</v>
      </c>
      <c r="Y1044" s="66" t="s">
        <v>473</v>
      </c>
      <c r="Z1044" s="66" t="s">
        <v>1</v>
      </c>
      <c r="AA1044" s="66" t="str">
        <f>IF(OR(VLOOKUP(Table1[[#This Row],[sheet]],Prg!$A$7:$F$31,6,FALSE)=Prg!$O$2,VLOOKUP(Table1[[#This Row],[sheet]],Prg!$A$7:$F$31,6,FALSE)=Prg!$O$3),"Yes","No")</f>
        <v>No</v>
      </c>
      <c r="AB1044" s="66">
        <v>2026</v>
      </c>
      <c r="AC1044" s="72">
        <v>19</v>
      </c>
      <c r="AD1044" s="66">
        <f ca="1">IF(ISERROR(VLOOKUP(Table1[[#This Row],[item]],INDIRECT("'"&amp;Table1[[#This Row],[sheet]]&amp;"'!$A$8:$T$42"),Table1[[#This Row],[r]],FALSE)),"",VLOOKUP(Table1[[#This Row],[item]],INDIRECT("'"&amp;Table1[[#This Row],[sheet]]&amp;"'!$A$8:$T$42"),Table1[[#This Row],[r]],FALSE))</f>
        <v>0</v>
      </c>
      <c r="AE1044" s="72" t="str">
        <f>IF(VLOOKUP(Table1[[#This Row],[sheet]],Prg!$A$7:$J$31,10,FALSE)="","",VLOOKUP(Table1[[#This Row],[sheet]],Prg!$A$7:$J$31,10,FALSE)*1)</f>
        <v/>
      </c>
      <c r="AF1044" s="72">
        <f>VLOOKUP(Table1[[#This Row],[sheet]],Prg!$A$7:$J$31,5,FALSE)</f>
        <v>0</v>
      </c>
      <c r="AG1044" s="72">
        <f>ROW()</f>
        <v>1044</v>
      </c>
    </row>
    <row r="1045" spans="24:33" hidden="1" x14ac:dyDescent="0.3">
      <c r="X1045" s="66">
        <v>6</v>
      </c>
      <c r="Y1045" s="66" t="s">
        <v>474</v>
      </c>
      <c r="Z1045" s="66" t="s">
        <v>24</v>
      </c>
      <c r="AA1045" s="66" t="str">
        <f>IF(OR(VLOOKUP(Table1[[#This Row],[sheet]],Prg!$A$7:$F$31,6,FALSE)=Prg!$O$2,VLOOKUP(Table1[[#This Row],[sheet]],Prg!$A$7:$F$31,6,FALSE)=Prg!$O$3),"Yes","No")</f>
        <v>No</v>
      </c>
      <c r="AB1045" s="66">
        <v>2026</v>
      </c>
      <c r="AC1045" s="72">
        <v>19</v>
      </c>
      <c r="AD1045" s="66">
        <f ca="1">IF(ISERROR(VLOOKUP(Table1[[#This Row],[item]],INDIRECT("'"&amp;Table1[[#This Row],[sheet]]&amp;"'!$A$8:$T$42"),Table1[[#This Row],[r]],FALSE)),"",VLOOKUP(Table1[[#This Row],[item]],INDIRECT("'"&amp;Table1[[#This Row],[sheet]]&amp;"'!$A$8:$T$42"),Table1[[#This Row],[r]],FALSE))</f>
        <v>0</v>
      </c>
      <c r="AE1045" s="72" t="str">
        <f>IF(VLOOKUP(Table1[[#This Row],[sheet]],Prg!$A$7:$J$31,10,FALSE)="","",VLOOKUP(Table1[[#This Row],[sheet]],Prg!$A$7:$J$31,10,FALSE)*1)</f>
        <v/>
      </c>
      <c r="AF1045" s="72">
        <f>VLOOKUP(Table1[[#This Row],[sheet]],Prg!$A$7:$J$31,5,FALSE)</f>
        <v>0</v>
      </c>
      <c r="AG1045" s="72">
        <f>ROW()</f>
        <v>1045</v>
      </c>
    </row>
    <row r="1046" spans="24:33" hidden="1" x14ac:dyDescent="0.3">
      <c r="X1046" s="66">
        <v>6</v>
      </c>
      <c r="Y1046" s="66" t="s">
        <v>477</v>
      </c>
      <c r="Z1046" s="66" t="s">
        <v>25</v>
      </c>
      <c r="AA1046" s="66" t="str">
        <f>IF(OR(VLOOKUP(Table1[[#This Row],[sheet]],Prg!$A$7:$F$31,6,FALSE)=Prg!$O$2,VLOOKUP(Table1[[#This Row],[sheet]],Prg!$A$7:$F$31,6,FALSE)=Prg!$O$3),"Yes","No")</f>
        <v>No</v>
      </c>
      <c r="AB1046" s="66">
        <v>2026</v>
      </c>
      <c r="AC1046" s="72">
        <v>19</v>
      </c>
      <c r="AD1046" s="66">
        <f ca="1">IF(ISERROR(VLOOKUP(Table1[[#This Row],[item]],INDIRECT("'"&amp;Table1[[#This Row],[sheet]]&amp;"'!$A$8:$T$42"),Table1[[#This Row],[r]],FALSE)),"",VLOOKUP(Table1[[#This Row],[item]],INDIRECT("'"&amp;Table1[[#This Row],[sheet]]&amp;"'!$A$8:$T$42"),Table1[[#This Row],[r]],FALSE))</f>
        <v>0</v>
      </c>
      <c r="AE1046" s="72" t="str">
        <f>IF(VLOOKUP(Table1[[#This Row],[sheet]],Prg!$A$7:$J$31,10,FALSE)="","",VLOOKUP(Table1[[#This Row],[sheet]],Prg!$A$7:$J$31,10,FALSE)*1)</f>
        <v/>
      </c>
      <c r="AF1046" s="72">
        <f>VLOOKUP(Table1[[#This Row],[sheet]],Prg!$A$7:$J$31,5,FALSE)</f>
        <v>0</v>
      </c>
      <c r="AG1046" s="72">
        <f>ROW()</f>
        <v>1046</v>
      </c>
    </row>
    <row r="1047" spans="24:33" hidden="1" x14ac:dyDescent="0.3">
      <c r="X1047" s="66">
        <v>6</v>
      </c>
      <c r="Y1047" s="66" t="s">
        <v>478</v>
      </c>
      <c r="Z1047" s="66" t="s">
        <v>26</v>
      </c>
      <c r="AA1047" s="66" t="str">
        <f>IF(OR(VLOOKUP(Table1[[#This Row],[sheet]],Prg!$A$7:$F$31,6,FALSE)=Prg!$O$2,VLOOKUP(Table1[[#This Row],[sheet]],Prg!$A$7:$F$31,6,FALSE)=Prg!$O$3),"Yes","No")</f>
        <v>No</v>
      </c>
      <c r="AB1047" s="66">
        <v>2026</v>
      </c>
      <c r="AC1047" s="72">
        <v>19</v>
      </c>
      <c r="AD1047" s="66">
        <f ca="1">IF(ISERROR(VLOOKUP(Table1[[#This Row],[item]],INDIRECT("'"&amp;Table1[[#This Row],[sheet]]&amp;"'!$A$8:$T$42"),Table1[[#This Row],[r]],FALSE)),"",VLOOKUP(Table1[[#This Row],[item]],INDIRECT("'"&amp;Table1[[#This Row],[sheet]]&amp;"'!$A$8:$T$42"),Table1[[#This Row],[r]],FALSE))</f>
        <v>0</v>
      </c>
      <c r="AE1047" s="72" t="str">
        <f>IF(VLOOKUP(Table1[[#This Row],[sheet]],Prg!$A$7:$J$31,10,FALSE)="","",VLOOKUP(Table1[[#This Row],[sheet]],Prg!$A$7:$J$31,10,FALSE)*1)</f>
        <v/>
      </c>
      <c r="AF1047" s="72">
        <f>VLOOKUP(Table1[[#This Row],[sheet]],Prg!$A$7:$J$31,5,FALSE)</f>
        <v>0</v>
      </c>
      <c r="AG1047" s="72">
        <f>ROW()</f>
        <v>1047</v>
      </c>
    </row>
    <row r="1048" spans="24:33" hidden="1" x14ac:dyDescent="0.3">
      <c r="X1048" s="66">
        <v>6</v>
      </c>
      <c r="Y1048" s="66" t="s">
        <v>479</v>
      </c>
      <c r="Z1048" s="66" t="s">
        <v>27</v>
      </c>
      <c r="AA1048" s="66" t="str">
        <f>IF(OR(VLOOKUP(Table1[[#This Row],[sheet]],Prg!$A$7:$F$31,6,FALSE)=Prg!$O$2,VLOOKUP(Table1[[#This Row],[sheet]],Prg!$A$7:$F$31,6,FALSE)=Prg!$O$3),"Yes","No")</f>
        <v>No</v>
      </c>
      <c r="AB1048" s="66">
        <v>2026</v>
      </c>
      <c r="AC1048" s="72">
        <v>19</v>
      </c>
      <c r="AD1048" s="66">
        <f ca="1">IF(ISERROR(VLOOKUP(Table1[[#This Row],[item]],INDIRECT("'"&amp;Table1[[#This Row],[sheet]]&amp;"'!$A$8:$T$42"),Table1[[#This Row],[r]],FALSE)),"",VLOOKUP(Table1[[#This Row],[item]],INDIRECT("'"&amp;Table1[[#This Row],[sheet]]&amp;"'!$A$8:$T$42"),Table1[[#This Row],[r]],FALSE))</f>
        <v>0</v>
      </c>
      <c r="AE1048" s="72" t="str">
        <f>IF(VLOOKUP(Table1[[#This Row],[sheet]],Prg!$A$7:$J$31,10,FALSE)="","",VLOOKUP(Table1[[#This Row],[sheet]],Prg!$A$7:$J$31,10,FALSE)*1)</f>
        <v/>
      </c>
      <c r="AF1048" s="72">
        <f>VLOOKUP(Table1[[#This Row],[sheet]],Prg!$A$7:$J$31,5,FALSE)</f>
        <v>0</v>
      </c>
      <c r="AG1048" s="72">
        <f>ROW()</f>
        <v>1048</v>
      </c>
    </row>
    <row r="1049" spans="24:33" hidden="1" x14ac:dyDescent="0.3">
      <c r="X1049" s="66">
        <v>6</v>
      </c>
      <c r="Y1049" s="66" t="s">
        <v>475</v>
      </c>
      <c r="Z1049" s="66" t="s">
        <v>28</v>
      </c>
      <c r="AA1049" s="66" t="str">
        <f>IF(OR(VLOOKUP(Table1[[#This Row],[sheet]],Prg!$A$7:$F$31,6,FALSE)=Prg!$O$2,VLOOKUP(Table1[[#This Row],[sheet]],Prg!$A$7:$F$31,6,FALSE)=Prg!$O$3),"Yes","No")</f>
        <v>No</v>
      </c>
      <c r="AB1049" s="66">
        <v>2026</v>
      </c>
      <c r="AC1049" s="72">
        <v>19</v>
      </c>
      <c r="AD1049" s="66">
        <f ca="1">IF(ISERROR(VLOOKUP(Table1[[#This Row],[item]],INDIRECT("'"&amp;Table1[[#This Row],[sheet]]&amp;"'!$A$8:$T$42"),Table1[[#This Row],[r]],FALSE)),"",VLOOKUP(Table1[[#This Row],[item]],INDIRECT("'"&amp;Table1[[#This Row],[sheet]]&amp;"'!$A$8:$T$42"),Table1[[#This Row],[r]],FALSE))</f>
        <v>0</v>
      </c>
      <c r="AE1049" s="72" t="str">
        <f>IF(VLOOKUP(Table1[[#This Row],[sheet]],Prg!$A$7:$J$31,10,FALSE)="","",VLOOKUP(Table1[[#This Row],[sheet]],Prg!$A$7:$J$31,10,FALSE)*1)</f>
        <v/>
      </c>
      <c r="AF1049" s="72">
        <f>VLOOKUP(Table1[[#This Row],[sheet]],Prg!$A$7:$J$31,5,FALSE)</f>
        <v>0</v>
      </c>
      <c r="AG1049" s="72">
        <f>ROW()</f>
        <v>1049</v>
      </c>
    </row>
    <row r="1050" spans="24:33" hidden="1" x14ac:dyDescent="0.3">
      <c r="X1050" s="66">
        <v>6</v>
      </c>
      <c r="Y1050" s="66" t="s">
        <v>480</v>
      </c>
      <c r="Z1050" s="66" t="s">
        <v>29</v>
      </c>
      <c r="AA1050" s="66" t="str">
        <f>IF(OR(VLOOKUP(Table1[[#This Row],[sheet]],Prg!$A$7:$F$31,6,FALSE)=Prg!$O$2,VLOOKUP(Table1[[#This Row],[sheet]],Prg!$A$7:$F$31,6,FALSE)=Prg!$O$3),"Yes","No")</f>
        <v>No</v>
      </c>
      <c r="AB1050" s="66">
        <v>2026</v>
      </c>
      <c r="AC1050" s="72">
        <v>19</v>
      </c>
      <c r="AD1050" s="66">
        <f ca="1">IF(ISERROR(VLOOKUP(Table1[[#This Row],[item]],INDIRECT("'"&amp;Table1[[#This Row],[sheet]]&amp;"'!$A$8:$T$42"),Table1[[#This Row],[r]],FALSE)),"",VLOOKUP(Table1[[#This Row],[item]],INDIRECT("'"&amp;Table1[[#This Row],[sheet]]&amp;"'!$A$8:$T$42"),Table1[[#This Row],[r]],FALSE))</f>
        <v>0</v>
      </c>
      <c r="AE1050" s="72" t="str">
        <f>IF(VLOOKUP(Table1[[#This Row],[sheet]],Prg!$A$7:$J$31,10,FALSE)="","",VLOOKUP(Table1[[#This Row],[sheet]],Prg!$A$7:$J$31,10,FALSE)*1)</f>
        <v/>
      </c>
      <c r="AF1050" s="72">
        <f>VLOOKUP(Table1[[#This Row],[sheet]],Prg!$A$7:$J$31,5,FALSE)</f>
        <v>0</v>
      </c>
      <c r="AG1050" s="72">
        <f>ROW()</f>
        <v>1050</v>
      </c>
    </row>
    <row r="1051" spans="24:33" hidden="1" x14ac:dyDescent="0.3">
      <c r="X1051" s="66">
        <v>6</v>
      </c>
      <c r="Y1051" s="66" t="s">
        <v>481</v>
      </c>
      <c r="Z1051" s="66" t="s">
        <v>30</v>
      </c>
      <c r="AA1051" s="66" t="str">
        <f>IF(OR(VLOOKUP(Table1[[#This Row],[sheet]],Prg!$A$7:$F$31,6,FALSE)=Prg!$O$2,VLOOKUP(Table1[[#This Row],[sheet]],Prg!$A$7:$F$31,6,FALSE)=Prg!$O$3),"Yes","No")</f>
        <v>No</v>
      </c>
      <c r="AB1051" s="66">
        <v>2026</v>
      </c>
      <c r="AC1051" s="72">
        <v>19</v>
      </c>
      <c r="AD1051" s="66">
        <f ca="1">IF(ISERROR(VLOOKUP(Table1[[#This Row],[item]],INDIRECT("'"&amp;Table1[[#This Row],[sheet]]&amp;"'!$A$8:$T$42"),Table1[[#This Row],[r]],FALSE)),"",VLOOKUP(Table1[[#This Row],[item]],INDIRECT("'"&amp;Table1[[#This Row],[sheet]]&amp;"'!$A$8:$T$42"),Table1[[#This Row],[r]],FALSE))</f>
        <v>0</v>
      </c>
      <c r="AE1051" s="72" t="str">
        <f>IF(VLOOKUP(Table1[[#This Row],[sheet]],Prg!$A$7:$J$31,10,FALSE)="","",VLOOKUP(Table1[[#This Row],[sheet]],Prg!$A$7:$J$31,10,FALSE)*1)</f>
        <v/>
      </c>
      <c r="AF1051" s="72">
        <f>VLOOKUP(Table1[[#This Row],[sheet]],Prg!$A$7:$J$31,5,FALSE)</f>
        <v>0</v>
      </c>
      <c r="AG1051" s="72">
        <f>ROW()</f>
        <v>1051</v>
      </c>
    </row>
    <row r="1052" spans="24:33" hidden="1" x14ac:dyDescent="0.3">
      <c r="X1052" s="66">
        <v>6</v>
      </c>
      <c r="Y1052" s="66" t="s">
        <v>482</v>
      </c>
      <c r="Z1052" s="66" t="s">
        <v>27</v>
      </c>
      <c r="AA1052" s="66" t="str">
        <f>IF(OR(VLOOKUP(Table1[[#This Row],[sheet]],Prg!$A$7:$F$31,6,FALSE)=Prg!$O$2,VLOOKUP(Table1[[#This Row],[sheet]],Prg!$A$7:$F$31,6,FALSE)=Prg!$O$3),"Yes","No")</f>
        <v>No</v>
      </c>
      <c r="AB1052" s="66">
        <v>2026</v>
      </c>
      <c r="AC1052" s="72">
        <v>19</v>
      </c>
      <c r="AD1052" s="66">
        <f ca="1">IF(ISERROR(VLOOKUP(Table1[[#This Row],[item]],INDIRECT("'"&amp;Table1[[#This Row],[sheet]]&amp;"'!$A$8:$T$42"),Table1[[#This Row],[r]],FALSE)),"",VLOOKUP(Table1[[#This Row],[item]],INDIRECT("'"&amp;Table1[[#This Row],[sheet]]&amp;"'!$A$8:$T$42"),Table1[[#This Row],[r]],FALSE))</f>
        <v>0</v>
      </c>
      <c r="AE1052" s="72" t="str">
        <f>IF(VLOOKUP(Table1[[#This Row],[sheet]],Prg!$A$7:$J$31,10,FALSE)="","",VLOOKUP(Table1[[#This Row],[sheet]],Prg!$A$7:$J$31,10,FALSE)*1)</f>
        <v/>
      </c>
      <c r="AF1052" s="72">
        <f>VLOOKUP(Table1[[#This Row],[sheet]],Prg!$A$7:$J$31,5,FALSE)</f>
        <v>0</v>
      </c>
      <c r="AG1052" s="72">
        <f>ROW()</f>
        <v>1052</v>
      </c>
    </row>
    <row r="1053" spans="24:33" hidden="1" x14ac:dyDescent="0.3">
      <c r="X1053" s="66">
        <v>6</v>
      </c>
      <c r="Y1053" s="66" t="s">
        <v>476</v>
      </c>
      <c r="Z1053" s="66" t="s">
        <v>469</v>
      </c>
      <c r="AA1053" s="66" t="str">
        <f>IF(OR(VLOOKUP(Table1[[#This Row],[sheet]],Prg!$A$7:$F$31,6,FALSE)=Prg!$O$2,VLOOKUP(Table1[[#This Row],[sheet]],Prg!$A$7:$F$31,6,FALSE)=Prg!$O$3),"Yes","No")</f>
        <v>No</v>
      </c>
      <c r="AB1053" s="66">
        <v>2026</v>
      </c>
      <c r="AC1053" s="72">
        <v>19</v>
      </c>
      <c r="AD1053" s="66">
        <f ca="1">IF(ISERROR(VLOOKUP(Table1[[#This Row],[item]],INDIRECT("'"&amp;Table1[[#This Row],[sheet]]&amp;"'!$A$8:$T$42"),Table1[[#This Row],[r]],FALSE)),"",VLOOKUP(Table1[[#This Row],[item]],INDIRECT("'"&amp;Table1[[#This Row],[sheet]]&amp;"'!$A$8:$T$42"),Table1[[#This Row],[r]],FALSE))</f>
        <v>0</v>
      </c>
      <c r="AE1053" s="72" t="str">
        <f>IF(VLOOKUP(Table1[[#This Row],[sheet]],Prg!$A$7:$J$31,10,FALSE)="","",VLOOKUP(Table1[[#This Row],[sheet]],Prg!$A$7:$J$31,10,FALSE)*1)</f>
        <v/>
      </c>
      <c r="AF1053" s="72">
        <f>VLOOKUP(Table1[[#This Row],[sheet]],Prg!$A$7:$J$31,5,FALSE)</f>
        <v>0</v>
      </c>
      <c r="AG1053" s="72">
        <f>ROW()</f>
        <v>1053</v>
      </c>
    </row>
    <row r="1054" spans="24:33" hidden="1" x14ac:dyDescent="0.3">
      <c r="X1054" s="66">
        <v>6</v>
      </c>
      <c r="Y1054" s="66" t="s">
        <v>483</v>
      </c>
      <c r="Z1054" s="66" t="s">
        <v>470</v>
      </c>
      <c r="AA1054" s="66" t="str">
        <f>IF(OR(VLOOKUP(Table1[[#This Row],[sheet]],Prg!$A$7:$F$31,6,FALSE)=Prg!$O$2,VLOOKUP(Table1[[#This Row],[sheet]],Prg!$A$7:$F$31,6,FALSE)=Prg!$O$3),"Yes","No")</f>
        <v>No</v>
      </c>
      <c r="AB1054" s="66">
        <v>2026</v>
      </c>
      <c r="AC1054" s="72">
        <v>19</v>
      </c>
      <c r="AD1054" s="66">
        <f ca="1">IF(ISERROR(VLOOKUP(Table1[[#This Row],[item]],INDIRECT("'"&amp;Table1[[#This Row],[sheet]]&amp;"'!$A$8:$T$42"),Table1[[#This Row],[r]],FALSE)),"",VLOOKUP(Table1[[#This Row],[item]],INDIRECT("'"&amp;Table1[[#This Row],[sheet]]&amp;"'!$A$8:$T$42"),Table1[[#This Row],[r]],FALSE))</f>
        <v>0</v>
      </c>
      <c r="AE1054" s="72" t="str">
        <f>IF(VLOOKUP(Table1[[#This Row],[sheet]],Prg!$A$7:$J$31,10,FALSE)="","",VLOOKUP(Table1[[#This Row],[sheet]],Prg!$A$7:$J$31,10,FALSE)*1)</f>
        <v/>
      </c>
      <c r="AF1054" s="72">
        <f>VLOOKUP(Table1[[#This Row],[sheet]],Prg!$A$7:$J$31,5,FALSE)</f>
        <v>0</v>
      </c>
      <c r="AG1054" s="72">
        <f>ROW()</f>
        <v>1054</v>
      </c>
    </row>
    <row r="1055" spans="24:33" hidden="1" x14ac:dyDescent="0.3">
      <c r="X1055" s="66">
        <v>6</v>
      </c>
      <c r="Y1055" s="66" t="s">
        <v>484</v>
      </c>
      <c r="Z1055" s="66" t="s">
        <v>471</v>
      </c>
      <c r="AA1055" s="66" t="str">
        <f>IF(OR(VLOOKUP(Table1[[#This Row],[sheet]],Prg!$A$7:$F$31,6,FALSE)=Prg!$O$2,VLOOKUP(Table1[[#This Row],[sheet]],Prg!$A$7:$F$31,6,FALSE)=Prg!$O$3),"Yes","No")</f>
        <v>No</v>
      </c>
      <c r="AB1055" s="66">
        <v>2026</v>
      </c>
      <c r="AC1055" s="72">
        <v>19</v>
      </c>
      <c r="AD1055" s="66">
        <f ca="1">IF(ISERROR(VLOOKUP(Table1[[#This Row],[item]],INDIRECT("'"&amp;Table1[[#This Row],[sheet]]&amp;"'!$A$8:$T$42"),Table1[[#This Row],[r]],FALSE)),"",VLOOKUP(Table1[[#This Row],[item]],INDIRECT("'"&amp;Table1[[#This Row],[sheet]]&amp;"'!$A$8:$T$42"),Table1[[#This Row],[r]],FALSE))</f>
        <v>0</v>
      </c>
      <c r="AE1055" s="72" t="str">
        <f>IF(VLOOKUP(Table1[[#This Row],[sheet]],Prg!$A$7:$J$31,10,FALSE)="","",VLOOKUP(Table1[[#This Row],[sheet]],Prg!$A$7:$J$31,10,FALSE)*1)</f>
        <v/>
      </c>
      <c r="AF1055" s="72">
        <f>VLOOKUP(Table1[[#This Row],[sheet]],Prg!$A$7:$J$31,5,FALSE)</f>
        <v>0</v>
      </c>
      <c r="AG1055" s="72">
        <f>ROW()</f>
        <v>1055</v>
      </c>
    </row>
    <row r="1056" spans="24:33" hidden="1" x14ac:dyDescent="0.3">
      <c r="X1056" s="66">
        <v>6</v>
      </c>
      <c r="Y1056" s="66" t="s">
        <v>485</v>
      </c>
      <c r="Z1056" s="66" t="s">
        <v>472</v>
      </c>
      <c r="AA1056" s="66" t="str">
        <f>IF(OR(VLOOKUP(Table1[[#This Row],[sheet]],Prg!$A$7:$F$31,6,FALSE)=Prg!$O$2,VLOOKUP(Table1[[#This Row],[sheet]],Prg!$A$7:$F$31,6,FALSE)=Prg!$O$3),"Yes","No")</f>
        <v>No</v>
      </c>
      <c r="AB1056" s="66">
        <v>2026</v>
      </c>
      <c r="AC1056" s="72">
        <v>19</v>
      </c>
      <c r="AD1056" s="66">
        <f ca="1">IF(ISERROR(VLOOKUP(Table1[[#This Row],[item]],INDIRECT("'"&amp;Table1[[#This Row],[sheet]]&amp;"'!$A$8:$T$42"),Table1[[#This Row],[r]],FALSE)),"",VLOOKUP(Table1[[#This Row],[item]],INDIRECT("'"&amp;Table1[[#This Row],[sheet]]&amp;"'!$A$8:$T$42"),Table1[[#This Row],[r]],FALSE))</f>
        <v>0</v>
      </c>
      <c r="AE1056" s="72" t="str">
        <f>IF(VLOOKUP(Table1[[#This Row],[sheet]],Prg!$A$7:$J$31,10,FALSE)="","",VLOOKUP(Table1[[#This Row],[sheet]],Prg!$A$7:$J$31,10,FALSE)*1)</f>
        <v/>
      </c>
      <c r="AF1056" s="72">
        <f>VLOOKUP(Table1[[#This Row],[sheet]],Prg!$A$7:$J$31,5,FALSE)</f>
        <v>0</v>
      </c>
      <c r="AG1056" s="72">
        <f>ROW()</f>
        <v>1056</v>
      </c>
    </row>
    <row r="1057" spans="24:33" hidden="1" x14ac:dyDescent="0.3">
      <c r="X1057" s="66">
        <v>6</v>
      </c>
      <c r="Y1057" s="66" t="s">
        <v>486</v>
      </c>
      <c r="Z1057" s="66" t="s">
        <v>31</v>
      </c>
      <c r="AA1057" s="66" t="str">
        <f>IF(OR(VLOOKUP(Table1[[#This Row],[sheet]],Prg!$A$7:$F$31,6,FALSE)=Prg!$O$2,VLOOKUP(Table1[[#This Row],[sheet]],Prg!$A$7:$F$31,6,FALSE)=Prg!$O$3),"Yes","No")</f>
        <v>No</v>
      </c>
      <c r="AB1057" s="66">
        <v>2026</v>
      </c>
      <c r="AC1057" s="72">
        <v>19</v>
      </c>
      <c r="AD1057" s="66">
        <f ca="1">IF(ISERROR(VLOOKUP(Table1[[#This Row],[item]],INDIRECT("'"&amp;Table1[[#This Row],[sheet]]&amp;"'!$A$8:$T$42"),Table1[[#This Row],[r]],FALSE)),"",VLOOKUP(Table1[[#This Row],[item]],INDIRECT("'"&amp;Table1[[#This Row],[sheet]]&amp;"'!$A$8:$T$42"),Table1[[#This Row],[r]],FALSE))</f>
        <v>0</v>
      </c>
      <c r="AE1057" s="72" t="str">
        <f>IF(VLOOKUP(Table1[[#This Row],[sheet]],Prg!$A$7:$J$31,10,FALSE)="","",VLOOKUP(Table1[[#This Row],[sheet]],Prg!$A$7:$J$31,10,FALSE)*1)</f>
        <v/>
      </c>
      <c r="AF1057" s="72">
        <f>VLOOKUP(Table1[[#This Row],[sheet]],Prg!$A$7:$J$31,5,FALSE)</f>
        <v>0</v>
      </c>
      <c r="AG1057" s="72">
        <f>ROW()</f>
        <v>1057</v>
      </c>
    </row>
    <row r="1058" spans="24:33" hidden="1" x14ac:dyDescent="0.3">
      <c r="X1058" s="66">
        <v>6</v>
      </c>
      <c r="Y1058" s="66" t="s">
        <v>487</v>
      </c>
      <c r="Z1058" s="66" t="s">
        <v>12</v>
      </c>
      <c r="AA1058" s="66" t="str">
        <f>IF(OR(VLOOKUP(Table1[[#This Row],[sheet]],Prg!$A$7:$F$31,6,FALSE)=Prg!$O$2,VLOOKUP(Table1[[#This Row],[sheet]],Prg!$A$7:$F$31,6,FALSE)=Prg!$O$3),"Yes","No")</f>
        <v>No</v>
      </c>
      <c r="AB1058" s="66" t="s">
        <v>2</v>
      </c>
      <c r="AC1058" s="72">
        <v>20</v>
      </c>
      <c r="AD1058" s="66">
        <f ca="1">IF(ISERROR(VLOOKUP(Table1[[#This Row],[item]],INDIRECT("'"&amp;Table1[[#This Row],[sheet]]&amp;"'!$A$8:$T$42"),Table1[[#This Row],[r]],FALSE)),"",VLOOKUP(Table1[[#This Row],[item]],INDIRECT("'"&amp;Table1[[#This Row],[sheet]]&amp;"'!$A$8:$T$42"),Table1[[#This Row],[r]],FALSE))</f>
        <v>0</v>
      </c>
      <c r="AE1058" s="72" t="str">
        <f>IF(VLOOKUP(Table1[[#This Row],[sheet]],Prg!$A$7:$J$31,10,FALSE)="","",VLOOKUP(Table1[[#This Row],[sheet]],Prg!$A$7:$J$31,10,FALSE)*1)</f>
        <v/>
      </c>
      <c r="AF1058" s="72">
        <f>VLOOKUP(Table1[[#This Row],[sheet]],Prg!$A$7:$J$31,5,FALSE)</f>
        <v>0</v>
      </c>
      <c r="AG1058" s="72">
        <f>ROW()</f>
        <v>1058</v>
      </c>
    </row>
    <row r="1059" spans="24:33" hidden="1" x14ac:dyDescent="0.3">
      <c r="X1059" s="66">
        <v>6</v>
      </c>
      <c r="Y1059" s="66" t="s">
        <v>488</v>
      </c>
      <c r="Z1059" s="66" t="s">
        <v>13</v>
      </c>
      <c r="AA1059" s="66" t="str">
        <f>IF(OR(VLOOKUP(Table1[[#This Row],[sheet]],Prg!$A$7:$F$31,6,FALSE)=Prg!$O$2,VLOOKUP(Table1[[#This Row],[sheet]],Prg!$A$7:$F$31,6,FALSE)=Prg!$O$3),"Yes","No")</f>
        <v>No</v>
      </c>
      <c r="AB1059" s="66" t="s">
        <v>2</v>
      </c>
      <c r="AC1059" s="72">
        <v>20</v>
      </c>
      <c r="AD1059" s="66">
        <f ca="1">IF(ISERROR(VLOOKUP(Table1[[#This Row],[item]],INDIRECT("'"&amp;Table1[[#This Row],[sheet]]&amp;"'!$A$8:$T$42"),Table1[[#This Row],[r]],FALSE)),"",VLOOKUP(Table1[[#This Row],[item]],INDIRECT("'"&amp;Table1[[#This Row],[sheet]]&amp;"'!$A$8:$T$42"),Table1[[#This Row],[r]],FALSE))</f>
        <v>0</v>
      </c>
      <c r="AE1059" s="72" t="str">
        <f>IF(VLOOKUP(Table1[[#This Row],[sheet]],Prg!$A$7:$J$31,10,FALSE)="","",VLOOKUP(Table1[[#This Row],[sheet]],Prg!$A$7:$J$31,10,FALSE)*1)</f>
        <v/>
      </c>
      <c r="AF1059" s="72">
        <f>VLOOKUP(Table1[[#This Row],[sheet]],Prg!$A$7:$J$31,5,FALSE)</f>
        <v>0</v>
      </c>
      <c r="AG1059" s="72">
        <f>ROW()</f>
        <v>1059</v>
      </c>
    </row>
    <row r="1060" spans="24:33" hidden="1" x14ac:dyDescent="0.3">
      <c r="X1060" s="66">
        <v>6</v>
      </c>
      <c r="Y1060" s="66" t="s">
        <v>489</v>
      </c>
      <c r="Z1060" s="66" t="s">
        <v>14</v>
      </c>
      <c r="AA1060" s="66" t="str">
        <f>IF(OR(VLOOKUP(Table1[[#This Row],[sheet]],Prg!$A$7:$F$31,6,FALSE)=Prg!$O$2,VLOOKUP(Table1[[#This Row],[sheet]],Prg!$A$7:$F$31,6,FALSE)=Prg!$O$3),"Yes","No")</f>
        <v>No</v>
      </c>
      <c r="AB1060" s="66" t="s">
        <v>2</v>
      </c>
      <c r="AC1060" s="72">
        <v>20</v>
      </c>
      <c r="AD1060" s="66">
        <f ca="1">IF(ISERROR(VLOOKUP(Table1[[#This Row],[item]],INDIRECT("'"&amp;Table1[[#This Row],[sheet]]&amp;"'!$A$8:$T$42"),Table1[[#This Row],[r]],FALSE)),"",VLOOKUP(Table1[[#This Row],[item]],INDIRECT("'"&amp;Table1[[#This Row],[sheet]]&amp;"'!$A$8:$T$42"),Table1[[#This Row],[r]],FALSE))</f>
        <v>0</v>
      </c>
      <c r="AE1060" s="72" t="str">
        <f>IF(VLOOKUP(Table1[[#This Row],[sheet]],Prg!$A$7:$J$31,10,FALSE)="","",VLOOKUP(Table1[[#This Row],[sheet]],Prg!$A$7:$J$31,10,FALSE)*1)</f>
        <v/>
      </c>
      <c r="AF1060" s="72">
        <f>VLOOKUP(Table1[[#This Row],[sheet]],Prg!$A$7:$J$31,5,FALSE)</f>
        <v>0</v>
      </c>
      <c r="AG1060" s="72">
        <f>ROW()</f>
        <v>1060</v>
      </c>
    </row>
    <row r="1061" spans="24:33" hidden="1" x14ac:dyDescent="0.3">
      <c r="X1061" s="66">
        <v>6</v>
      </c>
      <c r="Y1061" s="66" t="s">
        <v>490</v>
      </c>
      <c r="Z1061" s="66" t="s">
        <v>464</v>
      </c>
      <c r="AA1061" s="66" t="str">
        <f>IF(OR(VLOOKUP(Table1[[#This Row],[sheet]],Prg!$A$7:$F$31,6,FALSE)=Prg!$O$2,VLOOKUP(Table1[[#This Row],[sheet]],Prg!$A$7:$F$31,6,FALSE)=Prg!$O$3),"Yes","No")</f>
        <v>No</v>
      </c>
      <c r="AB1061" s="66" t="s">
        <v>2</v>
      </c>
      <c r="AC1061" s="72">
        <v>20</v>
      </c>
      <c r="AD1061" s="66">
        <f ca="1">IF(ISERROR(VLOOKUP(Table1[[#This Row],[item]],INDIRECT("'"&amp;Table1[[#This Row],[sheet]]&amp;"'!$A$8:$T$42"),Table1[[#This Row],[r]],FALSE)),"",VLOOKUP(Table1[[#This Row],[item]],INDIRECT("'"&amp;Table1[[#This Row],[sheet]]&amp;"'!$A$8:$T$42"),Table1[[#This Row],[r]],FALSE))</f>
        <v>0</v>
      </c>
      <c r="AE1061" s="72" t="str">
        <f>IF(VLOOKUP(Table1[[#This Row],[sheet]],Prg!$A$7:$J$31,10,FALSE)="","",VLOOKUP(Table1[[#This Row],[sheet]],Prg!$A$7:$J$31,10,FALSE)*1)</f>
        <v/>
      </c>
      <c r="AF1061" s="72">
        <f>VLOOKUP(Table1[[#This Row],[sheet]],Prg!$A$7:$J$31,5,FALSE)</f>
        <v>0</v>
      </c>
      <c r="AG1061" s="72">
        <f>ROW()</f>
        <v>1061</v>
      </c>
    </row>
    <row r="1062" spans="24:33" hidden="1" x14ac:dyDescent="0.3">
      <c r="X1062" s="66">
        <v>6</v>
      </c>
      <c r="Y1062" s="66" t="s">
        <v>491</v>
      </c>
      <c r="Z1062" s="66" t="s">
        <v>15</v>
      </c>
      <c r="AA1062" s="66" t="str">
        <f>IF(OR(VLOOKUP(Table1[[#This Row],[sheet]],Prg!$A$7:$F$31,6,FALSE)=Prg!$O$2,VLOOKUP(Table1[[#This Row],[sheet]],Prg!$A$7:$F$31,6,FALSE)=Prg!$O$3),"Yes","No")</f>
        <v>No</v>
      </c>
      <c r="AB1062" s="66" t="s">
        <v>2</v>
      </c>
      <c r="AC1062" s="72">
        <v>20</v>
      </c>
      <c r="AD1062" s="66">
        <f ca="1">IF(ISERROR(VLOOKUP(Table1[[#This Row],[item]],INDIRECT("'"&amp;Table1[[#This Row],[sheet]]&amp;"'!$A$8:$T$42"),Table1[[#This Row],[r]],FALSE)),"",VLOOKUP(Table1[[#This Row],[item]],INDIRECT("'"&amp;Table1[[#This Row],[sheet]]&amp;"'!$A$8:$T$42"),Table1[[#This Row],[r]],FALSE))</f>
        <v>0</v>
      </c>
      <c r="AE1062" s="72" t="str">
        <f>IF(VLOOKUP(Table1[[#This Row],[sheet]],Prg!$A$7:$J$31,10,FALSE)="","",VLOOKUP(Table1[[#This Row],[sheet]],Prg!$A$7:$J$31,10,FALSE)*1)</f>
        <v/>
      </c>
      <c r="AF1062" s="72">
        <f>VLOOKUP(Table1[[#This Row],[sheet]],Prg!$A$7:$J$31,5,FALSE)</f>
        <v>0</v>
      </c>
      <c r="AG1062" s="72">
        <f>ROW()</f>
        <v>1062</v>
      </c>
    </row>
    <row r="1063" spans="24:33" hidden="1" x14ac:dyDescent="0.3">
      <c r="X1063" s="66">
        <v>6</v>
      </c>
      <c r="Y1063" s="66" t="s">
        <v>492</v>
      </c>
      <c r="Z1063" s="66" t="s">
        <v>16</v>
      </c>
      <c r="AA1063" s="66" t="str">
        <f>IF(OR(VLOOKUP(Table1[[#This Row],[sheet]],Prg!$A$7:$F$31,6,FALSE)=Prg!$O$2,VLOOKUP(Table1[[#This Row],[sheet]],Prg!$A$7:$F$31,6,FALSE)=Prg!$O$3),"Yes","No")</f>
        <v>No</v>
      </c>
      <c r="AB1063" s="66" t="s">
        <v>2</v>
      </c>
      <c r="AC1063" s="72">
        <v>20</v>
      </c>
      <c r="AD1063" s="66">
        <f ca="1">IF(ISERROR(VLOOKUP(Table1[[#This Row],[item]],INDIRECT("'"&amp;Table1[[#This Row],[sheet]]&amp;"'!$A$8:$T$42"),Table1[[#This Row],[r]],FALSE)),"",VLOOKUP(Table1[[#This Row],[item]],INDIRECT("'"&amp;Table1[[#This Row],[sheet]]&amp;"'!$A$8:$T$42"),Table1[[#This Row],[r]],FALSE))</f>
        <v>0</v>
      </c>
      <c r="AE1063" s="72" t="str">
        <f>IF(VLOOKUP(Table1[[#This Row],[sheet]],Prg!$A$7:$J$31,10,FALSE)="","",VLOOKUP(Table1[[#This Row],[sheet]],Prg!$A$7:$J$31,10,FALSE)*1)</f>
        <v/>
      </c>
      <c r="AF1063" s="72">
        <f>VLOOKUP(Table1[[#This Row],[sheet]],Prg!$A$7:$J$31,5,FALSE)</f>
        <v>0</v>
      </c>
      <c r="AG1063" s="72">
        <f>ROW()</f>
        <v>1063</v>
      </c>
    </row>
    <row r="1064" spans="24:33" hidden="1" x14ac:dyDescent="0.3">
      <c r="X1064" s="66">
        <v>6</v>
      </c>
      <c r="Y1064" s="66" t="s">
        <v>493</v>
      </c>
      <c r="Z1064" s="66" t="s">
        <v>17</v>
      </c>
      <c r="AA1064" s="66" t="str">
        <f>IF(OR(VLOOKUP(Table1[[#This Row],[sheet]],Prg!$A$7:$F$31,6,FALSE)=Prg!$O$2,VLOOKUP(Table1[[#This Row],[sheet]],Prg!$A$7:$F$31,6,FALSE)=Prg!$O$3),"Yes","No")</f>
        <v>No</v>
      </c>
      <c r="AB1064" s="66" t="s">
        <v>2</v>
      </c>
      <c r="AC1064" s="72">
        <v>20</v>
      </c>
      <c r="AD1064" s="66">
        <f ca="1">IF(ISERROR(VLOOKUP(Table1[[#This Row],[item]],INDIRECT("'"&amp;Table1[[#This Row],[sheet]]&amp;"'!$A$8:$T$42"),Table1[[#This Row],[r]],FALSE)),"",VLOOKUP(Table1[[#This Row],[item]],INDIRECT("'"&amp;Table1[[#This Row],[sheet]]&amp;"'!$A$8:$T$42"),Table1[[#This Row],[r]],FALSE))</f>
        <v>0</v>
      </c>
      <c r="AE1064" s="72" t="str">
        <f>IF(VLOOKUP(Table1[[#This Row],[sheet]],Prg!$A$7:$J$31,10,FALSE)="","",VLOOKUP(Table1[[#This Row],[sheet]],Prg!$A$7:$J$31,10,FALSE)*1)</f>
        <v/>
      </c>
      <c r="AF1064" s="72">
        <f>VLOOKUP(Table1[[#This Row],[sheet]],Prg!$A$7:$J$31,5,FALSE)</f>
        <v>0</v>
      </c>
      <c r="AG1064" s="72">
        <f>ROW()</f>
        <v>1064</v>
      </c>
    </row>
    <row r="1065" spans="24:33" hidden="1" x14ac:dyDescent="0.3">
      <c r="X1065" s="66">
        <v>6</v>
      </c>
      <c r="Y1065" s="66" t="s">
        <v>494</v>
      </c>
      <c r="Z1065" s="66" t="s">
        <v>465</v>
      </c>
      <c r="AA1065" s="66" t="str">
        <f>IF(OR(VLOOKUP(Table1[[#This Row],[sheet]],Prg!$A$7:$F$31,6,FALSE)=Prg!$O$2,VLOOKUP(Table1[[#This Row],[sheet]],Prg!$A$7:$F$31,6,FALSE)=Prg!$O$3),"Yes","No")</f>
        <v>No</v>
      </c>
      <c r="AB1065" s="66" t="s">
        <v>2</v>
      </c>
      <c r="AC1065" s="72">
        <v>20</v>
      </c>
      <c r="AD1065" s="66">
        <f ca="1">IF(ISERROR(VLOOKUP(Table1[[#This Row],[item]],INDIRECT("'"&amp;Table1[[#This Row],[sheet]]&amp;"'!$A$8:$T$42"),Table1[[#This Row],[r]],FALSE)),"",VLOOKUP(Table1[[#This Row],[item]],INDIRECT("'"&amp;Table1[[#This Row],[sheet]]&amp;"'!$A$8:$T$42"),Table1[[#This Row],[r]],FALSE))</f>
        <v>0</v>
      </c>
      <c r="AE1065" s="72" t="str">
        <f>IF(VLOOKUP(Table1[[#This Row],[sheet]],Prg!$A$7:$J$31,10,FALSE)="","",VLOOKUP(Table1[[#This Row],[sheet]],Prg!$A$7:$J$31,10,FALSE)*1)</f>
        <v/>
      </c>
      <c r="AF1065" s="72">
        <f>VLOOKUP(Table1[[#This Row],[sheet]],Prg!$A$7:$J$31,5,FALSE)</f>
        <v>0</v>
      </c>
      <c r="AG1065" s="72">
        <f>ROW()</f>
        <v>1065</v>
      </c>
    </row>
    <row r="1066" spans="24:33" hidden="1" x14ac:dyDescent="0.3">
      <c r="X1066" s="66">
        <v>6</v>
      </c>
      <c r="Y1066" s="66" t="s">
        <v>495</v>
      </c>
      <c r="Z1066" s="66" t="s">
        <v>18</v>
      </c>
      <c r="AA1066" s="66" t="str">
        <f>IF(OR(VLOOKUP(Table1[[#This Row],[sheet]],Prg!$A$7:$F$31,6,FALSE)=Prg!$O$2,VLOOKUP(Table1[[#This Row],[sheet]],Prg!$A$7:$F$31,6,FALSE)=Prg!$O$3),"Yes","No")</f>
        <v>No</v>
      </c>
      <c r="AB1066" s="66" t="s">
        <v>2</v>
      </c>
      <c r="AC1066" s="72">
        <v>20</v>
      </c>
      <c r="AD1066" s="66">
        <f ca="1">IF(ISERROR(VLOOKUP(Table1[[#This Row],[item]],INDIRECT("'"&amp;Table1[[#This Row],[sheet]]&amp;"'!$A$8:$T$42"),Table1[[#This Row],[r]],FALSE)),"",VLOOKUP(Table1[[#This Row],[item]],INDIRECT("'"&amp;Table1[[#This Row],[sheet]]&amp;"'!$A$8:$T$42"),Table1[[#This Row],[r]],FALSE))</f>
        <v>0</v>
      </c>
      <c r="AE1066" s="72" t="str">
        <f>IF(VLOOKUP(Table1[[#This Row],[sheet]],Prg!$A$7:$J$31,10,FALSE)="","",VLOOKUP(Table1[[#This Row],[sheet]],Prg!$A$7:$J$31,10,FALSE)*1)</f>
        <v/>
      </c>
      <c r="AF1066" s="72">
        <f>VLOOKUP(Table1[[#This Row],[sheet]],Prg!$A$7:$J$31,5,FALSE)</f>
        <v>0</v>
      </c>
      <c r="AG1066" s="72">
        <f>ROW()</f>
        <v>1066</v>
      </c>
    </row>
    <row r="1067" spans="24:33" hidden="1" x14ac:dyDescent="0.3">
      <c r="X1067" s="66">
        <v>6</v>
      </c>
      <c r="Y1067" s="66" t="s">
        <v>496</v>
      </c>
      <c r="Z1067" s="66" t="s">
        <v>19</v>
      </c>
      <c r="AA1067" s="66" t="str">
        <f>IF(OR(VLOOKUP(Table1[[#This Row],[sheet]],Prg!$A$7:$F$31,6,FALSE)=Prg!$O$2,VLOOKUP(Table1[[#This Row],[sheet]],Prg!$A$7:$F$31,6,FALSE)=Prg!$O$3),"Yes","No")</f>
        <v>No</v>
      </c>
      <c r="AB1067" s="66" t="s">
        <v>2</v>
      </c>
      <c r="AC1067" s="72">
        <v>20</v>
      </c>
      <c r="AD1067" s="66">
        <f ca="1">IF(ISERROR(VLOOKUP(Table1[[#This Row],[item]],INDIRECT("'"&amp;Table1[[#This Row],[sheet]]&amp;"'!$A$8:$T$42"),Table1[[#This Row],[r]],FALSE)),"",VLOOKUP(Table1[[#This Row],[item]],INDIRECT("'"&amp;Table1[[#This Row],[sheet]]&amp;"'!$A$8:$T$42"),Table1[[#This Row],[r]],FALSE))</f>
        <v>0</v>
      </c>
      <c r="AE1067" s="72" t="str">
        <f>IF(VLOOKUP(Table1[[#This Row],[sheet]],Prg!$A$7:$J$31,10,FALSE)="","",VLOOKUP(Table1[[#This Row],[sheet]],Prg!$A$7:$J$31,10,FALSE)*1)</f>
        <v/>
      </c>
      <c r="AF1067" s="72">
        <f>VLOOKUP(Table1[[#This Row],[sheet]],Prg!$A$7:$J$31,5,FALSE)</f>
        <v>0</v>
      </c>
      <c r="AG1067" s="72">
        <f>ROW()</f>
        <v>1067</v>
      </c>
    </row>
    <row r="1068" spans="24:33" hidden="1" x14ac:dyDescent="0.3">
      <c r="X1068" s="66">
        <v>6</v>
      </c>
      <c r="Y1068" s="66" t="s">
        <v>497</v>
      </c>
      <c r="Z1068" s="66" t="s">
        <v>20</v>
      </c>
      <c r="AA1068" s="66" t="str">
        <f>IF(OR(VLOOKUP(Table1[[#This Row],[sheet]],Prg!$A$7:$F$31,6,FALSE)=Prg!$O$2,VLOOKUP(Table1[[#This Row],[sheet]],Prg!$A$7:$F$31,6,FALSE)=Prg!$O$3),"Yes","No")</f>
        <v>No</v>
      </c>
      <c r="AB1068" s="66" t="s">
        <v>2</v>
      </c>
      <c r="AC1068" s="72">
        <v>20</v>
      </c>
      <c r="AD1068" s="66">
        <f ca="1">IF(ISERROR(VLOOKUP(Table1[[#This Row],[item]],INDIRECT("'"&amp;Table1[[#This Row],[sheet]]&amp;"'!$A$8:$T$42"),Table1[[#This Row],[r]],FALSE)),"",VLOOKUP(Table1[[#This Row],[item]],INDIRECT("'"&amp;Table1[[#This Row],[sheet]]&amp;"'!$A$8:$T$42"),Table1[[#This Row],[r]],FALSE))</f>
        <v>0</v>
      </c>
      <c r="AE1068" s="72" t="str">
        <f>IF(VLOOKUP(Table1[[#This Row],[sheet]],Prg!$A$7:$J$31,10,FALSE)="","",VLOOKUP(Table1[[#This Row],[sheet]],Prg!$A$7:$J$31,10,FALSE)*1)</f>
        <v/>
      </c>
      <c r="AF1068" s="72">
        <f>VLOOKUP(Table1[[#This Row],[sheet]],Prg!$A$7:$J$31,5,FALSE)</f>
        <v>0</v>
      </c>
      <c r="AG1068" s="72">
        <f>ROW()</f>
        <v>1068</v>
      </c>
    </row>
    <row r="1069" spans="24:33" hidden="1" x14ac:dyDescent="0.3">
      <c r="X1069" s="66">
        <v>6</v>
      </c>
      <c r="Y1069" s="66" t="s">
        <v>498</v>
      </c>
      <c r="Z1069" s="66" t="s">
        <v>466</v>
      </c>
      <c r="AA1069" s="66" t="str">
        <f>IF(OR(VLOOKUP(Table1[[#This Row],[sheet]],Prg!$A$7:$F$31,6,FALSE)=Prg!$O$2,VLOOKUP(Table1[[#This Row],[sheet]],Prg!$A$7:$F$31,6,FALSE)=Prg!$O$3),"Yes","No")</f>
        <v>No</v>
      </c>
      <c r="AB1069" s="66" t="s">
        <v>2</v>
      </c>
      <c r="AC1069" s="72">
        <v>20</v>
      </c>
      <c r="AD1069" s="66">
        <f ca="1">IF(ISERROR(VLOOKUP(Table1[[#This Row],[item]],INDIRECT("'"&amp;Table1[[#This Row],[sheet]]&amp;"'!$A$8:$T$42"),Table1[[#This Row],[r]],FALSE)),"",VLOOKUP(Table1[[#This Row],[item]],INDIRECT("'"&amp;Table1[[#This Row],[sheet]]&amp;"'!$A$8:$T$42"),Table1[[#This Row],[r]],FALSE))</f>
        <v>0</v>
      </c>
      <c r="AE1069" s="72" t="str">
        <f>IF(VLOOKUP(Table1[[#This Row],[sheet]],Prg!$A$7:$J$31,10,FALSE)="","",VLOOKUP(Table1[[#This Row],[sheet]],Prg!$A$7:$J$31,10,FALSE)*1)</f>
        <v/>
      </c>
      <c r="AF1069" s="72">
        <f>VLOOKUP(Table1[[#This Row],[sheet]],Prg!$A$7:$J$31,5,FALSE)</f>
        <v>0</v>
      </c>
      <c r="AG1069" s="72">
        <f>ROW()</f>
        <v>1069</v>
      </c>
    </row>
    <row r="1070" spans="24:33" hidden="1" x14ac:dyDescent="0.3">
      <c r="X1070" s="66">
        <v>6</v>
      </c>
      <c r="Y1070" s="66" t="s">
        <v>499</v>
      </c>
      <c r="Z1070" s="66" t="s">
        <v>21</v>
      </c>
      <c r="AA1070" s="66" t="str">
        <f>IF(OR(VLOOKUP(Table1[[#This Row],[sheet]],Prg!$A$7:$F$31,6,FALSE)=Prg!$O$2,VLOOKUP(Table1[[#This Row],[sheet]],Prg!$A$7:$F$31,6,FALSE)=Prg!$O$3),"Yes","No")</f>
        <v>No</v>
      </c>
      <c r="AB1070" s="66" t="s">
        <v>2</v>
      </c>
      <c r="AC1070" s="72">
        <v>20</v>
      </c>
      <c r="AD1070" s="66">
        <f ca="1">IF(ISERROR(VLOOKUP(Table1[[#This Row],[item]],INDIRECT("'"&amp;Table1[[#This Row],[sheet]]&amp;"'!$A$8:$T$42"),Table1[[#This Row],[r]],FALSE)),"",VLOOKUP(Table1[[#This Row],[item]],INDIRECT("'"&amp;Table1[[#This Row],[sheet]]&amp;"'!$A$8:$T$42"),Table1[[#This Row],[r]],FALSE))</f>
        <v>0</v>
      </c>
      <c r="AE1070" s="72" t="str">
        <f>IF(VLOOKUP(Table1[[#This Row],[sheet]],Prg!$A$7:$J$31,10,FALSE)="","",VLOOKUP(Table1[[#This Row],[sheet]],Prg!$A$7:$J$31,10,FALSE)*1)</f>
        <v/>
      </c>
      <c r="AF1070" s="72">
        <f>VLOOKUP(Table1[[#This Row],[sheet]],Prg!$A$7:$J$31,5,FALSE)</f>
        <v>0</v>
      </c>
      <c r="AG1070" s="72">
        <f>ROW()</f>
        <v>1070</v>
      </c>
    </row>
    <row r="1071" spans="24:33" hidden="1" x14ac:dyDescent="0.3">
      <c r="X1071" s="66">
        <v>6</v>
      </c>
      <c r="Y1071" s="66" t="s">
        <v>500</v>
      </c>
      <c r="Z1071" s="66" t="s">
        <v>22</v>
      </c>
      <c r="AA1071" s="66" t="str">
        <f>IF(OR(VLOOKUP(Table1[[#This Row],[sheet]],Prg!$A$7:$F$31,6,FALSE)=Prg!$O$2,VLOOKUP(Table1[[#This Row],[sheet]],Prg!$A$7:$F$31,6,FALSE)=Prg!$O$3),"Yes","No")</f>
        <v>No</v>
      </c>
      <c r="AB1071" s="66" t="s">
        <v>2</v>
      </c>
      <c r="AC1071" s="72">
        <v>20</v>
      </c>
      <c r="AD1071" s="66">
        <f ca="1">IF(ISERROR(VLOOKUP(Table1[[#This Row],[item]],INDIRECT("'"&amp;Table1[[#This Row],[sheet]]&amp;"'!$A$8:$T$42"),Table1[[#This Row],[r]],FALSE)),"",VLOOKUP(Table1[[#This Row],[item]],INDIRECT("'"&amp;Table1[[#This Row],[sheet]]&amp;"'!$A$8:$T$42"),Table1[[#This Row],[r]],FALSE))</f>
        <v>0</v>
      </c>
      <c r="AE1071" s="72" t="str">
        <f>IF(VLOOKUP(Table1[[#This Row],[sheet]],Prg!$A$7:$J$31,10,FALSE)="","",VLOOKUP(Table1[[#This Row],[sheet]],Prg!$A$7:$J$31,10,FALSE)*1)</f>
        <v/>
      </c>
      <c r="AF1071" s="72">
        <f>VLOOKUP(Table1[[#This Row],[sheet]],Prg!$A$7:$J$31,5,FALSE)</f>
        <v>0</v>
      </c>
      <c r="AG1071" s="72">
        <f>ROW()</f>
        <v>1071</v>
      </c>
    </row>
    <row r="1072" spans="24:33" hidden="1" x14ac:dyDescent="0.3">
      <c r="X1072" s="66">
        <v>6</v>
      </c>
      <c r="Y1072" s="66" t="s">
        <v>501</v>
      </c>
      <c r="Z1072" s="66" t="s">
        <v>23</v>
      </c>
      <c r="AA1072" s="66" t="str">
        <f>IF(OR(VLOOKUP(Table1[[#This Row],[sheet]],Prg!$A$7:$F$31,6,FALSE)=Prg!$O$2,VLOOKUP(Table1[[#This Row],[sheet]],Prg!$A$7:$F$31,6,FALSE)=Prg!$O$3),"Yes","No")</f>
        <v>No</v>
      </c>
      <c r="AB1072" s="66" t="s">
        <v>2</v>
      </c>
      <c r="AC1072" s="72">
        <v>20</v>
      </c>
      <c r="AD1072" s="66">
        <f ca="1">IF(ISERROR(VLOOKUP(Table1[[#This Row],[item]],INDIRECT("'"&amp;Table1[[#This Row],[sheet]]&amp;"'!$A$8:$T$42"),Table1[[#This Row],[r]],FALSE)),"",VLOOKUP(Table1[[#This Row],[item]],INDIRECT("'"&amp;Table1[[#This Row],[sheet]]&amp;"'!$A$8:$T$42"),Table1[[#This Row],[r]],FALSE))</f>
        <v>0</v>
      </c>
      <c r="AE1072" s="72" t="str">
        <f>IF(VLOOKUP(Table1[[#This Row],[sheet]],Prg!$A$7:$J$31,10,FALSE)="","",VLOOKUP(Table1[[#This Row],[sheet]],Prg!$A$7:$J$31,10,FALSE)*1)</f>
        <v/>
      </c>
      <c r="AF1072" s="72">
        <f>VLOOKUP(Table1[[#This Row],[sheet]],Prg!$A$7:$J$31,5,FALSE)</f>
        <v>0</v>
      </c>
      <c r="AG1072" s="72">
        <f>ROW()</f>
        <v>1072</v>
      </c>
    </row>
    <row r="1073" spans="24:33" hidden="1" x14ac:dyDescent="0.3">
      <c r="X1073" s="66">
        <v>6</v>
      </c>
      <c r="Y1073" s="66" t="s">
        <v>502</v>
      </c>
      <c r="Z1073" s="66" t="s">
        <v>467</v>
      </c>
      <c r="AA1073" s="66" t="str">
        <f>IF(OR(VLOOKUP(Table1[[#This Row],[sheet]],Prg!$A$7:$F$31,6,FALSE)=Prg!$O$2,VLOOKUP(Table1[[#This Row],[sheet]],Prg!$A$7:$F$31,6,FALSE)=Prg!$O$3),"Yes","No")</f>
        <v>No</v>
      </c>
      <c r="AB1073" s="66" t="s">
        <v>2</v>
      </c>
      <c r="AC1073" s="72">
        <v>20</v>
      </c>
      <c r="AD1073" s="66">
        <f ca="1">IF(ISERROR(VLOOKUP(Table1[[#This Row],[item]],INDIRECT("'"&amp;Table1[[#This Row],[sheet]]&amp;"'!$A$8:$T$42"),Table1[[#This Row],[r]],FALSE)),"",VLOOKUP(Table1[[#This Row],[item]],INDIRECT("'"&amp;Table1[[#This Row],[sheet]]&amp;"'!$A$8:$T$42"),Table1[[#This Row],[r]],FALSE))</f>
        <v>0</v>
      </c>
      <c r="AE1073" s="72" t="str">
        <f>IF(VLOOKUP(Table1[[#This Row],[sheet]],Prg!$A$7:$J$31,10,FALSE)="","",VLOOKUP(Table1[[#This Row],[sheet]],Prg!$A$7:$J$31,10,FALSE)*1)</f>
        <v/>
      </c>
      <c r="AF1073" s="72">
        <f>VLOOKUP(Table1[[#This Row],[sheet]],Prg!$A$7:$J$31,5,FALSE)</f>
        <v>0</v>
      </c>
      <c r="AG1073" s="72">
        <f>ROW()</f>
        <v>1073</v>
      </c>
    </row>
    <row r="1074" spans="24:33" hidden="1" x14ac:dyDescent="0.3">
      <c r="X1074" s="66">
        <v>6</v>
      </c>
      <c r="Y1074" s="66" t="s">
        <v>473</v>
      </c>
      <c r="Z1074" s="66" t="s">
        <v>1</v>
      </c>
      <c r="AA1074" s="66" t="str">
        <f>IF(OR(VLOOKUP(Table1[[#This Row],[sheet]],Prg!$A$7:$F$31,6,FALSE)=Prg!$O$2,VLOOKUP(Table1[[#This Row],[sheet]],Prg!$A$7:$F$31,6,FALSE)=Prg!$O$3),"Yes","No")</f>
        <v>No</v>
      </c>
      <c r="AB1074" s="66" t="s">
        <v>2</v>
      </c>
      <c r="AC1074" s="72">
        <v>20</v>
      </c>
      <c r="AD1074" s="66">
        <f ca="1">IF(ISERROR(VLOOKUP(Table1[[#This Row],[item]],INDIRECT("'"&amp;Table1[[#This Row],[sheet]]&amp;"'!$A$8:$T$42"),Table1[[#This Row],[r]],FALSE)),"",VLOOKUP(Table1[[#This Row],[item]],INDIRECT("'"&amp;Table1[[#This Row],[sheet]]&amp;"'!$A$8:$T$42"),Table1[[#This Row],[r]],FALSE))</f>
        <v>0</v>
      </c>
      <c r="AE1074" s="72" t="str">
        <f>IF(VLOOKUP(Table1[[#This Row],[sheet]],Prg!$A$7:$J$31,10,FALSE)="","",VLOOKUP(Table1[[#This Row],[sheet]],Prg!$A$7:$J$31,10,FALSE)*1)</f>
        <v/>
      </c>
      <c r="AF1074" s="72">
        <f>VLOOKUP(Table1[[#This Row],[sheet]],Prg!$A$7:$J$31,5,FALSE)</f>
        <v>0</v>
      </c>
      <c r="AG1074" s="72">
        <f>ROW()</f>
        <v>1074</v>
      </c>
    </row>
    <row r="1075" spans="24:33" hidden="1" x14ac:dyDescent="0.3">
      <c r="X1075" s="66">
        <v>6</v>
      </c>
      <c r="Y1075" s="66" t="s">
        <v>474</v>
      </c>
      <c r="Z1075" s="66" t="s">
        <v>24</v>
      </c>
      <c r="AA1075" s="66" t="str">
        <f>IF(OR(VLOOKUP(Table1[[#This Row],[sheet]],Prg!$A$7:$F$31,6,FALSE)=Prg!$O$2,VLOOKUP(Table1[[#This Row],[sheet]],Prg!$A$7:$F$31,6,FALSE)=Prg!$O$3),"Yes","No")</f>
        <v>No</v>
      </c>
      <c r="AB1075" s="66" t="s">
        <v>2</v>
      </c>
      <c r="AC1075" s="72">
        <v>20</v>
      </c>
      <c r="AD1075" s="66">
        <f ca="1">IF(ISERROR(VLOOKUP(Table1[[#This Row],[item]],INDIRECT("'"&amp;Table1[[#This Row],[sheet]]&amp;"'!$A$8:$T$42"),Table1[[#This Row],[r]],FALSE)),"",VLOOKUP(Table1[[#This Row],[item]],INDIRECT("'"&amp;Table1[[#This Row],[sheet]]&amp;"'!$A$8:$T$42"),Table1[[#This Row],[r]],FALSE))</f>
        <v>0</v>
      </c>
      <c r="AE1075" s="72" t="str">
        <f>IF(VLOOKUP(Table1[[#This Row],[sheet]],Prg!$A$7:$J$31,10,FALSE)="","",VLOOKUP(Table1[[#This Row],[sheet]],Prg!$A$7:$J$31,10,FALSE)*1)</f>
        <v/>
      </c>
      <c r="AF1075" s="72">
        <f>VLOOKUP(Table1[[#This Row],[sheet]],Prg!$A$7:$J$31,5,FALSE)</f>
        <v>0</v>
      </c>
      <c r="AG1075" s="72">
        <f>ROW()</f>
        <v>1075</v>
      </c>
    </row>
    <row r="1076" spans="24:33" hidden="1" x14ac:dyDescent="0.3">
      <c r="X1076" s="66">
        <v>6</v>
      </c>
      <c r="Y1076" s="66" t="s">
        <v>477</v>
      </c>
      <c r="Z1076" s="66" t="s">
        <v>25</v>
      </c>
      <c r="AA1076" s="66" t="str">
        <f>IF(OR(VLOOKUP(Table1[[#This Row],[sheet]],Prg!$A$7:$F$31,6,FALSE)=Prg!$O$2,VLOOKUP(Table1[[#This Row],[sheet]],Prg!$A$7:$F$31,6,FALSE)=Prg!$O$3),"Yes","No")</f>
        <v>No</v>
      </c>
      <c r="AB1076" s="66" t="s">
        <v>2</v>
      </c>
      <c r="AC1076" s="72">
        <v>20</v>
      </c>
      <c r="AD1076" s="66">
        <f ca="1">IF(ISERROR(VLOOKUP(Table1[[#This Row],[item]],INDIRECT("'"&amp;Table1[[#This Row],[sheet]]&amp;"'!$A$8:$T$42"),Table1[[#This Row],[r]],FALSE)),"",VLOOKUP(Table1[[#This Row],[item]],INDIRECT("'"&amp;Table1[[#This Row],[sheet]]&amp;"'!$A$8:$T$42"),Table1[[#This Row],[r]],FALSE))</f>
        <v>0</v>
      </c>
      <c r="AE1076" s="72" t="str">
        <f>IF(VLOOKUP(Table1[[#This Row],[sheet]],Prg!$A$7:$J$31,10,FALSE)="","",VLOOKUP(Table1[[#This Row],[sheet]],Prg!$A$7:$J$31,10,FALSE)*1)</f>
        <v/>
      </c>
      <c r="AF1076" s="72">
        <f>VLOOKUP(Table1[[#This Row],[sheet]],Prg!$A$7:$J$31,5,FALSE)</f>
        <v>0</v>
      </c>
      <c r="AG1076" s="72">
        <f>ROW()</f>
        <v>1076</v>
      </c>
    </row>
    <row r="1077" spans="24:33" hidden="1" x14ac:dyDescent="0.3">
      <c r="X1077" s="66">
        <v>6</v>
      </c>
      <c r="Y1077" s="66" t="s">
        <v>478</v>
      </c>
      <c r="Z1077" s="66" t="s">
        <v>26</v>
      </c>
      <c r="AA1077" s="66" t="str">
        <f>IF(OR(VLOOKUP(Table1[[#This Row],[sheet]],Prg!$A$7:$F$31,6,FALSE)=Prg!$O$2,VLOOKUP(Table1[[#This Row],[sheet]],Prg!$A$7:$F$31,6,FALSE)=Prg!$O$3),"Yes","No")</f>
        <v>No</v>
      </c>
      <c r="AB1077" s="66" t="s">
        <v>2</v>
      </c>
      <c r="AC1077" s="72">
        <v>20</v>
      </c>
      <c r="AD1077" s="66">
        <f ca="1">IF(ISERROR(VLOOKUP(Table1[[#This Row],[item]],INDIRECT("'"&amp;Table1[[#This Row],[sheet]]&amp;"'!$A$8:$T$42"),Table1[[#This Row],[r]],FALSE)),"",VLOOKUP(Table1[[#This Row],[item]],INDIRECT("'"&amp;Table1[[#This Row],[sheet]]&amp;"'!$A$8:$T$42"),Table1[[#This Row],[r]],FALSE))</f>
        <v>0</v>
      </c>
      <c r="AE1077" s="72" t="str">
        <f>IF(VLOOKUP(Table1[[#This Row],[sheet]],Prg!$A$7:$J$31,10,FALSE)="","",VLOOKUP(Table1[[#This Row],[sheet]],Prg!$A$7:$J$31,10,FALSE)*1)</f>
        <v/>
      </c>
      <c r="AF1077" s="72">
        <f>VLOOKUP(Table1[[#This Row],[sheet]],Prg!$A$7:$J$31,5,FALSE)</f>
        <v>0</v>
      </c>
      <c r="AG1077" s="72">
        <f>ROW()</f>
        <v>1077</v>
      </c>
    </row>
    <row r="1078" spans="24:33" hidden="1" x14ac:dyDescent="0.3">
      <c r="X1078" s="66">
        <v>6</v>
      </c>
      <c r="Y1078" s="66" t="s">
        <v>479</v>
      </c>
      <c r="Z1078" s="66" t="s">
        <v>27</v>
      </c>
      <c r="AA1078" s="66" t="str">
        <f>IF(OR(VLOOKUP(Table1[[#This Row],[sheet]],Prg!$A$7:$F$31,6,FALSE)=Prg!$O$2,VLOOKUP(Table1[[#This Row],[sheet]],Prg!$A$7:$F$31,6,FALSE)=Prg!$O$3),"Yes","No")</f>
        <v>No</v>
      </c>
      <c r="AB1078" s="66" t="s">
        <v>2</v>
      </c>
      <c r="AC1078" s="72">
        <v>20</v>
      </c>
      <c r="AD1078" s="66">
        <f ca="1">IF(ISERROR(VLOOKUP(Table1[[#This Row],[item]],INDIRECT("'"&amp;Table1[[#This Row],[sheet]]&amp;"'!$A$8:$T$42"),Table1[[#This Row],[r]],FALSE)),"",VLOOKUP(Table1[[#This Row],[item]],INDIRECT("'"&amp;Table1[[#This Row],[sheet]]&amp;"'!$A$8:$T$42"),Table1[[#This Row],[r]],FALSE))</f>
        <v>0</v>
      </c>
      <c r="AE1078" s="72" t="str">
        <f>IF(VLOOKUP(Table1[[#This Row],[sheet]],Prg!$A$7:$J$31,10,FALSE)="","",VLOOKUP(Table1[[#This Row],[sheet]],Prg!$A$7:$J$31,10,FALSE)*1)</f>
        <v/>
      </c>
      <c r="AF1078" s="72">
        <f>VLOOKUP(Table1[[#This Row],[sheet]],Prg!$A$7:$J$31,5,FALSE)</f>
        <v>0</v>
      </c>
      <c r="AG1078" s="72">
        <f>ROW()</f>
        <v>1078</v>
      </c>
    </row>
    <row r="1079" spans="24:33" hidden="1" x14ac:dyDescent="0.3">
      <c r="X1079" s="66">
        <v>6</v>
      </c>
      <c r="Y1079" s="66" t="s">
        <v>475</v>
      </c>
      <c r="Z1079" s="66" t="s">
        <v>28</v>
      </c>
      <c r="AA1079" s="66" t="str">
        <f>IF(OR(VLOOKUP(Table1[[#This Row],[sheet]],Prg!$A$7:$F$31,6,FALSE)=Prg!$O$2,VLOOKUP(Table1[[#This Row],[sheet]],Prg!$A$7:$F$31,6,FALSE)=Prg!$O$3),"Yes","No")</f>
        <v>No</v>
      </c>
      <c r="AB1079" s="66" t="s">
        <v>2</v>
      </c>
      <c r="AC1079" s="72">
        <v>20</v>
      </c>
      <c r="AD1079" s="66">
        <f ca="1">IF(ISERROR(VLOOKUP(Table1[[#This Row],[item]],INDIRECT("'"&amp;Table1[[#This Row],[sheet]]&amp;"'!$A$8:$T$42"),Table1[[#This Row],[r]],FALSE)),"",VLOOKUP(Table1[[#This Row],[item]],INDIRECT("'"&amp;Table1[[#This Row],[sheet]]&amp;"'!$A$8:$T$42"),Table1[[#This Row],[r]],FALSE))</f>
        <v>0</v>
      </c>
      <c r="AE1079" s="72" t="str">
        <f>IF(VLOOKUP(Table1[[#This Row],[sheet]],Prg!$A$7:$J$31,10,FALSE)="","",VLOOKUP(Table1[[#This Row],[sheet]],Prg!$A$7:$J$31,10,FALSE)*1)</f>
        <v/>
      </c>
      <c r="AF1079" s="72">
        <f>VLOOKUP(Table1[[#This Row],[sheet]],Prg!$A$7:$J$31,5,FALSE)</f>
        <v>0</v>
      </c>
      <c r="AG1079" s="72">
        <f>ROW()</f>
        <v>1079</v>
      </c>
    </row>
    <row r="1080" spans="24:33" hidden="1" x14ac:dyDescent="0.3">
      <c r="X1080" s="66">
        <v>6</v>
      </c>
      <c r="Y1080" s="66" t="s">
        <v>480</v>
      </c>
      <c r="Z1080" s="66" t="s">
        <v>29</v>
      </c>
      <c r="AA1080" s="66" t="str">
        <f>IF(OR(VLOOKUP(Table1[[#This Row],[sheet]],Prg!$A$7:$F$31,6,FALSE)=Prg!$O$2,VLOOKUP(Table1[[#This Row],[sheet]],Prg!$A$7:$F$31,6,FALSE)=Prg!$O$3),"Yes","No")</f>
        <v>No</v>
      </c>
      <c r="AB1080" s="66" t="s">
        <v>2</v>
      </c>
      <c r="AC1080" s="72">
        <v>20</v>
      </c>
      <c r="AD1080" s="66">
        <f ca="1">IF(ISERROR(VLOOKUP(Table1[[#This Row],[item]],INDIRECT("'"&amp;Table1[[#This Row],[sheet]]&amp;"'!$A$8:$T$42"),Table1[[#This Row],[r]],FALSE)),"",VLOOKUP(Table1[[#This Row],[item]],INDIRECT("'"&amp;Table1[[#This Row],[sheet]]&amp;"'!$A$8:$T$42"),Table1[[#This Row],[r]],FALSE))</f>
        <v>0</v>
      </c>
      <c r="AE1080" s="72" t="str">
        <f>IF(VLOOKUP(Table1[[#This Row],[sheet]],Prg!$A$7:$J$31,10,FALSE)="","",VLOOKUP(Table1[[#This Row],[sheet]],Prg!$A$7:$J$31,10,FALSE)*1)</f>
        <v/>
      </c>
      <c r="AF1080" s="72">
        <f>VLOOKUP(Table1[[#This Row],[sheet]],Prg!$A$7:$J$31,5,FALSE)</f>
        <v>0</v>
      </c>
      <c r="AG1080" s="72">
        <f>ROW()</f>
        <v>1080</v>
      </c>
    </row>
    <row r="1081" spans="24:33" hidden="1" x14ac:dyDescent="0.3">
      <c r="X1081" s="66">
        <v>6</v>
      </c>
      <c r="Y1081" s="66" t="s">
        <v>481</v>
      </c>
      <c r="Z1081" s="66" t="s">
        <v>30</v>
      </c>
      <c r="AA1081" s="66" t="str">
        <f>IF(OR(VLOOKUP(Table1[[#This Row],[sheet]],Prg!$A$7:$F$31,6,FALSE)=Prg!$O$2,VLOOKUP(Table1[[#This Row],[sheet]],Prg!$A$7:$F$31,6,FALSE)=Prg!$O$3),"Yes","No")</f>
        <v>No</v>
      </c>
      <c r="AB1081" s="66" t="s">
        <v>2</v>
      </c>
      <c r="AC1081" s="72">
        <v>20</v>
      </c>
      <c r="AD1081" s="66">
        <f ca="1">IF(ISERROR(VLOOKUP(Table1[[#This Row],[item]],INDIRECT("'"&amp;Table1[[#This Row],[sheet]]&amp;"'!$A$8:$T$42"),Table1[[#This Row],[r]],FALSE)),"",VLOOKUP(Table1[[#This Row],[item]],INDIRECT("'"&amp;Table1[[#This Row],[sheet]]&amp;"'!$A$8:$T$42"),Table1[[#This Row],[r]],FALSE))</f>
        <v>0</v>
      </c>
      <c r="AE1081" s="72" t="str">
        <f>IF(VLOOKUP(Table1[[#This Row],[sheet]],Prg!$A$7:$J$31,10,FALSE)="","",VLOOKUP(Table1[[#This Row],[sheet]],Prg!$A$7:$J$31,10,FALSE)*1)</f>
        <v/>
      </c>
      <c r="AF1081" s="72">
        <f>VLOOKUP(Table1[[#This Row],[sheet]],Prg!$A$7:$J$31,5,FALSE)</f>
        <v>0</v>
      </c>
      <c r="AG1081" s="72">
        <f>ROW()</f>
        <v>1081</v>
      </c>
    </row>
    <row r="1082" spans="24:33" hidden="1" x14ac:dyDescent="0.3">
      <c r="X1082" s="66">
        <v>6</v>
      </c>
      <c r="Y1082" s="66" t="s">
        <v>482</v>
      </c>
      <c r="Z1082" s="66" t="s">
        <v>27</v>
      </c>
      <c r="AA1082" s="66" t="str">
        <f>IF(OR(VLOOKUP(Table1[[#This Row],[sheet]],Prg!$A$7:$F$31,6,FALSE)=Prg!$O$2,VLOOKUP(Table1[[#This Row],[sheet]],Prg!$A$7:$F$31,6,FALSE)=Prg!$O$3),"Yes","No")</f>
        <v>No</v>
      </c>
      <c r="AB1082" s="66" t="s">
        <v>2</v>
      </c>
      <c r="AC1082" s="72">
        <v>20</v>
      </c>
      <c r="AD1082" s="66">
        <f ca="1">IF(ISERROR(VLOOKUP(Table1[[#This Row],[item]],INDIRECT("'"&amp;Table1[[#This Row],[sheet]]&amp;"'!$A$8:$T$42"),Table1[[#This Row],[r]],FALSE)),"",VLOOKUP(Table1[[#This Row],[item]],INDIRECT("'"&amp;Table1[[#This Row],[sheet]]&amp;"'!$A$8:$T$42"),Table1[[#This Row],[r]],FALSE))</f>
        <v>0</v>
      </c>
      <c r="AE1082" s="72" t="str">
        <f>IF(VLOOKUP(Table1[[#This Row],[sheet]],Prg!$A$7:$J$31,10,FALSE)="","",VLOOKUP(Table1[[#This Row],[sheet]],Prg!$A$7:$J$31,10,FALSE)*1)</f>
        <v/>
      </c>
      <c r="AF1082" s="72">
        <f>VLOOKUP(Table1[[#This Row],[sheet]],Prg!$A$7:$J$31,5,FALSE)</f>
        <v>0</v>
      </c>
      <c r="AG1082" s="72">
        <f>ROW()</f>
        <v>1082</v>
      </c>
    </row>
    <row r="1083" spans="24:33" hidden="1" x14ac:dyDescent="0.3">
      <c r="X1083" s="66">
        <v>6</v>
      </c>
      <c r="Y1083" s="66" t="s">
        <v>476</v>
      </c>
      <c r="Z1083" s="66" t="s">
        <v>469</v>
      </c>
      <c r="AA1083" s="66" t="str">
        <f>IF(OR(VLOOKUP(Table1[[#This Row],[sheet]],Prg!$A$7:$F$31,6,FALSE)=Prg!$O$2,VLOOKUP(Table1[[#This Row],[sheet]],Prg!$A$7:$F$31,6,FALSE)=Prg!$O$3),"Yes","No")</f>
        <v>No</v>
      </c>
      <c r="AB1083" s="66" t="s">
        <v>2</v>
      </c>
      <c r="AC1083" s="72">
        <v>20</v>
      </c>
      <c r="AD1083" s="66">
        <f ca="1">IF(ISERROR(VLOOKUP(Table1[[#This Row],[item]],INDIRECT("'"&amp;Table1[[#This Row],[sheet]]&amp;"'!$A$8:$T$42"),Table1[[#This Row],[r]],FALSE)),"",VLOOKUP(Table1[[#This Row],[item]],INDIRECT("'"&amp;Table1[[#This Row],[sheet]]&amp;"'!$A$8:$T$42"),Table1[[#This Row],[r]],FALSE))</f>
        <v>0</v>
      </c>
      <c r="AE1083" s="72" t="str">
        <f>IF(VLOOKUP(Table1[[#This Row],[sheet]],Prg!$A$7:$J$31,10,FALSE)="","",VLOOKUP(Table1[[#This Row],[sheet]],Prg!$A$7:$J$31,10,FALSE)*1)</f>
        <v/>
      </c>
      <c r="AF1083" s="72">
        <f>VLOOKUP(Table1[[#This Row],[sheet]],Prg!$A$7:$J$31,5,FALSE)</f>
        <v>0</v>
      </c>
      <c r="AG1083" s="72">
        <f>ROW()</f>
        <v>1083</v>
      </c>
    </row>
    <row r="1084" spans="24:33" hidden="1" x14ac:dyDescent="0.3">
      <c r="X1084" s="66">
        <v>6</v>
      </c>
      <c r="Y1084" s="66" t="s">
        <v>483</v>
      </c>
      <c r="Z1084" s="66" t="s">
        <v>470</v>
      </c>
      <c r="AA1084" s="66" t="str">
        <f>IF(OR(VLOOKUP(Table1[[#This Row],[sheet]],Prg!$A$7:$F$31,6,FALSE)=Prg!$O$2,VLOOKUP(Table1[[#This Row],[sheet]],Prg!$A$7:$F$31,6,FALSE)=Prg!$O$3),"Yes","No")</f>
        <v>No</v>
      </c>
      <c r="AB1084" s="66" t="s">
        <v>2</v>
      </c>
      <c r="AC1084" s="72">
        <v>20</v>
      </c>
      <c r="AD1084" s="66">
        <f ca="1">IF(ISERROR(VLOOKUP(Table1[[#This Row],[item]],INDIRECT("'"&amp;Table1[[#This Row],[sheet]]&amp;"'!$A$8:$T$42"),Table1[[#This Row],[r]],FALSE)),"",VLOOKUP(Table1[[#This Row],[item]],INDIRECT("'"&amp;Table1[[#This Row],[sheet]]&amp;"'!$A$8:$T$42"),Table1[[#This Row],[r]],FALSE))</f>
        <v>0</v>
      </c>
      <c r="AE1084" s="72" t="str">
        <f>IF(VLOOKUP(Table1[[#This Row],[sheet]],Prg!$A$7:$J$31,10,FALSE)="","",VLOOKUP(Table1[[#This Row],[sheet]],Prg!$A$7:$J$31,10,FALSE)*1)</f>
        <v/>
      </c>
      <c r="AF1084" s="72">
        <f>VLOOKUP(Table1[[#This Row],[sheet]],Prg!$A$7:$J$31,5,FALSE)</f>
        <v>0</v>
      </c>
      <c r="AG1084" s="72">
        <f>ROW()</f>
        <v>1084</v>
      </c>
    </row>
    <row r="1085" spans="24:33" hidden="1" x14ac:dyDescent="0.3">
      <c r="X1085" s="66">
        <v>6</v>
      </c>
      <c r="Y1085" s="66" t="s">
        <v>484</v>
      </c>
      <c r="Z1085" s="66" t="s">
        <v>471</v>
      </c>
      <c r="AA1085" s="66" t="str">
        <f>IF(OR(VLOOKUP(Table1[[#This Row],[sheet]],Prg!$A$7:$F$31,6,FALSE)=Prg!$O$2,VLOOKUP(Table1[[#This Row],[sheet]],Prg!$A$7:$F$31,6,FALSE)=Prg!$O$3),"Yes","No")</f>
        <v>No</v>
      </c>
      <c r="AB1085" s="66" t="s">
        <v>2</v>
      </c>
      <c r="AC1085" s="72">
        <v>20</v>
      </c>
      <c r="AD1085" s="66">
        <f ca="1">IF(ISERROR(VLOOKUP(Table1[[#This Row],[item]],INDIRECT("'"&amp;Table1[[#This Row],[sheet]]&amp;"'!$A$8:$T$42"),Table1[[#This Row],[r]],FALSE)),"",VLOOKUP(Table1[[#This Row],[item]],INDIRECT("'"&amp;Table1[[#This Row],[sheet]]&amp;"'!$A$8:$T$42"),Table1[[#This Row],[r]],FALSE))</f>
        <v>0</v>
      </c>
      <c r="AE1085" s="72" t="str">
        <f>IF(VLOOKUP(Table1[[#This Row],[sheet]],Prg!$A$7:$J$31,10,FALSE)="","",VLOOKUP(Table1[[#This Row],[sheet]],Prg!$A$7:$J$31,10,FALSE)*1)</f>
        <v/>
      </c>
      <c r="AF1085" s="72">
        <f>VLOOKUP(Table1[[#This Row],[sheet]],Prg!$A$7:$J$31,5,FALSE)</f>
        <v>0</v>
      </c>
      <c r="AG1085" s="72">
        <f>ROW()</f>
        <v>1085</v>
      </c>
    </row>
    <row r="1086" spans="24:33" hidden="1" x14ac:dyDescent="0.3">
      <c r="X1086" s="66">
        <v>6</v>
      </c>
      <c r="Y1086" s="66" t="s">
        <v>485</v>
      </c>
      <c r="Z1086" s="66" t="s">
        <v>472</v>
      </c>
      <c r="AA1086" s="66" t="str">
        <f>IF(OR(VLOOKUP(Table1[[#This Row],[sheet]],Prg!$A$7:$F$31,6,FALSE)=Prg!$O$2,VLOOKUP(Table1[[#This Row],[sheet]],Prg!$A$7:$F$31,6,FALSE)=Prg!$O$3),"Yes","No")</f>
        <v>No</v>
      </c>
      <c r="AB1086" s="66" t="s">
        <v>2</v>
      </c>
      <c r="AC1086" s="72">
        <v>20</v>
      </c>
      <c r="AD1086" s="66">
        <f ca="1">IF(ISERROR(VLOOKUP(Table1[[#This Row],[item]],INDIRECT("'"&amp;Table1[[#This Row],[sheet]]&amp;"'!$A$8:$T$42"),Table1[[#This Row],[r]],FALSE)),"",VLOOKUP(Table1[[#This Row],[item]],INDIRECT("'"&amp;Table1[[#This Row],[sheet]]&amp;"'!$A$8:$T$42"),Table1[[#This Row],[r]],FALSE))</f>
        <v>0</v>
      </c>
      <c r="AE1086" s="72" t="str">
        <f>IF(VLOOKUP(Table1[[#This Row],[sheet]],Prg!$A$7:$J$31,10,FALSE)="","",VLOOKUP(Table1[[#This Row],[sheet]],Prg!$A$7:$J$31,10,FALSE)*1)</f>
        <v/>
      </c>
      <c r="AF1086" s="72">
        <f>VLOOKUP(Table1[[#This Row],[sheet]],Prg!$A$7:$J$31,5,FALSE)</f>
        <v>0</v>
      </c>
      <c r="AG1086" s="72">
        <f>ROW()</f>
        <v>1086</v>
      </c>
    </row>
    <row r="1087" spans="24:33" hidden="1" x14ac:dyDescent="0.3">
      <c r="X1087" s="66">
        <v>6</v>
      </c>
      <c r="Y1087" s="66" t="s">
        <v>486</v>
      </c>
      <c r="Z1087" s="66" t="s">
        <v>31</v>
      </c>
      <c r="AA1087" s="66" t="str">
        <f>IF(OR(VLOOKUP(Table1[[#This Row],[sheet]],Prg!$A$7:$F$31,6,FALSE)=Prg!$O$2,VLOOKUP(Table1[[#This Row],[sheet]],Prg!$A$7:$F$31,6,FALSE)=Prg!$O$3),"Yes","No")</f>
        <v>No</v>
      </c>
      <c r="AB1087" s="66" t="s">
        <v>2</v>
      </c>
      <c r="AC1087" s="72">
        <v>20</v>
      </c>
      <c r="AD1087" s="66">
        <f ca="1">IF(ISERROR(VLOOKUP(Table1[[#This Row],[item]],INDIRECT("'"&amp;Table1[[#This Row],[sheet]]&amp;"'!$A$8:$T$42"),Table1[[#This Row],[r]],FALSE)),"",VLOOKUP(Table1[[#This Row],[item]],INDIRECT("'"&amp;Table1[[#This Row],[sheet]]&amp;"'!$A$8:$T$42"),Table1[[#This Row],[r]],FALSE))</f>
        <v>0</v>
      </c>
      <c r="AE1087" s="72" t="str">
        <f>IF(VLOOKUP(Table1[[#This Row],[sheet]],Prg!$A$7:$J$31,10,FALSE)="","",VLOOKUP(Table1[[#This Row],[sheet]],Prg!$A$7:$J$31,10,FALSE)*1)</f>
        <v/>
      </c>
      <c r="AF1087" s="72">
        <f>VLOOKUP(Table1[[#This Row],[sheet]],Prg!$A$7:$J$31,5,FALSE)</f>
        <v>0</v>
      </c>
      <c r="AG1087" s="72">
        <f>ROW()</f>
        <v>1087</v>
      </c>
    </row>
    <row r="1088" spans="24:33" hidden="1" x14ac:dyDescent="0.3">
      <c r="X1088" s="66">
        <v>7</v>
      </c>
      <c r="Y1088" s="66" t="s">
        <v>487</v>
      </c>
      <c r="Z1088" s="66" t="s">
        <v>12</v>
      </c>
      <c r="AA1088" s="66" t="str">
        <f>IF(OR(VLOOKUP(Table1[[#This Row],[sheet]],Prg!$A$7:$F$31,6,FALSE)=Prg!$O$2,VLOOKUP(Table1[[#This Row],[sheet]],Prg!$A$7:$F$31,6,FALSE)=Prg!$O$3),"Yes","No")</f>
        <v>No</v>
      </c>
      <c r="AB1088" s="66">
        <v>2022</v>
      </c>
      <c r="AC1088" s="72">
        <v>15</v>
      </c>
      <c r="AD1088" s="66">
        <f ca="1">IF(ISERROR(VLOOKUP(Table1[[#This Row],[item]],INDIRECT("'"&amp;Table1[[#This Row],[sheet]]&amp;"'!$A$8:$T$42"),Table1[[#This Row],[r]],FALSE)),"",VLOOKUP(Table1[[#This Row],[item]],INDIRECT("'"&amp;Table1[[#This Row],[sheet]]&amp;"'!$A$8:$T$42"),Table1[[#This Row],[r]],FALSE))</f>
        <v>0</v>
      </c>
      <c r="AE1088" s="72" t="str">
        <f>IF(VLOOKUP(Table1[[#This Row],[sheet]],Prg!$A$7:$J$31,10,FALSE)="","",VLOOKUP(Table1[[#This Row],[sheet]],Prg!$A$7:$J$31,10,FALSE)*1)</f>
        <v/>
      </c>
      <c r="AF1088" s="72">
        <f>VLOOKUP(Table1[[#This Row],[sheet]],Prg!$A$7:$J$31,5,FALSE)</f>
        <v>0</v>
      </c>
      <c r="AG1088" s="72">
        <f>ROW()</f>
        <v>1088</v>
      </c>
    </row>
    <row r="1089" spans="24:33" hidden="1" x14ac:dyDescent="0.3">
      <c r="X1089" s="66">
        <v>7</v>
      </c>
      <c r="Y1089" s="66" t="s">
        <v>488</v>
      </c>
      <c r="Z1089" s="66" t="s">
        <v>13</v>
      </c>
      <c r="AA1089" s="66" t="str">
        <f>IF(OR(VLOOKUP(Table1[[#This Row],[sheet]],Prg!$A$7:$F$31,6,FALSE)=Prg!$O$2,VLOOKUP(Table1[[#This Row],[sheet]],Prg!$A$7:$F$31,6,FALSE)=Prg!$O$3),"Yes","No")</f>
        <v>No</v>
      </c>
      <c r="AB1089" s="66">
        <v>2022</v>
      </c>
      <c r="AC1089" s="72">
        <v>15</v>
      </c>
      <c r="AD1089" s="66">
        <f ca="1">IF(ISERROR(VLOOKUP(Table1[[#This Row],[item]],INDIRECT("'"&amp;Table1[[#This Row],[sheet]]&amp;"'!$A$8:$T$42"),Table1[[#This Row],[r]],FALSE)),"",VLOOKUP(Table1[[#This Row],[item]],INDIRECT("'"&amp;Table1[[#This Row],[sheet]]&amp;"'!$A$8:$T$42"),Table1[[#This Row],[r]],FALSE))</f>
        <v>0</v>
      </c>
      <c r="AE1089" s="72" t="str">
        <f>IF(VLOOKUP(Table1[[#This Row],[sheet]],Prg!$A$7:$J$31,10,FALSE)="","",VLOOKUP(Table1[[#This Row],[sheet]],Prg!$A$7:$J$31,10,FALSE)*1)</f>
        <v/>
      </c>
      <c r="AF1089" s="72">
        <f>VLOOKUP(Table1[[#This Row],[sheet]],Prg!$A$7:$J$31,5,FALSE)</f>
        <v>0</v>
      </c>
      <c r="AG1089" s="72">
        <f>ROW()</f>
        <v>1089</v>
      </c>
    </row>
    <row r="1090" spans="24:33" hidden="1" x14ac:dyDescent="0.3">
      <c r="X1090" s="66">
        <v>7</v>
      </c>
      <c r="Y1090" s="66" t="s">
        <v>489</v>
      </c>
      <c r="Z1090" s="66" t="s">
        <v>14</v>
      </c>
      <c r="AA1090" s="66" t="str">
        <f>IF(OR(VLOOKUP(Table1[[#This Row],[sheet]],Prg!$A$7:$F$31,6,FALSE)=Prg!$O$2,VLOOKUP(Table1[[#This Row],[sheet]],Prg!$A$7:$F$31,6,FALSE)=Prg!$O$3),"Yes","No")</f>
        <v>No</v>
      </c>
      <c r="AB1090" s="66">
        <v>2022</v>
      </c>
      <c r="AC1090" s="72">
        <v>15</v>
      </c>
      <c r="AD1090" s="66">
        <f ca="1">IF(ISERROR(VLOOKUP(Table1[[#This Row],[item]],INDIRECT("'"&amp;Table1[[#This Row],[sheet]]&amp;"'!$A$8:$T$42"),Table1[[#This Row],[r]],FALSE)),"",VLOOKUP(Table1[[#This Row],[item]],INDIRECT("'"&amp;Table1[[#This Row],[sheet]]&amp;"'!$A$8:$T$42"),Table1[[#This Row],[r]],FALSE))</f>
        <v>0</v>
      </c>
      <c r="AE1090" s="72" t="str">
        <f>IF(VLOOKUP(Table1[[#This Row],[sheet]],Prg!$A$7:$J$31,10,FALSE)="","",VLOOKUP(Table1[[#This Row],[sheet]],Prg!$A$7:$J$31,10,FALSE)*1)</f>
        <v/>
      </c>
      <c r="AF1090" s="72">
        <f>VLOOKUP(Table1[[#This Row],[sheet]],Prg!$A$7:$J$31,5,FALSE)</f>
        <v>0</v>
      </c>
      <c r="AG1090" s="72">
        <f>ROW()</f>
        <v>1090</v>
      </c>
    </row>
    <row r="1091" spans="24:33" hidden="1" x14ac:dyDescent="0.3">
      <c r="X1091" s="66">
        <v>7</v>
      </c>
      <c r="Y1091" s="66" t="s">
        <v>490</v>
      </c>
      <c r="Z1091" s="66" t="s">
        <v>464</v>
      </c>
      <c r="AA1091" s="66" t="str">
        <f>IF(OR(VLOOKUP(Table1[[#This Row],[sheet]],Prg!$A$7:$F$31,6,FALSE)=Prg!$O$2,VLOOKUP(Table1[[#This Row],[sheet]],Prg!$A$7:$F$31,6,FALSE)=Prg!$O$3),"Yes","No")</f>
        <v>No</v>
      </c>
      <c r="AB1091" s="66">
        <v>2022</v>
      </c>
      <c r="AC1091" s="72">
        <v>15</v>
      </c>
      <c r="AD1091" s="66">
        <f ca="1">IF(ISERROR(VLOOKUP(Table1[[#This Row],[item]],INDIRECT("'"&amp;Table1[[#This Row],[sheet]]&amp;"'!$A$8:$T$42"),Table1[[#This Row],[r]],FALSE)),"",VLOOKUP(Table1[[#This Row],[item]],INDIRECT("'"&amp;Table1[[#This Row],[sheet]]&amp;"'!$A$8:$T$42"),Table1[[#This Row],[r]],FALSE))</f>
        <v>0</v>
      </c>
      <c r="AE1091" s="72" t="str">
        <f>IF(VLOOKUP(Table1[[#This Row],[sheet]],Prg!$A$7:$J$31,10,FALSE)="","",VLOOKUP(Table1[[#This Row],[sheet]],Prg!$A$7:$J$31,10,FALSE)*1)</f>
        <v/>
      </c>
      <c r="AF1091" s="72">
        <f>VLOOKUP(Table1[[#This Row],[sheet]],Prg!$A$7:$J$31,5,FALSE)</f>
        <v>0</v>
      </c>
      <c r="AG1091" s="72">
        <f>ROW()</f>
        <v>1091</v>
      </c>
    </row>
    <row r="1092" spans="24:33" hidden="1" x14ac:dyDescent="0.3">
      <c r="X1092" s="66">
        <v>7</v>
      </c>
      <c r="Y1092" s="66" t="s">
        <v>491</v>
      </c>
      <c r="Z1092" s="66" t="s">
        <v>15</v>
      </c>
      <c r="AA1092" s="66" t="str">
        <f>IF(OR(VLOOKUP(Table1[[#This Row],[sheet]],Prg!$A$7:$F$31,6,FALSE)=Prg!$O$2,VLOOKUP(Table1[[#This Row],[sheet]],Prg!$A$7:$F$31,6,FALSE)=Prg!$O$3),"Yes","No")</f>
        <v>No</v>
      </c>
      <c r="AB1092" s="66">
        <v>2022</v>
      </c>
      <c r="AC1092" s="72">
        <v>15</v>
      </c>
      <c r="AD1092" s="66">
        <f ca="1">IF(ISERROR(VLOOKUP(Table1[[#This Row],[item]],INDIRECT("'"&amp;Table1[[#This Row],[sheet]]&amp;"'!$A$8:$T$42"),Table1[[#This Row],[r]],FALSE)),"",VLOOKUP(Table1[[#This Row],[item]],INDIRECT("'"&amp;Table1[[#This Row],[sheet]]&amp;"'!$A$8:$T$42"),Table1[[#This Row],[r]],FALSE))</f>
        <v>0</v>
      </c>
      <c r="AE1092" s="72" t="str">
        <f>IF(VLOOKUP(Table1[[#This Row],[sheet]],Prg!$A$7:$J$31,10,FALSE)="","",VLOOKUP(Table1[[#This Row],[sheet]],Prg!$A$7:$J$31,10,FALSE)*1)</f>
        <v/>
      </c>
      <c r="AF1092" s="72">
        <f>VLOOKUP(Table1[[#This Row],[sheet]],Prg!$A$7:$J$31,5,FALSE)</f>
        <v>0</v>
      </c>
      <c r="AG1092" s="72">
        <f>ROW()</f>
        <v>1092</v>
      </c>
    </row>
    <row r="1093" spans="24:33" hidden="1" x14ac:dyDescent="0.3">
      <c r="X1093" s="66">
        <v>7</v>
      </c>
      <c r="Y1093" s="66" t="s">
        <v>492</v>
      </c>
      <c r="Z1093" s="66" t="s">
        <v>16</v>
      </c>
      <c r="AA1093" s="66" t="str">
        <f>IF(OR(VLOOKUP(Table1[[#This Row],[sheet]],Prg!$A$7:$F$31,6,FALSE)=Prg!$O$2,VLOOKUP(Table1[[#This Row],[sheet]],Prg!$A$7:$F$31,6,FALSE)=Prg!$O$3),"Yes","No")</f>
        <v>No</v>
      </c>
      <c r="AB1093" s="66">
        <v>2022</v>
      </c>
      <c r="AC1093" s="72">
        <v>15</v>
      </c>
      <c r="AD1093" s="66">
        <f ca="1">IF(ISERROR(VLOOKUP(Table1[[#This Row],[item]],INDIRECT("'"&amp;Table1[[#This Row],[sheet]]&amp;"'!$A$8:$T$42"),Table1[[#This Row],[r]],FALSE)),"",VLOOKUP(Table1[[#This Row],[item]],INDIRECT("'"&amp;Table1[[#This Row],[sheet]]&amp;"'!$A$8:$T$42"),Table1[[#This Row],[r]],FALSE))</f>
        <v>0</v>
      </c>
      <c r="AE1093" s="72" t="str">
        <f>IF(VLOOKUP(Table1[[#This Row],[sheet]],Prg!$A$7:$J$31,10,FALSE)="","",VLOOKUP(Table1[[#This Row],[sheet]],Prg!$A$7:$J$31,10,FALSE)*1)</f>
        <v/>
      </c>
      <c r="AF1093" s="72">
        <f>VLOOKUP(Table1[[#This Row],[sheet]],Prg!$A$7:$J$31,5,FALSE)</f>
        <v>0</v>
      </c>
      <c r="AG1093" s="72">
        <f>ROW()</f>
        <v>1093</v>
      </c>
    </row>
    <row r="1094" spans="24:33" hidden="1" x14ac:dyDescent="0.3">
      <c r="X1094" s="66">
        <v>7</v>
      </c>
      <c r="Y1094" s="66" t="s">
        <v>493</v>
      </c>
      <c r="Z1094" s="66" t="s">
        <v>17</v>
      </c>
      <c r="AA1094" s="66" t="str">
        <f>IF(OR(VLOOKUP(Table1[[#This Row],[sheet]],Prg!$A$7:$F$31,6,FALSE)=Prg!$O$2,VLOOKUP(Table1[[#This Row],[sheet]],Prg!$A$7:$F$31,6,FALSE)=Prg!$O$3),"Yes","No")</f>
        <v>No</v>
      </c>
      <c r="AB1094" s="66">
        <v>2022</v>
      </c>
      <c r="AC1094" s="72">
        <v>15</v>
      </c>
      <c r="AD1094" s="66">
        <f ca="1">IF(ISERROR(VLOOKUP(Table1[[#This Row],[item]],INDIRECT("'"&amp;Table1[[#This Row],[sheet]]&amp;"'!$A$8:$T$42"),Table1[[#This Row],[r]],FALSE)),"",VLOOKUP(Table1[[#This Row],[item]],INDIRECT("'"&amp;Table1[[#This Row],[sheet]]&amp;"'!$A$8:$T$42"),Table1[[#This Row],[r]],FALSE))</f>
        <v>0</v>
      </c>
      <c r="AE1094" s="72" t="str">
        <f>IF(VLOOKUP(Table1[[#This Row],[sheet]],Prg!$A$7:$J$31,10,FALSE)="","",VLOOKUP(Table1[[#This Row],[sheet]],Prg!$A$7:$J$31,10,FALSE)*1)</f>
        <v/>
      </c>
      <c r="AF1094" s="72">
        <f>VLOOKUP(Table1[[#This Row],[sheet]],Prg!$A$7:$J$31,5,FALSE)</f>
        <v>0</v>
      </c>
      <c r="AG1094" s="72">
        <f>ROW()</f>
        <v>1094</v>
      </c>
    </row>
    <row r="1095" spans="24:33" hidden="1" x14ac:dyDescent="0.3">
      <c r="X1095" s="66">
        <v>7</v>
      </c>
      <c r="Y1095" s="66" t="s">
        <v>494</v>
      </c>
      <c r="Z1095" s="66" t="s">
        <v>465</v>
      </c>
      <c r="AA1095" s="66" t="str">
        <f>IF(OR(VLOOKUP(Table1[[#This Row],[sheet]],Prg!$A$7:$F$31,6,FALSE)=Prg!$O$2,VLOOKUP(Table1[[#This Row],[sheet]],Prg!$A$7:$F$31,6,FALSE)=Prg!$O$3),"Yes","No")</f>
        <v>No</v>
      </c>
      <c r="AB1095" s="66">
        <v>2022</v>
      </c>
      <c r="AC1095" s="72">
        <v>15</v>
      </c>
      <c r="AD1095" s="66">
        <f ca="1">IF(ISERROR(VLOOKUP(Table1[[#This Row],[item]],INDIRECT("'"&amp;Table1[[#This Row],[sheet]]&amp;"'!$A$8:$T$42"),Table1[[#This Row],[r]],FALSE)),"",VLOOKUP(Table1[[#This Row],[item]],INDIRECT("'"&amp;Table1[[#This Row],[sheet]]&amp;"'!$A$8:$T$42"),Table1[[#This Row],[r]],FALSE))</f>
        <v>0</v>
      </c>
      <c r="AE1095" s="72" t="str">
        <f>IF(VLOOKUP(Table1[[#This Row],[sheet]],Prg!$A$7:$J$31,10,FALSE)="","",VLOOKUP(Table1[[#This Row],[sheet]],Prg!$A$7:$J$31,10,FALSE)*1)</f>
        <v/>
      </c>
      <c r="AF1095" s="72">
        <f>VLOOKUP(Table1[[#This Row],[sheet]],Prg!$A$7:$J$31,5,FALSE)</f>
        <v>0</v>
      </c>
      <c r="AG1095" s="72">
        <f>ROW()</f>
        <v>1095</v>
      </c>
    </row>
    <row r="1096" spans="24:33" hidden="1" x14ac:dyDescent="0.3">
      <c r="X1096" s="66">
        <v>7</v>
      </c>
      <c r="Y1096" s="66" t="s">
        <v>495</v>
      </c>
      <c r="Z1096" s="66" t="s">
        <v>18</v>
      </c>
      <c r="AA1096" s="66" t="str">
        <f>IF(OR(VLOOKUP(Table1[[#This Row],[sheet]],Prg!$A$7:$F$31,6,FALSE)=Prg!$O$2,VLOOKUP(Table1[[#This Row],[sheet]],Prg!$A$7:$F$31,6,FALSE)=Prg!$O$3),"Yes","No")</f>
        <v>No</v>
      </c>
      <c r="AB1096" s="66">
        <v>2022</v>
      </c>
      <c r="AC1096" s="72">
        <v>15</v>
      </c>
      <c r="AD1096" s="66">
        <f ca="1">IF(ISERROR(VLOOKUP(Table1[[#This Row],[item]],INDIRECT("'"&amp;Table1[[#This Row],[sheet]]&amp;"'!$A$8:$T$42"),Table1[[#This Row],[r]],FALSE)),"",VLOOKUP(Table1[[#This Row],[item]],INDIRECT("'"&amp;Table1[[#This Row],[sheet]]&amp;"'!$A$8:$T$42"),Table1[[#This Row],[r]],FALSE))</f>
        <v>0</v>
      </c>
      <c r="AE1096" s="72" t="str">
        <f>IF(VLOOKUP(Table1[[#This Row],[sheet]],Prg!$A$7:$J$31,10,FALSE)="","",VLOOKUP(Table1[[#This Row],[sheet]],Prg!$A$7:$J$31,10,FALSE)*1)</f>
        <v/>
      </c>
      <c r="AF1096" s="72">
        <f>VLOOKUP(Table1[[#This Row],[sheet]],Prg!$A$7:$J$31,5,FALSE)</f>
        <v>0</v>
      </c>
      <c r="AG1096" s="72">
        <f>ROW()</f>
        <v>1096</v>
      </c>
    </row>
    <row r="1097" spans="24:33" hidden="1" x14ac:dyDescent="0.3">
      <c r="X1097" s="66">
        <v>7</v>
      </c>
      <c r="Y1097" s="66" t="s">
        <v>496</v>
      </c>
      <c r="Z1097" s="66" t="s">
        <v>19</v>
      </c>
      <c r="AA1097" s="66" t="str">
        <f>IF(OR(VLOOKUP(Table1[[#This Row],[sheet]],Prg!$A$7:$F$31,6,FALSE)=Prg!$O$2,VLOOKUP(Table1[[#This Row],[sheet]],Prg!$A$7:$F$31,6,FALSE)=Prg!$O$3),"Yes","No")</f>
        <v>No</v>
      </c>
      <c r="AB1097" s="66">
        <v>2022</v>
      </c>
      <c r="AC1097" s="72">
        <v>15</v>
      </c>
      <c r="AD1097" s="66">
        <f ca="1">IF(ISERROR(VLOOKUP(Table1[[#This Row],[item]],INDIRECT("'"&amp;Table1[[#This Row],[sheet]]&amp;"'!$A$8:$T$42"),Table1[[#This Row],[r]],FALSE)),"",VLOOKUP(Table1[[#This Row],[item]],INDIRECT("'"&amp;Table1[[#This Row],[sheet]]&amp;"'!$A$8:$T$42"),Table1[[#This Row],[r]],FALSE))</f>
        <v>0</v>
      </c>
      <c r="AE1097" s="72" t="str">
        <f>IF(VLOOKUP(Table1[[#This Row],[sheet]],Prg!$A$7:$J$31,10,FALSE)="","",VLOOKUP(Table1[[#This Row],[sheet]],Prg!$A$7:$J$31,10,FALSE)*1)</f>
        <v/>
      </c>
      <c r="AF1097" s="72">
        <f>VLOOKUP(Table1[[#This Row],[sheet]],Prg!$A$7:$J$31,5,FALSE)</f>
        <v>0</v>
      </c>
      <c r="AG1097" s="72">
        <f>ROW()</f>
        <v>1097</v>
      </c>
    </row>
    <row r="1098" spans="24:33" hidden="1" x14ac:dyDescent="0.3">
      <c r="X1098" s="66">
        <v>7</v>
      </c>
      <c r="Y1098" s="66" t="s">
        <v>497</v>
      </c>
      <c r="Z1098" s="66" t="s">
        <v>20</v>
      </c>
      <c r="AA1098" s="66" t="str">
        <f>IF(OR(VLOOKUP(Table1[[#This Row],[sheet]],Prg!$A$7:$F$31,6,FALSE)=Prg!$O$2,VLOOKUP(Table1[[#This Row],[sheet]],Prg!$A$7:$F$31,6,FALSE)=Prg!$O$3),"Yes","No")</f>
        <v>No</v>
      </c>
      <c r="AB1098" s="66">
        <v>2022</v>
      </c>
      <c r="AC1098" s="72">
        <v>15</v>
      </c>
      <c r="AD1098" s="66">
        <f ca="1">IF(ISERROR(VLOOKUP(Table1[[#This Row],[item]],INDIRECT("'"&amp;Table1[[#This Row],[sheet]]&amp;"'!$A$8:$T$42"),Table1[[#This Row],[r]],FALSE)),"",VLOOKUP(Table1[[#This Row],[item]],INDIRECT("'"&amp;Table1[[#This Row],[sheet]]&amp;"'!$A$8:$T$42"),Table1[[#This Row],[r]],FALSE))</f>
        <v>0</v>
      </c>
      <c r="AE1098" s="72" t="str">
        <f>IF(VLOOKUP(Table1[[#This Row],[sheet]],Prg!$A$7:$J$31,10,FALSE)="","",VLOOKUP(Table1[[#This Row],[sheet]],Prg!$A$7:$J$31,10,FALSE)*1)</f>
        <v/>
      </c>
      <c r="AF1098" s="72">
        <f>VLOOKUP(Table1[[#This Row],[sheet]],Prg!$A$7:$J$31,5,FALSE)</f>
        <v>0</v>
      </c>
      <c r="AG1098" s="72">
        <f>ROW()</f>
        <v>1098</v>
      </c>
    </row>
    <row r="1099" spans="24:33" hidden="1" x14ac:dyDescent="0.3">
      <c r="X1099" s="66">
        <v>7</v>
      </c>
      <c r="Y1099" s="66" t="s">
        <v>498</v>
      </c>
      <c r="Z1099" s="66" t="s">
        <v>466</v>
      </c>
      <c r="AA1099" s="66" t="str">
        <f>IF(OR(VLOOKUP(Table1[[#This Row],[sheet]],Prg!$A$7:$F$31,6,FALSE)=Prg!$O$2,VLOOKUP(Table1[[#This Row],[sheet]],Prg!$A$7:$F$31,6,FALSE)=Prg!$O$3),"Yes","No")</f>
        <v>No</v>
      </c>
      <c r="AB1099" s="66">
        <v>2022</v>
      </c>
      <c r="AC1099" s="72">
        <v>15</v>
      </c>
      <c r="AD1099" s="66">
        <f ca="1">IF(ISERROR(VLOOKUP(Table1[[#This Row],[item]],INDIRECT("'"&amp;Table1[[#This Row],[sheet]]&amp;"'!$A$8:$T$42"),Table1[[#This Row],[r]],FALSE)),"",VLOOKUP(Table1[[#This Row],[item]],INDIRECT("'"&amp;Table1[[#This Row],[sheet]]&amp;"'!$A$8:$T$42"),Table1[[#This Row],[r]],FALSE))</f>
        <v>0</v>
      </c>
      <c r="AE1099" s="72" t="str">
        <f>IF(VLOOKUP(Table1[[#This Row],[sheet]],Prg!$A$7:$J$31,10,FALSE)="","",VLOOKUP(Table1[[#This Row],[sheet]],Prg!$A$7:$J$31,10,FALSE)*1)</f>
        <v/>
      </c>
      <c r="AF1099" s="72">
        <f>VLOOKUP(Table1[[#This Row],[sheet]],Prg!$A$7:$J$31,5,FALSE)</f>
        <v>0</v>
      </c>
      <c r="AG1099" s="72">
        <f>ROW()</f>
        <v>1099</v>
      </c>
    </row>
    <row r="1100" spans="24:33" hidden="1" x14ac:dyDescent="0.3">
      <c r="X1100" s="66">
        <v>7</v>
      </c>
      <c r="Y1100" s="66" t="s">
        <v>499</v>
      </c>
      <c r="Z1100" s="66" t="s">
        <v>21</v>
      </c>
      <c r="AA1100" s="66" t="str">
        <f>IF(OR(VLOOKUP(Table1[[#This Row],[sheet]],Prg!$A$7:$F$31,6,FALSE)=Prg!$O$2,VLOOKUP(Table1[[#This Row],[sheet]],Prg!$A$7:$F$31,6,FALSE)=Prg!$O$3),"Yes","No")</f>
        <v>No</v>
      </c>
      <c r="AB1100" s="66">
        <v>2022</v>
      </c>
      <c r="AC1100" s="72">
        <v>15</v>
      </c>
      <c r="AD1100" s="66">
        <f ca="1">IF(ISERROR(VLOOKUP(Table1[[#This Row],[item]],INDIRECT("'"&amp;Table1[[#This Row],[sheet]]&amp;"'!$A$8:$T$42"),Table1[[#This Row],[r]],FALSE)),"",VLOOKUP(Table1[[#This Row],[item]],INDIRECT("'"&amp;Table1[[#This Row],[sheet]]&amp;"'!$A$8:$T$42"),Table1[[#This Row],[r]],FALSE))</f>
        <v>0</v>
      </c>
      <c r="AE1100" s="72" t="str">
        <f>IF(VLOOKUP(Table1[[#This Row],[sheet]],Prg!$A$7:$J$31,10,FALSE)="","",VLOOKUP(Table1[[#This Row],[sheet]],Prg!$A$7:$J$31,10,FALSE)*1)</f>
        <v/>
      </c>
      <c r="AF1100" s="72">
        <f>VLOOKUP(Table1[[#This Row],[sheet]],Prg!$A$7:$J$31,5,FALSE)</f>
        <v>0</v>
      </c>
      <c r="AG1100" s="72">
        <f>ROW()</f>
        <v>1100</v>
      </c>
    </row>
    <row r="1101" spans="24:33" hidden="1" x14ac:dyDescent="0.3">
      <c r="X1101" s="66">
        <v>7</v>
      </c>
      <c r="Y1101" s="66" t="s">
        <v>500</v>
      </c>
      <c r="Z1101" s="66" t="s">
        <v>22</v>
      </c>
      <c r="AA1101" s="66" t="str">
        <f>IF(OR(VLOOKUP(Table1[[#This Row],[sheet]],Prg!$A$7:$F$31,6,FALSE)=Prg!$O$2,VLOOKUP(Table1[[#This Row],[sheet]],Prg!$A$7:$F$31,6,FALSE)=Prg!$O$3),"Yes","No")</f>
        <v>No</v>
      </c>
      <c r="AB1101" s="66">
        <v>2022</v>
      </c>
      <c r="AC1101" s="72">
        <v>15</v>
      </c>
      <c r="AD1101" s="66">
        <f ca="1">IF(ISERROR(VLOOKUP(Table1[[#This Row],[item]],INDIRECT("'"&amp;Table1[[#This Row],[sheet]]&amp;"'!$A$8:$T$42"),Table1[[#This Row],[r]],FALSE)),"",VLOOKUP(Table1[[#This Row],[item]],INDIRECT("'"&amp;Table1[[#This Row],[sheet]]&amp;"'!$A$8:$T$42"),Table1[[#This Row],[r]],FALSE))</f>
        <v>0</v>
      </c>
      <c r="AE1101" s="72" t="str">
        <f>IF(VLOOKUP(Table1[[#This Row],[sheet]],Prg!$A$7:$J$31,10,FALSE)="","",VLOOKUP(Table1[[#This Row],[sheet]],Prg!$A$7:$J$31,10,FALSE)*1)</f>
        <v/>
      </c>
      <c r="AF1101" s="72">
        <f>VLOOKUP(Table1[[#This Row],[sheet]],Prg!$A$7:$J$31,5,FALSE)</f>
        <v>0</v>
      </c>
      <c r="AG1101" s="72">
        <f>ROW()</f>
        <v>1101</v>
      </c>
    </row>
    <row r="1102" spans="24:33" hidden="1" x14ac:dyDescent="0.3">
      <c r="X1102" s="66">
        <v>7</v>
      </c>
      <c r="Y1102" s="66" t="s">
        <v>501</v>
      </c>
      <c r="Z1102" s="66" t="s">
        <v>23</v>
      </c>
      <c r="AA1102" s="66" t="str">
        <f>IF(OR(VLOOKUP(Table1[[#This Row],[sheet]],Prg!$A$7:$F$31,6,FALSE)=Prg!$O$2,VLOOKUP(Table1[[#This Row],[sheet]],Prg!$A$7:$F$31,6,FALSE)=Prg!$O$3),"Yes","No")</f>
        <v>No</v>
      </c>
      <c r="AB1102" s="66">
        <v>2022</v>
      </c>
      <c r="AC1102" s="72">
        <v>15</v>
      </c>
      <c r="AD1102" s="66">
        <f ca="1">IF(ISERROR(VLOOKUP(Table1[[#This Row],[item]],INDIRECT("'"&amp;Table1[[#This Row],[sheet]]&amp;"'!$A$8:$T$42"),Table1[[#This Row],[r]],FALSE)),"",VLOOKUP(Table1[[#This Row],[item]],INDIRECT("'"&amp;Table1[[#This Row],[sheet]]&amp;"'!$A$8:$T$42"),Table1[[#This Row],[r]],FALSE))</f>
        <v>0</v>
      </c>
      <c r="AE1102" s="72" t="str">
        <f>IF(VLOOKUP(Table1[[#This Row],[sheet]],Prg!$A$7:$J$31,10,FALSE)="","",VLOOKUP(Table1[[#This Row],[sheet]],Prg!$A$7:$J$31,10,FALSE)*1)</f>
        <v/>
      </c>
      <c r="AF1102" s="72">
        <f>VLOOKUP(Table1[[#This Row],[sheet]],Prg!$A$7:$J$31,5,FALSE)</f>
        <v>0</v>
      </c>
      <c r="AG1102" s="72">
        <f>ROW()</f>
        <v>1102</v>
      </c>
    </row>
    <row r="1103" spans="24:33" hidden="1" x14ac:dyDescent="0.3">
      <c r="X1103" s="66">
        <v>7</v>
      </c>
      <c r="Y1103" s="66" t="s">
        <v>502</v>
      </c>
      <c r="Z1103" s="66" t="s">
        <v>467</v>
      </c>
      <c r="AA1103" s="66" t="str">
        <f>IF(OR(VLOOKUP(Table1[[#This Row],[sheet]],Prg!$A$7:$F$31,6,FALSE)=Prg!$O$2,VLOOKUP(Table1[[#This Row],[sheet]],Prg!$A$7:$F$31,6,FALSE)=Prg!$O$3),"Yes","No")</f>
        <v>No</v>
      </c>
      <c r="AB1103" s="66">
        <v>2022</v>
      </c>
      <c r="AC1103" s="72">
        <v>15</v>
      </c>
      <c r="AD1103" s="66">
        <f ca="1">IF(ISERROR(VLOOKUP(Table1[[#This Row],[item]],INDIRECT("'"&amp;Table1[[#This Row],[sheet]]&amp;"'!$A$8:$T$42"),Table1[[#This Row],[r]],FALSE)),"",VLOOKUP(Table1[[#This Row],[item]],INDIRECT("'"&amp;Table1[[#This Row],[sheet]]&amp;"'!$A$8:$T$42"),Table1[[#This Row],[r]],FALSE))</f>
        <v>0</v>
      </c>
      <c r="AE1103" s="72" t="str">
        <f>IF(VLOOKUP(Table1[[#This Row],[sheet]],Prg!$A$7:$J$31,10,FALSE)="","",VLOOKUP(Table1[[#This Row],[sheet]],Prg!$A$7:$J$31,10,FALSE)*1)</f>
        <v/>
      </c>
      <c r="AF1103" s="72">
        <f>VLOOKUP(Table1[[#This Row],[sheet]],Prg!$A$7:$J$31,5,FALSE)</f>
        <v>0</v>
      </c>
      <c r="AG1103" s="72">
        <f>ROW()</f>
        <v>1103</v>
      </c>
    </row>
    <row r="1104" spans="24:33" hidden="1" x14ac:dyDescent="0.3">
      <c r="X1104" s="66">
        <v>7</v>
      </c>
      <c r="Y1104" s="66" t="s">
        <v>473</v>
      </c>
      <c r="Z1104" s="66" t="s">
        <v>1</v>
      </c>
      <c r="AA1104" s="66" t="str">
        <f>IF(OR(VLOOKUP(Table1[[#This Row],[sheet]],Prg!$A$7:$F$31,6,FALSE)=Prg!$O$2,VLOOKUP(Table1[[#This Row],[sheet]],Prg!$A$7:$F$31,6,FALSE)=Prg!$O$3),"Yes","No")</f>
        <v>No</v>
      </c>
      <c r="AB1104" s="66">
        <v>2022</v>
      </c>
      <c r="AC1104" s="72">
        <v>15</v>
      </c>
      <c r="AD1104" s="66">
        <f ca="1">IF(ISERROR(VLOOKUP(Table1[[#This Row],[item]],INDIRECT("'"&amp;Table1[[#This Row],[sheet]]&amp;"'!$A$8:$T$42"),Table1[[#This Row],[r]],FALSE)),"",VLOOKUP(Table1[[#This Row],[item]],INDIRECT("'"&amp;Table1[[#This Row],[sheet]]&amp;"'!$A$8:$T$42"),Table1[[#This Row],[r]],FALSE))</f>
        <v>0</v>
      </c>
      <c r="AE1104" s="72" t="str">
        <f>IF(VLOOKUP(Table1[[#This Row],[sheet]],Prg!$A$7:$J$31,10,FALSE)="","",VLOOKUP(Table1[[#This Row],[sheet]],Prg!$A$7:$J$31,10,FALSE)*1)</f>
        <v/>
      </c>
      <c r="AF1104" s="72">
        <f>VLOOKUP(Table1[[#This Row],[sheet]],Prg!$A$7:$J$31,5,FALSE)</f>
        <v>0</v>
      </c>
      <c r="AG1104" s="72">
        <f>ROW()</f>
        <v>1104</v>
      </c>
    </row>
    <row r="1105" spans="24:33" hidden="1" x14ac:dyDescent="0.3">
      <c r="X1105" s="66">
        <v>7</v>
      </c>
      <c r="Y1105" s="66" t="s">
        <v>474</v>
      </c>
      <c r="Z1105" s="66" t="s">
        <v>24</v>
      </c>
      <c r="AA1105" s="66" t="str">
        <f>IF(OR(VLOOKUP(Table1[[#This Row],[sheet]],Prg!$A$7:$F$31,6,FALSE)=Prg!$O$2,VLOOKUP(Table1[[#This Row],[sheet]],Prg!$A$7:$F$31,6,FALSE)=Prg!$O$3),"Yes","No")</f>
        <v>No</v>
      </c>
      <c r="AB1105" s="66">
        <v>2022</v>
      </c>
      <c r="AC1105" s="72">
        <v>15</v>
      </c>
      <c r="AD1105" s="66">
        <f ca="1">IF(ISERROR(VLOOKUP(Table1[[#This Row],[item]],INDIRECT("'"&amp;Table1[[#This Row],[sheet]]&amp;"'!$A$8:$T$42"),Table1[[#This Row],[r]],FALSE)),"",VLOOKUP(Table1[[#This Row],[item]],INDIRECT("'"&amp;Table1[[#This Row],[sheet]]&amp;"'!$A$8:$T$42"),Table1[[#This Row],[r]],FALSE))</f>
        <v>0</v>
      </c>
      <c r="AE1105" s="72" t="str">
        <f>IF(VLOOKUP(Table1[[#This Row],[sheet]],Prg!$A$7:$J$31,10,FALSE)="","",VLOOKUP(Table1[[#This Row],[sheet]],Prg!$A$7:$J$31,10,FALSE)*1)</f>
        <v/>
      </c>
      <c r="AF1105" s="72">
        <f>VLOOKUP(Table1[[#This Row],[sheet]],Prg!$A$7:$J$31,5,FALSE)</f>
        <v>0</v>
      </c>
      <c r="AG1105" s="72">
        <f>ROW()</f>
        <v>1105</v>
      </c>
    </row>
    <row r="1106" spans="24:33" hidden="1" x14ac:dyDescent="0.3">
      <c r="X1106" s="66">
        <v>7</v>
      </c>
      <c r="Y1106" s="66" t="s">
        <v>477</v>
      </c>
      <c r="Z1106" s="66" t="s">
        <v>25</v>
      </c>
      <c r="AA1106" s="66" t="str">
        <f>IF(OR(VLOOKUP(Table1[[#This Row],[sheet]],Prg!$A$7:$F$31,6,FALSE)=Prg!$O$2,VLOOKUP(Table1[[#This Row],[sheet]],Prg!$A$7:$F$31,6,FALSE)=Prg!$O$3),"Yes","No")</f>
        <v>No</v>
      </c>
      <c r="AB1106" s="66">
        <v>2022</v>
      </c>
      <c r="AC1106" s="72">
        <v>15</v>
      </c>
      <c r="AD1106" s="66">
        <f ca="1">IF(ISERROR(VLOOKUP(Table1[[#This Row],[item]],INDIRECT("'"&amp;Table1[[#This Row],[sheet]]&amp;"'!$A$8:$T$42"),Table1[[#This Row],[r]],FALSE)),"",VLOOKUP(Table1[[#This Row],[item]],INDIRECT("'"&amp;Table1[[#This Row],[sheet]]&amp;"'!$A$8:$T$42"),Table1[[#This Row],[r]],FALSE))</f>
        <v>0</v>
      </c>
      <c r="AE1106" s="72" t="str">
        <f>IF(VLOOKUP(Table1[[#This Row],[sheet]],Prg!$A$7:$J$31,10,FALSE)="","",VLOOKUP(Table1[[#This Row],[sheet]],Prg!$A$7:$J$31,10,FALSE)*1)</f>
        <v/>
      </c>
      <c r="AF1106" s="72">
        <f>VLOOKUP(Table1[[#This Row],[sheet]],Prg!$A$7:$J$31,5,FALSE)</f>
        <v>0</v>
      </c>
      <c r="AG1106" s="72">
        <f>ROW()</f>
        <v>1106</v>
      </c>
    </row>
    <row r="1107" spans="24:33" hidden="1" x14ac:dyDescent="0.3">
      <c r="X1107" s="66">
        <v>7</v>
      </c>
      <c r="Y1107" s="66" t="s">
        <v>478</v>
      </c>
      <c r="Z1107" s="66" t="s">
        <v>26</v>
      </c>
      <c r="AA1107" s="66" t="str">
        <f>IF(OR(VLOOKUP(Table1[[#This Row],[sheet]],Prg!$A$7:$F$31,6,FALSE)=Prg!$O$2,VLOOKUP(Table1[[#This Row],[sheet]],Prg!$A$7:$F$31,6,FALSE)=Prg!$O$3),"Yes","No")</f>
        <v>No</v>
      </c>
      <c r="AB1107" s="66">
        <v>2022</v>
      </c>
      <c r="AC1107" s="72">
        <v>15</v>
      </c>
      <c r="AD1107" s="66">
        <f ca="1">IF(ISERROR(VLOOKUP(Table1[[#This Row],[item]],INDIRECT("'"&amp;Table1[[#This Row],[sheet]]&amp;"'!$A$8:$T$42"),Table1[[#This Row],[r]],FALSE)),"",VLOOKUP(Table1[[#This Row],[item]],INDIRECT("'"&amp;Table1[[#This Row],[sheet]]&amp;"'!$A$8:$T$42"),Table1[[#This Row],[r]],FALSE))</f>
        <v>0</v>
      </c>
      <c r="AE1107" s="72" t="str">
        <f>IF(VLOOKUP(Table1[[#This Row],[sheet]],Prg!$A$7:$J$31,10,FALSE)="","",VLOOKUP(Table1[[#This Row],[sheet]],Prg!$A$7:$J$31,10,FALSE)*1)</f>
        <v/>
      </c>
      <c r="AF1107" s="72">
        <f>VLOOKUP(Table1[[#This Row],[sheet]],Prg!$A$7:$J$31,5,FALSE)</f>
        <v>0</v>
      </c>
      <c r="AG1107" s="72">
        <f>ROW()</f>
        <v>1107</v>
      </c>
    </row>
    <row r="1108" spans="24:33" hidden="1" x14ac:dyDescent="0.3">
      <c r="X1108" s="66">
        <v>7</v>
      </c>
      <c r="Y1108" s="66" t="s">
        <v>479</v>
      </c>
      <c r="Z1108" s="66" t="s">
        <v>27</v>
      </c>
      <c r="AA1108" s="66" t="str">
        <f>IF(OR(VLOOKUP(Table1[[#This Row],[sheet]],Prg!$A$7:$F$31,6,FALSE)=Prg!$O$2,VLOOKUP(Table1[[#This Row],[sheet]],Prg!$A$7:$F$31,6,FALSE)=Prg!$O$3),"Yes","No")</f>
        <v>No</v>
      </c>
      <c r="AB1108" s="66">
        <v>2022</v>
      </c>
      <c r="AC1108" s="72">
        <v>15</v>
      </c>
      <c r="AD1108" s="66">
        <f ca="1">IF(ISERROR(VLOOKUP(Table1[[#This Row],[item]],INDIRECT("'"&amp;Table1[[#This Row],[sheet]]&amp;"'!$A$8:$T$42"),Table1[[#This Row],[r]],FALSE)),"",VLOOKUP(Table1[[#This Row],[item]],INDIRECT("'"&amp;Table1[[#This Row],[sheet]]&amp;"'!$A$8:$T$42"),Table1[[#This Row],[r]],FALSE))</f>
        <v>0</v>
      </c>
      <c r="AE1108" s="72" t="str">
        <f>IF(VLOOKUP(Table1[[#This Row],[sheet]],Prg!$A$7:$J$31,10,FALSE)="","",VLOOKUP(Table1[[#This Row],[sheet]],Prg!$A$7:$J$31,10,FALSE)*1)</f>
        <v/>
      </c>
      <c r="AF1108" s="72">
        <f>VLOOKUP(Table1[[#This Row],[sheet]],Prg!$A$7:$J$31,5,FALSE)</f>
        <v>0</v>
      </c>
      <c r="AG1108" s="72">
        <f>ROW()</f>
        <v>1108</v>
      </c>
    </row>
    <row r="1109" spans="24:33" hidden="1" x14ac:dyDescent="0.3">
      <c r="X1109" s="66">
        <v>7</v>
      </c>
      <c r="Y1109" s="66" t="s">
        <v>475</v>
      </c>
      <c r="Z1109" s="66" t="s">
        <v>28</v>
      </c>
      <c r="AA1109" s="66" t="str">
        <f>IF(OR(VLOOKUP(Table1[[#This Row],[sheet]],Prg!$A$7:$F$31,6,FALSE)=Prg!$O$2,VLOOKUP(Table1[[#This Row],[sheet]],Prg!$A$7:$F$31,6,FALSE)=Prg!$O$3),"Yes","No")</f>
        <v>No</v>
      </c>
      <c r="AB1109" s="66">
        <v>2022</v>
      </c>
      <c r="AC1109" s="72">
        <v>15</v>
      </c>
      <c r="AD1109" s="66">
        <f ca="1">IF(ISERROR(VLOOKUP(Table1[[#This Row],[item]],INDIRECT("'"&amp;Table1[[#This Row],[sheet]]&amp;"'!$A$8:$T$42"),Table1[[#This Row],[r]],FALSE)),"",VLOOKUP(Table1[[#This Row],[item]],INDIRECT("'"&amp;Table1[[#This Row],[sheet]]&amp;"'!$A$8:$T$42"),Table1[[#This Row],[r]],FALSE))</f>
        <v>0</v>
      </c>
      <c r="AE1109" s="72" t="str">
        <f>IF(VLOOKUP(Table1[[#This Row],[sheet]],Prg!$A$7:$J$31,10,FALSE)="","",VLOOKUP(Table1[[#This Row],[sheet]],Prg!$A$7:$J$31,10,FALSE)*1)</f>
        <v/>
      </c>
      <c r="AF1109" s="72">
        <f>VLOOKUP(Table1[[#This Row],[sheet]],Prg!$A$7:$J$31,5,FALSE)</f>
        <v>0</v>
      </c>
      <c r="AG1109" s="72">
        <f>ROW()</f>
        <v>1109</v>
      </c>
    </row>
    <row r="1110" spans="24:33" hidden="1" x14ac:dyDescent="0.3">
      <c r="X1110" s="66">
        <v>7</v>
      </c>
      <c r="Y1110" s="66" t="s">
        <v>480</v>
      </c>
      <c r="Z1110" s="66" t="s">
        <v>29</v>
      </c>
      <c r="AA1110" s="66" t="str">
        <f>IF(OR(VLOOKUP(Table1[[#This Row],[sheet]],Prg!$A$7:$F$31,6,FALSE)=Prg!$O$2,VLOOKUP(Table1[[#This Row],[sheet]],Prg!$A$7:$F$31,6,FALSE)=Prg!$O$3),"Yes","No")</f>
        <v>No</v>
      </c>
      <c r="AB1110" s="66">
        <v>2022</v>
      </c>
      <c r="AC1110" s="72">
        <v>15</v>
      </c>
      <c r="AD1110" s="66">
        <f ca="1">IF(ISERROR(VLOOKUP(Table1[[#This Row],[item]],INDIRECT("'"&amp;Table1[[#This Row],[sheet]]&amp;"'!$A$8:$T$42"),Table1[[#This Row],[r]],FALSE)),"",VLOOKUP(Table1[[#This Row],[item]],INDIRECT("'"&amp;Table1[[#This Row],[sheet]]&amp;"'!$A$8:$T$42"),Table1[[#This Row],[r]],FALSE))</f>
        <v>0</v>
      </c>
      <c r="AE1110" s="72" t="str">
        <f>IF(VLOOKUP(Table1[[#This Row],[sheet]],Prg!$A$7:$J$31,10,FALSE)="","",VLOOKUP(Table1[[#This Row],[sheet]],Prg!$A$7:$J$31,10,FALSE)*1)</f>
        <v/>
      </c>
      <c r="AF1110" s="72">
        <f>VLOOKUP(Table1[[#This Row],[sheet]],Prg!$A$7:$J$31,5,FALSE)</f>
        <v>0</v>
      </c>
      <c r="AG1110" s="72">
        <f>ROW()</f>
        <v>1110</v>
      </c>
    </row>
    <row r="1111" spans="24:33" hidden="1" x14ac:dyDescent="0.3">
      <c r="X1111" s="66">
        <v>7</v>
      </c>
      <c r="Y1111" s="66" t="s">
        <v>481</v>
      </c>
      <c r="Z1111" s="66" t="s">
        <v>30</v>
      </c>
      <c r="AA1111" s="66" t="str">
        <f>IF(OR(VLOOKUP(Table1[[#This Row],[sheet]],Prg!$A$7:$F$31,6,FALSE)=Prg!$O$2,VLOOKUP(Table1[[#This Row],[sheet]],Prg!$A$7:$F$31,6,FALSE)=Prg!$O$3),"Yes","No")</f>
        <v>No</v>
      </c>
      <c r="AB1111" s="66">
        <v>2022</v>
      </c>
      <c r="AC1111" s="72">
        <v>15</v>
      </c>
      <c r="AD1111" s="66">
        <f ca="1">IF(ISERROR(VLOOKUP(Table1[[#This Row],[item]],INDIRECT("'"&amp;Table1[[#This Row],[sheet]]&amp;"'!$A$8:$T$42"),Table1[[#This Row],[r]],FALSE)),"",VLOOKUP(Table1[[#This Row],[item]],INDIRECT("'"&amp;Table1[[#This Row],[sheet]]&amp;"'!$A$8:$T$42"),Table1[[#This Row],[r]],FALSE))</f>
        <v>0</v>
      </c>
      <c r="AE1111" s="72" t="str">
        <f>IF(VLOOKUP(Table1[[#This Row],[sheet]],Prg!$A$7:$J$31,10,FALSE)="","",VLOOKUP(Table1[[#This Row],[sheet]],Prg!$A$7:$J$31,10,FALSE)*1)</f>
        <v/>
      </c>
      <c r="AF1111" s="72">
        <f>VLOOKUP(Table1[[#This Row],[sheet]],Prg!$A$7:$J$31,5,FALSE)</f>
        <v>0</v>
      </c>
      <c r="AG1111" s="72">
        <f>ROW()</f>
        <v>1111</v>
      </c>
    </row>
    <row r="1112" spans="24:33" hidden="1" x14ac:dyDescent="0.3">
      <c r="X1112" s="66">
        <v>7</v>
      </c>
      <c r="Y1112" s="66" t="s">
        <v>482</v>
      </c>
      <c r="Z1112" s="66" t="s">
        <v>27</v>
      </c>
      <c r="AA1112" s="66" t="str">
        <f>IF(OR(VLOOKUP(Table1[[#This Row],[sheet]],Prg!$A$7:$F$31,6,FALSE)=Prg!$O$2,VLOOKUP(Table1[[#This Row],[sheet]],Prg!$A$7:$F$31,6,FALSE)=Prg!$O$3),"Yes","No")</f>
        <v>No</v>
      </c>
      <c r="AB1112" s="66">
        <v>2022</v>
      </c>
      <c r="AC1112" s="72">
        <v>15</v>
      </c>
      <c r="AD1112" s="66">
        <f ca="1">IF(ISERROR(VLOOKUP(Table1[[#This Row],[item]],INDIRECT("'"&amp;Table1[[#This Row],[sheet]]&amp;"'!$A$8:$T$42"),Table1[[#This Row],[r]],FALSE)),"",VLOOKUP(Table1[[#This Row],[item]],INDIRECT("'"&amp;Table1[[#This Row],[sheet]]&amp;"'!$A$8:$T$42"),Table1[[#This Row],[r]],FALSE))</f>
        <v>0</v>
      </c>
      <c r="AE1112" s="72" t="str">
        <f>IF(VLOOKUP(Table1[[#This Row],[sheet]],Prg!$A$7:$J$31,10,FALSE)="","",VLOOKUP(Table1[[#This Row],[sheet]],Prg!$A$7:$J$31,10,FALSE)*1)</f>
        <v/>
      </c>
      <c r="AF1112" s="72">
        <f>VLOOKUP(Table1[[#This Row],[sheet]],Prg!$A$7:$J$31,5,FALSE)</f>
        <v>0</v>
      </c>
      <c r="AG1112" s="72">
        <f>ROW()</f>
        <v>1112</v>
      </c>
    </row>
    <row r="1113" spans="24:33" hidden="1" x14ac:dyDescent="0.3">
      <c r="X1113" s="66">
        <v>7</v>
      </c>
      <c r="Y1113" s="66" t="s">
        <v>476</v>
      </c>
      <c r="Z1113" s="66" t="s">
        <v>469</v>
      </c>
      <c r="AA1113" s="66" t="str">
        <f>IF(OR(VLOOKUP(Table1[[#This Row],[sheet]],Prg!$A$7:$F$31,6,FALSE)=Prg!$O$2,VLOOKUP(Table1[[#This Row],[sheet]],Prg!$A$7:$F$31,6,FALSE)=Prg!$O$3),"Yes","No")</f>
        <v>No</v>
      </c>
      <c r="AB1113" s="66">
        <v>2022</v>
      </c>
      <c r="AC1113" s="72">
        <v>15</v>
      </c>
      <c r="AD1113" s="66">
        <f ca="1">IF(ISERROR(VLOOKUP(Table1[[#This Row],[item]],INDIRECT("'"&amp;Table1[[#This Row],[sheet]]&amp;"'!$A$8:$T$42"),Table1[[#This Row],[r]],FALSE)),"",VLOOKUP(Table1[[#This Row],[item]],INDIRECT("'"&amp;Table1[[#This Row],[sheet]]&amp;"'!$A$8:$T$42"),Table1[[#This Row],[r]],FALSE))</f>
        <v>0</v>
      </c>
      <c r="AE1113" s="72" t="str">
        <f>IF(VLOOKUP(Table1[[#This Row],[sheet]],Prg!$A$7:$J$31,10,FALSE)="","",VLOOKUP(Table1[[#This Row],[sheet]],Prg!$A$7:$J$31,10,FALSE)*1)</f>
        <v/>
      </c>
      <c r="AF1113" s="72">
        <f>VLOOKUP(Table1[[#This Row],[sheet]],Prg!$A$7:$J$31,5,FALSE)</f>
        <v>0</v>
      </c>
      <c r="AG1113" s="72">
        <f>ROW()</f>
        <v>1113</v>
      </c>
    </row>
    <row r="1114" spans="24:33" hidden="1" x14ac:dyDescent="0.3">
      <c r="X1114" s="66">
        <v>7</v>
      </c>
      <c r="Y1114" s="66" t="s">
        <v>483</v>
      </c>
      <c r="Z1114" s="66" t="s">
        <v>470</v>
      </c>
      <c r="AA1114" s="66" t="str">
        <f>IF(OR(VLOOKUP(Table1[[#This Row],[sheet]],Prg!$A$7:$F$31,6,FALSE)=Prg!$O$2,VLOOKUP(Table1[[#This Row],[sheet]],Prg!$A$7:$F$31,6,FALSE)=Prg!$O$3),"Yes","No")</f>
        <v>No</v>
      </c>
      <c r="AB1114" s="66">
        <v>2022</v>
      </c>
      <c r="AC1114" s="72">
        <v>15</v>
      </c>
      <c r="AD1114" s="66">
        <f ca="1">IF(ISERROR(VLOOKUP(Table1[[#This Row],[item]],INDIRECT("'"&amp;Table1[[#This Row],[sheet]]&amp;"'!$A$8:$T$42"),Table1[[#This Row],[r]],FALSE)),"",VLOOKUP(Table1[[#This Row],[item]],INDIRECT("'"&amp;Table1[[#This Row],[sheet]]&amp;"'!$A$8:$T$42"),Table1[[#This Row],[r]],FALSE))</f>
        <v>0</v>
      </c>
      <c r="AE1114" s="72" t="str">
        <f>IF(VLOOKUP(Table1[[#This Row],[sheet]],Prg!$A$7:$J$31,10,FALSE)="","",VLOOKUP(Table1[[#This Row],[sheet]],Prg!$A$7:$J$31,10,FALSE)*1)</f>
        <v/>
      </c>
      <c r="AF1114" s="72">
        <f>VLOOKUP(Table1[[#This Row],[sheet]],Prg!$A$7:$J$31,5,FALSE)</f>
        <v>0</v>
      </c>
      <c r="AG1114" s="72">
        <f>ROW()</f>
        <v>1114</v>
      </c>
    </row>
    <row r="1115" spans="24:33" hidden="1" x14ac:dyDescent="0.3">
      <c r="X1115" s="66">
        <v>7</v>
      </c>
      <c r="Y1115" s="66" t="s">
        <v>484</v>
      </c>
      <c r="Z1115" s="66" t="s">
        <v>471</v>
      </c>
      <c r="AA1115" s="66" t="str">
        <f>IF(OR(VLOOKUP(Table1[[#This Row],[sheet]],Prg!$A$7:$F$31,6,FALSE)=Prg!$O$2,VLOOKUP(Table1[[#This Row],[sheet]],Prg!$A$7:$F$31,6,FALSE)=Prg!$O$3),"Yes","No")</f>
        <v>No</v>
      </c>
      <c r="AB1115" s="66">
        <v>2022</v>
      </c>
      <c r="AC1115" s="72">
        <v>15</v>
      </c>
      <c r="AD1115" s="66">
        <f ca="1">IF(ISERROR(VLOOKUP(Table1[[#This Row],[item]],INDIRECT("'"&amp;Table1[[#This Row],[sheet]]&amp;"'!$A$8:$T$42"),Table1[[#This Row],[r]],FALSE)),"",VLOOKUP(Table1[[#This Row],[item]],INDIRECT("'"&amp;Table1[[#This Row],[sheet]]&amp;"'!$A$8:$T$42"),Table1[[#This Row],[r]],FALSE))</f>
        <v>0</v>
      </c>
      <c r="AE1115" s="72" t="str">
        <f>IF(VLOOKUP(Table1[[#This Row],[sheet]],Prg!$A$7:$J$31,10,FALSE)="","",VLOOKUP(Table1[[#This Row],[sheet]],Prg!$A$7:$J$31,10,FALSE)*1)</f>
        <v/>
      </c>
      <c r="AF1115" s="72">
        <f>VLOOKUP(Table1[[#This Row],[sheet]],Prg!$A$7:$J$31,5,FALSE)</f>
        <v>0</v>
      </c>
      <c r="AG1115" s="72">
        <f>ROW()</f>
        <v>1115</v>
      </c>
    </row>
    <row r="1116" spans="24:33" hidden="1" x14ac:dyDescent="0.3">
      <c r="X1116" s="66">
        <v>7</v>
      </c>
      <c r="Y1116" s="66" t="s">
        <v>485</v>
      </c>
      <c r="Z1116" s="66" t="s">
        <v>472</v>
      </c>
      <c r="AA1116" s="66" t="str">
        <f>IF(OR(VLOOKUP(Table1[[#This Row],[sheet]],Prg!$A$7:$F$31,6,FALSE)=Prg!$O$2,VLOOKUP(Table1[[#This Row],[sheet]],Prg!$A$7:$F$31,6,FALSE)=Prg!$O$3),"Yes","No")</f>
        <v>No</v>
      </c>
      <c r="AB1116" s="66">
        <v>2022</v>
      </c>
      <c r="AC1116" s="72">
        <v>15</v>
      </c>
      <c r="AD1116" s="66">
        <f ca="1">IF(ISERROR(VLOOKUP(Table1[[#This Row],[item]],INDIRECT("'"&amp;Table1[[#This Row],[sheet]]&amp;"'!$A$8:$T$42"),Table1[[#This Row],[r]],FALSE)),"",VLOOKUP(Table1[[#This Row],[item]],INDIRECT("'"&amp;Table1[[#This Row],[sheet]]&amp;"'!$A$8:$T$42"),Table1[[#This Row],[r]],FALSE))</f>
        <v>0</v>
      </c>
      <c r="AE1116" s="72" t="str">
        <f>IF(VLOOKUP(Table1[[#This Row],[sheet]],Prg!$A$7:$J$31,10,FALSE)="","",VLOOKUP(Table1[[#This Row],[sheet]],Prg!$A$7:$J$31,10,FALSE)*1)</f>
        <v/>
      </c>
      <c r="AF1116" s="72">
        <f>VLOOKUP(Table1[[#This Row],[sheet]],Prg!$A$7:$J$31,5,FALSE)</f>
        <v>0</v>
      </c>
      <c r="AG1116" s="72">
        <f>ROW()</f>
        <v>1116</v>
      </c>
    </row>
    <row r="1117" spans="24:33" hidden="1" x14ac:dyDescent="0.3">
      <c r="X1117" s="66">
        <v>7</v>
      </c>
      <c r="Y1117" s="66" t="s">
        <v>486</v>
      </c>
      <c r="Z1117" s="66" t="s">
        <v>31</v>
      </c>
      <c r="AA1117" s="66" t="str">
        <f>IF(OR(VLOOKUP(Table1[[#This Row],[sheet]],Prg!$A$7:$F$31,6,FALSE)=Prg!$O$2,VLOOKUP(Table1[[#This Row],[sheet]],Prg!$A$7:$F$31,6,FALSE)=Prg!$O$3),"Yes","No")</f>
        <v>No</v>
      </c>
      <c r="AB1117" s="66">
        <v>2022</v>
      </c>
      <c r="AC1117" s="72">
        <v>15</v>
      </c>
      <c r="AD1117" s="66">
        <f ca="1">IF(ISERROR(VLOOKUP(Table1[[#This Row],[item]],INDIRECT("'"&amp;Table1[[#This Row],[sheet]]&amp;"'!$A$8:$T$42"),Table1[[#This Row],[r]],FALSE)),"",VLOOKUP(Table1[[#This Row],[item]],INDIRECT("'"&amp;Table1[[#This Row],[sheet]]&amp;"'!$A$8:$T$42"),Table1[[#This Row],[r]],FALSE))</f>
        <v>0</v>
      </c>
      <c r="AE1117" s="72" t="str">
        <f>IF(VLOOKUP(Table1[[#This Row],[sheet]],Prg!$A$7:$J$31,10,FALSE)="","",VLOOKUP(Table1[[#This Row],[sheet]],Prg!$A$7:$J$31,10,FALSE)*1)</f>
        <v/>
      </c>
      <c r="AF1117" s="72">
        <f>VLOOKUP(Table1[[#This Row],[sheet]],Prg!$A$7:$J$31,5,FALSE)</f>
        <v>0</v>
      </c>
      <c r="AG1117" s="72">
        <f>ROW()</f>
        <v>1117</v>
      </c>
    </row>
    <row r="1118" spans="24:33" hidden="1" x14ac:dyDescent="0.3">
      <c r="X1118" s="66">
        <v>7</v>
      </c>
      <c r="Y1118" s="66" t="s">
        <v>487</v>
      </c>
      <c r="Z1118" s="66" t="s">
        <v>12</v>
      </c>
      <c r="AA1118" s="66" t="str">
        <f>IF(OR(VLOOKUP(Table1[[#This Row],[sheet]],Prg!$A$7:$F$31,6,FALSE)=Prg!$O$2,VLOOKUP(Table1[[#This Row],[sheet]],Prg!$A$7:$F$31,6,FALSE)=Prg!$O$3),"Yes","No")</f>
        <v>No</v>
      </c>
      <c r="AB1118" s="66">
        <v>2023</v>
      </c>
      <c r="AC1118" s="72">
        <v>16</v>
      </c>
      <c r="AD1118" s="66">
        <f ca="1">IF(ISERROR(VLOOKUP(Table1[[#This Row],[item]],INDIRECT("'"&amp;Table1[[#This Row],[sheet]]&amp;"'!$A$8:$T$42"),Table1[[#This Row],[r]],FALSE)),"",VLOOKUP(Table1[[#This Row],[item]],INDIRECT("'"&amp;Table1[[#This Row],[sheet]]&amp;"'!$A$8:$T$42"),Table1[[#This Row],[r]],FALSE))</f>
        <v>0</v>
      </c>
      <c r="AE1118" s="72" t="str">
        <f>IF(VLOOKUP(Table1[[#This Row],[sheet]],Prg!$A$7:$J$31,10,FALSE)="","",VLOOKUP(Table1[[#This Row],[sheet]],Prg!$A$7:$J$31,10,FALSE)*1)</f>
        <v/>
      </c>
      <c r="AF1118" s="72">
        <f>VLOOKUP(Table1[[#This Row],[sheet]],Prg!$A$7:$J$31,5,FALSE)</f>
        <v>0</v>
      </c>
      <c r="AG1118" s="72">
        <f>ROW()</f>
        <v>1118</v>
      </c>
    </row>
    <row r="1119" spans="24:33" hidden="1" x14ac:dyDescent="0.3">
      <c r="X1119" s="66">
        <v>7</v>
      </c>
      <c r="Y1119" s="66" t="s">
        <v>488</v>
      </c>
      <c r="Z1119" s="66" t="s">
        <v>13</v>
      </c>
      <c r="AA1119" s="66" t="str">
        <f>IF(OR(VLOOKUP(Table1[[#This Row],[sheet]],Prg!$A$7:$F$31,6,FALSE)=Prg!$O$2,VLOOKUP(Table1[[#This Row],[sheet]],Prg!$A$7:$F$31,6,FALSE)=Prg!$O$3),"Yes","No")</f>
        <v>No</v>
      </c>
      <c r="AB1119" s="66">
        <v>2023</v>
      </c>
      <c r="AC1119" s="72">
        <v>16</v>
      </c>
      <c r="AD1119" s="66">
        <f ca="1">IF(ISERROR(VLOOKUP(Table1[[#This Row],[item]],INDIRECT("'"&amp;Table1[[#This Row],[sheet]]&amp;"'!$A$8:$T$42"),Table1[[#This Row],[r]],FALSE)),"",VLOOKUP(Table1[[#This Row],[item]],INDIRECT("'"&amp;Table1[[#This Row],[sheet]]&amp;"'!$A$8:$T$42"),Table1[[#This Row],[r]],FALSE))</f>
        <v>0</v>
      </c>
      <c r="AE1119" s="72" t="str">
        <f>IF(VLOOKUP(Table1[[#This Row],[sheet]],Prg!$A$7:$J$31,10,FALSE)="","",VLOOKUP(Table1[[#This Row],[sheet]],Prg!$A$7:$J$31,10,FALSE)*1)</f>
        <v/>
      </c>
      <c r="AF1119" s="72">
        <f>VLOOKUP(Table1[[#This Row],[sheet]],Prg!$A$7:$J$31,5,FALSE)</f>
        <v>0</v>
      </c>
      <c r="AG1119" s="72">
        <f>ROW()</f>
        <v>1119</v>
      </c>
    </row>
    <row r="1120" spans="24:33" hidden="1" x14ac:dyDescent="0.3">
      <c r="X1120" s="66">
        <v>7</v>
      </c>
      <c r="Y1120" s="66" t="s">
        <v>489</v>
      </c>
      <c r="Z1120" s="66" t="s">
        <v>14</v>
      </c>
      <c r="AA1120" s="66" t="str">
        <f>IF(OR(VLOOKUP(Table1[[#This Row],[sheet]],Prg!$A$7:$F$31,6,FALSE)=Prg!$O$2,VLOOKUP(Table1[[#This Row],[sheet]],Prg!$A$7:$F$31,6,FALSE)=Prg!$O$3),"Yes","No")</f>
        <v>No</v>
      </c>
      <c r="AB1120" s="66">
        <v>2023</v>
      </c>
      <c r="AC1120" s="72">
        <v>16</v>
      </c>
      <c r="AD1120" s="66">
        <f ca="1">IF(ISERROR(VLOOKUP(Table1[[#This Row],[item]],INDIRECT("'"&amp;Table1[[#This Row],[sheet]]&amp;"'!$A$8:$T$42"),Table1[[#This Row],[r]],FALSE)),"",VLOOKUP(Table1[[#This Row],[item]],INDIRECT("'"&amp;Table1[[#This Row],[sheet]]&amp;"'!$A$8:$T$42"),Table1[[#This Row],[r]],FALSE))</f>
        <v>0</v>
      </c>
      <c r="AE1120" s="72" t="str">
        <f>IF(VLOOKUP(Table1[[#This Row],[sheet]],Prg!$A$7:$J$31,10,FALSE)="","",VLOOKUP(Table1[[#This Row],[sheet]],Prg!$A$7:$J$31,10,FALSE)*1)</f>
        <v/>
      </c>
      <c r="AF1120" s="72">
        <f>VLOOKUP(Table1[[#This Row],[sheet]],Prg!$A$7:$J$31,5,FALSE)</f>
        <v>0</v>
      </c>
      <c r="AG1120" s="72">
        <f>ROW()</f>
        <v>1120</v>
      </c>
    </row>
    <row r="1121" spans="24:33" hidden="1" x14ac:dyDescent="0.3">
      <c r="X1121" s="66">
        <v>7</v>
      </c>
      <c r="Y1121" s="66" t="s">
        <v>490</v>
      </c>
      <c r="Z1121" s="66" t="s">
        <v>464</v>
      </c>
      <c r="AA1121" s="66" t="str">
        <f>IF(OR(VLOOKUP(Table1[[#This Row],[sheet]],Prg!$A$7:$F$31,6,FALSE)=Prg!$O$2,VLOOKUP(Table1[[#This Row],[sheet]],Prg!$A$7:$F$31,6,FALSE)=Prg!$O$3),"Yes","No")</f>
        <v>No</v>
      </c>
      <c r="AB1121" s="66">
        <v>2023</v>
      </c>
      <c r="AC1121" s="72">
        <v>16</v>
      </c>
      <c r="AD1121" s="66">
        <f ca="1">IF(ISERROR(VLOOKUP(Table1[[#This Row],[item]],INDIRECT("'"&amp;Table1[[#This Row],[sheet]]&amp;"'!$A$8:$T$42"),Table1[[#This Row],[r]],FALSE)),"",VLOOKUP(Table1[[#This Row],[item]],INDIRECT("'"&amp;Table1[[#This Row],[sheet]]&amp;"'!$A$8:$T$42"),Table1[[#This Row],[r]],FALSE))</f>
        <v>0</v>
      </c>
      <c r="AE1121" s="72" t="str">
        <f>IF(VLOOKUP(Table1[[#This Row],[sheet]],Prg!$A$7:$J$31,10,FALSE)="","",VLOOKUP(Table1[[#This Row],[sheet]],Prg!$A$7:$J$31,10,FALSE)*1)</f>
        <v/>
      </c>
      <c r="AF1121" s="72">
        <f>VLOOKUP(Table1[[#This Row],[sheet]],Prg!$A$7:$J$31,5,FALSE)</f>
        <v>0</v>
      </c>
      <c r="AG1121" s="72">
        <f>ROW()</f>
        <v>1121</v>
      </c>
    </row>
    <row r="1122" spans="24:33" hidden="1" x14ac:dyDescent="0.3">
      <c r="X1122" s="66">
        <v>7</v>
      </c>
      <c r="Y1122" s="66" t="s">
        <v>491</v>
      </c>
      <c r="Z1122" s="66" t="s">
        <v>15</v>
      </c>
      <c r="AA1122" s="66" t="str">
        <f>IF(OR(VLOOKUP(Table1[[#This Row],[sheet]],Prg!$A$7:$F$31,6,FALSE)=Prg!$O$2,VLOOKUP(Table1[[#This Row],[sheet]],Prg!$A$7:$F$31,6,FALSE)=Prg!$O$3),"Yes","No")</f>
        <v>No</v>
      </c>
      <c r="AB1122" s="66">
        <v>2023</v>
      </c>
      <c r="AC1122" s="72">
        <v>16</v>
      </c>
      <c r="AD1122" s="66">
        <f ca="1">IF(ISERROR(VLOOKUP(Table1[[#This Row],[item]],INDIRECT("'"&amp;Table1[[#This Row],[sheet]]&amp;"'!$A$8:$T$42"),Table1[[#This Row],[r]],FALSE)),"",VLOOKUP(Table1[[#This Row],[item]],INDIRECT("'"&amp;Table1[[#This Row],[sheet]]&amp;"'!$A$8:$T$42"),Table1[[#This Row],[r]],FALSE))</f>
        <v>0</v>
      </c>
      <c r="AE1122" s="72" t="str">
        <f>IF(VLOOKUP(Table1[[#This Row],[sheet]],Prg!$A$7:$J$31,10,FALSE)="","",VLOOKUP(Table1[[#This Row],[sheet]],Prg!$A$7:$J$31,10,FALSE)*1)</f>
        <v/>
      </c>
      <c r="AF1122" s="72">
        <f>VLOOKUP(Table1[[#This Row],[sheet]],Prg!$A$7:$J$31,5,FALSE)</f>
        <v>0</v>
      </c>
      <c r="AG1122" s="72">
        <f>ROW()</f>
        <v>1122</v>
      </c>
    </row>
    <row r="1123" spans="24:33" hidden="1" x14ac:dyDescent="0.3">
      <c r="X1123" s="66">
        <v>7</v>
      </c>
      <c r="Y1123" s="66" t="s">
        <v>492</v>
      </c>
      <c r="Z1123" s="66" t="s">
        <v>16</v>
      </c>
      <c r="AA1123" s="66" t="str">
        <f>IF(OR(VLOOKUP(Table1[[#This Row],[sheet]],Prg!$A$7:$F$31,6,FALSE)=Prg!$O$2,VLOOKUP(Table1[[#This Row],[sheet]],Prg!$A$7:$F$31,6,FALSE)=Prg!$O$3),"Yes","No")</f>
        <v>No</v>
      </c>
      <c r="AB1123" s="66">
        <v>2023</v>
      </c>
      <c r="AC1123" s="72">
        <v>16</v>
      </c>
      <c r="AD1123" s="66">
        <f ca="1">IF(ISERROR(VLOOKUP(Table1[[#This Row],[item]],INDIRECT("'"&amp;Table1[[#This Row],[sheet]]&amp;"'!$A$8:$T$42"),Table1[[#This Row],[r]],FALSE)),"",VLOOKUP(Table1[[#This Row],[item]],INDIRECT("'"&amp;Table1[[#This Row],[sheet]]&amp;"'!$A$8:$T$42"),Table1[[#This Row],[r]],FALSE))</f>
        <v>0</v>
      </c>
      <c r="AE1123" s="72" t="str">
        <f>IF(VLOOKUP(Table1[[#This Row],[sheet]],Prg!$A$7:$J$31,10,FALSE)="","",VLOOKUP(Table1[[#This Row],[sheet]],Prg!$A$7:$J$31,10,FALSE)*1)</f>
        <v/>
      </c>
      <c r="AF1123" s="72">
        <f>VLOOKUP(Table1[[#This Row],[sheet]],Prg!$A$7:$J$31,5,FALSE)</f>
        <v>0</v>
      </c>
      <c r="AG1123" s="72">
        <f>ROW()</f>
        <v>1123</v>
      </c>
    </row>
    <row r="1124" spans="24:33" hidden="1" x14ac:dyDescent="0.3">
      <c r="X1124" s="66">
        <v>7</v>
      </c>
      <c r="Y1124" s="66" t="s">
        <v>493</v>
      </c>
      <c r="Z1124" s="66" t="s">
        <v>17</v>
      </c>
      <c r="AA1124" s="66" t="str">
        <f>IF(OR(VLOOKUP(Table1[[#This Row],[sheet]],Prg!$A$7:$F$31,6,FALSE)=Prg!$O$2,VLOOKUP(Table1[[#This Row],[sheet]],Prg!$A$7:$F$31,6,FALSE)=Prg!$O$3),"Yes","No")</f>
        <v>No</v>
      </c>
      <c r="AB1124" s="66">
        <v>2023</v>
      </c>
      <c r="AC1124" s="72">
        <v>16</v>
      </c>
      <c r="AD1124" s="66">
        <f ca="1">IF(ISERROR(VLOOKUP(Table1[[#This Row],[item]],INDIRECT("'"&amp;Table1[[#This Row],[sheet]]&amp;"'!$A$8:$T$42"),Table1[[#This Row],[r]],FALSE)),"",VLOOKUP(Table1[[#This Row],[item]],INDIRECT("'"&amp;Table1[[#This Row],[sheet]]&amp;"'!$A$8:$T$42"),Table1[[#This Row],[r]],FALSE))</f>
        <v>0</v>
      </c>
      <c r="AE1124" s="72" t="str">
        <f>IF(VLOOKUP(Table1[[#This Row],[sheet]],Prg!$A$7:$J$31,10,FALSE)="","",VLOOKUP(Table1[[#This Row],[sheet]],Prg!$A$7:$J$31,10,FALSE)*1)</f>
        <v/>
      </c>
      <c r="AF1124" s="72">
        <f>VLOOKUP(Table1[[#This Row],[sheet]],Prg!$A$7:$J$31,5,FALSE)</f>
        <v>0</v>
      </c>
      <c r="AG1124" s="72">
        <f>ROW()</f>
        <v>1124</v>
      </c>
    </row>
    <row r="1125" spans="24:33" hidden="1" x14ac:dyDescent="0.3">
      <c r="X1125" s="66">
        <v>7</v>
      </c>
      <c r="Y1125" s="66" t="s">
        <v>494</v>
      </c>
      <c r="Z1125" s="66" t="s">
        <v>465</v>
      </c>
      <c r="AA1125" s="66" t="str">
        <f>IF(OR(VLOOKUP(Table1[[#This Row],[sheet]],Prg!$A$7:$F$31,6,FALSE)=Prg!$O$2,VLOOKUP(Table1[[#This Row],[sheet]],Prg!$A$7:$F$31,6,FALSE)=Prg!$O$3),"Yes","No")</f>
        <v>No</v>
      </c>
      <c r="AB1125" s="66">
        <v>2023</v>
      </c>
      <c r="AC1125" s="72">
        <v>16</v>
      </c>
      <c r="AD1125" s="66">
        <f ca="1">IF(ISERROR(VLOOKUP(Table1[[#This Row],[item]],INDIRECT("'"&amp;Table1[[#This Row],[sheet]]&amp;"'!$A$8:$T$42"),Table1[[#This Row],[r]],FALSE)),"",VLOOKUP(Table1[[#This Row],[item]],INDIRECT("'"&amp;Table1[[#This Row],[sheet]]&amp;"'!$A$8:$T$42"),Table1[[#This Row],[r]],FALSE))</f>
        <v>0</v>
      </c>
      <c r="AE1125" s="72" t="str">
        <f>IF(VLOOKUP(Table1[[#This Row],[sheet]],Prg!$A$7:$J$31,10,FALSE)="","",VLOOKUP(Table1[[#This Row],[sheet]],Prg!$A$7:$J$31,10,FALSE)*1)</f>
        <v/>
      </c>
      <c r="AF1125" s="72">
        <f>VLOOKUP(Table1[[#This Row],[sheet]],Prg!$A$7:$J$31,5,FALSE)</f>
        <v>0</v>
      </c>
      <c r="AG1125" s="72">
        <f>ROW()</f>
        <v>1125</v>
      </c>
    </row>
    <row r="1126" spans="24:33" hidden="1" x14ac:dyDescent="0.3">
      <c r="X1126" s="66">
        <v>7</v>
      </c>
      <c r="Y1126" s="66" t="s">
        <v>495</v>
      </c>
      <c r="Z1126" s="66" t="s">
        <v>18</v>
      </c>
      <c r="AA1126" s="66" t="str">
        <f>IF(OR(VLOOKUP(Table1[[#This Row],[sheet]],Prg!$A$7:$F$31,6,FALSE)=Prg!$O$2,VLOOKUP(Table1[[#This Row],[sheet]],Prg!$A$7:$F$31,6,FALSE)=Prg!$O$3),"Yes","No")</f>
        <v>No</v>
      </c>
      <c r="AB1126" s="66">
        <v>2023</v>
      </c>
      <c r="AC1126" s="72">
        <v>16</v>
      </c>
      <c r="AD1126" s="66">
        <f ca="1">IF(ISERROR(VLOOKUP(Table1[[#This Row],[item]],INDIRECT("'"&amp;Table1[[#This Row],[sheet]]&amp;"'!$A$8:$T$42"),Table1[[#This Row],[r]],FALSE)),"",VLOOKUP(Table1[[#This Row],[item]],INDIRECT("'"&amp;Table1[[#This Row],[sheet]]&amp;"'!$A$8:$T$42"),Table1[[#This Row],[r]],FALSE))</f>
        <v>0</v>
      </c>
      <c r="AE1126" s="72" t="str">
        <f>IF(VLOOKUP(Table1[[#This Row],[sheet]],Prg!$A$7:$J$31,10,FALSE)="","",VLOOKUP(Table1[[#This Row],[sheet]],Prg!$A$7:$J$31,10,FALSE)*1)</f>
        <v/>
      </c>
      <c r="AF1126" s="72">
        <f>VLOOKUP(Table1[[#This Row],[sheet]],Prg!$A$7:$J$31,5,FALSE)</f>
        <v>0</v>
      </c>
      <c r="AG1126" s="72">
        <f>ROW()</f>
        <v>1126</v>
      </c>
    </row>
    <row r="1127" spans="24:33" hidden="1" x14ac:dyDescent="0.3">
      <c r="X1127" s="66">
        <v>7</v>
      </c>
      <c r="Y1127" s="66" t="s">
        <v>496</v>
      </c>
      <c r="Z1127" s="66" t="s">
        <v>19</v>
      </c>
      <c r="AA1127" s="66" t="str">
        <f>IF(OR(VLOOKUP(Table1[[#This Row],[sheet]],Prg!$A$7:$F$31,6,FALSE)=Prg!$O$2,VLOOKUP(Table1[[#This Row],[sheet]],Prg!$A$7:$F$31,6,FALSE)=Prg!$O$3),"Yes","No")</f>
        <v>No</v>
      </c>
      <c r="AB1127" s="66">
        <v>2023</v>
      </c>
      <c r="AC1127" s="72">
        <v>16</v>
      </c>
      <c r="AD1127" s="66">
        <f ca="1">IF(ISERROR(VLOOKUP(Table1[[#This Row],[item]],INDIRECT("'"&amp;Table1[[#This Row],[sheet]]&amp;"'!$A$8:$T$42"),Table1[[#This Row],[r]],FALSE)),"",VLOOKUP(Table1[[#This Row],[item]],INDIRECT("'"&amp;Table1[[#This Row],[sheet]]&amp;"'!$A$8:$T$42"),Table1[[#This Row],[r]],FALSE))</f>
        <v>0</v>
      </c>
      <c r="AE1127" s="72" t="str">
        <f>IF(VLOOKUP(Table1[[#This Row],[sheet]],Prg!$A$7:$J$31,10,FALSE)="","",VLOOKUP(Table1[[#This Row],[sheet]],Prg!$A$7:$J$31,10,FALSE)*1)</f>
        <v/>
      </c>
      <c r="AF1127" s="72">
        <f>VLOOKUP(Table1[[#This Row],[sheet]],Prg!$A$7:$J$31,5,FALSE)</f>
        <v>0</v>
      </c>
      <c r="AG1127" s="72">
        <f>ROW()</f>
        <v>1127</v>
      </c>
    </row>
    <row r="1128" spans="24:33" hidden="1" x14ac:dyDescent="0.3">
      <c r="X1128" s="66">
        <v>7</v>
      </c>
      <c r="Y1128" s="66" t="s">
        <v>497</v>
      </c>
      <c r="Z1128" s="66" t="s">
        <v>20</v>
      </c>
      <c r="AA1128" s="66" t="str">
        <f>IF(OR(VLOOKUP(Table1[[#This Row],[sheet]],Prg!$A$7:$F$31,6,FALSE)=Prg!$O$2,VLOOKUP(Table1[[#This Row],[sheet]],Prg!$A$7:$F$31,6,FALSE)=Prg!$O$3),"Yes","No")</f>
        <v>No</v>
      </c>
      <c r="AB1128" s="66">
        <v>2023</v>
      </c>
      <c r="AC1128" s="72">
        <v>16</v>
      </c>
      <c r="AD1128" s="66">
        <f ca="1">IF(ISERROR(VLOOKUP(Table1[[#This Row],[item]],INDIRECT("'"&amp;Table1[[#This Row],[sheet]]&amp;"'!$A$8:$T$42"),Table1[[#This Row],[r]],FALSE)),"",VLOOKUP(Table1[[#This Row],[item]],INDIRECT("'"&amp;Table1[[#This Row],[sheet]]&amp;"'!$A$8:$T$42"),Table1[[#This Row],[r]],FALSE))</f>
        <v>0</v>
      </c>
      <c r="AE1128" s="72" t="str">
        <f>IF(VLOOKUP(Table1[[#This Row],[sheet]],Prg!$A$7:$J$31,10,FALSE)="","",VLOOKUP(Table1[[#This Row],[sheet]],Prg!$A$7:$J$31,10,FALSE)*1)</f>
        <v/>
      </c>
      <c r="AF1128" s="72">
        <f>VLOOKUP(Table1[[#This Row],[sheet]],Prg!$A$7:$J$31,5,FALSE)</f>
        <v>0</v>
      </c>
      <c r="AG1128" s="72">
        <f>ROW()</f>
        <v>1128</v>
      </c>
    </row>
    <row r="1129" spans="24:33" hidden="1" x14ac:dyDescent="0.3">
      <c r="X1129" s="66">
        <v>7</v>
      </c>
      <c r="Y1129" s="66" t="s">
        <v>498</v>
      </c>
      <c r="Z1129" s="66" t="s">
        <v>466</v>
      </c>
      <c r="AA1129" s="66" t="str">
        <f>IF(OR(VLOOKUP(Table1[[#This Row],[sheet]],Prg!$A$7:$F$31,6,FALSE)=Prg!$O$2,VLOOKUP(Table1[[#This Row],[sheet]],Prg!$A$7:$F$31,6,FALSE)=Prg!$O$3),"Yes","No")</f>
        <v>No</v>
      </c>
      <c r="AB1129" s="66">
        <v>2023</v>
      </c>
      <c r="AC1129" s="72">
        <v>16</v>
      </c>
      <c r="AD1129" s="66">
        <f ca="1">IF(ISERROR(VLOOKUP(Table1[[#This Row],[item]],INDIRECT("'"&amp;Table1[[#This Row],[sheet]]&amp;"'!$A$8:$T$42"),Table1[[#This Row],[r]],FALSE)),"",VLOOKUP(Table1[[#This Row],[item]],INDIRECT("'"&amp;Table1[[#This Row],[sheet]]&amp;"'!$A$8:$T$42"),Table1[[#This Row],[r]],FALSE))</f>
        <v>0</v>
      </c>
      <c r="AE1129" s="72" t="str">
        <f>IF(VLOOKUP(Table1[[#This Row],[sheet]],Prg!$A$7:$J$31,10,FALSE)="","",VLOOKUP(Table1[[#This Row],[sheet]],Prg!$A$7:$J$31,10,FALSE)*1)</f>
        <v/>
      </c>
      <c r="AF1129" s="72">
        <f>VLOOKUP(Table1[[#This Row],[sheet]],Prg!$A$7:$J$31,5,FALSE)</f>
        <v>0</v>
      </c>
      <c r="AG1129" s="72">
        <f>ROW()</f>
        <v>1129</v>
      </c>
    </row>
    <row r="1130" spans="24:33" hidden="1" x14ac:dyDescent="0.3">
      <c r="X1130" s="66">
        <v>7</v>
      </c>
      <c r="Y1130" s="66" t="s">
        <v>499</v>
      </c>
      <c r="Z1130" s="66" t="s">
        <v>21</v>
      </c>
      <c r="AA1130" s="66" t="str">
        <f>IF(OR(VLOOKUP(Table1[[#This Row],[sheet]],Prg!$A$7:$F$31,6,FALSE)=Prg!$O$2,VLOOKUP(Table1[[#This Row],[sheet]],Prg!$A$7:$F$31,6,FALSE)=Prg!$O$3),"Yes","No")</f>
        <v>No</v>
      </c>
      <c r="AB1130" s="66">
        <v>2023</v>
      </c>
      <c r="AC1130" s="72">
        <v>16</v>
      </c>
      <c r="AD1130" s="66">
        <f ca="1">IF(ISERROR(VLOOKUP(Table1[[#This Row],[item]],INDIRECT("'"&amp;Table1[[#This Row],[sheet]]&amp;"'!$A$8:$T$42"),Table1[[#This Row],[r]],FALSE)),"",VLOOKUP(Table1[[#This Row],[item]],INDIRECT("'"&amp;Table1[[#This Row],[sheet]]&amp;"'!$A$8:$T$42"),Table1[[#This Row],[r]],FALSE))</f>
        <v>0</v>
      </c>
      <c r="AE1130" s="72" t="str">
        <f>IF(VLOOKUP(Table1[[#This Row],[sheet]],Prg!$A$7:$J$31,10,FALSE)="","",VLOOKUP(Table1[[#This Row],[sheet]],Prg!$A$7:$J$31,10,FALSE)*1)</f>
        <v/>
      </c>
      <c r="AF1130" s="72">
        <f>VLOOKUP(Table1[[#This Row],[sheet]],Prg!$A$7:$J$31,5,FALSE)</f>
        <v>0</v>
      </c>
      <c r="AG1130" s="72">
        <f>ROW()</f>
        <v>1130</v>
      </c>
    </row>
    <row r="1131" spans="24:33" hidden="1" x14ac:dyDescent="0.3">
      <c r="X1131" s="66">
        <v>7</v>
      </c>
      <c r="Y1131" s="66" t="s">
        <v>500</v>
      </c>
      <c r="Z1131" s="66" t="s">
        <v>22</v>
      </c>
      <c r="AA1131" s="66" t="str">
        <f>IF(OR(VLOOKUP(Table1[[#This Row],[sheet]],Prg!$A$7:$F$31,6,FALSE)=Prg!$O$2,VLOOKUP(Table1[[#This Row],[sheet]],Prg!$A$7:$F$31,6,FALSE)=Prg!$O$3),"Yes","No")</f>
        <v>No</v>
      </c>
      <c r="AB1131" s="66">
        <v>2023</v>
      </c>
      <c r="AC1131" s="72">
        <v>16</v>
      </c>
      <c r="AD1131" s="66">
        <f ca="1">IF(ISERROR(VLOOKUP(Table1[[#This Row],[item]],INDIRECT("'"&amp;Table1[[#This Row],[sheet]]&amp;"'!$A$8:$T$42"),Table1[[#This Row],[r]],FALSE)),"",VLOOKUP(Table1[[#This Row],[item]],INDIRECT("'"&amp;Table1[[#This Row],[sheet]]&amp;"'!$A$8:$T$42"),Table1[[#This Row],[r]],FALSE))</f>
        <v>0</v>
      </c>
      <c r="AE1131" s="72" t="str">
        <f>IF(VLOOKUP(Table1[[#This Row],[sheet]],Prg!$A$7:$J$31,10,FALSE)="","",VLOOKUP(Table1[[#This Row],[sheet]],Prg!$A$7:$J$31,10,FALSE)*1)</f>
        <v/>
      </c>
      <c r="AF1131" s="72">
        <f>VLOOKUP(Table1[[#This Row],[sheet]],Prg!$A$7:$J$31,5,FALSE)</f>
        <v>0</v>
      </c>
      <c r="AG1131" s="72">
        <f>ROW()</f>
        <v>1131</v>
      </c>
    </row>
    <row r="1132" spans="24:33" hidden="1" x14ac:dyDescent="0.3">
      <c r="X1132" s="66">
        <v>7</v>
      </c>
      <c r="Y1132" s="66" t="s">
        <v>501</v>
      </c>
      <c r="Z1132" s="66" t="s">
        <v>23</v>
      </c>
      <c r="AA1132" s="66" t="str">
        <f>IF(OR(VLOOKUP(Table1[[#This Row],[sheet]],Prg!$A$7:$F$31,6,FALSE)=Prg!$O$2,VLOOKUP(Table1[[#This Row],[sheet]],Prg!$A$7:$F$31,6,FALSE)=Prg!$O$3),"Yes","No")</f>
        <v>No</v>
      </c>
      <c r="AB1132" s="66">
        <v>2023</v>
      </c>
      <c r="AC1132" s="72">
        <v>16</v>
      </c>
      <c r="AD1132" s="66">
        <f ca="1">IF(ISERROR(VLOOKUP(Table1[[#This Row],[item]],INDIRECT("'"&amp;Table1[[#This Row],[sheet]]&amp;"'!$A$8:$T$42"),Table1[[#This Row],[r]],FALSE)),"",VLOOKUP(Table1[[#This Row],[item]],INDIRECT("'"&amp;Table1[[#This Row],[sheet]]&amp;"'!$A$8:$T$42"),Table1[[#This Row],[r]],FALSE))</f>
        <v>0</v>
      </c>
      <c r="AE1132" s="72" t="str">
        <f>IF(VLOOKUP(Table1[[#This Row],[sheet]],Prg!$A$7:$J$31,10,FALSE)="","",VLOOKUP(Table1[[#This Row],[sheet]],Prg!$A$7:$J$31,10,FALSE)*1)</f>
        <v/>
      </c>
      <c r="AF1132" s="72">
        <f>VLOOKUP(Table1[[#This Row],[sheet]],Prg!$A$7:$J$31,5,FALSE)</f>
        <v>0</v>
      </c>
      <c r="AG1132" s="72">
        <f>ROW()</f>
        <v>1132</v>
      </c>
    </row>
    <row r="1133" spans="24:33" hidden="1" x14ac:dyDescent="0.3">
      <c r="X1133" s="66">
        <v>7</v>
      </c>
      <c r="Y1133" s="66" t="s">
        <v>502</v>
      </c>
      <c r="Z1133" s="66" t="s">
        <v>467</v>
      </c>
      <c r="AA1133" s="66" t="str">
        <f>IF(OR(VLOOKUP(Table1[[#This Row],[sheet]],Prg!$A$7:$F$31,6,FALSE)=Prg!$O$2,VLOOKUP(Table1[[#This Row],[sheet]],Prg!$A$7:$F$31,6,FALSE)=Prg!$O$3),"Yes","No")</f>
        <v>No</v>
      </c>
      <c r="AB1133" s="66">
        <v>2023</v>
      </c>
      <c r="AC1133" s="72">
        <v>16</v>
      </c>
      <c r="AD1133" s="66">
        <f ca="1">IF(ISERROR(VLOOKUP(Table1[[#This Row],[item]],INDIRECT("'"&amp;Table1[[#This Row],[sheet]]&amp;"'!$A$8:$T$42"),Table1[[#This Row],[r]],FALSE)),"",VLOOKUP(Table1[[#This Row],[item]],INDIRECT("'"&amp;Table1[[#This Row],[sheet]]&amp;"'!$A$8:$T$42"),Table1[[#This Row],[r]],FALSE))</f>
        <v>0</v>
      </c>
      <c r="AE1133" s="72" t="str">
        <f>IF(VLOOKUP(Table1[[#This Row],[sheet]],Prg!$A$7:$J$31,10,FALSE)="","",VLOOKUP(Table1[[#This Row],[sheet]],Prg!$A$7:$J$31,10,FALSE)*1)</f>
        <v/>
      </c>
      <c r="AF1133" s="72">
        <f>VLOOKUP(Table1[[#This Row],[sheet]],Prg!$A$7:$J$31,5,FALSE)</f>
        <v>0</v>
      </c>
      <c r="AG1133" s="72">
        <f>ROW()</f>
        <v>1133</v>
      </c>
    </row>
    <row r="1134" spans="24:33" hidden="1" x14ac:dyDescent="0.3">
      <c r="X1134" s="66">
        <v>7</v>
      </c>
      <c r="Y1134" s="66" t="s">
        <v>473</v>
      </c>
      <c r="Z1134" s="66" t="s">
        <v>1</v>
      </c>
      <c r="AA1134" s="66" t="str">
        <f>IF(OR(VLOOKUP(Table1[[#This Row],[sheet]],Prg!$A$7:$F$31,6,FALSE)=Prg!$O$2,VLOOKUP(Table1[[#This Row],[sheet]],Prg!$A$7:$F$31,6,FALSE)=Prg!$O$3),"Yes","No")</f>
        <v>No</v>
      </c>
      <c r="AB1134" s="66">
        <v>2023</v>
      </c>
      <c r="AC1134" s="72">
        <v>16</v>
      </c>
      <c r="AD1134" s="66">
        <f ca="1">IF(ISERROR(VLOOKUP(Table1[[#This Row],[item]],INDIRECT("'"&amp;Table1[[#This Row],[sheet]]&amp;"'!$A$8:$T$42"),Table1[[#This Row],[r]],FALSE)),"",VLOOKUP(Table1[[#This Row],[item]],INDIRECT("'"&amp;Table1[[#This Row],[sheet]]&amp;"'!$A$8:$T$42"),Table1[[#This Row],[r]],FALSE))</f>
        <v>0</v>
      </c>
      <c r="AE1134" s="72" t="str">
        <f>IF(VLOOKUP(Table1[[#This Row],[sheet]],Prg!$A$7:$J$31,10,FALSE)="","",VLOOKUP(Table1[[#This Row],[sheet]],Prg!$A$7:$J$31,10,FALSE)*1)</f>
        <v/>
      </c>
      <c r="AF1134" s="72">
        <f>VLOOKUP(Table1[[#This Row],[sheet]],Prg!$A$7:$J$31,5,FALSE)</f>
        <v>0</v>
      </c>
      <c r="AG1134" s="72">
        <f>ROW()</f>
        <v>1134</v>
      </c>
    </row>
    <row r="1135" spans="24:33" hidden="1" x14ac:dyDescent="0.3">
      <c r="X1135" s="66">
        <v>7</v>
      </c>
      <c r="Y1135" s="66" t="s">
        <v>474</v>
      </c>
      <c r="Z1135" s="66" t="s">
        <v>24</v>
      </c>
      <c r="AA1135" s="66" t="str">
        <f>IF(OR(VLOOKUP(Table1[[#This Row],[sheet]],Prg!$A$7:$F$31,6,FALSE)=Prg!$O$2,VLOOKUP(Table1[[#This Row],[sheet]],Prg!$A$7:$F$31,6,FALSE)=Prg!$O$3),"Yes","No")</f>
        <v>No</v>
      </c>
      <c r="AB1135" s="66">
        <v>2023</v>
      </c>
      <c r="AC1135" s="72">
        <v>16</v>
      </c>
      <c r="AD1135" s="66">
        <f ca="1">IF(ISERROR(VLOOKUP(Table1[[#This Row],[item]],INDIRECT("'"&amp;Table1[[#This Row],[sheet]]&amp;"'!$A$8:$T$42"),Table1[[#This Row],[r]],FALSE)),"",VLOOKUP(Table1[[#This Row],[item]],INDIRECT("'"&amp;Table1[[#This Row],[sheet]]&amp;"'!$A$8:$T$42"),Table1[[#This Row],[r]],FALSE))</f>
        <v>0</v>
      </c>
      <c r="AE1135" s="72" t="str">
        <f>IF(VLOOKUP(Table1[[#This Row],[sheet]],Prg!$A$7:$J$31,10,FALSE)="","",VLOOKUP(Table1[[#This Row],[sheet]],Prg!$A$7:$J$31,10,FALSE)*1)</f>
        <v/>
      </c>
      <c r="AF1135" s="72">
        <f>VLOOKUP(Table1[[#This Row],[sheet]],Prg!$A$7:$J$31,5,FALSE)</f>
        <v>0</v>
      </c>
      <c r="AG1135" s="72">
        <f>ROW()</f>
        <v>1135</v>
      </c>
    </row>
    <row r="1136" spans="24:33" hidden="1" x14ac:dyDescent="0.3">
      <c r="X1136" s="66">
        <v>7</v>
      </c>
      <c r="Y1136" s="66" t="s">
        <v>477</v>
      </c>
      <c r="Z1136" s="66" t="s">
        <v>25</v>
      </c>
      <c r="AA1136" s="66" t="str">
        <f>IF(OR(VLOOKUP(Table1[[#This Row],[sheet]],Prg!$A$7:$F$31,6,FALSE)=Prg!$O$2,VLOOKUP(Table1[[#This Row],[sheet]],Prg!$A$7:$F$31,6,FALSE)=Prg!$O$3),"Yes","No")</f>
        <v>No</v>
      </c>
      <c r="AB1136" s="66">
        <v>2023</v>
      </c>
      <c r="AC1136" s="72">
        <v>16</v>
      </c>
      <c r="AD1136" s="66">
        <f ca="1">IF(ISERROR(VLOOKUP(Table1[[#This Row],[item]],INDIRECT("'"&amp;Table1[[#This Row],[sheet]]&amp;"'!$A$8:$T$42"),Table1[[#This Row],[r]],FALSE)),"",VLOOKUP(Table1[[#This Row],[item]],INDIRECT("'"&amp;Table1[[#This Row],[sheet]]&amp;"'!$A$8:$T$42"),Table1[[#This Row],[r]],FALSE))</f>
        <v>0</v>
      </c>
      <c r="AE1136" s="72" t="str">
        <f>IF(VLOOKUP(Table1[[#This Row],[sheet]],Prg!$A$7:$J$31,10,FALSE)="","",VLOOKUP(Table1[[#This Row],[sheet]],Prg!$A$7:$J$31,10,FALSE)*1)</f>
        <v/>
      </c>
      <c r="AF1136" s="72">
        <f>VLOOKUP(Table1[[#This Row],[sheet]],Prg!$A$7:$J$31,5,FALSE)</f>
        <v>0</v>
      </c>
      <c r="AG1136" s="72">
        <f>ROW()</f>
        <v>1136</v>
      </c>
    </row>
    <row r="1137" spans="24:33" hidden="1" x14ac:dyDescent="0.3">
      <c r="X1137" s="66">
        <v>7</v>
      </c>
      <c r="Y1137" s="66" t="s">
        <v>478</v>
      </c>
      <c r="Z1137" s="66" t="s">
        <v>26</v>
      </c>
      <c r="AA1137" s="66" t="str">
        <f>IF(OR(VLOOKUP(Table1[[#This Row],[sheet]],Prg!$A$7:$F$31,6,FALSE)=Prg!$O$2,VLOOKUP(Table1[[#This Row],[sheet]],Prg!$A$7:$F$31,6,FALSE)=Prg!$O$3),"Yes","No")</f>
        <v>No</v>
      </c>
      <c r="AB1137" s="66">
        <v>2023</v>
      </c>
      <c r="AC1137" s="72">
        <v>16</v>
      </c>
      <c r="AD1137" s="66">
        <f ca="1">IF(ISERROR(VLOOKUP(Table1[[#This Row],[item]],INDIRECT("'"&amp;Table1[[#This Row],[sheet]]&amp;"'!$A$8:$T$42"),Table1[[#This Row],[r]],FALSE)),"",VLOOKUP(Table1[[#This Row],[item]],INDIRECT("'"&amp;Table1[[#This Row],[sheet]]&amp;"'!$A$8:$T$42"),Table1[[#This Row],[r]],FALSE))</f>
        <v>0</v>
      </c>
      <c r="AE1137" s="72" t="str">
        <f>IF(VLOOKUP(Table1[[#This Row],[sheet]],Prg!$A$7:$J$31,10,FALSE)="","",VLOOKUP(Table1[[#This Row],[sheet]],Prg!$A$7:$J$31,10,FALSE)*1)</f>
        <v/>
      </c>
      <c r="AF1137" s="72">
        <f>VLOOKUP(Table1[[#This Row],[sheet]],Prg!$A$7:$J$31,5,FALSE)</f>
        <v>0</v>
      </c>
      <c r="AG1137" s="72">
        <f>ROW()</f>
        <v>1137</v>
      </c>
    </row>
    <row r="1138" spans="24:33" hidden="1" x14ac:dyDescent="0.3">
      <c r="X1138" s="66">
        <v>7</v>
      </c>
      <c r="Y1138" s="66" t="s">
        <v>479</v>
      </c>
      <c r="Z1138" s="66" t="s">
        <v>27</v>
      </c>
      <c r="AA1138" s="66" t="str">
        <f>IF(OR(VLOOKUP(Table1[[#This Row],[sheet]],Prg!$A$7:$F$31,6,FALSE)=Prg!$O$2,VLOOKUP(Table1[[#This Row],[sheet]],Prg!$A$7:$F$31,6,FALSE)=Prg!$O$3),"Yes","No")</f>
        <v>No</v>
      </c>
      <c r="AB1138" s="66">
        <v>2023</v>
      </c>
      <c r="AC1138" s="72">
        <v>16</v>
      </c>
      <c r="AD1138" s="66">
        <f ca="1">IF(ISERROR(VLOOKUP(Table1[[#This Row],[item]],INDIRECT("'"&amp;Table1[[#This Row],[sheet]]&amp;"'!$A$8:$T$42"),Table1[[#This Row],[r]],FALSE)),"",VLOOKUP(Table1[[#This Row],[item]],INDIRECT("'"&amp;Table1[[#This Row],[sheet]]&amp;"'!$A$8:$T$42"),Table1[[#This Row],[r]],FALSE))</f>
        <v>0</v>
      </c>
      <c r="AE1138" s="72" t="str">
        <f>IF(VLOOKUP(Table1[[#This Row],[sheet]],Prg!$A$7:$J$31,10,FALSE)="","",VLOOKUP(Table1[[#This Row],[sheet]],Prg!$A$7:$J$31,10,FALSE)*1)</f>
        <v/>
      </c>
      <c r="AF1138" s="72">
        <f>VLOOKUP(Table1[[#This Row],[sheet]],Prg!$A$7:$J$31,5,FALSE)</f>
        <v>0</v>
      </c>
      <c r="AG1138" s="72">
        <f>ROW()</f>
        <v>1138</v>
      </c>
    </row>
    <row r="1139" spans="24:33" hidden="1" x14ac:dyDescent="0.3">
      <c r="X1139" s="66">
        <v>7</v>
      </c>
      <c r="Y1139" s="66" t="s">
        <v>475</v>
      </c>
      <c r="Z1139" s="66" t="s">
        <v>28</v>
      </c>
      <c r="AA1139" s="66" t="str">
        <f>IF(OR(VLOOKUP(Table1[[#This Row],[sheet]],Prg!$A$7:$F$31,6,FALSE)=Prg!$O$2,VLOOKUP(Table1[[#This Row],[sheet]],Prg!$A$7:$F$31,6,FALSE)=Prg!$O$3),"Yes","No")</f>
        <v>No</v>
      </c>
      <c r="AB1139" s="66">
        <v>2023</v>
      </c>
      <c r="AC1139" s="72">
        <v>16</v>
      </c>
      <c r="AD1139" s="66">
        <f ca="1">IF(ISERROR(VLOOKUP(Table1[[#This Row],[item]],INDIRECT("'"&amp;Table1[[#This Row],[sheet]]&amp;"'!$A$8:$T$42"),Table1[[#This Row],[r]],FALSE)),"",VLOOKUP(Table1[[#This Row],[item]],INDIRECT("'"&amp;Table1[[#This Row],[sheet]]&amp;"'!$A$8:$T$42"),Table1[[#This Row],[r]],FALSE))</f>
        <v>0</v>
      </c>
      <c r="AE1139" s="72" t="str">
        <f>IF(VLOOKUP(Table1[[#This Row],[sheet]],Prg!$A$7:$J$31,10,FALSE)="","",VLOOKUP(Table1[[#This Row],[sheet]],Prg!$A$7:$J$31,10,FALSE)*1)</f>
        <v/>
      </c>
      <c r="AF1139" s="72">
        <f>VLOOKUP(Table1[[#This Row],[sheet]],Prg!$A$7:$J$31,5,FALSE)</f>
        <v>0</v>
      </c>
      <c r="AG1139" s="72">
        <f>ROW()</f>
        <v>1139</v>
      </c>
    </row>
    <row r="1140" spans="24:33" hidden="1" x14ac:dyDescent="0.3">
      <c r="X1140" s="66">
        <v>7</v>
      </c>
      <c r="Y1140" s="66" t="s">
        <v>480</v>
      </c>
      <c r="Z1140" s="66" t="s">
        <v>29</v>
      </c>
      <c r="AA1140" s="66" t="str">
        <f>IF(OR(VLOOKUP(Table1[[#This Row],[sheet]],Prg!$A$7:$F$31,6,FALSE)=Prg!$O$2,VLOOKUP(Table1[[#This Row],[sheet]],Prg!$A$7:$F$31,6,FALSE)=Prg!$O$3),"Yes","No")</f>
        <v>No</v>
      </c>
      <c r="AB1140" s="66">
        <v>2023</v>
      </c>
      <c r="AC1140" s="72">
        <v>16</v>
      </c>
      <c r="AD1140" s="66">
        <f ca="1">IF(ISERROR(VLOOKUP(Table1[[#This Row],[item]],INDIRECT("'"&amp;Table1[[#This Row],[sheet]]&amp;"'!$A$8:$T$42"),Table1[[#This Row],[r]],FALSE)),"",VLOOKUP(Table1[[#This Row],[item]],INDIRECT("'"&amp;Table1[[#This Row],[sheet]]&amp;"'!$A$8:$T$42"),Table1[[#This Row],[r]],FALSE))</f>
        <v>0</v>
      </c>
      <c r="AE1140" s="72" t="str">
        <f>IF(VLOOKUP(Table1[[#This Row],[sheet]],Prg!$A$7:$J$31,10,FALSE)="","",VLOOKUP(Table1[[#This Row],[sheet]],Prg!$A$7:$J$31,10,FALSE)*1)</f>
        <v/>
      </c>
      <c r="AF1140" s="72">
        <f>VLOOKUP(Table1[[#This Row],[sheet]],Prg!$A$7:$J$31,5,FALSE)</f>
        <v>0</v>
      </c>
      <c r="AG1140" s="72">
        <f>ROW()</f>
        <v>1140</v>
      </c>
    </row>
    <row r="1141" spans="24:33" hidden="1" x14ac:dyDescent="0.3">
      <c r="X1141" s="66">
        <v>7</v>
      </c>
      <c r="Y1141" s="66" t="s">
        <v>481</v>
      </c>
      <c r="Z1141" s="66" t="s">
        <v>30</v>
      </c>
      <c r="AA1141" s="66" t="str">
        <f>IF(OR(VLOOKUP(Table1[[#This Row],[sheet]],Prg!$A$7:$F$31,6,FALSE)=Prg!$O$2,VLOOKUP(Table1[[#This Row],[sheet]],Prg!$A$7:$F$31,6,FALSE)=Prg!$O$3),"Yes","No")</f>
        <v>No</v>
      </c>
      <c r="AB1141" s="66">
        <v>2023</v>
      </c>
      <c r="AC1141" s="72">
        <v>16</v>
      </c>
      <c r="AD1141" s="66">
        <f ca="1">IF(ISERROR(VLOOKUP(Table1[[#This Row],[item]],INDIRECT("'"&amp;Table1[[#This Row],[sheet]]&amp;"'!$A$8:$T$42"),Table1[[#This Row],[r]],FALSE)),"",VLOOKUP(Table1[[#This Row],[item]],INDIRECT("'"&amp;Table1[[#This Row],[sheet]]&amp;"'!$A$8:$T$42"),Table1[[#This Row],[r]],FALSE))</f>
        <v>0</v>
      </c>
      <c r="AE1141" s="72" t="str">
        <f>IF(VLOOKUP(Table1[[#This Row],[sheet]],Prg!$A$7:$J$31,10,FALSE)="","",VLOOKUP(Table1[[#This Row],[sheet]],Prg!$A$7:$J$31,10,FALSE)*1)</f>
        <v/>
      </c>
      <c r="AF1141" s="72">
        <f>VLOOKUP(Table1[[#This Row],[sheet]],Prg!$A$7:$J$31,5,FALSE)</f>
        <v>0</v>
      </c>
      <c r="AG1141" s="72">
        <f>ROW()</f>
        <v>1141</v>
      </c>
    </row>
    <row r="1142" spans="24:33" hidden="1" x14ac:dyDescent="0.3">
      <c r="X1142" s="66">
        <v>7</v>
      </c>
      <c r="Y1142" s="66" t="s">
        <v>482</v>
      </c>
      <c r="Z1142" s="66" t="s">
        <v>27</v>
      </c>
      <c r="AA1142" s="66" t="str">
        <f>IF(OR(VLOOKUP(Table1[[#This Row],[sheet]],Prg!$A$7:$F$31,6,FALSE)=Prg!$O$2,VLOOKUP(Table1[[#This Row],[sheet]],Prg!$A$7:$F$31,6,FALSE)=Prg!$O$3),"Yes","No")</f>
        <v>No</v>
      </c>
      <c r="AB1142" s="66">
        <v>2023</v>
      </c>
      <c r="AC1142" s="72">
        <v>16</v>
      </c>
      <c r="AD1142" s="66">
        <f ca="1">IF(ISERROR(VLOOKUP(Table1[[#This Row],[item]],INDIRECT("'"&amp;Table1[[#This Row],[sheet]]&amp;"'!$A$8:$T$42"),Table1[[#This Row],[r]],FALSE)),"",VLOOKUP(Table1[[#This Row],[item]],INDIRECT("'"&amp;Table1[[#This Row],[sheet]]&amp;"'!$A$8:$T$42"),Table1[[#This Row],[r]],FALSE))</f>
        <v>0</v>
      </c>
      <c r="AE1142" s="72" t="str">
        <f>IF(VLOOKUP(Table1[[#This Row],[sheet]],Prg!$A$7:$J$31,10,FALSE)="","",VLOOKUP(Table1[[#This Row],[sheet]],Prg!$A$7:$J$31,10,FALSE)*1)</f>
        <v/>
      </c>
      <c r="AF1142" s="72">
        <f>VLOOKUP(Table1[[#This Row],[sheet]],Prg!$A$7:$J$31,5,FALSE)</f>
        <v>0</v>
      </c>
      <c r="AG1142" s="72">
        <f>ROW()</f>
        <v>1142</v>
      </c>
    </row>
    <row r="1143" spans="24:33" hidden="1" x14ac:dyDescent="0.3">
      <c r="X1143" s="66">
        <v>7</v>
      </c>
      <c r="Y1143" s="66" t="s">
        <v>476</v>
      </c>
      <c r="Z1143" s="66" t="s">
        <v>469</v>
      </c>
      <c r="AA1143" s="66" t="str">
        <f>IF(OR(VLOOKUP(Table1[[#This Row],[sheet]],Prg!$A$7:$F$31,6,FALSE)=Prg!$O$2,VLOOKUP(Table1[[#This Row],[sheet]],Prg!$A$7:$F$31,6,FALSE)=Prg!$O$3),"Yes","No")</f>
        <v>No</v>
      </c>
      <c r="AB1143" s="66">
        <v>2023</v>
      </c>
      <c r="AC1143" s="72">
        <v>16</v>
      </c>
      <c r="AD1143" s="66">
        <f ca="1">IF(ISERROR(VLOOKUP(Table1[[#This Row],[item]],INDIRECT("'"&amp;Table1[[#This Row],[sheet]]&amp;"'!$A$8:$T$42"),Table1[[#This Row],[r]],FALSE)),"",VLOOKUP(Table1[[#This Row],[item]],INDIRECT("'"&amp;Table1[[#This Row],[sheet]]&amp;"'!$A$8:$T$42"),Table1[[#This Row],[r]],FALSE))</f>
        <v>0</v>
      </c>
      <c r="AE1143" s="72" t="str">
        <f>IF(VLOOKUP(Table1[[#This Row],[sheet]],Prg!$A$7:$J$31,10,FALSE)="","",VLOOKUP(Table1[[#This Row],[sheet]],Prg!$A$7:$J$31,10,FALSE)*1)</f>
        <v/>
      </c>
      <c r="AF1143" s="72">
        <f>VLOOKUP(Table1[[#This Row],[sheet]],Prg!$A$7:$J$31,5,FALSE)</f>
        <v>0</v>
      </c>
      <c r="AG1143" s="72">
        <f>ROW()</f>
        <v>1143</v>
      </c>
    </row>
    <row r="1144" spans="24:33" hidden="1" x14ac:dyDescent="0.3">
      <c r="X1144" s="66">
        <v>7</v>
      </c>
      <c r="Y1144" s="66" t="s">
        <v>483</v>
      </c>
      <c r="Z1144" s="66" t="s">
        <v>470</v>
      </c>
      <c r="AA1144" s="66" t="str">
        <f>IF(OR(VLOOKUP(Table1[[#This Row],[sheet]],Prg!$A$7:$F$31,6,FALSE)=Prg!$O$2,VLOOKUP(Table1[[#This Row],[sheet]],Prg!$A$7:$F$31,6,FALSE)=Prg!$O$3),"Yes","No")</f>
        <v>No</v>
      </c>
      <c r="AB1144" s="66">
        <v>2023</v>
      </c>
      <c r="AC1144" s="72">
        <v>16</v>
      </c>
      <c r="AD1144" s="66">
        <f ca="1">IF(ISERROR(VLOOKUP(Table1[[#This Row],[item]],INDIRECT("'"&amp;Table1[[#This Row],[sheet]]&amp;"'!$A$8:$T$42"),Table1[[#This Row],[r]],FALSE)),"",VLOOKUP(Table1[[#This Row],[item]],INDIRECT("'"&amp;Table1[[#This Row],[sheet]]&amp;"'!$A$8:$T$42"),Table1[[#This Row],[r]],FALSE))</f>
        <v>0</v>
      </c>
      <c r="AE1144" s="72" t="str">
        <f>IF(VLOOKUP(Table1[[#This Row],[sheet]],Prg!$A$7:$J$31,10,FALSE)="","",VLOOKUP(Table1[[#This Row],[sheet]],Prg!$A$7:$J$31,10,FALSE)*1)</f>
        <v/>
      </c>
      <c r="AF1144" s="72">
        <f>VLOOKUP(Table1[[#This Row],[sheet]],Prg!$A$7:$J$31,5,FALSE)</f>
        <v>0</v>
      </c>
      <c r="AG1144" s="72">
        <f>ROW()</f>
        <v>1144</v>
      </c>
    </row>
    <row r="1145" spans="24:33" hidden="1" x14ac:dyDescent="0.3">
      <c r="X1145" s="66">
        <v>7</v>
      </c>
      <c r="Y1145" s="66" t="s">
        <v>484</v>
      </c>
      <c r="Z1145" s="66" t="s">
        <v>471</v>
      </c>
      <c r="AA1145" s="66" t="str">
        <f>IF(OR(VLOOKUP(Table1[[#This Row],[sheet]],Prg!$A$7:$F$31,6,FALSE)=Prg!$O$2,VLOOKUP(Table1[[#This Row],[sheet]],Prg!$A$7:$F$31,6,FALSE)=Prg!$O$3),"Yes","No")</f>
        <v>No</v>
      </c>
      <c r="AB1145" s="66">
        <v>2023</v>
      </c>
      <c r="AC1145" s="72">
        <v>16</v>
      </c>
      <c r="AD1145" s="66">
        <f ca="1">IF(ISERROR(VLOOKUP(Table1[[#This Row],[item]],INDIRECT("'"&amp;Table1[[#This Row],[sheet]]&amp;"'!$A$8:$T$42"),Table1[[#This Row],[r]],FALSE)),"",VLOOKUP(Table1[[#This Row],[item]],INDIRECT("'"&amp;Table1[[#This Row],[sheet]]&amp;"'!$A$8:$T$42"),Table1[[#This Row],[r]],FALSE))</f>
        <v>0</v>
      </c>
      <c r="AE1145" s="72" t="str">
        <f>IF(VLOOKUP(Table1[[#This Row],[sheet]],Prg!$A$7:$J$31,10,FALSE)="","",VLOOKUP(Table1[[#This Row],[sheet]],Prg!$A$7:$J$31,10,FALSE)*1)</f>
        <v/>
      </c>
      <c r="AF1145" s="72">
        <f>VLOOKUP(Table1[[#This Row],[sheet]],Prg!$A$7:$J$31,5,FALSE)</f>
        <v>0</v>
      </c>
      <c r="AG1145" s="72">
        <f>ROW()</f>
        <v>1145</v>
      </c>
    </row>
    <row r="1146" spans="24:33" hidden="1" x14ac:dyDescent="0.3">
      <c r="X1146" s="66">
        <v>7</v>
      </c>
      <c r="Y1146" s="66" t="s">
        <v>485</v>
      </c>
      <c r="Z1146" s="66" t="s">
        <v>472</v>
      </c>
      <c r="AA1146" s="66" t="str">
        <f>IF(OR(VLOOKUP(Table1[[#This Row],[sheet]],Prg!$A$7:$F$31,6,FALSE)=Prg!$O$2,VLOOKUP(Table1[[#This Row],[sheet]],Prg!$A$7:$F$31,6,FALSE)=Prg!$O$3),"Yes","No")</f>
        <v>No</v>
      </c>
      <c r="AB1146" s="66">
        <v>2023</v>
      </c>
      <c r="AC1146" s="72">
        <v>16</v>
      </c>
      <c r="AD1146" s="66">
        <f ca="1">IF(ISERROR(VLOOKUP(Table1[[#This Row],[item]],INDIRECT("'"&amp;Table1[[#This Row],[sheet]]&amp;"'!$A$8:$T$42"),Table1[[#This Row],[r]],FALSE)),"",VLOOKUP(Table1[[#This Row],[item]],INDIRECT("'"&amp;Table1[[#This Row],[sheet]]&amp;"'!$A$8:$T$42"),Table1[[#This Row],[r]],FALSE))</f>
        <v>0</v>
      </c>
      <c r="AE1146" s="72" t="str">
        <f>IF(VLOOKUP(Table1[[#This Row],[sheet]],Prg!$A$7:$J$31,10,FALSE)="","",VLOOKUP(Table1[[#This Row],[sheet]],Prg!$A$7:$J$31,10,FALSE)*1)</f>
        <v/>
      </c>
      <c r="AF1146" s="72">
        <f>VLOOKUP(Table1[[#This Row],[sheet]],Prg!$A$7:$J$31,5,FALSE)</f>
        <v>0</v>
      </c>
      <c r="AG1146" s="72">
        <f>ROW()</f>
        <v>1146</v>
      </c>
    </row>
    <row r="1147" spans="24:33" hidden="1" x14ac:dyDescent="0.3">
      <c r="X1147" s="66">
        <v>7</v>
      </c>
      <c r="Y1147" s="66" t="s">
        <v>486</v>
      </c>
      <c r="Z1147" s="66" t="s">
        <v>31</v>
      </c>
      <c r="AA1147" s="66" t="str">
        <f>IF(OR(VLOOKUP(Table1[[#This Row],[sheet]],Prg!$A$7:$F$31,6,FALSE)=Prg!$O$2,VLOOKUP(Table1[[#This Row],[sheet]],Prg!$A$7:$F$31,6,FALSE)=Prg!$O$3),"Yes","No")</f>
        <v>No</v>
      </c>
      <c r="AB1147" s="66">
        <v>2023</v>
      </c>
      <c r="AC1147" s="72">
        <v>16</v>
      </c>
      <c r="AD1147" s="66">
        <f ca="1">IF(ISERROR(VLOOKUP(Table1[[#This Row],[item]],INDIRECT("'"&amp;Table1[[#This Row],[sheet]]&amp;"'!$A$8:$T$42"),Table1[[#This Row],[r]],FALSE)),"",VLOOKUP(Table1[[#This Row],[item]],INDIRECT("'"&amp;Table1[[#This Row],[sheet]]&amp;"'!$A$8:$T$42"),Table1[[#This Row],[r]],FALSE))</f>
        <v>0</v>
      </c>
      <c r="AE1147" s="72" t="str">
        <f>IF(VLOOKUP(Table1[[#This Row],[sheet]],Prg!$A$7:$J$31,10,FALSE)="","",VLOOKUP(Table1[[#This Row],[sheet]],Prg!$A$7:$J$31,10,FALSE)*1)</f>
        <v/>
      </c>
      <c r="AF1147" s="72">
        <f>VLOOKUP(Table1[[#This Row],[sheet]],Prg!$A$7:$J$31,5,FALSE)</f>
        <v>0</v>
      </c>
      <c r="AG1147" s="72">
        <f>ROW()</f>
        <v>1147</v>
      </c>
    </row>
    <row r="1148" spans="24:33" hidden="1" x14ac:dyDescent="0.3">
      <c r="X1148" s="66">
        <v>7</v>
      </c>
      <c r="Y1148" s="66" t="s">
        <v>487</v>
      </c>
      <c r="Z1148" s="66" t="s">
        <v>12</v>
      </c>
      <c r="AA1148" s="66" t="str">
        <f>IF(OR(VLOOKUP(Table1[[#This Row],[sheet]],Prg!$A$7:$F$31,6,FALSE)=Prg!$O$2,VLOOKUP(Table1[[#This Row],[sheet]],Prg!$A$7:$F$31,6,FALSE)=Prg!$O$3),"Yes","No")</f>
        <v>No</v>
      </c>
      <c r="AB1148" s="66">
        <v>2024</v>
      </c>
      <c r="AC1148" s="72">
        <v>17</v>
      </c>
      <c r="AD1148" s="66">
        <f ca="1">IF(ISERROR(VLOOKUP(Table1[[#This Row],[item]],INDIRECT("'"&amp;Table1[[#This Row],[sheet]]&amp;"'!$A$8:$T$42"),Table1[[#This Row],[r]],FALSE)),"",VLOOKUP(Table1[[#This Row],[item]],INDIRECT("'"&amp;Table1[[#This Row],[sheet]]&amp;"'!$A$8:$T$42"),Table1[[#This Row],[r]],FALSE))</f>
        <v>0</v>
      </c>
      <c r="AE1148" s="72" t="str">
        <f>IF(VLOOKUP(Table1[[#This Row],[sheet]],Prg!$A$7:$J$31,10,FALSE)="","",VLOOKUP(Table1[[#This Row],[sheet]],Prg!$A$7:$J$31,10,FALSE)*1)</f>
        <v/>
      </c>
      <c r="AF1148" s="72">
        <f>VLOOKUP(Table1[[#This Row],[sheet]],Prg!$A$7:$J$31,5,FALSE)</f>
        <v>0</v>
      </c>
      <c r="AG1148" s="72">
        <f>ROW()</f>
        <v>1148</v>
      </c>
    </row>
    <row r="1149" spans="24:33" hidden="1" x14ac:dyDescent="0.3">
      <c r="X1149" s="66">
        <v>7</v>
      </c>
      <c r="Y1149" s="66" t="s">
        <v>488</v>
      </c>
      <c r="Z1149" s="66" t="s">
        <v>13</v>
      </c>
      <c r="AA1149" s="66" t="str">
        <f>IF(OR(VLOOKUP(Table1[[#This Row],[sheet]],Prg!$A$7:$F$31,6,FALSE)=Prg!$O$2,VLOOKUP(Table1[[#This Row],[sheet]],Prg!$A$7:$F$31,6,FALSE)=Prg!$O$3),"Yes","No")</f>
        <v>No</v>
      </c>
      <c r="AB1149" s="66">
        <v>2024</v>
      </c>
      <c r="AC1149" s="72">
        <v>17</v>
      </c>
      <c r="AD1149" s="66">
        <f ca="1">IF(ISERROR(VLOOKUP(Table1[[#This Row],[item]],INDIRECT("'"&amp;Table1[[#This Row],[sheet]]&amp;"'!$A$8:$T$42"),Table1[[#This Row],[r]],FALSE)),"",VLOOKUP(Table1[[#This Row],[item]],INDIRECT("'"&amp;Table1[[#This Row],[sheet]]&amp;"'!$A$8:$T$42"),Table1[[#This Row],[r]],FALSE))</f>
        <v>0</v>
      </c>
      <c r="AE1149" s="72" t="str">
        <f>IF(VLOOKUP(Table1[[#This Row],[sheet]],Prg!$A$7:$J$31,10,FALSE)="","",VLOOKUP(Table1[[#This Row],[sheet]],Prg!$A$7:$J$31,10,FALSE)*1)</f>
        <v/>
      </c>
      <c r="AF1149" s="72">
        <f>VLOOKUP(Table1[[#This Row],[sheet]],Prg!$A$7:$J$31,5,FALSE)</f>
        <v>0</v>
      </c>
      <c r="AG1149" s="72">
        <f>ROW()</f>
        <v>1149</v>
      </c>
    </row>
    <row r="1150" spans="24:33" hidden="1" x14ac:dyDescent="0.3">
      <c r="X1150" s="66">
        <v>7</v>
      </c>
      <c r="Y1150" s="66" t="s">
        <v>489</v>
      </c>
      <c r="Z1150" s="66" t="s">
        <v>14</v>
      </c>
      <c r="AA1150" s="66" t="str">
        <f>IF(OR(VLOOKUP(Table1[[#This Row],[sheet]],Prg!$A$7:$F$31,6,FALSE)=Prg!$O$2,VLOOKUP(Table1[[#This Row],[sheet]],Prg!$A$7:$F$31,6,FALSE)=Prg!$O$3),"Yes","No")</f>
        <v>No</v>
      </c>
      <c r="AB1150" s="66">
        <v>2024</v>
      </c>
      <c r="AC1150" s="72">
        <v>17</v>
      </c>
      <c r="AD1150" s="66">
        <f ca="1">IF(ISERROR(VLOOKUP(Table1[[#This Row],[item]],INDIRECT("'"&amp;Table1[[#This Row],[sheet]]&amp;"'!$A$8:$T$42"),Table1[[#This Row],[r]],FALSE)),"",VLOOKUP(Table1[[#This Row],[item]],INDIRECT("'"&amp;Table1[[#This Row],[sheet]]&amp;"'!$A$8:$T$42"),Table1[[#This Row],[r]],FALSE))</f>
        <v>0</v>
      </c>
      <c r="AE1150" s="72" t="str">
        <f>IF(VLOOKUP(Table1[[#This Row],[sheet]],Prg!$A$7:$J$31,10,FALSE)="","",VLOOKUP(Table1[[#This Row],[sheet]],Prg!$A$7:$J$31,10,FALSE)*1)</f>
        <v/>
      </c>
      <c r="AF1150" s="72">
        <f>VLOOKUP(Table1[[#This Row],[sheet]],Prg!$A$7:$J$31,5,FALSE)</f>
        <v>0</v>
      </c>
      <c r="AG1150" s="72">
        <f>ROW()</f>
        <v>1150</v>
      </c>
    </row>
    <row r="1151" spans="24:33" hidden="1" x14ac:dyDescent="0.3">
      <c r="X1151" s="66">
        <v>7</v>
      </c>
      <c r="Y1151" s="66" t="s">
        <v>490</v>
      </c>
      <c r="Z1151" s="66" t="s">
        <v>464</v>
      </c>
      <c r="AA1151" s="66" t="str">
        <f>IF(OR(VLOOKUP(Table1[[#This Row],[sheet]],Prg!$A$7:$F$31,6,FALSE)=Prg!$O$2,VLOOKUP(Table1[[#This Row],[sheet]],Prg!$A$7:$F$31,6,FALSE)=Prg!$O$3),"Yes","No")</f>
        <v>No</v>
      </c>
      <c r="AB1151" s="66">
        <v>2024</v>
      </c>
      <c r="AC1151" s="72">
        <v>17</v>
      </c>
      <c r="AD1151" s="66">
        <f ca="1">IF(ISERROR(VLOOKUP(Table1[[#This Row],[item]],INDIRECT("'"&amp;Table1[[#This Row],[sheet]]&amp;"'!$A$8:$T$42"),Table1[[#This Row],[r]],FALSE)),"",VLOOKUP(Table1[[#This Row],[item]],INDIRECT("'"&amp;Table1[[#This Row],[sheet]]&amp;"'!$A$8:$T$42"),Table1[[#This Row],[r]],FALSE))</f>
        <v>0</v>
      </c>
      <c r="AE1151" s="72" t="str">
        <f>IF(VLOOKUP(Table1[[#This Row],[sheet]],Prg!$A$7:$J$31,10,FALSE)="","",VLOOKUP(Table1[[#This Row],[sheet]],Prg!$A$7:$J$31,10,FALSE)*1)</f>
        <v/>
      </c>
      <c r="AF1151" s="72">
        <f>VLOOKUP(Table1[[#This Row],[sheet]],Prg!$A$7:$J$31,5,FALSE)</f>
        <v>0</v>
      </c>
      <c r="AG1151" s="72">
        <f>ROW()</f>
        <v>1151</v>
      </c>
    </row>
    <row r="1152" spans="24:33" hidden="1" x14ac:dyDescent="0.3">
      <c r="X1152" s="66">
        <v>7</v>
      </c>
      <c r="Y1152" s="66" t="s">
        <v>491</v>
      </c>
      <c r="Z1152" s="66" t="s">
        <v>15</v>
      </c>
      <c r="AA1152" s="66" t="str">
        <f>IF(OR(VLOOKUP(Table1[[#This Row],[sheet]],Prg!$A$7:$F$31,6,FALSE)=Prg!$O$2,VLOOKUP(Table1[[#This Row],[sheet]],Prg!$A$7:$F$31,6,FALSE)=Prg!$O$3),"Yes","No")</f>
        <v>No</v>
      </c>
      <c r="AB1152" s="66">
        <v>2024</v>
      </c>
      <c r="AC1152" s="72">
        <v>17</v>
      </c>
      <c r="AD1152" s="66">
        <f ca="1">IF(ISERROR(VLOOKUP(Table1[[#This Row],[item]],INDIRECT("'"&amp;Table1[[#This Row],[sheet]]&amp;"'!$A$8:$T$42"),Table1[[#This Row],[r]],FALSE)),"",VLOOKUP(Table1[[#This Row],[item]],INDIRECT("'"&amp;Table1[[#This Row],[sheet]]&amp;"'!$A$8:$T$42"),Table1[[#This Row],[r]],FALSE))</f>
        <v>0</v>
      </c>
      <c r="AE1152" s="72" t="str">
        <f>IF(VLOOKUP(Table1[[#This Row],[sheet]],Prg!$A$7:$J$31,10,FALSE)="","",VLOOKUP(Table1[[#This Row],[sheet]],Prg!$A$7:$J$31,10,FALSE)*1)</f>
        <v/>
      </c>
      <c r="AF1152" s="72">
        <f>VLOOKUP(Table1[[#This Row],[sheet]],Prg!$A$7:$J$31,5,FALSE)</f>
        <v>0</v>
      </c>
      <c r="AG1152" s="72">
        <f>ROW()</f>
        <v>1152</v>
      </c>
    </row>
    <row r="1153" spans="24:33" hidden="1" x14ac:dyDescent="0.3">
      <c r="X1153" s="66">
        <v>7</v>
      </c>
      <c r="Y1153" s="66" t="s">
        <v>492</v>
      </c>
      <c r="Z1153" s="66" t="s">
        <v>16</v>
      </c>
      <c r="AA1153" s="66" t="str">
        <f>IF(OR(VLOOKUP(Table1[[#This Row],[sheet]],Prg!$A$7:$F$31,6,FALSE)=Prg!$O$2,VLOOKUP(Table1[[#This Row],[sheet]],Prg!$A$7:$F$31,6,FALSE)=Prg!$O$3),"Yes","No")</f>
        <v>No</v>
      </c>
      <c r="AB1153" s="66">
        <v>2024</v>
      </c>
      <c r="AC1153" s="72">
        <v>17</v>
      </c>
      <c r="AD1153" s="66">
        <f ca="1">IF(ISERROR(VLOOKUP(Table1[[#This Row],[item]],INDIRECT("'"&amp;Table1[[#This Row],[sheet]]&amp;"'!$A$8:$T$42"),Table1[[#This Row],[r]],FALSE)),"",VLOOKUP(Table1[[#This Row],[item]],INDIRECT("'"&amp;Table1[[#This Row],[sheet]]&amp;"'!$A$8:$T$42"),Table1[[#This Row],[r]],FALSE))</f>
        <v>0</v>
      </c>
      <c r="AE1153" s="72" t="str">
        <f>IF(VLOOKUP(Table1[[#This Row],[sheet]],Prg!$A$7:$J$31,10,FALSE)="","",VLOOKUP(Table1[[#This Row],[sheet]],Prg!$A$7:$J$31,10,FALSE)*1)</f>
        <v/>
      </c>
      <c r="AF1153" s="72">
        <f>VLOOKUP(Table1[[#This Row],[sheet]],Prg!$A$7:$J$31,5,FALSE)</f>
        <v>0</v>
      </c>
      <c r="AG1153" s="72">
        <f>ROW()</f>
        <v>1153</v>
      </c>
    </row>
    <row r="1154" spans="24:33" hidden="1" x14ac:dyDescent="0.3">
      <c r="X1154" s="66">
        <v>7</v>
      </c>
      <c r="Y1154" s="66" t="s">
        <v>493</v>
      </c>
      <c r="Z1154" s="66" t="s">
        <v>17</v>
      </c>
      <c r="AA1154" s="66" t="str">
        <f>IF(OR(VLOOKUP(Table1[[#This Row],[sheet]],Prg!$A$7:$F$31,6,FALSE)=Prg!$O$2,VLOOKUP(Table1[[#This Row],[sheet]],Prg!$A$7:$F$31,6,FALSE)=Prg!$O$3),"Yes","No")</f>
        <v>No</v>
      </c>
      <c r="AB1154" s="66">
        <v>2024</v>
      </c>
      <c r="AC1154" s="72">
        <v>17</v>
      </c>
      <c r="AD1154" s="66">
        <f ca="1">IF(ISERROR(VLOOKUP(Table1[[#This Row],[item]],INDIRECT("'"&amp;Table1[[#This Row],[sheet]]&amp;"'!$A$8:$T$42"),Table1[[#This Row],[r]],FALSE)),"",VLOOKUP(Table1[[#This Row],[item]],INDIRECT("'"&amp;Table1[[#This Row],[sheet]]&amp;"'!$A$8:$T$42"),Table1[[#This Row],[r]],FALSE))</f>
        <v>0</v>
      </c>
      <c r="AE1154" s="72" t="str">
        <f>IF(VLOOKUP(Table1[[#This Row],[sheet]],Prg!$A$7:$J$31,10,FALSE)="","",VLOOKUP(Table1[[#This Row],[sheet]],Prg!$A$7:$J$31,10,FALSE)*1)</f>
        <v/>
      </c>
      <c r="AF1154" s="72">
        <f>VLOOKUP(Table1[[#This Row],[sheet]],Prg!$A$7:$J$31,5,FALSE)</f>
        <v>0</v>
      </c>
      <c r="AG1154" s="72">
        <f>ROW()</f>
        <v>1154</v>
      </c>
    </row>
    <row r="1155" spans="24:33" hidden="1" x14ac:dyDescent="0.3">
      <c r="X1155" s="66">
        <v>7</v>
      </c>
      <c r="Y1155" s="66" t="s">
        <v>494</v>
      </c>
      <c r="Z1155" s="66" t="s">
        <v>465</v>
      </c>
      <c r="AA1155" s="66" t="str">
        <f>IF(OR(VLOOKUP(Table1[[#This Row],[sheet]],Prg!$A$7:$F$31,6,FALSE)=Prg!$O$2,VLOOKUP(Table1[[#This Row],[sheet]],Prg!$A$7:$F$31,6,FALSE)=Prg!$O$3),"Yes","No")</f>
        <v>No</v>
      </c>
      <c r="AB1155" s="66">
        <v>2024</v>
      </c>
      <c r="AC1155" s="72">
        <v>17</v>
      </c>
      <c r="AD1155" s="66">
        <f ca="1">IF(ISERROR(VLOOKUP(Table1[[#This Row],[item]],INDIRECT("'"&amp;Table1[[#This Row],[sheet]]&amp;"'!$A$8:$T$42"),Table1[[#This Row],[r]],FALSE)),"",VLOOKUP(Table1[[#This Row],[item]],INDIRECT("'"&amp;Table1[[#This Row],[sheet]]&amp;"'!$A$8:$T$42"),Table1[[#This Row],[r]],FALSE))</f>
        <v>0</v>
      </c>
      <c r="AE1155" s="72" t="str">
        <f>IF(VLOOKUP(Table1[[#This Row],[sheet]],Prg!$A$7:$J$31,10,FALSE)="","",VLOOKUP(Table1[[#This Row],[sheet]],Prg!$A$7:$J$31,10,FALSE)*1)</f>
        <v/>
      </c>
      <c r="AF1155" s="72">
        <f>VLOOKUP(Table1[[#This Row],[sheet]],Prg!$A$7:$J$31,5,FALSE)</f>
        <v>0</v>
      </c>
      <c r="AG1155" s="72">
        <f>ROW()</f>
        <v>1155</v>
      </c>
    </row>
    <row r="1156" spans="24:33" hidden="1" x14ac:dyDescent="0.3">
      <c r="X1156" s="66">
        <v>7</v>
      </c>
      <c r="Y1156" s="66" t="s">
        <v>495</v>
      </c>
      <c r="Z1156" s="66" t="s">
        <v>18</v>
      </c>
      <c r="AA1156" s="66" t="str">
        <f>IF(OR(VLOOKUP(Table1[[#This Row],[sheet]],Prg!$A$7:$F$31,6,FALSE)=Prg!$O$2,VLOOKUP(Table1[[#This Row],[sheet]],Prg!$A$7:$F$31,6,FALSE)=Prg!$O$3),"Yes","No")</f>
        <v>No</v>
      </c>
      <c r="AB1156" s="66">
        <v>2024</v>
      </c>
      <c r="AC1156" s="72">
        <v>17</v>
      </c>
      <c r="AD1156" s="66">
        <f ca="1">IF(ISERROR(VLOOKUP(Table1[[#This Row],[item]],INDIRECT("'"&amp;Table1[[#This Row],[sheet]]&amp;"'!$A$8:$T$42"),Table1[[#This Row],[r]],FALSE)),"",VLOOKUP(Table1[[#This Row],[item]],INDIRECT("'"&amp;Table1[[#This Row],[sheet]]&amp;"'!$A$8:$T$42"),Table1[[#This Row],[r]],FALSE))</f>
        <v>0</v>
      </c>
      <c r="AE1156" s="72" t="str">
        <f>IF(VLOOKUP(Table1[[#This Row],[sheet]],Prg!$A$7:$J$31,10,FALSE)="","",VLOOKUP(Table1[[#This Row],[sheet]],Prg!$A$7:$J$31,10,FALSE)*1)</f>
        <v/>
      </c>
      <c r="AF1156" s="72">
        <f>VLOOKUP(Table1[[#This Row],[sheet]],Prg!$A$7:$J$31,5,FALSE)</f>
        <v>0</v>
      </c>
      <c r="AG1156" s="72">
        <f>ROW()</f>
        <v>1156</v>
      </c>
    </row>
    <row r="1157" spans="24:33" hidden="1" x14ac:dyDescent="0.3">
      <c r="X1157" s="66">
        <v>7</v>
      </c>
      <c r="Y1157" s="66" t="s">
        <v>496</v>
      </c>
      <c r="Z1157" s="66" t="s">
        <v>19</v>
      </c>
      <c r="AA1157" s="66" t="str">
        <f>IF(OR(VLOOKUP(Table1[[#This Row],[sheet]],Prg!$A$7:$F$31,6,FALSE)=Prg!$O$2,VLOOKUP(Table1[[#This Row],[sheet]],Prg!$A$7:$F$31,6,FALSE)=Prg!$O$3),"Yes","No")</f>
        <v>No</v>
      </c>
      <c r="AB1157" s="66">
        <v>2024</v>
      </c>
      <c r="AC1157" s="72">
        <v>17</v>
      </c>
      <c r="AD1157" s="66">
        <f ca="1">IF(ISERROR(VLOOKUP(Table1[[#This Row],[item]],INDIRECT("'"&amp;Table1[[#This Row],[sheet]]&amp;"'!$A$8:$T$42"),Table1[[#This Row],[r]],FALSE)),"",VLOOKUP(Table1[[#This Row],[item]],INDIRECT("'"&amp;Table1[[#This Row],[sheet]]&amp;"'!$A$8:$T$42"),Table1[[#This Row],[r]],FALSE))</f>
        <v>0</v>
      </c>
      <c r="AE1157" s="72" t="str">
        <f>IF(VLOOKUP(Table1[[#This Row],[sheet]],Prg!$A$7:$J$31,10,FALSE)="","",VLOOKUP(Table1[[#This Row],[sheet]],Prg!$A$7:$J$31,10,FALSE)*1)</f>
        <v/>
      </c>
      <c r="AF1157" s="72">
        <f>VLOOKUP(Table1[[#This Row],[sheet]],Prg!$A$7:$J$31,5,FALSE)</f>
        <v>0</v>
      </c>
      <c r="AG1157" s="72">
        <f>ROW()</f>
        <v>1157</v>
      </c>
    </row>
    <row r="1158" spans="24:33" hidden="1" x14ac:dyDescent="0.3">
      <c r="X1158" s="66">
        <v>7</v>
      </c>
      <c r="Y1158" s="66" t="s">
        <v>497</v>
      </c>
      <c r="Z1158" s="66" t="s">
        <v>20</v>
      </c>
      <c r="AA1158" s="66" t="str">
        <f>IF(OR(VLOOKUP(Table1[[#This Row],[sheet]],Prg!$A$7:$F$31,6,FALSE)=Prg!$O$2,VLOOKUP(Table1[[#This Row],[sheet]],Prg!$A$7:$F$31,6,FALSE)=Prg!$O$3),"Yes","No")</f>
        <v>No</v>
      </c>
      <c r="AB1158" s="66">
        <v>2024</v>
      </c>
      <c r="AC1158" s="72">
        <v>17</v>
      </c>
      <c r="AD1158" s="66">
        <f ca="1">IF(ISERROR(VLOOKUP(Table1[[#This Row],[item]],INDIRECT("'"&amp;Table1[[#This Row],[sheet]]&amp;"'!$A$8:$T$42"),Table1[[#This Row],[r]],FALSE)),"",VLOOKUP(Table1[[#This Row],[item]],INDIRECT("'"&amp;Table1[[#This Row],[sheet]]&amp;"'!$A$8:$T$42"),Table1[[#This Row],[r]],FALSE))</f>
        <v>0</v>
      </c>
      <c r="AE1158" s="72" t="str">
        <f>IF(VLOOKUP(Table1[[#This Row],[sheet]],Prg!$A$7:$J$31,10,FALSE)="","",VLOOKUP(Table1[[#This Row],[sheet]],Prg!$A$7:$J$31,10,FALSE)*1)</f>
        <v/>
      </c>
      <c r="AF1158" s="72">
        <f>VLOOKUP(Table1[[#This Row],[sheet]],Prg!$A$7:$J$31,5,FALSE)</f>
        <v>0</v>
      </c>
      <c r="AG1158" s="72">
        <f>ROW()</f>
        <v>1158</v>
      </c>
    </row>
    <row r="1159" spans="24:33" hidden="1" x14ac:dyDescent="0.3">
      <c r="X1159" s="66">
        <v>7</v>
      </c>
      <c r="Y1159" s="66" t="s">
        <v>498</v>
      </c>
      <c r="Z1159" s="66" t="s">
        <v>466</v>
      </c>
      <c r="AA1159" s="66" t="str">
        <f>IF(OR(VLOOKUP(Table1[[#This Row],[sheet]],Prg!$A$7:$F$31,6,FALSE)=Prg!$O$2,VLOOKUP(Table1[[#This Row],[sheet]],Prg!$A$7:$F$31,6,FALSE)=Prg!$O$3),"Yes","No")</f>
        <v>No</v>
      </c>
      <c r="AB1159" s="66">
        <v>2024</v>
      </c>
      <c r="AC1159" s="72">
        <v>17</v>
      </c>
      <c r="AD1159" s="66">
        <f ca="1">IF(ISERROR(VLOOKUP(Table1[[#This Row],[item]],INDIRECT("'"&amp;Table1[[#This Row],[sheet]]&amp;"'!$A$8:$T$42"),Table1[[#This Row],[r]],FALSE)),"",VLOOKUP(Table1[[#This Row],[item]],INDIRECT("'"&amp;Table1[[#This Row],[sheet]]&amp;"'!$A$8:$T$42"),Table1[[#This Row],[r]],FALSE))</f>
        <v>0</v>
      </c>
      <c r="AE1159" s="72" t="str">
        <f>IF(VLOOKUP(Table1[[#This Row],[sheet]],Prg!$A$7:$J$31,10,FALSE)="","",VLOOKUP(Table1[[#This Row],[sheet]],Prg!$A$7:$J$31,10,FALSE)*1)</f>
        <v/>
      </c>
      <c r="AF1159" s="72">
        <f>VLOOKUP(Table1[[#This Row],[sheet]],Prg!$A$7:$J$31,5,FALSE)</f>
        <v>0</v>
      </c>
      <c r="AG1159" s="72">
        <f>ROW()</f>
        <v>1159</v>
      </c>
    </row>
    <row r="1160" spans="24:33" hidden="1" x14ac:dyDescent="0.3">
      <c r="X1160" s="66">
        <v>7</v>
      </c>
      <c r="Y1160" s="66" t="s">
        <v>499</v>
      </c>
      <c r="Z1160" s="66" t="s">
        <v>21</v>
      </c>
      <c r="AA1160" s="66" t="str">
        <f>IF(OR(VLOOKUP(Table1[[#This Row],[sheet]],Prg!$A$7:$F$31,6,FALSE)=Prg!$O$2,VLOOKUP(Table1[[#This Row],[sheet]],Prg!$A$7:$F$31,6,FALSE)=Prg!$O$3),"Yes","No")</f>
        <v>No</v>
      </c>
      <c r="AB1160" s="66">
        <v>2024</v>
      </c>
      <c r="AC1160" s="72">
        <v>17</v>
      </c>
      <c r="AD1160" s="66">
        <f ca="1">IF(ISERROR(VLOOKUP(Table1[[#This Row],[item]],INDIRECT("'"&amp;Table1[[#This Row],[sheet]]&amp;"'!$A$8:$T$42"),Table1[[#This Row],[r]],FALSE)),"",VLOOKUP(Table1[[#This Row],[item]],INDIRECT("'"&amp;Table1[[#This Row],[sheet]]&amp;"'!$A$8:$T$42"),Table1[[#This Row],[r]],FALSE))</f>
        <v>0</v>
      </c>
      <c r="AE1160" s="72" t="str">
        <f>IF(VLOOKUP(Table1[[#This Row],[sheet]],Prg!$A$7:$J$31,10,FALSE)="","",VLOOKUP(Table1[[#This Row],[sheet]],Prg!$A$7:$J$31,10,FALSE)*1)</f>
        <v/>
      </c>
      <c r="AF1160" s="72">
        <f>VLOOKUP(Table1[[#This Row],[sheet]],Prg!$A$7:$J$31,5,FALSE)</f>
        <v>0</v>
      </c>
      <c r="AG1160" s="72">
        <f>ROW()</f>
        <v>1160</v>
      </c>
    </row>
    <row r="1161" spans="24:33" hidden="1" x14ac:dyDescent="0.3">
      <c r="X1161" s="66">
        <v>7</v>
      </c>
      <c r="Y1161" s="66" t="s">
        <v>500</v>
      </c>
      <c r="Z1161" s="66" t="s">
        <v>22</v>
      </c>
      <c r="AA1161" s="66" t="str">
        <f>IF(OR(VLOOKUP(Table1[[#This Row],[sheet]],Prg!$A$7:$F$31,6,FALSE)=Prg!$O$2,VLOOKUP(Table1[[#This Row],[sheet]],Prg!$A$7:$F$31,6,FALSE)=Prg!$O$3),"Yes","No")</f>
        <v>No</v>
      </c>
      <c r="AB1161" s="66">
        <v>2024</v>
      </c>
      <c r="AC1161" s="72">
        <v>17</v>
      </c>
      <c r="AD1161" s="66">
        <f ca="1">IF(ISERROR(VLOOKUP(Table1[[#This Row],[item]],INDIRECT("'"&amp;Table1[[#This Row],[sheet]]&amp;"'!$A$8:$T$42"),Table1[[#This Row],[r]],FALSE)),"",VLOOKUP(Table1[[#This Row],[item]],INDIRECT("'"&amp;Table1[[#This Row],[sheet]]&amp;"'!$A$8:$T$42"),Table1[[#This Row],[r]],FALSE))</f>
        <v>0</v>
      </c>
      <c r="AE1161" s="72" t="str">
        <f>IF(VLOOKUP(Table1[[#This Row],[sheet]],Prg!$A$7:$J$31,10,FALSE)="","",VLOOKUP(Table1[[#This Row],[sheet]],Prg!$A$7:$J$31,10,FALSE)*1)</f>
        <v/>
      </c>
      <c r="AF1161" s="72">
        <f>VLOOKUP(Table1[[#This Row],[sheet]],Prg!$A$7:$J$31,5,FALSE)</f>
        <v>0</v>
      </c>
      <c r="AG1161" s="72">
        <f>ROW()</f>
        <v>1161</v>
      </c>
    </row>
    <row r="1162" spans="24:33" hidden="1" x14ac:dyDescent="0.3">
      <c r="X1162" s="66">
        <v>7</v>
      </c>
      <c r="Y1162" s="66" t="s">
        <v>501</v>
      </c>
      <c r="Z1162" s="66" t="s">
        <v>23</v>
      </c>
      <c r="AA1162" s="66" t="str">
        <f>IF(OR(VLOOKUP(Table1[[#This Row],[sheet]],Prg!$A$7:$F$31,6,FALSE)=Prg!$O$2,VLOOKUP(Table1[[#This Row],[sheet]],Prg!$A$7:$F$31,6,FALSE)=Prg!$O$3),"Yes","No")</f>
        <v>No</v>
      </c>
      <c r="AB1162" s="66">
        <v>2024</v>
      </c>
      <c r="AC1162" s="72">
        <v>17</v>
      </c>
      <c r="AD1162" s="66">
        <f ca="1">IF(ISERROR(VLOOKUP(Table1[[#This Row],[item]],INDIRECT("'"&amp;Table1[[#This Row],[sheet]]&amp;"'!$A$8:$T$42"),Table1[[#This Row],[r]],FALSE)),"",VLOOKUP(Table1[[#This Row],[item]],INDIRECT("'"&amp;Table1[[#This Row],[sheet]]&amp;"'!$A$8:$T$42"),Table1[[#This Row],[r]],FALSE))</f>
        <v>0</v>
      </c>
      <c r="AE1162" s="72" t="str">
        <f>IF(VLOOKUP(Table1[[#This Row],[sheet]],Prg!$A$7:$J$31,10,FALSE)="","",VLOOKUP(Table1[[#This Row],[sheet]],Prg!$A$7:$J$31,10,FALSE)*1)</f>
        <v/>
      </c>
      <c r="AF1162" s="72">
        <f>VLOOKUP(Table1[[#This Row],[sheet]],Prg!$A$7:$J$31,5,FALSE)</f>
        <v>0</v>
      </c>
      <c r="AG1162" s="72">
        <f>ROW()</f>
        <v>1162</v>
      </c>
    </row>
    <row r="1163" spans="24:33" hidden="1" x14ac:dyDescent="0.3">
      <c r="X1163" s="66">
        <v>7</v>
      </c>
      <c r="Y1163" s="66" t="s">
        <v>502</v>
      </c>
      <c r="Z1163" s="66" t="s">
        <v>467</v>
      </c>
      <c r="AA1163" s="66" t="str">
        <f>IF(OR(VLOOKUP(Table1[[#This Row],[sheet]],Prg!$A$7:$F$31,6,FALSE)=Prg!$O$2,VLOOKUP(Table1[[#This Row],[sheet]],Prg!$A$7:$F$31,6,FALSE)=Prg!$O$3),"Yes","No")</f>
        <v>No</v>
      </c>
      <c r="AB1163" s="66">
        <v>2024</v>
      </c>
      <c r="AC1163" s="72">
        <v>17</v>
      </c>
      <c r="AD1163" s="66">
        <f ca="1">IF(ISERROR(VLOOKUP(Table1[[#This Row],[item]],INDIRECT("'"&amp;Table1[[#This Row],[sheet]]&amp;"'!$A$8:$T$42"),Table1[[#This Row],[r]],FALSE)),"",VLOOKUP(Table1[[#This Row],[item]],INDIRECT("'"&amp;Table1[[#This Row],[sheet]]&amp;"'!$A$8:$T$42"),Table1[[#This Row],[r]],FALSE))</f>
        <v>0</v>
      </c>
      <c r="AE1163" s="72" t="str">
        <f>IF(VLOOKUP(Table1[[#This Row],[sheet]],Prg!$A$7:$J$31,10,FALSE)="","",VLOOKUP(Table1[[#This Row],[sheet]],Prg!$A$7:$J$31,10,FALSE)*1)</f>
        <v/>
      </c>
      <c r="AF1163" s="72">
        <f>VLOOKUP(Table1[[#This Row],[sheet]],Prg!$A$7:$J$31,5,FALSE)</f>
        <v>0</v>
      </c>
      <c r="AG1163" s="72">
        <f>ROW()</f>
        <v>1163</v>
      </c>
    </row>
    <row r="1164" spans="24:33" hidden="1" x14ac:dyDescent="0.3">
      <c r="X1164" s="66">
        <v>7</v>
      </c>
      <c r="Y1164" s="66" t="s">
        <v>473</v>
      </c>
      <c r="Z1164" s="66" t="s">
        <v>1</v>
      </c>
      <c r="AA1164" s="66" t="str">
        <f>IF(OR(VLOOKUP(Table1[[#This Row],[sheet]],Prg!$A$7:$F$31,6,FALSE)=Prg!$O$2,VLOOKUP(Table1[[#This Row],[sheet]],Prg!$A$7:$F$31,6,FALSE)=Prg!$O$3),"Yes","No")</f>
        <v>No</v>
      </c>
      <c r="AB1164" s="66">
        <v>2024</v>
      </c>
      <c r="AC1164" s="72">
        <v>17</v>
      </c>
      <c r="AD1164" s="66">
        <f ca="1">IF(ISERROR(VLOOKUP(Table1[[#This Row],[item]],INDIRECT("'"&amp;Table1[[#This Row],[sheet]]&amp;"'!$A$8:$T$42"),Table1[[#This Row],[r]],FALSE)),"",VLOOKUP(Table1[[#This Row],[item]],INDIRECT("'"&amp;Table1[[#This Row],[sheet]]&amp;"'!$A$8:$T$42"),Table1[[#This Row],[r]],FALSE))</f>
        <v>0</v>
      </c>
      <c r="AE1164" s="72" t="str">
        <f>IF(VLOOKUP(Table1[[#This Row],[sheet]],Prg!$A$7:$J$31,10,FALSE)="","",VLOOKUP(Table1[[#This Row],[sheet]],Prg!$A$7:$J$31,10,FALSE)*1)</f>
        <v/>
      </c>
      <c r="AF1164" s="72">
        <f>VLOOKUP(Table1[[#This Row],[sheet]],Prg!$A$7:$J$31,5,FALSE)</f>
        <v>0</v>
      </c>
      <c r="AG1164" s="72">
        <f>ROW()</f>
        <v>1164</v>
      </c>
    </row>
    <row r="1165" spans="24:33" hidden="1" x14ac:dyDescent="0.3">
      <c r="X1165" s="66">
        <v>7</v>
      </c>
      <c r="Y1165" s="66" t="s">
        <v>474</v>
      </c>
      <c r="Z1165" s="66" t="s">
        <v>24</v>
      </c>
      <c r="AA1165" s="66" t="str">
        <f>IF(OR(VLOOKUP(Table1[[#This Row],[sheet]],Prg!$A$7:$F$31,6,FALSE)=Prg!$O$2,VLOOKUP(Table1[[#This Row],[sheet]],Prg!$A$7:$F$31,6,FALSE)=Prg!$O$3),"Yes","No")</f>
        <v>No</v>
      </c>
      <c r="AB1165" s="66">
        <v>2024</v>
      </c>
      <c r="AC1165" s="72">
        <v>17</v>
      </c>
      <c r="AD1165" s="66">
        <f ca="1">IF(ISERROR(VLOOKUP(Table1[[#This Row],[item]],INDIRECT("'"&amp;Table1[[#This Row],[sheet]]&amp;"'!$A$8:$T$42"),Table1[[#This Row],[r]],FALSE)),"",VLOOKUP(Table1[[#This Row],[item]],INDIRECT("'"&amp;Table1[[#This Row],[sheet]]&amp;"'!$A$8:$T$42"),Table1[[#This Row],[r]],FALSE))</f>
        <v>0</v>
      </c>
      <c r="AE1165" s="72" t="str">
        <f>IF(VLOOKUP(Table1[[#This Row],[sheet]],Prg!$A$7:$J$31,10,FALSE)="","",VLOOKUP(Table1[[#This Row],[sheet]],Prg!$A$7:$J$31,10,FALSE)*1)</f>
        <v/>
      </c>
      <c r="AF1165" s="72">
        <f>VLOOKUP(Table1[[#This Row],[sheet]],Prg!$A$7:$J$31,5,FALSE)</f>
        <v>0</v>
      </c>
      <c r="AG1165" s="72">
        <f>ROW()</f>
        <v>1165</v>
      </c>
    </row>
    <row r="1166" spans="24:33" hidden="1" x14ac:dyDescent="0.3">
      <c r="X1166" s="66">
        <v>7</v>
      </c>
      <c r="Y1166" s="66" t="s">
        <v>477</v>
      </c>
      <c r="Z1166" s="66" t="s">
        <v>25</v>
      </c>
      <c r="AA1166" s="66" t="str">
        <f>IF(OR(VLOOKUP(Table1[[#This Row],[sheet]],Prg!$A$7:$F$31,6,FALSE)=Prg!$O$2,VLOOKUP(Table1[[#This Row],[sheet]],Prg!$A$7:$F$31,6,FALSE)=Prg!$O$3),"Yes","No")</f>
        <v>No</v>
      </c>
      <c r="AB1166" s="66">
        <v>2024</v>
      </c>
      <c r="AC1166" s="72">
        <v>17</v>
      </c>
      <c r="AD1166" s="66">
        <f ca="1">IF(ISERROR(VLOOKUP(Table1[[#This Row],[item]],INDIRECT("'"&amp;Table1[[#This Row],[sheet]]&amp;"'!$A$8:$T$42"),Table1[[#This Row],[r]],FALSE)),"",VLOOKUP(Table1[[#This Row],[item]],INDIRECT("'"&amp;Table1[[#This Row],[sheet]]&amp;"'!$A$8:$T$42"),Table1[[#This Row],[r]],FALSE))</f>
        <v>0</v>
      </c>
      <c r="AE1166" s="72" t="str">
        <f>IF(VLOOKUP(Table1[[#This Row],[sheet]],Prg!$A$7:$J$31,10,FALSE)="","",VLOOKUP(Table1[[#This Row],[sheet]],Prg!$A$7:$J$31,10,FALSE)*1)</f>
        <v/>
      </c>
      <c r="AF1166" s="72">
        <f>VLOOKUP(Table1[[#This Row],[sheet]],Prg!$A$7:$J$31,5,FALSE)</f>
        <v>0</v>
      </c>
      <c r="AG1166" s="72">
        <f>ROW()</f>
        <v>1166</v>
      </c>
    </row>
    <row r="1167" spans="24:33" hidden="1" x14ac:dyDescent="0.3">
      <c r="X1167" s="66">
        <v>7</v>
      </c>
      <c r="Y1167" s="66" t="s">
        <v>478</v>
      </c>
      <c r="Z1167" s="66" t="s">
        <v>26</v>
      </c>
      <c r="AA1167" s="66" t="str">
        <f>IF(OR(VLOOKUP(Table1[[#This Row],[sheet]],Prg!$A$7:$F$31,6,FALSE)=Prg!$O$2,VLOOKUP(Table1[[#This Row],[sheet]],Prg!$A$7:$F$31,6,FALSE)=Prg!$O$3),"Yes","No")</f>
        <v>No</v>
      </c>
      <c r="AB1167" s="66">
        <v>2024</v>
      </c>
      <c r="AC1167" s="72">
        <v>17</v>
      </c>
      <c r="AD1167" s="66">
        <f ca="1">IF(ISERROR(VLOOKUP(Table1[[#This Row],[item]],INDIRECT("'"&amp;Table1[[#This Row],[sheet]]&amp;"'!$A$8:$T$42"),Table1[[#This Row],[r]],FALSE)),"",VLOOKUP(Table1[[#This Row],[item]],INDIRECT("'"&amp;Table1[[#This Row],[sheet]]&amp;"'!$A$8:$T$42"),Table1[[#This Row],[r]],FALSE))</f>
        <v>0</v>
      </c>
      <c r="AE1167" s="72" t="str">
        <f>IF(VLOOKUP(Table1[[#This Row],[sheet]],Prg!$A$7:$J$31,10,FALSE)="","",VLOOKUP(Table1[[#This Row],[sheet]],Prg!$A$7:$J$31,10,FALSE)*1)</f>
        <v/>
      </c>
      <c r="AF1167" s="72">
        <f>VLOOKUP(Table1[[#This Row],[sheet]],Prg!$A$7:$J$31,5,FALSE)</f>
        <v>0</v>
      </c>
      <c r="AG1167" s="72">
        <f>ROW()</f>
        <v>1167</v>
      </c>
    </row>
    <row r="1168" spans="24:33" hidden="1" x14ac:dyDescent="0.3">
      <c r="X1168" s="66">
        <v>7</v>
      </c>
      <c r="Y1168" s="66" t="s">
        <v>479</v>
      </c>
      <c r="Z1168" s="66" t="s">
        <v>27</v>
      </c>
      <c r="AA1168" s="66" t="str">
        <f>IF(OR(VLOOKUP(Table1[[#This Row],[sheet]],Prg!$A$7:$F$31,6,FALSE)=Prg!$O$2,VLOOKUP(Table1[[#This Row],[sheet]],Prg!$A$7:$F$31,6,FALSE)=Prg!$O$3),"Yes","No")</f>
        <v>No</v>
      </c>
      <c r="AB1168" s="66">
        <v>2024</v>
      </c>
      <c r="AC1168" s="72">
        <v>17</v>
      </c>
      <c r="AD1168" s="66">
        <f ca="1">IF(ISERROR(VLOOKUP(Table1[[#This Row],[item]],INDIRECT("'"&amp;Table1[[#This Row],[sheet]]&amp;"'!$A$8:$T$42"),Table1[[#This Row],[r]],FALSE)),"",VLOOKUP(Table1[[#This Row],[item]],INDIRECT("'"&amp;Table1[[#This Row],[sheet]]&amp;"'!$A$8:$T$42"),Table1[[#This Row],[r]],FALSE))</f>
        <v>0</v>
      </c>
      <c r="AE1168" s="72" t="str">
        <f>IF(VLOOKUP(Table1[[#This Row],[sheet]],Prg!$A$7:$J$31,10,FALSE)="","",VLOOKUP(Table1[[#This Row],[sheet]],Prg!$A$7:$J$31,10,FALSE)*1)</f>
        <v/>
      </c>
      <c r="AF1168" s="72">
        <f>VLOOKUP(Table1[[#This Row],[sheet]],Prg!$A$7:$J$31,5,FALSE)</f>
        <v>0</v>
      </c>
      <c r="AG1168" s="72">
        <f>ROW()</f>
        <v>1168</v>
      </c>
    </row>
    <row r="1169" spans="24:33" hidden="1" x14ac:dyDescent="0.3">
      <c r="X1169" s="66">
        <v>7</v>
      </c>
      <c r="Y1169" s="66" t="s">
        <v>475</v>
      </c>
      <c r="Z1169" s="66" t="s">
        <v>28</v>
      </c>
      <c r="AA1169" s="66" t="str">
        <f>IF(OR(VLOOKUP(Table1[[#This Row],[sheet]],Prg!$A$7:$F$31,6,FALSE)=Prg!$O$2,VLOOKUP(Table1[[#This Row],[sheet]],Prg!$A$7:$F$31,6,FALSE)=Prg!$O$3),"Yes","No")</f>
        <v>No</v>
      </c>
      <c r="AB1169" s="66">
        <v>2024</v>
      </c>
      <c r="AC1169" s="72">
        <v>17</v>
      </c>
      <c r="AD1169" s="66">
        <f ca="1">IF(ISERROR(VLOOKUP(Table1[[#This Row],[item]],INDIRECT("'"&amp;Table1[[#This Row],[sheet]]&amp;"'!$A$8:$T$42"),Table1[[#This Row],[r]],FALSE)),"",VLOOKUP(Table1[[#This Row],[item]],INDIRECT("'"&amp;Table1[[#This Row],[sheet]]&amp;"'!$A$8:$T$42"),Table1[[#This Row],[r]],FALSE))</f>
        <v>0</v>
      </c>
      <c r="AE1169" s="72" t="str">
        <f>IF(VLOOKUP(Table1[[#This Row],[sheet]],Prg!$A$7:$J$31,10,FALSE)="","",VLOOKUP(Table1[[#This Row],[sheet]],Prg!$A$7:$J$31,10,FALSE)*1)</f>
        <v/>
      </c>
      <c r="AF1169" s="72">
        <f>VLOOKUP(Table1[[#This Row],[sheet]],Prg!$A$7:$J$31,5,FALSE)</f>
        <v>0</v>
      </c>
      <c r="AG1169" s="72">
        <f>ROW()</f>
        <v>1169</v>
      </c>
    </row>
    <row r="1170" spans="24:33" hidden="1" x14ac:dyDescent="0.3">
      <c r="X1170" s="66">
        <v>7</v>
      </c>
      <c r="Y1170" s="66" t="s">
        <v>480</v>
      </c>
      <c r="Z1170" s="66" t="s">
        <v>29</v>
      </c>
      <c r="AA1170" s="66" t="str">
        <f>IF(OR(VLOOKUP(Table1[[#This Row],[sheet]],Prg!$A$7:$F$31,6,FALSE)=Prg!$O$2,VLOOKUP(Table1[[#This Row],[sheet]],Prg!$A$7:$F$31,6,FALSE)=Prg!$O$3),"Yes","No")</f>
        <v>No</v>
      </c>
      <c r="AB1170" s="66">
        <v>2024</v>
      </c>
      <c r="AC1170" s="72">
        <v>17</v>
      </c>
      <c r="AD1170" s="66">
        <f ca="1">IF(ISERROR(VLOOKUP(Table1[[#This Row],[item]],INDIRECT("'"&amp;Table1[[#This Row],[sheet]]&amp;"'!$A$8:$T$42"),Table1[[#This Row],[r]],FALSE)),"",VLOOKUP(Table1[[#This Row],[item]],INDIRECT("'"&amp;Table1[[#This Row],[sheet]]&amp;"'!$A$8:$T$42"),Table1[[#This Row],[r]],FALSE))</f>
        <v>0</v>
      </c>
      <c r="AE1170" s="72" t="str">
        <f>IF(VLOOKUP(Table1[[#This Row],[sheet]],Prg!$A$7:$J$31,10,FALSE)="","",VLOOKUP(Table1[[#This Row],[sheet]],Prg!$A$7:$J$31,10,FALSE)*1)</f>
        <v/>
      </c>
      <c r="AF1170" s="72">
        <f>VLOOKUP(Table1[[#This Row],[sheet]],Prg!$A$7:$J$31,5,FALSE)</f>
        <v>0</v>
      </c>
      <c r="AG1170" s="72">
        <f>ROW()</f>
        <v>1170</v>
      </c>
    </row>
    <row r="1171" spans="24:33" hidden="1" x14ac:dyDescent="0.3">
      <c r="X1171" s="66">
        <v>7</v>
      </c>
      <c r="Y1171" s="66" t="s">
        <v>481</v>
      </c>
      <c r="Z1171" s="66" t="s">
        <v>30</v>
      </c>
      <c r="AA1171" s="66" t="str">
        <f>IF(OR(VLOOKUP(Table1[[#This Row],[sheet]],Prg!$A$7:$F$31,6,FALSE)=Prg!$O$2,VLOOKUP(Table1[[#This Row],[sheet]],Prg!$A$7:$F$31,6,FALSE)=Prg!$O$3),"Yes","No")</f>
        <v>No</v>
      </c>
      <c r="AB1171" s="66">
        <v>2024</v>
      </c>
      <c r="AC1171" s="72">
        <v>17</v>
      </c>
      <c r="AD1171" s="66">
        <f ca="1">IF(ISERROR(VLOOKUP(Table1[[#This Row],[item]],INDIRECT("'"&amp;Table1[[#This Row],[sheet]]&amp;"'!$A$8:$T$42"),Table1[[#This Row],[r]],FALSE)),"",VLOOKUP(Table1[[#This Row],[item]],INDIRECT("'"&amp;Table1[[#This Row],[sheet]]&amp;"'!$A$8:$T$42"),Table1[[#This Row],[r]],FALSE))</f>
        <v>0</v>
      </c>
      <c r="AE1171" s="72" t="str">
        <f>IF(VLOOKUP(Table1[[#This Row],[sheet]],Prg!$A$7:$J$31,10,FALSE)="","",VLOOKUP(Table1[[#This Row],[sheet]],Prg!$A$7:$J$31,10,FALSE)*1)</f>
        <v/>
      </c>
      <c r="AF1171" s="72">
        <f>VLOOKUP(Table1[[#This Row],[sheet]],Prg!$A$7:$J$31,5,FALSE)</f>
        <v>0</v>
      </c>
      <c r="AG1171" s="72">
        <f>ROW()</f>
        <v>1171</v>
      </c>
    </row>
    <row r="1172" spans="24:33" hidden="1" x14ac:dyDescent="0.3">
      <c r="X1172" s="66">
        <v>7</v>
      </c>
      <c r="Y1172" s="66" t="s">
        <v>482</v>
      </c>
      <c r="Z1172" s="66" t="s">
        <v>27</v>
      </c>
      <c r="AA1172" s="66" t="str">
        <f>IF(OR(VLOOKUP(Table1[[#This Row],[sheet]],Prg!$A$7:$F$31,6,FALSE)=Prg!$O$2,VLOOKUP(Table1[[#This Row],[sheet]],Prg!$A$7:$F$31,6,FALSE)=Prg!$O$3),"Yes","No")</f>
        <v>No</v>
      </c>
      <c r="AB1172" s="66">
        <v>2024</v>
      </c>
      <c r="AC1172" s="72">
        <v>17</v>
      </c>
      <c r="AD1172" s="66">
        <f ca="1">IF(ISERROR(VLOOKUP(Table1[[#This Row],[item]],INDIRECT("'"&amp;Table1[[#This Row],[sheet]]&amp;"'!$A$8:$T$42"),Table1[[#This Row],[r]],FALSE)),"",VLOOKUP(Table1[[#This Row],[item]],INDIRECT("'"&amp;Table1[[#This Row],[sheet]]&amp;"'!$A$8:$T$42"),Table1[[#This Row],[r]],FALSE))</f>
        <v>0</v>
      </c>
      <c r="AE1172" s="72" t="str">
        <f>IF(VLOOKUP(Table1[[#This Row],[sheet]],Prg!$A$7:$J$31,10,FALSE)="","",VLOOKUP(Table1[[#This Row],[sheet]],Prg!$A$7:$J$31,10,FALSE)*1)</f>
        <v/>
      </c>
      <c r="AF1172" s="72">
        <f>VLOOKUP(Table1[[#This Row],[sheet]],Prg!$A$7:$J$31,5,FALSE)</f>
        <v>0</v>
      </c>
      <c r="AG1172" s="72">
        <f>ROW()</f>
        <v>1172</v>
      </c>
    </row>
    <row r="1173" spans="24:33" hidden="1" x14ac:dyDescent="0.3">
      <c r="X1173" s="66">
        <v>7</v>
      </c>
      <c r="Y1173" s="66" t="s">
        <v>476</v>
      </c>
      <c r="Z1173" s="66" t="s">
        <v>469</v>
      </c>
      <c r="AA1173" s="66" t="str">
        <f>IF(OR(VLOOKUP(Table1[[#This Row],[sheet]],Prg!$A$7:$F$31,6,FALSE)=Prg!$O$2,VLOOKUP(Table1[[#This Row],[sheet]],Prg!$A$7:$F$31,6,FALSE)=Prg!$O$3),"Yes","No")</f>
        <v>No</v>
      </c>
      <c r="AB1173" s="66">
        <v>2024</v>
      </c>
      <c r="AC1173" s="72">
        <v>17</v>
      </c>
      <c r="AD1173" s="66">
        <f ca="1">IF(ISERROR(VLOOKUP(Table1[[#This Row],[item]],INDIRECT("'"&amp;Table1[[#This Row],[sheet]]&amp;"'!$A$8:$T$42"),Table1[[#This Row],[r]],FALSE)),"",VLOOKUP(Table1[[#This Row],[item]],INDIRECT("'"&amp;Table1[[#This Row],[sheet]]&amp;"'!$A$8:$T$42"),Table1[[#This Row],[r]],FALSE))</f>
        <v>0</v>
      </c>
      <c r="AE1173" s="72" t="str">
        <f>IF(VLOOKUP(Table1[[#This Row],[sheet]],Prg!$A$7:$J$31,10,FALSE)="","",VLOOKUP(Table1[[#This Row],[sheet]],Prg!$A$7:$J$31,10,FALSE)*1)</f>
        <v/>
      </c>
      <c r="AF1173" s="72">
        <f>VLOOKUP(Table1[[#This Row],[sheet]],Prg!$A$7:$J$31,5,FALSE)</f>
        <v>0</v>
      </c>
      <c r="AG1173" s="72">
        <f>ROW()</f>
        <v>1173</v>
      </c>
    </row>
    <row r="1174" spans="24:33" hidden="1" x14ac:dyDescent="0.3">
      <c r="X1174" s="66">
        <v>7</v>
      </c>
      <c r="Y1174" s="66" t="s">
        <v>483</v>
      </c>
      <c r="Z1174" s="66" t="s">
        <v>470</v>
      </c>
      <c r="AA1174" s="66" t="str">
        <f>IF(OR(VLOOKUP(Table1[[#This Row],[sheet]],Prg!$A$7:$F$31,6,FALSE)=Prg!$O$2,VLOOKUP(Table1[[#This Row],[sheet]],Prg!$A$7:$F$31,6,FALSE)=Prg!$O$3),"Yes","No")</f>
        <v>No</v>
      </c>
      <c r="AB1174" s="66">
        <v>2024</v>
      </c>
      <c r="AC1174" s="72">
        <v>17</v>
      </c>
      <c r="AD1174" s="66">
        <f ca="1">IF(ISERROR(VLOOKUP(Table1[[#This Row],[item]],INDIRECT("'"&amp;Table1[[#This Row],[sheet]]&amp;"'!$A$8:$T$42"),Table1[[#This Row],[r]],FALSE)),"",VLOOKUP(Table1[[#This Row],[item]],INDIRECT("'"&amp;Table1[[#This Row],[sheet]]&amp;"'!$A$8:$T$42"),Table1[[#This Row],[r]],FALSE))</f>
        <v>0</v>
      </c>
      <c r="AE1174" s="72" t="str">
        <f>IF(VLOOKUP(Table1[[#This Row],[sheet]],Prg!$A$7:$J$31,10,FALSE)="","",VLOOKUP(Table1[[#This Row],[sheet]],Prg!$A$7:$J$31,10,FALSE)*1)</f>
        <v/>
      </c>
      <c r="AF1174" s="72">
        <f>VLOOKUP(Table1[[#This Row],[sheet]],Prg!$A$7:$J$31,5,FALSE)</f>
        <v>0</v>
      </c>
      <c r="AG1174" s="72">
        <f>ROW()</f>
        <v>1174</v>
      </c>
    </row>
    <row r="1175" spans="24:33" hidden="1" x14ac:dyDescent="0.3">
      <c r="X1175" s="66">
        <v>7</v>
      </c>
      <c r="Y1175" s="66" t="s">
        <v>484</v>
      </c>
      <c r="Z1175" s="66" t="s">
        <v>471</v>
      </c>
      <c r="AA1175" s="66" t="str">
        <f>IF(OR(VLOOKUP(Table1[[#This Row],[sheet]],Prg!$A$7:$F$31,6,FALSE)=Prg!$O$2,VLOOKUP(Table1[[#This Row],[sheet]],Prg!$A$7:$F$31,6,FALSE)=Prg!$O$3),"Yes","No")</f>
        <v>No</v>
      </c>
      <c r="AB1175" s="66">
        <v>2024</v>
      </c>
      <c r="AC1175" s="72">
        <v>17</v>
      </c>
      <c r="AD1175" s="66">
        <f ca="1">IF(ISERROR(VLOOKUP(Table1[[#This Row],[item]],INDIRECT("'"&amp;Table1[[#This Row],[sheet]]&amp;"'!$A$8:$T$42"),Table1[[#This Row],[r]],FALSE)),"",VLOOKUP(Table1[[#This Row],[item]],INDIRECT("'"&amp;Table1[[#This Row],[sheet]]&amp;"'!$A$8:$T$42"),Table1[[#This Row],[r]],FALSE))</f>
        <v>0</v>
      </c>
      <c r="AE1175" s="72" t="str">
        <f>IF(VLOOKUP(Table1[[#This Row],[sheet]],Prg!$A$7:$J$31,10,FALSE)="","",VLOOKUP(Table1[[#This Row],[sheet]],Prg!$A$7:$J$31,10,FALSE)*1)</f>
        <v/>
      </c>
      <c r="AF1175" s="72">
        <f>VLOOKUP(Table1[[#This Row],[sheet]],Prg!$A$7:$J$31,5,FALSE)</f>
        <v>0</v>
      </c>
      <c r="AG1175" s="72">
        <f>ROW()</f>
        <v>1175</v>
      </c>
    </row>
    <row r="1176" spans="24:33" hidden="1" x14ac:dyDescent="0.3">
      <c r="X1176" s="66">
        <v>7</v>
      </c>
      <c r="Y1176" s="66" t="s">
        <v>485</v>
      </c>
      <c r="Z1176" s="66" t="s">
        <v>472</v>
      </c>
      <c r="AA1176" s="66" t="str">
        <f>IF(OR(VLOOKUP(Table1[[#This Row],[sheet]],Prg!$A$7:$F$31,6,FALSE)=Prg!$O$2,VLOOKUP(Table1[[#This Row],[sheet]],Prg!$A$7:$F$31,6,FALSE)=Prg!$O$3),"Yes","No")</f>
        <v>No</v>
      </c>
      <c r="AB1176" s="66">
        <v>2024</v>
      </c>
      <c r="AC1176" s="72">
        <v>17</v>
      </c>
      <c r="AD1176" s="66">
        <f ca="1">IF(ISERROR(VLOOKUP(Table1[[#This Row],[item]],INDIRECT("'"&amp;Table1[[#This Row],[sheet]]&amp;"'!$A$8:$T$42"),Table1[[#This Row],[r]],FALSE)),"",VLOOKUP(Table1[[#This Row],[item]],INDIRECT("'"&amp;Table1[[#This Row],[sheet]]&amp;"'!$A$8:$T$42"),Table1[[#This Row],[r]],FALSE))</f>
        <v>0</v>
      </c>
      <c r="AE1176" s="72" t="str">
        <f>IF(VLOOKUP(Table1[[#This Row],[sheet]],Prg!$A$7:$J$31,10,FALSE)="","",VLOOKUP(Table1[[#This Row],[sheet]],Prg!$A$7:$J$31,10,FALSE)*1)</f>
        <v/>
      </c>
      <c r="AF1176" s="72">
        <f>VLOOKUP(Table1[[#This Row],[sheet]],Prg!$A$7:$J$31,5,FALSE)</f>
        <v>0</v>
      </c>
      <c r="AG1176" s="72">
        <f>ROW()</f>
        <v>1176</v>
      </c>
    </row>
    <row r="1177" spans="24:33" hidden="1" x14ac:dyDescent="0.3">
      <c r="X1177" s="66">
        <v>7</v>
      </c>
      <c r="Y1177" s="66" t="s">
        <v>486</v>
      </c>
      <c r="Z1177" s="66" t="s">
        <v>31</v>
      </c>
      <c r="AA1177" s="66" t="str">
        <f>IF(OR(VLOOKUP(Table1[[#This Row],[sheet]],Prg!$A$7:$F$31,6,FALSE)=Prg!$O$2,VLOOKUP(Table1[[#This Row],[sheet]],Prg!$A$7:$F$31,6,FALSE)=Prg!$O$3),"Yes","No")</f>
        <v>No</v>
      </c>
      <c r="AB1177" s="66">
        <v>2024</v>
      </c>
      <c r="AC1177" s="72">
        <v>17</v>
      </c>
      <c r="AD1177" s="66">
        <f ca="1">IF(ISERROR(VLOOKUP(Table1[[#This Row],[item]],INDIRECT("'"&amp;Table1[[#This Row],[sheet]]&amp;"'!$A$8:$T$42"),Table1[[#This Row],[r]],FALSE)),"",VLOOKUP(Table1[[#This Row],[item]],INDIRECT("'"&amp;Table1[[#This Row],[sheet]]&amp;"'!$A$8:$T$42"),Table1[[#This Row],[r]],FALSE))</f>
        <v>0</v>
      </c>
      <c r="AE1177" s="72" t="str">
        <f>IF(VLOOKUP(Table1[[#This Row],[sheet]],Prg!$A$7:$J$31,10,FALSE)="","",VLOOKUP(Table1[[#This Row],[sheet]],Prg!$A$7:$J$31,10,FALSE)*1)</f>
        <v/>
      </c>
      <c r="AF1177" s="72">
        <f>VLOOKUP(Table1[[#This Row],[sheet]],Prg!$A$7:$J$31,5,FALSE)</f>
        <v>0</v>
      </c>
      <c r="AG1177" s="72">
        <f>ROW()</f>
        <v>1177</v>
      </c>
    </row>
    <row r="1178" spans="24:33" hidden="1" x14ac:dyDescent="0.3">
      <c r="X1178" s="66">
        <v>7</v>
      </c>
      <c r="Y1178" s="66" t="s">
        <v>487</v>
      </c>
      <c r="Z1178" s="66" t="s">
        <v>12</v>
      </c>
      <c r="AA1178" s="66" t="str">
        <f>IF(OR(VLOOKUP(Table1[[#This Row],[sheet]],Prg!$A$7:$F$31,6,FALSE)=Prg!$O$2,VLOOKUP(Table1[[#This Row],[sheet]],Prg!$A$7:$F$31,6,FALSE)=Prg!$O$3),"Yes","No")</f>
        <v>No</v>
      </c>
      <c r="AB1178" s="66">
        <v>2025</v>
      </c>
      <c r="AC1178" s="72">
        <v>18</v>
      </c>
      <c r="AD1178" s="66">
        <f ca="1">IF(ISERROR(VLOOKUP(Table1[[#This Row],[item]],INDIRECT("'"&amp;Table1[[#This Row],[sheet]]&amp;"'!$A$8:$T$42"),Table1[[#This Row],[r]],FALSE)),"",VLOOKUP(Table1[[#This Row],[item]],INDIRECT("'"&amp;Table1[[#This Row],[sheet]]&amp;"'!$A$8:$T$42"),Table1[[#This Row],[r]],FALSE))</f>
        <v>0</v>
      </c>
      <c r="AE1178" s="72" t="str">
        <f>IF(VLOOKUP(Table1[[#This Row],[sheet]],Prg!$A$7:$J$31,10,FALSE)="","",VLOOKUP(Table1[[#This Row],[sheet]],Prg!$A$7:$J$31,10,FALSE)*1)</f>
        <v/>
      </c>
      <c r="AF1178" s="72">
        <f>VLOOKUP(Table1[[#This Row],[sheet]],Prg!$A$7:$J$31,5,FALSE)</f>
        <v>0</v>
      </c>
      <c r="AG1178" s="72">
        <f>ROW()</f>
        <v>1178</v>
      </c>
    </row>
    <row r="1179" spans="24:33" hidden="1" x14ac:dyDescent="0.3">
      <c r="X1179" s="66">
        <v>7</v>
      </c>
      <c r="Y1179" s="66" t="s">
        <v>488</v>
      </c>
      <c r="Z1179" s="66" t="s">
        <v>13</v>
      </c>
      <c r="AA1179" s="66" t="str">
        <f>IF(OR(VLOOKUP(Table1[[#This Row],[sheet]],Prg!$A$7:$F$31,6,FALSE)=Prg!$O$2,VLOOKUP(Table1[[#This Row],[sheet]],Prg!$A$7:$F$31,6,FALSE)=Prg!$O$3),"Yes","No")</f>
        <v>No</v>
      </c>
      <c r="AB1179" s="66">
        <v>2025</v>
      </c>
      <c r="AC1179" s="72">
        <v>18</v>
      </c>
      <c r="AD1179" s="66">
        <f ca="1">IF(ISERROR(VLOOKUP(Table1[[#This Row],[item]],INDIRECT("'"&amp;Table1[[#This Row],[sheet]]&amp;"'!$A$8:$T$42"),Table1[[#This Row],[r]],FALSE)),"",VLOOKUP(Table1[[#This Row],[item]],INDIRECT("'"&amp;Table1[[#This Row],[sheet]]&amp;"'!$A$8:$T$42"),Table1[[#This Row],[r]],FALSE))</f>
        <v>0</v>
      </c>
      <c r="AE1179" s="72" t="str">
        <f>IF(VLOOKUP(Table1[[#This Row],[sheet]],Prg!$A$7:$J$31,10,FALSE)="","",VLOOKUP(Table1[[#This Row],[sheet]],Prg!$A$7:$J$31,10,FALSE)*1)</f>
        <v/>
      </c>
      <c r="AF1179" s="72">
        <f>VLOOKUP(Table1[[#This Row],[sheet]],Prg!$A$7:$J$31,5,FALSE)</f>
        <v>0</v>
      </c>
      <c r="AG1179" s="72">
        <f>ROW()</f>
        <v>1179</v>
      </c>
    </row>
    <row r="1180" spans="24:33" hidden="1" x14ac:dyDescent="0.3">
      <c r="X1180" s="66">
        <v>7</v>
      </c>
      <c r="Y1180" s="66" t="s">
        <v>489</v>
      </c>
      <c r="Z1180" s="66" t="s">
        <v>14</v>
      </c>
      <c r="AA1180" s="66" t="str">
        <f>IF(OR(VLOOKUP(Table1[[#This Row],[sheet]],Prg!$A$7:$F$31,6,FALSE)=Prg!$O$2,VLOOKUP(Table1[[#This Row],[sheet]],Prg!$A$7:$F$31,6,FALSE)=Prg!$O$3),"Yes","No")</f>
        <v>No</v>
      </c>
      <c r="AB1180" s="66">
        <v>2025</v>
      </c>
      <c r="AC1180" s="72">
        <v>18</v>
      </c>
      <c r="AD1180" s="66">
        <f ca="1">IF(ISERROR(VLOOKUP(Table1[[#This Row],[item]],INDIRECT("'"&amp;Table1[[#This Row],[sheet]]&amp;"'!$A$8:$T$42"),Table1[[#This Row],[r]],FALSE)),"",VLOOKUP(Table1[[#This Row],[item]],INDIRECT("'"&amp;Table1[[#This Row],[sheet]]&amp;"'!$A$8:$T$42"),Table1[[#This Row],[r]],FALSE))</f>
        <v>0</v>
      </c>
      <c r="AE1180" s="72" t="str">
        <f>IF(VLOOKUP(Table1[[#This Row],[sheet]],Prg!$A$7:$J$31,10,FALSE)="","",VLOOKUP(Table1[[#This Row],[sheet]],Prg!$A$7:$J$31,10,FALSE)*1)</f>
        <v/>
      </c>
      <c r="AF1180" s="72">
        <f>VLOOKUP(Table1[[#This Row],[sheet]],Prg!$A$7:$J$31,5,FALSE)</f>
        <v>0</v>
      </c>
      <c r="AG1180" s="72">
        <f>ROW()</f>
        <v>1180</v>
      </c>
    </row>
    <row r="1181" spans="24:33" hidden="1" x14ac:dyDescent="0.3">
      <c r="X1181" s="66">
        <v>7</v>
      </c>
      <c r="Y1181" s="66" t="s">
        <v>490</v>
      </c>
      <c r="Z1181" s="66" t="s">
        <v>464</v>
      </c>
      <c r="AA1181" s="66" t="str">
        <f>IF(OR(VLOOKUP(Table1[[#This Row],[sheet]],Prg!$A$7:$F$31,6,FALSE)=Prg!$O$2,VLOOKUP(Table1[[#This Row],[sheet]],Prg!$A$7:$F$31,6,FALSE)=Prg!$O$3),"Yes","No")</f>
        <v>No</v>
      </c>
      <c r="AB1181" s="66">
        <v>2025</v>
      </c>
      <c r="AC1181" s="72">
        <v>18</v>
      </c>
      <c r="AD1181" s="66">
        <f ca="1">IF(ISERROR(VLOOKUP(Table1[[#This Row],[item]],INDIRECT("'"&amp;Table1[[#This Row],[sheet]]&amp;"'!$A$8:$T$42"),Table1[[#This Row],[r]],FALSE)),"",VLOOKUP(Table1[[#This Row],[item]],INDIRECT("'"&amp;Table1[[#This Row],[sheet]]&amp;"'!$A$8:$T$42"),Table1[[#This Row],[r]],FALSE))</f>
        <v>0</v>
      </c>
      <c r="AE1181" s="72" t="str">
        <f>IF(VLOOKUP(Table1[[#This Row],[sheet]],Prg!$A$7:$J$31,10,FALSE)="","",VLOOKUP(Table1[[#This Row],[sheet]],Prg!$A$7:$J$31,10,FALSE)*1)</f>
        <v/>
      </c>
      <c r="AF1181" s="72">
        <f>VLOOKUP(Table1[[#This Row],[sheet]],Prg!$A$7:$J$31,5,FALSE)</f>
        <v>0</v>
      </c>
      <c r="AG1181" s="72">
        <f>ROW()</f>
        <v>1181</v>
      </c>
    </row>
    <row r="1182" spans="24:33" hidden="1" x14ac:dyDescent="0.3">
      <c r="X1182" s="66">
        <v>7</v>
      </c>
      <c r="Y1182" s="66" t="s">
        <v>491</v>
      </c>
      <c r="Z1182" s="66" t="s">
        <v>15</v>
      </c>
      <c r="AA1182" s="66" t="str">
        <f>IF(OR(VLOOKUP(Table1[[#This Row],[sheet]],Prg!$A$7:$F$31,6,FALSE)=Prg!$O$2,VLOOKUP(Table1[[#This Row],[sheet]],Prg!$A$7:$F$31,6,FALSE)=Prg!$O$3),"Yes","No")</f>
        <v>No</v>
      </c>
      <c r="AB1182" s="66">
        <v>2025</v>
      </c>
      <c r="AC1182" s="72">
        <v>18</v>
      </c>
      <c r="AD1182" s="66">
        <f ca="1">IF(ISERROR(VLOOKUP(Table1[[#This Row],[item]],INDIRECT("'"&amp;Table1[[#This Row],[sheet]]&amp;"'!$A$8:$T$42"),Table1[[#This Row],[r]],FALSE)),"",VLOOKUP(Table1[[#This Row],[item]],INDIRECT("'"&amp;Table1[[#This Row],[sheet]]&amp;"'!$A$8:$T$42"),Table1[[#This Row],[r]],FALSE))</f>
        <v>0</v>
      </c>
      <c r="AE1182" s="72" t="str">
        <f>IF(VLOOKUP(Table1[[#This Row],[sheet]],Prg!$A$7:$J$31,10,FALSE)="","",VLOOKUP(Table1[[#This Row],[sheet]],Prg!$A$7:$J$31,10,FALSE)*1)</f>
        <v/>
      </c>
      <c r="AF1182" s="72">
        <f>VLOOKUP(Table1[[#This Row],[sheet]],Prg!$A$7:$J$31,5,FALSE)</f>
        <v>0</v>
      </c>
      <c r="AG1182" s="72">
        <f>ROW()</f>
        <v>1182</v>
      </c>
    </row>
    <row r="1183" spans="24:33" hidden="1" x14ac:dyDescent="0.3">
      <c r="X1183" s="66">
        <v>7</v>
      </c>
      <c r="Y1183" s="66" t="s">
        <v>492</v>
      </c>
      <c r="Z1183" s="66" t="s">
        <v>16</v>
      </c>
      <c r="AA1183" s="66" t="str">
        <f>IF(OR(VLOOKUP(Table1[[#This Row],[sheet]],Prg!$A$7:$F$31,6,FALSE)=Prg!$O$2,VLOOKUP(Table1[[#This Row],[sheet]],Prg!$A$7:$F$31,6,FALSE)=Prg!$O$3),"Yes","No")</f>
        <v>No</v>
      </c>
      <c r="AB1183" s="66">
        <v>2025</v>
      </c>
      <c r="AC1183" s="72">
        <v>18</v>
      </c>
      <c r="AD1183" s="66">
        <f ca="1">IF(ISERROR(VLOOKUP(Table1[[#This Row],[item]],INDIRECT("'"&amp;Table1[[#This Row],[sheet]]&amp;"'!$A$8:$T$42"),Table1[[#This Row],[r]],FALSE)),"",VLOOKUP(Table1[[#This Row],[item]],INDIRECT("'"&amp;Table1[[#This Row],[sheet]]&amp;"'!$A$8:$T$42"),Table1[[#This Row],[r]],FALSE))</f>
        <v>0</v>
      </c>
      <c r="AE1183" s="72" t="str">
        <f>IF(VLOOKUP(Table1[[#This Row],[sheet]],Prg!$A$7:$J$31,10,FALSE)="","",VLOOKUP(Table1[[#This Row],[sheet]],Prg!$A$7:$J$31,10,FALSE)*1)</f>
        <v/>
      </c>
      <c r="AF1183" s="72">
        <f>VLOOKUP(Table1[[#This Row],[sheet]],Prg!$A$7:$J$31,5,FALSE)</f>
        <v>0</v>
      </c>
      <c r="AG1183" s="72">
        <f>ROW()</f>
        <v>1183</v>
      </c>
    </row>
    <row r="1184" spans="24:33" hidden="1" x14ac:dyDescent="0.3">
      <c r="X1184" s="66">
        <v>7</v>
      </c>
      <c r="Y1184" s="66" t="s">
        <v>493</v>
      </c>
      <c r="Z1184" s="66" t="s">
        <v>17</v>
      </c>
      <c r="AA1184" s="66" t="str">
        <f>IF(OR(VLOOKUP(Table1[[#This Row],[sheet]],Prg!$A$7:$F$31,6,FALSE)=Prg!$O$2,VLOOKUP(Table1[[#This Row],[sheet]],Prg!$A$7:$F$31,6,FALSE)=Prg!$O$3),"Yes","No")</f>
        <v>No</v>
      </c>
      <c r="AB1184" s="66">
        <v>2025</v>
      </c>
      <c r="AC1184" s="72">
        <v>18</v>
      </c>
      <c r="AD1184" s="66">
        <f ca="1">IF(ISERROR(VLOOKUP(Table1[[#This Row],[item]],INDIRECT("'"&amp;Table1[[#This Row],[sheet]]&amp;"'!$A$8:$T$42"),Table1[[#This Row],[r]],FALSE)),"",VLOOKUP(Table1[[#This Row],[item]],INDIRECT("'"&amp;Table1[[#This Row],[sheet]]&amp;"'!$A$8:$T$42"),Table1[[#This Row],[r]],FALSE))</f>
        <v>0</v>
      </c>
      <c r="AE1184" s="72" t="str">
        <f>IF(VLOOKUP(Table1[[#This Row],[sheet]],Prg!$A$7:$J$31,10,FALSE)="","",VLOOKUP(Table1[[#This Row],[sheet]],Prg!$A$7:$J$31,10,FALSE)*1)</f>
        <v/>
      </c>
      <c r="AF1184" s="72">
        <f>VLOOKUP(Table1[[#This Row],[sheet]],Prg!$A$7:$J$31,5,FALSE)</f>
        <v>0</v>
      </c>
      <c r="AG1184" s="72">
        <f>ROW()</f>
        <v>1184</v>
      </c>
    </row>
    <row r="1185" spans="24:33" hidden="1" x14ac:dyDescent="0.3">
      <c r="X1185" s="66">
        <v>7</v>
      </c>
      <c r="Y1185" s="66" t="s">
        <v>494</v>
      </c>
      <c r="Z1185" s="66" t="s">
        <v>465</v>
      </c>
      <c r="AA1185" s="66" t="str">
        <f>IF(OR(VLOOKUP(Table1[[#This Row],[sheet]],Prg!$A$7:$F$31,6,FALSE)=Prg!$O$2,VLOOKUP(Table1[[#This Row],[sheet]],Prg!$A$7:$F$31,6,FALSE)=Prg!$O$3),"Yes","No")</f>
        <v>No</v>
      </c>
      <c r="AB1185" s="66">
        <v>2025</v>
      </c>
      <c r="AC1185" s="72">
        <v>18</v>
      </c>
      <c r="AD1185" s="66">
        <f ca="1">IF(ISERROR(VLOOKUP(Table1[[#This Row],[item]],INDIRECT("'"&amp;Table1[[#This Row],[sheet]]&amp;"'!$A$8:$T$42"),Table1[[#This Row],[r]],FALSE)),"",VLOOKUP(Table1[[#This Row],[item]],INDIRECT("'"&amp;Table1[[#This Row],[sheet]]&amp;"'!$A$8:$T$42"),Table1[[#This Row],[r]],FALSE))</f>
        <v>0</v>
      </c>
      <c r="AE1185" s="72" t="str">
        <f>IF(VLOOKUP(Table1[[#This Row],[sheet]],Prg!$A$7:$J$31,10,FALSE)="","",VLOOKUP(Table1[[#This Row],[sheet]],Prg!$A$7:$J$31,10,FALSE)*1)</f>
        <v/>
      </c>
      <c r="AF1185" s="72">
        <f>VLOOKUP(Table1[[#This Row],[sheet]],Prg!$A$7:$J$31,5,FALSE)</f>
        <v>0</v>
      </c>
      <c r="AG1185" s="72">
        <f>ROW()</f>
        <v>1185</v>
      </c>
    </row>
    <row r="1186" spans="24:33" hidden="1" x14ac:dyDescent="0.3">
      <c r="X1186" s="66">
        <v>7</v>
      </c>
      <c r="Y1186" s="66" t="s">
        <v>495</v>
      </c>
      <c r="Z1186" s="66" t="s">
        <v>18</v>
      </c>
      <c r="AA1186" s="66" t="str">
        <f>IF(OR(VLOOKUP(Table1[[#This Row],[sheet]],Prg!$A$7:$F$31,6,FALSE)=Prg!$O$2,VLOOKUP(Table1[[#This Row],[sheet]],Prg!$A$7:$F$31,6,FALSE)=Prg!$O$3),"Yes","No")</f>
        <v>No</v>
      </c>
      <c r="AB1186" s="66">
        <v>2025</v>
      </c>
      <c r="AC1186" s="72">
        <v>18</v>
      </c>
      <c r="AD1186" s="66">
        <f ca="1">IF(ISERROR(VLOOKUP(Table1[[#This Row],[item]],INDIRECT("'"&amp;Table1[[#This Row],[sheet]]&amp;"'!$A$8:$T$42"),Table1[[#This Row],[r]],FALSE)),"",VLOOKUP(Table1[[#This Row],[item]],INDIRECT("'"&amp;Table1[[#This Row],[sheet]]&amp;"'!$A$8:$T$42"),Table1[[#This Row],[r]],FALSE))</f>
        <v>0</v>
      </c>
      <c r="AE1186" s="72" t="str">
        <f>IF(VLOOKUP(Table1[[#This Row],[sheet]],Prg!$A$7:$J$31,10,FALSE)="","",VLOOKUP(Table1[[#This Row],[sheet]],Prg!$A$7:$J$31,10,FALSE)*1)</f>
        <v/>
      </c>
      <c r="AF1186" s="72">
        <f>VLOOKUP(Table1[[#This Row],[sheet]],Prg!$A$7:$J$31,5,FALSE)</f>
        <v>0</v>
      </c>
      <c r="AG1186" s="72">
        <f>ROW()</f>
        <v>1186</v>
      </c>
    </row>
    <row r="1187" spans="24:33" hidden="1" x14ac:dyDescent="0.3">
      <c r="X1187" s="66">
        <v>7</v>
      </c>
      <c r="Y1187" s="66" t="s">
        <v>496</v>
      </c>
      <c r="Z1187" s="66" t="s">
        <v>19</v>
      </c>
      <c r="AA1187" s="66" t="str">
        <f>IF(OR(VLOOKUP(Table1[[#This Row],[sheet]],Prg!$A$7:$F$31,6,FALSE)=Prg!$O$2,VLOOKUP(Table1[[#This Row],[sheet]],Prg!$A$7:$F$31,6,FALSE)=Prg!$O$3),"Yes","No")</f>
        <v>No</v>
      </c>
      <c r="AB1187" s="66">
        <v>2025</v>
      </c>
      <c r="AC1187" s="72">
        <v>18</v>
      </c>
      <c r="AD1187" s="66">
        <f ca="1">IF(ISERROR(VLOOKUP(Table1[[#This Row],[item]],INDIRECT("'"&amp;Table1[[#This Row],[sheet]]&amp;"'!$A$8:$T$42"),Table1[[#This Row],[r]],FALSE)),"",VLOOKUP(Table1[[#This Row],[item]],INDIRECT("'"&amp;Table1[[#This Row],[sheet]]&amp;"'!$A$8:$T$42"),Table1[[#This Row],[r]],FALSE))</f>
        <v>0</v>
      </c>
      <c r="AE1187" s="72" t="str">
        <f>IF(VLOOKUP(Table1[[#This Row],[sheet]],Prg!$A$7:$J$31,10,FALSE)="","",VLOOKUP(Table1[[#This Row],[sheet]],Prg!$A$7:$J$31,10,FALSE)*1)</f>
        <v/>
      </c>
      <c r="AF1187" s="72">
        <f>VLOOKUP(Table1[[#This Row],[sheet]],Prg!$A$7:$J$31,5,FALSE)</f>
        <v>0</v>
      </c>
      <c r="AG1187" s="72">
        <f>ROW()</f>
        <v>1187</v>
      </c>
    </row>
    <row r="1188" spans="24:33" hidden="1" x14ac:dyDescent="0.3">
      <c r="X1188" s="66">
        <v>7</v>
      </c>
      <c r="Y1188" s="66" t="s">
        <v>497</v>
      </c>
      <c r="Z1188" s="66" t="s">
        <v>20</v>
      </c>
      <c r="AA1188" s="66" t="str">
        <f>IF(OR(VLOOKUP(Table1[[#This Row],[sheet]],Prg!$A$7:$F$31,6,FALSE)=Prg!$O$2,VLOOKUP(Table1[[#This Row],[sheet]],Prg!$A$7:$F$31,6,FALSE)=Prg!$O$3),"Yes","No")</f>
        <v>No</v>
      </c>
      <c r="AB1188" s="66">
        <v>2025</v>
      </c>
      <c r="AC1188" s="72">
        <v>18</v>
      </c>
      <c r="AD1188" s="66">
        <f ca="1">IF(ISERROR(VLOOKUP(Table1[[#This Row],[item]],INDIRECT("'"&amp;Table1[[#This Row],[sheet]]&amp;"'!$A$8:$T$42"),Table1[[#This Row],[r]],FALSE)),"",VLOOKUP(Table1[[#This Row],[item]],INDIRECT("'"&amp;Table1[[#This Row],[sheet]]&amp;"'!$A$8:$T$42"),Table1[[#This Row],[r]],FALSE))</f>
        <v>0</v>
      </c>
      <c r="AE1188" s="72" t="str">
        <f>IF(VLOOKUP(Table1[[#This Row],[sheet]],Prg!$A$7:$J$31,10,FALSE)="","",VLOOKUP(Table1[[#This Row],[sheet]],Prg!$A$7:$J$31,10,FALSE)*1)</f>
        <v/>
      </c>
      <c r="AF1188" s="72">
        <f>VLOOKUP(Table1[[#This Row],[sheet]],Prg!$A$7:$J$31,5,FALSE)</f>
        <v>0</v>
      </c>
      <c r="AG1188" s="72">
        <f>ROW()</f>
        <v>1188</v>
      </c>
    </row>
    <row r="1189" spans="24:33" hidden="1" x14ac:dyDescent="0.3">
      <c r="X1189" s="66">
        <v>7</v>
      </c>
      <c r="Y1189" s="66" t="s">
        <v>498</v>
      </c>
      <c r="Z1189" s="66" t="s">
        <v>466</v>
      </c>
      <c r="AA1189" s="66" t="str">
        <f>IF(OR(VLOOKUP(Table1[[#This Row],[sheet]],Prg!$A$7:$F$31,6,FALSE)=Prg!$O$2,VLOOKUP(Table1[[#This Row],[sheet]],Prg!$A$7:$F$31,6,FALSE)=Prg!$O$3),"Yes","No")</f>
        <v>No</v>
      </c>
      <c r="AB1189" s="66">
        <v>2025</v>
      </c>
      <c r="AC1189" s="72">
        <v>18</v>
      </c>
      <c r="AD1189" s="66">
        <f ca="1">IF(ISERROR(VLOOKUP(Table1[[#This Row],[item]],INDIRECT("'"&amp;Table1[[#This Row],[sheet]]&amp;"'!$A$8:$T$42"),Table1[[#This Row],[r]],FALSE)),"",VLOOKUP(Table1[[#This Row],[item]],INDIRECT("'"&amp;Table1[[#This Row],[sheet]]&amp;"'!$A$8:$T$42"),Table1[[#This Row],[r]],FALSE))</f>
        <v>0</v>
      </c>
      <c r="AE1189" s="72" t="str">
        <f>IF(VLOOKUP(Table1[[#This Row],[sheet]],Prg!$A$7:$J$31,10,FALSE)="","",VLOOKUP(Table1[[#This Row],[sheet]],Prg!$A$7:$J$31,10,FALSE)*1)</f>
        <v/>
      </c>
      <c r="AF1189" s="72">
        <f>VLOOKUP(Table1[[#This Row],[sheet]],Prg!$A$7:$J$31,5,FALSE)</f>
        <v>0</v>
      </c>
      <c r="AG1189" s="72">
        <f>ROW()</f>
        <v>1189</v>
      </c>
    </row>
    <row r="1190" spans="24:33" hidden="1" x14ac:dyDescent="0.3">
      <c r="X1190" s="66">
        <v>7</v>
      </c>
      <c r="Y1190" s="66" t="s">
        <v>499</v>
      </c>
      <c r="Z1190" s="66" t="s">
        <v>21</v>
      </c>
      <c r="AA1190" s="66" t="str">
        <f>IF(OR(VLOOKUP(Table1[[#This Row],[sheet]],Prg!$A$7:$F$31,6,FALSE)=Prg!$O$2,VLOOKUP(Table1[[#This Row],[sheet]],Prg!$A$7:$F$31,6,FALSE)=Prg!$O$3),"Yes","No")</f>
        <v>No</v>
      </c>
      <c r="AB1190" s="66">
        <v>2025</v>
      </c>
      <c r="AC1190" s="72">
        <v>18</v>
      </c>
      <c r="AD1190" s="66">
        <f ca="1">IF(ISERROR(VLOOKUP(Table1[[#This Row],[item]],INDIRECT("'"&amp;Table1[[#This Row],[sheet]]&amp;"'!$A$8:$T$42"),Table1[[#This Row],[r]],FALSE)),"",VLOOKUP(Table1[[#This Row],[item]],INDIRECT("'"&amp;Table1[[#This Row],[sheet]]&amp;"'!$A$8:$T$42"),Table1[[#This Row],[r]],FALSE))</f>
        <v>0</v>
      </c>
      <c r="AE1190" s="72" t="str">
        <f>IF(VLOOKUP(Table1[[#This Row],[sheet]],Prg!$A$7:$J$31,10,FALSE)="","",VLOOKUP(Table1[[#This Row],[sheet]],Prg!$A$7:$J$31,10,FALSE)*1)</f>
        <v/>
      </c>
      <c r="AF1190" s="72">
        <f>VLOOKUP(Table1[[#This Row],[sheet]],Prg!$A$7:$J$31,5,FALSE)</f>
        <v>0</v>
      </c>
      <c r="AG1190" s="72">
        <f>ROW()</f>
        <v>1190</v>
      </c>
    </row>
    <row r="1191" spans="24:33" hidden="1" x14ac:dyDescent="0.3">
      <c r="X1191" s="66">
        <v>7</v>
      </c>
      <c r="Y1191" s="66" t="s">
        <v>500</v>
      </c>
      <c r="Z1191" s="66" t="s">
        <v>22</v>
      </c>
      <c r="AA1191" s="66" t="str">
        <f>IF(OR(VLOOKUP(Table1[[#This Row],[sheet]],Prg!$A$7:$F$31,6,FALSE)=Prg!$O$2,VLOOKUP(Table1[[#This Row],[sheet]],Prg!$A$7:$F$31,6,FALSE)=Prg!$O$3),"Yes","No")</f>
        <v>No</v>
      </c>
      <c r="AB1191" s="66">
        <v>2025</v>
      </c>
      <c r="AC1191" s="72">
        <v>18</v>
      </c>
      <c r="AD1191" s="66">
        <f ca="1">IF(ISERROR(VLOOKUP(Table1[[#This Row],[item]],INDIRECT("'"&amp;Table1[[#This Row],[sheet]]&amp;"'!$A$8:$T$42"),Table1[[#This Row],[r]],FALSE)),"",VLOOKUP(Table1[[#This Row],[item]],INDIRECT("'"&amp;Table1[[#This Row],[sheet]]&amp;"'!$A$8:$T$42"),Table1[[#This Row],[r]],FALSE))</f>
        <v>0</v>
      </c>
      <c r="AE1191" s="72" t="str">
        <f>IF(VLOOKUP(Table1[[#This Row],[sheet]],Prg!$A$7:$J$31,10,FALSE)="","",VLOOKUP(Table1[[#This Row],[sheet]],Prg!$A$7:$J$31,10,FALSE)*1)</f>
        <v/>
      </c>
      <c r="AF1191" s="72">
        <f>VLOOKUP(Table1[[#This Row],[sheet]],Prg!$A$7:$J$31,5,FALSE)</f>
        <v>0</v>
      </c>
      <c r="AG1191" s="72">
        <f>ROW()</f>
        <v>1191</v>
      </c>
    </row>
    <row r="1192" spans="24:33" hidden="1" x14ac:dyDescent="0.3">
      <c r="X1192" s="66">
        <v>7</v>
      </c>
      <c r="Y1192" s="66" t="s">
        <v>501</v>
      </c>
      <c r="Z1192" s="66" t="s">
        <v>23</v>
      </c>
      <c r="AA1192" s="66" t="str">
        <f>IF(OR(VLOOKUP(Table1[[#This Row],[sheet]],Prg!$A$7:$F$31,6,FALSE)=Prg!$O$2,VLOOKUP(Table1[[#This Row],[sheet]],Prg!$A$7:$F$31,6,FALSE)=Prg!$O$3),"Yes","No")</f>
        <v>No</v>
      </c>
      <c r="AB1192" s="66">
        <v>2025</v>
      </c>
      <c r="AC1192" s="72">
        <v>18</v>
      </c>
      <c r="AD1192" s="66">
        <f ca="1">IF(ISERROR(VLOOKUP(Table1[[#This Row],[item]],INDIRECT("'"&amp;Table1[[#This Row],[sheet]]&amp;"'!$A$8:$T$42"),Table1[[#This Row],[r]],FALSE)),"",VLOOKUP(Table1[[#This Row],[item]],INDIRECT("'"&amp;Table1[[#This Row],[sheet]]&amp;"'!$A$8:$T$42"),Table1[[#This Row],[r]],FALSE))</f>
        <v>0</v>
      </c>
      <c r="AE1192" s="72" t="str">
        <f>IF(VLOOKUP(Table1[[#This Row],[sheet]],Prg!$A$7:$J$31,10,FALSE)="","",VLOOKUP(Table1[[#This Row],[sheet]],Prg!$A$7:$J$31,10,FALSE)*1)</f>
        <v/>
      </c>
      <c r="AF1192" s="72">
        <f>VLOOKUP(Table1[[#This Row],[sheet]],Prg!$A$7:$J$31,5,FALSE)</f>
        <v>0</v>
      </c>
      <c r="AG1192" s="72">
        <f>ROW()</f>
        <v>1192</v>
      </c>
    </row>
    <row r="1193" spans="24:33" hidden="1" x14ac:dyDescent="0.3">
      <c r="X1193" s="66">
        <v>7</v>
      </c>
      <c r="Y1193" s="66" t="s">
        <v>502</v>
      </c>
      <c r="Z1193" s="66" t="s">
        <v>467</v>
      </c>
      <c r="AA1193" s="66" t="str">
        <f>IF(OR(VLOOKUP(Table1[[#This Row],[sheet]],Prg!$A$7:$F$31,6,FALSE)=Prg!$O$2,VLOOKUP(Table1[[#This Row],[sheet]],Prg!$A$7:$F$31,6,FALSE)=Prg!$O$3),"Yes","No")</f>
        <v>No</v>
      </c>
      <c r="AB1193" s="66">
        <v>2025</v>
      </c>
      <c r="AC1193" s="72">
        <v>18</v>
      </c>
      <c r="AD1193" s="66">
        <f ca="1">IF(ISERROR(VLOOKUP(Table1[[#This Row],[item]],INDIRECT("'"&amp;Table1[[#This Row],[sheet]]&amp;"'!$A$8:$T$42"),Table1[[#This Row],[r]],FALSE)),"",VLOOKUP(Table1[[#This Row],[item]],INDIRECT("'"&amp;Table1[[#This Row],[sheet]]&amp;"'!$A$8:$T$42"),Table1[[#This Row],[r]],FALSE))</f>
        <v>0</v>
      </c>
      <c r="AE1193" s="72" t="str">
        <f>IF(VLOOKUP(Table1[[#This Row],[sheet]],Prg!$A$7:$J$31,10,FALSE)="","",VLOOKUP(Table1[[#This Row],[sheet]],Prg!$A$7:$J$31,10,FALSE)*1)</f>
        <v/>
      </c>
      <c r="AF1193" s="72">
        <f>VLOOKUP(Table1[[#This Row],[sheet]],Prg!$A$7:$J$31,5,FALSE)</f>
        <v>0</v>
      </c>
      <c r="AG1193" s="72">
        <f>ROW()</f>
        <v>1193</v>
      </c>
    </row>
    <row r="1194" spans="24:33" hidden="1" x14ac:dyDescent="0.3">
      <c r="X1194" s="66">
        <v>7</v>
      </c>
      <c r="Y1194" s="66" t="s">
        <v>473</v>
      </c>
      <c r="Z1194" s="66" t="s">
        <v>1</v>
      </c>
      <c r="AA1194" s="66" t="str">
        <f>IF(OR(VLOOKUP(Table1[[#This Row],[sheet]],Prg!$A$7:$F$31,6,FALSE)=Prg!$O$2,VLOOKUP(Table1[[#This Row],[sheet]],Prg!$A$7:$F$31,6,FALSE)=Prg!$O$3),"Yes","No")</f>
        <v>No</v>
      </c>
      <c r="AB1194" s="66">
        <v>2025</v>
      </c>
      <c r="AC1194" s="72">
        <v>18</v>
      </c>
      <c r="AD1194" s="66">
        <f ca="1">IF(ISERROR(VLOOKUP(Table1[[#This Row],[item]],INDIRECT("'"&amp;Table1[[#This Row],[sheet]]&amp;"'!$A$8:$T$42"),Table1[[#This Row],[r]],FALSE)),"",VLOOKUP(Table1[[#This Row],[item]],INDIRECT("'"&amp;Table1[[#This Row],[sheet]]&amp;"'!$A$8:$T$42"),Table1[[#This Row],[r]],FALSE))</f>
        <v>0</v>
      </c>
      <c r="AE1194" s="72" t="str">
        <f>IF(VLOOKUP(Table1[[#This Row],[sheet]],Prg!$A$7:$J$31,10,FALSE)="","",VLOOKUP(Table1[[#This Row],[sheet]],Prg!$A$7:$J$31,10,FALSE)*1)</f>
        <v/>
      </c>
      <c r="AF1194" s="72">
        <f>VLOOKUP(Table1[[#This Row],[sheet]],Prg!$A$7:$J$31,5,FALSE)</f>
        <v>0</v>
      </c>
      <c r="AG1194" s="72">
        <f>ROW()</f>
        <v>1194</v>
      </c>
    </row>
    <row r="1195" spans="24:33" hidden="1" x14ac:dyDescent="0.3">
      <c r="X1195" s="66">
        <v>7</v>
      </c>
      <c r="Y1195" s="66" t="s">
        <v>474</v>
      </c>
      <c r="Z1195" s="66" t="s">
        <v>24</v>
      </c>
      <c r="AA1195" s="66" t="str">
        <f>IF(OR(VLOOKUP(Table1[[#This Row],[sheet]],Prg!$A$7:$F$31,6,FALSE)=Prg!$O$2,VLOOKUP(Table1[[#This Row],[sheet]],Prg!$A$7:$F$31,6,FALSE)=Prg!$O$3),"Yes","No")</f>
        <v>No</v>
      </c>
      <c r="AB1195" s="66">
        <v>2025</v>
      </c>
      <c r="AC1195" s="72">
        <v>18</v>
      </c>
      <c r="AD1195" s="66">
        <f ca="1">IF(ISERROR(VLOOKUP(Table1[[#This Row],[item]],INDIRECT("'"&amp;Table1[[#This Row],[sheet]]&amp;"'!$A$8:$T$42"),Table1[[#This Row],[r]],FALSE)),"",VLOOKUP(Table1[[#This Row],[item]],INDIRECT("'"&amp;Table1[[#This Row],[sheet]]&amp;"'!$A$8:$T$42"),Table1[[#This Row],[r]],FALSE))</f>
        <v>0</v>
      </c>
      <c r="AE1195" s="72" t="str">
        <f>IF(VLOOKUP(Table1[[#This Row],[sheet]],Prg!$A$7:$J$31,10,FALSE)="","",VLOOKUP(Table1[[#This Row],[sheet]],Prg!$A$7:$J$31,10,FALSE)*1)</f>
        <v/>
      </c>
      <c r="AF1195" s="72">
        <f>VLOOKUP(Table1[[#This Row],[sheet]],Prg!$A$7:$J$31,5,FALSE)</f>
        <v>0</v>
      </c>
      <c r="AG1195" s="72">
        <f>ROW()</f>
        <v>1195</v>
      </c>
    </row>
    <row r="1196" spans="24:33" hidden="1" x14ac:dyDescent="0.3">
      <c r="X1196" s="66">
        <v>7</v>
      </c>
      <c r="Y1196" s="66" t="s">
        <v>477</v>
      </c>
      <c r="Z1196" s="66" t="s">
        <v>25</v>
      </c>
      <c r="AA1196" s="66" t="str">
        <f>IF(OR(VLOOKUP(Table1[[#This Row],[sheet]],Prg!$A$7:$F$31,6,FALSE)=Prg!$O$2,VLOOKUP(Table1[[#This Row],[sheet]],Prg!$A$7:$F$31,6,FALSE)=Prg!$O$3),"Yes","No")</f>
        <v>No</v>
      </c>
      <c r="AB1196" s="66">
        <v>2025</v>
      </c>
      <c r="AC1196" s="72">
        <v>18</v>
      </c>
      <c r="AD1196" s="66">
        <f ca="1">IF(ISERROR(VLOOKUP(Table1[[#This Row],[item]],INDIRECT("'"&amp;Table1[[#This Row],[sheet]]&amp;"'!$A$8:$T$42"),Table1[[#This Row],[r]],FALSE)),"",VLOOKUP(Table1[[#This Row],[item]],INDIRECT("'"&amp;Table1[[#This Row],[sheet]]&amp;"'!$A$8:$T$42"),Table1[[#This Row],[r]],FALSE))</f>
        <v>0</v>
      </c>
      <c r="AE1196" s="72" t="str">
        <f>IF(VLOOKUP(Table1[[#This Row],[sheet]],Prg!$A$7:$J$31,10,FALSE)="","",VLOOKUP(Table1[[#This Row],[sheet]],Prg!$A$7:$J$31,10,FALSE)*1)</f>
        <v/>
      </c>
      <c r="AF1196" s="72">
        <f>VLOOKUP(Table1[[#This Row],[sheet]],Prg!$A$7:$J$31,5,FALSE)</f>
        <v>0</v>
      </c>
      <c r="AG1196" s="72">
        <f>ROW()</f>
        <v>1196</v>
      </c>
    </row>
    <row r="1197" spans="24:33" hidden="1" x14ac:dyDescent="0.3">
      <c r="X1197" s="66">
        <v>7</v>
      </c>
      <c r="Y1197" s="66" t="s">
        <v>478</v>
      </c>
      <c r="Z1197" s="66" t="s">
        <v>26</v>
      </c>
      <c r="AA1197" s="66" t="str">
        <f>IF(OR(VLOOKUP(Table1[[#This Row],[sheet]],Prg!$A$7:$F$31,6,FALSE)=Prg!$O$2,VLOOKUP(Table1[[#This Row],[sheet]],Prg!$A$7:$F$31,6,FALSE)=Prg!$O$3),"Yes","No")</f>
        <v>No</v>
      </c>
      <c r="AB1197" s="66">
        <v>2025</v>
      </c>
      <c r="AC1197" s="72">
        <v>18</v>
      </c>
      <c r="AD1197" s="66">
        <f ca="1">IF(ISERROR(VLOOKUP(Table1[[#This Row],[item]],INDIRECT("'"&amp;Table1[[#This Row],[sheet]]&amp;"'!$A$8:$T$42"),Table1[[#This Row],[r]],FALSE)),"",VLOOKUP(Table1[[#This Row],[item]],INDIRECT("'"&amp;Table1[[#This Row],[sheet]]&amp;"'!$A$8:$T$42"),Table1[[#This Row],[r]],FALSE))</f>
        <v>0</v>
      </c>
      <c r="AE1197" s="72" t="str">
        <f>IF(VLOOKUP(Table1[[#This Row],[sheet]],Prg!$A$7:$J$31,10,FALSE)="","",VLOOKUP(Table1[[#This Row],[sheet]],Prg!$A$7:$J$31,10,FALSE)*1)</f>
        <v/>
      </c>
      <c r="AF1197" s="72">
        <f>VLOOKUP(Table1[[#This Row],[sheet]],Prg!$A$7:$J$31,5,FALSE)</f>
        <v>0</v>
      </c>
      <c r="AG1197" s="72">
        <f>ROW()</f>
        <v>1197</v>
      </c>
    </row>
    <row r="1198" spans="24:33" hidden="1" x14ac:dyDescent="0.3">
      <c r="X1198" s="66">
        <v>7</v>
      </c>
      <c r="Y1198" s="66" t="s">
        <v>479</v>
      </c>
      <c r="Z1198" s="66" t="s">
        <v>27</v>
      </c>
      <c r="AA1198" s="66" t="str">
        <f>IF(OR(VLOOKUP(Table1[[#This Row],[sheet]],Prg!$A$7:$F$31,6,FALSE)=Prg!$O$2,VLOOKUP(Table1[[#This Row],[sheet]],Prg!$A$7:$F$31,6,FALSE)=Prg!$O$3),"Yes","No")</f>
        <v>No</v>
      </c>
      <c r="AB1198" s="66">
        <v>2025</v>
      </c>
      <c r="AC1198" s="72">
        <v>18</v>
      </c>
      <c r="AD1198" s="66">
        <f ca="1">IF(ISERROR(VLOOKUP(Table1[[#This Row],[item]],INDIRECT("'"&amp;Table1[[#This Row],[sheet]]&amp;"'!$A$8:$T$42"),Table1[[#This Row],[r]],FALSE)),"",VLOOKUP(Table1[[#This Row],[item]],INDIRECT("'"&amp;Table1[[#This Row],[sheet]]&amp;"'!$A$8:$T$42"),Table1[[#This Row],[r]],FALSE))</f>
        <v>0</v>
      </c>
      <c r="AE1198" s="72" t="str">
        <f>IF(VLOOKUP(Table1[[#This Row],[sheet]],Prg!$A$7:$J$31,10,FALSE)="","",VLOOKUP(Table1[[#This Row],[sheet]],Prg!$A$7:$J$31,10,FALSE)*1)</f>
        <v/>
      </c>
      <c r="AF1198" s="72">
        <f>VLOOKUP(Table1[[#This Row],[sheet]],Prg!$A$7:$J$31,5,FALSE)</f>
        <v>0</v>
      </c>
      <c r="AG1198" s="72">
        <f>ROW()</f>
        <v>1198</v>
      </c>
    </row>
    <row r="1199" spans="24:33" hidden="1" x14ac:dyDescent="0.3">
      <c r="X1199" s="66">
        <v>7</v>
      </c>
      <c r="Y1199" s="66" t="s">
        <v>475</v>
      </c>
      <c r="Z1199" s="66" t="s">
        <v>28</v>
      </c>
      <c r="AA1199" s="66" t="str">
        <f>IF(OR(VLOOKUP(Table1[[#This Row],[sheet]],Prg!$A$7:$F$31,6,FALSE)=Prg!$O$2,VLOOKUP(Table1[[#This Row],[sheet]],Prg!$A$7:$F$31,6,FALSE)=Prg!$O$3),"Yes","No")</f>
        <v>No</v>
      </c>
      <c r="AB1199" s="66">
        <v>2025</v>
      </c>
      <c r="AC1199" s="72">
        <v>18</v>
      </c>
      <c r="AD1199" s="66">
        <f ca="1">IF(ISERROR(VLOOKUP(Table1[[#This Row],[item]],INDIRECT("'"&amp;Table1[[#This Row],[sheet]]&amp;"'!$A$8:$T$42"),Table1[[#This Row],[r]],FALSE)),"",VLOOKUP(Table1[[#This Row],[item]],INDIRECT("'"&amp;Table1[[#This Row],[sheet]]&amp;"'!$A$8:$T$42"),Table1[[#This Row],[r]],FALSE))</f>
        <v>0</v>
      </c>
      <c r="AE1199" s="72" t="str">
        <f>IF(VLOOKUP(Table1[[#This Row],[sheet]],Prg!$A$7:$J$31,10,FALSE)="","",VLOOKUP(Table1[[#This Row],[sheet]],Prg!$A$7:$J$31,10,FALSE)*1)</f>
        <v/>
      </c>
      <c r="AF1199" s="72">
        <f>VLOOKUP(Table1[[#This Row],[sheet]],Prg!$A$7:$J$31,5,FALSE)</f>
        <v>0</v>
      </c>
      <c r="AG1199" s="72">
        <f>ROW()</f>
        <v>1199</v>
      </c>
    </row>
    <row r="1200" spans="24:33" hidden="1" x14ac:dyDescent="0.3">
      <c r="X1200" s="66">
        <v>7</v>
      </c>
      <c r="Y1200" s="66" t="s">
        <v>480</v>
      </c>
      <c r="Z1200" s="66" t="s">
        <v>29</v>
      </c>
      <c r="AA1200" s="66" t="str">
        <f>IF(OR(VLOOKUP(Table1[[#This Row],[sheet]],Prg!$A$7:$F$31,6,FALSE)=Prg!$O$2,VLOOKUP(Table1[[#This Row],[sheet]],Prg!$A$7:$F$31,6,FALSE)=Prg!$O$3),"Yes","No")</f>
        <v>No</v>
      </c>
      <c r="AB1200" s="66">
        <v>2025</v>
      </c>
      <c r="AC1200" s="72">
        <v>18</v>
      </c>
      <c r="AD1200" s="66">
        <f ca="1">IF(ISERROR(VLOOKUP(Table1[[#This Row],[item]],INDIRECT("'"&amp;Table1[[#This Row],[sheet]]&amp;"'!$A$8:$T$42"),Table1[[#This Row],[r]],FALSE)),"",VLOOKUP(Table1[[#This Row],[item]],INDIRECT("'"&amp;Table1[[#This Row],[sheet]]&amp;"'!$A$8:$T$42"),Table1[[#This Row],[r]],FALSE))</f>
        <v>0</v>
      </c>
      <c r="AE1200" s="72" t="str">
        <f>IF(VLOOKUP(Table1[[#This Row],[sheet]],Prg!$A$7:$J$31,10,FALSE)="","",VLOOKUP(Table1[[#This Row],[sheet]],Prg!$A$7:$J$31,10,FALSE)*1)</f>
        <v/>
      </c>
      <c r="AF1200" s="72">
        <f>VLOOKUP(Table1[[#This Row],[sheet]],Prg!$A$7:$J$31,5,FALSE)</f>
        <v>0</v>
      </c>
      <c r="AG1200" s="72">
        <f>ROW()</f>
        <v>1200</v>
      </c>
    </row>
    <row r="1201" spans="24:33" hidden="1" x14ac:dyDescent="0.3">
      <c r="X1201" s="66">
        <v>7</v>
      </c>
      <c r="Y1201" s="66" t="s">
        <v>481</v>
      </c>
      <c r="Z1201" s="66" t="s">
        <v>30</v>
      </c>
      <c r="AA1201" s="66" t="str">
        <f>IF(OR(VLOOKUP(Table1[[#This Row],[sheet]],Prg!$A$7:$F$31,6,FALSE)=Prg!$O$2,VLOOKUP(Table1[[#This Row],[sheet]],Prg!$A$7:$F$31,6,FALSE)=Prg!$O$3),"Yes","No")</f>
        <v>No</v>
      </c>
      <c r="AB1201" s="66">
        <v>2025</v>
      </c>
      <c r="AC1201" s="72">
        <v>18</v>
      </c>
      <c r="AD1201" s="66">
        <f ca="1">IF(ISERROR(VLOOKUP(Table1[[#This Row],[item]],INDIRECT("'"&amp;Table1[[#This Row],[sheet]]&amp;"'!$A$8:$T$42"),Table1[[#This Row],[r]],FALSE)),"",VLOOKUP(Table1[[#This Row],[item]],INDIRECT("'"&amp;Table1[[#This Row],[sheet]]&amp;"'!$A$8:$T$42"),Table1[[#This Row],[r]],FALSE))</f>
        <v>0</v>
      </c>
      <c r="AE1201" s="72" t="str">
        <f>IF(VLOOKUP(Table1[[#This Row],[sheet]],Prg!$A$7:$J$31,10,FALSE)="","",VLOOKUP(Table1[[#This Row],[sheet]],Prg!$A$7:$J$31,10,FALSE)*1)</f>
        <v/>
      </c>
      <c r="AF1201" s="72">
        <f>VLOOKUP(Table1[[#This Row],[sheet]],Prg!$A$7:$J$31,5,FALSE)</f>
        <v>0</v>
      </c>
      <c r="AG1201" s="72">
        <f>ROW()</f>
        <v>1201</v>
      </c>
    </row>
    <row r="1202" spans="24:33" hidden="1" x14ac:dyDescent="0.3">
      <c r="X1202" s="66">
        <v>7</v>
      </c>
      <c r="Y1202" s="66" t="s">
        <v>482</v>
      </c>
      <c r="Z1202" s="66" t="s">
        <v>27</v>
      </c>
      <c r="AA1202" s="66" t="str">
        <f>IF(OR(VLOOKUP(Table1[[#This Row],[sheet]],Prg!$A$7:$F$31,6,FALSE)=Prg!$O$2,VLOOKUP(Table1[[#This Row],[sheet]],Prg!$A$7:$F$31,6,FALSE)=Prg!$O$3),"Yes","No")</f>
        <v>No</v>
      </c>
      <c r="AB1202" s="66">
        <v>2025</v>
      </c>
      <c r="AC1202" s="72">
        <v>18</v>
      </c>
      <c r="AD1202" s="66">
        <f ca="1">IF(ISERROR(VLOOKUP(Table1[[#This Row],[item]],INDIRECT("'"&amp;Table1[[#This Row],[sheet]]&amp;"'!$A$8:$T$42"),Table1[[#This Row],[r]],FALSE)),"",VLOOKUP(Table1[[#This Row],[item]],INDIRECT("'"&amp;Table1[[#This Row],[sheet]]&amp;"'!$A$8:$T$42"),Table1[[#This Row],[r]],FALSE))</f>
        <v>0</v>
      </c>
      <c r="AE1202" s="72" t="str">
        <f>IF(VLOOKUP(Table1[[#This Row],[sheet]],Prg!$A$7:$J$31,10,FALSE)="","",VLOOKUP(Table1[[#This Row],[sheet]],Prg!$A$7:$J$31,10,FALSE)*1)</f>
        <v/>
      </c>
      <c r="AF1202" s="72">
        <f>VLOOKUP(Table1[[#This Row],[sheet]],Prg!$A$7:$J$31,5,FALSE)</f>
        <v>0</v>
      </c>
      <c r="AG1202" s="72">
        <f>ROW()</f>
        <v>1202</v>
      </c>
    </row>
    <row r="1203" spans="24:33" hidden="1" x14ac:dyDescent="0.3">
      <c r="X1203" s="66">
        <v>7</v>
      </c>
      <c r="Y1203" s="66" t="s">
        <v>476</v>
      </c>
      <c r="Z1203" s="66" t="s">
        <v>469</v>
      </c>
      <c r="AA1203" s="66" t="str">
        <f>IF(OR(VLOOKUP(Table1[[#This Row],[sheet]],Prg!$A$7:$F$31,6,FALSE)=Prg!$O$2,VLOOKUP(Table1[[#This Row],[sheet]],Prg!$A$7:$F$31,6,FALSE)=Prg!$O$3),"Yes","No")</f>
        <v>No</v>
      </c>
      <c r="AB1203" s="66">
        <v>2025</v>
      </c>
      <c r="AC1203" s="72">
        <v>18</v>
      </c>
      <c r="AD1203" s="66">
        <f ca="1">IF(ISERROR(VLOOKUP(Table1[[#This Row],[item]],INDIRECT("'"&amp;Table1[[#This Row],[sheet]]&amp;"'!$A$8:$T$42"),Table1[[#This Row],[r]],FALSE)),"",VLOOKUP(Table1[[#This Row],[item]],INDIRECT("'"&amp;Table1[[#This Row],[sheet]]&amp;"'!$A$8:$T$42"),Table1[[#This Row],[r]],FALSE))</f>
        <v>0</v>
      </c>
      <c r="AE1203" s="72" t="str">
        <f>IF(VLOOKUP(Table1[[#This Row],[sheet]],Prg!$A$7:$J$31,10,FALSE)="","",VLOOKUP(Table1[[#This Row],[sheet]],Prg!$A$7:$J$31,10,FALSE)*1)</f>
        <v/>
      </c>
      <c r="AF1203" s="72">
        <f>VLOOKUP(Table1[[#This Row],[sheet]],Prg!$A$7:$J$31,5,FALSE)</f>
        <v>0</v>
      </c>
      <c r="AG1203" s="72">
        <f>ROW()</f>
        <v>1203</v>
      </c>
    </row>
    <row r="1204" spans="24:33" hidden="1" x14ac:dyDescent="0.3">
      <c r="X1204" s="66">
        <v>7</v>
      </c>
      <c r="Y1204" s="66" t="s">
        <v>483</v>
      </c>
      <c r="Z1204" s="66" t="s">
        <v>470</v>
      </c>
      <c r="AA1204" s="66" t="str">
        <f>IF(OR(VLOOKUP(Table1[[#This Row],[sheet]],Prg!$A$7:$F$31,6,FALSE)=Prg!$O$2,VLOOKUP(Table1[[#This Row],[sheet]],Prg!$A$7:$F$31,6,FALSE)=Prg!$O$3),"Yes","No")</f>
        <v>No</v>
      </c>
      <c r="AB1204" s="66">
        <v>2025</v>
      </c>
      <c r="AC1204" s="72">
        <v>18</v>
      </c>
      <c r="AD1204" s="66">
        <f ca="1">IF(ISERROR(VLOOKUP(Table1[[#This Row],[item]],INDIRECT("'"&amp;Table1[[#This Row],[sheet]]&amp;"'!$A$8:$T$42"),Table1[[#This Row],[r]],FALSE)),"",VLOOKUP(Table1[[#This Row],[item]],INDIRECT("'"&amp;Table1[[#This Row],[sheet]]&amp;"'!$A$8:$T$42"),Table1[[#This Row],[r]],FALSE))</f>
        <v>0</v>
      </c>
      <c r="AE1204" s="72" t="str">
        <f>IF(VLOOKUP(Table1[[#This Row],[sheet]],Prg!$A$7:$J$31,10,FALSE)="","",VLOOKUP(Table1[[#This Row],[sheet]],Prg!$A$7:$J$31,10,FALSE)*1)</f>
        <v/>
      </c>
      <c r="AF1204" s="72">
        <f>VLOOKUP(Table1[[#This Row],[sheet]],Prg!$A$7:$J$31,5,FALSE)</f>
        <v>0</v>
      </c>
      <c r="AG1204" s="72">
        <f>ROW()</f>
        <v>1204</v>
      </c>
    </row>
    <row r="1205" spans="24:33" hidden="1" x14ac:dyDescent="0.3">
      <c r="X1205" s="66">
        <v>7</v>
      </c>
      <c r="Y1205" s="66" t="s">
        <v>484</v>
      </c>
      <c r="Z1205" s="66" t="s">
        <v>471</v>
      </c>
      <c r="AA1205" s="66" t="str">
        <f>IF(OR(VLOOKUP(Table1[[#This Row],[sheet]],Prg!$A$7:$F$31,6,FALSE)=Prg!$O$2,VLOOKUP(Table1[[#This Row],[sheet]],Prg!$A$7:$F$31,6,FALSE)=Prg!$O$3),"Yes","No")</f>
        <v>No</v>
      </c>
      <c r="AB1205" s="66">
        <v>2025</v>
      </c>
      <c r="AC1205" s="72">
        <v>18</v>
      </c>
      <c r="AD1205" s="66">
        <f ca="1">IF(ISERROR(VLOOKUP(Table1[[#This Row],[item]],INDIRECT("'"&amp;Table1[[#This Row],[sheet]]&amp;"'!$A$8:$T$42"),Table1[[#This Row],[r]],FALSE)),"",VLOOKUP(Table1[[#This Row],[item]],INDIRECT("'"&amp;Table1[[#This Row],[sheet]]&amp;"'!$A$8:$T$42"),Table1[[#This Row],[r]],FALSE))</f>
        <v>0</v>
      </c>
      <c r="AE1205" s="72" t="str">
        <f>IF(VLOOKUP(Table1[[#This Row],[sheet]],Prg!$A$7:$J$31,10,FALSE)="","",VLOOKUP(Table1[[#This Row],[sheet]],Prg!$A$7:$J$31,10,FALSE)*1)</f>
        <v/>
      </c>
      <c r="AF1205" s="72">
        <f>VLOOKUP(Table1[[#This Row],[sheet]],Prg!$A$7:$J$31,5,FALSE)</f>
        <v>0</v>
      </c>
      <c r="AG1205" s="72">
        <f>ROW()</f>
        <v>1205</v>
      </c>
    </row>
    <row r="1206" spans="24:33" hidden="1" x14ac:dyDescent="0.3">
      <c r="X1206" s="66">
        <v>7</v>
      </c>
      <c r="Y1206" s="66" t="s">
        <v>485</v>
      </c>
      <c r="Z1206" s="66" t="s">
        <v>472</v>
      </c>
      <c r="AA1206" s="66" t="str">
        <f>IF(OR(VLOOKUP(Table1[[#This Row],[sheet]],Prg!$A$7:$F$31,6,FALSE)=Prg!$O$2,VLOOKUP(Table1[[#This Row],[sheet]],Prg!$A$7:$F$31,6,FALSE)=Prg!$O$3),"Yes","No")</f>
        <v>No</v>
      </c>
      <c r="AB1206" s="66">
        <v>2025</v>
      </c>
      <c r="AC1206" s="72">
        <v>18</v>
      </c>
      <c r="AD1206" s="66">
        <f ca="1">IF(ISERROR(VLOOKUP(Table1[[#This Row],[item]],INDIRECT("'"&amp;Table1[[#This Row],[sheet]]&amp;"'!$A$8:$T$42"),Table1[[#This Row],[r]],FALSE)),"",VLOOKUP(Table1[[#This Row],[item]],INDIRECT("'"&amp;Table1[[#This Row],[sheet]]&amp;"'!$A$8:$T$42"),Table1[[#This Row],[r]],FALSE))</f>
        <v>0</v>
      </c>
      <c r="AE1206" s="72" t="str">
        <f>IF(VLOOKUP(Table1[[#This Row],[sheet]],Prg!$A$7:$J$31,10,FALSE)="","",VLOOKUP(Table1[[#This Row],[sheet]],Prg!$A$7:$J$31,10,FALSE)*1)</f>
        <v/>
      </c>
      <c r="AF1206" s="72">
        <f>VLOOKUP(Table1[[#This Row],[sheet]],Prg!$A$7:$J$31,5,FALSE)</f>
        <v>0</v>
      </c>
      <c r="AG1206" s="72">
        <f>ROW()</f>
        <v>1206</v>
      </c>
    </row>
    <row r="1207" spans="24:33" hidden="1" x14ac:dyDescent="0.3">
      <c r="X1207" s="66">
        <v>7</v>
      </c>
      <c r="Y1207" s="66" t="s">
        <v>486</v>
      </c>
      <c r="Z1207" s="66" t="s">
        <v>31</v>
      </c>
      <c r="AA1207" s="66" t="str">
        <f>IF(OR(VLOOKUP(Table1[[#This Row],[sheet]],Prg!$A$7:$F$31,6,FALSE)=Prg!$O$2,VLOOKUP(Table1[[#This Row],[sheet]],Prg!$A$7:$F$31,6,FALSE)=Prg!$O$3),"Yes","No")</f>
        <v>No</v>
      </c>
      <c r="AB1207" s="66">
        <v>2025</v>
      </c>
      <c r="AC1207" s="72">
        <v>18</v>
      </c>
      <c r="AD1207" s="66">
        <f ca="1">IF(ISERROR(VLOOKUP(Table1[[#This Row],[item]],INDIRECT("'"&amp;Table1[[#This Row],[sheet]]&amp;"'!$A$8:$T$42"),Table1[[#This Row],[r]],FALSE)),"",VLOOKUP(Table1[[#This Row],[item]],INDIRECT("'"&amp;Table1[[#This Row],[sheet]]&amp;"'!$A$8:$T$42"),Table1[[#This Row],[r]],FALSE))</f>
        <v>0</v>
      </c>
      <c r="AE1207" s="72" t="str">
        <f>IF(VLOOKUP(Table1[[#This Row],[sheet]],Prg!$A$7:$J$31,10,FALSE)="","",VLOOKUP(Table1[[#This Row],[sheet]],Prg!$A$7:$J$31,10,FALSE)*1)</f>
        <v/>
      </c>
      <c r="AF1207" s="72">
        <f>VLOOKUP(Table1[[#This Row],[sheet]],Prg!$A$7:$J$31,5,FALSE)</f>
        <v>0</v>
      </c>
      <c r="AG1207" s="72">
        <f>ROW()</f>
        <v>1207</v>
      </c>
    </row>
    <row r="1208" spans="24:33" hidden="1" x14ac:dyDescent="0.3">
      <c r="X1208" s="66">
        <v>7</v>
      </c>
      <c r="Y1208" s="66" t="s">
        <v>487</v>
      </c>
      <c r="Z1208" s="66" t="s">
        <v>12</v>
      </c>
      <c r="AA1208" s="66" t="str">
        <f>IF(OR(VLOOKUP(Table1[[#This Row],[sheet]],Prg!$A$7:$F$31,6,FALSE)=Prg!$O$2,VLOOKUP(Table1[[#This Row],[sheet]],Prg!$A$7:$F$31,6,FALSE)=Prg!$O$3),"Yes","No")</f>
        <v>No</v>
      </c>
      <c r="AB1208" s="66">
        <v>2026</v>
      </c>
      <c r="AC1208" s="72">
        <v>19</v>
      </c>
      <c r="AD1208" s="66">
        <f ca="1">IF(ISERROR(VLOOKUP(Table1[[#This Row],[item]],INDIRECT("'"&amp;Table1[[#This Row],[sheet]]&amp;"'!$A$8:$T$42"),Table1[[#This Row],[r]],FALSE)),"",VLOOKUP(Table1[[#This Row],[item]],INDIRECT("'"&amp;Table1[[#This Row],[sheet]]&amp;"'!$A$8:$T$42"),Table1[[#This Row],[r]],FALSE))</f>
        <v>0</v>
      </c>
      <c r="AE1208" s="72" t="str">
        <f>IF(VLOOKUP(Table1[[#This Row],[sheet]],Prg!$A$7:$J$31,10,FALSE)="","",VLOOKUP(Table1[[#This Row],[sheet]],Prg!$A$7:$J$31,10,FALSE)*1)</f>
        <v/>
      </c>
      <c r="AF1208" s="72">
        <f>VLOOKUP(Table1[[#This Row],[sheet]],Prg!$A$7:$J$31,5,FALSE)</f>
        <v>0</v>
      </c>
      <c r="AG1208" s="72">
        <f>ROW()</f>
        <v>1208</v>
      </c>
    </row>
    <row r="1209" spans="24:33" hidden="1" x14ac:dyDescent="0.3">
      <c r="X1209" s="66">
        <v>7</v>
      </c>
      <c r="Y1209" s="66" t="s">
        <v>488</v>
      </c>
      <c r="Z1209" s="66" t="s">
        <v>13</v>
      </c>
      <c r="AA1209" s="66" t="str">
        <f>IF(OR(VLOOKUP(Table1[[#This Row],[sheet]],Prg!$A$7:$F$31,6,FALSE)=Prg!$O$2,VLOOKUP(Table1[[#This Row],[sheet]],Prg!$A$7:$F$31,6,FALSE)=Prg!$O$3),"Yes","No")</f>
        <v>No</v>
      </c>
      <c r="AB1209" s="66">
        <v>2026</v>
      </c>
      <c r="AC1209" s="72">
        <v>19</v>
      </c>
      <c r="AD1209" s="66">
        <f ca="1">IF(ISERROR(VLOOKUP(Table1[[#This Row],[item]],INDIRECT("'"&amp;Table1[[#This Row],[sheet]]&amp;"'!$A$8:$T$42"),Table1[[#This Row],[r]],FALSE)),"",VLOOKUP(Table1[[#This Row],[item]],INDIRECT("'"&amp;Table1[[#This Row],[sheet]]&amp;"'!$A$8:$T$42"),Table1[[#This Row],[r]],FALSE))</f>
        <v>0</v>
      </c>
      <c r="AE1209" s="72" t="str">
        <f>IF(VLOOKUP(Table1[[#This Row],[sheet]],Prg!$A$7:$J$31,10,FALSE)="","",VLOOKUP(Table1[[#This Row],[sheet]],Prg!$A$7:$J$31,10,FALSE)*1)</f>
        <v/>
      </c>
      <c r="AF1209" s="72">
        <f>VLOOKUP(Table1[[#This Row],[sheet]],Prg!$A$7:$J$31,5,FALSE)</f>
        <v>0</v>
      </c>
      <c r="AG1209" s="72">
        <f>ROW()</f>
        <v>1209</v>
      </c>
    </row>
    <row r="1210" spans="24:33" hidden="1" x14ac:dyDescent="0.3">
      <c r="X1210" s="66">
        <v>7</v>
      </c>
      <c r="Y1210" s="66" t="s">
        <v>489</v>
      </c>
      <c r="Z1210" s="66" t="s">
        <v>14</v>
      </c>
      <c r="AA1210" s="66" t="str">
        <f>IF(OR(VLOOKUP(Table1[[#This Row],[sheet]],Prg!$A$7:$F$31,6,FALSE)=Prg!$O$2,VLOOKUP(Table1[[#This Row],[sheet]],Prg!$A$7:$F$31,6,FALSE)=Prg!$O$3),"Yes","No")</f>
        <v>No</v>
      </c>
      <c r="AB1210" s="66">
        <v>2026</v>
      </c>
      <c r="AC1210" s="72">
        <v>19</v>
      </c>
      <c r="AD1210" s="66">
        <f ca="1">IF(ISERROR(VLOOKUP(Table1[[#This Row],[item]],INDIRECT("'"&amp;Table1[[#This Row],[sheet]]&amp;"'!$A$8:$T$42"),Table1[[#This Row],[r]],FALSE)),"",VLOOKUP(Table1[[#This Row],[item]],INDIRECT("'"&amp;Table1[[#This Row],[sheet]]&amp;"'!$A$8:$T$42"),Table1[[#This Row],[r]],FALSE))</f>
        <v>0</v>
      </c>
      <c r="AE1210" s="72" t="str">
        <f>IF(VLOOKUP(Table1[[#This Row],[sheet]],Prg!$A$7:$J$31,10,FALSE)="","",VLOOKUP(Table1[[#This Row],[sheet]],Prg!$A$7:$J$31,10,FALSE)*1)</f>
        <v/>
      </c>
      <c r="AF1210" s="72">
        <f>VLOOKUP(Table1[[#This Row],[sheet]],Prg!$A$7:$J$31,5,FALSE)</f>
        <v>0</v>
      </c>
      <c r="AG1210" s="72">
        <f>ROW()</f>
        <v>1210</v>
      </c>
    </row>
    <row r="1211" spans="24:33" hidden="1" x14ac:dyDescent="0.3">
      <c r="X1211" s="66">
        <v>7</v>
      </c>
      <c r="Y1211" s="66" t="s">
        <v>490</v>
      </c>
      <c r="Z1211" s="66" t="s">
        <v>464</v>
      </c>
      <c r="AA1211" s="66" t="str">
        <f>IF(OR(VLOOKUP(Table1[[#This Row],[sheet]],Prg!$A$7:$F$31,6,FALSE)=Prg!$O$2,VLOOKUP(Table1[[#This Row],[sheet]],Prg!$A$7:$F$31,6,FALSE)=Prg!$O$3),"Yes","No")</f>
        <v>No</v>
      </c>
      <c r="AB1211" s="66">
        <v>2026</v>
      </c>
      <c r="AC1211" s="72">
        <v>19</v>
      </c>
      <c r="AD1211" s="66">
        <f ca="1">IF(ISERROR(VLOOKUP(Table1[[#This Row],[item]],INDIRECT("'"&amp;Table1[[#This Row],[sheet]]&amp;"'!$A$8:$T$42"),Table1[[#This Row],[r]],FALSE)),"",VLOOKUP(Table1[[#This Row],[item]],INDIRECT("'"&amp;Table1[[#This Row],[sheet]]&amp;"'!$A$8:$T$42"),Table1[[#This Row],[r]],FALSE))</f>
        <v>0</v>
      </c>
      <c r="AE1211" s="72" t="str">
        <f>IF(VLOOKUP(Table1[[#This Row],[sheet]],Prg!$A$7:$J$31,10,FALSE)="","",VLOOKUP(Table1[[#This Row],[sheet]],Prg!$A$7:$J$31,10,FALSE)*1)</f>
        <v/>
      </c>
      <c r="AF1211" s="72">
        <f>VLOOKUP(Table1[[#This Row],[sheet]],Prg!$A$7:$J$31,5,FALSE)</f>
        <v>0</v>
      </c>
      <c r="AG1211" s="72">
        <f>ROW()</f>
        <v>1211</v>
      </c>
    </row>
    <row r="1212" spans="24:33" hidden="1" x14ac:dyDescent="0.3">
      <c r="X1212" s="66">
        <v>7</v>
      </c>
      <c r="Y1212" s="66" t="s">
        <v>491</v>
      </c>
      <c r="Z1212" s="66" t="s">
        <v>15</v>
      </c>
      <c r="AA1212" s="66" t="str">
        <f>IF(OR(VLOOKUP(Table1[[#This Row],[sheet]],Prg!$A$7:$F$31,6,FALSE)=Prg!$O$2,VLOOKUP(Table1[[#This Row],[sheet]],Prg!$A$7:$F$31,6,FALSE)=Prg!$O$3),"Yes","No")</f>
        <v>No</v>
      </c>
      <c r="AB1212" s="66">
        <v>2026</v>
      </c>
      <c r="AC1212" s="72">
        <v>19</v>
      </c>
      <c r="AD1212" s="66">
        <f ca="1">IF(ISERROR(VLOOKUP(Table1[[#This Row],[item]],INDIRECT("'"&amp;Table1[[#This Row],[sheet]]&amp;"'!$A$8:$T$42"),Table1[[#This Row],[r]],FALSE)),"",VLOOKUP(Table1[[#This Row],[item]],INDIRECT("'"&amp;Table1[[#This Row],[sheet]]&amp;"'!$A$8:$T$42"),Table1[[#This Row],[r]],FALSE))</f>
        <v>0</v>
      </c>
      <c r="AE1212" s="72" t="str">
        <f>IF(VLOOKUP(Table1[[#This Row],[sheet]],Prg!$A$7:$J$31,10,FALSE)="","",VLOOKUP(Table1[[#This Row],[sheet]],Prg!$A$7:$J$31,10,FALSE)*1)</f>
        <v/>
      </c>
      <c r="AF1212" s="72">
        <f>VLOOKUP(Table1[[#This Row],[sheet]],Prg!$A$7:$J$31,5,FALSE)</f>
        <v>0</v>
      </c>
      <c r="AG1212" s="72">
        <f>ROW()</f>
        <v>1212</v>
      </c>
    </row>
    <row r="1213" spans="24:33" hidden="1" x14ac:dyDescent="0.3">
      <c r="X1213" s="66">
        <v>7</v>
      </c>
      <c r="Y1213" s="66" t="s">
        <v>492</v>
      </c>
      <c r="Z1213" s="66" t="s">
        <v>16</v>
      </c>
      <c r="AA1213" s="66" t="str">
        <f>IF(OR(VLOOKUP(Table1[[#This Row],[sheet]],Prg!$A$7:$F$31,6,FALSE)=Prg!$O$2,VLOOKUP(Table1[[#This Row],[sheet]],Prg!$A$7:$F$31,6,FALSE)=Prg!$O$3),"Yes","No")</f>
        <v>No</v>
      </c>
      <c r="AB1213" s="66">
        <v>2026</v>
      </c>
      <c r="AC1213" s="72">
        <v>19</v>
      </c>
      <c r="AD1213" s="66">
        <f ca="1">IF(ISERROR(VLOOKUP(Table1[[#This Row],[item]],INDIRECT("'"&amp;Table1[[#This Row],[sheet]]&amp;"'!$A$8:$T$42"),Table1[[#This Row],[r]],FALSE)),"",VLOOKUP(Table1[[#This Row],[item]],INDIRECT("'"&amp;Table1[[#This Row],[sheet]]&amp;"'!$A$8:$T$42"),Table1[[#This Row],[r]],FALSE))</f>
        <v>0</v>
      </c>
      <c r="AE1213" s="72" t="str">
        <f>IF(VLOOKUP(Table1[[#This Row],[sheet]],Prg!$A$7:$J$31,10,FALSE)="","",VLOOKUP(Table1[[#This Row],[sheet]],Prg!$A$7:$J$31,10,FALSE)*1)</f>
        <v/>
      </c>
      <c r="AF1213" s="72">
        <f>VLOOKUP(Table1[[#This Row],[sheet]],Prg!$A$7:$J$31,5,FALSE)</f>
        <v>0</v>
      </c>
      <c r="AG1213" s="72">
        <f>ROW()</f>
        <v>1213</v>
      </c>
    </row>
    <row r="1214" spans="24:33" hidden="1" x14ac:dyDescent="0.3">
      <c r="X1214" s="66">
        <v>7</v>
      </c>
      <c r="Y1214" s="66" t="s">
        <v>493</v>
      </c>
      <c r="Z1214" s="66" t="s">
        <v>17</v>
      </c>
      <c r="AA1214" s="66" t="str">
        <f>IF(OR(VLOOKUP(Table1[[#This Row],[sheet]],Prg!$A$7:$F$31,6,FALSE)=Prg!$O$2,VLOOKUP(Table1[[#This Row],[sheet]],Prg!$A$7:$F$31,6,FALSE)=Prg!$O$3),"Yes","No")</f>
        <v>No</v>
      </c>
      <c r="AB1214" s="66">
        <v>2026</v>
      </c>
      <c r="AC1214" s="72">
        <v>19</v>
      </c>
      <c r="AD1214" s="66">
        <f ca="1">IF(ISERROR(VLOOKUP(Table1[[#This Row],[item]],INDIRECT("'"&amp;Table1[[#This Row],[sheet]]&amp;"'!$A$8:$T$42"),Table1[[#This Row],[r]],FALSE)),"",VLOOKUP(Table1[[#This Row],[item]],INDIRECT("'"&amp;Table1[[#This Row],[sheet]]&amp;"'!$A$8:$T$42"),Table1[[#This Row],[r]],FALSE))</f>
        <v>0</v>
      </c>
      <c r="AE1214" s="72" t="str">
        <f>IF(VLOOKUP(Table1[[#This Row],[sheet]],Prg!$A$7:$J$31,10,FALSE)="","",VLOOKUP(Table1[[#This Row],[sheet]],Prg!$A$7:$J$31,10,FALSE)*1)</f>
        <v/>
      </c>
      <c r="AF1214" s="72">
        <f>VLOOKUP(Table1[[#This Row],[sheet]],Prg!$A$7:$J$31,5,FALSE)</f>
        <v>0</v>
      </c>
      <c r="AG1214" s="72">
        <f>ROW()</f>
        <v>1214</v>
      </c>
    </row>
    <row r="1215" spans="24:33" hidden="1" x14ac:dyDescent="0.3">
      <c r="X1215" s="66">
        <v>7</v>
      </c>
      <c r="Y1215" s="66" t="s">
        <v>494</v>
      </c>
      <c r="Z1215" s="66" t="s">
        <v>465</v>
      </c>
      <c r="AA1215" s="66" t="str">
        <f>IF(OR(VLOOKUP(Table1[[#This Row],[sheet]],Prg!$A$7:$F$31,6,FALSE)=Prg!$O$2,VLOOKUP(Table1[[#This Row],[sheet]],Prg!$A$7:$F$31,6,FALSE)=Prg!$O$3),"Yes","No")</f>
        <v>No</v>
      </c>
      <c r="AB1215" s="66">
        <v>2026</v>
      </c>
      <c r="AC1215" s="72">
        <v>19</v>
      </c>
      <c r="AD1215" s="66">
        <f ca="1">IF(ISERROR(VLOOKUP(Table1[[#This Row],[item]],INDIRECT("'"&amp;Table1[[#This Row],[sheet]]&amp;"'!$A$8:$T$42"),Table1[[#This Row],[r]],FALSE)),"",VLOOKUP(Table1[[#This Row],[item]],INDIRECT("'"&amp;Table1[[#This Row],[sheet]]&amp;"'!$A$8:$T$42"),Table1[[#This Row],[r]],FALSE))</f>
        <v>0</v>
      </c>
      <c r="AE1215" s="72" t="str">
        <f>IF(VLOOKUP(Table1[[#This Row],[sheet]],Prg!$A$7:$J$31,10,FALSE)="","",VLOOKUP(Table1[[#This Row],[sheet]],Prg!$A$7:$J$31,10,FALSE)*1)</f>
        <v/>
      </c>
      <c r="AF1215" s="72">
        <f>VLOOKUP(Table1[[#This Row],[sheet]],Prg!$A$7:$J$31,5,FALSE)</f>
        <v>0</v>
      </c>
      <c r="AG1215" s="72">
        <f>ROW()</f>
        <v>1215</v>
      </c>
    </row>
    <row r="1216" spans="24:33" hidden="1" x14ac:dyDescent="0.3">
      <c r="X1216" s="66">
        <v>7</v>
      </c>
      <c r="Y1216" s="66" t="s">
        <v>495</v>
      </c>
      <c r="Z1216" s="66" t="s">
        <v>18</v>
      </c>
      <c r="AA1216" s="66" t="str">
        <f>IF(OR(VLOOKUP(Table1[[#This Row],[sheet]],Prg!$A$7:$F$31,6,FALSE)=Prg!$O$2,VLOOKUP(Table1[[#This Row],[sheet]],Prg!$A$7:$F$31,6,FALSE)=Prg!$O$3),"Yes","No")</f>
        <v>No</v>
      </c>
      <c r="AB1216" s="66">
        <v>2026</v>
      </c>
      <c r="AC1216" s="72">
        <v>19</v>
      </c>
      <c r="AD1216" s="66">
        <f ca="1">IF(ISERROR(VLOOKUP(Table1[[#This Row],[item]],INDIRECT("'"&amp;Table1[[#This Row],[sheet]]&amp;"'!$A$8:$T$42"),Table1[[#This Row],[r]],FALSE)),"",VLOOKUP(Table1[[#This Row],[item]],INDIRECT("'"&amp;Table1[[#This Row],[sheet]]&amp;"'!$A$8:$T$42"),Table1[[#This Row],[r]],FALSE))</f>
        <v>0</v>
      </c>
      <c r="AE1216" s="72" t="str">
        <f>IF(VLOOKUP(Table1[[#This Row],[sheet]],Prg!$A$7:$J$31,10,FALSE)="","",VLOOKUP(Table1[[#This Row],[sheet]],Prg!$A$7:$J$31,10,FALSE)*1)</f>
        <v/>
      </c>
      <c r="AF1216" s="72">
        <f>VLOOKUP(Table1[[#This Row],[sheet]],Prg!$A$7:$J$31,5,FALSE)</f>
        <v>0</v>
      </c>
      <c r="AG1216" s="72">
        <f>ROW()</f>
        <v>1216</v>
      </c>
    </row>
    <row r="1217" spans="24:33" hidden="1" x14ac:dyDescent="0.3">
      <c r="X1217" s="66">
        <v>7</v>
      </c>
      <c r="Y1217" s="66" t="s">
        <v>496</v>
      </c>
      <c r="Z1217" s="66" t="s">
        <v>19</v>
      </c>
      <c r="AA1217" s="66" t="str">
        <f>IF(OR(VLOOKUP(Table1[[#This Row],[sheet]],Prg!$A$7:$F$31,6,FALSE)=Prg!$O$2,VLOOKUP(Table1[[#This Row],[sheet]],Prg!$A$7:$F$31,6,FALSE)=Prg!$O$3),"Yes","No")</f>
        <v>No</v>
      </c>
      <c r="AB1217" s="66">
        <v>2026</v>
      </c>
      <c r="AC1217" s="72">
        <v>19</v>
      </c>
      <c r="AD1217" s="66">
        <f ca="1">IF(ISERROR(VLOOKUP(Table1[[#This Row],[item]],INDIRECT("'"&amp;Table1[[#This Row],[sheet]]&amp;"'!$A$8:$T$42"),Table1[[#This Row],[r]],FALSE)),"",VLOOKUP(Table1[[#This Row],[item]],INDIRECT("'"&amp;Table1[[#This Row],[sheet]]&amp;"'!$A$8:$T$42"),Table1[[#This Row],[r]],FALSE))</f>
        <v>0</v>
      </c>
      <c r="AE1217" s="72" t="str">
        <f>IF(VLOOKUP(Table1[[#This Row],[sheet]],Prg!$A$7:$J$31,10,FALSE)="","",VLOOKUP(Table1[[#This Row],[sheet]],Prg!$A$7:$J$31,10,FALSE)*1)</f>
        <v/>
      </c>
      <c r="AF1217" s="72">
        <f>VLOOKUP(Table1[[#This Row],[sheet]],Prg!$A$7:$J$31,5,FALSE)</f>
        <v>0</v>
      </c>
      <c r="AG1217" s="72">
        <f>ROW()</f>
        <v>1217</v>
      </c>
    </row>
    <row r="1218" spans="24:33" hidden="1" x14ac:dyDescent="0.3">
      <c r="X1218" s="66">
        <v>7</v>
      </c>
      <c r="Y1218" s="66" t="s">
        <v>497</v>
      </c>
      <c r="Z1218" s="66" t="s">
        <v>20</v>
      </c>
      <c r="AA1218" s="66" t="str">
        <f>IF(OR(VLOOKUP(Table1[[#This Row],[sheet]],Prg!$A$7:$F$31,6,FALSE)=Prg!$O$2,VLOOKUP(Table1[[#This Row],[sheet]],Prg!$A$7:$F$31,6,FALSE)=Prg!$O$3),"Yes","No")</f>
        <v>No</v>
      </c>
      <c r="AB1218" s="66">
        <v>2026</v>
      </c>
      <c r="AC1218" s="72">
        <v>19</v>
      </c>
      <c r="AD1218" s="66">
        <f ca="1">IF(ISERROR(VLOOKUP(Table1[[#This Row],[item]],INDIRECT("'"&amp;Table1[[#This Row],[sheet]]&amp;"'!$A$8:$T$42"),Table1[[#This Row],[r]],FALSE)),"",VLOOKUP(Table1[[#This Row],[item]],INDIRECT("'"&amp;Table1[[#This Row],[sheet]]&amp;"'!$A$8:$T$42"),Table1[[#This Row],[r]],FALSE))</f>
        <v>0</v>
      </c>
      <c r="AE1218" s="72" t="str">
        <f>IF(VLOOKUP(Table1[[#This Row],[sheet]],Prg!$A$7:$J$31,10,FALSE)="","",VLOOKUP(Table1[[#This Row],[sheet]],Prg!$A$7:$J$31,10,FALSE)*1)</f>
        <v/>
      </c>
      <c r="AF1218" s="72">
        <f>VLOOKUP(Table1[[#This Row],[sheet]],Prg!$A$7:$J$31,5,FALSE)</f>
        <v>0</v>
      </c>
      <c r="AG1218" s="72">
        <f>ROW()</f>
        <v>1218</v>
      </c>
    </row>
    <row r="1219" spans="24:33" hidden="1" x14ac:dyDescent="0.3">
      <c r="X1219" s="66">
        <v>7</v>
      </c>
      <c r="Y1219" s="66" t="s">
        <v>498</v>
      </c>
      <c r="Z1219" s="66" t="s">
        <v>466</v>
      </c>
      <c r="AA1219" s="66" t="str">
        <f>IF(OR(VLOOKUP(Table1[[#This Row],[sheet]],Prg!$A$7:$F$31,6,FALSE)=Prg!$O$2,VLOOKUP(Table1[[#This Row],[sheet]],Prg!$A$7:$F$31,6,FALSE)=Prg!$O$3),"Yes","No")</f>
        <v>No</v>
      </c>
      <c r="AB1219" s="66">
        <v>2026</v>
      </c>
      <c r="AC1219" s="72">
        <v>19</v>
      </c>
      <c r="AD1219" s="66">
        <f ca="1">IF(ISERROR(VLOOKUP(Table1[[#This Row],[item]],INDIRECT("'"&amp;Table1[[#This Row],[sheet]]&amp;"'!$A$8:$T$42"),Table1[[#This Row],[r]],FALSE)),"",VLOOKUP(Table1[[#This Row],[item]],INDIRECT("'"&amp;Table1[[#This Row],[sheet]]&amp;"'!$A$8:$T$42"),Table1[[#This Row],[r]],FALSE))</f>
        <v>0</v>
      </c>
      <c r="AE1219" s="72" t="str">
        <f>IF(VLOOKUP(Table1[[#This Row],[sheet]],Prg!$A$7:$J$31,10,FALSE)="","",VLOOKUP(Table1[[#This Row],[sheet]],Prg!$A$7:$J$31,10,FALSE)*1)</f>
        <v/>
      </c>
      <c r="AF1219" s="72">
        <f>VLOOKUP(Table1[[#This Row],[sheet]],Prg!$A$7:$J$31,5,FALSE)</f>
        <v>0</v>
      </c>
      <c r="AG1219" s="72">
        <f>ROW()</f>
        <v>1219</v>
      </c>
    </row>
    <row r="1220" spans="24:33" hidden="1" x14ac:dyDescent="0.3">
      <c r="X1220" s="66">
        <v>7</v>
      </c>
      <c r="Y1220" s="66" t="s">
        <v>499</v>
      </c>
      <c r="Z1220" s="66" t="s">
        <v>21</v>
      </c>
      <c r="AA1220" s="66" t="str">
        <f>IF(OR(VLOOKUP(Table1[[#This Row],[sheet]],Prg!$A$7:$F$31,6,FALSE)=Prg!$O$2,VLOOKUP(Table1[[#This Row],[sheet]],Prg!$A$7:$F$31,6,FALSE)=Prg!$O$3),"Yes","No")</f>
        <v>No</v>
      </c>
      <c r="AB1220" s="66">
        <v>2026</v>
      </c>
      <c r="AC1220" s="72">
        <v>19</v>
      </c>
      <c r="AD1220" s="66">
        <f ca="1">IF(ISERROR(VLOOKUP(Table1[[#This Row],[item]],INDIRECT("'"&amp;Table1[[#This Row],[sheet]]&amp;"'!$A$8:$T$42"),Table1[[#This Row],[r]],FALSE)),"",VLOOKUP(Table1[[#This Row],[item]],INDIRECT("'"&amp;Table1[[#This Row],[sheet]]&amp;"'!$A$8:$T$42"),Table1[[#This Row],[r]],FALSE))</f>
        <v>0</v>
      </c>
      <c r="AE1220" s="72" t="str">
        <f>IF(VLOOKUP(Table1[[#This Row],[sheet]],Prg!$A$7:$J$31,10,FALSE)="","",VLOOKUP(Table1[[#This Row],[sheet]],Prg!$A$7:$J$31,10,FALSE)*1)</f>
        <v/>
      </c>
      <c r="AF1220" s="72">
        <f>VLOOKUP(Table1[[#This Row],[sheet]],Prg!$A$7:$J$31,5,FALSE)</f>
        <v>0</v>
      </c>
      <c r="AG1220" s="72">
        <f>ROW()</f>
        <v>1220</v>
      </c>
    </row>
    <row r="1221" spans="24:33" hidden="1" x14ac:dyDescent="0.3">
      <c r="X1221" s="66">
        <v>7</v>
      </c>
      <c r="Y1221" s="66" t="s">
        <v>500</v>
      </c>
      <c r="Z1221" s="66" t="s">
        <v>22</v>
      </c>
      <c r="AA1221" s="66" t="str">
        <f>IF(OR(VLOOKUP(Table1[[#This Row],[sheet]],Prg!$A$7:$F$31,6,FALSE)=Prg!$O$2,VLOOKUP(Table1[[#This Row],[sheet]],Prg!$A$7:$F$31,6,FALSE)=Prg!$O$3),"Yes","No")</f>
        <v>No</v>
      </c>
      <c r="AB1221" s="66">
        <v>2026</v>
      </c>
      <c r="AC1221" s="72">
        <v>19</v>
      </c>
      <c r="AD1221" s="66">
        <f ca="1">IF(ISERROR(VLOOKUP(Table1[[#This Row],[item]],INDIRECT("'"&amp;Table1[[#This Row],[sheet]]&amp;"'!$A$8:$T$42"),Table1[[#This Row],[r]],FALSE)),"",VLOOKUP(Table1[[#This Row],[item]],INDIRECT("'"&amp;Table1[[#This Row],[sheet]]&amp;"'!$A$8:$T$42"),Table1[[#This Row],[r]],FALSE))</f>
        <v>0</v>
      </c>
      <c r="AE1221" s="72" t="str">
        <f>IF(VLOOKUP(Table1[[#This Row],[sheet]],Prg!$A$7:$J$31,10,FALSE)="","",VLOOKUP(Table1[[#This Row],[sheet]],Prg!$A$7:$J$31,10,FALSE)*1)</f>
        <v/>
      </c>
      <c r="AF1221" s="72">
        <f>VLOOKUP(Table1[[#This Row],[sheet]],Prg!$A$7:$J$31,5,FALSE)</f>
        <v>0</v>
      </c>
      <c r="AG1221" s="72">
        <f>ROW()</f>
        <v>1221</v>
      </c>
    </row>
    <row r="1222" spans="24:33" hidden="1" x14ac:dyDescent="0.3">
      <c r="X1222" s="66">
        <v>7</v>
      </c>
      <c r="Y1222" s="66" t="s">
        <v>501</v>
      </c>
      <c r="Z1222" s="66" t="s">
        <v>23</v>
      </c>
      <c r="AA1222" s="66" t="str">
        <f>IF(OR(VLOOKUP(Table1[[#This Row],[sheet]],Prg!$A$7:$F$31,6,FALSE)=Prg!$O$2,VLOOKUP(Table1[[#This Row],[sheet]],Prg!$A$7:$F$31,6,FALSE)=Prg!$O$3),"Yes","No")</f>
        <v>No</v>
      </c>
      <c r="AB1222" s="66">
        <v>2026</v>
      </c>
      <c r="AC1222" s="72">
        <v>19</v>
      </c>
      <c r="AD1222" s="66">
        <f ca="1">IF(ISERROR(VLOOKUP(Table1[[#This Row],[item]],INDIRECT("'"&amp;Table1[[#This Row],[sheet]]&amp;"'!$A$8:$T$42"),Table1[[#This Row],[r]],FALSE)),"",VLOOKUP(Table1[[#This Row],[item]],INDIRECT("'"&amp;Table1[[#This Row],[sheet]]&amp;"'!$A$8:$T$42"),Table1[[#This Row],[r]],FALSE))</f>
        <v>0</v>
      </c>
      <c r="AE1222" s="72" t="str">
        <f>IF(VLOOKUP(Table1[[#This Row],[sheet]],Prg!$A$7:$J$31,10,FALSE)="","",VLOOKUP(Table1[[#This Row],[sheet]],Prg!$A$7:$J$31,10,FALSE)*1)</f>
        <v/>
      </c>
      <c r="AF1222" s="72">
        <f>VLOOKUP(Table1[[#This Row],[sheet]],Prg!$A$7:$J$31,5,FALSE)</f>
        <v>0</v>
      </c>
      <c r="AG1222" s="72">
        <f>ROW()</f>
        <v>1222</v>
      </c>
    </row>
    <row r="1223" spans="24:33" hidden="1" x14ac:dyDescent="0.3">
      <c r="X1223" s="66">
        <v>7</v>
      </c>
      <c r="Y1223" s="66" t="s">
        <v>502</v>
      </c>
      <c r="Z1223" s="66" t="s">
        <v>467</v>
      </c>
      <c r="AA1223" s="66" t="str">
        <f>IF(OR(VLOOKUP(Table1[[#This Row],[sheet]],Prg!$A$7:$F$31,6,FALSE)=Prg!$O$2,VLOOKUP(Table1[[#This Row],[sheet]],Prg!$A$7:$F$31,6,FALSE)=Prg!$O$3),"Yes","No")</f>
        <v>No</v>
      </c>
      <c r="AB1223" s="66">
        <v>2026</v>
      </c>
      <c r="AC1223" s="72">
        <v>19</v>
      </c>
      <c r="AD1223" s="66">
        <f ca="1">IF(ISERROR(VLOOKUP(Table1[[#This Row],[item]],INDIRECT("'"&amp;Table1[[#This Row],[sheet]]&amp;"'!$A$8:$T$42"),Table1[[#This Row],[r]],FALSE)),"",VLOOKUP(Table1[[#This Row],[item]],INDIRECT("'"&amp;Table1[[#This Row],[sheet]]&amp;"'!$A$8:$T$42"),Table1[[#This Row],[r]],FALSE))</f>
        <v>0</v>
      </c>
      <c r="AE1223" s="72" t="str">
        <f>IF(VLOOKUP(Table1[[#This Row],[sheet]],Prg!$A$7:$J$31,10,FALSE)="","",VLOOKUP(Table1[[#This Row],[sheet]],Prg!$A$7:$J$31,10,FALSE)*1)</f>
        <v/>
      </c>
      <c r="AF1223" s="72">
        <f>VLOOKUP(Table1[[#This Row],[sheet]],Prg!$A$7:$J$31,5,FALSE)</f>
        <v>0</v>
      </c>
      <c r="AG1223" s="72">
        <f>ROW()</f>
        <v>1223</v>
      </c>
    </row>
    <row r="1224" spans="24:33" hidden="1" x14ac:dyDescent="0.3">
      <c r="X1224" s="66">
        <v>7</v>
      </c>
      <c r="Y1224" s="66" t="s">
        <v>473</v>
      </c>
      <c r="Z1224" s="66" t="s">
        <v>1</v>
      </c>
      <c r="AA1224" s="66" t="str">
        <f>IF(OR(VLOOKUP(Table1[[#This Row],[sheet]],Prg!$A$7:$F$31,6,FALSE)=Prg!$O$2,VLOOKUP(Table1[[#This Row],[sheet]],Prg!$A$7:$F$31,6,FALSE)=Prg!$O$3),"Yes","No")</f>
        <v>No</v>
      </c>
      <c r="AB1224" s="66">
        <v>2026</v>
      </c>
      <c r="AC1224" s="72">
        <v>19</v>
      </c>
      <c r="AD1224" s="66">
        <f ca="1">IF(ISERROR(VLOOKUP(Table1[[#This Row],[item]],INDIRECT("'"&amp;Table1[[#This Row],[sheet]]&amp;"'!$A$8:$T$42"),Table1[[#This Row],[r]],FALSE)),"",VLOOKUP(Table1[[#This Row],[item]],INDIRECT("'"&amp;Table1[[#This Row],[sheet]]&amp;"'!$A$8:$T$42"),Table1[[#This Row],[r]],FALSE))</f>
        <v>0</v>
      </c>
      <c r="AE1224" s="72" t="str">
        <f>IF(VLOOKUP(Table1[[#This Row],[sheet]],Prg!$A$7:$J$31,10,FALSE)="","",VLOOKUP(Table1[[#This Row],[sheet]],Prg!$A$7:$J$31,10,FALSE)*1)</f>
        <v/>
      </c>
      <c r="AF1224" s="72">
        <f>VLOOKUP(Table1[[#This Row],[sheet]],Prg!$A$7:$J$31,5,FALSE)</f>
        <v>0</v>
      </c>
      <c r="AG1224" s="72">
        <f>ROW()</f>
        <v>1224</v>
      </c>
    </row>
    <row r="1225" spans="24:33" hidden="1" x14ac:dyDescent="0.3">
      <c r="X1225" s="66">
        <v>7</v>
      </c>
      <c r="Y1225" s="66" t="s">
        <v>474</v>
      </c>
      <c r="Z1225" s="66" t="s">
        <v>24</v>
      </c>
      <c r="AA1225" s="66" t="str">
        <f>IF(OR(VLOOKUP(Table1[[#This Row],[sheet]],Prg!$A$7:$F$31,6,FALSE)=Prg!$O$2,VLOOKUP(Table1[[#This Row],[sheet]],Prg!$A$7:$F$31,6,FALSE)=Prg!$O$3),"Yes","No")</f>
        <v>No</v>
      </c>
      <c r="AB1225" s="66">
        <v>2026</v>
      </c>
      <c r="AC1225" s="72">
        <v>19</v>
      </c>
      <c r="AD1225" s="66">
        <f ca="1">IF(ISERROR(VLOOKUP(Table1[[#This Row],[item]],INDIRECT("'"&amp;Table1[[#This Row],[sheet]]&amp;"'!$A$8:$T$42"),Table1[[#This Row],[r]],FALSE)),"",VLOOKUP(Table1[[#This Row],[item]],INDIRECT("'"&amp;Table1[[#This Row],[sheet]]&amp;"'!$A$8:$T$42"),Table1[[#This Row],[r]],FALSE))</f>
        <v>0</v>
      </c>
      <c r="AE1225" s="72" t="str">
        <f>IF(VLOOKUP(Table1[[#This Row],[sheet]],Prg!$A$7:$J$31,10,FALSE)="","",VLOOKUP(Table1[[#This Row],[sheet]],Prg!$A$7:$J$31,10,FALSE)*1)</f>
        <v/>
      </c>
      <c r="AF1225" s="72">
        <f>VLOOKUP(Table1[[#This Row],[sheet]],Prg!$A$7:$J$31,5,FALSE)</f>
        <v>0</v>
      </c>
      <c r="AG1225" s="72">
        <f>ROW()</f>
        <v>1225</v>
      </c>
    </row>
    <row r="1226" spans="24:33" hidden="1" x14ac:dyDescent="0.3">
      <c r="X1226" s="66">
        <v>7</v>
      </c>
      <c r="Y1226" s="66" t="s">
        <v>477</v>
      </c>
      <c r="Z1226" s="66" t="s">
        <v>25</v>
      </c>
      <c r="AA1226" s="66" t="str">
        <f>IF(OR(VLOOKUP(Table1[[#This Row],[sheet]],Prg!$A$7:$F$31,6,FALSE)=Prg!$O$2,VLOOKUP(Table1[[#This Row],[sheet]],Prg!$A$7:$F$31,6,FALSE)=Prg!$O$3),"Yes","No")</f>
        <v>No</v>
      </c>
      <c r="AB1226" s="66">
        <v>2026</v>
      </c>
      <c r="AC1226" s="72">
        <v>19</v>
      </c>
      <c r="AD1226" s="66">
        <f ca="1">IF(ISERROR(VLOOKUP(Table1[[#This Row],[item]],INDIRECT("'"&amp;Table1[[#This Row],[sheet]]&amp;"'!$A$8:$T$42"),Table1[[#This Row],[r]],FALSE)),"",VLOOKUP(Table1[[#This Row],[item]],INDIRECT("'"&amp;Table1[[#This Row],[sheet]]&amp;"'!$A$8:$T$42"),Table1[[#This Row],[r]],FALSE))</f>
        <v>0</v>
      </c>
      <c r="AE1226" s="72" t="str">
        <f>IF(VLOOKUP(Table1[[#This Row],[sheet]],Prg!$A$7:$J$31,10,FALSE)="","",VLOOKUP(Table1[[#This Row],[sheet]],Prg!$A$7:$J$31,10,FALSE)*1)</f>
        <v/>
      </c>
      <c r="AF1226" s="72">
        <f>VLOOKUP(Table1[[#This Row],[sheet]],Prg!$A$7:$J$31,5,FALSE)</f>
        <v>0</v>
      </c>
      <c r="AG1226" s="72">
        <f>ROW()</f>
        <v>1226</v>
      </c>
    </row>
    <row r="1227" spans="24:33" hidden="1" x14ac:dyDescent="0.3">
      <c r="X1227" s="66">
        <v>7</v>
      </c>
      <c r="Y1227" s="66" t="s">
        <v>478</v>
      </c>
      <c r="Z1227" s="66" t="s">
        <v>26</v>
      </c>
      <c r="AA1227" s="66" t="str">
        <f>IF(OR(VLOOKUP(Table1[[#This Row],[sheet]],Prg!$A$7:$F$31,6,FALSE)=Prg!$O$2,VLOOKUP(Table1[[#This Row],[sheet]],Prg!$A$7:$F$31,6,FALSE)=Prg!$O$3),"Yes","No")</f>
        <v>No</v>
      </c>
      <c r="AB1227" s="66">
        <v>2026</v>
      </c>
      <c r="AC1227" s="72">
        <v>19</v>
      </c>
      <c r="AD1227" s="66">
        <f ca="1">IF(ISERROR(VLOOKUP(Table1[[#This Row],[item]],INDIRECT("'"&amp;Table1[[#This Row],[sheet]]&amp;"'!$A$8:$T$42"),Table1[[#This Row],[r]],FALSE)),"",VLOOKUP(Table1[[#This Row],[item]],INDIRECT("'"&amp;Table1[[#This Row],[sheet]]&amp;"'!$A$8:$T$42"),Table1[[#This Row],[r]],FALSE))</f>
        <v>0</v>
      </c>
      <c r="AE1227" s="72" t="str">
        <f>IF(VLOOKUP(Table1[[#This Row],[sheet]],Prg!$A$7:$J$31,10,FALSE)="","",VLOOKUP(Table1[[#This Row],[sheet]],Prg!$A$7:$J$31,10,FALSE)*1)</f>
        <v/>
      </c>
      <c r="AF1227" s="72">
        <f>VLOOKUP(Table1[[#This Row],[sheet]],Prg!$A$7:$J$31,5,FALSE)</f>
        <v>0</v>
      </c>
      <c r="AG1227" s="72">
        <f>ROW()</f>
        <v>1227</v>
      </c>
    </row>
    <row r="1228" spans="24:33" hidden="1" x14ac:dyDescent="0.3">
      <c r="X1228" s="66">
        <v>7</v>
      </c>
      <c r="Y1228" s="66" t="s">
        <v>479</v>
      </c>
      <c r="Z1228" s="66" t="s">
        <v>27</v>
      </c>
      <c r="AA1228" s="66" t="str">
        <f>IF(OR(VLOOKUP(Table1[[#This Row],[sheet]],Prg!$A$7:$F$31,6,FALSE)=Prg!$O$2,VLOOKUP(Table1[[#This Row],[sheet]],Prg!$A$7:$F$31,6,FALSE)=Prg!$O$3),"Yes","No")</f>
        <v>No</v>
      </c>
      <c r="AB1228" s="66">
        <v>2026</v>
      </c>
      <c r="AC1228" s="72">
        <v>19</v>
      </c>
      <c r="AD1228" s="66">
        <f ca="1">IF(ISERROR(VLOOKUP(Table1[[#This Row],[item]],INDIRECT("'"&amp;Table1[[#This Row],[sheet]]&amp;"'!$A$8:$T$42"),Table1[[#This Row],[r]],FALSE)),"",VLOOKUP(Table1[[#This Row],[item]],INDIRECT("'"&amp;Table1[[#This Row],[sheet]]&amp;"'!$A$8:$T$42"),Table1[[#This Row],[r]],FALSE))</f>
        <v>0</v>
      </c>
      <c r="AE1228" s="72" t="str">
        <f>IF(VLOOKUP(Table1[[#This Row],[sheet]],Prg!$A$7:$J$31,10,FALSE)="","",VLOOKUP(Table1[[#This Row],[sheet]],Prg!$A$7:$J$31,10,FALSE)*1)</f>
        <v/>
      </c>
      <c r="AF1228" s="72">
        <f>VLOOKUP(Table1[[#This Row],[sheet]],Prg!$A$7:$J$31,5,FALSE)</f>
        <v>0</v>
      </c>
      <c r="AG1228" s="72">
        <f>ROW()</f>
        <v>1228</v>
      </c>
    </row>
    <row r="1229" spans="24:33" hidden="1" x14ac:dyDescent="0.3">
      <c r="X1229" s="66">
        <v>7</v>
      </c>
      <c r="Y1229" s="66" t="s">
        <v>475</v>
      </c>
      <c r="Z1229" s="66" t="s">
        <v>28</v>
      </c>
      <c r="AA1229" s="66" t="str">
        <f>IF(OR(VLOOKUP(Table1[[#This Row],[sheet]],Prg!$A$7:$F$31,6,FALSE)=Prg!$O$2,VLOOKUP(Table1[[#This Row],[sheet]],Prg!$A$7:$F$31,6,FALSE)=Prg!$O$3),"Yes","No")</f>
        <v>No</v>
      </c>
      <c r="AB1229" s="66">
        <v>2026</v>
      </c>
      <c r="AC1229" s="72">
        <v>19</v>
      </c>
      <c r="AD1229" s="66">
        <f ca="1">IF(ISERROR(VLOOKUP(Table1[[#This Row],[item]],INDIRECT("'"&amp;Table1[[#This Row],[sheet]]&amp;"'!$A$8:$T$42"),Table1[[#This Row],[r]],FALSE)),"",VLOOKUP(Table1[[#This Row],[item]],INDIRECT("'"&amp;Table1[[#This Row],[sheet]]&amp;"'!$A$8:$T$42"),Table1[[#This Row],[r]],FALSE))</f>
        <v>0</v>
      </c>
      <c r="AE1229" s="72" t="str">
        <f>IF(VLOOKUP(Table1[[#This Row],[sheet]],Prg!$A$7:$J$31,10,FALSE)="","",VLOOKUP(Table1[[#This Row],[sheet]],Prg!$A$7:$J$31,10,FALSE)*1)</f>
        <v/>
      </c>
      <c r="AF1229" s="72">
        <f>VLOOKUP(Table1[[#This Row],[sheet]],Prg!$A$7:$J$31,5,FALSE)</f>
        <v>0</v>
      </c>
      <c r="AG1229" s="72">
        <f>ROW()</f>
        <v>1229</v>
      </c>
    </row>
    <row r="1230" spans="24:33" hidden="1" x14ac:dyDescent="0.3">
      <c r="X1230" s="66">
        <v>7</v>
      </c>
      <c r="Y1230" s="66" t="s">
        <v>480</v>
      </c>
      <c r="Z1230" s="66" t="s">
        <v>29</v>
      </c>
      <c r="AA1230" s="66" t="str">
        <f>IF(OR(VLOOKUP(Table1[[#This Row],[sheet]],Prg!$A$7:$F$31,6,FALSE)=Prg!$O$2,VLOOKUP(Table1[[#This Row],[sheet]],Prg!$A$7:$F$31,6,FALSE)=Prg!$O$3),"Yes","No")</f>
        <v>No</v>
      </c>
      <c r="AB1230" s="66">
        <v>2026</v>
      </c>
      <c r="AC1230" s="72">
        <v>19</v>
      </c>
      <c r="AD1230" s="66">
        <f ca="1">IF(ISERROR(VLOOKUP(Table1[[#This Row],[item]],INDIRECT("'"&amp;Table1[[#This Row],[sheet]]&amp;"'!$A$8:$T$42"),Table1[[#This Row],[r]],FALSE)),"",VLOOKUP(Table1[[#This Row],[item]],INDIRECT("'"&amp;Table1[[#This Row],[sheet]]&amp;"'!$A$8:$T$42"),Table1[[#This Row],[r]],FALSE))</f>
        <v>0</v>
      </c>
      <c r="AE1230" s="72" t="str">
        <f>IF(VLOOKUP(Table1[[#This Row],[sheet]],Prg!$A$7:$J$31,10,FALSE)="","",VLOOKUP(Table1[[#This Row],[sheet]],Prg!$A$7:$J$31,10,FALSE)*1)</f>
        <v/>
      </c>
      <c r="AF1230" s="72">
        <f>VLOOKUP(Table1[[#This Row],[sheet]],Prg!$A$7:$J$31,5,FALSE)</f>
        <v>0</v>
      </c>
      <c r="AG1230" s="72">
        <f>ROW()</f>
        <v>1230</v>
      </c>
    </row>
    <row r="1231" spans="24:33" hidden="1" x14ac:dyDescent="0.3">
      <c r="X1231" s="66">
        <v>7</v>
      </c>
      <c r="Y1231" s="66" t="s">
        <v>481</v>
      </c>
      <c r="Z1231" s="66" t="s">
        <v>30</v>
      </c>
      <c r="AA1231" s="66" t="str">
        <f>IF(OR(VLOOKUP(Table1[[#This Row],[sheet]],Prg!$A$7:$F$31,6,FALSE)=Prg!$O$2,VLOOKUP(Table1[[#This Row],[sheet]],Prg!$A$7:$F$31,6,FALSE)=Prg!$O$3),"Yes","No")</f>
        <v>No</v>
      </c>
      <c r="AB1231" s="66">
        <v>2026</v>
      </c>
      <c r="AC1231" s="72">
        <v>19</v>
      </c>
      <c r="AD1231" s="66">
        <f ca="1">IF(ISERROR(VLOOKUP(Table1[[#This Row],[item]],INDIRECT("'"&amp;Table1[[#This Row],[sheet]]&amp;"'!$A$8:$T$42"),Table1[[#This Row],[r]],FALSE)),"",VLOOKUP(Table1[[#This Row],[item]],INDIRECT("'"&amp;Table1[[#This Row],[sheet]]&amp;"'!$A$8:$T$42"),Table1[[#This Row],[r]],FALSE))</f>
        <v>0</v>
      </c>
      <c r="AE1231" s="72" t="str">
        <f>IF(VLOOKUP(Table1[[#This Row],[sheet]],Prg!$A$7:$J$31,10,FALSE)="","",VLOOKUP(Table1[[#This Row],[sheet]],Prg!$A$7:$J$31,10,FALSE)*1)</f>
        <v/>
      </c>
      <c r="AF1231" s="72">
        <f>VLOOKUP(Table1[[#This Row],[sheet]],Prg!$A$7:$J$31,5,FALSE)</f>
        <v>0</v>
      </c>
      <c r="AG1231" s="72">
        <f>ROW()</f>
        <v>1231</v>
      </c>
    </row>
    <row r="1232" spans="24:33" hidden="1" x14ac:dyDescent="0.3">
      <c r="X1232" s="66">
        <v>7</v>
      </c>
      <c r="Y1232" s="66" t="s">
        <v>482</v>
      </c>
      <c r="Z1232" s="66" t="s">
        <v>27</v>
      </c>
      <c r="AA1232" s="66" t="str">
        <f>IF(OR(VLOOKUP(Table1[[#This Row],[sheet]],Prg!$A$7:$F$31,6,FALSE)=Prg!$O$2,VLOOKUP(Table1[[#This Row],[sheet]],Prg!$A$7:$F$31,6,FALSE)=Prg!$O$3),"Yes","No")</f>
        <v>No</v>
      </c>
      <c r="AB1232" s="66">
        <v>2026</v>
      </c>
      <c r="AC1232" s="72">
        <v>19</v>
      </c>
      <c r="AD1232" s="66">
        <f ca="1">IF(ISERROR(VLOOKUP(Table1[[#This Row],[item]],INDIRECT("'"&amp;Table1[[#This Row],[sheet]]&amp;"'!$A$8:$T$42"),Table1[[#This Row],[r]],FALSE)),"",VLOOKUP(Table1[[#This Row],[item]],INDIRECT("'"&amp;Table1[[#This Row],[sheet]]&amp;"'!$A$8:$T$42"),Table1[[#This Row],[r]],FALSE))</f>
        <v>0</v>
      </c>
      <c r="AE1232" s="72" t="str">
        <f>IF(VLOOKUP(Table1[[#This Row],[sheet]],Prg!$A$7:$J$31,10,FALSE)="","",VLOOKUP(Table1[[#This Row],[sheet]],Prg!$A$7:$J$31,10,FALSE)*1)</f>
        <v/>
      </c>
      <c r="AF1232" s="72">
        <f>VLOOKUP(Table1[[#This Row],[sheet]],Prg!$A$7:$J$31,5,FALSE)</f>
        <v>0</v>
      </c>
      <c r="AG1232" s="72">
        <f>ROW()</f>
        <v>1232</v>
      </c>
    </row>
    <row r="1233" spans="24:33" hidden="1" x14ac:dyDescent="0.3">
      <c r="X1233" s="66">
        <v>7</v>
      </c>
      <c r="Y1233" s="66" t="s">
        <v>476</v>
      </c>
      <c r="Z1233" s="66" t="s">
        <v>469</v>
      </c>
      <c r="AA1233" s="66" t="str">
        <f>IF(OR(VLOOKUP(Table1[[#This Row],[sheet]],Prg!$A$7:$F$31,6,FALSE)=Prg!$O$2,VLOOKUP(Table1[[#This Row],[sheet]],Prg!$A$7:$F$31,6,FALSE)=Prg!$O$3),"Yes","No")</f>
        <v>No</v>
      </c>
      <c r="AB1233" s="66">
        <v>2026</v>
      </c>
      <c r="AC1233" s="72">
        <v>19</v>
      </c>
      <c r="AD1233" s="66">
        <f ca="1">IF(ISERROR(VLOOKUP(Table1[[#This Row],[item]],INDIRECT("'"&amp;Table1[[#This Row],[sheet]]&amp;"'!$A$8:$T$42"),Table1[[#This Row],[r]],FALSE)),"",VLOOKUP(Table1[[#This Row],[item]],INDIRECT("'"&amp;Table1[[#This Row],[sheet]]&amp;"'!$A$8:$T$42"),Table1[[#This Row],[r]],FALSE))</f>
        <v>0</v>
      </c>
      <c r="AE1233" s="72" t="str">
        <f>IF(VLOOKUP(Table1[[#This Row],[sheet]],Prg!$A$7:$J$31,10,FALSE)="","",VLOOKUP(Table1[[#This Row],[sheet]],Prg!$A$7:$J$31,10,FALSE)*1)</f>
        <v/>
      </c>
      <c r="AF1233" s="72">
        <f>VLOOKUP(Table1[[#This Row],[sheet]],Prg!$A$7:$J$31,5,FALSE)</f>
        <v>0</v>
      </c>
      <c r="AG1233" s="72">
        <f>ROW()</f>
        <v>1233</v>
      </c>
    </row>
    <row r="1234" spans="24:33" hidden="1" x14ac:dyDescent="0.3">
      <c r="X1234" s="66">
        <v>7</v>
      </c>
      <c r="Y1234" s="66" t="s">
        <v>483</v>
      </c>
      <c r="Z1234" s="66" t="s">
        <v>470</v>
      </c>
      <c r="AA1234" s="66" t="str">
        <f>IF(OR(VLOOKUP(Table1[[#This Row],[sheet]],Prg!$A$7:$F$31,6,FALSE)=Prg!$O$2,VLOOKUP(Table1[[#This Row],[sheet]],Prg!$A$7:$F$31,6,FALSE)=Prg!$O$3),"Yes","No")</f>
        <v>No</v>
      </c>
      <c r="AB1234" s="66">
        <v>2026</v>
      </c>
      <c r="AC1234" s="72">
        <v>19</v>
      </c>
      <c r="AD1234" s="66">
        <f ca="1">IF(ISERROR(VLOOKUP(Table1[[#This Row],[item]],INDIRECT("'"&amp;Table1[[#This Row],[sheet]]&amp;"'!$A$8:$T$42"),Table1[[#This Row],[r]],FALSE)),"",VLOOKUP(Table1[[#This Row],[item]],INDIRECT("'"&amp;Table1[[#This Row],[sheet]]&amp;"'!$A$8:$T$42"),Table1[[#This Row],[r]],FALSE))</f>
        <v>0</v>
      </c>
      <c r="AE1234" s="72" t="str">
        <f>IF(VLOOKUP(Table1[[#This Row],[sheet]],Prg!$A$7:$J$31,10,FALSE)="","",VLOOKUP(Table1[[#This Row],[sheet]],Prg!$A$7:$J$31,10,FALSE)*1)</f>
        <v/>
      </c>
      <c r="AF1234" s="72">
        <f>VLOOKUP(Table1[[#This Row],[sheet]],Prg!$A$7:$J$31,5,FALSE)</f>
        <v>0</v>
      </c>
      <c r="AG1234" s="72">
        <f>ROW()</f>
        <v>1234</v>
      </c>
    </row>
    <row r="1235" spans="24:33" hidden="1" x14ac:dyDescent="0.3">
      <c r="X1235" s="66">
        <v>7</v>
      </c>
      <c r="Y1235" s="66" t="s">
        <v>484</v>
      </c>
      <c r="Z1235" s="66" t="s">
        <v>471</v>
      </c>
      <c r="AA1235" s="66" t="str">
        <f>IF(OR(VLOOKUP(Table1[[#This Row],[sheet]],Prg!$A$7:$F$31,6,FALSE)=Prg!$O$2,VLOOKUP(Table1[[#This Row],[sheet]],Prg!$A$7:$F$31,6,FALSE)=Prg!$O$3),"Yes","No")</f>
        <v>No</v>
      </c>
      <c r="AB1235" s="66">
        <v>2026</v>
      </c>
      <c r="AC1235" s="72">
        <v>19</v>
      </c>
      <c r="AD1235" s="66">
        <f ca="1">IF(ISERROR(VLOOKUP(Table1[[#This Row],[item]],INDIRECT("'"&amp;Table1[[#This Row],[sheet]]&amp;"'!$A$8:$T$42"),Table1[[#This Row],[r]],FALSE)),"",VLOOKUP(Table1[[#This Row],[item]],INDIRECT("'"&amp;Table1[[#This Row],[sheet]]&amp;"'!$A$8:$T$42"),Table1[[#This Row],[r]],FALSE))</f>
        <v>0</v>
      </c>
      <c r="AE1235" s="72" t="str">
        <f>IF(VLOOKUP(Table1[[#This Row],[sheet]],Prg!$A$7:$J$31,10,FALSE)="","",VLOOKUP(Table1[[#This Row],[sheet]],Prg!$A$7:$J$31,10,FALSE)*1)</f>
        <v/>
      </c>
      <c r="AF1235" s="72">
        <f>VLOOKUP(Table1[[#This Row],[sheet]],Prg!$A$7:$J$31,5,FALSE)</f>
        <v>0</v>
      </c>
      <c r="AG1235" s="72">
        <f>ROW()</f>
        <v>1235</v>
      </c>
    </row>
    <row r="1236" spans="24:33" hidden="1" x14ac:dyDescent="0.3">
      <c r="X1236" s="66">
        <v>7</v>
      </c>
      <c r="Y1236" s="66" t="s">
        <v>485</v>
      </c>
      <c r="Z1236" s="66" t="s">
        <v>472</v>
      </c>
      <c r="AA1236" s="66" t="str">
        <f>IF(OR(VLOOKUP(Table1[[#This Row],[sheet]],Prg!$A$7:$F$31,6,FALSE)=Prg!$O$2,VLOOKUP(Table1[[#This Row],[sheet]],Prg!$A$7:$F$31,6,FALSE)=Prg!$O$3),"Yes","No")</f>
        <v>No</v>
      </c>
      <c r="AB1236" s="66">
        <v>2026</v>
      </c>
      <c r="AC1236" s="72">
        <v>19</v>
      </c>
      <c r="AD1236" s="66">
        <f ca="1">IF(ISERROR(VLOOKUP(Table1[[#This Row],[item]],INDIRECT("'"&amp;Table1[[#This Row],[sheet]]&amp;"'!$A$8:$T$42"),Table1[[#This Row],[r]],FALSE)),"",VLOOKUP(Table1[[#This Row],[item]],INDIRECT("'"&amp;Table1[[#This Row],[sheet]]&amp;"'!$A$8:$T$42"),Table1[[#This Row],[r]],FALSE))</f>
        <v>0</v>
      </c>
      <c r="AE1236" s="72" t="str">
        <f>IF(VLOOKUP(Table1[[#This Row],[sheet]],Prg!$A$7:$J$31,10,FALSE)="","",VLOOKUP(Table1[[#This Row],[sheet]],Prg!$A$7:$J$31,10,FALSE)*1)</f>
        <v/>
      </c>
      <c r="AF1236" s="72">
        <f>VLOOKUP(Table1[[#This Row],[sheet]],Prg!$A$7:$J$31,5,FALSE)</f>
        <v>0</v>
      </c>
      <c r="AG1236" s="72">
        <f>ROW()</f>
        <v>1236</v>
      </c>
    </row>
    <row r="1237" spans="24:33" hidden="1" x14ac:dyDescent="0.3">
      <c r="X1237" s="66">
        <v>7</v>
      </c>
      <c r="Y1237" s="66" t="s">
        <v>486</v>
      </c>
      <c r="Z1237" s="66" t="s">
        <v>31</v>
      </c>
      <c r="AA1237" s="66" t="str">
        <f>IF(OR(VLOOKUP(Table1[[#This Row],[sheet]],Prg!$A$7:$F$31,6,FALSE)=Prg!$O$2,VLOOKUP(Table1[[#This Row],[sheet]],Prg!$A$7:$F$31,6,FALSE)=Prg!$O$3),"Yes","No")</f>
        <v>No</v>
      </c>
      <c r="AB1237" s="66">
        <v>2026</v>
      </c>
      <c r="AC1237" s="72">
        <v>19</v>
      </c>
      <c r="AD1237" s="66">
        <f ca="1">IF(ISERROR(VLOOKUP(Table1[[#This Row],[item]],INDIRECT("'"&amp;Table1[[#This Row],[sheet]]&amp;"'!$A$8:$T$42"),Table1[[#This Row],[r]],FALSE)),"",VLOOKUP(Table1[[#This Row],[item]],INDIRECT("'"&amp;Table1[[#This Row],[sheet]]&amp;"'!$A$8:$T$42"),Table1[[#This Row],[r]],FALSE))</f>
        <v>0</v>
      </c>
      <c r="AE1237" s="72" t="str">
        <f>IF(VLOOKUP(Table1[[#This Row],[sheet]],Prg!$A$7:$J$31,10,FALSE)="","",VLOOKUP(Table1[[#This Row],[sheet]],Prg!$A$7:$J$31,10,FALSE)*1)</f>
        <v/>
      </c>
      <c r="AF1237" s="72">
        <f>VLOOKUP(Table1[[#This Row],[sheet]],Prg!$A$7:$J$31,5,FALSE)</f>
        <v>0</v>
      </c>
      <c r="AG1237" s="72">
        <f>ROW()</f>
        <v>1237</v>
      </c>
    </row>
    <row r="1238" spans="24:33" hidden="1" x14ac:dyDescent="0.3">
      <c r="X1238" s="66">
        <v>7</v>
      </c>
      <c r="Y1238" s="66" t="s">
        <v>487</v>
      </c>
      <c r="Z1238" s="66" t="s">
        <v>12</v>
      </c>
      <c r="AA1238" s="66" t="str">
        <f>IF(OR(VLOOKUP(Table1[[#This Row],[sheet]],Prg!$A$7:$F$31,6,FALSE)=Prg!$O$2,VLOOKUP(Table1[[#This Row],[sheet]],Prg!$A$7:$F$31,6,FALSE)=Prg!$O$3),"Yes","No")</f>
        <v>No</v>
      </c>
      <c r="AB1238" s="66" t="s">
        <v>2</v>
      </c>
      <c r="AC1238" s="72">
        <v>20</v>
      </c>
      <c r="AD1238" s="66">
        <f ca="1">IF(ISERROR(VLOOKUP(Table1[[#This Row],[item]],INDIRECT("'"&amp;Table1[[#This Row],[sheet]]&amp;"'!$A$8:$T$42"),Table1[[#This Row],[r]],FALSE)),"",VLOOKUP(Table1[[#This Row],[item]],INDIRECT("'"&amp;Table1[[#This Row],[sheet]]&amp;"'!$A$8:$T$42"),Table1[[#This Row],[r]],FALSE))</f>
        <v>0</v>
      </c>
      <c r="AE1238" s="72" t="str">
        <f>IF(VLOOKUP(Table1[[#This Row],[sheet]],Prg!$A$7:$J$31,10,FALSE)="","",VLOOKUP(Table1[[#This Row],[sheet]],Prg!$A$7:$J$31,10,FALSE)*1)</f>
        <v/>
      </c>
      <c r="AF1238" s="72">
        <f>VLOOKUP(Table1[[#This Row],[sheet]],Prg!$A$7:$J$31,5,FALSE)</f>
        <v>0</v>
      </c>
      <c r="AG1238" s="72">
        <f>ROW()</f>
        <v>1238</v>
      </c>
    </row>
    <row r="1239" spans="24:33" hidden="1" x14ac:dyDescent="0.3">
      <c r="X1239" s="66">
        <v>7</v>
      </c>
      <c r="Y1239" s="66" t="s">
        <v>488</v>
      </c>
      <c r="Z1239" s="66" t="s">
        <v>13</v>
      </c>
      <c r="AA1239" s="66" t="str">
        <f>IF(OR(VLOOKUP(Table1[[#This Row],[sheet]],Prg!$A$7:$F$31,6,FALSE)=Prg!$O$2,VLOOKUP(Table1[[#This Row],[sheet]],Prg!$A$7:$F$31,6,FALSE)=Prg!$O$3),"Yes","No")</f>
        <v>No</v>
      </c>
      <c r="AB1239" s="66" t="s">
        <v>2</v>
      </c>
      <c r="AC1239" s="72">
        <v>20</v>
      </c>
      <c r="AD1239" s="66">
        <f ca="1">IF(ISERROR(VLOOKUP(Table1[[#This Row],[item]],INDIRECT("'"&amp;Table1[[#This Row],[sheet]]&amp;"'!$A$8:$T$42"),Table1[[#This Row],[r]],FALSE)),"",VLOOKUP(Table1[[#This Row],[item]],INDIRECT("'"&amp;Table1[[#This Row],[sheet]]&amp;"'!$A$8:$T$42"),Table1[[#This Row],[r]],FALSE))</f>
        <v>0</v>
      </c>
      <c r="AE1239" s="72" t="str">
        <f>IF(VLOOKUP(Table1[[#This Row],[sheet]],Prg!$A$7:$J$31,10,FALSE)="","",VLOOKUP(Table1[[#This Row],[sheet]],Prg!$A$7:$J$31,10,FALSE)*1)</f>
        <v/>
      </c>
      <c r="AF1239" s="72">
        <f>VLOOKUP(Table1[[#This Row],[sheet]],Prg!$A$7:$J$31,5,FALSE)</f>
        <v>0</v>
      </c>
      <c r="AG1239" s="72">
        <f>ROW()</f>
        <v>1239</v>
      </c>
    </row>
    <row r="1240" spans="24:33" hidden="1" x14ac:dyDescent="0.3">
      <c r="X1240" s="66">
        <v>7</v>
      </c>
      <c r="Y1240" s="66" t="s">
        <v>489</v>
      </c>
      <c r="Z1240" s="66" t="s">
        <v>14</v>
      </c>
      <c r="AA1240" s="66" t="str">
        <f>IF(OR(VLOOKUP(Table1[[#This Row],[sheet]],Prg!$A$7:$F$31,6,FALSE)=Prg!$O$2,VLOOKUP(Table1[[#This Row],[sheet]],Prg!$A$7:$F$31,6,FALSE)=Prg!$O$3),"Yes","No")</f>
        <v>No</v>
      </c>
      <c r="AB1240" s="66" t="s">
        <v>2</v>
      </c>
      <c r="AC1240" s="72">
        <v>20</v>
      </c>
      <c r="AD1240" s="66">
        <f ca="1">IF(ISERROR(VLOOKUP(Table1[[#This Row],[item]],INDIRECT("'"&amp;Table1[[#This Row],[sheet]]&amp;"'!$A$8:$T$42"),Table1[[#This Row],[r]],FALSE)),"",VLOOKUP(Table1[[#This Row],[item]],INDIRECT("'"&amp;Table1[[#This Row],[sheet]]&amp;"'!$A$8:$T$42"),Table1[[#This Row],[r]],FALSE))</f>
        <v>0</v>
      </c>
      <c r="AE1240" s="72" t="str">
        <f>IF(VLOOKUP(Table1[[#This Row],[sheet]],Prg!$A$7:$J$31,10,FALSE)="","",VLOOKUP(Table1[[#This Row],[sheet]],Prg!$A$7:$J$31,10,FALSE)*1)</f>
        <v/>
      </c>
      <c r="AF1240" s="72">
        <f>VLOOKUP(Table1[[#This Row],[sheet]],Prg!$A$7:$J$31,5,FALSE)</f>
        <v>0</v>
      </c>
      <c r="AG1240" s="72">
        <f>ROW()</f>
        <v>1240</v>
      </c>
    </row>
    <row r="1241" spans="24:33" hidden="1" x14ac:dyDescent="0.3">
      <c r="X1241" s="66">
        <v>7</v>
      </c>
      <c r="Y1241" s="66" t="s">
        <v>490</v>
      </c>
      <c r="Z1241" s="66" t="s">
        <v>464</v>
      </c>
      <c r="AA1241" s="66" t="str">
        <f>IF(OR(VLOOKUP(Table1[[#This Row],[sheet]],Prg!$A$7:$F$31,6,FALSE)=Prg!$O$2,VLOOKUP(Table1[[#This Row],[sheet]],Prg!$A$7:$F$31,6,FALSE)=Prg!$O$3),"Yes","No")</f>
        <v>No</v>
      </c>
      <c r="AB1241" s="66" t="s">
        <v>2</v>
      </c>
      <c r="AC1241" s="72">
        <v>20</v>
      </c>
      <c r="AD1241" s="66">
        <f ca="1">IF(ISERROR(VLOOKUP(Table1[[#This Row],[item]],INDIRECT("'"&amp;Table1[[#This Row],[sheet]]&amp;"'!$A$8:$T$42"),Table1[[#This Row],[r]],FALSE)),"",VLOOKUP(Table1[[#This Row],[item]],INDIRECT("'"&amp;Table1[[#This Row],[sheet]]&amp;"'!$A$8:$T$42"),Table1[[#This Row],[r]],FALSE))</f>
        <v>0</v>
      </c>
      <c r="AE1241" s="72" t="str">
        <f>IF(VLOOKUP(Table1[[#This Row],[sheet]],Prg!$A$7:$J$31,10,FALSE)="","",VLOOKUP(Table1[[#This Row],[sheet]],Prg!$A$7:$J$31,10,FALSE)*1)</f>
        <v/>
      </c>
      <c r="AF1241" s="72">
        <f>VLOOKUP(Table1[[#This Row],[sheet]],Prg!$A$7:$J$31,5,FALSE)</f>
        <v>0</v>
      </c>
      <c r="AG1241" s="72">
        <f>ROW()</f>
        <v>1241</v>
      </c>
    </row>
    <row r="1242" spans="24:33" hidden="1" x14ac:dyDescent="0.3">
      <c r="X1242" s="66">
        <v>7</v>
      </c>
      <c r="Y1242" s="66" t="s">
        <v>491</v>
      </c>
      <c r="Z1242" s="66" t="s">
        <v>15</v>
      </c>
      <c r="AA1242" s="66" t="str">
        <f>IF(OR(VLOOKUP(Table1[[#This Row],[sheet]],Prg!$A$7:$F$31,6,FALSE)=Prg!$O$2,VLOOKUP(Table1[[#This Row],[sheet]],Prg!$A$7:$F$31,6,FALSE)=Prg!$O$3),"Yes","No")</f>
        <v>No</v>
      </c>
      <c r="AB1242" s="66" t="s">
        <v>2</v>
      </c>
      <c r="AC1242" s="72">
        <v>20</v>
      </c>
      <c r="AD1242" s="66">
        <f ca="1">IF(ISERROR(VLOOKUP(Table1[[#This Row],[item]],INDIRECT("'"&amp;Table1[[#This Row],[sheet]]&amp;"'!$A$8:$T$42"),Table1[[#This Row],[r]],FALSE)),"",VLOOKUP(Table1[[#This Row],[item]],INDIRECT("'"&amp;Table1[[#This Row],[sheet]]&amp;"'!$A$8:$T$42"),Table1[[#This Row],[r]],FALSE))</f>
        <v>0</v>
      </c>
      <c r="AE1242" s="72" t="str">
        <f>IF(VLOOKUP(Table1[[#This Row],[sheet]],Prg!$A$7:$J$31,10,FALSE)="","",VLOOKUP(Table1[[#This Row],[sheet]],Prg!$A$7:$J$31,10,FALSE)*1)</f>
        <v/>
      </c>
      <c r="AF1242" s="72">
        <f>VLOOKUP(Table1[[#This Row],[sheet]],Prg!$A$7:$J$31,5,FALSE)</f>
        <v>0</v>
      </c>
      <c r="AG1242" s="72">
        <f>ROW()</f>
        <v>1242</v>
      </c>
    </row>
    <row r="1243" spans="24:33" hidden="1" x14ac:dyDescent="0.3">
      <c r="X1243" s="66">
        <v>7</v>
      </c>
      <c r="Y1243" s="66" t="s">
        <v>492</v>
      </c>
      <c r="Z1243" s="66" t="s">
        <v>16</v>
      </c>
      <c r="AA1243" s="66" t="str">
        <f>IF(OR(VLOOKUP(Table1[[#This Row],[sheet]],Prg!$A$7:$F$31,6,FALSE)=Prg!$O$2,VLOOKUP(Table1[[#This Row],[sheet]],Prg!$A$7:$F$31,6,FALSE)=Prg!$O$3),"Yes","No")</f>
        <v>No</v>
      </c>
      <c r="AB1243" s="66" t="s">
        <v>2</v>
      </c>
      <c r="AC1243" s="72">
        <v>20</v>
      </c>
      <c r="AD1243" s="66">
        <f ca="1">IF(ISERROR(VLOOKUP(Table1[[#This Row],[item]],INDIRECT("'"&amp;Table1[[#This Row],[sheet]]&amp;"'!$A$8:$T$42"),Table1[[#This Row],[r]],FALSE)),"",VLOOKUP(Table1[[#This Row],[item]],INDIRECT("'"&amp;Table1[[#This Row],[sheet]]&amp;"'!$A$8:$T$42"),Table1[[#This Row],[r]],FALSE))</f>
        <v>0</v>
      </c>
      <c r="AE1243" s="72" t="str">
        <f>IF(VLOOKUP(Table1[[#This Row],[sheet]],Prg!$A$7:$J$31,10,FALSE)="","",VLOOKUP(Table1[[#This Row],[sheet]],Prg!$A$7:$J$31,10,FALSE)*1)</f>
        <v/>
      </c>
      <c r="AF1243" s="72">
        <f>VLOOKUP(Table1[[#This Row],[sheet]],Prg!$A$7:$J$31,5,FALSE)</f>
        <v>0</v>
      </c>
      <c r="AG1243" s="72">
        <f>ROW()</f>
        <v>1243</v>
      </c>
    </row>
    <row r="1244" spans="24:33" hidden="1" x14ac:dyDescent="0.3">
      <c r="X1244" s="66">
        <v>7</v>
      </c>
      <c r="Y1244" s="66" t="s">
        <v>493</v>
      </c>
      <c r="Z1244" s="66" t="s">
        <v>17</v>
      </c>
      <c r="AA1244" s="66" t="str">
        <f>IF(OR(VLOOKUP(Table1[[#This Row],[sheet]],Prg!$A$7:$F$31,6,FALSE)=Prg!$O$2,VLOOKUP(Table1[[#This Row],[sheet]],Prg!$A$7:$F$31,6,FALSE)=Prg!$O$3),"Yes","No")</f>
        <v>No</v>
      </c>
      <c r="AB1244" s="66" t="s">
        <v>2</v>
      </c>
      <c r="AC1244" s="72">
        <v>20</v>
      </c>
      <c r="AD1244" s="66">
        <f ca="1">IF(ISERROR(VLOOKUP(Table1[[#This Row],[item]],INDIRECT("'"&amp;Table1[[#This Row],[sheet]]&amp;"'!$A$8:$T$42"),Table1[[#This Row],[r]],FALSE)),"",VLOOKUP(Table1[[#This Row],[item]],INDIRECT("'"&amp;Table1[[#This Row],[sheet]]&amp;"'!$A$8:$T$42"),Table1[[#This Row],[r]],FALSE))</f>
        <v>0</v>
      </c>
      <c r="AE1244" s="72" t="str">
        <f>IF(VLOOKUP(Table1[[#This Row],[sheet]],Prg!$A$7:$J$31,10,FALSE)="","",VLOOKUP(Table1[[#This Row],[sheet]],Prg!$A$7:$J$31,10,FALSE)*1)</f>
        <v/>
      </c>
      <c r="AF1244" s="72">
        <f>VLOOKUP(Table1[[#This Row],[sheet]],Prg!$A$7:$J$31,5,FALSE)</f>
        <v>0</v>
      </c>
      <c r="AG1244" s="72">
        <f>ROW()</f>
        <v>1244</v>
      </c>
    </row>
    <row r="1245" spans="24:33" hidden="1" x14ac:dyDescent="0.3">
      <c r="X1245" s="66">
        <v>7</v>
      </c>
      <c r="Y1245" s="66" t="s">
        <v>494</v>
      </c>
      <c r="Z1245" s="66" t="s">
        <v>465</v>
      </c>
      <c r="AA1245" s="66" t="str">
        <f>IF(OR(VLOOKUP(Table1[[#This Row],[sheet]],Prg!$A$7:$F$31,6,FALSE)=Prg!$O$2,VLOOKUP(Table1[[#This Row],[sheet]],Prg!$A$7:$F$31,6,FALSE)=Prg!$O$3),"Yes","No")</f>
        <v>No</v>
      </c>
      <c r="AB1245" s="66" t="s">
        <v>2</v>
      </c>
      <c r="AC1245" s="72">
        <v>20</v>
      </c>
      <c r="AD1245" s="66">
        <f ca="1">IF(ISERROR(VLOOKUP(Table1[[#This Row],[item]],INDIRECT("'"&amp;Table1[[#This Row],[sheet]]&amp;"'!$A$8:$T$42"),Table1[[#This Row],[r]],FALSE)),"",VLOOKUP(Table1[[#This Row],[item]],INDIRECT("'"&amp;Table1[[#This Row],[sheet]]&amp;"'!$A$8:$T$42"),Table1[[#This Row],[r]],FALSE))</f>
        <v>0</v>
      </c>
      <c r="AE1245" s="72" t="str">
        <f>IF(VLOOKUP(Table1[[#This Row],[sheet]],Prg!$A$7:$J$31,10,FALSE)="","",VLOOKUP(Table1[[#This Row],[sheet]],Prg!$A$7:$J$31,10,FALSE)*1)</f>
        <v/>
      </c>
      <c r="AF1245" s="72">
        <f>VLOOKUP(Table1[[#This Row],[sheet]],Prg!$A$7:$J$31,5,FALSE)</f>
        <v>0</v>
      </c>
      <c r="AG1245" s="72">
        <f>ROW()</f>
        <v>1245</v>
      </c>
    </row>
    <row r="1246" spans="24:33" hidden="1" x14ac:dyDescent="0.3">
      <c r="X1246" s="66">
        <v>7</v>
      </c>
      <c r="Y1246" s="66" t="s">
        <v>495</v>
      </c>
      <c r="Z1246" s="66" t="s">
        <v>18</v>
      </c>
      <c r="AA1246" s="66" t="str">
        <f>IF(OR(VLOOKUP(Table1[[#This Row],[sheet]],Prg!$A$7:$F$31,6,FALSE)=Prg!$O$2,VLOOKUP(Table1[[#This Row],[sheet]],Prg!$A$7:$F$31,6,FALSE)=Prg!$O$3),"Yes","No")</f>
        <v>No</v>
      </c>
      <c r="AB1246" s="66" t="s">
        <v>2</v>
      </c>
      <c r="AC1246" s="72">
        <v>20</v>
      </c>
      <c r="AD1246" s="66">
        <f ca="1">IF(ISERROR(VLOOKUP(Table1[[#This Row],[item]],INDIRECT("'"&amp;Table1[[#This Row],[sheet]]&amp;"'!$A$8:$T$42"),Table1[[#This Row],[r]],FALSE)),"",VLOOKUP(Table1[[#This Row],[item]],INDIRECT("'"&amp;Table1[[#This Row],[sheet]]&amp;"'!$A$8:$T$42"),Table1[[#This Row],[r]],FALSE))</f>
        <v>0</v>
      </c>
      <c r="AE1246" s="72" t="str">
        <f>IF(VLOOKUP(Table1[[#This Row],[sheet]],Prg!$A$7:$J$31,10,FALSE)="","",VLOOKUP(Table1[[#This Row],[sheet]],Prg!$A$7:$J$31,10,FALSE)*1)</f>
        <v/>
      </c>
      <c r="AF1246" s="72">
        <f>VLOOKUP(Table1[[#This Row],[sheet]],Prg!$A$7:$J$31,5,FALSE)</f>
        <v>0</v>
      </c>
      <c r="AG1246" s="72">
        <f>ROW()</f>
        <v>1246</v>
      </c>
    </row>
    <row r="1247" spans="24:33" hidden="1" x14ac:dyDescent="0.3">
      <c r="X1247" s="66">
        <v>7</v>
      </c>
      <c r="Y1247" s="66" t="s">
        <v>496</v>
      </c>
      <c r="Z1247" s="66" t="s">
        <v>19</v>
      </c>
      <c r="AA1247" s="66" t="str">
        <f>IF(OR(VLOOKUP(Table1[[#This Row],[sheet]],Prg!$A$7:$F$31,6,FALSE)=Prg!$O$2,VLOOKUP(Table1[[#This Row],[sheet]],Prg!$A$7:$F$31,6,FALSE)=Prg!$O$3),"Yes","No")</f>
        <v>No</v>
      </c>
      <c r="AB1247" s="66" t="s">
        <v>2</v>
      </c>
      <c r="AC1247" s="72">
        <v>20</v>
      </c>
      <c r="AD1247" s="66">
        <f ca="1">IF(ISERROR(VLOOKUP(Table1[[#This Row],[item]],INDIRECT("'"&amp;Table1[[#This Row],[sheet]]&amp;"'!$A$8:$T$42"),Table1[[#This Row],[r]],FALSE)),"",VLOOKUP(Table1[[#This Row],[item]],INDIRECT("'"&amp;Table1[[#This Row],[sheet]]&amp;"'!$A$8:$T$42"),Table1[[#This Row],[r]],FALSE))</f>
        <v>0</v>
      </c>
      <c r="AE1247" s="72" t="str">
        <f>IF(VLOOKUP(Table1[[#This Row],[sheet]],Prg!$A$7:$J$31,10,FALSE)="","",VLOOKUP(Table1[[#This Row],[sheet]],Prg!$A$7:$J$31,10,FALSE)*1)</f>
        <v/>
      </c>
      <c r="AF1247" s="72">
        <f>VLOOKUP(Table1[[#This Row],[sheet]],Prg!$A$7:$J$31,5,FALSE)</f>
        <v>0</v>
      </c>
      <c r="AG1247" s="72">
        <f>ROW()</f>
        <v>1247</v>
      </c>
    </row>
    <row r="1248" spans="24:33" hidden="1" x14ac:dyDescent="0.3">
      <c r="X1248" s="66">
        <v>7</v>
      </c>
      <c r="Y1248" s="66" t="s">
        <v>497</v>
      </c>
      <c r="Z1248" s="66" t="s">
        <v>20</v>
      </c>
      <c r="AA1248" s="66" t="str">
        <f>IF(OR(VLOOKUP(Table1[[#This Row],[sheet]],Prg!$A$7:$F$31,6,FALSE)=Prg!$O$2,VLOOKUP(Table1[[#This Row],[sheet]],Prg!$A$7:$F$31,6,FALSE)=Prg!$O$3),"Yes","No")</f>
        <v>No</v>
      </c>
      <c r="AB1248" s="66" t="s">
        <v>2</v>
      </c>
      <c r="AC1248" s="72">
        <v>20</v>
      </c>
      <c r="AD1248" s="66">
        <f ca="1">IF(ISERROR(VLOOKUP(Table1[[#This Row],[item]],INDIRECT("'"&amp;Table1[[#This Row],[sheet]]&amp;"'!$A$8:$T$42"),Table1[[#This Row],[r]],FALSE)),"",VLOOKUP(Table1[[#This Row],[item]],INDIRECT("'"&amp;Table1[[#This Row],[sheet]]&amp;"'!$A$8:$T$42"),Table1[[#This Row],[r]],FALSE))</f>
        <v>0</v>
      </c>
      <c r="AE1248" s="72" t="str">
        <f>IF(VLOOKUP(Table1[[#This Row],[sheet]],Prg!$A$7:$J$31,10,FALSE)="","",VLOOKUP(Table1[[#This Row],[sheet]],Prg!$A$7:$J$31,10,FALSE)*1)</f>
        <v/>
      </c>
      <c r="AF1248" s="72">
        <f>VLOOKUP(Table1[[#This Row],[sheet]],Prg!$A$7:$J$31,5,FALSE)</f>
        <v>0</v>
      </c>
      <c r="AG1248" s="72">
        <f>ROW()</f>
        <v>1248</v>
      </c>
    </row>
    <row r="1249" spans="24:33" hidden="1" x14ac:dyDescent="0.3">
      <c r="X1249" s="66">
        <v>7</v>
      </c>
      <c r="Y1249" s="66" t="s">
        <v>498</v>
      </c>
      <c r="Z1249" s="66" t="s">
        <v>466</v>
      </c>
      <c r="AA1249" s="66" t="str">
        <f>IF(OR(VLOOKUP(Table1[[#This Row],[sheet]],Prg!$A$7:$F$31,6,FALSE)=Prg!$O$2,VLOOKUP(Table1[[#This Row],[sheet]],Prg!$A$7:$F$31,6,FALSE)=Prg!$O$3),"Yes","No")</f>
        <v>No</v>
      </c>
      <c r="AB1249" s="66" t="s">
        <v>2</v>
      </c>
      <c r="AC1249" s="72">
        <v>20</v>
      </c>
      <c r="AD1249" s="66">
        <f ca="1">IF(ISERROR(VLOOKUP(Table1[[#This Row],[item]],INDIRECT("'"&amp;Table1[[#This Row],[sheet]]&amp;"'!$A$8:$T$42"),Table1[[#This Row],[r]],FALSE)),"",VLOOKUP(Table1[[#This Row],[item]],INDIRECT("'"&amp;Table1[[#This Row],[sheet]]&amp;"'!$A$8:$T$42"),Table1[[#This Row],[r]],FALSE))</f>
        <v>0</v>
      </c>
      <c r="AE1249" s="72" t="str">
        <f>IF(VLOOKUP(Table1[[#This Row],[sheet]],Prg!$A$7:$J$31,10,FALSE)="","",VLOOKUP(Table1[[#This Row],[sheet]],Prg!$A$7:$J$31,10,FALSE)*1)</f>
        <v/>
      </c>
      <c r="AF1249" s="72">
        <f>VLOOKUP(Table1[[#This Row],[sheet]],Prg!$A$7:$J$31,5,FALSE)</f>
        <v>0</v>
      </c>
      <c r="AG1249" s="72">
        <f>ROW()</f>
        <v>1249</v>
      </c>
    </row>
    <row r="1250" spans="24:33" hidden="1" x14ac:dyDescent="0.3">
      <c r="X1250" s="66">
        <v>7</v>
      </c>
      <c r="Y1250" s="66" t="s">
        <v>499</v>
      </c>
      <c r="Z1250" s="66" t="s">
        <v>21</v>
      </c>
      <c r="AA1250" s="66" t="str">
        <f>IF(OR(VLOOKUP(Table1[[#This Row],[sheet]],Prg!$A$7:$F$31,6,FALSE)=Prg!$O$2,VLOOKUP(Table1[[#This Row],[sheet]],Prg!$A$7:$F$31,6,FALSE)=Prg!$O$3),"Yes","No")</f>
        <v>No</v>
      </c>
      <c r="AB1250" s="66" t="s">
        <v>2</v>
      </c>
      <c r="AC1250" s="72">
        <v>20</v>
      </c>
      <c r="AD1250" s="66">
        <f ca="1">IF(ISERROR(VLOOKUP(Table1[[#This Row],[item]],INDIRECT("'"&amp;Table1[[#This Row],[sheet]]&amp;"'!$A$8:$T$42"),Table1[[#This Row],[r]],FALSE)),"",VLOOKUP(Table1[[#This Row],[item]],INDIRECT("'"&amp;Table1[[#This Row],[sheet]]&amp;"'!$A$8:$T$42"),Table1[[#This Row],[r]],FALSE))</f>
        <v>0</v>
      </c>
      <c r="AE1250" s="72" t="str">
        <f>IF(VLOOKUP(Table1[[#This Row],[sheet]],Prg!$A$7:$J$31,10,FALSE)="","",VLOOKUP(Table1[[#This Row],[sheet]],Prg!$A$7:$J$31,10,FALSE)*1)</f>
        <v/>
      </c>
      <c r="AF1250" s="72">
        <f>VLOOKUP(Table1[[#This Row],[sheet]],Prg!$A$7:$J$31,5,FALSE)</f>
        <v>0</v>
      </c>
      <c r="AG1250" s="72">
        <f>ROW()</f>
        <v>1250</v>
      </c>
    </row>
    <row r="1251" spans="24:33" hidden="1" x14ac:dyDescent="0.3">
      <c r="X1251" s="66">
        <v>7</v>
      </c>
      <c r="Y1251" s="66" t="s">
        <v>500</v>
      </c>
      <c r="Z1251" s="66" t="s">
        <v>22</v>
      </c>
      <c r="AA1251" s="66" t="str">
        <f>IF(OR(VLOOKUP(Table1[[#This Row],[sheet]],Prg!$A$7:$F$31,6,FALSE)=Prg!$O$2,VLOOKUP(Table1[[#This Row],[sheet]],Prg!$A$7:$F$31,6,FALSE)=Prg!$O$3),"Yes","No")</f>
        <v>No</v>
      </c>
      <c r="AB1251" s="66" t="s">
        <v>2</v>
      </c>
      <c r="AC1251" s="72">
        <v>20</v>
      </c>
      <c r="AD1251" s="66">
        <f ca="1">IF(ISERROR(VLOOKUP(Table1[[#This Row],[item]],INDIRECT("'"&amp;Table1[[#This Row],[sheet]]&amp;"'!$A$8:$T$42"),Table1[[#This Row],[r]],FALSE)),"",VLOOKUP(Table1[[#This Row],[item]],INDIRECT("'"&amp;Table1[[#This Row],[sheet]]&amp;"'!$A$8:$T$42"),Table1[[#This Row],[r]],FALSE))</f>
        <v>0</v>
      </c>
      <c r="AE1251" s="72" t="str">
        <f>IF(VLOOKUP(Table1[[#This Row],[sheet]],Prg!$A$7:$J$31,10,FALSE)="","",VLOOKUP(Table1[[#This Row],[sheet]],Prg!$A$7:$J$31,10,FALSE)*1)</f>
        <v/>
      </c>
      <c r="AF1251" s="72">
        <f>VLOOKUP(Table1[[#This Row],[sheet]],Prg!$A$7:$J$31,5,FALSE)</f>
        <v>0</v>
      </c>
      <c r="AG1251" s="72">
        <f>ROW()</f>
        <v>1251</v>
      </c>
    </row>
    <row r="1252" spans="24:33" hidden="1" x14ac:dyDescent="0.3">
      <c r="X1252" s="66">
        <v>7</v>
      </c>
      <c r="Y1252" s="66" t="s">
        <v>501</v>
      </c>
      <c r="Z1252" s="66" t="s">
        <v>23</v>
      </c>
      <c r="AA1252" s="66" t="str">
        <f>IF(OR(VLOOKUP(Table1[[#This Row],[sheet]],Prg!$A$7:$F$31,6,FALSE)=Prg!$O$2,VLOOKUP(Table1[[#This Row],[sheet]],Prg!$A$7:$F$31,6,FALSE)=Prg!$O$3),"Yes","No")</f>
        <v>No</v>
      </c>
      <c r="AB1252" s="66" t="s">
        <v>2</v>
      </c>
      <c r="AC1252" s="72">
        <v>20</v>
      </c>
      <c r="AD1252" s="66">
        <f ca="1">IF(ISERROR(VLOOKUP(Table1[[#This Row],[item]],INDIRECT("'"&amp;Table1[[#This Row],[sheet]]&amp;"'!$A$8:$T$42"),Table1[[#This Row],[r]],FALSE)),"",VLOOKUP(Table1[[#This Row],[item]],INDIRECT("'"&amp;Table1[[#This Row],[sheet]]&amp;"'!$A$8:$T$42"),Table1[[#This Row],[r]],FALSE))</f>
        <v>0</v>
      </c>
      <c r="AE1252" s="72" t="str">
        <f>IF(VLOOKUP(Table1[[#This Row],[sheet]],Prg!$A$7:$J$31,10,FALSE)="","",VLOOKUP(Table1[[#This Row],[sheet]],Prg!$A$7:$J$31,10,FALSE)*1)</f>
        <v/>
      </c>
      <c r="AF1252" s="72">
        <f>VLOOKUP(Table1[[#This Row],[sheet]],Prg!$A$7:$J$31,5,FALSE)</f>
        <v>0</v>
      </c>
      <c r="AG1252" s="72">
        <f>ROW()</f>
        <v>1252</v>
      </c>
    </row>
    <row r="1253" spans="24:33" hidden="1" x14ac:dyDescent="0.3">
      <c r="X1253" s="66">
        <v>7</v>
      </c>
      <c r="Y1253" s="66" t="s">
        <v>502</v>
      </c>
      <c r="Z1253" s="66" t="s">
        <v>467</v>
      </c>
      <c r="AA1253" s="66" t="str">
        <f>IF(OR(VLOOKUP(Table1[[#This Row],[sheet]],Prg!$A$7:$F$31,6,FALSE)=Prg!$O$2,VLOOKUP(Table1[[#This Row],[sheet]],Prg!$A$7:$F$31,6,FALSE)=Prg!$O$3),"Yes","No")</f>
        <v>No</v>
      </c>
      <c r="AB1253" s="66" t="s">
        <v>2</v>
      </c>
      <c r="AC1253" s="72">
        <v>20</v>
      </c>
      <c r="AD1253" s="66">
        <f ca="1">IF(ISERROR(VLOOKUP(Table1[[#This Row],[item]],INDIRECT("'"&amp;Table1[[#This Row],[sheet]]&amp;"'!$A$8:$T$42"),Table1[[#This Row],[r]],FALSE)),"",VLOOKUP(Table1[[#This Row],[item]],INDIRECT("'"&amp;Table1[[#This Row],[sheet]]&amp;"'!$A$8:$T$42"),Table1[[#This Row],[r]],FALSE))</f>
        <v>0</v>
      </c>
      <c r="AE1253" s="72" t="str">
        <f>IF(VLOOKUP(Table1[[#This Row],[sheet]],Prg!$A$7:$J$31,10,FALSE)="","",VLOOKUP(Table1[[#This Row],[sheet]],Prg!$A$7:$J$31,10,FALSE)*1)</f>
        <v/>
      </c>
      <c r="AF1253" s="72">
        <f>VLOOKUP(Table1[[#This Row],[sheet]],Prg!$A$7:$J$31,5,FALSE)</f>
        <v>0</v>
      </c>
      <c r="AG1253" s="72">
        <f>ROW()</f>
        <v>1253</v>
      </c>
    </row>
    <row r="1254" spans="24:33" hidden="1" x14ac:dyDescent="0.3">
      <c r="X1254" s="66">
        <v>7</v>
      </c>
      <c r="Y1254" s="66" t="s">
        <v>473</v>
      </c>
      <c r="Z1254" s="66" t="s">
        <v>1</v>
      </c>
      <c r="AA1254" s="66" t="str">
        <f>IF(OR(VLOOKUP(Table1[[#This Row],[sheet]],Prg!$A$7:$F$31,6,FALSE)=Prg!$O$2,VLOOKUP(Table1[[#This Row],[sheet]],Prg!$A$7:$F$31,6,FALSE)=Prg!$O$3),"Yes","No")</f>
        <v>No</v>
      </c>
      <c r="AB1254" s="66" t="s">
        <v>2</v>
      </c>
      <c r="AC1254" s="72">
        <v>20</v>
      </c>
      <c r="AD1254" s="66">
        <f ca="1">IF(ISERROR(VLOOKUP(Table1[[#This Row],[item]],INDIRECT("'"&amp;Table1[[#This Row],[sheet]]&amp;"'!$A$8:$T$42"),Table1[[#This Row],[r]],FALSE)),"",VLOOKUP(Table1[[#This Row],[item]],INDIRECT("'"&amp;Table1[[#This Row],[sheet]]&amp;"'!$A$8:$T$42"),Table1[[#This Row],[r]],FALSE))</f>
        <v>0</v>
      </c>
      <c r="AE1254" s="72" t="str">
        <f>IF(VLOOKUP(Table1[[#This Row],[sheet]],Prg!$A$7:$J$31,10,FALSE)="","",VLOOKUP(Table1[[#This Row],[sheet]],Prg!$A$7:$J$31,10,FALSE)*1)</f>
        <v/>
      </c>
      <c r="AF1254" s="72">
        <f>VLOOKUP(Table1[[#This Row],[sheet]],Prg!$A$7:$J$31,5,FALSE)</f>
        <v>0</v>
      </c>
      <c r="AG1254" s="72">
        <f>ROW()</f>
        <v>1254</v>
      </c>
    </row>
    <row r="1255" spans="24:33" hidden="1" x14ac:dyDescent="0.3">
      <c r="X1255" s="66">
        <v>7</v>
      </c>
      <c r="Y1255" s="66" t="s">
        <v>474</v>
      </c>
      <c r="Z1255" s="66" t="s">
        <v>24</v>
      </c>
      <c r="AA1255" s="66" t="str">
        <f>IF(OR(VLOOKUP(Table1[[#This Row],[sheet]],Prg!$A$7:$F$31,6,FALSE)=Prg!$O$2,VLOOKUP(Table1[[#This Row],[sheet]],Prg!$A$7:$F$31,6,FALSE)=Prg!$O$3),"Yes","No")</f>
        <v>No</v>
      </c>
      <c r="AB1255" s="66" t="s">
        <v>2</v>
      </c>
      <c r="AC1255" s="72">
        <v>20</v>
      </c>
      <c r="AD1255" s="66">
        <f ca="1">IF(ISERROR(VLOOKUP(Table1[[#This Row],[item]],INDIRECT("'"&amp;Table1[[#This Row],[sheet]]&amp;"'!$A$8:$T$42"),Table1[[#This Row],[r]],FALSE)),"",VLOOKUP(Table1[[#This Row],[item]],INDIRECT("'"&amp;Table1[[#This Row],[sheet]]&amp;"'!$A$8:$T$42"),Table1[[#This Row],[r]],FALSE))</f>
        <v>0</v>
      </c>
      <c r="AE1255" s="72" t="str">
        <f>IF(VLOOKUP(Table1[[#This Row],[sheet]],Prg!$A$7:$J$31,10,FALSE)="","",VLOOKUP(Table1[[#This Row],[sheet]],Prg!$A$7:$J$31,10,FALSE)*1)</f>
        <v/>
      </c>
      <c r="AF1255" s="72">
        <f>VLOOKUP(Table1[[#This Row],[sheet]],Prg!$A$7:$J$31,5,FALSE)</f>
        <v>0</v>
      </c>
      <c r="AG1255" s="72">
        <f>ROW()</f>
        <v>1255</v>
      </c>
    </row>
    <row r="1256" spans="24:33" hidden="1" x14ac:dyDescent="0.3">
      <c r="X1256" s="66">
        <v>7</v>
      </c>
      <c r="Y1256" s="66" t="s">
        <v>477</v>
      </c>
      <c r="Z1256" s="66" t="s">
        <v>25</v>
      </c>
      <c r="AA1256" s="66" t="str">
        <f>IF(OR(VLOOKUP(Table1[[#This Row],[sheet]],Prg!$A$7:$F$31,6,FALSE)=Prg!$O$2,VLOOKUP(Table1[[#This Row],[sheet]],Prg!$A$7:$F$31,6,FALSE)=Prg!$O$3),"Yes","No")</f>
        <v>No</v>
      </c>
      <c r="AB1256" s="66" t="s">
        <v>2</v>
      </c>
      <c r="AC1256" s="72">
        <v>20</v>
      </c>
      <c r="AD1256" s="66">
        <f ca="1">IF(ISERROR(VLOOKUP(Table1[[#This Row],[item]],INDIRECT("'"&amp;Table1[[#This Row],[sheet]]&amp;"'!$A$8:$T$42"),Table1[[#This Row],[r]],FALSE)),"",VLOOKUP(Table1[[#This Row],[item]],INDIRECT("'"&amp;Table1[[#This Row],[sheet]]&amp;"'!$A$8:$T$42"),Table1[[#This Row],[r]],FALSE))</f>
        <v>0</v>
      </c>
      <c r="AE1256" s="72" t="str">
        <f>IF(VLOOKUP(Table1[[#This Row],[sheet]],Prg!$A$7:$J$31,10,FALSE)="","",VLOOKUP(Table1[[#This Row],[sheet]],Prg!$A$7:$J$31,10,FALSE)*1)</f>
        <v/>
      </c>
      <c r="AF1256" s="72">
        <f>VLOOKUP(Table1[[#This Row],[sheet]],Prg!$A$7:$J$31,5,FALSE)</f>
        <v>0</v>
      </c>
      <c r="AG1256" s="72">
        <f>ROW()</f>
        <v>1256</v>
      </c>
    </row>
    <row r="1257" spans="24:33" hidden="1" x14ac:dyDescent="0.3">
      <c r="X1257" s="66">
        <v>7</v>
      </c>
      <c r="Y1257" s="66" t="s">
        <v>478</v>
      </c>
      <c r="Z1257" s="66" t="s">
        <v>26</v>
      </c>
      <c r="AA1257" s="66" t="str">
        <f>IF(OR(VLOOKUP(Table1[[#This Row],[sheet]],Prg!$A$7:$F$31,6,FALSE)=Prg!$O$2,VLOOKUP(Table1[[#This Row],[sheet]],Prg!$A$7:$F$31,6,FALSE)=Prg!$O$3),"Yes","No")</f>
        <v>No</v>
      </c>
      <c r="AB1257" s="66" t="s">
        <v>2</v>
      </c>
      <c r="AC1257" s="72">
        <v>20</v>
      </c>
      <c r="AD1257" s="66">
        <f ca="1">IF(ISERROR(VLOOKUP(Table1[[#This Row],[item]],INDIRECT("'"&amp;Table1[[#This Row],[sheet]]&amp;"'!$A$8:$T$42"),Table1[[#This Row],[r]],FALSE)),"",VLOOKUP(Table1[[#This Row],[item]],INDIRECT("'"&amp;Table1[[#This Row],[sheet]]&amp;"'!$A$8:$T$42"),Table1[[#This Row],[r]],FALSE))</f>
        <v>0</v>
      </c>
      <c r="AE1257" s="72" t="str">
        <f>IF(VLOOKUP(Table1[[#This Row],[sheet]],Prg!$A$7:$J$31,10,FALSE)="","",VLOOKUP(Table1[[#This Row],[sheet]],Prg!$A$7:$J$31,10,FALSE)*1)</f>
        <v/>
      </c>
      <c r="AF1257" s="72">
        <f>VLOOKUP(Table1[[#This Row],[sheet]],Prg!$A$7:$J$31,5,FALSE)</f>
        <v>0</v>
      </c>
      <c r="AG1257" s="72">
        <f>ROW()</f>
        <v>1257</v>
      </c>
    </row>
    <row r="1258" spans="24:33" hidden="1" x14ac:dyDescent="0.3">
      <c r="X1258" s="66">
        <v>7</v>
      </c>
      <c r="Y1258" s="66" t="s">
        <v>479</v>
      </c>
      <c r="Z1258" s="66" t="s">
        <v>27</v>
      </c>
      <c r="AA1258" s="66" t="str">
        <f>IF(OR(VLOOKUP(Table1[[#This Row],[sheet]],Prg!$A$7:$F$31,6,FALSE)=Prg!$O$2,VLOOKUP(Table1[[#This Row],[sheet]],Prg!$A$7:$F$31,6,FALSE)=Prg!$O$3),"Yes","No")</f>
        <v>No</v>
      </c>
      <c r="AB1258" s="66" t="s">
        <v>2</v>
      </c>
      <c r="AC1258" s="72">
        <v>20</v>
      </c>
      <c r="AD1258" s="66">
        <f ca="1">IF(ISERROR(VLOOKUP(Table1[[#This Row],[item]],INDIRECT("'"&amp;Table1[[#This Row],[sheet]]&amp;"'!$A$8:$T$42"),Table1[[#This Row],[r]],FALSE)),"",VLOOKUP(Table1[[#This Row],[item]],INDIRECT("'"&amp;Table1[[#This Row],[sheet]]&amp;"'!$A$8:$T$42"),Table1[[#This Row],[r]],FALSE))</f>
        <v>0</v>
      </c>
      <c r="AE1258" s="72" t="str">
        <f>IF(VLOOKUP(Table1[[#This Row],[sheet]],Prg!$A$7:$J$31,10,FALSE)="","",VLOOKUP(Table1[[#This Row],[sheet]],Prg!$A$7:$J$31,10,FALSE)*1)</f>
        <v/>
      </c>
      <c r="AF1258" s="72">
        <f>VLOOKUP(Table1[[#This Row],[sheet]],Prg!$A$7:$J$31,5,FALSE)</f>
        <v>0</v>
      </c>
      <c r="AG1258" s="72">
        <f>ROW()</f>
        <v>1258</v>
      </c>
    </row>
    <row r="1259" spans="24:33" hidden="1" x14ac:dyDescent="0.3">
      <c r="X1259" s="66">
        <v>7</v>
      </c>
      <c r="Y1259" s="66" t="s">
        <v>475</v>
      </c>
      <c r="Z1259" s="66" t="s">
        <v>28</v>
      </c>
      <c r="AA1259" s="66" t="str">
        <f>IF(OR(VLOOKUP(Table1[[#This Row],[sheet]],Prg!$A$7:$F$31,6,FALSE)=Prg!$O$2,VLOOKUP(Table1[[#This Row],[sheet]],Prg!$A$7:$F$31,6,FALSE)=Prg!$O$3),"Yes","No")</f>
        <v>No</v>
      </c>
      <c r="AB1259" s="66" t="s">
        <v>2</v>
      </c>
      <c r="AC1259" s="72">
        <v>20</v>
      </c>
      <c r="AD1259" s="66">
        <f ca="1">IF(ISERROR(VLOOKUP(Table1[[#This Row],[item]],INDIRECT("'"&amp;Table1[[#This Row],[sheet]]&amp;"'!$A$8:$T$42"),Table1[[#This Row],[r]],FALSE)),"",VLOOKUP(Table1[[#This Row],[item]],INDIRECT("'"&amp;Table1[[#This Row],[sheet]]&amp;"'!$A$8:$T$42"),Table1[[#This Row],[r]],FALSE))</f>
        <v>0</v>
      </c>
      <c r="AE1259" s="72" t="str">
        <f>IF(VLOOKUP(Table1[[#This Row],[sheet]],Prg!$A$7:$J$31,10,FALSE)="","",VLOOKUP(Table1[[#This Row],[sheet]],Prg!$A$7:$J$31,10,FALSE)*1)</f>
        <v/>
      </c>
      <c r="AF1259" s="72">
        <f>VLOOKUP(Table1[[#This Row],[sheet]],Prg!$A$7:$J$31,5,FALSE)</f>
        <v>0</v>
      </c>
      <c r="AG1259" s="72">
        <f>ROW()</f>
        <v>1259</v>
      </c>
    </row>
    <row r="1260" spans="24:33" hidden="1" x14ac:dyDescent="0.3">
      <c r="X1260" s="66">
        <v>7</v>
      </c>
      <c r="Y1260" s="66" t="s">
        <v>480</v>
      </c>
      <c r="Z1260" s="66" t="s">
        <v>29</v>
      </c>
      <c r="AA1260" s="66" t="str">
        <f>IF(OR(VLOOKUP(Table1[[#This Row],[sheet]],Prg!$A$7:$F$31,6,FALSE)=Prg!$O$2,VLOOKUP(Table1[[#This Row],[sheet]],Prg!$A$7:$F$31,6,FALSE)=Prg!$O$3),"Yes","No")</f>
        <v>No</v>
      </c>
      <c r="AB1260" s="66" t="s">
        <v>2</v>
      </c>
      <c r="AC1260" s="72">
        <v>20</v>
      </c>
      <c r="AD1260" s="66">
        <f ca="1">IF(ISERROR(VLOOKUP(Table1[[#This Row],[item]],INDIRECT("'"&amp;Table1[[#This Row],[sheet]]&amp;"'!$A$8:$T$42"),Table1[[#This Row],[r]],FALSE)),"",VLOOKUP(Table1[[#This Row],[item]],INDIRECT("'"&amp;Table1[[#This Row],[sheet]]&amp;"'!$A$8:$T$42"),Table1[[#This Row],[r]],FALSE))</f>
        <v>0</v>
      </c>
      <c r="AE1260" s="72" t="str">
        <f>IF(VLOOKUP(Table1[[#This Row],[sheet]],Prg!$A$7:$J$31,10,FALSE)="","",VLOOKUP(Table1[[#This Row],[sheet]],Prg!$A$7:$J$31,10,FALSE)*1)</f>
        <v/>
      </c>
      <c r="AF1260" s="72">
        <f>VLOOKUP(Table1[[#This Row],[sheet]],Prg!$A$7:$J$31,5,FALSE)</f>
        <v>0</v>
      </c>
      <c r="AG1260" s="72">
        <f>ROW()</f>
        <v>1260</v>
      </c>
    </row>
    <row r="1261" spans="24:33" hidden="1" x14ac:dyDescent="0.3">
      <c r="X1261" s="66">
        <v>7</v>
      </c>
      <c r="Y1261" s="66" t="s">
        <v>481</v>
      </c>
      <c r="Z1261" s="66" t="s">
        <v>30</v>
      </c>
      <c r="AA1261" s="66" t="str">
        <f>IF(OR(VLOOKUP(Table1[[#This Row],[sheet]],Prg!$A$7:$F$31,6,FALSE)=Prg!$O$2,VLOOKUP(Table1[[#This Row],[sheet]],Prg!$A$7:$F$31,6,FALSE)=Prg!$O$3),"Yes","No")</f>
        <v>No</v>
      </c>
      <c r="AB1261" s="66" t="s">
        <v>2</v>
      </c>
      <c r="AC1261" s="72">
        <v>20</v>
      </c>
      <c r="AD1261" s="66">
        <f ca="1">IF(ISERROR(VLOOKUP(Table1[[#This Row],[item]],INDIRECT("'"&amp;Table1[[#This Row],[sheet]]&amp;"'!$A$8:$T$42"),Table1[[#This Row],[r]],FALSE)),"",VLOOKUP(Table1[[#This Row],[item]],INDIRECT("'"&amp;Table1[[#This Row],[sheet]]&amp;"'!$A$8:$T$42"),Table1[[#This Row],[r]],FALSE))</f>
        <v>0</v>
      </c>
      <c r="AE1261" s="72" t="str">
        <f>IF(VLOOKUP(Table1[[#This Row],[sheet]],Prg!$A$7:$J$31,10,FALSE)="","",VLOOKUP(Table1[[#This Row],[sheet]],Prg!$A$7:$J$31,10,FALSE)*1)</f>
        <v/>
      </c>
      <c r="AF1261" s="72">
        <f>VLOOKUP(Table1[[#This Row],[sheet]],Prg!$A$7:$J$31,5,FALSE)</f>
        <v>0</v>
      </c>
      <c r="AG1261" s="72">
        <f>ROW()</f>
        <v>1261</v>
      </c>
    </row>
    <row r="1262" spans="24:33" hidden="1" x14ac:dyDescent="0.3">
      <c r="X1262" s="66">
        <v>7</v>
      </c>
      <c r="Y1262" s="66" t="s">
        <v>482</v>
      </c>
      <c r="Z1262" s="66" t="s">
        <v>27</v>
      </c>
      <c r="AA1262" s="66" t="str">
        <f>IF(OR(VLOOKUP(Table1[[#This Row],[sheet]],Prg!$A$7:$F$31,6,FALSE)=Prg!$O$2,VLOOKUP(Table1[[#This Row],[sheet]],Prg!$A$7:$F$31,6,FALSE)=Prg!$O$3),"Yes","No")</f>
        <v>No</v>
      </c>
      <c r="AB1262" s="66" t="s">
        <v>2</v>
      </c>
      <c r="AC1262" s="72">
        <v>20</v>
      </c>
      <c r="AD1262" s="66">
        <f ca="1">IF(ISERROR(VLOOKUP(Table1[[#This Row],[item]],INDIRECT("'"&amp;Table1[[#This Row],[sheet]]&amp;"'!$A$8:$T$42"),Table1[[#This Row],[r]],FALSE)),"",VLOOKUP(Table1[[#This Row],[item]],INDIRECT("'"&amp;Table1[[#This Row],[sheet]]&amp;"'!$A$8:$T$42"),Table1[[#This Row],[r]],FALSE))</f>
        <v>0</v>
      </c>
      <c r="AE1262" s="72" t="str">
        <f>IF(VLOOKUP(Table1[[#This Row],[sheet]],Prg!$A$7:$J$31,10,FALSE)="","",VLOOKUP(Table1[[#This Row],[sheet]],Prg!$A$7:$J$31,10,FALSE)*1)</f>
        <v/>
      </c>
      <c r="AF1262" s="72">
        <f>VLOOKUP(Table1[[#This Row],[sheet]],Prg!$A$7:$J$31,5,FALSE)</f>
        <v>0</v>
      </c>
      <c r="AG1262" s="72">
        <f>ROW()</f>
        <v>1262</v>
      </c>
    </row>
    <row r="1263" spans="24:33" hidden="1" x14ac:dyDescent="0.3">
      <c r="X1263" s="66">
        <v>7</v>
      </c>
      <c r="Y1263" s="66" t="s">
        <v>476</v>
      </c>
      <c r="Z1263" s="66" t="s">
        <v>469</v>
      </c>
      <c r="AA1263" s="66" t="str">
        <f>IF(OR(VLOOKUP(Table1[[#This Row],[sheet]],Prg!$A$7:$F$31,6,FALSE)=Prg!$O$2,VLOOKUP(Table1[[#This Row],[sheet]],Prg!$A$7:$F$31,6,FALSE)=Prg!$O$3),"Yes","No")</f>
        <v>No</v>
      </c>
      <c r="AB1263" s="66" t="s">
        <v>2</v>
      </c>
      <c r="AC1263" s="72">
        <v>20</v>
      </c>
      <c r="AD1263" s="66">
        <f ca="1">IF(ISERROR(VLOOKUP(Table1[[#This Row],[item]],INDIRECT("'"&amp;Table1[[#This Row],[sheet]]&amp;"'!$A$8:$T$42"),Table1[[#This Row],[r]],FALSE)),"",VLOOKUP(Table1[[#This Row],[item]],INDIRECT("'"&amp;Table1[[#This Row],[sheet]]&amp;"'!$A$8:$T$42"),Table1[[#This Row],[r]],FALSE))</f>
        <v>0</v>
      </c>
      <c r="AE1263" s="72" t="str">
        <f>IF(VLOOKUP(Table1[[#This Row],[sheet]],Prg!$A$7:$J$31,10,FALSE)="","",VLOOKUP(Table1[[#This Row],[sheet]],Prg!$A$7:$J$31,10,FALSE)*1)</f>
        <v/>
      </c>
      <c r="AF1263" s="72">
        <f>VLOOKUP(Table1[[#This Row],[sheet]],Prg!$A$7:$J$31,5,FALSE)</f>
        <v>0</v>
      </c>
      <c r="AG1263" s="72">
        <f>ROW()</f>
        <v>1263</v>
      </c>
    </row>
    <row r="1264" spans="24:33" hidden="1" x14ac:dyDescent="0.3">
      <c r="X1264" s="66">
        <v>7</v>
      </c>
      <c r="Y1264" s="66" t="s">
        <v>483</v>
      </c>
      <c r="Z1264" s="66" t="s">
        <v>470</v>
      </c>
      <c r="AA1264" s="66" t="str">
        <f>IF(OR(VLOOKUP(Table1[[#This Row],[sheet]],Prg!$A$7:$F$31,6,FALSE)=Prg!$O$2,VLOOKUP(Table1[[#This Row],[sheet]],Prg!$A$7:$F$31,6,FALSE)=Prg!$O$3),"Yes","No")</f>
        <v>No</v>
      </c>
      <c r="AB1264" s="66" t="s">
        <v>2</v>
      </c>
      <c r="AC1264" s="72">
        <v>20</v>
      </c>
      <c r="AD1264" s="66">
        <f ca="1">IF(ISERROR(VLOOKUP(Table1[[#This Row],[item]],INDIRECT("'"&amp;Table1[[#This Row],[sheet]]&amp;"'!$A$8:$T$42"),Table1[[#This Row],[r]],FALSE)),"",VLOOKUP(Table1[[#This Row],[item]],INDIRECT("'"&amp;Table1[[#This Row],[sheet]]&amp;"'!$A$8:$T$42"),Table1[[#This Row],[r]],FALSE))</f>
        <v>0</v>
      </c>
      <c r="AE1264" s="72" t="str">
        <f>IF(VLOOKUP(Table1[[#This Row],[sheet]],Prg!$A$7:$J$31,10,FALSE)="","",VLOOKUP(Table1[[#This Row],[sheet]],Prg!$A$7:$J$31,10,FALSE)*1)</f>
        <v/>
      </c>
      <c r="AF1264" s="72">
        <f>VLOOKUP(Table1[[#This Row],[sheet]],Prg!$A$7:$J$31,5,FALSE)</f>
        <v>0</v>
      </c>
      <c r="AG1264" s="72">
        <f>ROW()</f>
        <v>1264</v>
      </c>
    </row>
    <row r="1265" spans="24:33" hidden="1" x14ac:dyDescent="0.3">
      <c r="X1265" s="66">
        <v>7</v>
      </c>
      <c r="Y1265" s="66" t="s">
        <v>484</v>
      </c>
      <c r="Z1265" s="66" t="s">
        <v>471</v>
      </c>
      <c r="AA1265" s="66" t="str">
        <f>IF(OR(VLOOKUP(Table1[[#This Row],[sheet]],Prg!$A$7:$F$31,6,FALSE)=Prg!$O$2,VLOOKUP(Table1[[#This Row],[sheet]],Prg!$A$7:$F$31,6,FALSE)=Prg!$O$3),"Yes","No")</f>
        <v>No</v>
      </c>
      <c r="AB1265" s="66" t="s">
        <v>2</v>
      </c>
      <c r="AC1265" s="72">
        <v>20</v>
      </c>
      <c r="AD1265" s="66">
        <f ca="1">IF(ISERROR(VLOOKUP(Table1[[#This Row],[item]],INDIRECT("'"&amp;Table1[[#This Row],[sheet]]&amp;"'!$A$8:$T$42"),Table1[[#This Row],[r]],FALSE)),"",VLOOKUP(Table1[[#This Row],[item]],INDIRECT("'"&amp;Table1[[#This Row],[sheet]]&amp;"'!$A$8:$T$42"),Table1[[#This Row],[r]],FALSE))</f>
        <v>0</v>
      </c>
      <c r="AE1265" s="72" t="str">
        <f>IF(VLOOKUP(Table1[[#This Row],[sheet]],Prg!$A$7:$J$31,10,FALSE)="","",VLOOKUP(Table1[[#This Row],[sheet]],Prg!$A$7:$J$31,10,FALSE)*1)</f>
        <v/>
      </c>
      <c r="AF1265" s="72">
        <f>VLOOKUP(Table1[[#This Row],[sheet]],Prg!$A$7:$J$31,5,FALSE)</f>
        <v>0</v>
      </c>
      <c r="AG1265" s="72">
        <f>ROW()</f>
        <v>1265</v>
      </c>
    </row>
    <row r="1266" spans="24:33" hidden="1" x14ac:dyDescent="0.3">
      <c r="X1266" s="66">
        <v>7</v>
      </c>
      <c r="Y1266" s="66" t="s">
        <v>485</v>
      </c>
      <c r="Z1266" s="66" t="s">
        <v>472</v>
      </c>
      <c r="AA1266" s="66" t="str">
        <f>IF(OR(VLOOKUP(Table1[[#This Row],[sheet]],Prg!$A$7:$F$31,6,FALSE)=Prg!$O$2,VLOOKUP(Table1[[#This Row],[sheet]],Prg!$A$7:$F$31,6,FALSE)=Prg!$O$3),"Yes","No")</f>
        <v>No</v>
      </c>
      <c r="AB1266" s="66" t="s">
        <v>2</v>
      </c>
      <c r="AC1266" s="72">
        <v>20</v>
      </c>
      <c r="AD1266" s="66">
        <f ca="1">IF(ISERROR(VLOOKUP(Table1[[#This Row],[item]],INDIRECT("'"&amp;Table1[[#This Row],[sheet]]&amp;"'!$A$8:$T$42"),Table1[[#This Row],[r]],FALSE)),"",VLOOKUP(Table1[[#This Row],[item]],INDIRECT("'"&amp;Table1[[#This Row],[sheet]]&amp;"'!$A$8:$T$42"),Table1[[#This Row],[r]],FALSE))</f>
        <v>0</v>
      </c>
      <c r="AE1266" s="72" t="str">
        <f>IF(VLOOKUP(Table1[[#This Row],[sheet]],Prg!$A$7:$J$31,10,FALSE)="","",VLOOKUP(Table1[[#This Row],[sheet]],Prg!$A$7:$J$31,10,FALSE)*1)</f>
        <v/>
      </c>
      <c r="AF1266" s="72">
        <f>VLOOKUP(Table1[[#This Row],[sheet]],Prg!$A$7:$J$31,5,FALSE)</f>
        <v>0</v>
      </c>
      <c r="AG1266" s="72">
        <f>ROW()</f>
        <v>1266</v>
      </c>
    </row>
    <row r="1267" spans="24:33" hidden="1" x14ac:dyDescent="0.3">
      <c r="X1267" s="66">
        <v>7</v>
      </c>
      <c r="Y1267" s="66" t="s">
        <v>486</v>
      </c>
      <c r="Z1267" s="66" t="s">
        <v>31</v>
      </c>
      <c r="AA1267" s="66" t="str">
        <f>IF(OR(VLOOKUP(Table1[[#This Row],[sheet]],Prg!$A$7:$F$31,6,FALSE)=Prg!$O$2,VLOOKUP(Table1[[#This Row],[sheet]],Prg!$A$7:$F$31,6,FALSE)=Prg!$O$3),"Yes","No")</f>
        <v>No</v>
      </c>
      <c r="AB1267" s="66" t="s">
        <v>2</v>
      </c>
      <c r="AC1267" s="72">
        <v>20</v>
      </c>
      <c r="AD1267" s="66">
        <f ca="1">IF(ISERROR(VLOOKUP(Table1[[#This Row],[item]],INDIRECT("'"&amp;Table1[[#This Row],[sheet]]&amp;"'!$A$8:$T$42"),Table1[[#This Row],[r]],FALSE)),"",VLOOKUP(Table1[[#This Row],[item]],INDIRECT("'"&amp;Table1[[#This Row],[sheet]]&amp;"'!$A$8:$T$42"),Table1[[#This Row],[r]],FALSE))</f>
        <v>0</v>
      </c>
      <c r="AE1267" s="72" t="str">
        <f>IF(VLOOKUP(Table1[[#This Row],[sheet]],Prg!$A$7:$J$31,10,FALSE)="","",VLOOKUP(Table1[[#This Row],[sheet]],Prg!$A$7:$J$31,10,FALSE)*1)</f>
        <v/>
      </c>
      <c r="AF1267" s="72">
        <f>VLOOKUP(Table1[[#This Row],[sheet]],Prg!$A$7:$J$31,5,FALSE)</f>
        <v>0</v>
      </c>
      <c r="AG1267" s="72">
        <f>ROW()</f>
        <v>1267</v>
      </c>
    </row>
    <row r="1268" spans="24:33" hidden="1" x14ac:dyDescent="0.3">
      <c r="X1268" s="66">
        <v>8</v>
      </c>
      <c r="Y1268" s="66" t="s">
        <v>487</v>
      </c>
      <c r="Z1268" s="66" t="s">
        <v>12</v>
      </c>
      <c r="AA1268" s="66" t="str">
        <f>IF(OR(VLOOKUP(Table1[[#This Row],[sheet]],Prg!$A$7:$F$31,6,FALSE)=Prg!$O$2,VLOOKUP(Table1[[#This Row],[sheet]],Prg!$A$7:$F$31,6,FALSE)=Prg!$O$3),"Yes","No")</f>
        <v>No</v>
      </c>
      <c r="AB1268" s="66">
        <v>2022</v>
      </c>
      <c r="AC1268" s="72">
        <v>15</v>
      </c>
      <c r="AD1268" s="66">
        <f ca="1">IF(ISERROR(VLOOKUP(Table1[[#This Row],[item]],INDIRECT("'"&amp;Table1[[#This Row],[sheet]]&amp;"'!$A$8:$T$42"),Table1[[#This Row],[r]],FALSE)),"",VLOOKUP(Table1[[#This Row],[item]],INDIRECT("'"&amp;Table1[[#This Row],[sheet]]&amp;"'!$A$8:$T$42"),Table1[[#This Row],[r]],FALSE))</f>
        <v>0</v>
      </c>
      <c r="AE1268" s="72" t="str">
        <f>IF(VLOOKUP(Table1[[#This Row],[sheet]],Prg!$A$7:$J$31,10,FALSE)="","",VLOOKUP(Table1[[#This Row],[sheet]],Prg!$A$7:$J$31,10,FALSE)*1)</f>
        <v/>
      </c>
      <c r="AF1268" s="72">
        <f>VLOOKUP(Table1[[#This Row],[sheet]],Prg!$A$7:$J$31,5,FALSE)</f>
        <v>0</v>
      </c>
      <c r="AG1268" s="72">
        <f>ROW()</f>
        <v>1268</v>
      </c>
    </row>
    <row r="1269" spans="24:33" hidden="1" x14ac:dyDescent="0.3">
      <c r="X1269" s="66">
        <v>8</v>
      </c>
      <c r="Y1269" s="66" t="s">
        <v>488</v>
      </c>
      <c r="Z1269" s="66" t="s">
        <v>13</v>
      </c>
      <c r="AA1269" s="66" t="str">
        <f>IF(OR(VLOOKUP(Table1[[#This Row],[sheet]],Prg!$A$7:$F$31,6,FALSE)=Prg!$O$2,VLOOKUP(Table1[[#This Row],[sheet]],Prg!$A$7:$F$31,6,FALSE)=Prg!$O$3),"Yes","No")</f>
        <v>No</v>
      </c>
      <c r="AB1269" s="66">
        <v>2022</v>
      </c>
      <c r="AC1269" s="72">
        <v>15</v>
      </c>
      <c r="AD1269" s="66">
        <f ca="1">IF(ISERROR(VLOOKUP(Table1[[#This Row],[item]],INDIRECT("'"&amp;Table1[[#This Row],[sheet]]&amp;"'!$A$8:$T$42"),Table1[[#This Row],[r]],FALSE)),"",VLOOKUP(Table1[[#This Row],[item]],INDIRECT("'"&amp;Table1[[#This Row],[sheet]]&amp;"'!$A$8:$T$42"),Table1[[#This Row],[r]],FALSE))</f>
        <v>0</v>
      </c>
      <c r="AE1269" s="72" t="str">
        <f>IF(VLOOKUP(Table1[[#This Row],[sheet]],Prg!$A$7:$J$31,10,FALSE)="","",VLOOKUP(Table1[[#This Row],[sheet]],Prg!$A$7:$J$31,10,FALSE)*1)</f>
        <v/>
      </c>
      <c r="AF1269" s="72">
        <f>VLOOKUP(Table1[[#This Row],[sheet]],Prg!$A$7:$J$31,5,FALSE)</f>
        <v>0</v>
      </c>
      <c r="AG1269" s="72">
        <f>ROW()</f>
        <v>1269</v>
      </c>
    </row>
    <row r="1270" spans="24:33" hidden="1" x14ac:dyDescent="0.3">
      <c r="X1270" s="66">
        <v>8</v>
      </c>
      <c r="Y1270" s="66" t="s">
        <v>489</v>
      </c>
      <c r="Z1270" s="66" t="s">
        <v>14</v>
      </c>
      <c r="AA1270" s="66" t="str">
        <f>IF(OR(VLOOKUP(Table1[[#This Row],[sheet]],Prg!$A$7:$F$31,6,FALSE)=Prg!$O$2,VLOOKUP(Table1[[#This Row],[sheet]],Prg!$A$7:$F$31,6,FALSE)=Prg!$O$3),"Yes","No")</f>
        <v>No</v>
      </c>
      <c r="AB1270" s="66">
        <v>2022</v>
      </c>
      <c r="AC1270" s="72">
        <v>15</v>
      </c>
      <c r="AD1270" s="66">
        <f ca="1">IF(ISERROR(VLOOKUP(Table1[[#This Row],[item]],INDIRECT("'"&amp;Table1[[#This Row],[sheet]]&amp;"'!$A$8:$T$42"),Table1[[#This Row],[r]],FALSE)),"",VLOOKUP(Table1[[#This Row],[item]],INDIRECT("'"&amp;Table1[[#This Row],[sheet]]&amp;"'!$A$8:$T$42"),Table1[[#This Row],[r]],FALSE))</f>
        <v>0</v>
      </c>
      <c r="AE1270" s="72" t="str">
        <f>IF(VLOOKUP(Table1[[#This Row],[sheet]],Prg!$A$7:$J$31,10,FALSE)="","",VLOOKUP(Table1[[#This Row],[sheet]],Prg!$A$7:$J$31,10,FALSE)*1)</f>
        <v/>
      </c>
      <c r="AF1270" s="72">
        <f>VLOOKUP(Table1[[#This Row],[sheet]],Prg!$A$7:$J$31,5,FALSE)</f>
        <v>0</v>
      </c>
      <c r="AG1270" s="72">
        <f>ROW()</f>
        <v>1270</v>
      </c>
    </row>
    <row r="1271" spans="24:33" hidden="1" x14ac:dyDescent="0.3">
      <c r="X1271" s="66">
        <v>8</v>
      </c>
      <c r="Y1271" s="66" t="s">
        <v>490</v>
      </c>
      <c r="Z1271" s="66" t="s">
        <v>464</v>
      </c>
      <c r="AA1271" s="66" t="str">
        <f>IF(OR(VLOOKUP(Table1[[#This Row],[sheet]],Prg!$A$7:$F$31,6,FALSE)=Prg!$O$2,VLOOKUP(Table1[[#This Row],[sheet]],Prg!$A$7:$F$31,6,FALSE)=Prg!$O$3),"Yes","No")</f>
        <v>No</v>
      </c>
      <c r="AB1271" s="66">
        <v>2022</v>
      </c>
      <c r="AC1271" s="72">
        <v>15</v>
      </c>
      <c r="AD1271" s="66">
        <f ca="1">IF(ISERROR(VLOOKUP(Table1[[#This Row],[item]],INDIRECT("'"&amp;Table1[[#This Row],[sheet]]&amp;"'!$A$8:$T$42"),Table1[[#This Row],[r]],FALSE)),"",VLOOKUP(Table1[[#This Row],[item]],INDIRECT("'"&amp;Table1[[#This Row],[sheet]]&amp;"'!$A$8:$T$42"),Table1[[#This Row],[r]],FALSE))</f>
        <v>0</v>
      </c>
      <c r="AE1271" s="72" t="str">
        <f>IF(VLOOKUP(Table1[[#This Row],[sheet]],Prg!$A$7:$J$31,10,FALSE)="","",VLOOKUP(Table1[[#This Row],[sheet]],Prg!$A$7:$J$31,10,FALSE)*1)</f>
        <v/>
      </c>
      <c r="AF1271" s="72">
        <f>VLOOKUP(Table1[[#This Row],[sheet]],Prg!$A$7:$J$31,5,FALSE)</f>
        <v>0</v>
      </c>
      <c r="AG1271" s="72">
        <f>ROW()</f>
        <v>1271</v>
      </c>
    </row>
    <row r="1272" spans="24:33" hidden="1" x14ac:dyDescent="0.3">
      <c r="X1272" s="66">
        <v>8</v>
      </c>
      <c r="Y1272" s="66" t="s">
        <v>491</v>
      </c>
      <c r="Z1272" s="66" t="s">
        <v>15</v>
      </c>
      <c r="AA1272" s="66" t="str">
        <f>IF(OR(VLOOKUP(Table1[[#This Row],[sheet]],Prg!$A$7:$F$31,6,FALSE)=Prg!$O$2,VLOOKUP(Table1[[#This Row],[sheet]],Prg!$A$7:$F$31,6,FALSE)=Prg!$O$3),"Yes","No")</f>
        <v>No</v>
      </c>
      <c r="AB1272" s="66">
        <v>2022</v>
      </c>
      <c r="AC1272" s="72">
        <v>15</v>
      </c>
      <c r="AD1272" s="66">
        <f ca="1">IF(ISERROR(VLOOKUP(Table1[[#This Row],[item]],INDIRECT("'"&amp;Table1[[#This Row],[sheet]]&amp;"'!$A$8:$T$42"),Table1[[#This Row],[r]],FALSE)),"",VLOOKUP(Table1[[#This Row],[item]],INDIRECT("'"&amp;Table1[[#This Row],[sheet]]&amp;"'!$A$8:$T$42"),Table1[[#This Row],[r]],FALSE))</f>
        <v>0</v>
      </c>
      <c r="AE1272" s="72" t="str">
        <f>IF(VLOOKUP(Table1[[#This Row],[sheet]],Prg!$A$7:$J$31,10,FALSE)="","",VLOOKUP(Table1[[#This Row],[sheet]],Prg!$A$7:$J$31,10,FALSE)*1)</f>
        <v/>
      </c>
      <c r="AF1272" s="72">
        <f>VLOOKUP(Table1[[#This Row],[sheet]],Prg!$A$7:$J$31,5,FALSE)</f>
        <v>0</v>
      </c>
      <c r="AG1272" s="72">
        <f>ROW()</f>
        <v>1272</v>
      </c>
    </row>
    <row r="1273" spans="24:33" hidden="1" x14ac:dyDescent="0.3">
      <c r="X1273" s="66">
        <v>8</v>
      </c>
      <c r="Y1273" s="66" t="s">
        <v>492</v>
      </c>
      <c r="Z1273" s="66" t="s">
        <v>16</v>
      </c>
      <c r="AA1273" s="66" t="str">
        <f>IF(OR(VLOOKUP(Table1[[#This Row],[sheet]],Prg!$A$7:$F$31,6,FALSE)=Prg!$O$2,VLOOKUP(Table1[[#This Row],[sheet]],Prg!$A$7:$F$31,6,FALSE)=Prg!$O$3),"Yes","No")</f>
        <v>No</v>
      </c>
      <c r="AB1273" s="66">
        <v>2022</v>
      </c>
      <c r="AC1273" s="72">
        <v>15</v>
      </c>
      <c r="AD1273" s="66">
        <f ca="1">IF(ISERROR(VLOOKUP(Table1[[#This Row],[item]],INDIRECT("'"&amp;Table1[[#This Row],[sheet]]&amp;"'!$A$8:$T$42"),Table1[[#This Row],[r]],FALSE)),"",VLOOKUP(Table1[[#This Row],[item]],INDIRECT("'"&amp;Table1[[#This Row],[sheet]]&amp;"'!$A$8:$T$42"),Table1[[#This Row],[r]],FALSE))</f>
        <v>0</v>
      </c>
      <c r="AE1273" s="72" t="str">
        <f>IF(VLOOKUP(Table1[[#This Row],[sheet]],Prg!$A$7:$J$31,10,FALSE)="","",VLOOKUP(Table1[[#This Row],[sheet]],Prg!$A$7:$J$31,10,FALSE)*1)</f>
        <v/>
      </c>
      <c r="AF1273" s="72">
        <f>VLOOKUP(Table1[[#This Row],[sheet]],Prg!$A$7:$J$31,5,FALSE)</f>
        <v>0</v>
      </c>
      <c r="AG1273" s="72">
        <f>ROW()</f>
        <v>1273</v>
      </c>
    </row>
    <row r="1274" spans="24:33" hidden="1" x14ac:dyDescent="0.3">
      <c r="X1274" s="66">
        <v>8</v>
      </c>
      <c r="Y1274" s="66" t="s">
        <v>493</v>
      </c>
      <c r="Z1274" s="66" t="s">
        <v>17</v>
      </c>
      <c r="AA1274" s="66" t="str">
        <f>IF(OR(VLOOKUP(Table1[[#This Row],[sheet]],Prg!$A$7:$F$31,6,FALSE)=Prg!$O$2,VLOOKUP(Table1[[#This Row],[sheet]],Prg!$A$7:$F$31,6,FALSE)=Prg!$O$3),"Yes","No")</f>
        <v>No</v>
      </c>
      <c r="AB1274" s="66">
        <v>2022</v>
      </c>
      <c r="AC1274" s="72">
        <v>15</v>
      </c>
      <c r="AD1274" s="66">
        <f ca="1">IF(ISERROR(VLOOKUP(Table1[[#This Row],[item]],INDIRECT("'"&amp;Table1[[#This Row],[sheet]]&amp;"'!$A$8:$T$42"),Table1[[#This Row],[r]],FALSE)),"",VLOOKUP(Table1[[#This Row],[item]],INDIRECT("'"&amp;Table1[[#This Row],[sheet]]&amp;"'!$A$8:$T$42"),Table1[[#This Row],[r]],FALSE))</f>
        <v>0</v>
      </c>
      <c r="AE1274" s="72" t="str">
        <f>IF(VLOOKUP(Table1[[#This Row],[sheet]],Prg!$A$7:$J$31,10,FALSE)="","",VLOOKUP(Table1[[#This Row],[sheet]],Prg!$A$7:$J$31,10,FALSE)*1)</f>
        <v/>
      </c>
      <c r="AF1274" s="72">
        <f>VLOOKUP(Table1[[#This Row],[sheet]],Prg!$A$7:$J$31,5,FALSE)</f>
        <v>0</v>
      </c>
      <c r="AG1274" s="72">
        <f>ROW()</f>
        <v>1274</v>
      </c>
    </row>
    <row r="1275" spans="24:33" hidden="1" x14ac:dyDescent="0.3">
      <c r="X1275" s="66">
        <v>8</v>
      </c>
      <c r="Y1275" s="66" t="s">
        <v>494</v>
      </c>
      <c r="Z1275" s="66" t="s">
        <v>465</v>
      </c>
      <c r="AA1275" s="66" t="str">
        <f>IF(OR(VLOOKUP(Table1[[#This Row],[sheet]],Prg!$A$7:$F$31,6,FALSE)=Prg!$O$2,VLOOKUP(Table1[[#This Row],[sheet]],Prg!$A$7:$F$31,6,FALSE)=Prg!$O$3),"Yes","No")</f>
        <v>No</v>
      </c>
      <c r="AB1275" s="66">
        <v>2022</v>
      </c>
      <c r="AC1275" s="72">
        <v>15</v>
      </c>
      <c r="AD1275" s="66">
        <f ca="1">IF(ISERROR(VLOOKUP(Table1[[#This Row],[item]],INDIRECT("'"&amp;Table1[[#This Row],[sheet]]&amp;"'!$A$8:$T$42"),Table1[[#This Row],[r]],FALSE)),"",VLOOKUP(Table1[[#This Row],[item]],INDIRECT("'"&amp;Table1[[#This Row],[sheet]]&amp;"'!$A$8:$T$42"),Table1[[#This Row],[r]],FALSE))</f>
        <v>0</v>
      </c>
      <c r="AE1275" s="72" t="str">
        <f>IF(VLOOKUP(Table1[[#This Row],[sheet]],Prg!$A$7:$J$31,10,FALSE)="","",VLOOKUP(Table1[[#This Row],[sheet]],Prg!$A$7:$J$31,10,FALSE)*1)</f>
        <v/>
      </c>
      <c r="AF1275" s="72">
        <f>VLOOKUP(Table1[[#This Row],[sheet]],Prg!$A$7:$J$31,5,FALSE)</f>
        <v>0</v>
      </c>
      <c r="AG1275" s="72">
        <f>ROW()</f>
        <v>1275</v>
      </c>
    </row>
    <row r="1276" spans="24:33" hidden="1" x14ac:dyDescent="0.3">
      <c r="X1276" s="66">
        <v>8</v>
      </c>
      <c r="Y1276" s="66" t="s">
        <v>495</v>
      </c>
      <c r="Z1276" s="66" t="s">
        <v>18</v>
      </c>
      <c r="AA1276" s="66" t="str">
        <f>IF(OR(VLOOKUP(Table1[[#This Row],[sheet]],Prg!$A$7:$F$31,6,FALSE)=Prg!$O$2,VLOOKUP(Table1[[#This Row],[sheet]],Prg!$A$7:$F$31,6,FALSE)=Prg!$O$3),"Yes","No")</f>
        <v>No</v>
      </c>
      <c r="AB1276" s="66">
        <v>2022</v>
      </c>
      <c r="AC1276" s="72">
        <v>15</v>
      </c>
      <c r="AD1276" s="66">
        <f ca="1">IF(ISERROR(VLOOKUP(Table1[[#This Row],[item]],INDIRECT("'"&amp;Table1[[#This Row],[sheet]]&amp;"'!$A$8:$T$42"),Table1[[#This Row],[r]],FALSE)),"",VLOOKUP(Table1[[#This Row],[item]],INDIRECT("'"&amp;Table1[[#This Row],[sheet]]&amp;"'!$A$8:$T$42"),Table1[[#This Row],[r]],FALSE))</f>
        <v>0</v>
      </c>
      <c r="AE1276" s="72" t="str">
        <f>IF(VLOOKUP(Table1[[#This Row],[sheet]],Prg!$A$7:$J$31,10,FALSE)="","",VLOOKUP(Table1[[#This Row],[sheet]],Prg!$A$7:$J$31,10,FALSE)*1)</f>
        <v/>
      </c>
      <c r="AF1276" s="72">
        <f>VLOOKUP(Table1[[#This Row],[sheet]],Prg!$A$7:$J$31,5,FALSE)</f>
        <v>0</v>
      </c>
      <c r="AG1276" s="72">
        <f>ROW()</f>
        <v>1276</v>
      </c>
    </row>
    <row r="1277" spans="24:33" hidden="1" x14ac:dyDescent="0.3">
      <c r="X1277" s="66">
        <v>8</v>
      </c>
      <c r="Y1277" s="66" t="s">
        <v>496</v>
      </c>
      <c r="Z1277" s="66" t="s">
        <v>19</v>
      </c>
      <c r="AA1277" s="66" t="str">
        <f>IF(OR(VLOOKUP(Table1[[#This Row],[sheet]],Prg!$A$7:$F$31,6,FALSE)=Prg!$O$2,VLOOKUP(Table1[[#This Row],[sheet]],Prg!$A$7:$F$31,6,FALSE)=Prg!$O$3),"Yes","No")</f>
        <v>No</v>
      </c>
      <c r="AB1277" s="66">
        <v>2022</v>
      </c>
      <c r="AC1277" s="72">
        <v>15</v>
      </c>
      <c r="AD1277" s="66">
        <f ca="1">IF(ISERROR(VLOOKUP(Table1[[#This Row],[item]],INDIRECT("'"&amp;Table1[[#This Row],[sheet]]&amp;"'!$A$8:$T$42"),Table1[[#This Row],[r]],FALSE)),"",VLOOKUP(Table1[[#This Row],[item]],INDIRECT("'"&amp;Table1[[#This Row],[sheet]]&amp;"'!$A$8:$T$42"),Table1[[#This Row],[r]],FALSE))</f>
        <v>0</v>
      </c>
      <c r="AE1277" s="72" t="str">
        <f>IF(VLOOKUP(Table1[[#This Row],[sheet]],Prg!$A$7:$J$31,10,FALSE)="","",VLOOKUP(Table1[[#This Row],[sheet]],Prg!$A$7:$J$31,10,FALSE)*1)</f>
        <v/>
      </c>
      <c r="AF1277" s="72">
        <f>VLOOKUP(Table1[[#This Row],[sheet]],Prg!$A$7:$J$31,5,FALSE)</f>
        <v>0</v>
      </c>
      <c r="AG1277" s="72">
        <f>ROW()</f>
        <v>1277</v>
      </c>
    </row>
    <row r="1278" spans="24:33" hidden="1" x14ac:dyDescent="0.3">
      <c r="X1278" s="66">
        <v>8</v>
      </c>
      <c r="Y1278" s="66" t="s">
        <v>497</v>
      </c>
      <c r="Z1278" s="66" t="s">
        <v>20</v>
      </c>
      <c r="AA1278" s="66" t="str">
        <f>IF(OR(VLOOKUP(Table1[[#This Row],[sheet]],Prg!$A$7:$F$31,6,FALSE)=Prg!$O$2,VLOOKUP(Table1[[#This Row],[sheet]],Prg!$A$7:$F$31,6,FALSE)=Prg!$O$3),"Yes","No")</f>
        <v>No</v>
      </c>
      <c r="AB1278" s="66">
        <v>2022</v>
      </c>
      <c r="AC1278" s="72">
        <v>15</v>
      </c>
      <c r="AD1278" s="66">
        <f ca="1">IF(ISERROR(VLOOKUP(Table1[[#This Row],[item]],INDIRECT("'"&amp;Table1[[#This Row],[sheet]]&amp;"'!$A$8:$T$42"),Table1[[#This Row],[r]],FALSE)),"",VLOOKUP(Table1[[#This Row],[item]],INDIRECT("'"&amp;Table1[[#This Row],[sheet]]&amp;"'!$A$8:$T$42"),Table1[[#This Row],[r]],FALSE))</f>
        <v>0</v>
      </c>
      <c r="AE1278" s="72" t="str">
        <f>IF(VLOOKUP(Table1[[#This Row],[sheet]],Prg!$A$7:$J$31,10,FALSE)="","",VLOOKUP(Table1[[#This Row],[sheet]],Prg!$A$7:$J$31,10,FALSE)*1)</f>
        <v/>
      </c>
      <c r="AF1278" s="72">
        <f>VLOOKUP(Table1[[#This Row],[sheet]],Prg!$A$7:$J$31,5,FALSE)</f>
        <v>0</v>
      </c>
      <c r="AG1278" s="72">
        <f>ROW()</f>
        <v>1278</v>
      </c>
    </row>
    <row r="1279" spans="24:33" hidden="1" x14ac:dyDescent="0.3">
      <c r="X1279" s="66">
        <v>8</v>
      </c>
      <c r="Y1279" s="66" t="s">
        <v>498</v>
      </c>
      <c r="Z1279" s="66" t="s">
        <v>466</v>
      </c>
      <c r="AA1279" s="66" t="str">
        <f>IF(OR(VLOOKUP(Table1[[#This Row],[sheet]],Prg!$A$7:$F$31,6,FALSE)=Prg!$O$2,VLOOKUP(Table1[[#This Row],[sheet]],Prg!$A$7:$F$31,6,FALSE)=Prg!$O$3),"Yes","No")</f>
        <v>No</v>
      </c>
      <c r="AB1279" s="66">
        <v>2022</v>
      </c>
      <c r="AC1279" s="72">
        <v>15</v>
      </c>
      <c r="AD1279" s="66">
        <f ca="1">IF(ISERROR(VLOOKUP(Table1[[#This Row],[item]],INDIRECT("'"&amp;Table1[[#This Row],[sheet]]&amp;"'!$A$8:$T$42"),Table1[[#This Row],[r]],FALSE)),"",VLOOKUP(Table1[[#This Row],[item]],INDIRECT("'"&amp;Table1[[#This Row],[sheet]]&amp;"'!$A$8:$T$42"),Table1[[#This Row],[r]],FALSE))</f>
        <v>0</v>
      </c>
      <c r="AE1279" s="72" t="str">
        <f>IF(VLOOKUP(Table1[[#This Row],[sheet]],Prg!$A$7:$J$31,10,FALSE)="","",VLOOKUP(Table1[[#This Row],[sheet]],Prg!$A$7:$J$31,10,FALSE)*1)</f>
        <v/>
      </c>
      <c r="AF1279" s="72">
        <f>VLOOKUP(Table1[[#This Row],[sheet]],Prg!$A$7:$J$31,5,FALSE)</f>
        <v>0</v>
      </c>
      <c r="AG1279" s="72">
        <f>ROW()</f>
        <v>1279</v>
      </c>
    </row>
    <row r="1280" spans="24:33" hidden="1" x14ac:dyDescent="0.3">
      <c r="X1280" s="66">
        <v>8</v>
      </c>
      <c r="Y1280" s="66" t="s">
        <v>499</v>
      </c>
      <c r="Z1280" s="66" t="s">
        <v>21</v>
      </c>
      <c r="AA1280" s="66" t="str">
        <f>IF(OR(VLOOKUP(Table1[[#This Row],[sheet]],Prg!$A$7:$F$31,6,FALSE)=Prg!$O$2,VLOOKUP(Table1[[#This Row],[sheet]],Prg!$A$7:$F$31,6,FALSE)=Prg!$O$3),"Yes","No")</f>
        <v>No</v>
      </c>
      <c r="AB1280" s="66">
        <v>2022</v>
      </c>
      <c r="AC1280" s="72">
        <v>15</v>
      </c>
      <c r="AD1280" s="66">
        <f ca="1">IF(ISERROR(VLOOKUP(Table1[[#This Row],[item]],INDIRECT("'"&amp;Table1[[#This Row],[sheet]]&amp;"'!$A$8:$T$42"),Table1[[#This Row],[r]],FALSE)),"",VLOOKUP(Table1[[#This Row],[item]],INDIRECT("'"&amp;Table1[[#This Row],[sheet]]&amp;"'!$A$8:$T$42"),Table1[[#This Row],[r]],FALSE))</f>
        <v>0</v>
      </c>
      <c r="AE1280" s="72" t="str">
        <f>IF(VLOOKUP(Table1[[#This Row],[sheet]],Prg!$A$7:$J$31,10,FALSE)="","",VLOOKUP(Table1[[#This Row],[sheet]],Prg!$A$7:$J$31,10,FALSE)*1)</f>
        <v/>
      </c>
      <c r="AF1280" s="72">
        <f>VLOOKUP(Table1[[#This Row],[sheet]],Prg!$A$7:$J$31,5,FALSE)</f>
        <v>0</v>
      </c>
      <c r="AG1280" s="72">
        <f>ROW()</f>
        <v>1280</v>
      </c>
    </row>
    <row r="1281" spans="24:33" hidden="1" x14ac:dyDescent="0.3">
      <c r="X1281" s="66">
        <v>8</v>
      </c>
      <c r="Y1281" s="66" t="s">
        <v>500</v>
      </c>
      <c r="Z1281" s="66" t="s">
        <v>22</v>
      </c>
      <c r="AA1281" s="66" t="str">
        <f>IF(OR(VLOOKUP(Table1[[#This Row],[sheet]],Prg!$A$7:$F$31,6,FALSE)=Prg!$O$2,VLOOKUP(Table1[[#This Row],[sheet]],Prg!$A$7:$F$31,6,FALSE)=Prg!$O$3),"Yes","No")</f>
        <v>No</v>
      </c>
      <c r="AB1281" s="66">
        <v>2022</v>
      </c>
      <c r="AC1281" s="72">
        <v>15</v>
      </c>
      <c r="AD1281" s="66">
        <f ca="1">IF(ISERROR(VLOOKUP(Table1[[#This Row],[item]],INDIRECT("'"&amp;Table1[[#This Row],[sheet]]&amp;"'!$A$8:$T$42"),Table1[[#This Row],[r]],FALSE)),"",VLOOKUP(Table1[[#This Row],[item]],INDIRECT("'"&amp;Table1[[#This Row],[sheet]]&amp;"'!$A$8:$T$42"),Table1[[#This Row],[r]],FALSE))</f>
        <v>0</v>
      </c>
      <c r="AE1281" s="72" t="str">
        <f>IF(VLOOKUP(Table1[[#This Row],[sheet]],Prg!$A$7:$J$31,10,FALSE)="","",VLOOKUP(Table1[[#This Row],[sheet]],Prg!$A$7:$J$31,10,FALSE)*1)</f>
        <v/>
      </c>
      <c r="AF1281" s="72">
        <f>VLOOKUP(Table1[[#This Row],[sheet]],Prg!$A$7:$J$31,5,FALSE)</f>
        <v>0</v>
      </c>
      <c r="AG1281" s="72">
        <f>ROW()</f>
        <v>1281</v>
      </c>
    </row>
    <row r="1282" spans="24:33" hidden="1" x14ac:dyDescent="0.3">
      <c r="X1282" s="66">
        <v>8</v>
      </c>
      <c r="Y1282" s="66" t="s">
        <v>501</v>
      </c>
      <c r="Z1282" s="66" t="s">
        <v>23</v>
      </c>
      <c r="AA1282" s="66" t="str">
        <f>IF(OR(VLOOKUP(Table1[[#This Row],[sheet]],Prg!$A$7:$F$31,6,FALSE)=Prg!$O$2,VLOOKUP(Table1[[#This Row],[sheet]],Prg!$A$7:$F$31,6,FALSE)=Prg!$O$3),"Yes","No")</f>
        <v>No</v>
      </c>
      <c r="AB1282" s="66">
        <v>2022</v>
      </c>
      <c r="AC1282" s="72">
        <v>15</v>
      </c>
      <c r="AD1282" s="66">
        <f ca="1">IF(ISERROR(VLOOKUP(Table1[[#This Row],[item]],INDIRECT("'"&amp;Table1[[#This Row],[sheet]]&amp;"'!$A$8:$T$42"),Table1[[#This Row],[r]],FALSE)),"",VLOOKUP(Table1[[#This Row],[item]],INDIRECT("'"&amp;Table1[[#This Row],[sheet]]&amp;"'!$A$8:$T$42"),Table1[[#This Row],[r]],FALSE))</f>
        <v>0</v>
      </c>
      <c r="AE1282" s="72" t="str">
        <f>IF(VLOOKUP(Table1[[#This Row],[sheet]],Prg!$A$7:$J$31,10,FALSE)="","",VLOOKUP(Table1[[#This Row],[sheet]],Prg!$A$7:$J$31,10,FALSE)*1)</f>
        <v/>
      </c>
      <c r="AF1282" s="72">
        <f>VLOOKUP(Table1[[#This Row],[sheet]],Prg!$A$7:$J$31,5,FALSE)</f>
        <v>0</v>
      </c>
      <c r="AG1282" s="72">
        <f>ROW()</f>
        <v>1282</v>
      </c>
    </row>
    <row r="1283" spans="24:33" hidden="1" x14ac:dyDescent="0.3">
      <c r="X1283" s="66">
        <v>8</v>
      </c>
      <c r="Y1283" s="66" t="s">
        <v>502</v>
      </c>
      <c r="Z1283" s="66" t="s">
        <v>467</v>
      </c>
      <c r="AA1283" s="66" t="str">
        <f>IF(OR(VLOOKUP(Table1[[#This Row],[sheet]],Prg!$A$7:$F$31,6,FALSE)=Prg!$O$2,VLOOKUP(Table1[[#This Row],[sheet]],Prg!$A$7:$F$31,6,FALSE)=Prg!$O$3),"Yes","No")</f>
        <v>No</v>
      </c>
      <c r="AB1283" s="66">
        <v>2022</v>
      </c>
      <c r="AC1283" s="72">
        <v>15</v>
      </c>
      <c r="AD1283" s="66">
        <f ca="1">IF(ISERROR(VLOOKUP(Table1[[#This Row],[item]],INDIRECT("'"&amp;Table1[[#This Row],[sheet]]&amp;"'!$A$8:$T$42"),Table1[[#This Row],[r]],FALSE)),"",VLOOKUP(Table1[[#This Row],[item]],INDIRECT("'"&amp;Table1[[#This Row],[sheet]]&amp;"'!$A$8:$T$42"),Table1[[#This Row],[r]],FALSE))</f>
        <v>0</v>
      </c>
      <c r="AE1283" s="72" t="str">
        <f>IF(VLOOKUP(Table1[[#This Row],[sheet]],Prg!$A$7:$J$31,10,FALSE)="","",VLOOKUP(Table1[[#This Row],[sheet]],Prg!$A$7:$J$31,10,FALSE)*1)</f>
        <v/>
      </c>
      <c r="AF1283" s="72">
        <f>VLOOKUP(Table1[[#This Row],[sheet]],Prg!$A$7:$J$31,5,FALSE)</f>
        <v>0</v>
      </c>
      <c r="AG1283" s="72">
        <f>ROW()</f>
        <v>1283</v>
      </c>
    </row>
    <row r="1284" spans="24:33" hidden="1" x14ac:dyDescent="0.3">
      <c r="X1284" s="66">
        <v>8</v>
      </c>
      <c r="Y1284" s="66" t="s">
        <v>473</v>
      </c>
      <c r="Z1284" s="66" t="s">
        <v>1</v>
      </c>
      <c r="AA1284" s="66" t="str">
        <f>IF(OR(VLOOKUP(Table1[[#This Row],[sheet]],Prg!$A$7:$F$31,6,FALSE)=Prg!$O$2,VLOOKUP(Table1[[#This Row],[sheet]],Prg!$A$7:$F$31,6,FALSE)=Prg!$O$3),"Yes","No")</f>
        <v>No</v>
      </c>
      <c r="AB1284" s="66">
        <v>2022</v>
      </c>
      <c r="AC1284" s="72">
        <v>15</v>
      </c>
      <c r="AD1284" s="66">
        <f ca="1">IF(ISERROR(VLOOKUP(Table1[[#This Row],[item]],INDIRECT("'"&amp;Table1[[#This Row],[sheet]]&amp;"'!$A$8:$T$42"),Table1[[#This Row],[r]],FALSE)),"",VLOOKUP(Table1[[#This Row],[item]],INDIRECT("'"&amp;Table1[[#This Row],[sheet]]&amp;"'!$A$8:$T$42"),Table1[[#This Row],[r]],FALSE))</f>
        <v>0</v>
      </c>
      <c r="AE1284" s="72" t="str">
        <f>IF(VLOOKUP(Table1[[#This Row],[sheet]],Prg!$A$7:$J$31,10,FALSE)="","",VLOOKUP(Table1[[#This Row],[sheet]],Prg!$A$7:$J$31,10,FALSE)*1)</f>
        <v/>
      </c>
      <c r="AF1284" s="72">
        <f>VLOOKUP(Table1[[#This Row],[sheet]],Prg!$A$7:$J$31,5,FALSE)</f>
        <v>0</v>
      </c>
      <c r="AG1284" s="72">
        <f>ROW()</f>
        <v>1284</v>
      </c>
    </row>
    <row r="1285" spans="24:33" hidden="1" x14ac:dyDescent="0.3">
      <c r="X1285" s="66">
        <v>8</v>
      </c>
      <c r="Y1285" s="66" t="s">
        <v>474</v>
      </c>
      <c r="Z1285" s="66" t="s">
        <v>24</v>
      </c>
      <c r="AA1285" s="66" t="str">
        <f>IF(OR(VLOOKUP(Table1[[#This Row],[sheet]],Prg!$A$7:$F$31,6,FALSE)=Prg!$O$2,VLOOKUP(Table1[[#This Row],[sheet]],Prg!$A$7:$F$31,6,FALSE)=Prg!$O$3),"Yes","No")</f>
        <v>No</v>
      </c>
      <c r="AB1285" s="66">
        <v>2022</v>
      </c>
      <c r="AC1285" s="72">
        <v>15</v>
      </c>
      <c r="AD1285" s="66">
        <f ca="1">IF(ISERROR(VLOOKUP(Table1[[#This Row],[item]],INDIRECT("'"&amp;Table1[[#This Row],[sheet]]&amp;"'!$A$8:$T$42"),Table1[[#This Row],[r]],FALSE)),"",VLOOKUP(Table1[[#This Row],[item]],INDIRECT("'"&amp;Table1[[#This Row],[sheet]]&amp;"'!$A$8:$T$42"),Table1[[#This Row],[r]],FALSE))</f>
        <v>0</v>
      </c>
      <c r="AE1285" s="72" t="str">
        <f>IF(VLOOKUP(Table1[[#This Row],[sheet]],Prg!$A$7:$J$31,10,FALSE)="","",VLOOKUP(Table1[[#This Row],[sheet]],Prg!$A$7:$J$31,10,FALSE)*1)</f>
        <v/>
      </c>
      <c r="AF1285" s="72">
        <f>VLOOKUP(Table1[[#This Row],[sheet]],Prg!$A$7:$J$31,5,FALSE)</f>
        <v>0</v>
      </c>
      <c r="AG1285" s="72">
        <f>ROW()</f>
        <v>1285</v>
      </c>
    </row>
    <row r="1286" spans="24:33" hidden="1" x14ac:dyDescent="0.3">
      <c r="X1286" s="66">
        <v>8</v>
      </c>
      <c r="Y1286" s="66" t="s">
        <v>477</v>
      </c>
      <c r="Z1286" s="66" t="s">
        <v>25</v>
      </c>
      <c r="AA1286" s="66" t="str">
        <f>IF(OR(VLOOKUP(Table1[[#This Row],[sheet]],Prg!$A$7:$F$31,6,FALSE)=Prg!$O$2,VLOOKUP(Table1[[#This Row],[sheet]],Prg!$A$7:$F$31,6,FALSE)=Prg!$O$3),"Yes","No")</f>
        <v>No</v>
      </c>
      <c r="AB1286" s="66">
        <v>2022</v>
      </c>
      <c r="AC1286" s="72">
        <v>15</v>
      </c>
      <c r="AD1286" s="66">
        <f ca="1">IF(ISERROR(VLOOKUP(Table1[[#This Row],[item]],INDIRECT("'"&amp;Table1[[#This Row],[sheet]]&amp;"'!$A$8:$T$42"),Table1[[#This Row],[r]],FALSE)),"",VLOOKUP(Table1[[#This Row],[item]],INDIRECT("'"&amp;Table1[[#This Row],[sheet]]&amp;"'!$A$8:$T$42"),Table1[[#This Row],[r]],FALSE))</f>
        <v>0</v>
      </c>
      <c r="AE1286" s="72" t="str">
        <f>IF(VLOOKUP(Table1[[#This Row],[sheet]],Prg!$A$7:$J$31,10,FALSE)="","",VLOOKUP(Table1[[#This Row],[sheet]],Prg!$A$7:$J$31,10,FALSE)*1)</f>
        <v/>
      </c>
      <c r="AF1286" s="72">
        <f>VLOOKUP(Table1[[#This Row],[sheet]],Prg!$A$7:$J$31,5,FALSE)</f>
        <v>0</v>
      </c>
      <c r="AG1286" s="72">
        <f>ROW()</f>
        <v>1286</v>
      </c>
    </row>
    <row r="1287" spans="24:33" hidden="1" x14ac:dyDescent="0.3">
      <c r="X1287" s="66">
        <v>8</v>
      </c>
      <c r="Y1287" s="66" t="s">
        <v>478</v>
      </c>
      <c r="Z1287" s="66" t="s">
        <v>26</v>
      </c>
      <c r="AA1287" s="66" t="str">
        <f>IF(OR(VLOOKUP(Table1[[#This Row],[sheet]],Prg!$A$7:$F$31,6,FALSE)=Prg!$O$2,VLOOKUP(Table1[[#This Row],[sheet]],Prg!$A$7:$F$31,6,FALSE)=Prg!$O$3),"Yes","No")</f>
        <v>No</v>
      </c>
      <c r="AB1287" s="66">
        <v>2022</v>
      </c>
      <c r="AC1287" s="72">
        <v>15</v>
      </c>
      <c r="AD1287" s="66">
        <f ca="1">IF(ISERROR(VLOOKUP(Table1[[#This Row],[item]],INDIRECT("'"&amp;Table1[[#This Row],[sheet]]&amp;"'!$A$8:$T$42"),Table1[[#This Row],[r]],FALSE)),"",VLOOKUP(Table1[[#This Row],[item]],INDIRECT("'"&amp;Table1[[#This Row],[sheet]]&amp;"'!$A$8:$T$42"),Table1[[#This Row],[r]],FALSE))</f>
        <v>0</v>
      </c>
      <c r="AE1287" s="72" t="str">
        <f>IF(VLOOKUP(Table1[[#This Row],[sheet]],Prg!$A$7:$J$31,10,FALSE)="","",VLOOKUP(Table1[[#This Row],[sheet]],Prg!$A$7:$J$31,10,FALSE)*1)</f>
        <v/>
      </c>
      <c r="AF1287" s="72">
        <f>VLOOKUP(Table1[[#This Row],[sheet]],Prg!$A$7:$J$31,5,FALSE)</f>
        <v>0</v>
      </c>
      <c r="AG1287" s="72">
        <f>ROW()</f>
        <v>1287</v>
      </c>
    </row>
    <row r="1288" spans="24:33" hidden="1" x14ac:dyDescent="0.3">
      <c r="X1288" s="66">
        <v>8</v>
      </c>
      <c r="Y1288" s="66" t="s">
        <v>479</v>
      </c>
      <c r="Z1288" s="66" t="s">
        <v>27</v>
      </c>
      <c r="AA1288" s="66" t="str">
        <f>IF(OR(VLOOKUP(Table1[[#This Row],[sheet]],Prg!$A$7:$F$31,6,FALSE)=Prg!$O$2,VLOOKUP(Table1[[#This Row],[sheet]],Prg!$A$7:$F$31,6,FALSE)=Prg!$O$3),"Yes","No")</f>
        <v>No</v>
      </c>
      <c r="AB1288" s="66">
        <v>2022</v>
      </c>
      <c r="AC1288" s="72">
        <v>15</v>
      </c>
      <c r="AD1288" s="66">
        <f ca="1">IF(ISERROR(VLOOKUP(Table1[[#This Row],[item]],INDIRECT("'"&amp;Table1[[#This Row],[sheet]]&amp;"'!$A$8:$T$42"),Table1[[#This Row],[r]],FALSE)),"",VLOOKUP(Table1[[#This Row],[item]],INDIRECT("'"&amp;Table1[[#This Row],[sheet]]&amp;"'!$A$8:$T$42"),Table1[[#This Row],[r]],FALSE))</f>
        <v>0</v>
      </c>
      <c r="AE1288" s="72" t="str">
        <f>IF(VLOOKUP(Table1[[#This Row],[sheet]],Prg!$A$7:$J$31,10,FALSE)="","",VLOOKUP(Table1[[#This Row],[sheet]],Prg!$A$7:$J$31,10,FALSE)*1)</f>
        <v/>
      </c>
      <c r="AF1288" s="72">
        <f>VLOOKUP(Table1[[#This Row],[sheet]],Prg!$A$7:$J$31,5,FALSE)</f>
        <v>0</v>
      </c>
      <c r="AG1288" s="72">
        <f>ROW()</f>
        <v>1288</v>
      </c>
    </row>
    <row r="1289" spans="24:33" hidden="1" x14ac:dyDescent="0.3">
      <c r="X1289" s="66">
        <v>8</v>
      </c>
      <c r="Y1289" s="66" t="s">
        <v>475</v>
      </c>
      <c r="Z1289" s="66" t="s">
        <v>28</v>
      </c>
      <c r="AA1289" s="66" t="str">
        <f>IF(OR(VLOOKUP(Table1[[#This Row],[sheet]],Prg!$A$7:$F$31,6,FALSE)=Prg!$O$2,VLOOKUP(Table1[[#This Row],[sheet]],Prg!$A$7:$F$31,6,FALSE)=Prg!$O$3),"Yes","No")</f>
        <v>No</v>
      </c>
      <c r="AB1289" s="66">
        <v>2022</v>
      </c>
      <c r="AC1289" s="72">
        <v>15</v>
      </c>
      <c r="AD1289" s="66">
        <f ca="1">IF(ISERROR(VLOOKUP(Table1[[#This Row],[item]],INDIRECT("'"&amp;Table1[[#This Row],[sheet]]&amp;"'!$A$8:$T$42"),Table1[[#This Row],[r]],FALSE)),"",VLOOKUP(Table1[[#This Row],[item]],INDIRECT("'"&amp;Table1[[#This Row],[sheet]]&amp;"'!$A$8:$T$42"),Table1[[#This Row],[r]],FALSE))</f>
        <v>0</v>
      </c>
      <c r="AE1289" s="72" t="str">
        <f>IF(VLOOKUP(Table1[[#This Row],[sheet]],Prg!$A$7:$J$31,10,FALSE)="","",VLOOKUP(Table1[[#This Row],[sheet]],Prg!$A$7:$J$31,10,FALSE)*1)</f>
        <v/>
      </c>
      <c r="AF1289" s="72">
        <f>VLOOKUP(Table1[[#This Row],[sheet]],Prg!$A$7:$J$31,5,FALSE)</f>
        <v>0</v>
      </c>
      <c r="AG1289" s="72">
        <f>ROW()</f>
        <v>1289</v>
      </c>
    </row>
    <row r="1290" spans="24:33" hidden="1" x14ac:dyDescent="0.3">
      <c r="X1290" s="66">
        <v>8</v>
      </c>
      <c r="Y1290" s="66" t="s">
        <v>480</v>
      </c>
      <c r="Z1290" s="66" t="s">
        <v>29</v>
      </c>
      <c r="AA1290" s="66" t="str">
        <f>IF(OR(VLOOKUP(Table1[[#This Row],[sheet]],Prg!$A$7:$F$31,6,FALSE)=Prg!$O$2,VLOOKUP(Table1[[#This Row],[sheet]],Prg!$A$7:$F$31,6,FALSE)=Prg!$O$3),"Yes","No")</f>
        <v>No</v>
      </c>
      <c r="AB1290" s="66">
        <v>2022</v>
      </c>
      <c r="AC1290" s="72">
        <v>15</v>
      </c>
      <c r="AD1290" s="66">
        <f ca="1">IF(ISERROR(VLOOKUP(Table1[[#This Row],[item]],INDIRECT("'"&amp;Table1[[#This Row],[sheet]]&amp;"'!$A$8:$T$42"),Table1[[#This Row],[r]],FALSE)),"",VLOOKUP(Table1[[#This Row],[item]],INDIRECT("'"&amp;Table1[[#This Row],[sheet]]&amp;"'!$A$8:$T$42"),Table1[[#This Row],[r]],FALSE))</f>
        <v>0</v>
      </c>
      <c r="AE1290" s="72" t="str">
        <f>IF(VLOOKUP(Table1[[#This Row],[sheet]],Prg!$A$7:$J$31,10,FALSE)="","",VLOOKUP(Table1[[#This Row],[sheet]],Prg!$A$7:$J$31,10,FALSE)*1)</f>
        <v/>
      </c>
      <c r="AF1290" s="72">
        <f>VLOOKUP(Table1[[#This Row],[sheet]],Prg!$A$7:$J$31,5,FALSE)</f>
        <v>0</v>
      </c>
      <c r="AG1290" s="72">
        <f>ROW()</f>
        <v>1290</v>
      </c>
    </row>
    <row r="1291" spans="24:33" hidden="1" x14ac:dyDescent="0.3">
      <c r="X1291" s="66">
        <v>8</v>
      </c>
      <c r="Y1291" s="66" t="s">
        <v>481</v>
      </c>
      <c r="Z1291" s="66" t="s">
        <v>30</v>
      </c>
      <c r="AA1291" s="66" t="str">
        <f>IF(OR(VLOOKUP(Table1[[#This Row],[sheet]],Prg!$A$7:$F$31,6,FALSE)=Prg!$O$2,VLOOKUP(Table1[[#This Row],[sheet]],Prg!$A$7:$F$31,6,FALSE)=Prg!$O$3),"Yes","No")</f>
        <v>No</v>
      </c>
      <c r="AB1291" s="66">
        <v>2022</v>
      </c>
      <c r="AC1291" s="72">
        <v>15</v>
      </c>
      <c r="AD1291" s="66">
        <f ca="1">IF(ISERROR(VLOOKUP(Table1[[#This Row],[item]],INDIRECT("'"&amp;Table1[[#This Row],[sheet]]&amp;"'!$A$8:$T$42"),Table1[[#This Row],[r]],FALSE)),"",VLOOKUP(Table1[[#This Row],[item]],INDIRECT("'"&amp;Table1[[#This Row],[sheet]]&amp;"'!$A$8:$T$42"),Table1[[#This Row],[r]],FALSE))</f>
        <v>0</v>
      </c>
      <c r="AE1291" s="72" t="str">
        <f>IF(VLOOKUP(Table1[[#This Row],[sheet]],Prg!$A$7:$J$31,10,FALSE)="","",VLOOKUP(Table1[[#This Row],[sheet]],Prg!$A$7:$J$31,10,FALSE)*1)</f>
        <v/>
      </c>
      <c r="AF1291" s="72">
        <f>VLOOKUP(Table1[[#This Row],[sheet]],Prg!$A$7:$J$31,5,FALSE)</f>
        <v>0</v>
      </c>
      <c r="AG1291" s="72">
        <f>ROW()</f>
        <v>1291</v>
      </c>
    </row>
    <row r="1292" spans="24:33" hidden="1" x14ac:dyDescent="0.3">
      <c r="X1292" s="66">
        <v>8</v>
      </c>
      <c r="Y1292" s="66" t="s">
        <v>482</v>
      </c>
      <c r="Z1292" s="66" t="s">
        <v>27</v>
      </c>
      <c r="AA1292" s="66" t="str">
        <f>IF(OR(VLOOKUP(Table1[[#This Row],[sheet]],Prg!$A$7:$F$31,6,FALSE)=Prg!$O$2,VLOOKUP(Table1[[#This Row],[sheet]],Prg!$A$7:$F$31,6,FALSE)=Prg!$O$3),"Yes","No")</f>
        <v>No</v>
      </c>
      <c r="AB1292" s="66">
        <v>2022</v>
      </c>
      <c r="AC1292" s="72">
        <v>15</v>
      </c>
      <c r="AD1292" s="66">
        <f ca="1">IF(ISERROR(VLOOKUP(Table1[[#This Row],[item]],INDIRECT("'"&amp;Table1[[#This Row],[sheet]]&amp;"'!$A$8:$T$42"),Table1[[#This Row],[r]],FALSE)),"",VLOOKUP(Table1[[#This Row],[item]],INDIRECT("'"&amp;Table1[[#This Row],[sheet]]&amp;"'!$A$8:$T$42"),Table1[[#This Row],[r]],FALSE))</f>
        <v>0</v>
      </c>
      <c r="AE1292" s="72" t="str">
        <f>IF(VLOOKUP(Table1[[#This Row],[sheet]],Prg!$A$7:$J$31,10,FALSE)="","",VLOOKUP(Table1[[#This Row],[sheet]],Prg!$A$7:$J$31,10,FALSE)*1)</f>
        <v/>
      </c>
      <c r="AF1292" s="72">
        <f>VLOOKUP(Table1[[#This Row],[sheet]],Prg!$A$7:$J$31,5,FALSE)</f>
        <v>0</v>
      </c>
      <c r="AG1292" s="72">
        <f>ROW()</f>
        <v>1292</v>
      </c>
    </row>
    <row r="1293" spans="24:33" hidden="1" x14ac:dyDescent="0.3">
      <c r="X1293" s="66">
        <v>8</v>
      </c>
      <c r="Y1293" s="66" t="s">
        <v>476</v>
      </c>
      <c r="Z1293" s="66" t="s">
        <v>469</v>
      </c>
      <c r="AA1293" s="66" t="str">
        <f>IF(OR(VLOOKUP(Table1[[#This Row],[sheet]],Prg!$A$7:$F$31,6,FALSE)=Prg!$O$2,VLOOKUP(Table1[[#This Row],[sheet]],Prg!$A$7:$F$31,6,FALSE)=Prg!$O$3),"Yes","No")</f>
        <v>No</v>
      </c>
      <c r="AB1293" s="66">
        <v>2022</v>
      </c>
      <c r="AC1293" s="72">
        <v>15</v>
      </c>
      <c r="AD1293" s="66">
        <f ca="1">IF(ISERROR(VLOOKUP(Table1[[#This Row],[item]],INDIRECT("'"&amp;Table1[[#This Row],[sheet]]&amp;"'!$A$8:$T$42"),Table1[[#This Row],[r]],FALSE)),"",VLOOKUP(Table1[[#This Row],[item]],INDIRECT("'"&amp;Table1[[#This Row],[sheet]]&amp;"'!$A$8:$T$42"),Table1[[#This Row],[r]],FALSE))</f>
        <v>0</v>
      </c>
      <c r="AE1293" s="72" t="str">
        <f>IF(VLOOKUP(Table1[[#This Row],[sheet]],Prg!$A$7:$J$31,10,FALSE)="","",VLOOKUP(Table1[[#This Row],[sheet]],Prg!$A$7:$J$31,10,FALSE)*1)</f>
        <v/>
      </c>
      <c r="AF1293" s="72">
        <f>VLOOKUP(Table1[[#This Row],[sheet]],Prg!$A$7:$J$31,5,FALSE)</f>
        <v>0</v>
      </c>
      <c r="AG1293" s="72">
        <f>ROW()</f>
        <v>1293</v>
      </c>
    </row>
    <row r="1294" spans="24:33" hidden="1" x14ac:dyDescent="0.3">
      <c r="X1294" s="66">
        <v>8</v>
      </c>
      <c r="Y1294" s="66" t="s">
        <v>483</v>
      </c>
      <c r="Z1294" s="66" t="s">
        <v>470</v>
      </c>
      <c r="AA1294" s="66" t="str">
        <f>IF(OR(VLOOKUP(Table1[[#This Row],[sheet]],Prg!$A$7:$F$31,6,FALSE)=Prg!$O$2,VLOOKUP(Table1[[#This Row],[sheet]],Prg!$A$7:$F$31,6,FALSE)=Prg!$O$3),"Yes","No")</f>
        <v>No</v>
      </c>
      <c r="AB1294" s="66">
        <v>2022</v>
      </c>
      <c r="AC1294" s="72">
        <v>15</v>
      </c>
      <c r="AD1294" s="66">
        <f ca="1">IF(ISERROR(VLOOKUP(Table1[[#This Row],[item]],INDIRECT("'"&amp;Table1[[#This Row],[sheet]]&amp;"'!$A$8:$T$42"),Table1[[#This Row],[r]],FALSE)),"",VLOOKUP(Table1[[#This Row],[item]],INDIRECT("'"&amp;Table1[[#This Row],[sheet]]&amp;"'!$A$8:$T$42"),Table1[[#This Row],[r]],FALSE))</f>
        <v>0</v>
      </c>
      <c r="AE1294" s="72" t="str">
        <f>IF(VLOOKUP(Table1[[#This Row],[sheet]],Prg!$A$7:$J$31,10,FALSE)="","",VLOOKUP(Table1[[#This Row],[sheet]],Prg!$A$7:$J$31,10,FALSE)*1)</f>
        <v/>
      </c>
      <c r="AF1294" s="72">
        <f>VLOOKUP(Table1[[#This Row],[sheet]],Prg!$A$7:$J$31,5,FALSE)</f>
        <v>0</v>
      </c>
      <c r="AG1294" s="72">
        <f>ROW()</f>
        <v>1294</v>
      </c>
    </row>
    <row r="1295" spans="24:33" hidden="1" x14ac:dyDescent="0.3">
      <c r="X1295" s="66">
        <v>8</v>
      </c>
      <c r="Y1295" s="66" t="s">
        <v>484</v>
      </c>
      <c r="Z1295" s="66" t="s">
        <v>471</v>
      </c>
      <c r="AA1295" s="66" t="str">
        <f>IF(OR(VLOOKUP(Table1[[#This Row],[sheet]],Prg!$A$7:$F$31,6,FALSE)=Prg!$O$2,VLOOKUP(Table1[[#This Row],[sheet]],Prg!$A$7:$F$31,6,FALSE)=Prg!$O$3),"Yes","No")</f>
        <v>No</v>
      </c>
      <c r="AB1295" s="66">
        <v>2022</v>
      </c>
      <c r="AC1295" s="72">
        <v>15</v>
      </c>
      <c r="AD1295" s="66">
        <f ca="1">IF(ISERROR(VLOOKUP(Table1[[#This Row],[item]],INDIRECT("'"&amp;Table1[[#This Row],[sheet]]&amp;"'!$A$8:$T$42"),Table1[[#This Row],[r]],FALSE)),"",VLOOKUP(Table1[[#This Row],[item]],INDIRECT("'"&amp;Table1[[#This Row],[sheet]]&amp;"'!$A$8:$T$42"),Table1[[#This Row],[r]],FALSE))</f>
        <v>0</v>
      </c>
      <c r="AE1295" s="72" t="str">
        <f>IF(VLOOKUP(Table1[[#This Row],[sheet]],Prg!$A$7:$J$31,10,FALSE)="","",VLOOKUP(Table1[[#This Row],[sheet]],Prg!$A$7:$J$31,10,FALSE)*1)</f>
        <v/>
      </c>
      <c r="AF1295" s="72">
        <f>VLOOKUP(Table1[[#This Row],[sheet]],Prg!$A$7:$J$31,5,FALSE)</f>
        <v>0</v>
      </c>
      <c r="AG1295" s="72">
        <f>ROW()</f>
        <v>1295</v>
      </c>
    </row>
    <row r="1296" spans="24:33" hidden="1" x14ac:dyDescent="0.3">
      <c r="X1296" s="66">
        <v>8</v>
      </c>
      <c r="Y1296" s="66" t="s">
        <v>485</v>
      </c>
      <c r="Z1296" s="66" t="s">
        <v>472</v>
      </c>
      <c r="AA1296" s="66" t="str">
        <f>IF(OR(VLOOKUP(Table1[[#This Row],[sheet]],Prg!$A$7:$F$31,6,FALSE)=Prg!$O$2,VLOOKUP(Table1[[#This Row],[sheet]],Prg!$A$7:$F$31,6,FALSE)=Prg!$O$3),"Yes","No")</f>
        <v>No</v>
      </c>
      <c r="AB1296" s="66">
        <v>2022</v>
      </c>
      <c r="AC1296" s="72">
        <v>15</v>
      </c>
      <c r="AD1296" s="66">
        <f ca="1">IF(ISERROR(VLOOKUP(Table1[[#This Row],[item]],INDIRECT("'"&amp;Table1[[#This Row],[sheet]]&amp;"'!$A$8:$T$42"),Table1[[#This Row],[r]],FALSE)),"",VLOOKUP(Table1[[#This Row],[item]],INDIRECT("'"&amp;Table1[[#This Row],[sheet]]&amp;"'!$A$8:$T$42"),Table1[[#This Row],[r]],FALSE))</f>
        <v>0</v>
      </c>
      <c r="AE1296" s="72" t="str">
        <f>IF(VLOOKUP(Table1[[#This Row],[sheet]],Prg!$A$7:$J$31,10,FALSE)="","",VLOOKUP(Table1[[#This Row],[sheet]],Prg!$A$7:$J$31,10,FALSE)*1)</f>
        <v/>
      </c>
      <c r="AF1296" s="72">
        <f>VLOOKUP(Table1[[#This Row],[sheet]],Prg!$A$7:$J$31,5,FALSE)</f>
        <v>0</v>
      </c>
      <c r="AG1296" s="72">
        <f>ROW()</f>
        <v>1296</v>
      </c>
    </row>
    <row r="1297" spans="24:33" hidden="1" x14ac:dyDescent="0.3">
      <c r="X1297" s="66">
        <v>8</v>
      </c>
      <c r="Y1297" s="66" t="s">
        <v>486</v>
      </c>
      <c r="Z1297" s="66" t="s">
        <v>31</v>
      </c>
      <c r="AA1297" s="66" t="str">
        <f>IF(OR(VLOOKUP(Table1[[#This Row],[sheet]],Prg!$A$7:$F$31,6,FALSE)=Prg!$O$2,VLOOKUP(Table1[[#This Row],[sheet]],Prg!$A$7:$F$31,6,FALSE)=Prg!$O$3),"Yes","No")</f>
        <v>No</v>
      </c>
      <c r="AB1297" s="66">
        <v>2022</v>
      </c>
      <c r="AC1297" s="72">
        <v>15</v>
      </c>
      <c r="AD1297" s="66">
        <f ca="1">IF(ISERROR(VLOOKUP(Table1[[#This Row],[item]],INDIRECT("'"&amp;Table1[[#This Row],[sheet]]&amp;"'!$A$8:$T$42"),Table1[[#This Row],[r]],FALSE)),"",VLOOKUP(Table1[[#This Row],[item]],INDIRECT("'"&amp;Table1[[#This Row],[sheet]]&amp;"'!$A$8:$T$42"),Table1[[#This Row],[r]],FALSE))</f>
        <v>0</v>
      </c>
      <c r="AE1297" s="72" t="str">
        <f>IF(VLOOKUP(Table1[[#This Row],[sheet]],Prg!$A$7:$J$31,10,FALSE)="","",VLOOKUP(Table1[[#This Row],[sheet]],Prg!$A$7:$J$31,10,FALSE)*1)</f>
        <v/>
      </c>
      <c r="AF1297" s="72">
        <f>VLOOKUP(Table1[[#This Row],[sheet]],Prg!$A$7:$J$31,5,FALSE)</f>
        <v>0</v>
      </c>
      <c r="AG1297" s="72">
        <f>ROW()</f>
        <v>1297</v>
      </c>
    </row>
    <row r="1298" spans="24:33" hidden="1" x14ac:dyDescent="0.3">
      <c r="X1298" s="66">
        <v>8</v>
      </c>
      <c r="Y1298" s="66" t="s">
        <v>487</v>
      </c>
      <c r="Z1298" s="66" t="s">
        <v>12</v>
      </c>
      <c r="AA1298" s="66" t="str">
        <f>IF(OR(VLOOKUP(Table1[[#This Row],[sheet]],Prg!$A$7:$F$31,6,FALSE)=Prg!$O$2,VLOOKUP(Table1[[#This Row],[sheet]],Prg!$A$7:$F$31,6,FALSE)=Prg!$O$3),"Yes","No")</f>
        <v>No</v>
      </c>
      <c r="AB1298" s="66">
        <v>2023</v>
      </c>
      <c r="AC1298" s="72">
        <v>16</v>
      </c>
      <c r="AD1298" s="66">
        <f ca="1">IF(ISERROR(VLOOKUP(Table1[[#This Row],[item]],INDIRECT("'"&amp;Table1[[#This Row],[sheet]]&amp;"'!$A$8:$T$42"),Table1[[#This Row],[r]],FALSE)),"",VLOOKUP(Table1[[#This Row],[item]],INDIRECT("'"&amp;Table1[[#This Row],[sheet]]&amp;"'!$A$8:$T$42"),Table1[[#This Row],[r]],FALSE))</f>
        <v>0</v>
      </c>
      <c r="AE1298" s="72" t="str">
        <f>IF(VLOOKUP(Table1[[#This Row],[sheet]],Prg!$A$7:$J$31,10,FALSE)="","",VLOOKUP(Table1[[#This Row],[sheet]],Prg!$A$7:$J$31,10,FALSE)*1)</f>
        <v/>
      </c>
      <c r="AF1298" s="72">
        <f>VLOOKUP(Table1[[#This Row],[sheet]],Prg!$A$7:$J$31,5,FALSE)</f>
        <v>0</v>
      </c>
      <c r="AG1298" s="72">
        <f>ROW()</f>
        <v>1298</v>
      </c>
    </row>
    <row r="1299" spans="24:33" hidden="1" x14ac:dyDescent="0.3">
      <c r="X1299" s="66">
        <v>8</v>
      </c>
      <c r="Y1299" s="66" t="s">
        <v>488</v>
      </c>
      <c r="Z1299" s="66" t="s">
        <v>13</v>
      </c>
      <c r="AA1299" s="66" t="str">
        <f>IF(OR(VLOOKUP(Table1[[#This Row],[sheet]],Prg!$A$7:$F$31,6,FALSE)=Prg!$O$2,VLOOKUP(Table1[[#This Row],[sheet]],Prg!$A$7:$F$31,6,FALSE)=Prg!$O$3),"Yes","No")</f>
        <v>No</v>
      </c>
      <c r="AB1299" s="66">
        <v>2023</v>
      </c>
      <c r="AC1299" s="72">
        <v>16</v>
      </c>
      <c r="AD1299" s="66">
        <f ca="1">IF(ISERROR(VLOOKUP(Table1[[#This Row],[item]],INDIRECT("'"&amp;Table1[[#This Row],[sheet]]&amp;"'!$A$8:$T$42"),Table1[[#This Row],[r]],FALSE)),"",VLOOKUP(Table1[[#This Row],[item]],INDIRECT("'"&amp;Table1[[#This Row],[sheet]]&amp;"'!$A$8:$T$42"),Table1[[#This Row],[r]],FALSE))</f>
        <v>0</v>
      </c>
      <c r="AE1299" s="72" t="str">
        <f>IF(VLOOKUP(Table1[[#This Row],[sheet]],Prg!$A$7:$J$31,10,FALSE)="","",VLOOKUP(Table1[[#This Row],[sheet]],Prg!$A$7:$J$31,10,FALSE)*1)</f>
        <v/>
      </c>
      <c r="AF1299" s="72">
        <f>VLOOKUP(Table1[[#This Row],[sheet]],Prg!$A$7:$J$31,5,FALSE)</f>
        <v>0</v>
      </c>
      <c r="AG1299" s="72">
        <f>ROW()</f>
        <v>1299</v>
      </c>
    </row>
    <row r="1300" spans="24:33" hidden="1" x14ac:dyDescent="0.3">
      <c r="X1300" s="66">
        <v>8</v>
      </c>
      <c r="Y1300" s="66" t="s">
        <v>489</v>
      </c>
      <c r="Z1300" s="66" t="s">
        <v>14</v>
      </c>
      <c r="AA1300" s="66" t="str">
        <f>IF(OR(VLOOKUP(Table1[[#This Row],[sheet]],Prg!$A$7:$F$31,6,FALSE)=Prg!$O$2,VLOOKUP(Table1[[#This Row],[sheet]],Prg!$A$7:$F$31,6,FALSE)=Prg!$O$3),"Yes","No")</f>
        <v>No</v>
      </c>
      <c r="AB1300" s="66">
        <v>2023</v>
      </c>
      <c r="AC1300" s="72">
        <v>16</v>
      </c>
      <c r="AD1300" s="66">
        <f ca="1">IF(ISERROR(VLOOKUP(Table1[[#This Row],[item]],INDIRECT("'"&amp;Table1[[#This Row],[sheet]]&amp;"'!$A$8:$T$42"),Table1[[#This Row],[r]],FALSE)),"",VLOOKUP(Table1[[#This Row],[item]],INDIRECT("'"&amp;Table1[[#This Row],[sheet]]&amp;"'!$A$8:$T$42"),Table1[[#This Row],[r]],FALSE))</f>
        <v>0</v>
      </c>
      <c r="AE1300" s="72" t="str">
        <f>IF(VLOOKUP(Table1[[#This Row],[sheet]],Prg!$A$7:$J$31,10,FALSE)="","",VLOOKUP(Table1[[#This Row],[sheet]],Prg!$A$7:$J$31,10,FALSE)*1)</f>
        <v/>
      </c>
      <c r="AF1300" s="72">
        <f>VLOOKUP(Table1[[#This Row],[sheet]],Prg!$A$7:$J$31,5,FALSE)</f>
        <v>0</v>
      </c>
      <c r="AG1300" s="72">
        <f>ROW()</f>
        <v>1300</v>
      </c>
    </row>
    <row r="1301" spans="24:33" hidden="1" x14ac:dyDescent="0.3">
      <c r="X1301" s="66">
        <v>8</v>
      </c>
      <c r="Y1301" s="66" t="s">
        <v>490</v>
      </c>
      <c r="Z1301" s="66" t="s">
        <v>464</v>
      </c>
      <c r="AA1301" s="66" t="str">
        <f>IF(OR(VLOOKUP(Table1[[#This Row],[sheet]],Prg!$A$7:$F$31,6,FALSE)=Prg!$O$2,VLOOKUP(Table1[[#This Row],[sheet]],Prg!$A$7:$F$31,6,FALSE)=Prg!$O$3),"Yes","No")</f>
        <v>No</v>
      </c>
      <c r="AB1301" s="66">
        <v>2023</v>
      </c>
      <c r="AC1301" s="72">
        <v>16</v>
      </c>
      <c r="AD1301" s="66">
        <f ca="1">IF(ISERROR(VLOOKUP(Table1[[#This Row],[item]],INDIRECT("'"&amp;Table1[[#This Row],[sheet]]&amp;"'!$A$8:$T$42"),Table1[[#This Row],[r]],FALSE)),"",VLOOKUP(Table1[[#This Row],[item]],INDIRECT("'"&amp;Table1[[#This Row],[sheet]]&amp;"'!$A$8:$T$42"),Table1[[#This Row],[r]],FALSE))</f>
        <v>0</v>
      </c>
      <c r="AE1301" s="72" t="str">
        <f>IF(VLOOKUP(Table1[[#This Row],[sheet]],Prg!$A$7:$J$31,10,FALSE)="","",VLOOKUP(Table1[[#This Row],[sheet]],Prg!$A$7:$J$31,10,FALSE)*1)</f>
        <v/>
      </c>
      <c r="AF1301" s="72">
        <f>VLOOKUP(Table1[[#This Row],[sheet]],Prg!$A$7:$J$31,5,FALSE)</f>
        <v>0</v>
      </c>
      <c r="AG1301" s="72">
        <f>ROW()</f>
        <v>1301</v>
      </c>
    </row>
    <row r="1302" spans="24:33" hidden="1" x14ac:dyDescent="0.3">
      <c r="X1302" s="66">
        <v>8</v>
      </c>
      <c r="Y1302" s="66" t="s">
        <v>491</v>
      </c>
      <c r="Z1302" s="66" t="s">
        <v>15</v>
      </c>
      <c r="AA1302" s="66" t="str">
        <f>IF(OR(VLOOKUP(Table1[[#This Row],[sheet]],Prg!$A$7:$F$31,6,FALSE)=Prg!$O$2,VLOOKUP(Table1[[#This Row],[sheet]],Prg!$A$7:$F$31,6,FALSE)=Prg!$O$3),"Yes","No")</f>
        <v>No</v>
      </c>
      <c r="AB1302" s="66">
        <v>2023</v>
      </c>
      <c r="AC1302" s="72">
        <v>16</v>
      </c>
      <c r="AD1302" s="66">
        <f ca="1">IF(ISERROR(VLOOKUP(Table1[[#This Row],[item]],INDIRECT("'"&amp;Table1[[#This Row],[sheet]]&amp;"'!$A$8:$T$42"),Table1[[#This Row],[r]],FALSE)),"",VLOOKUP(Table1[[#This Row],[item]],INDIRECT("'"&amp;Table1[[#This Row],[sheet]]&amp;"'!$A$8:$T$42"),Table1[[#This Row],[r]],FALSE))</f>
        <v>0</v>
      </c>
      <c r="AE1302" s="72" t="str">
        <f>IF(VLOOKUP(Table1[[#This Row],[sheet]],Prg!$A$7:$J$31,10,FALSE)="","",VLOOKUP(Table1[[#This Row],[sheet]],Prg!$A$7:$J$31,10,FALSE)*1)</f>
        <v/>
      </c>
      <c r="AF1302" s="72">
        <f>VLOOKUP(Table1[[#This Row],[sheet]],Prg!$A$7:$J$31,5,FALSE)</f>
        <v>0</v>
      </c>
      <c r="AG1302" s="72">
        <f>ROW()</f>
        <v>1302</v>
      </c>
    </row>
    <row r="1303" spans="24:33" hidden="1" x14ac:dyDescent="0.3">
      <c r="X1303" s="66">
        <v>8</v>
      </c>
      <c r="Y1303" s="66" t="s">
        <v>492</v>
      </c>
      <c r="Z1303" s="66" t="s">
        <v>16</v>
      </c>
      <c r="AA1303" s="66" t="str">
        <f>IF(OR(VLOOKUP(Table1[[#This Row],[sheet]],Prg!$A$7:$F$31,6,FALSE)=Prg!$O$2,VLOOKUP(Table1[[#This Row],[sheet]],Prg!$A$7:$F$31,6,FALSE)=Prg!$O$3),"Yes","No")</f>
        <v>No</v>
      </c>
      <c r="AB1303" s="66">
        <v>2023</v>
      </c>
      <c r="AC1303" s="72">
        <v>16</v>
      </c>
      <c r="AD1303" s="66">
        <f ca="1">IF(ISERROR(VLOOKUP(Table1[[#This Row],[item]],INDIRECT("'"&amp;Table1[[#This Row],[sheet]]&amp;"'!$A$8:$T$42"),Table1[[#This Row],[r]],FALSE)),"",VLOOKUP(Table1[[#This Row],[item]],INDIRECT("'"&amp;Table1[[#This Row],[sheet]]&amp;"'!$A$8:$T$42"),Table1[[#This Row],[r]],FALSE))</f>
        <v>0</v>
      </c>
      <c r="AE1303" s="72" t="str">
        <f>IF(VLOOKUP(Table1[[#This Row],[sheet]],Prg!$A$7:$J$31,10,FALSE)="","",VLOOKUP(Table1[[#This Row],[sheet]],Prg!$A$7:$J$31,10,FALSE)*1)</f>
        <v/>
      </c>
      <c r="AF1303" s="72">
        <f>VLOOKUP(Table1[[#This Row],[sheet]],Prg!$A$7:$J$31,5,FALSE)</f>
        <v>0</v>
      </c>
      <c r="AG1303" s="72">
        <f>ROW()</f>
        <v>1303</v>
      </c>
    </row>
    <row r="1304" spans="24:33" hidden="1" x14ac:dyDescent="0.3">
      <c r="X1304" s="66">
        <v>8</v>
      </c>
      <c r="Y1304" s="66" t="s">
        <v>493</v>
      </c>
      <c r="Z1304" s="66" t="s">
        <v>17</v>
      </c>
      <c r="AA1304" s="66" t="str">
        <f>IF(OR(VLOOKUP(Table1[[#This Row],[sheet]],Prg!$A$7:$F$31,6,FALSE)=Prg!$O$2,VLOOKUP(Table1[[#This Row],[sheet]],Prg!$A$7:$F$31,6,FALSE)=Prg!$O$3),"Yes","No")</f>
        <v>No</v>
      </c>
      <c r="AB1304" s="66">
        <v>2023</v>
      </c>
      <c r="AC1304" s="72">
        <v>16</v>
      </c>
      <c r="AD1304" s="66">
        <f ca="1">IF(ISERROR(VLOOKUP(Table1[[#This Row],[item]],INDIRECT("'"&amp;Table1[[#This Row],[sheet]]&amp;"'!$A$8:$T$42"),Table1[[#This Row],[r]],FALSE)),"",VLOOKUP(Table1[[#This Row],[item]],INDIRECT("'"&amp;Table1[[#This Row],[sheet]]&amp;"'!$A$8:$T$42"),Table1[[#This Row],[r]],FALSE))</f>
        <v>0</v>
      </c>
      <c r="AE1304" s="72" t="str">
        <f>IF(VLOOKUP(Table1[[#This Row],[sheet]],Prg!$A$7:$J$31,10,FALSE)="","",VLOOKUP(Table1[[#This Row],[sheet]],Prg!$A$7:$J$31,10,FALSE)*1)</f>
        <v/>
      </c>
      <c r="AF1304" s="72">
        <f>VLOOKUP(Table1[[#This Row],[sheet]],Prg!$A$7:$J$31,5,FALSE)</f>
        <v>0</v>
      </c>
      <c r="AG1304" s="72">
        <f>ROW()</f>
        <v>1304</v>
      </c>
    </row>
    <row r="1305" spans="24:33" hidden="1" x14ac:dyDescent="0.3">
      <c r="X1305" s="66">
        <v>8</v>
      </c>
      <c r="Y1305" s="66" t="s">
        <v>494</v>
      </c>
      <c r="Z1305" s="66" t="s">
        <v>465</v>
      </c>
      <c r="AA1305" s="66" t="str">
        <f>IF(OR(VLOOKUP(Table1[[#This Row],[sheet]],Prg!$A$7:$F$31,6,FALSE)=Prg!$O$2,VLOOKUP(Table1[[#This Row],[sheet]],Prg!$A$7:$F$31,6,FALSE)=Prg!$O$3),"Yes","No")</f>
        <v>No</v>
      </c>
      <c r="AB1305" s="66">
        <v>2023</v>
      </c>
      <c r="AC1305" s="72">
        <v>16</v>
      </c>
      <c r="AD1305" s="66">
        <f ca="1">IF(ISERROR(VLOOKUP(Table1[[#This Row],[item]],INDIRECT("'"&amp;Table1[[#This Row],[sheet]]&amp;"'!$A$8:$T$42"),Table1[[#This Row],[r]],FALSE)),"",VLOOKUP(Table1[[#This Row],[item]],INDIRECT("'"&amp;Table1[[#This Row],[sheet]]&amp;"'!$A$8:$T$42"),Table1[[#This Row],[r]],FALSE))</f>
        <v>0</v>
      </c>
      <c r="AE1305" s="72" t="str">
        <f>IF(VLOOKUP(Table1[[#This Row],[sheet]],Prg!$A$7:$J$31,10,FALSE)="","",VLOOKUP(Table1[[#This Row],[sheet]],Prg!$A$7:$J$31,10,FALSE)*1)</f>
        <v/>
      </c>
      <c r="AF1305" s="72">
        <f>VLOOKUP(Table1[[#This Row],[sheet]],Prg!$A$7:$J$31,5,FALSE)</f>
        <v>0</v>
      </c>
      <c r="AG1305" s="72">
        <f>ROW()</f>
        <v>1305</v>
      </c>
    </row>
    <row r="1306" spans="24:33" hidden="1" x14ac:dyDescent="0.3">
      <c r="X1306" s="66">
        <v>8</v>
      </c>
      <c r="Y1306" s="66" t="s">
        <v>495</v>
      </c>
      <c r="Z1306" s="66" t="s">
        <v>18</v>
      </c>
      <c r="AA1306" s="66" t="str">
        <f>IF(OR(VLOOKUP(Table1[[#This Row],[sheet]],Prg!$A$7:$F$31,6,FALSE)=Prg!$O$2,VLOOKUP(Table1[[#This Row],[sheet]],Prg!$A$7:$F$31,6,FALSE)=Prg!$O$3),"Yes","No")</f>
        <v>No</v>
      </c>
      <c r="AB1306" s="66">
        <v>2023</v>
      </c>
      <c r="AC1306" s="72">
        <v>16</v>
      </c>
      <c r="AD1306" s="66">
        <f ca="1">IF(ISERROR(VLOOKUP(Table1[[#This Row],[item]],INDIRECT("'"&amp;Table1[[#This Row],[sheet]]&amp;"'!$A$8:$T$42"),Table1[[#This Row],[r]],FALSE)),"",VLOOKUP(Table1[[#This Row],[item]],INDIRECT("'"&amp;Table1[[#This Row],[sheet]]&amp;"'!$A$8:$T$42"),Table1[[#This Row],[r]],FALSE))</f>
        <v>0</v>
      </c>
      <c r="AE1306" s="72" t="str">
        <f>IF(VLOOKUP(Table1[[#This Row],[sheet]],Prg!$A$7:$J$31,10,FALSE)="","",VLOOKUP(Table1[[#This Row],[sheet]],Prg!$A$7:$J$31,10,FALSE)*1)</f>
        <v/>
      </c>
      <c r="AF1306" s="72">
        <f>VLOOKUP(Table1[[#This Row],[sheet]],Prg!$A$7:$J$31,5,FALSE)</f>
        <v>0</v>
      </c>
      <c r="AG1306" s="72">
        <f>ROW()</f>
        <v>1306</v>
      </c>
    </row>
    <row r="1307" spans="24:33" hidden="1" x14ac:dyDescent="0.3">
      <c r="X1307" s="66">
        <v>8</v>
      </c>
      <c r="Y1307" s="66" t="s">
        <v>496</v>
      </c>
      <c r="Z1307" s="66" t="s">
        <v>19</v>
      </c>
      <c r="AA1307" s="66" t="str">
        <f>IF(OR(VLOOKUP(Table1[[#This Row],[sheet]],Prg!$A$7:$F$31,6,FALSE)=Prg!$O$2,VLOOKUP(Table1[[#This Row],[sheet]],Prg!$A$7:$F$31,6,FALSE)=Prg!$O$3),"Yes","No")</f>
        <v>No</v>
      </c>
      <c r="AB1307" s="66">
        <v>2023</v>
      </c>
      <c r="AC1307" s="72">
        <v>16</v>
      </c>
      <c r="AD1307" s="66">
        <f ca="1">IF(ISERROR(VLOOKUP(Table1[[#This Row],[item]],INDIRECT("'"&amp;Table1[[#This Row],[sheet]]&amp;"'!$A$8:$T$42"),Table1[[#This Row],[r]],FALSE)),"",VLOOKUP(Table1[[#This Row],[item]],INDIRECT("'"&amp;Table1[[#This Row],[sheet]]&amp;"'!$A$8:$T$42"),Table1[[#This Row],[r]],FALSE))</f>
        <v>0</v>
      </c>
      <c r="AE1307" s="72" t="str">
        <f>IF(VLOOKUP(Table1[[#This Row],[sheet]],Prg!$A$7:$J$31,10,FALSE)="","",VLOOKUP(Table1[[#This Row],[sheet]],Prg!$A$7:$J$31,10,FALSE)*1)</f>
        <v/>
      </c>
      <c r="AF1307" s="72">
        <f>VLOOKUP(Table1[[#This Row],[sheet]],Prg!$A$7:$J$31,5,FALSE)</f>
        <v>0</v>
      </c>
      <c r="AG1307" s="72">
        <f>ROW()</f>
        <v>1307</v>
      </c>
    </row>
    <row r="1308" spans="24:33" hidden="1" x14ac:dyDescent="0.3">
      <c r="X1308" s="66">
        <v>8</v>
      </c>
      <c r="Y1308" s="66" t="s">
        <v>497</v>
      </c>
      <c r="Z1308" s="66" t="s">
        <v>20</v>
      </c>
      <c r="AA1308" s="66" t="str">
        <f>IF(OR(VLOOKUP(Table1[[#This Row],[sheet]],Prg!$A$7:$F$31,6,FALSE)=Prg!$O$2,VLOOKUP(Table1[[#This Row],[sheet]],Prg!$A$7:$F$31,6,FALSE)=Prg!$O$3),"Yes","No")</f>
        <v>No</v>
      </c>
      <c r="AB1308" s="66">
        <v>2023</v>
      </c>
      <c r="AC1308" s="72">
        <v>16</v>
      </c>
      <c r="AD1308" s="66">
        <f ca="1">IF(ISERROR(VLOOKUP(Table1[[#This Row],[item]],INDIRECT("'"&amp;Table1[[#This Row],[sheet]]&amp;"'!$A$8:$T$42"),Table1[[#This Row],[r]],FALSE)),"",VLOOKUP(Table1[[#This Row],[item]],INDIRECT("'"&amp;Table1[[#This Row],[sheet]]&amp;"'!$A$8:$T$42"),Table1[[#This Row],[r]],FALSE))</f>
        <v>0</v>
      </c>
      <c r="AE1308" s="72" t="str">
        <f>IF(VLOOKUP(Table1[[#This Row],[sheet]],Prg!$A$7:$J$31,10,FALSE)="","",VLOOKUP(Table1[[#This Row],[sheet]],Prg!$A$7:$J$31,10,FALSE)*1)</f>
        <v/>
      </c>
      <c r="AF1308" s="72">
        <f>VLOOKUP(Table1[[#This Row],[sheet]],Prg!$A$7:$J$31,5,FALSE)</f>
        <v>0</v>
      </c>
      <c r="AG1308" s="72">
        <f>ROW()</f>
        <v>1308</v>
      </c>
    </row>
    <row r="1309" spans="24:33" hidden="1" x14ac:dyDescent="0.3">
      <c r="X1309" s="66">
        <v>8</v>
      </c>
      <c r="Y1309" s="66" t="s">
        <v>498</v>
      </c>
      <c r="Z1309" s="66" t="s">
        <v>466</v>
      </c>
      <c r="AA1309" s="66" t="str">
        <f>IF(OR(VLOOKUP(Table1[[#This Row],[sheet]],Prg!$A$7:$F$31,6,FALSE)=Prg!$O$2,VLOOKUP(Table1[[#This Row],[sheet]],Prg!$A$7:$F$31,6,FALSE)=Prg!$O$3),"Yes","No")</f>
        <v>No</v>
      </c>
      <c r="AB1309" s="66">
        <v>2023</v>
      </c>
      <c r="AC1309" s="72">
        <v>16</v>
      </c>
      <c r="AD1309" s="66">
        <f ca="1">IF(ISERROR(VLOOKUP(Table1[[#This Row],[item]],INDIRECT("'"&amp;Table1[[#This Row],[sheet]]&amp;"'!$A$8:$T$42"),Table1[[#This Row],[r]],FALSE)),"",VLOOKUP(Table1[[#This Row],[item]],INDIRECT("'"&amp;Table1[[#This Row],[sheet]]&amp;"'!$A$8:$T$42"),Table1[[#This Row],[r]],FALSE))</f>
        <v>0</v>
      </c>
      <c r="AE1309" s="72" t="str">
        <f>IF(VLOOKUP(Table1[[#This Row],[sheet]],Prg!$A$7:$J$31,10,FALSE)="","",VLOOKUP(Table1[[#This Row],[sheet]],Prg!$A$7:$J$31,10,FALSE)*1)</f>
        <v/>
      </c>
      <c r="AF1309" s="72">
        <f>VLOOKUP(Table1[[#This Row],[sheet]],Prg!$A$7:$J$31,5,FALSE)</f>
        <v>0</v>
      </c>
      <c r="AG1309" s="72">
        <f>ROW()</f>
        <v>1309</v>
      </c>
    </row>
    <row r="1310" spans="24:33" hidden="1" x14ac:dyDescent="0.3">
      <c r="X1310" s="66">
        <v>8</v>
      </c>
      <c r="Y1310" s="66" t="s">
        <v>499</v>
      </c>
      <c r="Z1310" s="66" t="s">
        <v>21</v>
      </c>
      <c r="AA1310" s="66" t="str">
        <f>IF(OR(VLOOKUP(Table1[[#This Row],[sheet]],Prg!$A$7:$F$31,6,FALSE)=Prg!$O$2,VLOOKUP(Table1[[#This Row],[sheet]],Prg!$A$7:$F$31,6,FALSE)=Prg!$O$3),"Yes","No")</f>
        <v>No</v>
      </c>
      <c r="AB1310" s="66">
        <v>2023</v>
      </c>
      <c r="AC1310" s="72">
        <v>16</v>
      </c>
      <c r="AD1310" s="66">
        <f ca="1">IF(ISERROR(VLOOKUP(Table1[[#This Row],[item]],INDIRECT("'"&amp;Table1[[#This Row],[sheet]]&amp;"'!$A$8:$T$42"),Table1[[#This Row],[r]],FALSE)),"",VLOOKUP(Table1[[#This Row],[item]],INDIRECT("'"&amp;Table1[[#This Row],[sheet]]&amp;"'!$A$8:$T$42"),Table1[[#This Row],[r]],FALSE))</f>
        <v>0</v>
      </c>
      <c r="AE1310" s="72" t="str">
        <f>IF(VLOOKUP(Table1[[#This Row],[sheet]],Prg!$A$7:$J$31,10,FALSE)="","",VLOOKUP(Table1[[#This Row],[sheet]],Prg!$A$7:$J$31,10,FALSE)*1)</f>
        <v/>
      </c>
      <c r="AF1310" s="72">
        <f>VLOOKUP(Table1[[#This Row],[sheet]],Prg!$A$7:$J$31,5,FALSE)</f>
        <v>0</v>
      </c>
      <c r="AG1310" s="72">
        <f>ROW()</f>
        <v>1310</v>
      </c>
    </row>
    <row r="1311" spans="24:33" hidden="1" x14ac:dyDescent="0.3">
      <c r="X1311" s="66">
        <v>8</v>
      </c>
      <c r="Y1311" s="66" t="s">
        <v>500</v>
      </c>
      <c r="Z1311" s="66" t="s">
        <v>22</v>
      </c>
      <c r="AA1311" s="66" t="str">
        <f>IF(OR(VLOOKUP(Table1[[#This Row],[sheet]],Prg!$A$7:$F$31,6,FALSE)=Prg!$O$2,VLOOKUP(Table1[[#This Row],[sheet]],Prg!$A$7:$F$31,6,FALSE)=Prg!$O$3),"Yes","No")</f>
        <v>No</v>
      </c>
      <c r="AB1311" s="66">
        <v>2023</v>
      </c>
      <c r="AC1311" s="72">
        <v>16</v>
      </c>
      <c r="AD1311" s="66">
        <f ca="1">IF(ISERROR(VLOOKUP(Table1[[#This Row],[item]],INDIRECT("'"&amp;Table1[[#This Row],[sheet]]&amp;"'!$A$8:$T$42"),Table1[[#This Row],[r]],FALSE)),"",VLOOKUP(Table1[[#This Row],[item]],INDIRECT("'"&amp;Table1[[#This Row],[sheet]]&amp;"'!$A$8:$T$42"),Table1[[#This Row],[r]],FALSE))</f>
        <v>0</v>
      </c>
      <c r="AE1311" s="72" t="str">
        <f>IF(VLOOKUP(Table1[[#This Row],[sheet]],Prg!$A$7:$J$31,10,FALSE)="","",VLOOKUP(Table1[[#This Row],[sheet]],Prg!$A$7:$J$31,10,FALSE)*1)</f>
        <v/>
      </c>
      <c r="AF1311" s="72">
        <f>VLOOKUP(Table1[[#This Row],[sheet]],Prg!$A$7:$J$31,5,FALSE)</f>
        <v>0</v>
      </c>
      <c r="AG1311" s="72">
        <f>ROW()</f>
        <v>1311</v>
      </c>
    </row>
    <row r="1312" spans="24:33" hidden="1" x14ac:dyDescent="0.3">
      <c r="X1312" s="66">
        <v>8</v>
      </c>
      <c r="Y1312" s="66" t="s">
        <v>501</v>
      </c>
      <c r="Z1312" s="66" t="s">
        <v>23</v>
      </c>
      <c r="AA1312" s="66" t="str">
        <f>IF(OR(VLOOKUP(Table1[[#This Row],[sheet]],Prg!$A$7:$F$31,6,FALSE)=Prg!$O$2,VLOOKUP(Table1[[#This Row],[sheet]],Prg!$A$7:$F$31,6,FALSE)=Prg!$O$3),"Yes","No")</f>
        <v>No</v>
      </c>
      <c r="AB1312" s="66">
        <v>2023</v>
      </c>
      <c r="AC1312" s="72">
        <v>16</v>
      </c>
      <c r="AD1312" s="66">
        <f ca="1">IF(ISERROR(VLOOKUP(Table1[[#This Row],[item]],INDIRECT("'"&amp;Table1[[#This Row],[sheet]]&amp;"'!$A$8:$T$42"),Table1[[#This Row],[r]],FALSE)),"",VLOOKUP(Table1[[#This Row],[item]],INDIRECT("'"&amp;Table1[[#This Row],[sheet]]&amp;"'!$A$8:$T$42"),Table1[[#This Row],[r]],FALSE))</f>
        <v>0</v>
      </c>
      <c r="AE1312" s="72" t="str">
        <f>IF(VLOOKUP(Table1[[#This Row],[sheet]],Prg!$A$7:$J$31,10,FALSE)="","",VLOOKUP(Table1[[#This Row],[sheet]],Prg!$A$7:$J$31,10,FALSE)*1)</f>
        <v/>
      </c>
      <c r="AF1312" s="72">
        <f>VLOOKUP(Table1[[#This Row],[sheet]],Prg!$A$7:$J$31,5,FALSE)</f>
        <v>0</v>
      </c>
      <c r="AG1312" s="72">
        <f>ROW()</f>
        <v>1312</v>
      </c>
    </row>
    <row r="1313" spans="24:33" hidden="1" x14ac:dyDescent="0.3">
      <c r="X1313" s="66">
        <v>8</v>
      </c>
      <c r="Y1313" s="66" t="s">
        <v>502</v>
      </c>
      <c r="Z1313" s="66" t="s">
        <v>467</v>
      </c>
      <c r="AA1313" s="66" t="str">
        <f>IF(OR(VLOOKUP(Table1[[#This Row],[sheet]],Prg!$A$7:$F$31,6,FALSE)=Prg!$O$2,VLOOKUP(Table1[[#This Row],[sheet]],Prg!$A$7:$F$31,6,FALSE)=Prg!$O$3),"Yes","No")</f>
        <v>No</v>
      </c>
      <c r="AB1313" s="66">
        <v>2023</v>
      </c>
      <c r="AC1313" s="72">
        <v>16</v>
      </c>
      <c r="AD1313" s="66">
        <f ca="1">IF(ISERROR(VLOOKUP(Table1[[#This Row],[item]],INDIRECT("'"&amp;Table1[[#This Row],[sheet]]&amp;"'!$A$8:$T$42"),Table1[[#This Row],[r]],FALSE)),"",VLOOKUP(Table1[[#This Row],[item]],INDIRECT("'"&amp;Table1[[#This Row],[sheet]]&amp;"'!$A$8:$T$42"),Table1[[#This Row],[r]],FALSE))</f>
        <v>0</v>
      </c>
      <c r="AE1313" s="72" t="str">
        <f>IF(VLOOKUP(Table1[[#This Row],[sheet]],Prg!$A$7:$J$31,10,FALSE)="","",VLOOKUP(Table1[[#This Row],[sheet]],Prg!$A$7:$J$31,10,FALSE)*1)</f>
        <v/>
      </c>
      <c r="AF1313" s="72">
        <f>VLOOKUP(Table1[[#This Row],[sheet]],Prg!$A$7:$J$31,5,FALSE)</f>
        <v>0</v>
      </c>
      <c r="AG1313" s="72">
        <f>ROW()</f>
        <v>1313</v>
      </c>
    </row>
    <row r="1314" spans="24:33" hidden="1" x14ac:dyDescent="0.3">
      <c r="X1314" s="66">
        <v>8</v>
      </c>
      <c r="Y1314" s="66" t="s">
        <v>473</v>
      </c>
      <c r="Z1314" s="66" t="s">
        <v>1</v>
      </c>
      <c r="AA1314" s="66" t="str">
        <f>IF(OR(VLOOKUP(Table1[[#This Row],[sheet]],Prg!$A$7:$F$31,6,FALSE)=Prg!$O$2,VLOOKUP(Table1[[#This Row],[sheet]],Prg!$A$7:$F$31,6,FALSE)=Prg!$O$3),"Yes","No")</f>
        <v>No</v>
      </c>
      <c r="AB1314" s="66">
        <v>2023</v>
      </c>
      <c r="AC1314" s="72">
        <v>16</v>
      </c>
      <c r="AD1314" s="66">
        <f ca="1">IF(ISERROR(VLOOKUP(Table1[[#This Row],[item]],INDIRECT("'"&amp;Table1[[#This Row],[sheet]]&amp;"'!$A$8:$T$42"),Table1[[#This Row],[r]],FALSE)),"",VLOOKUP(Table1[[#This Row],[item]],INDIRECT("'"&amp;Table1[[#This Row],[sheet]]&amp;"'!$A$8:$T$42"),Table1[[#This Row],[r]],FALSE))</f>
        <v>0</v>
      </c>
      <c r="AE1314" s="72" t="str">
        <f>IF(VLOOKUP(Table1[[#This Row],[sheet]],Prg!$A$7:$J$31,10,FALSE)="","",VLOOKUP(Table1[[#This Row],[sheet]],Prg!$A$7:$J$31,10,FALSE)*1)</f>
        <v/>
      </c>
      <c r="AF1314" s="72">
        <f>VLOOKUP(Table1[[#This Row],[sheet]],Prg!$A$7:$J$31,5,FALSE)</f>
        <v>0</v>
      </c>
      <c r="AG1314" s="72">
        <f>ROW()</f>
        <v>1314</v>
      </c>
    </row>
    <row r="1315" spans="24:33" hidden="1" x14ac:dyDescent="0.3">
      <c r="X1315" s="66">
        <v>8</v>
      </c>
      <c r="Y1315" s="66" t="s">
        <v>474</v>
      </c>
      <c r="Z1315" s="66" t="s">
        <v>24</v>
      </c>
      <c r="AA1315" s="66" t="str">
        <f>IF(OR(VLOOKUP(Table1[[#This Row],[sheet]],Prg!$A$7:$F$31,6,FALSE)=Prg!$O$2,VLOOKUP(Table1[[#This Row],[sheet]],Prg!$A$7:$F$31,6,FALSE)=Prg!$O$3),"Yes","No")</f>
        <v>No</v>
      </c>
      <c r="AB1315" s="66">
        <v>2023</v>
      </c>
      <c r="AC1315" s="72">
        <v>16</v>
      </c>
      <c r="AD1315" s="66">
        <f ca="1">IF(ISERROR(VLOOKUP(Table1[[#This Row],[item]],INDIRECT("'"&amp;Table1[[#This Row],[sheet]]&amp;"'!$A$8:$T$42"),Table1[[#This Row],[r]],FALSE)),"",VLOOKUP(Table1[[#This Row],[item]],INDIRECT("'"&amp;Table1[[#This Row],[sheet]]&amp;"'!$A$8:$T$42"),Table1[[#This Row],[r]],FALSE))</f>
        <v>0</v>
      </c>
      <c r="AE1315" s="72" t="str">
        <f>IF(VLOOKUP(Table1[[#This Row],[sheet]],Prg!$A$7:$J$31,10,FALSE)="","",VLOOKUP(Table1[[#This Row],[sheet]],Prg!$A$7:$J$31,10,FALSE)*1)</f>
        <v/>
      </c>
      <c r="AF1315" s="72">
        <f>VLOOKUP(Table1[[#This Row],[sheet]],Prg!$A$7:$J$31,5,FALSE)</f>
        <v>0</v>
      </c>
      <c r="AG1315" s="72">
        <f>ROW()</f>
        <v>1315</v>
      </c>
    </row>
    <row r="1316" spans="24:33" hidden="1" x14ac:dyDescent="0.3">
      <c r="X1316" s="66">
        <v>8</v>
      </c>
      <c r="Y1316" s="66" t="s">
        <v>477</v>
      </c>
      <c r="Z1316" s="66" t="s">
        <v>25</v>
      </c>
      <c r="AA1316" s="66" t="str">
        <f>IF(OR(VLOOKUP(Table1[[#This Row],[sheet]],Prg!$A$7:$F$31,6,FALSE)=Prg!$O$2,VLOOKUP(Table1[[#This Row],[sheet]],Prg!$A$7:$F$31,6,FALSE)=Prg!$O$3),"Yes","No")</f>
        <v>No</v>
      </c>
      <c r="AB1316" s="66">
        <v>2023</v>
      </c>
      <c r="AC1316" s="72">
        <v>16</v>
      </c>
      <c r="AD1316" s="66">
        <f ca="1">IF(ISERROR(VLOOKUP(Table1[[#This Row],[item]],INDIRECT("'"&amp;Table1[[#This Row],[sheet]]&amp;"'!$A$8:$T$42"),Table1[[#This Row],[r]],FALSE)),"",VLOOKUP(Table1[[#This Row],[item]],INDIRECT("'"&amp;Table1[[#This Row],[sheet]]&amp;"'!$A$8:$T$42"),Table1[[#This Row],[r]],FALSE))</f>
        <v>0</v>
      </c>
      <c r="AE1316" s="72" t="str">
        <f>IF(VLOOKUP(Table1[[#This Row],[sheet]],Prg!$A$7:$J$31,10,FALSE)="","",VLOOKUP(Table1[[#This Row],[sheet]],Prg!$A$7:$J$31,10,FALSE)*1)</f>
        <v/>
      </c>
      <c r="AF1316" s="72">
        <f>VLOOKUP(Table1[[#This Row],[sheet]],Prg!$A$7:$J$31,5,FALSE)</f>
        <v>0</v>
      </c>
      <c r="AG1316" s="72">
        <f>ROW()</f>
        <v>1316</v>
      </c>
    </row>
    <row r="1317" spans="24:33" hidden="1" x14ac:dyDescent="0.3">
      <c r="X1317" s="66">
        <v>8</v>
      </c>
      <c r="Y1317" s="66" t="s">
        <v>478</v>
      </c>
      <c r="Z1317" s="66" t="s">
        <v>26</v>
      </c>
      <c r="AA1317" s="66" t="str">
        <f>IF(OR(VLOOKUP(Table1[[#This Row],[sheet]],Prg!$A$7:$F$31,6,FALSE)=Prg!$O$2,VLOOKUP(Table1[[#This Row],[sheet]],Prg!$A$7:$F$31,6,FALSE)=Prg!$O$3),"Yes","No")</f>
        <v>No</v>
      </c>
      <c r="AB1317" s="66">
        <v>2023</v>
      </c>
      <c r="AC1317" s="72">
        <v>16</v>
      </c>
      <c r="AD1317" s="66">
        <f ca="1">IF(ISERROR(VLOOKUP(Table1[[#This Row],[item]],INDIRECT("'"&amp;Table1[[#This Row],[sheet]]&amp;"'!$A$8:$T$42"),Table1[[#This Row],[r]],FALSE)),"",VLOOKUP(Table1[[#This Row],[item]],INDIRECT("'"&amp;Table1[[#This Row],[sheet]]&amp;"'!$A$8:$T$42"),Table1[[#This Row],[r]],FALSE))</f>
        <v>0</v>
      </c>
      <c r="AE1317" s="72" t="str">
        <f>IF(VLOOKUP(Table1[[#This Row],[sheet]],Prg!$A$7:$J$31,10,FALSE)="","",VLOOKUP(Table1[[#This Row],[sheet]],Prg!$A$7:$J$31,10,FALSE)*1)</f>
        <v/>
      </c>
      <c r="AF1317" s="72">
        <f>VLOOKUP(Table1[[#This Row],[sheet]],Prg!$A$7:$J$31,5,FALSE)</f>
        <v>0</v>
      </c>
      <c r="AG1317" s="72">
        <f>ROW()</f>
        <v>1317</v>
      </c>
    </row>
    <row r="1318" spans="24:33" hidden="1" x14ac:dyDescent="0.3">
      <c r="X1318" s="66">
        <v>8</v>
      </c>
      <c r="Y1318" s="66" t="s">
        <v>479</v>
      </c>
      <c r="Z1318" s="66" t="s">
        <v>27</v>
      </c>
      <c r="AA1318" s="66" t="str">
        <f>IF(OR(VLOOKUP(Table1[[#This Row],[sheet]],Prg!$A$7:$F$31,6,FALSE)=Prg!$O$2,VLOOKUP(Table1[[#This Row],[sheet]],Prg!$A$7:$F$31,6,FALSE)=Prg!$O$3),"Yes","No")</f>
        <v>No</v>
      </c>
      <c r="AB1318" s="66">
        <v>2023</v>
      </c>
      <c r="AC1318" s="72">
        <v>16</v>
      </c>
      <c r="AD1318" s="66">
        <f ca="1">IF(ISERROR(VLOOKUP(Table1[[#This Row],[item]],INDIRECT("'"&amp;Table1[[#This Row],[sheet]]&amp;"'!$A$8:$T$42"),Table1[[#This Row],[r]],FALSE)),"",VLOOKUP(Table1[[#This Row],[item]],INDIRECT("'"&amp;Table1[[#This Row],[sheet]]&amp;"'!$A$8:$T$42"),Table1[[#This Row],[r]],FALSE))</f>
        <v>0</v>
      </c>
      <c r="AE1318" s="72" t="str">
        <f>IF(VLOOKUP(Table1[[#This Row],[sheet]],Prg!$A$7:$J$31,10,FALSE)="","",VLOOKUP(Table1[[#This Row],[sheet]],Prg!$A$7:$J$31,10,FALSE)*1)</f>
        <v/>
      </c>
      <c r="AF1318" s="72">
        <f>VLOOKUP(Table1[[#This Row],[sheet]],Prg!$A$7:$J$31,5,FALSE)</f>
        <v>0</v>
      </c>
      <c r="AG1318" s="72">
        <f>ROW()</f>
        <v>1318</v>
      </c>
    </row>
    <row r="1319" spans="24:33" hidden="1" x14ac:dyDescent="0.3">
      <c r="X1319" s="66">
        <v>8</v>
      </c>
      <c r="Y1319" s="66" t="s">
        <v>475</v>
      </c>
      <c r="Z1319" s="66" t="s">
        <v>28</v>
      </c>
      <c r="AA1319" s="66" t="str">
        <f>IF(OR(VLOOKUP(Table1[[#This Row],[sheet]],Prg!$A$7:$F$31,6,FALSE)=Prg!$O$2,VLOOKUP(Table1[[#This Row],[sheet]],Prg!$A$7:$F$31,6,FALSE)=Prg!$O$3),"Yes","No")</f>
        <v>No</v>
      </c>
      <c r="AB1319" s="66">
        <v>2023</v>
      </c>
      <c r="AC1319" s="72">
        <v>16</v>
      </c>
      <c r="AD1319" s="66">
        <f ca="1">IF(ISERROR(VLOOKUP(Table1[[#This Row],[item]],INDIRECT("'"&amp;Table1[[#This Row],[sheet]]&amp;"'!$A$8:$T$42"),Table1[[#This Row],[r]],FALSE)),"",VLOOKUP(Table1[[#This Row],[item]],INDIRECT("'"&amp;Table1[[#This Row],[sheet]]&amp;"'!$A$8:$T$42"),Table1[[#This Row],[r]],FALSE))</f>
        <v>0</v>
      </c>
      <c r="AE1319" s="72" t="str">
        <f>IF(VLOOKUP(Table1[[#This Row],[sheet]],Prg!$A$7:$J$31,10,FALSE)="","",VLOOKUP(Table1[[#This Row],[sheet]],Prg!$A$7:$J$31,10,FALSE)*1)</f>
        <v/>
      </c>
      <c r="AF1319" s="72">
        <f>VLOOKUP(Table1[[#This Row],[sheet]],Prg!$A$7:$J$31,5,FALSE)</f>
        <v>0</v>
      </c>
      <c r="AG1319" s="72">
        <f>ROW()</f>
        <v>1319</v>
      </c>
    </row>
    <row r="1320" spans="24:33" hidden="1" x14ac:dyDescent="0.3">
      <c r="X1320" s="66">
        <v>8</v>
      </c>
      <c r="Y1320" s="66" t="s">
        <v>480</v>
      </c>
      <c r="Z1320" s="66" t="s">
        <v>29</v>
      </c>
      <c r="AA1320" s="66" t="str">
        <f>IF(OR(VLOOKUP(Table1[[#This Row],[sheet]],Prg!$A$7:$F$31,6,FALSE)=Prg!$O$2,VLOOKUP(Table1[[#This Row],[sheet]],Prg!$A$7:$F$31,6,FALSE)=Prg!$O$3),"Yes","No")</f>
        <v>No</v>
      </c>
      <c r="AB1320" s="66">
        <v>2023</v>
      </c>
      <c r="AC1320" s="72">
        <v>16</v>
      </c>
      <c r="AD1320" s="66">
        <f ca="1">IF(ISERROR(VLOOKUP(Table1[[#This Row],[item]],INDIRECT("'"&amp;Table1[[#This Row],[sheet]]&amp;"'!$A$8:$T$42"),Table1[[#This Row],[r]],FALSE)),"",VLOOKUP(Table1[[#This Row],[item]],INDIRECT("'"&amp;Table1[[#This Row],[sheet]]&amp;"'!$A$8:$T$42"),Table1[[#This Row],[r]],FALSE))</f>
        <v>0</v>
      </c>
      <c r="AE1320" s="72" t="str">
        <f>IF(VLOOKUP(Table1[[#This Row],[sheet]],Prg!$A$7:$J$31,10,FALSE)="","",VLOOKUP(Table1[[#This Row],[sheet]],Prg!$A$7:$J$31,10,FALSE)*1)</f>
        <v/>
      </c>
      <c r="AF1320" s="72">
        <f>VLOOKUP(Table1[[#This Row],[sheet]],Prg!$A$7:$J$31,5,FALSE)</f>
        <v>0</v>
      </c>
      <c r="AG1320" s="72">
        <f>ROW()</f>
        <v>1320</v>
      </c>
    </row>
    <row r="1321" spans="24:33" hidden="1" x14ac:dyDescent="0.3">
      <c r="X1321" s="66">
        <v>8</v>
      </c>
      <c r="Y1321" s="66" t="s">
        <v>481</v>
      </c>
      <c r="Z1321" s="66" t="s">
        <v>30</v>
      </c>
      <c r="AA1321" s="66" t="str">
        <f>IF(OR(VLOOKUP(Table1[[#This Row],[sheet]],Prg!$A$7:$F$31,6,FALSE)=Prg!$O$2,VLOOKUP(Table1[[#This Row],[sheet]],Prg!$A$7:$F$31,6,FALSE)=Prg!$O$3),"Yes","No")</f>
        <v>No</v>
      </c>
      <c r="AB1321" s="66">
        <v>2023</v>
      </c>
      <c r="AC1321" s="72">
        <v>16</v>
      </c>
      <c r="AD1321" s="66">
        <f ca="1">IF(ISERROR(VLOOKUP(Table1[[#This Row],[item]],INDIRECT("'"&amp;Table1[[#This Row],[sheet]]&amp;"'!$A$8:$T$42"),Table1[[#This Row],[r]],FALSE)),"",VLOOKUP(Table1[[#This Row],[item]],INDIRECT("'"&amp;Table1[[#This Row],[sheet]]&amp;"'!$A$8:$T$42"),Table1[[#This Row],[r]],FALSE))</f>
        <v>0</v>
      </c>
      <c r="AE1321" s="72" t="str">
        <f>IF(VLOOKUP(Table1[[#This Row],[sheet]],Prg!$A$7:$J$31,10,FALSE)="","",VLOOKUP(Table1[[#This Row],[sheet]],Prg!$A$7:$J$31,10,FALSE)*1)</f>
        <v/>
      </c>
      <c r="AF1321" s="72">
        <f>VLOOKUP(Table1[[#This Row],[sheet]],Prg!$A$7:$J$31,5,FALSE)</f>
        <v>0</v>
      </c>
      <c r="AG1321" s="72">
        <f>ROW()</f>
        <v>1321</v>
      </c>
    </row>
    <row r="1322" spans="24:33" hidden="1" x14ac:dyDescent="0.3">
      <c r="X1322" s="66">
        <v>8</v>
      </c>
      <c r="Y1322" s="66" t="s">
        <v>482</v>
      </c>
      <c r="Z1322" s="66" t="s">
        <v>27</v>
      </c>
      <c r="AA1322" s="66" t="str">
        <f>IF(OR(VLOOKUP(Table1[[#This Row],[sheet]],Prg!$A$7:$F$31,6,FALSE)=Prg!$O$2,VLOOKUP(Table1[[#This Row],[sheet]],Prg!$A$7:$F$31,6,FALSE)=Prg!$O$3),"Yes","No")</f>
        <v>No</v>
      </c>
      <c r="AB1322" s="66">
        <v>2023</v>
      </c>
      <c r="AC1322" s="72">
        <v>16</v>
      </c>
      <c r="AD1322" s="66">
        <f ca="1">IF(ISERROR(VLOOKUP(Table1[[#This Row],[item]],INDIRECT("'"&amp;Table1[[#This Row],[sheet]]&amp;"'!$A$8:$T$42"),Table1[[#This Row],[r]],FALSE)),"",VLOOKUP(Table1[[#This Row],[item]],INDIRECT("'"&amp;Table1[[#This Row],[sheet]]&amp;"'!$A$8:$T$42"),Table1[[#This Row],[r]],FALSE))</f>
        <v>0</v>
      </c>
      <c r="AE1322" s="72" t="str">
        <f>IF(VLOOKUP(Table1[[#This Row],[sheet]],Prg!$A$7:$J$31,10,FALSE)="","",VLOOKUP(Table1[[#This Row],[sheet]],Prg!$A$7:$J$31,10,FALSE)*1)</f>
        <v/>
      </c>
      <c r="AF1322" s="72">
        <f>VLOOKUP(Table1[[#This Row],[sheet]],Prg!$A$7:$J$31,5,FALSE)</f>
        <v>0</v>
      </c>
      <c r="AG1322" s="72">
        <f>ROW()</f>
        <v>1322</v>
      </c>
    </row>
    <row r="1323" spans="24:33" hidden="1" x14ac:dyDescent="0.3">
      <c r="X1323" s="66">
        <v>8</v>
      </c>
      <c r="Y1323" s="66" t="s">
        <v>476</v>
      </c>
      <c r="Z1323" s="66" t="s">
        <v>469</v>
      </c>
      <c r="AA1323" s="66" t="str">
        <f>IF(OR(VLOOKUP(Table1[[#This Row],[sheet]],Prg!$A$7:$F$31,6,FALSE)=Prg!$O$2,VLOOKUP(Table1[[#This Row],[sheet]],Prg!$A$7:$F$31,6,FALSE)=Prg!$O$3),"Yes","No")</f>
        <v>No</v>
      </c>
      <c r="AB1323" s="66">
        <v>2023</v>
      </c>
      <c r="AC1323" s="72">
        <v>16</v>
      </c>
      <c r="AD1323" s="66">
        <f ca="1">IF(ISERROR(VLOOKUP(Table1[[#This Row],[item]],INDIRECT("'"&amp;Table1[[#This Row],[sheet]]&amp;"'!$A$8:$T$42"),Table1[[#This Row],[r]],FALSE)),"",VLOOKUP(Table1[[#This Row],[item]],INDIRECT("'"&amp;Table1[[#This Row],[sheet]]&amp;"'!$A$8:$T$42"),Table1[[#This Row],[r]],FALSE))</f>
        <v>0</v>
      </c>
      <c r="AE1323" s="72" t="str">
        <f>IF(VLOOKUP(Table1[[#This Row],[sheet]],Prg!$A$7:$J$31,10,FALSE)="","",VLOOKUP(Table1[[#This Row],[sheet]],Prg!$A$7:$J$31,10,FALSE)*1)</f>
        <v/>
      </c>
      <c r="AF1323" s="72">
        <f>VLOOKUP(Table1[[#This Row],[sheet]],Prg!$A$7:$J$31,5,FALSE)</f>
        <v>0</v>
      </c>
      <c r="AG1323" s="72">
        <f>ROW()</f>
        <v>1323</v>
      </c>
    </row>
    <row r="1324" spans="24:33" hidden="1" x14ac:dyDescent="0.3">
      <c r="X1324" s="66">
        <v>8</v>
      </c>
      <c r="Y1324" s="66" t="s">
        <v>483</v>
      </c>
      <c r="Z1324" s="66" t="s">
        <v>470</v>
      </c>
      <c r="AA1324" s="66" t="str">
        <f>IF(OR(VLOOKUP(Table1[[#This Row],[sheet]],Prg!$A$7:$F$31,6,FALSE)=Prg!$O$2,VLOOKUP(Table1[[#This Row],[sheet]],Prg!$A$7:$F$31,6,FALSE)=Prg!$O$3),"Yes","No")</f>
        <v>No</v>
      </c>
      <c r="AB1324" s="66">
        <v>2023</v>
      </c>
      <c r="AC1324" s="72">
        <v>16</v>
      </c>
      <c r="AD1324" s="66">
        <f ca="1">IF(ISERROR(VLOOKUP(Table1[[#This Row],[item]],INDIRECT("'"&amp;Table1[[#This Row],[sheet]]&amp;"'!$A$8:$T$42"),Table1[[#This Row],[r]],FALSE)),"",VLOOKUP(Table1[[#This Row],[item]],INDIRECT("'"&amp;Table1[[#This Row],[sheet]]&amp;"'!$A$8:$T$42"),Table1[[#This Row],[r]],FALSE))</f>
        <v>0</v>
      </c>
      <c r="AE1324" s="72" t="str">
        <f>IF(VLOOKUP(Table1[[#This Row],[sheet]],Prg!$A$7:$J$31,10,FALSE)="","",VLOOKUP(Table1[[#This Row],[sheet]],Prg!$A$7:$J$31,10,FALSE)*1)</f>
        <v/>
      </c>
      <c r="AF1324" s="72">
        <f>VLOOKUP(Table1[[#This Row],[sheet]],Prg!$A$7:$J$31,5,FALSE)</f>
        <v>0</v>
      </c>
      <c r="AG1324" s="72">
        <f>ROW()</f>
        <v>1324</v>
      </c>
    </row>
    <row r="1325" spans="24:33" hidden="1" x14ac:dyDescent="0.3">
      <c r="X1325" s="66">
        <v>8</v>
      </c>
      <c r="Y1325" s="66" t="s">
        <v>484</v>
      </c>
      <c r="Z1325" s="66" t="s">
        <v>471</v>
      </c>
      <c r="AA1325" s="66" t="str">
        <f>IF(OR(VLOOKUP(Table1[[#This Row],[sheet]],Prg!$A$7:$F$31,6,FALSE)=Prg!$O$2,VLOOKUP(Table1[[#This Row],[sheet]],Prg!$A$7:$F$31,6,FALSE)=Prg!$O$3),"Yes","No")</f>
        <v>No</v>
      </c>
      <c r="AB1325" s="66">
        <v>2023</v>
      </c>
      <c r="AC1325" s="72">
        <v>16</v>
      </c>
      <c r="AD1325" s="66">
        <f ca="1">IF(ISERROR(VLOOKUP(Table1[[#This Row],[item]],INDIRECT("'"&amp;Table1[[#This Row],[sheet]]&amp;"'!$A$8:$T$42"),Table1[[#This Row],[r]],FALSE)),"",VLOOKUP(Table1[[#This Row],[item]],INDIRECT("'"&amp;Table1[[#This Row],[sheet]]&amp;"'!$A$8:$T$42"),Table1[[#This Row],[r]],FALSE))</f>
        <v>0</v>
      </c>
      <c r="AE1325" s="72" t="str">
        <f>IF(VLOOKUP(Table1[[#This Row],[sheet]],Prg!$A$7:$J$31,10,FALSE)="","",VLOOKUP(Table1[[#This Row],[sheet]],Prg!$A$7:$J$31,10,FALSE)*1)</f>
        <v/>
      </c>
      <c r="AF1325" s="72">
        <f>VLOOKUP(Table1[[#This Row],[sheet]],Prg!$A$7:$J$31,5,FALSE)</f>
        <v>0</v>
      </c>
      <c r="AG1325" s="72">
        <f>ROW()</f>
        <v>1325</v>
      </c>
    </row>
    <row r="1326" spans="24:33" hidden="1" x14ac:dyDescent="0.3">
      <c r="X1326" s="66">
        <v>8</v>
      </c>
      <c r="Y1326" s="66" t="s">
        <v>485</v>
      </c>
      <c r="Z1326" s="66" t="s">
        <v>472</v>
      </c>
      <c r="AA1326" s="66" t="str">
        <f>IF(OR(VLOOKUP(Table1[[#This Row],[sheet]],Prg!$A$7:$F$31,6,FALSE)=Prg!$O$2,VLOOKUP(Table1[[#This Row],[sheet]],Prg!$A$7:$F$31,6,FALSE)=Prg!$O$3),"Yes","No")</f>
        <v>No</v>
      </c>
      <c r="AB1326" s="66">
        <v>2023</v>
      </c>
      <c r="AC1326" s="72">
        <v>16</v>
      </c>
      <c r="AD1326" s="66">
        <f ca="1">IF(ISERROR(VLOOKUP(Table1[[#This Row],[item]],INDIRECT("'"&amp;Table1[[#This Row],[sheet]]&amp;"'!$A$8:$T$42"),Table1[[#This Row],[r]],FALSE)),"",VLOOKUP(Table1[[#This Row],[item]],INDIRECT("'"&amp;Table1[[#This Row],[sheet]]&amp;"'!$A$8:$T$42"),Table1[[#This Row],[r]],FALSE))</f>
        <v>0</v>
      </c>
      <c r="AE1326" s="72" t="str">
        <f>IF(VLOOKUP(Table1[[#This Row],[sheet]],Prg!$A$7:$J$31,10,FALSE)="","",VLOOKUP(Table1[[#This Row],[sheet]],Prg!$A$7:$J$31,10,FALSE)*1)</f>
        <v/>
      </c>
      <c r="AF1326" s="72">
        <f>VLOOKUP(Table1[[#This Row],[sheet]],Prg!$A$7:$J$31,5,FALSE)</f>
        <v>0</v>
      </c>
      <c r="AG1326" s="72">
        <f>ROW()</f>
        <v>1326</v>
      </c>
    </row>
    <row r="1327" spans="24:33" hidden="1" x14ac:dyDescent="0.3">
      <c r="X1327" s="66">
        <v>8</v>
      </c>
      <c r="Y1327" s="66" t="s">
        <v>486</v>
      </c>
      <c r="Z1327" s="66" t="s">
        <v>31</v>
      </c>
      <c r="AA1327" s="66" t="str">
        <f>IF(OR(VLOOKUP(Table1[[#This Row],[sheet]],Prg!$A$7:$F$31,6,FALSE)=Prg!$O$2,VLOOKUP(Table1[[#This Row],[sheet]],Prg!$A$7:$F$31,6,FALSE)=Prg!$O$3),"Yes","No")</f>
        <v>No</v>
      </c>
      <c r="AB1327" s="66">
        <v>2023</v>
      </c>
      <c r="AC1327" s="72">
        <v>16</v>
      </c>
      <c r="AD1327" s="66">
        <f ca="1">IF(ISERROR(VLOOKUP(Table1[[#This Row],[item]],INDIRECT("'"&amp;Table1[[#This Row],[sheet]]&amp;"'!$A$8:$T$42"),Table1[[#This Row],[r]],FALSE)),"",VLOOKUP(Table1[[#This Row],[item]],INDIRECT("'"&amp;Table1[[#This Row],[sheet]]&amp;"'!$A$8:$T$42"),Table1[[#This Row],[r]],FALSE))</f>
        <v>0</v>
      </c>
      <c r="AE1327" s="72" t="str">
        <f>IF(VLOOKUP(Table1[[#This Row],[sheet]],Prg!$A$7:$J$31,10,FALSE)="","",VLOOKUP(Table1[[#This Row],[sheet]],Prg!$A$7:$J$31,10,FALSE)*1)</f>
        <v/>
      </c>
      <c r="AF1327" s="72">
        <f>VLOOKUP(Table1[[#This Row],[sheet]],Prg!$A$7:$J$31,5,FALSE)</f>
        <v>0</v>
      </c>
      <c r="AG1327" s="72">
        <f>ROW()</f>
        <v>1327</v>
      </c>
    </row>
    <row r="1328" spans="24:33" hidden="1" x14ac:dyDescent="0.3">
      <c r="X1328" s="66">
        <v>8</v>
      </c>
      <c r="Y1328" s="66" t="s">
        <v>487</v>
      </c>
      <c r="Z1328" s="66" t="s">
        <v>12</v>
      </c>
      <c r="AA1328" s="66" t="str">
        <f>IF(OR(VLOOKUP(Table1[[#This Row],[sheet]],Prg!$A$7:$F$31,6,FALSE)=Prg!$O$2,VLOOKUP(Table1[[#This Row],[sheet]],Prg!$A$7:$F$31,6,FALSE)=Prg!$O$3),"Yes","No")</f>
        <v>No</v>
      </c>
      <c r="AB1328" s="66">
        <v>2024</v>
      </c>
      <c r="AC1328" s="72">
        <v>17</v>
      </c>
      <c r="AD1328" s="66">
        <f ca="1">IF(ISERROR(VLOOKUP(Table1[[#This Row],[item]],INDIRECT("'"&amp;Table1[[#This Row],[sheet]]&amp;"'!$A$8:$T$42"),Table1[[#This Row],[r]],FALSE)),"",VLOOKUP(Table1[[#This Row],[item]],INDIRECT("'"&amp;Table1[[#This Row],[sheet]]&amp;"'!$A$8:$T$42"),Table1[[#This Row],[r]],FALSE))</f>
        <v>0</v>
      </c>
      <c r="AE1328" s="72" t="str">
        <f>IF(VLOOKUP(Table1[[#This Row],[sheet]],Prg!$A$7:$J$31,10,FALSE)="","",VLOOKUP(Table1[[#This Row],[sheet]],Prg!$A$7:$J$31,10,FALSE)*1)</f>
        <v/>
      </c>
      <c r="AF1328" s="72">
        <f>VLOOKUP(Table1[[#This Row],[sheet]],Prg!$A$7:$J$31,5,FALSE)</f>
        <v>0</v>
      </c>
      <c r="AG1328" s="72">
        <f>ROW()</f>
        <v>1328</v>
      </c>
    </row>
    <row r="1329" spans="24:33" hidden="1" x14ac:dyDescent="0.3">
      <c r="X1329" s="66">
        <v>8</v>
      </c>
      <c r="Y1329" s="66" t="s">
        <v>488</v>
      </c>
      <c r="Z1329" s="66" t="s">
        <v>13</v>
      </c>
      <c r="AA1329" s="66" t="str">
        <f>IF(OR(VLOOKUP(Table1[[#This Row],[sheet]],Prg!$A$7:$F$31,6,FALSE)=Prg!$O$2,VLOOKUP(Table1[[#This Row],[sheet]],Prg!$A$7:$F$31,6,FALSE)=Prg!$O$3),"Yes","No")</f>
        <v>No</v>
      </c>
      <c r="AB1329" s="66">
        <v>2024</v>
      </c>
      <c r="AC1329" s="72">
        <v>17</v>
      </c>
      <c r="AD1329" s="66">
        <f ca="1">IF(ISERROR(VLOOKUP(Table1[[#This Row],[item]],INDIRECT("'"&amp;Table1[[#This Row],[sheet]]&amp;"'!$A$8:$T$42"),Table1[[#This Row],[r]],FALSE)),"",VLOOKUP(Table1[[#This Row],[item]],INDIRECT("'"&amp;Table1[[#This Row],[sheet]]&amp;"'!$A$8:$T$42"),Table1[[#This Row],[r]],FALSE))</f>
        <v>0</v>
      </c>
      <c r="AE1329" s="72" t="str">
        <f>IF(VLOOKUP(Table1[[#This Row],[sheet]],Prg!$A$7:$J$31,10,FALSE)="","",VLOOKUP(Table1[[#This Row],[sheet]],Prg!$A$7:$J$31,10,FALSE)*1)</f>
        <v/>
      </c>
      <c r="AF1329" s="72">
        <f>VLOOKUP(Table1[[#This Row],[sheet]],Prg!$A$7:$J$31,5,FALSE)</f>
        <v>0</v>
      </c>
      <c r="AG1329" s="72">
        <f>ROW()</f>
        <v>1329</v>
      </c>
    </row>
    <row r="1330" spans="24:33" hidden="1" x14ac:dyDescent="0.3">
      <c r="X1330" s="66">
        <v>8</v>
      </c>
      <c r="Y1330" s="66" t="s">
        <v>489</v>
      </c>
      <c r="Z1330" s="66" t="s">
        <v>14</v>
      </c>
      <c r="AA1330" s="66" t="str">
        <f>IF(OR(VLOOKUP(Table1[[#This Row],[sheet]],Prg!$A$7:$F$31,6,FALSE)=Prg!$O$2,VLOOKUP(Table1[[#This Row],[sheet]],Prg!$A$7:$F$31,6,FALSE)=Prg!$O$3),"Yes","No")</f>
        <v>No</v>
      </c>
      <c r="AB1330" s="66">
        <v>2024</v>
      </c>
      <c r="AC1330" s="72">
        <v>17</v>
      </c>
      <c r="AD1330" s="66">
        <f ca="1">IF(ISERROR(VLOOKUP(Table1[[#This Row],[item]],INDIRECT("'"&amp;Table1[[#This Row],[sheet]]&amp;"'!$A$8:$T$42"),Table1[[#This Row],[r]],FALSE)),"",VLOOKUP(Table1[[#This Row],[item]],INDIRECT("'"&amp;Table1[[#This Row],[sheet]]&amp;"'!$A$8:$T$42"),Table1[[#This Row],[r]],FALSE))</f>
        <v>0</v>
      </c>
      <c r="AE1330" s="72" t="str">
        <f>IF(VLOOKUP(Table1[[#This Row],[sheet]],Prg!$A$7:$J$31,10,FALSE)="","",VLOOKUP(Table1[[#This Row],[sheet]],Prg!$A$7:$J$31,10,FALSE)*1)</f>
        <v/>
      </c>
      <c r="AF1330" s="72">
        <f>VLOOKUP(Table1[[#This Row],[sheet]],Prg!$A$7:$J$31,5,FALSE)</f>
        <v>0</v>
      </c>
      <c r="AG1330" s="72">
        <f>ROW()</f>
        <v>1330</v>
      </c>
    </row>
    <row r="1331" spans="24:33" hidden="1" x14ac:dyDescent="0.3">
      <c r="X1331" s="66">
        <v>8</v>
      </c>
      <c r="Y1331" s="66" t="s">
        <v>490</v>
      </c>
      <c r="Z1331" s="66" t="s">
        <v>464</v>
      </c>
      <c r="AA1331" s="66" t="str">
        <f>IF(OR(VLOOKUP(Table1[[#This Row],[sheet]],Prg!$A$7:$F$31,6,FALSE)=Prg!$O$2,VLOOKUP(Table1[[#This Row],[sheet]],Prg!$A$7:$F$31,6,FALSE)=Prg!$O$3),"Yes","No")</f>
        <v>No</v>
      </c>
      <c r="AB1331" s="66">
        <v>2024</v>
      </c>
      <c r="AC1331" s="72">
        <v>17</v>
      </c>
      <c r="AD1331" s="66">
        <f ca="1">IF(ISERROR(VLOOKUP(Table1[[#This Row],[item]],INDIRECT("'"&amp;Table1[[#This Row],[sheet]]&amp;"'!$A$8:$T$42"),Table1[[#This Row],[r]],FALSE)),"",VLOOKUP(Table1[[#This Row],[item]],INDIRECT("'"&amp;Table1[[#This Row],[sheet]]&amp;"'!$A$8:$T$42"),Table1[[#This Row],[r]],FALSE))</f>
        <v>0</v>
      </c>
      <c r="AE1331" s="72" t="str">
        <f>IF(VLOOKUP(Table1[[#This Row],[sheet]],Prg!$A$7:$J$31,10,FALSE)="","",VLOOKUP(Table1[[#This Row],[sheet]],Prg!$A$7:$J$31,10,FALSE)*1)</f>
        <v/>
      </c>
      <c r="AF1331" s="72">
        <f>VLOOKUP(Table1[[#This Row],[sheet]],Prg!$A$7:$J$31,5,FALSE)</f>
        <v>0</v>
      </c>
      <c r="AG1331" s="72">
        <f>ROW()</f>
        <v>1331</v>
      </c>
    </row>
    <row r="1332" spans="24:33" hidden="1" x14ac:dyDescent="0.3">
      <c r="X1332" s="66">
        <v>8</v>
      </c>
      <c r="Y1332" s="66" t="s">
        <v>491</v>
      </c>
      <c r="Z1332" s="66" t="s">
        <v>15</v>
      </c>
      <c r="AA1332" s="66" t="str">
        <f>IF(OR(VLOOKUP(Table1[[#This Row],[sheet]],Prg!$A$7:$F$31,6,FALSE)=Prg!$O$2,VLOOKUP(Table1[[#This Row],[sheet]],Prg!$A$7:$F$31,6,FALSE)=Prg!$O$3),"Yes","No")</f>
        <v>No</v>
      </c>
      <c r="AB1332" s="66">
        <v>2024</v>
      </c>
      <c r="AC1332" s="72">
        <v>17</v>
      </c>
      <c r="AD1332" s="66">
        <f ca="1">IF(ISERROR(VLOOKUP(Table1[[#This Row],[item]],INDIRECT("'"&amp;Table1[[#This Row],[sheet]]&amp;"'!$A$8:$T$42"),Table1[[#This Row],[r]],FALSE)),"",VLOOKUP(Table1[[#This Row],[item]],INDIRECT("'"&amp;Table1[[#This Row],[sheet]]&amp;"'!$A$8:$T$42"),Table1[[#This Row],[r]],FALSE))</f>
        <v>0</v>
      </c>
      <c r="AE1332" s="72" t="str">
        <f>IF(VLOOKUP(Table1[[#This Row],[sheet]],Prg!$A$7:$J$31,10,FALSE)="","",VLOOKUP(Table1[[#This Row],[sheet]],Prg!$A$7:$J$31,10,FALSE)*1)</f>
        <v/>
      </c>
      <c r="AF1332" s="72">
        <f>VLOOKUP(Table1[[#This Row],[sheet]],Prg!$A$7:$J$31,5,FALSE)</f>
        <v>0</v>
      </c>
      <c r="AG1332" s="72">
        <f>ROW()</f>
        <v>1332</v>
      </c>
    </row>
    <row r="1333" spans="24:33" hidden="1" x14ac:dyDescent="0.3">
      <c r="X1333" s="66">
        <v>8</v>
      </c>
      <c r="Y1333" s="66" t="s">
        <v>492</v>
      </c>
      <c r="Z1333" s="66" t="s">
        <v>16</v>
      </c>
      <c r="AA1333" s="66" t="str">
        <f>IF(OR(VLOOKUP(Table1[[#This Row],[sheet]],Prg!$A$7:$F$31,6,FALSE)=Prg!$O$2,VLOOKUP(Table1[[#This Row],[sheet]],Prg!$A$7:$F$31,6,FALSE)=Prg!$O$3),"Yes","No")</f>
        <v>No</v>
      </c>
      <c r="AB1333" s="66">
        <v>2024</v>
      </c>
      <c r="AC1333" s="72">
        <v>17</v>
      </c>
      <c r="AD1333" s="66">
        <f ca="1">IF(ISERROR(VLOOKUP(Table1[[#This Row],[item]],INDIRECT("'"&amp;Table1[[#This Row],[sheet]]&amp;"'!$A$8:$T$42"),Table1[[#This Row],[r]],FALSE)),"",VLOOKUP(Table1[[#This Row],[item]],INDIRECT("'"&amp;Table1[[#This Row],[sheet]]&amp;"'!$A$8:$T$42"),Table1[[#This Row],[r]],FALSE))</f>
        <v>0</v>
      </c>
      <c r="AE1333" s="72" t="str">
        <f>IF(VLOOKUP(Table1[[#This Row],[sheet]],Prg!$A$7:$J$31,10,FALSE)="","",VLOOKUP(Table1[[#This Row],[sheet]],Prg!$A$7:$J$31,10,FALSE)*1)</f>
        <v/>
      </c>
      <c r="AF1333" s="72">
        <f>VLOOKUP(Table1[[#This Row],[sheet]],Prg!$A$7:$J$31,5,FALSE)</f>
        <v>0</v>
      </c>
      <c r="AG1333" s="72">
        <f>ROW()</f>
        <v>1333</v>
      </c>
    </row>
    <row r="1334" spans="24:33" hidden="1" x14ac:dyDescent="0.3">
      <c r="X1334" s="66">
        <v>8</v>
      </c>
      <c r="Y1334" s="66" t="s">
        <v>493</v>
      </c>
      <c r="Z1334" s="66" t="s">
        <v>17</v>
      </c>
      <c r="AA1334" s="66" t="str">
        <f>IF(OR(VLOOKUP(Table1[[#This Row],[sheet]],Prg!$A$7:$F$31,6,FALSE)=Prg!$O$2,VLOOKUP(Table1[[#This Row],[sheet]],Prg!$A$7:$F$31,6,FALSE)=Prg!$O$3),"Yes","No")</f>
        <v>No</v>
      </c>
      <c r="AB1334" s="66">
        <v>2024</v>
      </c>
      <c r="AC1334" s="72">
        <v>17</v>
      </c>
      <c r="AD1334" s="66">
        <f ca="1">IF(ISERROR(VLOOKUP(Table1[[#This Row],[item]],INDIRECT("'"&amp;Table1[[#This Row],[sheet]]&amp;"'!$A$8:$T$42"),Table1[[#This Row],[r]],FALSE)),"",VLOOKUP(Table1[[#This Row],[item]],INDIRECT("'"&amp;Table1[[#This Row],[sheet]]&amp;"'!$A$8:$T$42"),Table1[[#This Row],[r]],FALSE))</f>
        <v>0</v>
      </c>
      <c r="AE1334" s="72" t="str">
        <f>IF(VLOOKUP(Table1[[#This Row],[sheet]],Prg!$A$7:$J$31,10,FALSE)="","",VLOOKUP(Table1[[#This Row],[sheet]],Prg!$A$7:$J$31,10,FALSE)*1)</f>
        <v/>
      </c>
      <c r="AF1334" s="72">
        <f>VLOOKUP(Table1[[#This Row],[sheet]],Prg!$A$7:$J$31,5,FALSE)</f>
        <v>0</v>
      </c>
      <c r="AG1334" s="72">
        <f>ROW()</f>
        <v>1334</v>
      </c>
    </row>
    <row r="1335" spans="24:33" hidden="1" x14ac:dyDescent="0.3">
      <c r="X1335" s="66">
        <v>8</v>
      </c>
      <c r="Y1335" s="66" t="s">
        <v>494</v>
      </c>
      <c r="Z1335" s="66" t="s">
        <v>465</v>
      </c>
      <c r="AA1335" s="66" t="str">
        <f>IF(OR(VLOOKUP(Table1[[#This Row],[sheet]],Prg!$A$7:$F$31,6,FALSE)=Prg!$O$2,VLOOKUP(Table1[[#This Row],[sheet]],Prg!$A$7:$F$31,6,FALSE)=Prg!$O$3),"Yes","No")</f>
        <v>No</v>
      </c>
      <c r="AB1335" s="66">
        <v>2024</v>
      </c>
      <c r="AC1335" s="72">
        <v>17</v>
      </c>
      <c r="AD1335" s="66">
        <f ca="1">IF(ISERROR(VLOOKUP(Table1[[#This Row],[item]],INDIRECT("'"&amp;Table1[[#This Row],[sheet]]&amp;"'!$A$8:$T$42"),Table1[[#This Row],[r]],FALSE)),"",VLOOKUP(Table1[[#This Row],[item]],INDIRECT("'"&amp;Table1[[#This Row],[sheet]]&amp;"'!$A$8:$T$42"),Table1[[#This Row],[r]],FALSE))</f>
        <v>0</v>
      </c>
      <c r="AE1335" s="72" t="str">
        <f>IF(VLOOKUP(Table1[[#This Row],[sheet]],Prg!$A$7:$J$31,10,FALSE)="","",VLOOKUP(Table1[[#This Row],[sheet]],Prg!$A$7:$J$31,10,FALSE)*1)</f>
        <v/>
      </c>
      <c r="AF1335" s="72">
        <f>VLOOKUP(Table1[[#This Row],[sheet]],Prg!$A$7:$J$31,5,FALSE)</f>
        <v>0</v>
      </c>
      <c r="AG1335" s="72">
        <f>ROW()</f>
        <v>1335</v>
      </c>
    </row>
    <row r="1336" spans="24:33" hidden="1" x14ac:dyDescent="0.3">
      <c r="X1336" s="66">
        <v>8</v>
      </c>
      <c r="Y1336" s="66" t="s">
        <v>495</v>
      </c>
      <c r="Z1336" s="66" t="s">
        <v>18</v>
      </c>
      <c r="AA1336" s="66" t="str">
        <f>IF(OR(VLOOKUP(Table1[[#This Row],[sheet]],Prg!$A$7:$F$31,6,FALSE)=Prg!$O$2,VLOOKUP(Table1[[#This Row],[sheet]],Prg!$A$7:$F$31,6,FALSE)=Prg!$O$3),"Yes","No")</f>
        <v>No</v>
      </c>
      <c r="AB1336" s="66">
        <v>2024</v>
      </c>
      <c r="AC1336" s="72">
        <v>17</v>
      </c>
      <c r="AD1336" s="66">
        <f ca="1">IF(ISERROR(VLOOKUP(Table1[[#This Row],[item]],INDIRECT("'"&amp;Table1[[#This Row],[sheet]]&amp;"'!$A$8:$T$42"),Table1[[#This Row],[r]],FALSE)),"",VLOOKUP(Table1[[#This Row],[item]],INDIRECT("'"&amp;Table1[[#This Row],[sheet]]&amp;"'!$A$8:$T$42"),Table1[[#This Row],[r]],FALSE))</f>
        <v>0</v>
      </c>
      <c r="AE1336" s="72" t="str">
        <f>IF(VLOOKUP(Table1[[#This Row],[sheet]],Prg!$A$7:$J$31,10,FALSE)="","",VLOOKUP(Table1[[#This Row],[sheet]],Prg!$A$7:$J$31,10,FALSE)*1)</f>
        <v/>
      </c>
      <c r="AF1336" s="72">
        <f>VLOOKUP(Table1[[#This Row],[sheet]],Prg!$A$7:$J$31,5,FALSE)</f>
        <v>0</v>
      </c>
      <c r="AG1336" s="72">
        <f>ROW()</f>
        <v>1336</v>
      </c>
    </row>
    <row r="1337" spans="24:33" hidden="1" x14ac:dyDescent="0.3">
      <c r="X1337" s="66">
        <v>8</v>
      </c>
      <c r="Y1337" s="66" t="s">
        <v>496</v>
      </c>
      <c r="Z1337" s="66" t="s">
        <v>19</v>
      </c>
      <c r="AA1337" s="66" t="str">
        <f>IF(OR(VLOOKUP(Table1[[#This Row],[sheet]],Prg!$A$7:$F$31,6,FALSE)=Prg!$O$2,VLOOKUP(Table1[[#This Row],[sheet]],Prg!$A$7:$F$31,6,FALSE)=Prg!$O$3),"Yes","No")</f>
        <v>No</v>
      </c>
      <c r="AB1337" s="66">
        <v>2024</v>
      </c>
      <c r="AC1337" s="72">
        <v>17</v>
      </c>
      <c r="AD1337" s="66">
        <f ca="1">IF(ISERROR(VLOOKUP(Table1[[#This Row],[item]],INDIRECT("'"&amp;Table1[[#This Row],[sheet]]&amp;"'!$A$8:$T$42"),Table1[[#This Row],[r]],FALSE)),"",VLOOKUP(Table1[[#This Row],[item]],INDIRECT("'"&amp;Table1[[#This Row],[sheet]]&amp;"'!$A$8:$T$42"),Table1[[#This Row],[r]],FALSE))</f>
        <v>0</v>
      </c>
      <c r="AE1337" s="72" t="str">
        <f>IF(VLOOKUP(Table1[[#This Row],[sheet]],Prg!$A$7:$J$31,10,FALSE)="","",VLOOKUP(Table1[[#This Row],[sheet]],Prg!$A$7:$J$31,10,FALSE)*1)</f>
        <v/>
      </c>
      <c r="AF1337" s="72">
        <f>VLOOKUP(Table1[[#This Row],[sheet]],Prg!$A$7:$J$31,5,FALSE)</f>
        <v>0</v>
      </c>
      <c r="AG1337" s="72">
        <f>ROW()</f>
        <v>1337</v>
      </c>
    </row>
    <row r="1338" spans="24:33" hidden="1" x14ac:dyDescent="0.3">
      <c r="X1338" s="66">
        <v>8</v>
      </c>
      <c r="Y1338" s="66" t="s">
        <v>497</v>
      </c>
      <c r="Z1338" s="66" t="s">
        <v>20</v>
      </c>
      <c r="AA1338" s="66" t="str">
        <f>IF(OR(VLOOKUP(Table1[[#This Row],[sheet]],Prg!$A$7:$F$31,6,FALSE)=Prg!$O$2,VLOOKUP(Table1[[#This Row],[sheet]],Prg!$A$7:$F$31,6,FALSE)=Prg!$O$3),"Yes","No")</f>
        <v>No</v>
      </c>
      <c r="AB1338" s="66">
        <v>2024</v>
      </c>
      <c r="AC1338" s="72">
        <v>17</v>
      </c>
      <c r="AD1338" s="66">
        <f ca="1">IF(ISERROR(VLOOKUP(Table1[[#This Row],[item]],INDIRECT("'"&amp;Table1[[#This Row],[sheet]]&amp;"'!$A$8:$T$42"),Table1[[#This Row],[r]],FALSE)),"",VLOOKUP(Table1[[#This Row],[item]],INDIRECT("'"&amp;Table1[[#This Row],[sheet]]&amp;"'!$A$8:$T$42"),Table1[[#This Row],[r]],FALSE))</f>
        <v>0</v>
      </c>
      <c r="AE1338" s="72" t="str">
        <f>IF(VLOOKUP(Table1[[#This Row],[sheet]],Prg!$A$7:$J$31,10,FALSE)="","",VLOOKUP(Table1[[#This Row],[sheet]],Prg!$A$7:$J$31,10,FALSE)*1)</f>
        <v/>
      </c>
      <c r="AF1338" s="72">
        <f>VLOOKUP(Table1[[#This Row],[sheet]],Prg!$A$7:$J$31,5,FALSE)</f>
        <v>0</v>
      </c>
      <c r="AG1338" s="72">
        <f>ROW()</f>
        <v>1338</v>
      </c>
    </row>
    <row r="1339" spans="24:33" hidden="1" x14ac:dyDescent="0.3">
      <c r="X1339" s="66">
        <v>8</v>
      </c>
      <c r="Y1339" s="66" t="s">
        <v>498</v>
      </c>
      <c r="Z1339" s="66" t="s">
        <v>466</v>
      </c>
      <c r="AA1339" s="66" t="str">
        <f>IF(OR(VLOOKUP(Table1[[#This Row],[sheet]],Prg!$A$7:$F$31,6,FALSE)=Prg!$O$2,VLOOKUP(Table1[[#This Row],[sheet]],Prg!$A$7:$F$31,6,FALSE)=Prg!$O$3),"Yes","No")</f>
        <v>No</v>
      </c>
      <c r="AB1339" s="66">
        <v>2024</v>
      </c>
      <c r="AC1339" s="72">
        <v>17</v>
      </c>
      <c r="AD1339" s="66">
        <f ca="1">IF(ISERROR(VLOOKUP(Table1[[#This Row],[item]],INDIRECT("'"&amp;Table1[[#This Row],[sheet]]&amp;"'!$A$8:$T$42"),Table1[[#This Row],[r]],FALSE)),"",VLOOKUP(Table1[[#This Row],[item]],INDIRECT("'"&amp;Table1[[#This Row],[sheet]]&amp;"'!$A$8:$T$42"),Table1[[#This Row],[r]],FALSE))</f>
        <v>0</v>
      </c>
      <c r="AE1339" s="72" t="str">
        <f>IF(VLOOKUP(Table1[[#This Row],[sheet]],Prg!$A$7:$J$31,10,FALSE)="","",VLOOKUP(Table1[[#This Row],[sheet]],Prg!$A$7:$J$31,10,FALSE)*1)</f>
        <v/>
      </c>
      <c r="AF1339" s="72">
        <f>VLOOKUP(Table1[[#This Row],[sheet]],Prg!$A$7:$J$31,5,FALSE)</f>
        <v>0</v>
      </c>
      <c r="AG1339" s="72">
        <f>ROW()</f>
        <v>1339</v>
      </c>
    </row>
    <row r="1340" spans="24:33" hidden="1" x14ac:dyDescent="0.3">
      <c r="X1340" s="66">
        <v>8</v>
      </c>
      <c r="Y1340" s="66" t="s">
        <v>499</v>
      </c>
      <c r="Z1340" s="66" t="s">
        <v>21</v>
      </c>
      <c r="AA1340" s="66" t="str">
        <f>IF(OR(VLOOKUP(Table1[[#This Row],[sheet]],Prg!$A$7:$F$31,6,FALSE)=Prg!$O$2,VLOOKUP(Table1[[#This Row],[sheet]],Prg!$A$7:$F$31,6,FALSE)=Prg!$O$3),"Yes","No")</f>
        <v>No</v>
      </c>
      <c r="AB1340" s="66">
        <v>2024</v>
      </c>
      <c r="AC1340" s="72">
        <v>17</v>
      </c>
      <c r="AD1340" s="66">
        <f ca="1">IF(ISERROR(VLOOKUP(Table1[[#This Row],[item]],INDIRECT("'"&amp;Table1[[#This Row],[sheet]]&amp;"'!$A$8:$T$42"),Table1[[#This Row],[r]],FALSE)),"",VLOOKUP(Table1[[#This Row],[item]],INDIRECT("'"&amp;Table1[[#This Row],[sheet]]&amp;"'!$A$8:$T$42"),Table1[[#This Row],[r]],FALSE))</f>
        <v>0</v>
      </c>
      <c r="AE1340" s="72" t="str">
        <f>IF(VLOOKUP(Table1[[#This Row],[sheet]],Prg!$A$7:$J$31,10,FALSE)="","",VLOOKUP(Table1[[#This Row],[sheet]],Prg!$A$7:$J$31,10,FALSE)*1)</f>
        <v/>
      </c>
      <c r="AF1340" s="72">
        <f>VLOOKUP(Table1[[#This Row],[sheet]],Prg!$A$7:$J$31,5,FALSE)</f>
        <v>0</v>
      </c>
      <c r="AG1340" s="72">
        <f>ROW()</f>
        <v>1340</v>
      </c>
    </row>
    <row r="1341" spans="24:33" hidden="1" x14ac:dyDescent="0.3">
      <c r="X1341" s="66">
        <v>8</v>
      </c>
      <c r="Y1341" s="66" t="s">
        <v>500</v>
      </c>
      <c r="Z1341" s="66" t="s">
        <v>22</v>
      </c>
      <c r="AA1341" s="66" t="str">
        <f>IF(OR(VLOOKUP(Table1[[#This Row],[sheet]],Prg!$A$7:$F$31,6,FALSE)=Prg!$O$2,VLOOKUP(Table1[[#This Row],[sheet]],Prg!$A$7:$F$31,6,FALSE)=Prg!$O$3),"Yes","No")</f>
        <v>No</v>
      </c>
      <c r="AB1341" s="66">
        <v>2024</v>
      </c>
      <c r="AC1341" s="72">
        <v>17</v>
      </c>
      <c r="AD1341" s="66">
        <f ca="1">IF(ISERROR(VLOOKUP(Table1[[#This Row],[item]],INDIRECT("'"&amp;Table1[[#This Row],[sheet]]&amp;"'!$A$8:$T$42"),Table1[[#This Row],[r]],FALSE)),"",VLOOKUP(Table1[[#This Row],[item]],INDIRECT("'"&amp;Table1[[#This Row],[sheet]]&amp;"'!$A$8:$T$42"),Table1[[#This Row],[r]],FALSE))</f>
        <v>0</v>
      </c>
      <c r="AE1341" s="72" t="str">
        <f>IF(VLOOKUP(Table1[[#This Row],[sheet]],Prg!$A$7:$J$31,10,FALSE)="","",VLOOKUP(Table1[[#This Row],[sheet]],Prg!$A$7:$J$31,10,FALSE)*1)</f>
        <v/>
      </c>
      <c r="AF1341" s="72">
        <f>VLOOKUP(Table1[[#This Row],[sheet]],Prg!$A$7:$J$31,5,FALSE)</f>
        <v>0</v>
      </c>
      <c r="AG1341" s="72">
        <f>ROW()</f>
        <v>1341</v>
      </c>
    </row>
    <row r="1342" spans="24:33" hidden="1" x14ac:dyDescent="0.3">
      <c r="X1342" s="66">
        <v>8</v>
      </c>
      <c r="Y1342" s="66" t="s">
        <v>501</v>
      </c>
      <c r="Z1342" s="66" t="s">
        <v>23</v>
      </c>
      <c r="AA1342" s="66" t="str">
        <f>IF(OR(VLOOKUP(Table1[[#This Row],[sheet]],Prg!$A$7:$F$31,6,FALSE)=Prg!$O$2,VLOOKUP(Table1[[#This Row],[sheet]],Prg!$A$7:$F$31,6,FALSE)=Prg!$O$3),"Yes","No")</f>
        <v>No</v>
      </c>
      <c r="AB1342" s="66">
        <v>2024</v>
      </c>
      <c r="AC1342" s="72">
        <v>17</v>
      </c>
      <c r="AD1342" s="66">
        <f ca="1">IF(ISERROR(VLOOKUP(Table1[[#This Row],[item]],INDIRECT("'"&amp;Table1[[#This Row],[sheet]]&amp;"'!$A$8:$T$42"),Table1[[#This Row],[r]],FALSE)),"",VLOOKUP(Table1[[#This Row],[item]],INDIRECT("'"&amp;Table1[[#This Row],[sheet]]&amp;"'!$A$8:$T$42"),Table1[[#This Row],[r]],FALSE))</f>
        <v>0</v>
      </c>
      <c r="AE1342" s="72" t="str">
        <f>IF(VLOOKUP(Table1[[#This Row],[sheet]],Prg!$A$7:$J$31,10,FALSE)="","",VLOOKUP(Table1[[#This Row],[sheet]],Prg!$A$7:$J$31,10,FALSE)*1)</f>
        <v/>
      </c>
      <c r="AF1342" s="72">
        <f>VLOOKUP(Table1[[#This Row],[sheet]],Prg!$A$7:$J$31,5,FALSE)</f>
        <v>0</v>
      </c>
      <c r="AG1342" s="72">
        <f>ROW()</f>
        <v>1342</v>
      </c>
    </row>
    <row r="1343" spans="24:33" hidden="1" x14ac:dyDescent="0.3">
      <c r="X1343" s="66">
        <v>8</v>
      </c>
      <c r="Y1343" s="66" t="s">
        <v>502</v>
      </c>
      <c r="Z1343" s="66" t="s">
        <v>467</v>
      </c>
      <c r="AA1343" s="66" t="str">
        <f>IF(OR(VLOOKUP(Table1[[#This Row],[sheet]],Prg!$A$7:$F$31,6,FALSE)=Prg!$O$2,VLOOKUP(Table1[[#This Row],[sheet]],Prg!$A$7:$F$31,6,FALSE)=Prg!$O$3),"Yes","No")</f>
        <v>No</v>
      </c>
      <c r="AB1343" s="66">
        <v>2024</v>
      </c>
      <c r="AC1343" s="72">
        <v>17</v>
      </c>
      <c r="AD1343" s="66">
        <f ca="1">IF(ISERROR(VLOOKUP(Table1[[#This Row],[item]],INDIRECT("'"&amp;Table1[[#This Row],[sheet]]&amp;"'!$A$8:$T$42"),Table1[[#This Row],[r]],FALSE)),"",VLOOKUP(Table1[[#This Row],[item]],INDIRECT("'"&amp;Table1[[#This Row],[sheet]]&amp;"'!$A$8:$T$42"),Table1[[#This Row],[r]],FALSE))</f>
        <v>0</v>
      </c>
      <c r="AE1343" s="72" t="str">
        <f>IF(VLOOKUP(Table1[[#This Row],[sheet]],Prg!$A$7:$J$31,10,FALSE)="","",VLOOKUP(Table1[[#This Row],[sheet]],Prg!$A$7:$J$31,10,FALSE)*1)</f>
        <v/>
      </c>
      <c r="AF1343" s="72">
        <f>VLOOKUP(Table1[[#This Row],[sheet]],Prg!$A$7:$J$31,5,FALSE)</f>
        <v>0</v>
      </c>
      <c r="AG1343" s="72">
        <f>ROW()</f>
        <v>1343</v>
      </c>
    </row>
    <row r="1344" spans="24:33" hidden="1" x14ac:dyDescent="0.3">
      <c r="X1344" s="66">
        <v>8</v>
      </c>
      <c r="Y1344" s="66" t="s">
        <v>473</v>
      </c>
      <c r="Z1344" s="66" t="s">
        <v>1</v>
      </c>
      <c r="AA1344" s="66" t="str">
        <f>IF(OR(VLOOKUP(Table1[[#This Row],[sheet]],Prg!$A$7:$F$31,6,FALSE)=Prg!$O$2,VLOOKUP(Table1[[#This Row],[sheet]],Prg!$A$7:$F$31,6,FALSE)=Prg!$O$3),"Yes","No")</f>
        <v>No</v>
      </c>
      <c r="AB1344" s="66">
        <v>2024</v>
      </c>
      <c r="AC1344" s="72">
        <v>17</v>
      </c>
      <c r="AD1344" s="66">
        <f ca="1">IF(ISERROR(VLOOKUP(Table1[[#This Row],[item]],INDIRECT("'"&amp;Table1[[#This Row],[sheet]]&amp;"'!$A$8:$T$42"),Table1[[#This Row],[r]],FALSE)),"",VLOOKUP(Table1[[#This Row],[item]],INDIRECT("'"&amp;Table1[[#This Row],[sheet]]&amp;"'!$A$8:$T$42"),Table1[[#This Row],[r]],FALSE))</f>
        <v>0</v>
      </c>
      <c r="AE1344" s="72" t="str">
        <f>IF(VLOOKUP(Table1[[#This Row],[sheet]],Prg!$A$7:$J$31,10,FALSE)="","",VLOOKUP(Table1[[#This Row],[sheet]],Prg!$A$7:$J$31,10,FALSE)*1)</f>
        <v/>
      </c>
      <c r="AF1344" s="72">
        <f>VLOOKUP(Table1[[#This Row],[sheet]],Prg!$A$7:$J$31,5,FALSE)</f>
        <v>0</v>
      </c>
      <c r="AG1344" s="72">
        <f>ROW()</f>
        <v>1344</v>
      </c>
    </row>
    <row r="1345" spans="24:33" hidden="1" x14ac:dyDescent="0.3">
      <c r="X1345" s="66">
        <v>8</v>
      </c>
      <c r="Y1345" s="66" t="s">
        <v>474</v>
      </c>
      <c r="Z1345" s="66" t="s">
        <v>24</v>
      </c>
      <c r="AA1345" s="66" t="str">
        <f>IF(OR(VLOOKUP(Table1[[#This Row],[sheet]],Prg!$A$7:$F$31,6,FALSE)=Prg!$O$2,VLOOKUP(Table1[[#This Row],[sheet]],Prg!$A$7:$F$31,6,FALSE)=Prg!$O$3),"Yes","No")</f>
        <v>No</v>
      </c>
      <c r="AB1345" s="66">
        <v>2024</v>
      </c>
      <c r="AC1345" s="72">
        <v>17</v>
      </c>
      <c r="AD1345" s="66">
        <f ca="1">IF(ISERROR(VLOOKUP(Table1[[#This Row],[item]],INDIRECT("'"&amp;Table1[[#This Row],[sheet]]&amp;"'!$A$8:$T$42"),Table1[[#This Row],[r]],FALSE)),"",VLOOKUP(Table1[[#This Row],[item]],INDIRECT("'"&amp;Table1[[#This Row],[sheet]]&amp;"'!$A$8:$T$42"),Table1[[#This Row],[r]],FALSE))</f>
        <v>0</v>
      </c>
      <c r="AE1345" s="72" t="str">
        <f>IF(VLOOKUP(Table1[[#This Row],[sheet]],Prg!$A$7:$J$31,10,FALSE)="","",VLOOKUP(Table1[[#This Row],[sheet]],Prg!$A$7:$J$31,10,FALSE)*1)</f>
        <v/>
      </c>
      <c r="AF1345" s="72">
        <f>VLOOKUP(Table1[[#This Row],[sheet]],Prg!$A$7:$J$31,5,FALSE)</f>
        <v>0</v>
      </c>
      <c r="AG1345" s="72">
        <f>ROW()</f>
        <v>1345</v>
      </c>
    </row>
    <row r="1346" spans="24:33" hidden="1" x14ac:dyDescent="0.3">
      <c r="X1346" s="66">
        <v>8</v>
      </c>
      <c r="Y1346" s="66" t="s">
        <v>477</v>
      </c>
      <c r="Z1346" s="66" t="s">
        <v>25</v>
      </c>
      <c r="AA1346" s="66" t="str">
        <f>IF(OR(VLOOKUP(Table1[[#This Row],[sheet]],Prg!$A$7:$F$31,6,FALSE)=Prg!$O$2,VLOOKUP(Table1[[#This Row],[sheet]],Prg!$A$7:$F$31,6,FALSE)=Prg!$O$3),"Yes","No")</f>
        <v>No</v>
      </c>
      <c r="AB1346" s="66">
        <v>2024</v>
      </c>
      <c r="AC1346" s="72">
        <v>17</v>
      </c>
      <c r="AD1346" s="66">
        <f ca="1">IF(ISERROR(VLOOKUP(Table1[[#This Row],[item]],INDIRECT("'"&amp;Table1[[#This Row],[sheet]]&amp;"'!$A$8:$T$42"),Table1[[#This Row],[r]],FALSE)),"",VLOOKUP(Table1[[#This Row],[item]],INDIRECT("'"&amp;Table1[[#This Row],[sheet]]&amp;"'!$A$8:$T$42"),Table1[[#This Row],[r]],FALSE))</f>
        <v>0</v>
      </c>
      <c r="AE1346" s="72" t="str">
        <f>IF(VLOOKUP(Table1[[#This Row],[sheet]],Prg!$A$7:$J$31,10,FALSE)="","",VLOOKUP(Table1[[#This Row],[sheet]],Prg!$A$7:$J$31,10,FALSE)*1)</f>
        <v/>
      </c>
      <c r="AF1346" s="72">
        <f>VLOOKUP(Table1[[#This Row],[sheet]],Prg!$A$7:$J$31,5,FALSE)</f>
        <v>0</v>
      </c>
      <c r="AG1346" s="72">
        <f>ROW()</f>
        <v>1346</v>
      </c>
    </row>
    <row r="1347" spans="24:33" hidden="1" x14ac:dyDescent="0.3">
      <c r="X1347" s="66">
        <v>8</v>
      </c>
      <c r="Y1347" s="66" t="s">
        <v>478</v>
      </c>
      <c r="Z1347" s="66" t="s">
        <v>26</v>
      </c>
      <c r="AA1347" s="66" t="str">
        <f>IF(OR(VLOOKUP(Table1[[#This Row],[sheet]],Prg!$A$7:$F$31,6,FALSE)=Prg!$O$2,VLOOKUP(Table1[[#This Row],[sheet]],Prg!$A$7:$F$31,6,FALSE)=Prg!$O$3),"Yes","No")</f>
        <v>No</v>
      </c>
      <c r="AB1347" s="66">
        <v>2024</v>
      </c>
      <c r="AC1347" s="72">
        <v>17</v>
      </c>
      <c r="AD1347" s="66">
        <f ca="1">IF(ISERROR(VLOOKUP(Table1[[#This Row],[item]],INDIRECT("'"&amp;Table1[[#This Row],[sheet]]&amp;"'!$A$8:$T$42"),Table1[[#This Row],[r]],FALSE)),"",VLOOKUP(Table1[[#This Row],[item]],INDIRECT("'"&amp;Table1[[#This Row],[sheet]]&amp;"'!$A$8:$T$42"),Table1[[#This Row],[r]],FALSE))</f>
        <v>0</v>
      </c>
      <c r="AE1347" s="72" t="str">
        <f>IF(VLOOKUP(Table1[[#This Row],[sheet]],Prg!$A$7:$J$31,10,FALSE)="","",VLOOKUP(Table1[[#This Row],[sheet]],Prg!$A$7:$J$31,10,FALSE)*1)</f>
        <v/>
      </c>
      <c r="AF1347" s="72">
        <f>VLOOKUP(Table1[[#This Row],[sheet]],Prg!$A$7:$J$31,5,FALSE)</f>
        <v>0</v>
      </c>
      <c r="AG1347" s="72">
        <f>ROW()</f>
        <v>1347</v>
      </c>
    </row>
    <row r="1348" spans="24:33" hidden="1" x14ac:dyDescent="0.3">
      <c r="X1348" s="66">
        <v>8</v>
      </c>
      <c r="Y1348" s="66" t="s">
        <v>479</v>
      </c>
      <c r="Z1348" s="66" t="s">
        <v>27</v>
      </c>
      <c r="AA1348" s="66" t="str">
        <f>IF(OR(VLOOKUP(Table1[[#This Row],[sheet]],Prg!$A$7:$F$31,6,FALSE)=Prg!$O$2,VLOOKUP(Table1[[#This Row],[sheet]],Prg!$A$7:$F$31,6,FALSE)=Prg!$O$3),"Yes","No")</f>
        <v>No</v>
      </c>
      <c r="AB1348" s="66">
        <v>2024</v>
      </c>
      <c r="AC1348" s="72">
        <v>17</v>
      </c>
      <c r="AD1348" s="66">
        <f ca="1">IF(ISERROR(VLOOKUP(Table1[[#This Row],[item]],INDIRECT("'"&amp;Table1[[#This Row],[sheet]]&amp;"'!$A$8:$T$42"),Table1[[#This Row],[r]],FALSE)),"",VLOOKUP(Table1[[#This Row],[item]],INDIRECT("'"&amp;Table1[[#This Row],[sheet]]&amp;"'!$A$8:$T$42"),Table1[[#This Row],[r]],FALSE))</f>
        <v>0</v>
      </c>
      <c r="AE1348" s="72" t="str">
        <f>IF(VLOOKUP(Table1[[#This Row],[sheet]],Prg!$A$7:$J$31,10,FALSE)="","",VLOOKUP(Table1[[#This Row],[sheet]],Prg!$A$7:$J$31,10,FALSE)*1)</f>
        <v/>
      </c>
      <c r="AF1348" s="72">
        <f>VLOOKUP(Table1[[#This Row],[sheet]],Prg!$A$7:$J$31,5,FALSE)</f>
        <v>0</v>
      </c>
      <c r="AG1348" s="72">
        <f>ROW()</f>
        <v>1348</v>
      </c>
    </row>
    <row r="1349" spans="24:33" hidden="1" x14ac:dyDescent="0.3">
      <c r="X1349" s="66">
        <v>8</v>
      </c>
      <c r="Y1349" s="66" t="s">
        <v>475</v>
      </c>
      <c r="Z1349" s="66" t="s">
        <v>28</v>
      </c>
      <c r="AA1349" s="66" t="str">
        <f>IF(OR(VLOOKUP(Table1[[#This Row],[sheet]],Prg!$A$7:$F$31,6,FALSE)=Prg!$O$2,VLOOKUP(Table1[[#This Row],[sheet]],Prg!$A$7:$F$31,6,FALSE)=Prg!$O$3),"Yes","No")</f>
        <v>No</v>
      </c>
      <c r="AB1349" s="66">
        <v>2024</v>
      </c>
      <c r="AC1349" s="72">
        <v>17</v>
      </c>
      <c r="AD1349" s="66">
        <f ca="1">IF(ISERROR(VLOOKUP(Table1[[#This Row],[item]],INDIRECT("'"&amp;Table1[[#This Row],[sheet]]&amp;"'!$A$8:$T$42"),Table1[[#This Row],[r]],FALSE)),"",VLOOKUP(Table1[[#This Row],[item]],INDIRECT("'"&amp;Table1[[#This Row],[sheet]]&amp;"'!$A$8:$T$42"),Table1[[#This Row],[r]],FALSE))</f>
        <v>0</v>
      </c>
      <c r="AE1349" s="72" t="str">
        <f>IF(VLOOKUP(Table1[[#This Row],[sheet]],Prg!$A$7:$J$31,10,FALSE)="","",VLOOKUP(Table1[[#This Row],[sheet]],Prg!$A$7:$J$31,10,FALSE)*1)</f>
        <v/>
      </c>
      <c r="AF1349" s="72">
        <f>VLOOKUP(Table1[[#This Row],[sheet]],Prg!$A$7:$J$31,5,FALSE)</f>
        <v>0</v>
      </c>
      <c r="AG1349" s="72">
        <f>ROW()</f>
        <v>1349</v>
      </c>
    </row>
    <row r="1350" spans="24:33" hidden="1" x14ac:dyDescent="0.3">
      <c r="X1350" s="66">
        <v>8</v>
      </c>
      <c r="Y1350" s="66" t="s">
        <v>480</v>
      </c>
      <c r="Z1350" s="66" t="s">
        <v>29</v>
      </c>
      <c r="AA1350" s="66" t="str">
        <f>IF(OR(VLOOKUP(Table1[[#This Row],[sheet]],Prg!$A$7:$F$31,6,FALSE)=Prg!$O$2,VLOOKUP(Table1[[#This Row],[sheet]],Prg!$A$7:$F$31,6,FALSE)=Prg!$O$3),"Yes","No")</f>
        <v>No</v>
      </c>
      <c r="AB1350" s="66">
        <v>2024</v>
      </c>
      <c r="AC1350" s="72">
        <v>17</v>
      </c>
      <c r="AD1350" s="66">
        <f ca="1">IF(ISERROR(VLOOKUP(Table1[[#This Row],[item]],INDIRECT("'"&amp;Table1[[#This Row],[sheet]]&amp;"'!$A$8:$T$42"),Table1[[#This Row],[r]],FALSE)),"",VLOOKUP(Table1[[#This Row],[item]],INDIRECT("'"&amp;Table1[[#This Row],[sheet]]&amp;"'!$A$8:$T$42"),Table1[[#This Row],[r]],FALSE))</f>
        <v>0</v>
      </c>
      <c r="AE1350" s="72" t="str">
        <f>IF(VLOOKUP(Table1[[#This Row],[sheet]],Prg!$A$7:$J$31,10,FALSE)="","",VLOOKUP(Table1[[#This Row],[sheet]],Prg!$A$7:$J$31,10,FALSE)*1)</f>
        <v/>
      </c>
      <c r="AF1350" s="72">
        <f>VLOOKUP(Table1[[#This Row],[sheet]],Prg!$A$7:$J$31,5,FALSE)</f>
        <v>0</v>
      </c>
      <c r="AG1350" s="72">
        <f>ROW()</f>
        <v>1350</v>
      </c>
    </row>
    <row r="1351" spans="24:33" hidden="1" x14ac:dyDescent="0.3">
      <c r="X1351" s="66">
        <v>8</v>
      </c>
      <c r="Y1351" s="66" t="s">
        <v>481</v>
      </c>
      <c r="Z1351" s="66" t="s">
        <v>30</v>
      </c>
      <c r="AA1351" s="66" t="str">
        <f>IF(OR(VLOOKUP(Table1[[#This Row],[sheet]],Prg!$A$7:$F$31,6,FALSE)=Prg!$O$2,VLOOKUP(Table1[[#This Row],[sheet]],Prg!$A$7:$F$31,6,FALSE)=Prg!$O$3),"Yes","No")</f>
        <v>No</v>
      </c>
      <c r="AB1351" s="66">
        <v>2024</v>
      </c>
      <c r="AC1351" s="72">
        <v>17</v>
      </c>
      <c r="AD1351" s="66">
        <f ca="1">IF(ISERROR(VLOOKUP(Table1[[#This Row],[item]],INDIRECT("'"&amp;Table1[[#This Row],[sheet]]&amp;"'!$A$8:$T$42"),Table1[[#This Row],[r]],FALSE)),"",VLOOKUP(Table1[[#This Row],[item]],INDIRECT("'"&amp;Table1[[#This Row],[sheet]]&amp;"'!$A$8:$T$42"),Table1[[#This Row],[r]],FALSE))</f>
        <v>0</v>
      </c>
      <c r="AE1351" s="72" t="str">
        <f>IF(VLOOKUP(Table1[[#This Row],[sheet]],Prg!$A$7:$J$31,10,FALSE)="","",VLOOKUP(Table1[[#This Row],[sheet]],Prg!$A$7:$J$31,10,FALSE)*1)</f>
        <v/>
      </c>
      <c r="AF1351" s="72">
        <f>VLOOKUP(Table1[[#This Row],[sheet]],Prg!$A$7:$J$31,5,FALSE)</f>
        <v>0</v>
      </c>
      <c r="AG1351" s="72">
        <f>ROW()</f>
        <v>1351</v>
      </c>
    </row>
    <row r="1352" spans="24:33" hidden="1" x14ac:dyDescent="0.3">
      <c r="X1352" s="66">
        <v>8</v>
      </c>
      <c r="Y1352" s="66" t="s">
        <v>482</v>
      </c>
      <c r="Z1352" s="66" t="s">
        <v>27</v>
      </c>
      <c r="AA1352" s="66" t="str">
        <f>IF(OR(VLOOKUP(Table1[[#This Row],[sheet]],Prg!$A$7:$F$31,6,FALSE)=Prg!$O$2,VLOOKUP(Table1[[#This Row],[sheet]],Prg!$A$7:$F$31,6,FALSE)=Prg!$O$3),"Yes","No")</f>
        <v>No</v>
      </c>
      <c r="AB1352" s="66">
        <v>2024</v>
      </c>
      <c r="AC1352" s="72">
        <v>17</v>
      </c>
      <c r="AD1352" s="66">
        <f ca="1">IF(ISERROR(VLOOKUP(Table1[[#This Row],[item]],INDIRECT("'"&amp;Table1[[#This Row],[sheet]]&amp;"'!$A$8:$T$42"),Table1[[#This Row],[r]],FALSE)),"",VLOOKUP(Table1[[#This Row],[item]],INDIRECT("'"&amp;Table1[[#This Row],[sheet]]&amp;"'!$A$8:$T$42"),Table1[[#This Row],[r]],FALSE))</f>
        <v>0</v>
      </c>
      <c r="AE1352" s="72" t="str">
        <f>IF(VLOOKUP(Table1[[#This Row],[sheet]],Prg!$A$7:$J$31,10,FALSE)="","",VLOOKUP(Table1[[#This Row],[sheet]],Prg!$A$7:$J$31,10,FALSE)*1)</f>
        <v/>
      </c>
      <c r="AF1352" s="72">
        <f>VLOOKUP(Table1[[#This Row],[sheet]],Prg!$A$7:$J$31,5,FALSE)</f>
        <v>0</v>
      </c>
      <c r="AG1352" s="72">
        <f>ROW()</f>
        <v>1352</v>
      </c>
    </row>
    <row r="1353" spans="24:33" hidden="1" x14ac:dyDescent="0.3">
      <c r="X1353" s="66">
        <v>8</v>
      </c>
      <c r="Y1353" s="66" t="s">
        <v>476</v>
      </c>
      <c r="Z1353" s="66" t="s">
        <v>469</v>
      </c>
      <c r="AA1353" s="66" t="str">
        <f>IF(OR(VLOOKUP(Table1[[#This Row],[sheet]],Prg!$A$7:$F$31,6,FALSE)=Prg!$O$2,VLOOKUP(Table1[[#This Row],[sheet]],Prg!$A$7:$F$31,6,FALSE)=Prg!$O$3),"Yes","No")</f>
        <v>No</v>
      </c>
      <c r="AB1353" s="66">
        <v>2024</v>
      </c>
      <c r="AC1353" s="72">
        <v>17</v>
      </c>
      <c r="AD1353" s="66">
        <f ca="1">IF(ISERROR(VLOOKUP(Table1[[#This Row],[item]],INDIRECT("'"&amp;Table1[[#This Row],[sheet]]&amp;"'!$A$8:$T$42"),Table1[[#This Row],[r]],FALSE)),"",VLOOKUP(Table1[[#This Row],[item]],INDIRECT("'"&amp;Table1[[#This Row],[sheet]]&amp;"'!$A$8:$T$42"),Table1[[#This Row],[r]],FALSE))</f>
        <v>0</v>
      </c>
      <c r="AE1353" s="72" t="str">
        <f>IF(VLOOKUP(Table1[[#This Row],[sheet]],Prg!$A$7:$J$31,10,FALSE)="","",VLOOKUP(Table1[[#This Row],[sheet]],Prg!$A$7:$J$31,10,FALSE)*1)</f>
        <v/>
      </c>
      <c r="AF1353" s="72">
        <f>VLOOKUP(Table1[[#This Row],[sheet]],Prg!$A$7:$J$31,5,FALSE)</f>
        <v>0</v>
      </c>
      <c r="AG1353" s="72">
        <f>ROW()</f>
        <v>1353</v>
      </c>
    </row>
    <row r="1354" spans="24:33" hidden="1" x14ac:dyDescent="0.3">
      <c r="X1354" s="66">
        <v>8</v>
      </c>
      <c r="Y1354" s="66" t="s">
        <v>483</v>
      </c>
      <c r="Z1354" s="66" t="s">
        <v>470</v>
      </c>
      <c r="AA1354" s="66" t="str">
        <f>IF(OR(VLOOKUP(Table1[[#This Row],[sheet]],Prg!$A$7:$F$31,6,FALSE)=Prg!$O$2,VLOOKUP(Table1[[#This Row],[sheet]],Prg!$A$7:$F$31,6,FALSE)=Prg!$O$3),"Yes","No")</f>
        <v>No</v>
      </c>
      <c r="AB1354" s="66">
        <v>2024</v>
      </c>
      <c r="AC1354" s="72">
        <v>17</v>
      </c>
      <c r="AD1354" s="66">
        <f ca="1">IF(ISERROR(VLOOKUP(Table1[[#This Row],[item]],INDIRECT("'"&amp;Table1[[#This Row],[sheet]]&amp;"'!$A$8:$T$42"),Table1[[#This Row],[r]],FALSE)),"",VLOOKUP(Table1[[#This Row],[item]],INDIRECT("'"&amp;Table1[[#This Row],[sheet]]&amp;"'!$A$8:$T$42"),Table1[[#This Row],[r]],FALSE))</f>
        <v>0</v>
      </c>
      <c r="AE1354" s="72" t="str">
        <f>IF(VLOOKUP(Table1[[#This Row],[sheet]],Prg!$A$7:$J$31,10,FALSE)="","",VLOOKUP(Table1[[#This Row],[sheet]],Prg!$A$7:$J$31,10,FALSE)*1)</f>
        <v/>
      </c>
      <c r="AF1354" s="72">
        <f>VLOOKUP(Table1[[#This Row],[sheet]],Prg!$A$7:$J$31,5,FALSE)</f>
        <v>0</v>
      </c>
      <c r="AG1354" s="72">
        <f>ROW()</f>
        <v>1354</v>
      </c>
    </row>
    <row r="1355" spans="24:33" hidden="1" x14ac:dyDescent="0.3">
      <c r="X1355" s="66">
        <v>8</v>
      </c>
      <c r="Y1355" s="66" t="s">
        <v>484</v>
      </c>
      <c r="Z1355" s="66" t="s">
        <v>471</v>
      </c>
      <c r="AA1355" s="66" t="str">
        <f>IF(OR(VLOOKUP(Table1[[#This Row],[sheet]],Prg!$A$7:$F$31,6,FALSE)=Prg!$O$2,VLOOKUP(Table1[[#This Row],[sheet]],Prg!$A$7:$F$31,6,FALSE)=Prg!$O$3),"Yes","No")</f>
        <v>No</v>
      </c>
      <c r="AB1355" s="66">
        <v>2024</v>
      </c>
      <c r="AC1355" s="72">
        <v>17</v>
      </c>
      <c r="AD1355" s="66">
        <f ca="1">IF(ISERROR(VLOOKUP(Table1[[#This Row],[item]],INDIRECT("'"&amp;Table1[[#This Row],[sheet]]&amp;"'!$A$8:$T$42"),Table1[[#This Row],[r]],FALSE)),"",VLOOKUP(Table1[[#This Row],[item]],INDIRECT("'"&amp;Table1[[#This Row],[sheet]]&amp;"'!$A$8:$T$42"),Table1[[#This Row],[r]],FALSE))</f>
        <v>0</v>
      </c>
      <c r="AE1355" s="72" t="str">
        <f>IF(VLOOKUP(Table1[[#This Row],[sheet]],Prg!$A$7:$J$31,10,FALSE)="","",VLOOKUP(Table1[[#This Row],[sheet]],Prg!$A$7:$J$31,10,FALSE)*1)</f>
        <v/>
      </c>
      <c r="AF1355" s="72">
        <f>VLOOKUP(Table1[[#This Row],[sheet]],Prg!$A$7:$J$31,5,FALSE)</f>
        <v>0</v>
      </c>
      <c r="AG1355" s="72">
        <f>ROW()</f>
        <v>1355</v>
      </c>
    </row>
    <row r="1356" spans="24:33" hidden="1" x14ac:dyDescent="0.3">
      <c r="X1356" s="66">
        <v>8</v>
      </c>
      <c r="Y1356" s="66" t="s">
        <v>485</v>
      </c>
      <c r="Z1356" s="66" t="s">
        <v>472</v>
      </c>
      <c r="AA1356" s="66" t="str">
        <f>IF(OR(VLOOKUP(Table1[[#This Row],[sheet]],Prg!$A$7:$F$31,6,FALSE)=Prg!$O$2,VLOOKUP(Table1[[#This Row],[sheet]],Prg!$A$7:$F$31,6,FALSE)=Prg!$O$3),"Yes","No")</f>
        <v>No</v>
      </c>
      <c r="AB1356" s="66">
        <v>2024</v>
      </c>
      <c r="AC1356" s="72">
        <v>17</v>
      </c>
      <c r="AD1356" s="66">
        <f ca="1">IF(ISERROR(VLOOKUP(Table1[[#This Row],[item]],INDIRECT("'"&amp;Table1[[#This Row],[sheet]]&amp;"'!$A$8:$T$42"),Table1[[#This Row],[r]],FALSE)),"",VLOOKUP(Table1[[#This Row],[item]],INDIRECT("'"&amp;Table1[[#This Row],[sheet]]&amp;"'!$A$8:$T$42"),Table1[[#This Row],[r]],FALSE))</f>
        <v>0</v>
      </c>
      <c r="AE1356" s="72" t="str">
        <f>IF(VLOOKUP(Table1[[#This Row],[sheet]],Prg!$A$7:$J$31,10,FALSE)="","",VLOOKUP(Table1[[#This Row],[sheet]],Prg!$A$7:$J$31,10,FALSE)*1)</f>
        <v/>
      </c>
      <c r="AF1356" s="72">
        <f>VLOOKUP(Table1[[#This Row],[sheet]],Prg!$A$7:$J$31,5,FALSE)</f>
        <v>0</v>
      </c>
      <c r="AG1356" s="72">
        <f>ROW()</f>
        <v>1356</v>
      </c>
    </row>
    <row r="1357" spans="24:33" hidden="1" x14ac:dyDescent="0.3">
      <c r="X1357" s="66">
        <v>8</v>
      </c>
      <c r="Y1357" s="66" t="s">
        <v>486</v>
      </c>
      <c r="Z1357" s="66" t="s">
        <v>31</v>
      </c>
      <c r="AA1357" s="66" t="str">
        <f>IF(OR(VLOOKUP(Table1[[#This Row],[sheet]],Prg!$A$7:$F$31,6,FALSE)=Prg!$O$2,VLOOKUP(Table1[[#This Row],[sheet]],Prg!$A$7:$F$31,6,FALSE)=Prg!$O$3),"Yes","No")</f>
        <v>No</v>
      </c>
      <c r="AB1357" s="66">
        <v>2024</v>
      </c>
      <c r="AC1357" s="72">
        <v>17</v>
      </c>
      <c r="AD1357" s="66">
        <f ca="1">IF(ISERROR(VLOOKUP(Table1[[#This Row],[item]],INDIRECT("'"&amp;Table1[[#This Row],[sheet]]&amp;"'!$A$8:$T$42"),Table1[[#This Row],[r]],FALSE)),"",VLOOKUP(Table1[[#This Row],[item]],INDIRECT("'"&amp;Table1[[#This Row],[sheet]]&amp;"'!$A$8:$T$42"),Table1[[#This Row],[r]],FALSE))</f>
        <v>0</v>
      </c>
      <c r="AE1357" s="72" t="str">
        <f>IF(VLOOKUP(Table1[[#This Row],[sheet]],Prg!$A$7:$J$31,10,FALSE)="","",VLOOKUP(Table1[[#This Row],[sheet]],Prg!$A$7:$J$31,10,FALSE)*1)</f>
        <v/>
      </c>
      <c r="AF1357" s="72">
        <f>VLOOKUP(Table1[[#This Row],[sheet]],Prg!$A$7:$J$31,5,FALSE)</f>
        <v>0</v>
      </c>
      <c r="AG1357" s="72">
        <f>ROW()</f>
        <v>1357</v>
      </c>
    </row>
    <row r="1358" spans="24:33" hidden="1" x14ac:dyDescent="0.3">
      <c r="X1358" s="66">
        <v>8</v>
      </c>
      <c r="Y1358" s="66" t="s">
        <v>487</v>
      </c>
      <c r="Z1358" s="66" t="s">
        <v>12</v>
      </c>
      <c r="AA1358" s="66" t="str">
        <f>IF(OR(VLOOKUP(Table1[[#This Row],[sheet]],Prg!$A$7:$F$31,6,FALSE)=Prg!$O$2,VLOOKUP(Table1[[#This Row],[sheet]],Prg!$A$7:$F$31,6,FALSE)=Prg!$O$3),"Yes","No")</f>
        <v>No</v>
      </c>
      <c r="AB1358" s="66">
        <v>2025</v>
      </c>
      <c r="AC1358" s="72">
        <v>18</v>
      </c>
      <c r="AD1358" s="66">
        <f ca="1">IF(ISERROR(VLOOKUP(Table1[[#This Row],[item]],INDIRECT("'"&amp;Table1[[#This Row],[sheet]]&amp;"'!$A$8:$T$42"),Table1[[#This Row],[r]],FALSE)),"",VLOOKUP(Table1[[#This Row],[item]],INDIRECT("'"&amp;Table1[[#This Row],[sheet]]&amp;"'!$A$8:$T$42"),Table1[[#This Row],[r]],FALSE))</f>
        <v>0</v>
      </c>
      <c r="AE1358" s="72" t="str">
        <f>IF(VLOOKUP(Table1[[#This Row],[sheet]],Prg!$A$7:$J$31,10,FALSE)="","",VLOOKUP(Table1[[#This Row],[sheet]],Prg!$A$7:$J$31,10,FALSE)*1)</f>
        <v/>
      </c>
      <c r="AF1358" s="72">
        <f>VLOOKUP(Table1[[#This Row],[sheet]],Prg!$A$7:$J$31,5,FALSE)</f>
        <v>0</v>
      </c>
      <c r="AG1358" s="72">
        <f>ROW()</f>
        <v>1358</v>
      </c>
    </row>
    <row r="1359" spans="24:33" hidden="1" x14ac:dyDescent="0.3">
      <c r="X1359" s="66">
        <v>8</v>
      </c>
      <c r="Y1359" s="66" t="s">
        <v>488</v>
      </c>
      <c r="Z1359" s="66" t="s">
        <v>13</v>
      </c>
      <c r="AA1359" s="66" t="str">
        <f>IF(OR(VLOOKUP(Table1[[#This Row],[sheet]],Prg!$A$7:$F$31,6,FALSE)=Prg!$O$2,VLOOKUP(Table1[[#This Row],[sheet]],Prg!$A$7:$F$31,6,FALSE)=Prg!$O$3),"Yes","No")</f>
        <v>No</v>
      </c>
      <c r="AB1359" s="66">
        <v>2025</v>
      </c>
      <c r="AC1359" s="72">
        <v>18</v>
      </c>
      <c r="AD1359" s="66">
        <f ca="1">IF(ISERROR(VLOOKUP(Table1[[#This Row],[item]],INDIRECT("'"&amp;Table1[[#This Row],[sheet]]&amp;"'!$A$8:$T$42"),Table1[[#This Row],[r]],FALSE)),"",VLOOKUP(Table1[[#This Row],[item]],INDIRECT("'"&amp;Table1[[#This Row],[sheet]]&amp;"'!$A$8:$T$42"),Table1[[#This Row],[r]],FALSE))</f>
        <v>0</v>
      </c>
      <c r="AE1359" s="72" t="str">
        <f>IF(VLOOKUP(Table1[[#This Row],[sheet]],Prg!$A$7:$J$31,10,FALSE)="","",VLOOKUP(Table1[[#This Row],[sheet]],Prg!$A$7:$J$31,10,FALSE)*1)</f>
        <v/>
      </c>
      <c r="AF1359" s="72">
        <f>VLOOKUP(Table1[[#This Row],[sheet]],Prg!$A$7:$J$31,5,FALSE)</f>
        <v>0</v>
      </c>
      <c r="AG1359" s="72">
        <f>ROW()</f>
        <v>1359</v>
      </c>
    </row>
    <row r="1360" spans="24:33" hidden="1" x14ac:dyDescent="0.3">
      <c r="X1360" s="66">
        <v>8</v>
      </c>
      <c r="Y1360" s="66" t="s">
        <v>489</v>
      </c>
      <c r="Z1360" s="66" t="s">
        <v>14</v>
      </c>
      <c r="AA1360" s="66" t="str">
        <f>IF(OR(VLOOKUP(Table1[[#This Row],[sheet]],Prg!$A$7:$F$31,6,FALSE)=Prg!$O$2,VLOOKUP(Table1[[#This Row],[sheet]],Prg!$A$7:$F$31,6,FALSE)=Prg!$O$3),"Yes","No")</f>
        <v>No</v>
      </c>
      <c r="AB1360" s="66">
        <v>2025</v>
      </c>
      <c r="AC1360" s="72">
        <v>18</v>
      </c>
      <c r="AD1360" s="66">
        <f ca="1">IF(ISERROR(VLOOKUP(Table1[[#This Row],[item]],INDIRECT("'"&amp;Table1[[#This Row],[sheet]]&amp;"'!$A$8:$T$42"),Table1[[#This Row],[r]],FALSE)),"",VLOOKUP(Table1[[#This Row],[item]],INDIRECT("'"&amp;Table1[[#This Row],[sheet]]&amp;"'!$A$8:$T$42"),Table1[[#This Row],[r]],FALSE))</f>
        <v>0</v>
      </c>
      <c r="AE1360" s="72" t="str">
        <f>IF(VLOOKUP(Table1[[#This Row],[sheet]],Prg!$A$7:$J$31,10,FALSE)="","",VLOOKUP(Table1[[#This Row],[sheet]],Prg!$A$7:$J$31,10,FALSE)*1)</f>
        <v/>
      </c>
      <c r="AF1360" s="72">
        <f>VLOOKUP(Table1[[#This Row],[sheet]],Prg!$A$7:$J$31,5,FALSE)</f>
        <v>0</v>
      </c>
      <c r="AG1360" s="72">
        <f>ROW()</f>
        <v>1360</v>
      </c>
    </row>
    <row r="1361" spans="24:33" hidden="1" x14ac:dyDescent="0.3">
      <c r="X1361" s="66">
        <v>8</v>
      </c>
      <c r="Y1361" s="66" t="s">
        <v>490</v>
      </c>
      <c r="Z1361" s="66" t="s">
        <v>464</v>
      </c>
      <c r="AA1361" s="66" t="str">
        <f>IF(OR(VLOOKUP(Table1[[#This Row],[sheet]],Prg!$A$7:$F$31,6,FALSE)=Prg!$O$2,VLOOKUP(Table1[[#This Row],[sheet]],Prg!$A$7:$F$31,6,FALSE)=Prg!$O$3),"Yes","No")</f>
        <v>No</v>
      </c>
      <c r="AB1361" s="66">
        <v>2025</v>
      </c>
      <c r="AC1361" s="72">
        <v>18</v>
      </c>
      <c r="AD1361" s="66">
        <f ca="1">IF(ISERROR(VLOOKUP(Table1[[#This Row],[item]],INDIRECT("'"&amp;Table1[[#This Row],[sheet]]&amp;"'!$A$8:$T$42"),Table1[[#This Row],[r]],FALSE)),"",VLOOKUP(Table1[[#This Row],[item]],INDIRECT("'"&amp;Table1[[#This Row],[sheet]]&amp;"'!$A$8:$T$42"),Table1[[#This Row],[r]],FALSE))</f>
        <v>0</v>
      </c>
      <c r="AE1361" s="72" t="str">
        <f>IF(VLOOKUP(Table1[[#This Row],[sheet]],Prg!$A$7:$J$31,10,FALSE)="","",VLOOKUP(Table1[[#This Row],[sheet]],Prg!$A$7:$J$31,10,FALSE)*1)</f>
        <v/>
      </c>
      <c r="AF1361" s="72">
        <f>VLOOKUP(Table1[[#This Row],[sheet]],Prg!$A$7:$J$31,5,FALSE)</f>
        <v>0</v>
      </c>
      <c r="AG1361" s="72">
        <f>ROW()</f>
        <v>1361</v>
      </c>
    </row>
    <row r="1362" spans="24:33" hidden="1" x14ac:dyDescent="0.3">
      <c r="X1362" s="66">
        <v>8</v>
      </c>
      <c r="Y1362" s="66" t="s">
        <v>491</v>
      </c>
      <c r="Z1362" s="66" t="s">
        <v>15</v>
      </c>
      <c r="AA1362" s="66" t="str">
        <f>IF(OR(VLOOKUP(Table1[[#This Row],[sheet]],Prg!$A$7:$F$31,6,FALSE)=Prg!$O$2,VLOOKUP(Table1[[#This Row],[sheet]],Prg!$A$7:$F$31,6,FALSE)=Prg!$O$3),"Yes","No")</f>
        <v>No</v>
      </c>
      <c r="AB1362" s="66">
        <v>2025</v>
      </c>
      <c r="AC1362" s="72">
        <v>18</v>
      </c>
      <c r="AD1362" s="66">
        <f ca="1">IF(ISERROR(VLOOKUP(Table1[[#This Row],[item]],INDIRECT("'"&amp;Table1[[#This Row],[sheet]]&amp;"'!$A$8:$T$42"),Table1[[#This Row],[r]],FALSE)),"",VLOOKUP(Table1[[#This Row],[item]],INDIRECT("'"&amp;Table1[[#This Row],[sheet]]&amp;"'!$A$8:$T$42"),Table1[[#This Row],[r]],FALSE))</f>
        <v>0</v>
      </c>
      <c r="AE1362" s="72" t="str">
        <f>IF(VLOOKUP(Table1[[#This Row],[sheet]],Prg!$A$7:$J$31,10,FALSE)="","",VLOOKUP(Table1[[#This Row],[sheet]],Prg!$A$7:$J$31,10,FALSE)*1)</f>
        <v/>
      </c>
      <c r="AF1362" s="72">
        <f>VLOOKUP(Table1[[#This Row],[sheet]],Prg!$A$7:$J$31,5,FALSE)</f>
        <v>0</v>
      </c>
      <c r="AG1362" s="72">
        <f>ROW()</f>
        <v>1362</v>
      </c>
    </row>
    <row r="1363" spans="24:33" hidden="1" x14ac:dyDescent="0.3">
      <c r="X1363" s="66">
        <v>8</v>
      </c>
      <c r="Y1363" s="66" t="s">
        <v>492</v>
      </c>
      <c r="Z1363" s="66" t="s">
        <v>16</v>
      </c>
      <c r="AA1363" s="66" t="str">
        <f>IF(OR(VLOOKUP(Table1[[#This Row],[sheet]],Prg!$A$7:$F$31,6,FALSE)=Prg!$O$2,VLOOKUP(Table1[[#This Row],[sheet]],Prg!$A$7:$F$31,6,FALSE)=Prg!$O$3),"Yes","No")</f>
        <v>No</v>
      </c>
      <c r="AB1363" s="66">
        <v>2025</v>
      </c>
      <c r="AC1363" s="72">
        <v>18</v>
      </c>
      <c r="AD1363" s="66">
        <f ca="1">IF(ISERROR(VLOOKUP(Table1[[#This Row],[item]],INDIRECT("'"&amp;Table1[[#This Row],[sheet]]&amp;"'!$A$8:$T$42"),Table1[[#This Row],[r]],FALSE)),"",VLOOKUP(Table1[[#This Row],[item]],INDIRECT("'"&amp;Table1[[#This Row],[sheet]]&amp;"'!$A$8:$T$42"),Table1[[#This Row],[r]],FALSE))</f>
        <v>0</v>
      </c>
      <c r="AE1363" s="72" t="str">
        <f>IF(VLOOKUP(Table1[[#This Row],[sheet]],Prg!$A$7:$J$31,10,FALSE)="","",VLOOKUP(Table1[[#This Row],[sheet]],Prg!$A$7:$J$31,10,FALSE)*1)</f>
        <v/>
      </c>
      <c r="AF1363" s="72">
        <f>VLOOKUP(Table1[[#This Row],[sheet]],Prg!$A$7:$J$31,5,FALSE)</f>
        <v>0</v>
      </c>
      <c r="AG1363" s="72">
        <f>ROW()</f>
        <v>1363</v>
      </c>
    </row>
    <row r="1364" spans="24:33" hidden="1" x14ac:dyDescent="0.3">
      <c r="X1364" s="66">
        <v>8</v>
      </c>
      <c r="Y1364" s="66" t="s">
        <v>493</v>
      </c>
      <c r="Z1364" s="66" t="s">
        <v>17</v>
      </c>
      <c r="AA1364" s="66" t="str">
        <f>IF(OR(VLOOKUP(Table1[[#This Row],[sheet]],Prg!$A$7:$F$31,6,FALSE)=Prg!$O$2,VLOOKUP(Table1[[#This Row],[sheet]],Prg!$A$7:$F$31,6,FALSE)=Prg!$O$3),"Yes","No")</f>
        <v>No</v>
      </c>
      <c r="AB1364" s="66">
        <v>2025</v>
      </c>
      <c r="AC1364" s="72">
        <v>18</v>
      </c>
      <c r="AD1364" s="66">
        <f ca="1">IF(ISERROR(VLOOKUP(Table1[[#This Row],[item]],INDIRECT("'"&amp;Table1[[#This Row],[sheet]]&amp;"'!$A$8:$T$42"),Table1[[#This Row],[r]],FALSE)),"",VLOOKUP(Table1[[#This Row],[item]],INDIRECT("'"&amp;Table1[[#This Row],[sheet]]&amp;"'!$A$8:$T$42"),Table1[[#This Row],[r]],FALSE))</f>
        <v>0</v>
      </c>
      <c r="AE1364" s="72" t="str">
        <f>IF(VLOOKUP(Table1[[#This Row],[sheet]],Prg!$A$7:$J$31,10,FALSE)="","",VLOOKUP(Table1[[#This Row],[sheet]],Prg!$A$7:$J$31,10,FALSE)*1)</f>
        <v/>
      </c>
      <c r="AF1364" s="72">
        <f>VLOOKUP(Table1[[#This Row],[sheet]],Prg!$A$7:$J$31,5,FALSE)</f>
        <v>0</v>
      </c>
      <c r="AG1364" s="72">
        <f>ROW()</f>
        <v>1364</v>
      </c>
    </row>
    <row r="1365" spans="24:33" hidden="1" x14ac:dyDescent="0.3">
      <c r="X1365" s="66">
        <v>8</v>
      </c>
      <c r="Y1365" s="66" t="s">
        <v>494</v>
      </c>
      <c r="Z1365" s="66" t="s">
        <v>465</v>
      </c>
      <c r="AA1365" s="66" t="str">
        <f>IF(OR(VLOOKUP(Table1[[#This Row],[sheet]],Prg!$A$7:$F$31,6,FALSE)=Prg!$O$2,VLOOKUP(Table1[[#This Row],[sheet]],Prg!$A$7:$F$31,6,FALSE)=Prg!$O$3),"Yes","No")</f>
        <v>No</v>
      </c>
      <c r="AB1365" s="66">
        <v>2025</v>
      </c>
      <c r="AC1365" s="72">
        <v>18</v>
      </c>
      <c r="AD1365" s="66">
        <f ca="1">IF(ISERROR(VLOOKUP(Table1[[#This Row],[item]],INDIRECT("'"&amp;Table1[[#This Row],[sheet]]&amp;"'!$A$8:$T$42"),Table1[[#This Row],[r]],FALSE)),"",VLOOKUP(Table1[[#This Row],[item]],INDIRECT("'"&amp;Table1[[#This Row],[sheet]]&amp;"'!$A$8:$T$42"),Table1[[#This Row],[r]],FALSE))</f>
        <v>0</v>
      </c>
      <c r="AE1365" s="72" t="str">
        <f>IF(VLOOKUP(Table1[[#This Row],[sheet]],Prg!$A$7:$J$31,10,FALSE)="","",VLOOKUP(Table1[[#This Row],[sheet]],Prg!$A$7:$J$31,10,FALSE)*1)</f>
        <v/>
      </c>
      <c r="AF1365" s="72">
        <f>VLOOKUP(Table1[[#This Row],[sheet]],Prg!$A$7:$J$31,5,FALSE)</f>
        <v>0</v>
      </c>
      <c r="AG1365" s="72">
        <f>ROW()</f>
        <v>1365</v>
      </c>
    </row>
    <row r="1366" spans="24:33" hidden="1" x14ac:dyDescent="0.3">
      <c r="X1366" s="66">
        <v>8</v>
      </c>
      <c r="Y1366" s="66" t="s">
        <v>495</v>
      </c>
      <c r="Z1366" s="66" t="s">
        <v>18</v>
      </c>
      <c r="AA1366" s="66" t="str">
        <f>IF(OR(VLOOKUP(Table1[[#This Row],[sheet]],Prg!$A$7:$F$31,6,FALSE)=Prg!$O$2,VLOOKUP(Table1[[#This Row],[sheet]],Prg!$A$7:$F$31,6,FALSE)=Prg!$O$3),"Yes","No")</f>
        <v>No</v>
      </c>
      <c r="AB1366" s="66">
        <v>2025</v>
      </c>
      <c r="AC1366" s="72">
        <v>18</v>
      </c>
      <c r="AD1366" s="66">
        <f ca="1">IF(ISERROR(VLOOKUP(Table1[[#This Row],[item]],INDIRECT("'"&amp;Table1[[#This Row],[sheet]]&amp;"'!$A$8:$T$42"),Table1[[#This Row],[r]],FALSE)),"",VLOOKUP(Table1[[#This Row],[item]],INDIRECT("'"&amp;Table1[[#This Row],[sheet]]&amp;"'!$A$8:$T$42"),Table1[[#This Row],[r]],FALSE))</f>
        <v>0</v>
      </c>
      <c r="AE1366" s="72" t="str">
        <f>IF(VLOOKUP(Table1[[#This Row],[sheet]],Prg!$A$7:$J$31,10,FALSE)="","",VLOOKUP(Table1[[#This Row],[sheet]],Prg!$A$7:$J$31,10,FALSE)*1)</f>
        <v/>
      </c>
      <c r="AF1366" s="72">
        <f>VLOOKUP(Table1[[#This Row],[sheet]],Prg!$A$7:$J$31,5,FALSE)</f>
        <v>0</v>
      </c>
      <c r="AG1366" s="72">
        <f>ROW()</f>
        <v>1366</v>
      </c>
    </row>
    <row r="1367" spans="24:33" hidden="1" x14ac:dyDescent="0.3">
      <c r="X1367" s="66">
        <v>8</v>
      </c>
      <c r="Y1367" s="66" t="s">
        <v>496</v>
      </c>
      <c r="Z1367" s="66" t="s">
        <v>19</v>
      </c>
      <c r="AA1367" s="66" t="str">
        <f>IF(OR(VLOOKUP(Table1[[#This Row],[sheet]],Prg!$A$7:$F$31,6,FALSE)=Prg!$O$2,VLOOKUP(Table1[[#This Row],[sheet]],Prg!$A$7:$F$31,6,FALSE)=Prg!$O$3),"Yes","No")</f>
        <v>No</v>
      </c>
      <c r="AB1367" s="66">
        <v>2025</v>
      </c>
      <c r="AC1367" s="72">
        <v>18</v>
      </c>
      <c r="AD1367" s="66">
        <f ca="1">IF(ISERROR(VLOOKUP(Table1[[#This Row],[item]],INDIRECT("'"&amp;Table1[[#This Row],[sheet]]&amp;"'!$A$8:$T$42"),Table1[[#This Row],[r]],FALSE)),"",VLOOKUP(Table1[[#This Row],[item]],INDIRECT("'"&amp;Table1[[#This Row],[sheet]]&amp;"'!$A$8:$T$42"),Table1[[#This Row],[r]],FALSE))</f>
        <v>0</v>
      </c>
      <c r="AE1367" s="72" t="str">
        <f>IF(VLOOKUP(Table1[[#This Row],[sheet]],Prg!$A$7:$J$31,10,FALSE)="","",VLOOKUP(Table1[[#This Row],[sheet]],Prg!$A$7:$J$31,10,FALSE)*1)</f>
        <v/>
      </c>
      <c r="AF1367" s="72">
        <f>VLOOKUP(Table1[[#This Row],[sheet]],Prg!$A$7:$J$31,5,FALSE)</f>
        <v>0</v>
      </c>
      <c r="AG1367" s="72">
        <f>ROW()</f>
        <v>1367</v>
      </c>
    </row>
    <row r="1368" spans="24:33" hidden="1" x14ac:dyDescent="0.3">
      <c r="X1368" s="66">
        <v>8</v>
      </c>
      <c r="Y1368" s="66" t="s">
        <v>497</v>
      </c>
      <c r="Z1368" s="66" t="s">
        <v>20</v>
      </c>
      <c r="AA1368" s="66" t="str">
        <f>IF(OR(VLOOKUP(Table1[[#This Row],[sheet]],Prg!$A$7:$F$31,6,FALSE)=Prg!$O$2,VLOOKUP(Table1[[#This Row],[sheet]],Prg!$A$7:$F$31,6,FALSE)=Prg!$O$3),"Yes","No")</f>
        <v>No</v>
      </c>
      <c r="AB1368" s="66">
        <v>2025</v>
      </c>
      <c r="AC1368" s="72">
        <v>18</v>
      </c>
      <c r="AD1368" s="66">
        <f ca="1">IF(ISERROR(VLOOKUP(Table1[[#This Row],[item]],INDIRECT("'"&amp;Table1[[#This Row],[sheet]]&amp;"'!$A$8:$T$42"),Table1[[#This Row],[r]],FALSE)),"",VLOOKUP(Table1[[#This Row],[item]],INDIRECT("'"&amp;Table1[[#This Row],[sheet]]&amp;"'!$A$8:$T$42"),Table1[[#This Row],[r]],FALSE))</f>
        <v>0</v>
      </c>
      <c r="AE1368" s="72" t="str">
        <f>IF(VLOOKUP(Table1[[#This Row],[sheet]],Prg!$A$7:$J$31,10,FALSE)="","",VLOOKUP(Table1[[#This Row],[sheet]],Prg!$A$7:$J$31,10,FALSE)*1)</f>
        <v/>
      </c>
      <c r="AF1368" s="72">
        <f>VLOOKUP(Table1[[#This Row],[sheet]],Prg!$A$7:$J$31,5,FALSE)</f>
        <v>0</v>
      </c>
      <c r="AG1368" s="72">
        <f>ROW()</f>
        <v>1368</v>
      </c>
    </row>
    <row r="1369" spans="24:33" hidden="1" x14ac:dyDescent="0.3">
      <c r="X1369" s="66">
        <v>8</v>
      </c>
      <c r="Y1369" s="66" t="s">
        <v>498</v>
      </c>
      <c r="Z1369" s="66" t="s">
        <v>466</v>
      </c>
      <c r="AA1369" s="66" t="str">
        <f>IF(OR(VLOOKUP(Table1[[#This Row],[sheet]],Prg!$A$7:$F$31,6,FALSE)=Prg!$O$2,VLOOKUP(Table1[[#This Row],[sheet]],Prg!$A$7:$F$31,6,FALSE)=Prg!$O$3),"Yes","No")</f>
        <v>No</v>
      </c>
      <c r="AB1369" s="66">
        <v>2025</v>
      </c>
      <c r="AC1369" s="72">
        <v>18</v>
      </c>
      <c r="AD1369" s="66">
        <f ca="1">IF(ISERROR(VLOOKUP(Table1[[#This Row],[item]],INDIRECT("'"&amp;Table1[[#This Row],[sheet]]&amp;"'!$A$8:$T$42"),Table1[[#This Row],[r]],FALSE)),"",VLOOKUP(Table1[[#This Row],[item]],INDIRECT("'"&amp;Table1[[#This Row],[sheet]]&amp;"'!$A$8:$T$42"),Table1[[#This Row],[r]],FALSE))</f>
        <v>0</v>
      </c>
      <c r="AE1369" s="72" t="str">
        <f>IF(VLOOKUP(Table1[[#This Row],[sheet]],Prg!$A$7:$J$31,10,FALSE)="","",VLOOKUP(Table1[[#This Row],[sheet]],Prg!$A$7:$J$31,10,FALSE)*1)</f>
        <v/>
      </c>
      <c r="AF1369" s="72">
        <f>VLOOKUP(Table1[[#This Row],[sheet]],Prg!$A$7:$J$31,5,FALSE)</f>
        <v>0</v>
      </c>
      <c r="AG1369" s="72">
        <f>ROW()</f>
        <v>1369</v>
      </c>
    </row>
    <row r="1370" spans="24:33" hidden="1" x14ac:dyDescent="0.3">
      <c r="X1370" s="66">
        <v>8</v>
      </c>
      <c r="Y1370" s="66" t="s">
        <v>499</v>
      </c>
      <c r="Z1370" s="66" t="s">
        <v>21</v>
      </c>
      <c r="AA1370" s="66" t="str">
        <f>IF(OR(VLOOKUP(Table1[[#This Row],[sheet]],Prg!$A$7:$F$31,6,FALSE)=Prg!$O$2,VLOOKUP(Table1[[#This Row],[sheet]],Prg!$A$7:$F$31,6,FALSE)=Prg!$O$3),"Yes","No")</f>
        <v>No</v>
      </c>
      <c r="AB1370" s="66">
        <v>2025</v>
      </c>
      <c r="AC1370" s="72">
        <v>18</v>
      </c>
      <c r="AD1370" s="66">
        <f ca="1">IF(ISERROR(VLOOKUP(Table1[[#This Row],[item]],INDIRECT("'"&amp;Table1[[#This Row],[sheet]]&amp;"'!$A$8:$T$42"),Table1[[#This Row],[r]],FALSE)),"",VLOOKUP(Table1[[#This Row],[item]],INDIRECT("'"&amp;Table1[[#This Row],[sheet]]&amp;"'!$A$8:$T$42"),Table1[[#This Row],[r]],FALSE))</f>
        <v>0</v>
      </c>
      <c r="AE1370" s="72" t="str">
        <f>IF(VLOOKUP(Table1[[#This Row],[sheet]],Prg!$A$7:$J$31,10,FALSE)="","",VLOOKUP(Table1[[#This Row],[sheet]],Prg!$A$7:$J$31,10,FALSE)*1)</f>
        <v/>
      </c>
      <c r="AF1370" s="72">
        <f>VLOOKUP(Table1[[#This Row],[sheet]],Prg!$A$7:$J$31,5,FALSE)</f>
        <v>0</v>
      </c>
      <c r="AG1370" s="72">
        <f>ROW()</f>
        <v>1370</v>
      </c>
    </row>
    <row r="1371" spans="24:33" hidden="1" x14ac:dyDescent="0.3">
      <c r="X1371" s="66">
        <v>8</v>
      </c>
      <c r="Y1371" s="66" t="s">
        <v>500</v>
      </c>
      <c r="Z1371" s="66" t="s">
        <v>22</v>
      </c>
      <c r="AA1371" s="66" t="str">
        <f>IF(OR(VLOOKUP(Table1[[#This Row],[sheet]],Prg!$A$7:$F$31,6,FALSE)=Prg!$O$2,VLOOKUP(Table1[[#This Row],[sheet]],Prg!$A$7:$F$31,6,FALSE)=Prg!$O$3),"Yes","No")</f>
        <v>No</v>
      </c>
      <c r="AB1371" s="66">
        <v>2025</v>
      </c>
      <c r="AC1371" s="72">
        <v>18</v>
      </c>
      <c r="AD1371" s="66">
        <f ca="1">IF(ISERROR(VLOOKUP(Table1[[#This Row],[item]],INDIRECT("'"&amp;Table1[[#This Row],[sheet]]&amp;"'!$A$8:$T$42"),Table1[[#This Row],[r]],FALSE)),"",VLOOKUP(Table1[[#This Row],[item]],INDIRECT("'"&amp;Table1[[#This Row],[sheet]]&amp;"'!$A$8:$T$42"),Table1[[#This Row],[r]],FALSE))</f>
        <v>0</v>
      </c>
      <c r="AE1371" s="72" t="str">
        <f>IF(VLOOKUP(Table1[[#This Row],[sheet]],Prg!$A$7:$J$31,10,FALSE)="","",VLOOKUP(Table1[[#This Row],[sheet]],Prg!$A$7:$J$31,10,FALSE)*1)</f>
        <v/>
      </c>
      <c r="AF1371" s="72">
        <f>VLOOKUP(Table1[[#This Row],[sheet]],Prg!$A$7:$J$31,5,FALSE)</f>
        <v>0</v>
      </c>
      <c r="AG1371" s="72">
        <f>ROW()</f>
        <v>1371</v>
      </c>
    </row>
    <row r="1372" spans="24:33" hidden="1" x14ac:dyDescent="0.3">
      <c r="X1372" s="66">
        <v>8</v>
      </c>
      <c r="Y1372" s="66" t="s">
        <v>501</v>
      </c>
      <c r="Z1372" s="66" t="s">
        <v>23</v>
      </c>
      <c r="AA1372" s="66" t="str">
        <f>IF(OR(VLOOKUP(Table1[[#This Row],[sheet]],Prg!$A$7:$F$31,6,FALSE)=Prg!$O$2,VLOOKUP(Table1[[#This Row],[sheet]],Prg!$A$7:$F$31,6,FALSE)=Prg!$O$3),"Yes","No")</f>
        <v>No</v>
      </c>
      <c r="AB1372" s="66">
        <v>2025</v>
      </c>
      <c r="AC1372" s="72">
        <v>18</v>
      </c>
      <c r="AD1372" s="66">
        <f ca="1">IF(ISERROR(VLOOKUP(Table1[[#This Row],[item]],INDIRECT("'"&amp;Table1[[#This Row],[sheet]]&amp;"'!$A$8:$T$42"),Table1[[#This Row],[r]],FALSE)),"",VLOOKUP(Table1[[#This Row],[item]],INDIRECT("'"&amp;Table1[[#This Row],[sheet]]&amp;"'!$A$8:$T$42"),Table1[[#This Row],[r]],FALSE))</f>
        <v>0</v>
      </c>
      <c r="AE1372" s="72" t="str">
        <f>IF(VLOOKUP(Table1[[#This Row],[sheet]],Prg!$A$7:$J$31,10,FALSE)="","",VLOOKUP(Table1[[#This Row],[sheet]],Prg!$A$7:$J$31,10,FALSE)*1)</f>
        <v/>
      </c>
      <c r="AF1372" s="72">
        <f>VLOOKUP(Table1[[#This Row],[sheet]],Prg!$A$7:$J$31,5,FALSE)</f>
        <v>0</v>
      </c>
      <c r="AG1372" s="72">
        <f>ROW()</f>
        <v>1372</v>
      </c>
    </row>
    <row r="1373" spans="24:33" hidden="1" x14ac:dyDescent="0.3">
      <c r="X1373" s="66">
        <v>8</v>
      </c>
      <c r="Y1373" s="66" t="s">
        <v>502</v>
      </c>
      <c r="Z1373" s="66" t="s">
        <v>467</v>
      </c>
      <c r="AA1373" s="66" t="str">
        <f>IF(OR(VLOOKUP(Table1[[#This Row],[sheet]],Prg!$A$7:$F$31,6,FALSE)=Prg!$O$2,VLOOKUP(Table1[[#This Row],[sheet]],Prg!$A$7:$F$31,6,FALSE)=Prg!$O$3),"Yes","No")</f>
        <v>No</v>
      </c>
      <c r="AB1373" s="66">
        <v>2025</v>
      </c>
      <c r="AC1373" s="72">
        <v>18</v>
      </c>
      <c r="AD1373" s="66">
        <f ca="1">IF(ISERROR(VLOOKUP(Table1[[#This Row],[item]],INDIRECT("'"&amp;Table1[[#This Row],[sheet]]&amp;"'!$A$8:$T$42"),Table1[[#This Row],[r]],FALSE)),"",VLOOKUP(Table1[[#This Row],[item]],INDIRECT("'"&amp;Table1[[#This Row],[sheet]]&amp;"'!$A$8:$T$42"),Table1[[#This Row],[r]],FALSE))</f>
        <v>0</v>
      </c>
      <c r="AE1373" s="72" t="str">
        <f>IF(VLOOKUP(Table1[[#This Row],[sheet]],Prg!$A$7:$J$31,10,FALSE)="","",VLOOKUP(Table1[[#This Row],[sheet]],Prg!$A$7:$J$31,10,FALSE)*1)</f>
        <v/>
      </c>
      <c r="AF1373" s="72">
        <f>VLOOKUP(Table1[[#This Row],[sheet]],Prg!$A$7:$J$31,5,FALSE)</f>
        <v>0</v>
      </c>
      <c r="AG1373" s="72">
        <f>ROW()</f>
        <v>1373</v>
      </c>
    </row>
    <row r="1374" spans="24:33" hidden="1" x14ac:dyDescent="0.3">
      <c r="X1374" s="66">
        <v>8</v>
      </c>
      <c r="Y1374" s="66" t="s">
        <v>473</v>
      </c>
      <c r="Z1374" s="66" t="s">
        <v>1</v>
      </c>
      <c r="AA1374" s="66" t="str">
        <f>IF(OR(VLOOKUP(Table1[[#This Row],[sheet]],Prg!$A$7:$F$31,6,FALSE)=Prg!$O$2,VLOOKUP(Table1[[#This Row],[sheet]],Prg!$A$7:$F$31,6,FALSE)=Prg!$O$3),"Yes","No")</f>
        <v>No</v>
      </c>
      <c r="AB1374" s="66">
        <v>2025</v>
      </c>
      <c r="AC1374" s="72">
        <v>18</v>
      </c>
      <c r="AD1374" s="66">
        <f ca="1">IF(ISERROR(VLOOKUP(Table1[[#This Row],[item]],INDIRECT("'"&amp;Table1[[#This Row],[sheet]]&amp;"'!$A$8:$T$42"),Table1[[#This Row],[r]],FALSE)),"",VLOOKUP(Table1[[#This Row],[item]],INDIRECT("'"&amp;Table1[[#This Row],[sheet]]&amp;"'!$A$8:$T$42"),Table1[[#This Row],[r]],FALSE))</f>
        <v>0</v>
      </c>
      <c r="AE1374" s="72" t="str">
        <f>IF(VLOOKUP(Table1[[#This Row],[sheet]],Prg!$A$7:$J$31,10,FALSE)="","",VLOOKUP(Table1[[#This Row],[sheet]],Prg!$A$7:$J$31,10,FALSE)*1)</f>
        <v/>
      </c>
      <c r="AF1374" s="72">
        <f>VLOOKUP(Table1[[#This Row],[sheet]],Prg!$A$7:$J$31,5,FALSE)</f>
        <v>0</v>
      </c>
      <c r="AG1374" s="72">
        <f>ROW()</f>
        <v>1374</v>
      </c>
    </row>
    <row r="1375" spans="24:33" hidden="1" x14ac:dyDescent="0.3">
      <c r="X1375" s="66">
        <v>8</v>
      </c>
      <c r="Y1375" s="66" t="s">
        <v>474</v>
      </c>
      <c r="Z1375" s="66" t="s">
        <v>24</v>
      </c>
      <c r="AA1375" s="66" t="str">
        <f>IF(OR(VLOOKUP(Table1[[#This Row],[sheet]],Prg!$A$7:$F$31,6,FALSE)=Prg!$O$2,VLOOKUP(Table1[[#This Row],[sheet]],Prg!$A$7:$F$31,6,FALSE)=Prg!$O$3),"Yes","No")</f>
        <v>No</v>
      </c>
      <c r="AB1375" s="66">
        <v>2025</v>
      </c>
      <c r="AC1375" s="72">
        <v>18</v>
      </c>
      <c r="AD1375" s="66">
        <f ca="1">IF(ISERROR(VLOOKUP(Table1[[#This Row],[item]],INDIRECT("'"&amp;Table1[[#This Row],[sheet]]&amp;"'!$A$8:$T$42"),Table1[[#This Row],[r]],FALSE)),"",VLOOKUP(Table1[[#This Row],[item]],INDIRECT("'"&amp;Table1[[#This Row],[sheet]]&amp;"'!$A$8:$T$42"),Table1[[#This Row],[r]],FALSE))</f>
        <v>0</v>
      </c>
      <c r="AE1375" s="72" t="str">
        <f>IF(VLOOKUP(Table1[[#This Row],[sheet]],Prg!$A$7:$J$31,10,FALSE)="","",VLOOKUP(Table1[[#This Row],[sheet]],Prg!$A$7:$J$31,10,FALSE)*1)</f>
        <v/>
      </c>
      <c r="AF1375" s="72">
        <f>VLOOKUP(Table1[[#This Row],[sheet]],Prg!$A$7:$J$31,5,FALSE)</f>
        <v>0</v>
      </c>
      <c r="AG1375" s="72">
        <f>ROW()</f>
        <v>1375</v>
      </c>
    </row>
    <row r="1376" spans="24:33" hidden="1" x14ac:dyDescent="0.3">
      <c r="X1376" s="66">
        <v>8</v>
      </c>
      <c r="Y1376" s="66" t="s">
        <v>477</v>
      </c>
      <c r="Z1376" s="66" t="s">
        <v>25</v>
      </c>
      <c r="AA1376" s="66" t="str">
        <f>IF(OR(VLOOKUP(Table1[[#This Row],[sheet]],Prg!$A$7:$F$31,6,FALSE)=Prg!$O$2,VLOOKUP(Table1[[#This Row],[sheet]],Prg!$A$7:$F$31,6,FALSE)=Prg!$O$3),"Yes","No")</f>
        <v>No</v>
      </c>
      <c r="AB1376" s="66">
        <v>2025</v>
      </c>
      <c r="AC1376" s="72">
        <v>18</v>
      </c>
      <c r="AD1376" s="66">
        <f ca="1">IF(ISERROR(VLOOKUP(Table1[[#This Row],[item]],INDIRECT("'"&amp;Table1[[#This Row],[sheet]]&amp;"'!$A$8:$T$42"),Table1[[#This Row],[r]],FALSE)),"",VLOOKUP(Table1[[#This Row],[item]],INDIRECT("'"&amp;Table1[[#This Row],[sheet]]&amp;"'!$A$8:$T$42"),Table1[[#This Row],[r]],FALSE))</f>
        <v>0</v>
      </c>
      <c r="AE1376" s="72" t="str">
        <f>IF(VLOOKUP(Table1[[#This Row],[sheet]],Prg!$A$7:$J$31,10,FALSE)="","",VLOOKUP(Table1[[#This Row],[sheet]],Prg!$A$7:$J$31,10,FALSE)*1)</f>
        <v/>
      </c>
      <c r="AF1376" s="72">
        <f>VLOOKUP(Table1[[#This Row],[sheet]],Prg!$A$7:$J$31,5,FALSE)</f>
        <v>0</v>
      </c>
      <c r="AG1376" s="72">
        <f>ROW()</f>
        <v>1376</v>
      </c>
    </row>
    <row r="1377" spans="24:33" hidden="1" x14ac:dyDescent="0.3">
      <c r="X1377" s="66">
        <v>8</v>
      </c>
      <c r="Y1377" s="66" t="s">
        <v>478</v>
      </c>
      <c r="Z1377" s="66" t="s">
        <v>26</v>
      </c>
      <c r="AA1377" s="66" t="str">
        <f>IF(OR(VLOOKUP(Table1[[#This Row],[sheet]],Prg!$A$7:$F$31,6,FALSE)=Prg!$O$2,VLOOKUP(Table1[[#This Row],[sheet]],Prg!$A$7:$F$31,6,FALSE)=Prg!$O$3),"Yes","No")</f>
        <v>No</v>
      </c>
      <c r="AB1377" s="66">
        <v>2025</v>
      </c>
      <c r="AC1377" s="72">
        <v>18</v>
      </c>
      <c r="AD1377" s="66">
        <f ca="1">IF(ISERROR(VLOOKUP(Table1[[#This Row],[item]],INDIRECT("'"&amp;Table1[[#This Row],[sheet]]&amp;"'!$A$8:$T$42"),Table1[[#This Row],[r]],FALSE)),"",VLOOKUP(Table1[[#This Row],[item]],INDIRECT("'"&amp;Table1[[#This Row],[sheet]]&amp;"'!$A$8:$T$42"),Table1[[#This Row],[r]],FALSE))</f>
        <v>0</v>
      </c>
      <c r="AE1377" s="72" t="str">
        <f>IF(VLOOKUP(Table1[[#This Row],[sheet]],Prg!$A$7:$J$31,10,FALSE)="","",VLOOKUP(Table1[[#This Row],[sheet]],Prg!$A$7:$J$31,10,FALSE)*1)</f>
        <v/>
      </c>
      <c r="AF1377" s="72">
        <f>VLOOKUP(Table1[[#This Row],[sheet]],Prg!$A$7:$J$31,5,FALSE)</f>
        <v>0</v>
      </c>
      <c r="AG1377" s="72">
        <f>ROW()</f>
        <v>1377</v>
      </c>
    </row>
    <row r="1378" spans="24:33" hidden="1" x14ac:dyDescent="0.3">
      <c r="X1378" s="66">
        <v>8</v>
      </c>
      <c r="Y1378" s="66" t="s">
        <v>479</v>
      </c>
      <c r="Z1378" s="66" t="s">
        <v>27</v>
      </c>
      <c r="AA1378" s="66" t="str">
        <f>IF(OR(VLOOKUP(Table1[[#This Row],[sheet]],Prg!$A$7:$F$31,6,FALSE)=Prg!$O$2,VLOOKUP(Table1[[#This Row],[sheet]],Prg!$A$7:$F$31,6,FALSE)=Prg!$O$3),"Yes","No")</f>
        <v>No</v>
      </c>
      <c r="AB1378" s="66">
        <v>2025</v>
      </c>
      <c r="AC1378" s="72">
        <v>18</v>
      </c>
      <c r="AD1378" s="66">
        <f ca="1">IF(ISERROR(VLOOKUP(Table1[[#This Row],[item]],INDIRECT("'"&amp;Table1[[#This Row],[sheet]]&amp;"'!$A$8:$T$42"),Table1[[#This Row],[r]],FALSE)),"",VLOOKUP(Table1[[#This Row],[item]],INDIRECT("'"&amp;Table1[[#This Row],[sheet]]&amp;"'!$A$8:$T$42"),Table1[[#This Row],[r]],FALSE))</f>
        <v>0</v>
      </c>
      <c r="AE1378" s="72" t="str">
        <f>IF(VLOOKUP(Table1[[#This Row],[sheet]],Prg!$A$7:$J$31,10,FALSE)="","",VLOOKUP(Table1[[#This Row],[sheet]],Prg!$A$7:$J$31,10,FALSE)*1)</f>
        <v/>
      </c>
      <c r="AF1378" s="72">
        <f>VLOOKUP(Table1[[#This Row],[sheet]],Prg!$A$7:$J$31,5,FALSE)</f>
        <v>0</v>
      </c>
      <c r="AG1378" s="72">
        <f>ROW()</f>
        <v>1378</v>
      </c>
    </row>
    <row r="1379" spans="24:33" hidden="1" x14ac:dyDescent="0.3">
      <c r="X1379" s="66">
        <v>8</v>
      </c>
      <c r="Y1379" s="66" t="s">
        <v>475</v>
      </c>
      <c r="Z1379" s="66" t="s">
        <v>28</v>
      </c>
      <c r="AA1379" s="66" t="str">
        <f>IF(OR(VLOOKUP(Table1[[#This Row],[sheet]],Prg!$A$7:$F$31,6,FALSE)=Prg!$O$2,VLOOKUP(Table1[[#This Row],[sheet]],Prg!$A$7:$F$31,6,FALSE)=Prg!$O$3),"Yes","No")</f>
        <v>No</v>
      </c>
      <c r="AB1379" s="66">
        <v>2025</v>
      </c>
      <c r="AC1379" s="72">
        <v>18</v>
      </c>
      <c r="AD1379" s="66">
        <f ca="1">IF(ISERROR(VLOOKUP(Table1[[#This Row],[item]],INDIRECT("'"&amp;Table1[[#This Row],[sheet]]&amp;"'!$A$8:$T$42"),Table1[[#This Row],[r]],FALSE)),"",VLOOKUP(Table1[[#This Row],[item]],INDIRECT("'"&amp;Table1[[#This Row],[sheet]]&amp;"'!$A$8:$T$42"),Table1[[#This Row],[r]],FALSE))</f>
        <v>0</v>
      </c>
      <c r="AE1379" s="72" t="str">
        <f>IF(VLOOKUP(Table1[[#This Row],[sheet]],Prg!$A$7:$J$31,10,FALSE)="","",VLOOKUP(Table1[[#This Row],[sheet]],Prg!$A$7:$J$31,10,FALSE)*1)</f>
        <v/>
      </c>
      <c r="AF1379" s="72">
        <f>VLOOKUP(Table1[[#This Row],[sheet]],Prg!$A$7:$J$31,5,FALSE)</f>
        <v>0</v>
      </c>
      <c r="AG1379" s="72">
        <f>ROW()</f>
        <v>1379</v>
      </c>
    </row>
    <row r="1380" spans="24:33" hidden="1" x14ac:dyDescent="0.3">
      <c r="X1380" s="66">
        <v>8</v>
      </c>
      <c r="Y1380" s="66" t="s">
        <v>480</v>
      </c>
      <c r="Z1380" s="66" t="s">
        <v>29</v>
      </c>
      <c r="AA1380" s="66" t="str">
        <f>IF(OR(VLOOKUP(Table1[[#This Row],[sheet]],Prg!$A$7:$F$31,6,FALSE)=Prg!$O$2,VLOOKUP(Table1[[#This Row],[sheet]],Prg!$A$7:$F$31,6,FALSE)=Prg!$O$3),"Yes","No")</f>
        <v>No</v>
      </c>
      <c r="AB1380" s="66">
        <v>2025</v>
      </c>
      <c r="AC1380" s="72">
        <v>18</v>
      </c>
      <c r="AD1380" s="66">
        <f ca="1">IF(ISERROR(VLOOKUP(Table1[[#This Row],[item]],INDIRECT("'"&amp;Table1[[#This Row],[sheet]]&amp;"'!$A$8:$T$42"),Table1[[#This Row],[r]],FALSE)),"",VLOOKUP(Table1[[#This Row],[item]],INDIRECT("'"&amp;Table1[[#This Row],[sheet]]&amp;"'!$A$8:$T$42"),Table1[[#This Row],[r]],FALSE))</f>
        <v>0</v>
      </c>
      <c r="AE1380" s="72" t="str">
        <f>IF(VLOOKUP(Table1[[#This Row],[sheet]],Prg!$A$7:$J$31,10,FALSE)="","",VLOOKUP(Table1[[#This Row],[sheet]],Prg!$A$7:$J$31,10,FALSE)*1)</f>
        <v/>
      </c>
      <c r="AF1380" s="72">
        <f>VLOOKUP(Table1[[#This Row],[sheet]],Prg!$A$7:$J$31,5,FALSE)</f>
        <v>0</v>
      </c>
      <c r="AG1380" s="72">
        <f>ROW()</f>
        <v>1380</v>
      </c>
    </row>
    <row r="1381" spans="24:33" hidden="1" x14ac:dyDescent="0.3">
      <c r="X1381" s="66">
        <v>8</v>
      </c>
      <c r="Y1381" s="66" t="s">
        <v>481</v>
      </c>
      <c r="Z1381" s="66" t="s">
        <v>30</v>
      </c>
      <c r="AA1381" s="66" t="str">
        <f>IF(OR(VLOOKUP(Table1[[#This Row],[sheet]],Prg!$A$7:$F$31,6,FALSE)=Prg!$O$2,VLOOKUP(Table1[[#This Row],[sheet]],Prg!$A$7:$F$31,6,FALSE)=Prg!$O$3),"Yes","No")</f>
        <v>No</v>
      </c>
      <c r="AB1381" s="66">
        <v>2025</v>
      </c>
      <c r="AC1381" s="72">
        <v>18</v>
      </c>
      <c r="AD1381" s="66">
        <f ca="1">IF(ISERROR(VLOOKUP(Table1[[#This Row],[item]],INDIRECT("'"&amp;Table1[[#This Row],[sheet]]&amp;"'!$A$8:$T$42"),Table1[[#This Row],[r]],FALSE)),"",VLOOKUP(Table1[[#This Row],[item]],INDIRECT("'"&amp;Table1[[#This Row],[sheet]]&amp;"'!$A$8:$T$42"),Table1[[#This Row],[r]],FALSE))</f>
        <v>0</v>
      </c>
      <c r="AE1381" s="72" t="str">
        <f>IF(VLOOKUP(Table1[[#This Row],[sheet]],Prg!$A$7:$J$31,10,FALSE)="","",VLOOKUP(Table1[[#This Row],[sheet]],Prg!$A$7:$J$31,10,FALSE)*1)</f>
        <v/>
      </c>
      <c r="AF1381" s="72">
        <f>VLOOKUP(Table1[[#This Row],[sheet]],Prg!$A$7:$J$31,5,FALSE)</f>
        <v>0</v>
      </c>
      <c r="AG1381" s="72">
        <f>ROW()</f>
        <v>1381</v>
      </c>
    </row>
    <row r="1382" spans="24:33" hidden="1" x14ac:dyDescent="0.3">
      <c r="X1382" s="66">
        <v>8</v>
      </c>
      <c r="Y1382" s="66" t="s">
        <v>482</v>
      </c>
      <c r="Z1382" s="66" t="s">
        <v>27</v>
      </c>
      <c r="AA1382" s="66" t="str">
        <f>IF(OR(VLOOKUP(Table1[[#This Row],[sheet]],Prg!$A$7:$F$31,6,FALSE)=Prg!$O$2,VLOOKUP(Table1[[#This Row],[sheet]],Prg!$A$7:$F$31,6,FALSE)=Prg!$O$3),"Yes","No")</f>
        <v>No</v>
      </c>
      <c r="AB1382" s="66">
        <v>2025</v>
      </c>
      <c r="AC1382" s="72">
        <v>18</v>
      </c>
      <c r="AD1382" s="66">
        <f ca="1">IF(ISERROR(VLOOKUP(Table1[[#This Row],[item]],INDIRECT("'"&amp;Table1[[#This Row],[sheet]]&amp;"'!$A$8:$T$42"),Table1[[#This Row],[r]],FALSE)),"",VLOOKUP(Table1[[#This Row],[item]],INDIRECT("'"&amp;Table1[[#This Row],[sheet]]&amp;"'!$A$8:$T$42"),Table1[[#This Row],[r]],FALSE))</f>
        <v>0</v>
      </c>
      <c r="AE1382" s="72" t="str">
        <f>IF(VLOOKUP(Table1[[#This Row],[sheet]],Prg!$A$7:$J$31,10,FALSE)="","",VLOOKUP(Table1[[#This Row],[sheet]],Prg!$A$7:$J$31,10,FALSE)*1)</f>
        <v/>
      </c>
      <c r="AF1382" s="72">
        <f>VLOOKUP(Table1[[#This Row],[sheet]],Prg!$A$7:$J$31,5,FALSE)</f>
        <v>0</v>
      </c>
      <c r="AG1382" s="72">
        <f>ROW()</f>
        <v>1382</v>
      </c>
    </row>
    <row r="1383" spans="24:33" hidden="1" x14ac:dyDescent="0.3">
      <c r="X1383" s="66">
        <v>8</v>
      </c>
      <c r="Y1383" s="66" t="s">
        <v>476</v>
      </c>
      <c r="Z1383" s="66" t="s">
        <v>469</v>
      </c>
      <c r="AA1383" s="66" t="str">
        <f>IF(OR(VLOOKUP(Table1[[#This Row],[sheet]],Prg!$A$7:$F$31,6,FALSE)=Prg!$O$2,VLOOKUP(Table1[[#This Row],[sheet]],Prg!$A$7:$F$31,6,FALSE)=Prg!$O$3),"Yes","No")</f>
        <v>No</v>
      </c>
      <c r="AB1383" s="66">
        <v>2025</v>
      </c>
      <c r="AC1383" s="72">
        <v>18</v>
      </c>
      <c r="AD1383" s="66">
        <f ca="1">IF(ISERROR(VLOOKUP(Table1[[#This Row],[item]],INDIRECT("'"&amp;Table1[[#This Row],[sheet]]&amp;"'!$A$8:$T$42"),Table1[[#This Row],[r]],FALSE)),"",VLOOKUP(Table1[[#This Row],[item]],INDIRECT("'"&amp;Table1[[#This Row],[sheet]]&amp;"'!$A$8:$T$42"),Table1[[#This Row],[r]],FALSE))</f>
        <v>0</v>
      </c>
      <c r="AE1383" s="72" t="str">
        <f>IF(VLOOKUP(Table1[[#This Row],[sheet]],Prg!$A$7:$J$31,10,FALSE)="","",VLOOKUP(Table1[[#This Row],[sheet]],Prg!$A$7:$J$31,10,FALSE)*1)</f>
        <v/>
      </c>
      <c r="AF1383" s="72">
        <f>VLOOKUP(Table1[[#This Row],[sheet]],Prg!$A$7:$J$31,5,FALSE)</f>
        <v>0</v>
      </c>
      <c r="AG1383" s="72">
        <f>ROW()</f>
        <v>1383</v>
      </c>
    </row>
    <row r="1384" spans="24:33" hidden="1" x14ac:dyDescent="0.3">
      <c r="X1384" s="66">
        <v>8</v>
      </c>
      <c r="Y1384" s="66" t="s">
        <v>483</v>
      </c>
      <c r="Z1384" s="66" t="s">
        <v>470</v>
      </c>
      <c r="AA1384" s="66" t="str">
        <f>IF(OR(VLOOKUP(Table1[[#This Row],[sheet]],Prg!$A$7:$F$31,6,FALSE)=Prg!$O$2,VLOOKUP(Table1[[#This Row],[sheet]],Prg!$A$7:$F$31,6,FALSE)=Prg!$O$3),"Yes","No")</f>
        <v>No</v>
      </c>
      <c r="AB1384" s="66">
        <v>2025</v>
      </c>
      <c r="AC1384" s="72">
        <v>18</v>
      </c>
      <c r="AD1384" s="66">
        <f ca="1">IF(ISERROR(VLOOKUP(Table1[[#This Row],[item]],INDIRECT("'"&amp;Table1[[#This Row],[sheet]]&amp;"'!$A$8:$T$42"),Table1[[#This Row],[r]],FALSE)),"",VLOOKUP(Table1[[#This Row],[item]],INDIRECT("'"&amp;Table1[[#This Row],[sheet]]&amp;"'!$A$8:$T$42"),Table1[[#This Row],[r]],FALSE))</f>
        <v>0</v>
      </c>
      <c r="AE1384" s="72" t="str">
        <f>IF(VLOOKUP(Table1[[#This Row],[sheet]],Prg!$A$7:$J$31,10,FALSE)="","",VLOOKUP(Table1[[#This Row],[sheet]],Prg!$A$7:$J$31,10,FALSE)*1)</f>
        <v/>
      </c>
      <c r="AF1384" s="72">
        <f>VLOOKUP(Table1[[#This Row],[sheet]],Prg!$A$7:$J$31,5,FALSE)</f>
        <v>0</v>
      </c>
      <c r="AG1384" s="72">
        <f>ROW()</f>
        <v>1384</v>
      </c>
    </row>
    <row r="1385" spans="24:33" hidden="1" x14ac:dyDescent="0.3">
      <c r="X1385" s="66">
        <v>8</v>
      </c>
      <c r="Y1385" s="66" t="s">
        <v>484</v>
      </c>
      <c r="Z1385" s="66" t="s">
        <v>471</v>
      </c>
      <c r="AA1385" s="66" t="str">
        <f>IF(OR(VLOOKUP(Table1[[#This Row],[sheet]],Prg!$A$7:$F$31,6,FALSE)=Prg!$O$2,VLOOKUP(Table1[[#This Row],[sheet]],Prg!$A$7:$F$31,6,FALSE)=Prg!$O$3),"Yes","No")</f>
        <v>No</v>
      </c>
      <c r="AB1385" s="66">
        <v>2025</v>
      </c>
      <c r="AC1385" s="72">
        <v>18</v>
      </c>
      <c r="AD1385" s="66">
        <f ca="1">IF(ISERROR(VLOOKUP(Table1[[#This Row],[item]],INDIRECT("'"&amp;Table1[[#This Row],[sheet]]&amp;"'!$A$8:$T$42"),Table1[[#This Row],[r]],FALSE)),"",VLOOKUP(Table1[[#This Row],[item]],INDIRECT("'"&amp;Table1[[#This Row],[sheet]]&amp;"'!$A$8:$T$42"),Table1[[#This Row],[r]],FALSE))</f>
        <v>0</v>
      </c>
      <c r="AE1385" s="72" t="str">
        <f>IF(VLOOKUP(Table1[[#This Row],[sheet]],Prg!$A$7:$J$31,10,FALSE)="","",VLOOKUP(Table1[[#This Row],[sheet]],Prg!$A$7:$J$31,10,FALSE)*1)</f>
        <v/>
      </c>
      <c r="AF1385" s="72">
        <f>VLOOKUP(Table1[[#This Row],[sheet]],Prg!$A$7:$J$31,5,FALSE)</f>
        <v>0</v>
      </c>
      <c r="AG1385" s="72">
        <f>ROW()</f>
        <v>1385</v>
      </c>
    </row>
    <row r="1386" spans="24:33" hidden="1" x14ac:dyDescent="0.3">
      <c r="X1386" s="66">
        <v>8</v>
      </c>
      <c r="Y1386" s="66" t="s">
        <v>485</v>
      </c>
      <c r="Z1386" s="66" t="s">
        <v>472</v>
      </c>
      <c r="AA1386" s="66" t="str">
        <f>IF(OR(VLOOKUP(Table1[[#This Row],[sheet]],Prg!$A$7:$F$31,6,FALSE)=Prg!$O$2,VLOOKUP(Table1[[#This Row],[sheet]],Prg!$A$7:$F$31,6,FALSE)=Prg!$O$3),"Yes","No")</f>
        <v>No</v>
      </c>
      <c r="AB1386" s="66">
        <v>2025</v>
      </c>
      <c r="AC1386" s="72">
        <v>18</v>
      </c>
      <c r="AD1386" s="66">
        <f ca="1">IF(ISERROR(VLOOKUP(Table1[[#This Row],[item]],INDIRECT("'"&amp;Table1[[#This Row],[sheet]]&amp;"'!$A$8:$T$42"),Table1[[#This Row],[r]],FALSE)),"",VLOOKUP(Table1[[#This Row],[item]],INDIRECT("'"&amp;Table1[[#This Row],[sheet]]&amp;"'!$A$8:$T$42"),Table1[[#This Row],[r]],FALSE))</f>
        <v>0</v>
      </c>
      <c r="AE1386" s="72" t="str">
        <f>IF(VLOOKUP(Table1[[#This Row],[sheet]],Prg!$A$7:$J$31,10,FALSE)="","",VLOOKUP(Table1[[#This Row],[sheet]],Prg!$A$7:$J$31,10,FALSE)*1)</f>
        <v/>
      </c>
      <c r="AF1386" s="72">
        <f>VLOOKUP(Table1[[#This Row],[sheet]],Prg!$A$7:$J$31,5,FALSE)</f>
        <v>0</v>
      </c>
      <c r="AG1386" s="72">
        <f>ROW()</f>
        <v>1386</v>
      </c>
    </row>
    <row r="1387" spans="24:33" hidden="1" x14ac:dyDescent="0.3">
      <c r="X1387" s="66">
        <v>8</v>
      </c>
      <c r="Y1387" s="66" t="s">
        <v>486</v>
      </c>
      <c r="Z1387" s="66" t="s">
        <v>31</v>
      </c>
      <c r="AA1387" s="66" t="str">
        <f>IF(OR(VLOOKUP(Table1[[#This Row],[sheet]],Prg!$A$7:$F$31,6,FALSE)=Prg!$O$2,VLOOKUP(Table1[[#This Row],[sheet]],Prg!$A$7:$F$31,6,FALSE)=Prg!$O$3),"Yes","No")</f>
        <v>No</v>
      </c>
      <c r="AB1387" s="66">
        <v>2025</v>
      </c>
      <c r="AC1387" s="72">
        <v>18</v>
      </c>
      <c r="AD1387" s="66">
        <f ca="1">IF(ISERROR(VLOOKUP(Table1[[#This Row],[item]],INDIRECT("'"&amp;Table1[[#This Row],[sheet]]&amp;"'!$A$8:$T$42"),Table1[[#This Row],[r]],FALSE)),"",VLOOKUP(Table1[[#This Row],[item]],INDIRECT("'"&amp;Table1[[#This Row],[sheet]]&amp;"'!$A$8:$T$42"),Table1[[#This Row],[r]],FALSE))</f>
        <v>0</v>
      </c>
      <c r="AE1387" s="72" t="str">
        <f>IF(VLOOKUP(Table1[[#This Row],[sheet]],Prg!$A$7:$J$31,10,FALSE)="","",VLOOKUP(Table1[[#This Row],[sheet]],Prg!$A$7:$J$31,10,FALSE)*1)</f>
        <v/>
      </c>
      <c r="AF1387" s="72">
        <f>VLOOKUP(Table1[[#This Row],[sheet]],Prg!$A$7:$J$31,5,FALSE)</f>
        <v>0</v>
      </c>
      <c r="AG1387" s="72">
        <f>ROW()</f>
        <v>1387</v>
      </c>
    </row>
    <row r="1388" spans="24:33" hidden="1" x14ac:dyDescent="0.3">
      <c r="X1388" s="66">
        <v>8</v>
      </c>
      <c r="Y1388" s="66" t="s">
        <v>487</v>
      </c>
      <c r="Z1388" s="66" t="s">
        <v>12</v>
      </c>
      <c r="AA1388" s="66" t="str">
        <f>IF(OR(VLOOKUP(Table1[[#This Row],[sheet]],Prg!$A$7:$F$31,6,FALSE)=Prg!$O$2,VLOOKUP(Table1[[#This Row],[sheet]],Prg!$A$7:$F$31,6,FALSE)=Prg!$O$3),"Yes","No")</f>
        <v>No</v>
      </c>
      <c r="AB1388" s="66">
        <v>2026</v>
      </c>
      <c r="AC1388" s="72">
        <v>19</v>
      </c>
      <c r="AD1388" s="66">
        <f ca="1">IF(ISERROR(VLOOKUP(Table1[[#This Row],[item]],INDIRECT("'"&amp;Table1[[#This Row],[sheet]]&amp;"'!$A$8:$T$42"),Table1[[#This Row],[r]],FALSE)),"",VLOOKUP(Table1[[#This Row],[item]],INDIRECT("'"&amp;Table1[[#This Row],[sheet]]&amp;"'!$A$8:$T$42"),Table1[[#This Row],[r]],FALSE))</f>
        <v>0</v>
      </c>
      <c r="AE1388" s="72" t="str">
        <f>IF(VLOOKUP(Table1[[#This Row],[sheet]],Prg!$A$7:$J$31,10,FALSE)="","",VLOOKUP(Table1[[#This Row],[sheet]],Prg!$A$7:$J$31,10,FALSE)*1)</f>
        <v/>
      </c>
      <c r="AF1388" s="72">
        <f>VLOOKUP(Table1[[#This Row],[sheet]],Prg!$A$7:$J$31,5,FALSE)</f>
        <v>0</v>
      </c>
      <c r="AG1388" s="72">
        <f>ROW()</f>
        <v>1388</v>
      </c>
    </row>
    <row r="1389" spans="24:33" hidden="1" x14ac:dyDescent="0.3">
      <c r="X1389" s="66">
        <v>8</v>
      </c>
      <c r="Y1389" s="66" t="s">
        <v>488</v>
      </c>
      <c r="Z1389" s="66" t="s">
        <v>13</v>
      </c>
      <c r="AA1389" s="66" t="str">
        <f>IF(OR(VLOOKUP(Table1[[#This Row],[sheet]],Prg!$A$7:$F$31,6,FALSE)=Prg!$O$2,VLOOKUP(Table1[[#This Row],[sheet]],Prg!$A$7:$F$31,6,FALSE)=Prg!$O$3),"Yes","No")</f>
        <v>No</v>
      </c>
      <c r="AB1389" s="66">
        <v>2026</v>
      </c>
      <c r="AC1389" s="72">
        <v>19</v>
      </c>
      <c r="AD1389" s="66">
        <f ca="1">IF(ISERROR(VLOOKUP(Table1[[#This Row],[item]],INDIRECT("'"&amp;Table1[[#This Row],[sheet]]&amp;"'!$A$8:$T$42"),Table1[[#This Row],[r]],FALSE)),"",VLOOKUP(Table1[[#This Row],[item]],INDIRECT("'"&amp;Table1[[#This Row],[sheet]]&amp;"'!$A$8:$T$42"),Table1[[#This Row],[r]],FALSE))</f>
        <v>0</v>
      </c>
      <c r="AE1389" s="72" t="str">
        <f>IF(VLOOKUP(Table1[[#This Row],[sheet]],Prg!$A$7:$J$31,10,FALSE)="","",VLOOKUP(Table1[[#This Row],[sheet]],Prg!$A$7:$J$31,10,FALSE)*1)</f>
        <v/>
      </c>
      <c r="AF1389" s="72">
        <f>VLOOKUP(Table1[[#This Row],[sheet]],Prg!$A$7:$J$31,5,FALSE)</f>
        <v>0</v>
      </c>
      <c r="AG1389" s="72">
        <f>ROW()</f>
        <v>1389</v>
      </c>
    </row>
    <row r="1390" spans="24:33" hidden="1" x14ac:dyDescent="0.3">
      <c r="X1390" s="66">
        <v>8</v>
      </c>
      <c r="Y1390" s="66" t="s">
        <v>489</v>
      </c>
      <c r="Z1390" s="66" t="s">
        <v>14</v>
      </c>
      <c r="AA1390" s="66" t="str">
        <f>IF(OR(VLOOKUP(Table1[[#This Row],[sheet]],Prg!$A$7:$F$31,6,FALSE)=Prg!$O$2,VLOOKUP(Table1[[#This Row],[sheet]],Prg!$A$7:$F$31,6,FALSE)=Prg!$O$3),"Yes","No")</f>
        <v>No</v>
      </c>
      <c r="AB1390" s="66">
        <v>2026</v>
      </c>
      <c r="AC1390" s="72">
        <v>19</v>
      </c>
      <c r="AD1390" s="66">
        <f ca="1">IF(ISERROR(VLOOKUP(Table1[[#This Row],[item]],INDIRECT("'"&amp;Table1[[#This Row],[sheet]]&amp;"'!$A$8:$T$42"),Table1[[#This Row],[r]],FALSE)),"",VLOOKUP(Table1[[#This Row],[item]],INDIRECT("'"&amp;Table1[[#This Row],[sheet]]&amp;"'!$A$8:$T$42"),Table1[[#This Row],[r]],FALSE))</f>
        <v>0</v>
      </c>
      <c r="AE1390" s="72" t="str">
        <f>IF(VLOOKUP(Table1[[#This Row],[sheet]],Prg!$A$7:$J$31,10,FALSE)="","",VLOOKUP(Table1[[#This Row],[sheet]],Prg!$A$7:$J$31,10,FALSE)*1)</f>
        <v/>
      </c>
      <c r="AF1390" s="72">
        <f>VLOOKUP(Table1[[#This Row],[sheet]],Prg!$A$7:$J$31,5,FALSE)</f>
        <v>0</v>
      </c>
      <c r="AG1390" s="72">
        <f>ROW()</f>
        <v>1390</v>
      </c>
    </row>
    <row r="1391" spans="24:33" hidden="1" x14ac:dyDescent="0.3">
      <c r="X1391" s="66">
        <v>8</v>
      </c>
      <c r="Y1391" s="66" t="s">
        <v>490</v>
      </c>
      <c r="Z1391" s="66" t="s">
        <v>464</v>
      </c>
      <c r="AA1391" s="66" t="str">
        <f>IF(OR(VLOOKUP(Table1[[#This Row],[sheet]],Prg!$A$7:$F$31,6,FALSE)=Prg!$O$2,VLOOKUP(Table1[[#This Row],[sheet]],Prg!$A$7:$F$31,6,FALSE)=Prg!$O$3),"Yes","No")</f>
        <v>No</v>
      </c>
      <c r="AB1391" s="66">
        <v>2026</v>
      </c>
      <c r="AC1391" s="72">
        <v>19</v>
      </c>
      <c r="AD1391" s="66">
        <f ca="1">IF(ISERROR(VLOOKUP(Table1[[#This Row],[item]],INDIRECT("'"&amp;Table1[[#This Row],[sheet]]&amp;"'!$A$8:$T$42"),Table1[[#This Row],[r]],FALSE)),"",VLOOKUP(Table1[[#This Row],[item]],INDIRECT("'"&amp;Table1[[#This Row],[sheet]]&amp;"'!$A$8:$T$42"),Table1[[#This Row],[r]],FALSE))</f>
        <v>0</v>
      </c>
      <c r="AE1391" s="72" t="str">
        <f>IF(VLOOKUP(Table1[[#This Row],[sheet]],Prg!$A$7:$J$31,10,FALSE)="","",VLOOKUP(Table1[[#This Row],[sheet]],Prg!$A$7:$J$31,10,FALSE)*1)</f>
        <v/>
      </c>
      <c r="AF1391" s="72">
        <f>VLOOKUP(Table1[[#This Row],[sheet]],Prg!$A$7:$J$31,5,FALSE)</f>
        <v>0</v>
      </c>
      <c r="AG1391" s="72">
        <f>ROW()</f>
        <v>1391</v>
      </c>
    </row>
    <row r="1392" spans="24:33" hidden="1" x14ac:dyDescent="0.3">
      <c r="X1392" s="66">
        <v>8</v>
      </c>
      <c r="Y1392" s="66" t="s">
        <v>491</v>
      </c>
      <c r="Z1392" s="66" t="s">
        <v>15</v>
      </c>
      <c r="AA1392" s="66" t="str">
        <f>IF(OR(VLOOKUP(Table1[[#This Row],[sheet]],Prg!$A$7:$F$31,6,FALSE)=Prg!$O$2,VLOOKUP(Table1[[#This Row],[sheet]],Prg!$A$7:$F$31,6,FALSE)=Prg!$O$3),"Yes","No")</f>
        <v>No</v>
      </c>
      <c r="AB1392" s="66">
        <v>2026</v>
      </c>
      <c r="AC1392" s="72">
        <v>19</v>
      </c>
      <c r="AD1392" s="66">
        <f ca="1">IF(ISERROR(VLOOKUP(Table1[[#This Row],[item]],INDIRECT("'"&amp;Table1[[#This Row],[sheet]]&amp;"'!$A$8:$T$42"),Table1[[#This Row],[r]],FALSE)),"",VLOOKUP(Table1[[#This Row],[item]],INDIRECT("'"&amp;Table1[[#This Row],[sheet]]&amp;"'!$A$8:$T$42"),Table1[[#This Row],[r]],FALSE))</f>
        <v>0</v>
      </c>
      <c r="AE1392" s="72" t="str">
        <f>IF(VLOOKUP(Table1[[#This Row],[sheet]],Prg!$A$7:$J$31,10,FALSE)="","",VLOOKUP(Table1[[#This Row],[sheet]],Prg!$A$7:$J$31,10,FALSE)*1)</f>
        <v/>
      </c>
      <c r="AF1392" s="72">
        <f>VLOOKUP(Table1[[#This Row],[sheet]],Prg!$A$7:$J$31,5,FALSE)</f>
        <v>0</v>
      </c>
      <c r="AG1392" s="72">
        <f>ROW()</f>
        <v>1392</v>
      </c>
    </row>
    <row r="1393" spans="24:33" hidden="1" x14ac:dyDescent="0.3">
      <c r="X1393" s="66">
        <v>8</v>
      </c>
      <c r="Y1393" s="66" t="s">
        <v>492</v>
      </c>
      <c r="Z1393" s="66" t="s">
        <v>16</v>
      </c>
      <c r="AA1393" s="66" t="str">
        <f>IF(OR(VLOOKUP(Table1[[#This Row],[sheet]],Prg!$A$7:$F$31,6,FALSE)=Prg!$O$2,VLOOKUP(Table1[[#This Row],[sheet]],Prg!$A$7:$F$31,6,FALSE)=Prg!$O$3),"Yes","No")</f>
        <v>No</v>
      </c>
      <c r="AB1393" s="66">
        <v>2026</v>
      </c>
      <c r="AC1393" s="72">
        <v>19</v>
      </c>
      <c r="AD1393" s="66">
        <f ca="1">IF(ISERROR(VLOOKUP(Table1[[#This Row],[item]],INDIRECT("'"&amp;Table1[[#This Row],[sheet]]&amp;"'!$A$8:$T$42"),Table1[[#This Row],[r]],FALSE)),"",VLOOKUP(Table1[[#This Row],[item]],INDIRECT("'"&amp;Table1[[#This Row],[sheet]]&amp;"'!$A$8:$T$42"),Table1[[#This Row],[r]],FALSE))</f>
        <v>0</v>
      </c>
      <c r="AE1393" s="72" t="str">
        <f>IF(VLOOKUP(Table1[[#This Row],[sheet]],Prg!$A$7:$J$31,10,FALSE)="","",VLOOKUP(Table1[[#This Row],[sheet]],Prg!$A$7:$J$31,10,FALSE)*1)</f>
        <v/>
      </c>
      <c r="AF1393" s="72">
        <f>VLOOKUP(Table1[[#This Row],[sheet]],Prg!$A$7:$J$31,5,FALSE)</f>
        <v>0</v>
      </c>
      <c r="AG1393" s="72">
        <f>ROW()</f>
        <v>1393</v>
      </c>
    </row>
    <row r="1394" spans="24:33" hidden="1" x14ac:dyDescent="0.3">
      <c r="X1394" s="66">
        <v>8</v>
      </c>
      <c r="Y1394" s="66" t="s">
        <v>493</v>
      </c>
      <c r="Z1394" s="66" t="s">
        <v>17</v>
      </c>
      <c r="AA1394" s="66" t="str">
        <f>IF(OR(VLOOKUP(Table1[[#This Row],[sheet]],Prg!$A$7:$F$31,6,FALSE)=Prg!$O$2,VLOOKUP(Table1[[#This Row],[sheet]],Prg!$A$7:$F$31,6,FALSE)=Prg!$O$3),"Yes","No")</f>
        <v>No</v>
      </c>
      <c r="AB1394" s="66">
        <v>2026</v>
      </c>
      <c r="AC1394" s="72">
        <v>19</v>
      </c>
      <c r="AD1394" s="66">
        <f ca="1">IF(ISERROR(VLOOKUP(Table1[[#This Row],[item]],INDIRECT("'"&amp;Table1[[#This Row],[sheet]]&amp;"'!$A$8:$T$42"),Table1[[#This Row],[r]],FALSE)),"",VLOOKUP(Table1[[#This Row],[item]],INDIRECT("'"&amp;Table1[[#This Row],[sheet]]&amp;"'!$A$8:$T$42"),Table1[[#This Row],[r]],FALSE))</f>
        <v>0</v>
      </c>
      <c r="AE1394" s="72" t="str">
        <f>IF(VLOOKUP(Table1[[#This Row],[sheet]],Prg!$A$7:$J$31,10,FALSE)="","",VLOOKUP(Table1[[#This Row],[sheet]],Prg!$A$7:$J$31,10,FALSE)*1)</f>
        <v/>
      </c>
      <c r="AF1394" s="72">
        <f>VLOOKUP(Table1[[#This Row],[sheet]],Prg!$A$7:$J$31,5,FALSE)</f>
        <v>0</v>
      </c>
      <c r="AG1394" s="72">
        <f>ROW()</f>
        <v>1394</v>
      </c>
    </row>
    <row r="1395" spans="24:33" hidden="1" x14ac:dyDescent="0.3">
      <c r="X1395" s="66">
        <v>8</v>
      </c>
      <c r="Y1395" s="66" t="s">
        <v>494</v>
      </c>
      <c r="Z1395" s="66" t="s">
        <v>465</v>
      </c>
      <c r="AA1395" s="66" t="str">
        <f>IF(OR(VLOOKUP(Table1[[#This Row],[sheet]],Prg!$A$7:$F$31,6,FALSE)=Prg!$O$2,VLOOKUP(Table1[[#This Row],[sheet]],Prg!$A$7:$F$31,6,FALSE)=Prg!$O$3),"Yes","No")</f>
        <v>No</v>
      </c>
      <c r="AB1395" s="66">
        <v>2026</v>
      </c>
      <c r="AC1395" s="72">
        <v>19</v>
      </c>
      <c r="AD1395" s="66">
        <f ca="1">IF(ISERROR(VLOOKUP(Table1[[#This Row],[item]],INDIRECT("'"&amp;Table1[[#This Row],[sheet]]&amp;"'!$A$8:$T$42"),Table1[[#This Row],[r]],FALSE)),"",VLOOKUP(Table1[[#This Row],[item]],INDIRECT("'"&amp;Table1[[#This Row],[sheet]]&amp;"'!$A$8:$T$42"),Table1[[#This Row],[r]],FALSE))</f>
        <v>0</v>
      </c>
      <c r="AE1395" s="72" t="str">
        <f>IF(VLOOKUP(Table1[[#This Row],[sheet]],Prg!$A$7:$J$31,10,FALSE)="","",VLOOKUP(Table1[[#This Row],[sheet]],Prg!$A$7:$J$31,10,FALSE)*1)</f>
        <v/>
      </c>
      <c r="AF1395" s="72">
        <f>VLOOKUP(Table1[[#This Row],[sheet]],Prg!$A$7:$J$31,5,FALSE)</f>
        <v>0</v>
      </c>
      <c r="AG1395" s="72">
        <f>ROW()</f>
        <v>1395</v>
      </c>
    </row>
    <row r="1396" spans="24:33" hidden="1" x14ac:dyDescent="0.3">
      <c r="X1396" s="66">
        <v>8</v>
      </c>
      <c r="Y1396" s="66" t="s">
        <v>495</v>
      </c>
      <c r="Z1396" s="66" t="s">
        <v>18</v>
      </c>
      <c r="AA1396" s="66" t="str">
        <f>IF(OR(VLOOKUP(Table1[[#This Row],[sheet]],Prg!$A$7:$F$31,6,FALSE)=Prg!$O$2,VLOOKUP(Table1[[#This Row],[sheet]],Prg!$A$7:$F$31,6,FALSE)=Prg!$O$3),"Yes","No")</f>
        <v>No</v>
      </c>
      <c r="AB1396" s="66">
        <v>2026</v>
      </c>
      <c r="AC1396" s="72">
        <v>19</v>
      </c>
      <c r="AD1396" s="66">
        <f ca="1">IF(ISERROR(VLOOKUP(Table1[[#This Row],[item]],INDIRECT("'"&amp;Table1[[#This Row],[sheet]]&amp;"'!$A$8:$T$42"),Table1[[#This Row],[r]],FALSE)),"",VLOOKUP(Table1[[#This Row],[item]],INDIRECT("'"&amp;Table1[[#This Row],[sheet]]&amp;"'!$A$8:$T$42"),Table1[[#This Row],[r]],FALSE))</f>
        <v>0</v>
      </c>
      <c r="AE1396" s="72" t="str">
        <f>IF(VLOOKUP(Table1[[#This Row],[sheet]],Prg!$A$7:$J$31,10,FALSE)="","",VLOOKUP(Table1[[#This Row],[sheet]],Prg!$A$7:$J$31,10,FALSE)*1)</f>
        <v/>
      </c>
      <c r="AF1396" s="72">
        <f>VLOOKUP(Table1[[#This Row],[sheet]],Prg!$A$7:$J$31,5,FALSE)</f>
        <v>0</v>
      </c>
      <c r="AG1396" s="72">
        <f>ROW()</f>
        <v>1396</v>
      </c>
    </row>
    <row r="1397" spans="24:33" hidden="1" x14ac:dyDescent="0.3">
      <c r="X1397" s="66">
        <v>8</v>
      </c>
      <c r="Y1397" s="66" t="s">
        <v>496</v>
      </c>
      <c r="Z1397" s="66" t="s">
        <v>19</v>
      </c>
      <c r="AA1397" s="66" t="str">
        <f>IF(OR(VLOOKUP(Table1[[#This Row],[sheet]],Prg!$A$7:$F$31,6,FALSE)=Prg!$O$2,VLOOKUP(Table1[[#This Row],[sheet]],Prg!$A$7:$F$31,6,FALSE)=Prg!$O$3),"Yes","No")</f>
        <v>No</v>
      </c>
      <c r="AB1397" s="66">
        <v>2026</v>
      </c>
      <c r="AC1397" s="72">
        <v>19</v>
      </c>
      <c r="AD1397" s="66">
        <f ca="1">IF(ISERROR(VLOOKUP(Table1[[#This Row],[item]],INDIRECT("'"&amp;Table1[[#This Row],[sheet]]&amp;"'!$A$8:$T$42"),Table1[[#This Row],[r]],FALSE)),"",VLOOKUP(Table1[[#This Row],[item]],INDIRECT("'"&amp;Table1[[#This Row],[sheet]]&amp;"'!$A$8:$T$42"),Table1[[#This Row],[r]],FALSE))</f>
        <v>0</v>
      </c>
      <c r="AE1397" s="72" t="str">
        <f>IF(VLOOKUP(Table1[[#This Row],[sheet]],Prg!$A$7:$J$31,10,FALSE)="","",VLOOKUP(Table1[[#This Row],[sheet]],Prg!$A$7:$J$31,10,FALSE)*1)</f>
        <v/>
      </c>
      <c r="AF1397" s="72">
        <f>VLOOKUP(Table1[[#This Row],[sheet]],Prg!$A$7:$J$31,5,FALSE)</f>
        <v>0</v>
      </c>
      <c r="AG1397" s="72">
        <f>ROW()</f>
        <v>1397</v>
      </c>
    </row>
    <row r="1398" spans="24:33" hidden="1" x14ac:dyDescent="0.3">
      <c r="X1398" s="66">
        <v>8</v>
      </c>
      <c r="Y1398" s="66" t="s">
        <v>497</v>
      </c>
      <c r="Z1398" s="66" t="s">
        <v>20</v>
      </c>
      <c r="AA1398" s="66" t="str">
        <f>IF(OR(VLOOKUP(Table1[[#This Row],[sheet]],Prg!$A$7:$F$31,6,FALSE)=Prg!$O$2,VLOOKUP(Table1[[#This Row],[sheet]],Prg!$A$7:$F$31,6,FALSE)=Prg!$O$3),"Yes","No")</f>
        <v>No</v>
      </c>
      <c r="AB1398" s="66">
        <v>2026</v>
      </c>
      <c r="AC1398" s="72">
        <v>19</v>
      </c>
      <c r="AD1398" s="66">
        <f ca="1">IF(ISERROR(VLOOKUP(Table1[[#This Row],[item]],INDIRECT("'"&amp;Table1[[#This Row],[sheet]]&amp;"'!$A$8:$T$42"),Table1[[#This Row],[r]],FALSE)),"",VLOOKUP(Table1[[#This Row],[item]],INDIRECT("'"&amp;Table1[[#This Row],[sheet]]&amp;"'!$A$8:$T$42"),Table1[[#This Row],[r]],FALSE))</f>
        <v>0</v>
      </c>
      <c r="AE1398" s="72" t="str">
        <f>IF(VLOOKUP(Table1[[#This Row],[sheet]],Prg!$A$7:$J$31,10,FALSE)="","",VLOOKUP(Table1[[#This Row],[sheet]],Prg!$A$7:$J$31,10,FALSE)*1)</f>
        <v/>
      </c>
      <c r="AF1398" s="72">
        <f>VLOOKUP(Table1[[#This Row],[sheet]],Prg!$A$7:$J$31,5,FALSE)</f>
        <v>0</v>
      </c>
      <c r="AG1398" s="72">
        <f>ROW()</f>
        <v>1398</v>
      </c>
    </row>
    <row r="1399" spans="24:33" hidden="1" x14ac:dyDescent="0.3">
      <c r="X1399" s="66">
        <v>8</v>
      </c>
      <c r="Y1399" s="66" t="s">
        <v>498</v>
      </c>
      <c r="Z1399" s="66" t="s">
        <v>466</v>
      </c>
      <c r="AA1399" s="66" t="str">
        <f>IF(OR(VLOOKUP(Table1[[#This Row],[sheet]],Prg!$A$7:$F$31,6,FALSE)=Prg!$O$2,VLOOKUP(Table1[[#This Row],[sheet]],Prg!$A$7:$F$31,6,FALSE)=Prg!$O$3),"Yes","No")</f>
        <v>No</v>
      </c>
      <c r="AB1399" s="66">
        <v>2026</v>
      </c>
      <c r="AC1399" s="72">
        <v>19</v>
      </c>
      <c r="AD1399" s="66">
        <f ca="1">IF(ISERROR(VLOOKUP(Table1[[#This Row],[item]],INDIRECT("'"&amp;Table1[[#This Row],[sheet]]&amp;"'!$A$8:$T$42"),Table1[[#This Row],[r]],FALSE)),"",VLOOKUP(Table1[[#This Row],[item]],INDIRECT("'"&amp;Table1[[#This Row],[sheet]]&amp;"'!$A$8:$T$42"),Table1[[#This Row],[r]],FALSE))</f>
        <v>0</v>
      </c>
      <c r="AE1399" s="72" t="str">
        <f>IF(VLOOKUP(Table1[[#This Row],[sheet]],Prg!$A$7:$J$31,10,FALSE)="","",VLOOKUP(Table1[[#This Row],[sheet]],Prg!$A$7:$J$31,10,FALSE)*1)</f>
        <v/>
      </c>
      <c r="AF1399" s="72">
        <f>VLOOKUP(Table1[[#This Row],[sheet]],Prg!$A$7:$J$31,5,FALSE)</f>
        <v>0</v>
      </c>
      <c r="AG1399" s="72">
        <f>ROW()</f>
        <v>1399</v>
      </c>
    </row>
    <row r="1400" spans="24:33" hidden="1" x14ac:dyDescent="0.3">
      <c r="X1400" s="66">
        <v>8</v>
      </c>
      <c r="Y1400" s="66" t="s">
        <v>499</v>
      </c>
      <c r="Z1400" s="66" t="s">
        <v>21</v>
      </c>
      <c r="AA1400" s="66" t="str">
        <f>IF(OR(VLOOKUP(Table1[[#This Row],[sheet]],Prg!$A$7:$F$31,6,FALSE)=Prg!$O$2,VLOOKUP(Table1[[#This Row],[sheet]],Prg!$A$7:$F$31,6,FALSE)=Prg!$O$3),"Yes","No")</f>
        <v>No</v>
      </c>
      <c r="AB1400" s="66">
        <v>2026</v>
      </c>
      <c r="AC1400" s="72">
        <v>19</v>
      </c>
      <c r="AD1400" s="66">
        <f ca="1">IF(ISERROR(VLOOKUP(Table1[[#This Row],[item]],INDIRECT("'"&amp;Table1[[#This Row],[sheet]]&amp;"'!$A$8:$T$42"),Table1[[#This Row],[r]],FALSE)),"",VLOOKUP(Table1[[#This Row],[item]],INDIRECT("'"&amp;Table1[[#This Row],[sheet]]&amp;"'!$A$8:$T$42"),Table1[[#This Row],[r]],FALSE))</f>
        <v>0</v>
      </c>
      <c r="AE1400" s="72" t="str">
        <f>IF(VLOOKUP(Table1[[#This Row],[sheet]],Prg!$A$7:$J$31,10,FALSE)="","",VLOOKUP(Table1[[#This Row],[sheet]],Prg!$A$7:$J$31,10,FALSE)*1)</f>
        <v/>
      </c>
      <c r="AF1400" s="72">
        <f>VLOOKUP(Table1[[#This Row],[sheet]],Prg!$A$7:$J$31,5,FALSE)</f>
        <v>0</v>
      </c>
      <c r="AG1400" s="72">
        <f>ROW()</f>
        <v>1400</v>
      </c>
    </row>
    <row r="1401" spans="24:33" hidden="1" x14ac:dyDescent="0.3">
      <c r="X1401" s="66">
        <v>8</v>
      </c>
      <c r="Y1401" s="66" t="s">
        <v>500</v>
      </c>
      <c r="Z1401" s="66" t="s">
        <v>22</v>
      </c>
      <c r="AA1401" s="66" t="str">
        <f>IF(OR(VLOOKUP(Table1[[#This Row],[sheet]],Prg!$A$7:$F$31,6,FALSE)=Prg!$O$2,VLOOKUP(Table1[[#This Row],[sheet]],Prg!$A$7:$F$31,6,FALSE)=Prg!$O$3),"Yes","No")</f>
        <v>No</v>
      </c>
      <c r="AB1401" s="66">
        <v>2026</v>
      </c>
      <c r="AC1401" s="72">
        <v>19</v>
      </c>
      <c r="AD1401" s="66">
        <f ca="1">IF(ISERROR(VLOOKUP(Table1[[#This Row],[item]],INDIRECT("'"&amp;Table1[[#This Row],[sheet]]&amp;"'!$A$8:$T$42"),Table1[[#This Row],[r]],FALSE)),"",VLOOKUP(Table1[[#This Row],[item]],INDIRECT("'"&amp;Table1[[#This Row],[sheet]]&amp;"'!$A$8:$T$42"),Table1[[#This Row],[r]],FALSE))</f>
        <v>0</v>
      </c>
      <c r="AE1401" s="72" t="str">
        <f>IF(VLOOKUP(Table1[[#This Row],[sheet]],Prg!$A$7:$J$31,10,FALSE)="","",VLOOKUP(Table1[[#This Row],[sheet]],Prg!$A$7:$J$31,10,FALSE)*1)</f>
        <v/>
      </c>
      <c r="AF1401" s="72">
        <f>VLOOKUP(Table1[[#This Row],[sheet]],Prg!$A$7:$J$31,5,FALSE)</f>
        <v>0</v>
      </c>
      <c r="AG1401" s="72">
        <f>ROW()</f>
        <v>1401</v>
      </c>
    </row>
    <row r="1402" spans="24:33" hidden="1" x14ac:dyDescent="0.3">
      <c r="X1402" s="66">
        <v>8</v>
      </c>
      <c r="Y1402" s="66" t="s">
        <v>501</v>
      </c>
      <c r="Z1402" s="66" t="s">
        <v>23</v>
      </c>
      <c r="AA1402" s="66" t="str">
        <f>IF(OR(VLOOKUP(Table1[[#This Row],[sheet]],Prg!$A$7:$F$31,6,FALSE)=Prg!$O$2,VLOOKUP(Table1[[#This Row],[sheet]],Prg!$A$7:$F$31,6,FALSE)=Prg!$O$3),"Yes","No")</f>
        <v>No</v>
      </c>
      <c r="AB1402" s="66">
        <v>2026</v>
      </c>
      <c r="AC1402" s="72">
        <v>19</v>
      </c>
      <c r="AD1402" s="66">
        <f ca="1">IF(ISERROR(VLOOKUP(Table1[[#This Row],[item]],INDIRECT("'"&amp;Table1[[#This Row],[sheet]]&amp;"'!$A$8:$T$42"),Table1[[#This Row],[r]],FALSE)),"",VLOOKUP(Table1[[#This Row],[item]],INDIRECT("'"&amp;Table1[[#This Row],[sheet]]&amp;"'!$A$8:$T$42"),Table1[[#This Row],[r]],FALSE))</f>
        <v>0</v>
      </c>
      <c r="AE1402" s="72" t="str">
        <f>IF(VLOOKUP(Table1[[#This Row],[sheet]],Prg!$A$7:$J$31,10,FALSE)="","",VLOOKUP(Table1[[#This Row],[sheet]],Prg!$A$7:$J$31,10,FALSE)*1)</f>
        <v/>
      </c>
      <c r="AF1402" s="72">
        <f>VLOOKUP(Table1[[#This Row],[sheet]],Prg!$A$7:$J$31,5,FALSE)</f>
        <v>0</v>
      </c>
      <c r="AG1402" s="72">
        <f>ROW()</f>
        <v>1402</v>
      </c>
    </row>
    <row r="1403" spans="24:33" hidden="1" x14ac:dyDescent="0.3">
      <c r="X1403" s="66">
        <v>8</v>
      </c>
      <c r="Y1403" s="66" t="s">
        <v>502</v>
      </c>
      <c r="Z1403" s="66" t="s">
        <v>467</v>
      </c>
      <c r="AA1403" s="66" t="str">
        <f>IF(OR(VLOOKUP(Table1[[#This Row],[sheet]],Prg!$A$7:$F$31,6,FALSE)=Prg!$O$2,VLOOKUP(Table1[[#This Row],[sheet]],Prg!$A$7:$F$31,6,FALSE)=Prg!$O$3),"Yes","No")</f>
        <v>No</v>
      </c>
      <c r="AB1403" s="66">
        <v>2026</v>
      </c>
      <c r="AC1403" s="72">
        <v>19</v>
      </c>
      <c r="AD1403" s="66">
        <f ca="1">IF(ISERROR(VLOOKUP(Table1[[#This Row],[item]],INDIRECT("'"&amp;Table1[[#This Row],[sheet]]&amp;"'!$A$8:$T$42"),Table1[[#This Row],[r]],FALSE)),"",VLOOKUP(Table1[[#This Row],[item]],INDIRECT("'"&amp;Table1[[#This Row],[sheet]]&amp;"'!$A$8:$T$42"),Table1[[#This Row],[r]],FALSE))</f>
        <v>0</v>
      </c>
      <c r="AE1403" s="72" t="str">
        <f>IF(VLOOKUP(Table1[[#This Row],[sheet]],Prg!$A$7:$J$31,10,FALSE)="","",VLOOKUP(Table1[[#This Row],[sheet]],Prg!$A$7:$J$31,10,FALSE)*1)</f>
        <v/>
      </c>
      <c r="AF1403" s="72">
        <f>VLOOKUP(Table1[[#This Row],[sheet]],Prg!$A$7:$J$31,5,FALSE)</f>
        <v>0</v>
      </c>
      <c r="AG1403" s="72">
        <f>ROW()</f>
        <v>1403</v>
      </c>
    </row>
    <row r="1404" spans="24:33" hidden="1" x14ac:dyDescent="0.3">
      <c r="X1404" s="66">
        <v>8</v>
      </c>
      <c r="Y1404" s="66" t="s">
        <v>473</v>
      </c>
      <c r="Z1404" s="66" t="s">
        <v>1</v>
      </c>
      <c r="AA1404" s="66" t="str">
        <f>IF(OR(VLOOKUP(Table1[[#This Row],[sheet]],Prg!$A$7:$F$31,6,FALSE)=Prg!$O$2,VLOOKUP(Table1[[#This Row],[sheet]],Prg!$A$7:$F$31,6,FALSE)=Prg!$O$3),"Yes","No")</f>
        <v>No</v>
      </c>
      <c r="AB1404" s="66">
        <v>2026</v>
      </c>
      <c r="AC1404" s="72">
        <v>19</v>
      </c>
      <c r="AD1404" s="66">
        <f ca="1">IF(ISERROR(VLOOKUP(Table1[[#This Row],[item]],INDIRECT("'"&amp;Table1[[#This Row],[sheet]]&amp;"'!$A$8:$T$42"),Table1[[#This Row],[r]],FALSE)),"",VLOOKUP(Table1[[#This Row],[item]],INDIRECT("'"&amp;Table1[[#This Row],[sheet]]&amp;"'!$A$8:$T$42"),Table1[[#This Row],[r]],FALSE))</f>
        <v>0</v>
      </c>
      <c r="AE1404" s="72" t="str">
        <f>IF(VLOOKUP(Table1[[#This Row],[sheet]],Prg!$A$7:$J$31,10,FALSE)="","",VLOOKUP(Table1[[#This Row],[sheet]],Prg!$A$7:$J$31,10,FALSE)*1)</f>
        <v/>
      </c>
      <c r="AF1404" s="72">
        <f>VLOOKUP(Table1[[#This Row],[sheet]],Prg!$A$7:$J$31,5,FALSE)</f>
        <v>0</v>
      </c>
      <c r="AG1404" s="72">
        <f>ROW()</f>
        <v>1404</v>
      </c>
    </row>
    <row r="1405" spans="24:33" hidden="1" x14ac:dyDescent="0.3">
      <c r="X1405" s="66">
        <v>8</v>
      </c>
      <c r="Y1405" s="66" t="s">
        <v>474</v>
      </c>
      <c r="Z1405" s="66" t="s">
        <v>24</v>
      </c>
      <c r="AA1405" s="66" t="str">
        <f>IF(OR(VLOOKUP(Table1[[#This Row],[sheet]],Prg!$A$7:$F$31,6,FALSE)=Prg!$O$2,VLOOKUP(Table1[[#This Row],[sheet]],Prg!$A$7:$F$31,6,FALSE)=Prg!$O$3),"Yes","No")</f>
        <v>No</v>
      </c>
      <c r="AB1405" s="66">
        <v>2026</v>
      </c>
      <c r="AC1405" s="72">
        <v>19</v>
      </c>
      <c r="AD1405" s="66">
        <f ca="1">IF(ISERROR(VLOOKUP(Table1[[#This Row],[item]],INDIRECT("'"&amp;Table1[[#This Row],[sheet]]&amp;"'!$A$8:$T$42"),Table1[[#This Row],[r]],FALSE)),"",VLOOKUP(Table1[[#This Row],[item]],INDIRECT("'"&amp;Table1[[#This Row],[sheet]]&amp;"'!$A$8:$T$42"),Table1[[#This Row],[r]],FALSE))</f>
        <v>0</v>
      </c>
      <c r="AE1405" s="72" t="str">
        <f>IF(VLOOKUP(Table1[[#This Row],[sheet]],Prg!$A$7:$J$31,10,FALSE)="","",VLOOKUP(Table1[[#This Row],[sheet]],Prg!$A$7:$J$31,10,FALSE)*1)</f>
        <v/>
      </c>
      <c r="AF1405" s="72">
        <f>VLOOKUP(Table1[[#This Row],[sheet]],Prg!$A$7:$J$31,5,FALSE)</f>
        <v>0</v>
      </c>
      <c r="AG1405" s="72">
        <f>ROW()</f>
        <v>1405</v>
      </c>
    </row>
    <row r="1406" spans="24:33" hidden="1" x14ac:dyDescent="0.3">
      <c r="X1406" s="66">
        <v>8</v>
      </c>
      <c r="Y1406" s="66" t="s">
        <v>477</v>
      </c>
      <c r="Z1406" s="66" t="s">
        <v>25</v>
      </c>
      <c r="AA1406" s="66" t="str">
        <f>IF(OR(VLOOKUP(Table1[[#This Row],[sheet]],Prg!$A$7:$F$31,6,FALSE)=Prg!$O$2,VLOOKUP(Table1[[#This Row],[sheet]],Prg!$A$7:$F$31,6,FALSE)=Prg!$O$3),"Yes","No")</f>
        <v>No</v>
      </c>
      <c r="AB1406" s="66">
        <v>2026</v>
      </c>
      <c r="AC1406" s="72">
        <v>19</v>
      </c>
      <c r="AD1406" s="66">
        <f ca="1">IF(ISERROR(VLOOKUP(Table1[[#This Row],[item]],INDIRECT("'"&amp;Table1[[#This Row],[sheet]]&amp;"'!$A$8:$T$42"),Table1[[#This Row],[r]],FALSE)),"",VLOOKUP(Table1[[#This Row],[item]],INDIRECT("'"&amp;Table1[[#This Row],[sheet]]&amp;"'!$A$8:$T$42"),Table1[[#This Row],[r]],FALSE))</f>
        <v>0</v>
      </c>
      <c r="AE1406" s="72" t="str">
        <f>IF(VLOOKUP(Table1[[#This Row],[sheet]],Prg!$A$7:$J$31,10,FALSE)="","",VLOOKUP(Table1[[#This Row],[sheet]],Prg!$A$7:$J$31,10,FALSE)*1)</f>
        <v/>
      </c>
      <c r="AF1406" s="72">
        <f>VLOOKUP(Table1[[#This Row],[sheet]],Prg!$A$7:$J$31,5,FALSE)</f>
        <v>0</v>
      </c>
      <c r="AG1406" s="72">
        <f>ROW()</f>
        <v>1406</v>
      </c>
    </row>
    <row r="1407" spans="24:33" hidden="1" x14ac:dyDescent="0.3">
      <c r="X1407" s="66">
        <v>8</v>
      </c>
      <c r="Y1407" s="66" t="s">
        <v>478</v>
      </c>
      <c r="Z1407" s="66" t="s">
        <v>26</v>
      </c>
      <c r="AA1407" s="66" t="str">
        <f>IF(OR(VLOOKUP(Table1[[#This Row],[sheet]],Prg!$A$7:$F$31,6,FALSE)=Prg!$O$2,VLOOKUP(Table1[[#This Row],[sheet]],Prg!$A$7:$F$31,6,FALSE)=Prg!$O$3),"Yes","No")</f>
        <v>No</v>
      </c>
      <c r="AB1407" s="66">
        <v>2026</v>
      </c>
      <c r="AC1407" s="72">
        <v>19</v>
      </c>
      <c r="AD1407" s="66">
        <f ca="1">IF(ISERROR(VLOOKUP(Table1[[#This Row],[item]],INDIRECT("'"&amp;Table1[[#This Row],[sheet]]&amp;"'!$A$8:$T$42"),Table1[[#This Row],[r]],FALSE)),"",VLOOKUP(Table1[[#This Row],[item]],INDIRECT("'"&amp;Table1[[#This Row],[sheet]]&amp;"'!$A$8:$T$42"),Table1[[#This Row],[r]],FALSE))</f>
        <v>0</v>
      </c>
      <c r="AE1407" s="72" t="str">
        <f>IF(VLOOKUP(Table1[[#This Row],[sheet]],Prg!$A$7:$J$31,10,FALSE)="","",VLOOKUP(Table1[[#This Row],[sheet]],Prg!$A$7:$J$31,10,FALSE)*1)</f>
        <v/>
      </c>
      <c r="AF1407" s="72">
        <f>VLOOKUP(Table1[[#This Row],[sheet]],Prg!$A$7:$J$31,5,FALSE)</f>
        <v>0</v>
      </c>
      <c r="AG1407" s="72">
        <f>ROW()</f>
        <v>1407</v>
      </c>
    </row>
    <row r="1408" spans="24:33" hidden="1" x14ac:dyDescent="0.3">
      <c r="X1408" s="66">
        <v>8</v>
      </c>
      <c r="Y1408" s="66" t="s">
        <v>479</v>
      </c>
      <c r="Z1408" s="66" t="s">
        <v>27</v>
      </c>
      <c r="AA1408" s="66" t="str">
        <f>IF(OR(VLOOKUP(Table1[[#This Row],[sheet]],Prg!$A$7:$F$31,6,FALSE)=Prg!$O$2,VLOOKUP(Table1[[#This Row],[sheet]],Prg!$A$7:$F$31,6,FALSE)=Prg!$O$3),"Yes","No")</f>
        <v>No</v>
      </c>
      <c r="AB1408" s="66">
        <v>2026</v>
      </c>
      <c r="AC1408" s="72">
        <v>19</v>
      </c>
      <c r="AD1408" s="66">
        <f ca="1">IF(ISERROR(VLOOKUP(Table1[[#This Row],[item]],INDIRECT("'"&amp;Table1[[#This Row],[sheet]]&amp;"'!$A$8:$T$42"),Table1[[#This Row],[r]],FALSE)),"",VLOOKUP(Table1[[#This Row],[item]],INDIRECT("'"&amp;Table1[[#This Row],[sheet]]&amp;"'!$A$8:$T$42"),Table1[[#This Row],[r]],FALSE))</f>
        <v>0</v>
      </c>
      <c r="AE1408" s="72" t="str">
        <f>IF(VLOOKUP(Table1[[#This Row],[sheet]],Prg!$A$7:$J$31,10,FALSE)="","",VLOOKUP(Table1[[#This Row],[sheet]],Prg!$A$7:$J$31,10,FALSE)*1)</f>
        <v/>
      </c>
      <c r="AF1408" s="72">
        <f>VLOOKUP(Table1[[#This Row],[sheet]],Prg!$A$7:$J$31,5,FALSE)</f>
        <v>0</v>
      </c>
      <c r="AG1408" s="72">
        <f>ROW()</f>
        <v>1408</v>
      </c>
    </row>
    <row r="1409" spans="24:33" hidden="1" x14ac:dyDescent="0.3">
      <c r="X1409" s="66">
        <v>8</v>
      </c>
      <c r="Y1409" s="66" t="s">
        <v>475</v>
      </c>
      <c r="Z1409" s="66" t="s">
        <v>28</v>
      </c>
      <c r="AA1409" s="66" t="str">
        <f>IF(OR(VLOOKUP(Table1[[#This Row],[sheet]],Prg!$A$7:$F$31,6,FALSE)=Prg!$O$2,VLOOKUP(Table1[[#This Row],[sheet]],Prg!$A$7:$F$31,6,FALSE)=Prg!$O$3),"Yes","No")</f>
        <v>No</v>
      </c>
      <c r="AB1409" s="66">
        <v>2026</v>
      </c>
      <c r="AC1409" s="72">
        <v>19</v>
      </c>
      <c r="AD1409" s="66">
        <f ca="1">IF(ISERROR(VLOOKUP(Table1[[#This Row],[item]],INDIRECT("'"&amp;Table1[[#This Row],[sheet]]&amp;"'!$A$8:$T$42"),Table1[[#This Row],[r]],FALSE)),"",VLOOKUP(Table1[[#This Row],[item]],INDIRECT("'"&amp;Table1[[#This Row],[sheet]]&amp;"'!$A$8:$T$42"),Table1[[#This Row],[r]],FALSE))</f>
        <v>0</v>
      </c>
      <c r="AE1409" s="72" t="str">
        <f>IF(VLOOKUP(Table1[[#This Row],[sheet]],Prg!$A$7:$J$31,10,FALSE)="","",VLOOKUP(Table1[[#This Row],[sheet]],Prg!$A$7:$J$31,10,FALSE)*1)</f>
        <v/>
      </c>
      <c r="AF1409" s="72">
        <f>VLOOKUP(Table1[[#This Row],[sheet]],Prg!$A$7:$J$31,5,FALSE)</f>
        <v>0</v>
      </c>
      <c r="AG1409" s="72">
        <f>ROW()</f>
        <v>1409</v>
      </c>
    </row>
    <row r="1410" spans="24:33" hidden="1" x14ac:dyDescent="0.3">
      <c r="X1410" s="66">
        <v>8</v>
      </c>
      <c r="Y1410" s="66" t="s">
        <v>480</v>
      </c>
      <c r="Z1410" s="66" t="s">
        <v>29</v>
      </c>
      <c r="AA1410" s="66" t="str">
        <f>IF(OR(VLOOKUP(Table1[[#This Row],[sheet]],Prg!$A$7:$F$31,6,FALSE)=Prg!$O$2,VLOOKUP(Table1[[#This Row],[sheet]],Prg!$A$7:$F$31,6,FALSE)=Prg!$O$3),"Yes","No")</f>
        <v>No</v>
      </c>
      <c r="AB1410" s="66">
        <v>2026</v>
      </c>
      <c r="AC1410" s="72">
        <v>19</v>
      </c>
      <c r="AD1410" s="66">
        <f ca="1">IF(ISERROR(VLOOKUP(Table1[[#This Row],[item]],INDIRECT("'"&amp;Table1[[#This Row],[sheet]]&amp;"'!$A$8:$T$42"),Table1[[#This Row],[r]],FALSE)),"",VLOOKUP(Table1[[#This Row],[item]],INDIRECT("'"&amp;Table1[[#This Row],[sheet]]&amp;"'!$A$8:$T$42"),Table1[[#This Row],[r]],FALSE))</f>
        <v>0</v>
      </c>
      <c r="AE1410" s="72" t="str">
        <f>IF(VLOOKUP(Table1[[#This Row],[sheet]],Prg!$A$7:$J$31,10,FALSE)="","",VLOOKUP(Table1[[#This Row],[sheet]],Prg!$A$7:$J$31,10,FALSE)*1)</f>
        <v/>
      </c>
      <c r="AF1410" s="72">
        <f>VLOOKUP(Table1[[#This Row],[sheet]],Prg!$A$7:$J$31,5,FALSE)</f>
        <v>0</v>
      </c>
      <c r="AG1410" s="72">
        <f>ROW()</f>
        <v>1410</v>
      </c>
    </row>
    <row r="1411" spans="24:33" hidden="1" x14ac:dyDescent="0.3">
      <c r="X1411" s="66">
        <v>8</v>
      </c>
      <c r="Y1411" s="66" t="s">
        <v>481</v>
      </c>
      <c r="Z1411" s="66" t="s">
        <v>30</v>
      </c>
      <c r="AA1411" s="66" t="str">
        <f>IF(OR(VLOOKUP(Table1[[#This Row],[sheet]],Prg!$A$7:$F$31,6,FALSE)=Prg!$O$2,VLOOKUP(Table1[[#This Row],[sheet]],Prg!$A$7:$F$31,6,FALSE)=Prg!$O$3),"Yes","No")</f>
        <v>No</v>
      </c>
      <c r="AB1411" s="66">
        <v>2026</v>
      </c>
      <c r="AC1411" s="72">
        <v>19</v>
      </c>
      <c r="AD1411" s="66">
        <f ca="1">IF(ISERROR(VLOOKUP(Table1[[#This Row],[item]],INDIRECT("'"&amp;Table1[[#This Row],[sheet]]&amp;"'!$A$8:$T$42"),Table1[[#This Row],[r]],FALSE)),"",VLOOKUP(Table1[[#This Row],[item]],INDIRECT("'"&amp;Table1[[#This Row],[sheet]]&amp;"'!$A$8:$T$42"),Table1[[#This Row],[r]],FALSE))</f>
        <v>0</v>
      </c>
      <c r="AE1411" s="72" t="str">
        <f>IF(VLOOKUP(Table1[[#This Row],[sheet]],Prg!$A$7:$J$31,10,FALSE)="","",VLOOKUP(Table1[[#This Row],[sheet]],Prg!$A$7:$J$31,10,FALSE)*1)</f>
        <v/>
      </c>
      <c r="AF1411" s="72">
        <f>VLOOKUP(Table1[[#This Row],[sheet]],Prg!$A$7:$J$31,5,FALSE)</f>
        <v>0</v>
      </c>
      <c r="AG1411" s="72">
        <f>ROW()</f>
        <v>1411</v>
      </c>
    </row>
    <row r="1412" spans="24:33" hidden="1" x14ac:dyDescent="0.3">
      <c r="X1412" s="66">
        <v>8</v>
      </c>
      <c r="Y1412" s="66" t="s">
        <v>482</v>
      </c>
      <c r="Z1412" s="66" t="s">
        <v>27</v>
      </c>
      <c r="AA1412" s="66" t="str">
        <f>IF(OR(VLOOKUP(Table1[[#This Row],[sheet]],Prg!$A$7:$F$31,6,FALSE)=Prg!$O$2,VLOOKUP(Table1[[#This Row],[sheet]],Prg!$A$7:$F$31,6,FALSE)=Prg!$O$3),"Yes","No")</f>
        <v>No</v>
      </c>
      <c r="AB1412" s="66">
        <v>2026</v>
      </c>
      <c r="AC1412" s="72">
        <v>19</v>
      </c>
      <c r="AD1412" s="66">
        <f ca="1">IF(ISERROR(VLOOKUP(Table1[[#This Row],[item]],INDIRECT("'"&amp;Table1[[#This Row],[sheet]]&amp;"'!$A$8:$T$42"),Table1[[#This Row],[r]],FALSE)),"",VLOOKUP(Table1[[#This Row],[item]],INDIRECT("'"&amp;Table1[[#This Row],[sheet]]&amp;"'!$A$8:$T$42"),Table1[[#This Row],[r]],FALSE))</f>
        <v>0</v>
      </c>
      <c r="AE1412" s="72" t="str">
        <f>IF(VLOOKUP(Table1[[#This Row],[sheet]],Prg!$A$7:$J$31,10,FALSE)="","",VLOOKUP(Table1[[#This Row],[sheet]],Prg!$A$7:$J$31,10,FALSE)*1)</f>
        <v/>
      </c>
      <c r="AF1412" s="72">
        <f>VLOOKUP(Table1[[#This Row],[sheet]],Prg!$A$7:$J$31,5,FALSE)</f>
        <v>0</v>
      </c>
      <c r="AG1412" s="72">
        <f>ROW()</f>
        <v>1412</v>
      </c>
    </row>
    <row r="1413" spans="24:33" hidden="1" x14ac:dyDescent="0.3">
      <c r="X1413" s="66">
        <v>8</v>
      </c>
      <c r="Y1413" s="66" t="s">
        <v>476</v>
      </c>
      <c r="Z1413" s="66" t="s">
        <v>469</v>
      </c>
      <c r="AA1413" s="66" t="str">
        <f>IF(OR(VLOOKUP(Table1[[#This Row],[sheet]],Prg!$A$7:$F$31,6,FALSE)=Prg!$O$2,VLOOKUP(Table1[[#This Row],[sheet]],Prg!$A$7:$F$31,6,FALSE)=Prg!$O$3),"Yes","No")</f>
        <v>No</v>
      </c>
      <c r="AB1413" s="66">
        <v>2026</v>
      </c>
      <c r="AC1413" s="72">
        <v>19</v>
      </c>
      <c r="AD1413" s="66">
        <f ca="1">IF(ISERROR(VLOOKUP(Table1[[#This Row],[item]],INDIRECT("'"&amp;Table1[[#This Row],[sheet]]&amp;"'!$A$8:$T$42"),Table1[[#This Row],[r]],FALSE)),"",VLOOKUP(Table1[[#This Row],[item]],INDIRECT("'"&amp;Table1[[#This Row],[sheet]]&amp;"'!$A$8:$T$42"),Table1[[#This Row],[r]],FALSE))</f>
        <v>0</v>
      </c>
      <c r="AE1413" s="72" t="str">
        <f>IF(VLOOKUP(Table1[[#This Row],[sheet]],Prg!$A$7:$J$31,10,FALSE)="","",VLOOKUP(Table1[[#This Row],[sheet]],Prg!$A$7:$J$31,10,FALSE)*1)</f>
        <v/>
      </c>
      <c r="AF1413" s="72">
        <f>VLOOKUP(Table1[[#This Row],[sheet]],Prg!$A$7:$J$31,5,FALSE)</f>
        <v>0</v>
      </c>
      <c r="AG1413" s="72">
        <f>ROW()</f>
        <v>1413</v>
      </c>
    </row>
    <row r="1414" spans="24:33" hidden="1" x14ac:dyDescent="0.3">
      <c r="X1414" s="66">
        <v>8</v>
      </c>
      <c r="Y1414" s="66" t="s">
        <v>483</v>
      </c>
      <c r="Z1414" s="66" t="s">
        <v>470</v>
      </c>
      <c r="AA1414" s="66" t="str">
        <f>IF(OR(VLOOKUP(Table1[[#This Row],[sheet]],Prg!$A$7:$F$31,6,FALSE)=Prg!$O$2,VLOOKUP(Table1[[#This Row],[sheet]],Prg!$A$7:$F$31,6,FALSE)=Prg!$O$3),"Yes","No")</f>
        <v>No</v>
      </c>
      <c r="AB1414" s="66">
        <v>2026</v>
      </c>
      <c r="AC1414" s="72">
        <v>19</v>
      </c>
      <c r="AD1414" s="66">
        <f ca="1">IF(ISERROR(VLOOKUP(Table1[[#This Row],[item]],INDIRECT("'"&amp;Table1[[#This Row],[sheet]]&amp;"'!$A$8:$T$42"),Table1[[#This Row],[r]],FALSE)),"",VLOOKUP(Table1[[#This Row],[item]],INDIRECT("'"&amp;Table1[[#This Row],[sheet]]&amp;"'!$A$8:$T$42"),Table1[[#This Row],[r]],FALSE))</f>
        <v>0</v>
      </c>
      <c r="AE1414" s="72" t="str">
        <f>IF(VLOOKUP(Table1[[#This Row],[sheet]],Prg!$A$7:$J$31,10,FALSE)="","",VLOOKUP(Table1[[#This Row],[sheet]],Prg!$A$7:$J$31,10,FALSE)*1)</f>
        <v/>
      </c>
      <c r="AF1414" s="72">
        <f>VLOOKUP(Table1[[#This Row],[sheet]],Prg!$A$7:$J$31,5,FALSE)</f>
        <v>0</v>
      </c>
      <c r="AG1414" s="72">
        <f>ROW()</f>
        <v>1414</v>
      </c>
    </row>
    <row r="1415" spans="24:33" hidden="1" x14ac:dyDescent="0.3">
      <c r="X1415" s="66">
        <v>8</v>
      </c>
      <c r="Y1415" s="66" t="s">
        <v>484</v>
      </c>
      <c r="Z1415" s="66" t="s">
        <v>471</v>
      </c>
      <c r="AA1415" s="66" t="str">
        <f>IF(OR(VLOOKUP(Table1[[#This Row],[sheet]],Prg!$A$7:$F$31,6,FALSE)=Prg!$O$2,VLOOKUP(Table1[[#This Row],[sheet]],Prg!$A$7:$F$31,6,FALSE)=Prg!$O$3),"Yes","No")</f>
        <v>No</v>
      </c>
      <c r="AB1415" s="66">
        <v>2026</v>
      </c>
      <c r="AC1415" s="72">
        <v>19</v>
      </c>
      <c r="AD1415" s="66">
        <f ca="1">IF(ISERROR(VLOOKUP(Table1[[#This Row],[item]],INDIRECT("'"&amp;Table1[[#This Row],[sheet]]&amp;"'!$A$8:$T$42"),Table1[[#This Row],[r]],FALSE)),"",VLOOKUP(Table1[[#This Row],[item]],INDIRECT("'"&amp;Table1[[#This Row],[sheet]]&amp;"'!$A$8:$T$42"),Table1[[#This Row],[r]],FALSE))</f>
        <v>0</v>
      </c>
      <c r="AE1415" s="72" t="str">
        <f>IF(VLOOKUP(Table1[[#This Row],[sheet]],Prg!$A$7:$J$31,10,FALSE)="","",VLOOKUP(Table1[[#This Row],[sheet]],Prg!$A$7:$J$31,10,FALSE)*1)</f>
        <v/>
      </c>
      <c r="AF1415" s="72">
        <f>VLOOKUP(Table1[[#This Row],[sheet]],Prg!$A$7:$J$31,5,FALSE)</f>
        <v>0</v>
      </c>
      <c r="AG1415" s="72">
        <f>ROW()</f>
        <v>1415</v>
      </c>
    </row>
    <row r="1416" spans="24:33" hidden="1" x14ac:dyDescent="0.3">
      <c r="X1416" s="66">
        <v>8</v>
      </c>
      <c r="Y1416" s="66" t="s">
        <v>485</v>
      </c>
      <c r="Z1416" s="66" t="s">
        <v>472</v>
      </c>
      <c r="AA1416" s="66" t="str">
        <f>IF(OR(VLOOKUP(Table1[[#This Row],[sheet]],Prg!$A$7:$F$31,6,FALSE)=Prg!$O$2,VLOOKUP(Table1[[#This Row],[sheet]],Prg!$A$7:$F$31,6,FALSE)=Prg!$O$3),"Yes","No")</f>
        <v>No</v>
      </c>
      <c r="AB1416" s="66">
        <v>2026</v>
      </c>
      <c r="AC1416" s="72">
        <v>19</v>
      </c>
      <c r="AD1416" s="66">
        <f ca="1">IF(ISERROR(VLOOKUP(Table1[[#This Row],[item]],INDIRECT("'"&amp;Table1[[#This Row],[sheet]]&amp;"'!$A$8:$T$42"),Table1[[#This Row],[r]],FALSE)),"",VLOOKUP(Table1[[#This Row],[item]],INDIRECT("'"&amp;Table1[[#This Row],[sheet]]&amp;"'!$A$8:$T$42"),Table1[[#This Row],[r]],FALSE))</f>
        <v>0</v>
      </c>
      <c r="AE1416" s="72" t="str">
        <f>IF(VLOOKUP(Table1[[#This Row],[sheet]],Prg!$A$7:$J$31,10,FALSE)="","",VLOOKUP(Table1[[#This Row],[sheet]],Prg!$A$7:$J$31,10,FALSE)*1)</f>
        <v/>
      </c>
      <c r="AF1416" s="72">
        <f>VLOOKUP(Table1[[#This Row],[sheet]],Prg!$A$7:$J$31,5,FALSE)</f>
        <v>0</v>
      </c>
      <c r="AG1416" s="72">
        <f>ROW()</f>
        <v>1416</v>
      </c>
    </row>
    <row r="1417" spans="24:33" hidden="1" x14ac:dyDescent="0.3">
      <c r="X1417" s="66">
        <v>8</v>
      </c>
      <c r="Y1417" s="66" t="s">
        <v>486</v>
      </c>
      <c r="Z1417" s="66" t="s">
        <v>31</v>
      </c>
      <c r="AA1417" s="66" t="str">
        <f>IF(OR(VLOOKUP(Table1[[#This Row],[sheet]],Prg!$A$7:$F$31,6,FALSE)=Prg!$O$2,VLOOKUP(Table1[[#This Row],[sheet]],Prg!$A$7:$F$31,6,FALSE)=Prg!$O$3),"Yes","No")</f>
        <v>No</v>
      </c>
      <c r="AB1417" s="66">
        <v>2026</v>
      </c>
      <c r="AC1417" s="72">
        <v>19</v>
      </c>
      <c r="AD1417" s="66">
        <f ca="1">IF(ISERROR(VLOOKUP(Table1[[#This Row],[item]],INDIRECT("'"&amp;Table1[[#This Row],[sheet]]&amp;"'!$A$8:$T$42"),Table1[[#This Row],[r]],FALSE)),"",VLOOKUP(Table1[[#This Row],[item]],INDIRECT("'"&amp;Table1[[#This Row],[sheet]]&amp;"'!$A$8:$T$42"),Table1[[#This Row],[r]],FALSE))</f>
        <v>0</v>
      </c>
      <c r="AE1417" s="72" t="str">
        <f>IF(VLOOKUP(Table1[[#This Row],[sheet]],Prg!$A$7:$J$31,10,FALSE)="","",VLOOKUP(Table1[[#This Row],[sheet]],Prg!$A$7:$J$31,10,FALSE)*1)</f>
        <v/>
      </c>
      <c r="AF1417" s="72">
        <f>VLOOKUP(Table1[[#This Row],[sheet]],Prg!$A$7:$J$31,5,FALSE)</f>
        <v>0</v>
      </c>
      <c r="AG1417" s="72">
        <f>ROW()</f>
        <v>1417</v>
      </c>
    </row>
    <row r="1418" spans="24:33" hidden="1" x14ac:dyDescent="0.3">
      <c r="X1418" s="66">
        <v>8</v>
      </c>
      <c r="Y1418" s="66" t="s">
        <v>487</v>
      </c>
      <c r="Z1418" s="66" t="s">
        <v>12</v>
      </c>
      <c r="AA1418" s="66" t="str">
        <f>IF(OR(VLOOKUP(Table1[[#This Row],[sheet]],Prg!$A$7:$F$31,6,FALSE)=Prg!$O$2,VLOOKUP(Table1[[#This Row],[sheet]],Prg!$A$7:$F$31,6,FALSE)=Prg!$O$3),"Yes","No")</f>
        <v>No</v>
      </c>
      <c r="AB1418" s="66" t="s">
        <v>2</v>
      </c>
      <c r="AC1418" s="72">
        <v>20</v>
      </c>
      <c r="AD1418" s="66">
        <f ca="1">IF(ISERROR(VLOOKUP(Table1[[#This Row],[item]],INDIRECT("'"&amp;Table1[[#This Row],[sheet]]&amp;"'!$A$8:$T$42"),Table1[[#This Row],[r]],FALSE)),"",VLOOKUP(Table1[[#This Row],[item]],INDIRECT("'"&amp;Table1[[#This Row],[sheet]]&amp;"'!$A$8:$T$42"),Table1[[#This Row],[r]],FALSE))</f>
        <v>0</v>
      </c>
      <c r="AE1418" s="72" t="str">
        <f>IF(VLOOKUP(Table1[[#This Row],[sheet]],Prg!$A$7:$J$31,10,FALSE)="","",VLOOKUP(Table1[[#This Row],[sheet]],Prg!$A$7:$J$31,10,FALSE)*1)</f>
        <v/>
      </c>
      <c r="AF1418" s="72">
        <f>VLOOKUP(Table1[[#This Row],[sheet]],Prg!$A$7:$J$31,5,FALSE)</f>
        <v>0</v>
      </c>
      <c r="AG1418" s="72">
        <f>ROW()</f>
        <v>1418</v>
      </c>
    </row>
    <row r="1419" spans="24:33" hidden="1" x14ac:dyDescent="0.3">
      <c r="X1419" s="66">
        <v>8</v>
      </c>
      <c r="Y1419" s="66" t="s">
        <v>488</v>
      </c>
      <c r="Z1419" s="66" t="s">
        <v>13</v>
      </c>
      <c r="AA1419" s="66" t="str">
        <f>IF(OR(VLOOKUP(Table1[[#This Row],[sheet]],Prg!$A$7:$F$31,6,FALSE)=Prg!$O$2,VLOOKUP(Table1[[#This Row],[sheet]],Prg!$A$7:$F$31,6,FALSE)=Prg!$O$3),"Yes","No")</f>
        <v>No</v>
      </c>
      <c r="AB1419" s="66" t="s">
        <v>2</v>
      </c>
      <c r="AC1419" s="72">
        <v>20</v>
      </c>
      <c r="AD1419" s="66">
        <f ca="1">IF(ISERROR(VLOOKUP(Table1[[#This Row],[item]],INDIRECT("'"&amp;Table1[[#This Row],[sheet]]&amp;"'!$A$8:$T$42"),Table1[[#This Row],[r]],FALSE)),"",VLOOKUP(Table1[[#This Row],[item]],INDIRECT("'"&amp;Table1[[#This Row],[sheet]]&amp;"'!$A$8:$T$42"),Table1[[#This Row],[r]],FALSE))</f>
        <v>0</v>
      </c>
      <c r="AE1419" s="72" t="str">
        <f>IF(VLOOKUP(Table1[[#This Row],[sheet]],Prg!$A$7:$J$31,10,FALSE)="","",VLOOKUP(Table1[[#This Row],[sheet]],Prg!$A$7:$J$31,10,FALSE)*1)</f>
        <v/>
      </c>
      <c r="AF1419" s="72">
        <f>VLOOKUP(Table1[[#This Row],[sheet]],Prg!$A$7:$J$31,5,FALSE)</f>
        <v>0</v>
      </c>
      <c r="AG1419" s="72">
        <f>ROW()</f>
        <v>1419</v>
      </c>
    </row>
    <row r="1420" spans="24:33" hidden="1" x14ac:dyDescent="0.3">
      <c r="X1420" s="66">
        <v>8</v>
      </c>
      <c r="Y1420" s="66" t="s">
        <v>489</v>
      </c>
      <c r="Z1420" s="66" t="s">
        <v>14</v>
      </c>
      <c r="AA1420" s="66" t="str">
        <f>IF(OR(VLOOKUP(Table1[[#This Row],[sheet]],Prg!$A$7:$F$31,6,FALSE)=Prg!$O$2,VLOOKUP(Table1[[#This Row],[sheet]],Prg!$A$7:$F$31,6,FALSE)=Prg!$O$3),"Yes","No")</f>
        <v>No</v>
      </c>
      <c r="AB1420" s="66" t="s">
        <v>2</v>
      </c>
      <c r="AC1420" s="72">
        <v>20</v>
      </c>
      <c r="AD1420" s="66">
        <f ca="1">IF(ISERROR(VLOOKUP(Table1[[#This Row],[item]],INDIRECT("'"&amp;Table1[[#This Row],[sheet]]&amp;"'!$A$8:$T$42"),Table1[[#This Row],[r]],FALSE)),"",VLOOKUP(Table1[[#This Row],[item]],INDIRECT("'"&amp;Table1[[#This Row],[sheet]]&amp;"'!$A$8:$T$42"),Table1[[#This Row],[r]],FALSE))</f>
        <v>0</v>
      </c>
      <c r="AE1420" s="72" t="str">
        <f>IF(VLOOKUP(Table1[[#This Row],[sheet]],Prg!$A$7:$J$31,10,FALSE)="","",VLOOKUP(Table1[[#This Row],[sheet]],Prg!$A$7:$J$31,10,FALSE)*1)</f>
        <v/>
      </c>
      <c r="AF1420" s="72">
        <f>VLOOKUP(Table1[[#This Row],[sheet]],Prg!$A$7:$J$31,5,FALSE)</f>
        <v>0</v>
      </c>
      <c r="AG1420" s="72">
        <f>ROW()</f>
        <v>1420</v>
      </c>
    </row>
    <row r="1421" spans="24:33" hidden="1" x14ac:dyDescent="0.3">
      <c r="X1421" s="66">
        <v>8</v>
      </c>
      <c r="Y1421" s="66" t="s">
        <v>490</v>
      </c>
      <c r="Z1421" s="66" t="s">
        <v>464</v>
      </c>
      <c r="AA1421" s="66" t="str">
        <f>IF(OR(VLOOKUP(Table1[[#This Row],[sheet]],Prg!$A$7:$F$31,6,FALSE)=Prg!$O$2,VLOOKUP(Table1[[#This Row],[sheet]],Prg!$A$7:$F$31,6,FALSE)=Prg!$O$3),"Yes","No")</f>
        <v>No</v>
      </c>
      <c r="AB1421" s="66" t="s">
        <v>2</v>
      </c>
      <c r="AC1421" s="72">
        <v>20</v>
      </c>
      <c r="AD1421" s="66">
        <f ca="1">IF(ISERROR(VLOOKUP(Table1[[#This Row],[item]],INDIRECT("'"&amp;Table1[[#This Row],[sheet]]&amp;"'!$A$8:$T$42"),Table1[[#This Row],[r]],FALSE)),"",VLOOKUP(Table1[[#This Row],[item]],INDIRECT("'"&amp;Table1[[#This Row],[sheet]]&amp;"'!$A$8:$T$42"),Table1[[#This Row],[r]],FALSE))</f>
        <v>0</v>
      </c>
      <c r="AE1421" s="72" t="str">
        <f>IF(VLOOKUP(Table1[[#This Row],[sheet]],Prg!$A$7:$J$31,10,FALSE)="","",VLOOKUP(Table1[[#This Row],[sheet]],Prg!$A$7:$J$31,10,FALSE)*1)</f>
        <v/>
      </c>
      <c r="AF1421" s="72">
        <f>VLOOKUP(Table1[[#This Row],[sheet]],Prg!$A$7:$J$31,5,FALSE)</f>
        <v>0</v>
      </c>
      <c r="AG1421" s="72">
        <f>ROW()</f>
        <v>1421</v>
      </c>
    </row>
    <row r="1422" spans="24:33" hidden="1" x14ac:dyDescent="0.3">
      <c r="X1422" s="66">
        <v>8</v>
      </c>
      <c r="Y1422" s="66" t="s">
        <v>491</v>
      </c>
      <c r="Z1422" s="66" t="s">
        <v>15</v>
      </c>
      <c r="AA1422" s="66" t="str">
        <f>IF(OR(VLOOKUP(Table1[[#This Row],[sheet]],Prg!$A$7:$F$31,6,FALSE)=Prg!$O$2,VLOOKUP(Table1[[#This Row],[sheet]],Prg!$A$7:$F$31,6,FALSE)=Prg!$O$3),"Yes","No")</f>
        <v>No</v>
      </c>
      <c r="AB1422" s="66" t="s">
        <v>2</v>
      </c>
      <c r="AC1422" s="72">
        <v>20</v>
      </c>
      <c r="AD1422" s="66">
        <f ca="1">IF(ISERROR(VLOOKUP(Table1[[#This Row],[item]],INDIRECT("'"&amp;Table1[[#This Row],[sheet]]&amp;"'!$A$8:$T$42"),Table1[[#This Row],[r]],FALSE)),"",VLOOKUP(Table1[[#This Row],[item]],INDIRECT("'"&amp;Table1[[#This Row],[sheet]]&amp;"'!$A$8:$T$42"),Table1[[#This Row],[r]],FALSE))</f>
        <v>0</v>
      </c>
      <c r="AE1422" s="72" t="str">
        <f>IF(VLOOKUP(Table1[[#This Row],[sheet]],Prg!$A$7:$J$31,10,FALSE)="","",VLOOKUP(Table1[[#This Row],[sheet]],Prg!$A$7:$J$31,10,FALSE)*1)</f>
        <v/>
      </c>
      <c r="AF1422" s="72">
        <f>VLOOKUP(Table1[[#This Row],[sheet]],Prg!$A$7:$J$31,5,FALSE)</f>
        <v>0</v>
      </c>
      <c r="AG1422" s="72">
        <f>ROW()</f>
        <v>1422</v>
      </c>
    </row>
    <row r="1423" spans="24:33" hidden="1" x14ac:dyDescent="0.3">
      <c r="X1423" s="66">
        <v>8</v>
      </c>
      <c r="Y1423" s="66" t="s">
        <v>492</v>
      </c>
      <c r="Z1423" s="66" t="s">
        <v>16</v>
      </c>
      <c r="AA1423" s="66" t="str">
        <f>IF(OR(VLOOKUP(Table1[[#This Row],[sheet]],Prg!$A$7:$F$31,6,FALSE)=Prg!$O$2,VLOOKUP(Table1[[#This Row],[sheet]],Prg!$A$7:$F$31,6,FALSE)=Prg!$O$3),"Yes","No")</f>
        <v>No</v>
      </c>
      <c r="AB1423" s="66" t="s">
        <v>2</v>
      </c>
      <c r="AC1423" s="72">
        <v>20</v>
      </c>
      <c r="AD1423" s="66">
        <f ca="1">IF(ISERROR(VLOOKUP(Table1[[#This Row],[item]],INDIRECT("'"&amp;Table1[[#This Row],[sheet]]&amp;"'!$A$8:$T$42"),Table1[[#This Row],[r]],FALSE)),"",VLOOKUP(Table1[[#This Row],[item]],INDIRECT("'"&amp;Table1[[#This Row],[sheet]]&amp;"'!$A$8:$T$42"),Table1[[#This Row],[r]],FALSE))</f>
        <v>0</v>
      </c>
      <c r="AE1423" s="72" t="str">
        <f>IF(VLOOKUP(Table1[[#This Row],[sheet]],Prg!$A$7:$J$31,10,FALSE)="","",VLOOKUP(Table1[[#This Row],[sheet]],Prg!$A$7:$J$31,10,FALSE)*1)</f>
        <v/>
      </c>
      <c r="AF1423" s="72">
        <f>VLOOKUP(Table1[[#This Row],[sheet]],Prg!$A$7:$J$31,5,FALSE)</f>
        <v>0</v>
      </c>
      <c r="AG1423" s="72">
        <f>ROW()</f>
        <v>1423</v>
      </c>
    </row>
    <row r="1424" spans="24:33" hidden="1" x14ac:dyDescent="0.3">
      <c r="X1424" s="66">
        <v>8</v>
      </c>
      <c r="Y1424" s="66" t="s">
        <v>493</v>
      </c>
      <c r="Z1424" s="66" t="s">
        <v>17</v>
      </c>
      <c r="AA1424" s="66" t="str">
        <f>IF(OR(VLOOKUP(Table1[[#This Row],[sheet]],Prg!$A$7:$F$31,6,FALSE)=Prg!$O$2,VLOOKUP(Table1[[#This Row],[sheet]],Prg!$A$7:$F$31,6,FALSE)=Prg!$O$3),"Yes","No")</f>
        <v>No</v>
      </c>
      <c r="AB1424" s="66" t="s">
        <v>2</v>
      </c>
      <c r="AC1424" s="72">
        <v>20</v>
      </c>
      <c r="AD1424" s="66">
        <f ca="1">IF(ISERROR(VLOOKUP(Table1[[#This Row],[item]],INDIRECT("'"&amp;Table1[[#This Row],[sheet]]&amp;"'!$A$8:$T$42"),Table1[[#This Row],[r]],FALSE)),"",VLOOKUP(Table1[[#This Row],[item]],INDIRECT("'"&amp;Table1[[#This Row],[sheet]]&amp;"'!$A$8:$T$42"),Table1[[#This Row],[r]],FALSE))</f>
        <v>0</v>
      </c>
      <c r="AE1424" s="72" t="str">
        <f>IF(VLOOKUP(Table1[[#This Row],[sheet]],Prg!$A$7:$J$31,10,FALSE)="","",VLOOKUP(Table1[[#This Row],[sheet]],Prg!$A$7:$J$31,10,FALSE)*1)</f>
        <v/>
      </c>
      <c r="AF1424" s="72">
        <f>VLOOKUP(Table1[[#This Row],[sheet]],Prg!$A$7:$J$31,5,FALSE)</f>
        <v>0</v>
      </c>
      <c r="AG1424" s="72">
        <f>ROW()</f>
        <v>1424</v>
      </c>
    </row>
    <row r="1425" spans="24:33" hidden="1" x14ac:dyDescent="0.3">
      <c r="X1425" s="66">
        <v>8</v>
      </c>
      <c r="Y1425" s="66" t="s">
        <v>494</v>
      </c>
      <c r="Z1425" s="66" t="s">
        <v>465</v>
      </c>
      <c r="AA1425" s="66" t="str">
        <f>IF(OR(VLOOKUP(Table1[[#This Row],[sheet]],Prg!$A$7:$F$31,6,FALSE)=Prg!$O$2,VLOOKUP(Table1[[#This Row],[sheet]],Prg!$A$7:$F$31,6,FALSE)=Prg!$O$3),"Yes","No")</f>
        <v>No</v>
      </c>
      <c r="AB1425" s="66" t="s">
        <v>2</v>
      </c>
      <c r="AC1425" s="72">
        <v>20</v>
      </c>
      <c r="AD1425" s="66">
        <f ca="1">IF(ISERROR(VLOOKUP(Table1[[#This Row],[item]],INDIRECT("'"&amp;Table1[[#This Row],[sheet]]&amp;"'!$A$8:$T$42"),Table1[[#This Row],[r]],FALSE)),"",VLOOKUP(Table1[[#This Row],[item]],INDIRECT("'"&amp;Table1[[#This Row],[sheet]]&amp;"'!$A$8:$T$42"),Table1[[#This Row],[r]],FALSE))</f>
        <v>0</v>
      </c>
      <c r="AE1425" s="72" t="str">
        <f>IF(VLOOKUP(Table1[[#This Row],[sheet]],Prg!$A$7:$J$31,10,FALSE)="","",VLOOKUP(Table1[[#This Row],[sheet]],Prg!$A$7:$J$31,10,FALSE)*1)</f>
        <v/>
      </c>
      <c r="AF1425" s="72">
        <f>VLOOKUP(Table1[[#This Row],[sheet]],Prg!$A$7:$J$31,5,FALSE)</f>
        <v>0</v>
      </c>
      <c r="AG1425" s="72">
        <f>ROW()</f>
        <v>1425</v>
      </c>
    </row>
    <row r="1426" spans="24:33" hidden="1" x14ac:dyDescent="0.3">
      <c r="X1426" s="66">
        <v>8</v>
      </c>
      <c r="Y1426" s="66" t="s">
        <v>495</v>
      </c>
      <c r="Z1426" s="66" t="s">
        <v>18</v>
      </c>
      <c r="AA1426" s="66" t="str">
        <f>IF(OR(VLOOKUP(Table1[[#This Row],[sheet]],Prg!$A$7:$F$31,6,FALSE)=Prg!$O$2,VLOOKUP(Table1[[#This Row],[sheet]],Prg!$A$7:$F$31,6,FALSE)=Prg!$O$3),"Yes","No")</f>
        <v>No</v>
      </c>
      <c r="AB1426" s="66" t="s">
        <v>2</v>
      </c>
      <c r="AC1426" s="72">
        <v>20</v>
      </c>
      <c r="AD1426" s="66">
        <f ca="1">IF(ISERROR(VLOOKUP(Table1[[#This Row],[item]],INDIRECT("'"&amp;Table1[[#This Row],[sheet]]&amp;"'!$A$8:$T$42"),Table1[[#This Row],[r]],FALSE)),"",VLOOKUP(Table1[[#This Row],[item]],INDIRECT("'"&amp;Table1[[#This Row],[sheet]]&amp;"'!$A$8:$T$42"),Table1[[#This Row],[r]],FALSE))</f>
        <v>0</v>
      </c>
      <c r="AE1426" s="72" t="str">
        <f>IF(VLOOKUP(Table1[[#This Row],[sheet]],Prg!$A$7:$J$31,10,FALSE)="","",VLOOKUP(Table1[[#This Row],[sheet]],Prg!$A$7:$J$31,10,FALSE)*1)</f>
        <v/>
      </c>
      <c r="AF1426" s="72">
        <f>VLOOKUP(Table1[[#This Row],[sheet]],Prg!$A$7:$J$31,5,FALSE)</f>
        <v>0</v>
      </c>
      <c r="AG1426" s="72">
        <f>ROW()</f>
        <v>1426</v>
      </c>
    </row>
    <row r="1427" spans="24:33" hidden="1" x14ac:dyDescent="0.3">
      <c r="X1427" s="66">
        <v>8</v>
      </c>
      <c r="Y1427" s="66" t="s">
        <v>496</v>
      </c>
      <c r="Z1427" s="66" t="s">
        <v>19</v>
      </c>
      <c r="AA1427" s="66" t="str">
        <f>IF(OR(VLOOKUP(Table1[[#This Row],[sheet]],Prg!$A$7:$F$31,6,FALSE)=Prg!$O$2,VLOOKUP(Table1[[#This Row],[sheet]],Prg!$A$7:$F$31,6,FALSE)=Prg!$O$3),"Yes","No")</f>
        <v>No</v>
      </c>
      <c r="AB1427" s="66" t="s">
        <v>2</v>
      </c>
      <c r="AC1427" s="72">
        <v>20</v>
      </c>
      <c r="AD1427" s="66">
        <f ca="1">IF(ISERROR(VLOOKUP(Table1[[#This Row],[item]],INDIRECT("'"&amp;Table1[[#This Row],[sheet]]&amp;"'!$A$8:$T$42"),Table1[[#This Row],[r]],FALSE)),"",VLOOKUP(Table1[[#This Row],[item]],INDIRECT("'"&amp;Table1[[#This Row],[sheet]]&amp;"'!$A$8:$T$42"),Table1[[#This Row],[r]],FALSE))</f>
        <v>0</v>
      </c>
      <c r="AE1427" s="72" t="str">
        <f>IF(VLOOKUP(Table1[[#This Row],[sheet]],Prg!$A$7:$J$31,10,FALSE)="","",VLOOKUP(Table1[[#This Row],[sheet]],Prg!$A$7:$J$31,10,FALSE)*1)</f>
        <v/>
      </c>
      <c r="AF1427" s="72">
        <f>VLOOKUP(Table1[[#This Row],[sheet]],Prg!$A$7:$J$31,5,FALSE)</f>
        <v>0</v>
      </c>
      <c r="AG1427" s="72">
        <f>ROW()</f>
        <v>1427</v>
      </c>
    </row>
    <row r="1428" spans="24:33" hidden="1" x14ac:dyDescent="0.3">
      <c r="X1428" s="66">
        <v>8</v>
      </c>
      <c r="Y1428" s="66" t="s">
        <v>497</v>
      </c>
      <c r="Z1428" s="66" t="s">
        <v>20</v>
      </c>
      <c r="AA1428" s="66" t="str">
        <f>IF(OR(VLOOKUP(Table1[[#This Row],[sheet]],Prg!$A$7:$F$31,6,FALSE)=Prg!$O$2,VLOOKUP(Table1[[#This Row],[sheet]],Prg!$A$7:$F$31,6,FALSE)=Prg!$O$3),"Yes","No")</f>
        <v>No</v>
      </c>
      <c r="AB1428" s="66" t="s">
        <v>2</v>
      </c>
      <c r="AC1428" s="72">
        <v>20</v>
      </c>
      <c r="AD1428" s="66">
        <f ca="1">IF(ISERROR(VLOOKUP(Table1[[#This Row],[item]],INDIRECT("'"&amp;Table1[[#This Row],[sheet]]&amp;"'!$A$8:$T$42"),Table1[[#This Row],[r]],FALSE)),"",VLOOKUP(Table1[[#This Row],[item]],INDIRECT("'"&amp;Table1[[#This Row],[sheet]]&amp;"'!$A$8:$T$42"),Table1[[#This Row],[r]],FALSE))</f>
        <v>0</v>
      </c>
      <c r="AE1428" s="72" t="str">
        <f>IF(VLOOKUP(Table1[[#This Row],[sheet]],Prg!$A$7:$J$31,10,FALSE)="","",VLOOKUP(Table1[[#This Row],[sheet]],Prg!$A$7:$J$31,10,FALSE)*1)</f>
        <v/>
      </c>
      <c r="AF1428" s="72">
        <f>VLOOKUP(Table1[[#This Row],[sheet]],Prg!$A$7:$J$31,5,FALSE)</f>
        <v>0</v>
      </c>
      <c r="AG1428" s="72">
        <f>ROW()</f>
        <v>1428</v>
      </c>
    </row>
    <row r="1429" spans="24:33" hidden="1" x14ac:dyDescent="0.3">
      <c r="X1429" s="66">
        <v>8</v>
      </c>
      <c r="Y1429" s="66" t="s">
        <v>498</v>
      </c>
      <c r="Z1429" s="66" t="s">
        <v>466</v>
      </c>
      <c r="AA1429" s="66" t="str">
        <f>IF(OR(VLOOKUP(Table1[[#This Row],[sheet]],Prg!$A$7:$F$31,6,FALSE)=Prg!$O$2,VLOOKUP(Table1[[#This Row],[sheet]],Prg!$A$7:$F$31,6,FALSE)=Prg!$O$3),"Yes","No")</f>
        <v>No</v>
      </c>
      <c r="AB1429" s="66" t="s">
        <v>2</v>
      </c>
      <c r="AC1429" s="72">
        <v>20</v>
      </c>
      <c r="AD1429" s="66">
        <f ca="1">IF(ISERROR(VLOOKUP(Table1[[#This Row],[item]],INDIRECT("'"&amp;Table1[[#This Row],[sheet]]&amp;"'!$A$8:$T$42"),Table1[[#This Row],[r]],FALSE)),"",VLOOKUP(Table1[[#This Row],[item]],INDIRECT("'"&amp;Table1[[#This Row],[sheet]]&amp;"'!$A$8:$T$42"),Table1[[#This Row],[r]],FALSE))</f>
        <v>0</v>
      </c>
      <c r="AE1429" s="72" t="str">
        <f>IF(VLOOKUP(Table1[[#This Row],[sheet]],Prg!$A$7:$J$31,10,FALSE)="","",VLOOKUP(Table1[[#This Row],[sheet]],Prg!$A$7:$J$31,10,FALSE)*1)</f>
        <v/>
      </c>
      <c r="AF1429" s="72">
        <f>VLOOKUP(Table1[[#This Row],[sheet]],Prg!$A$7:$J$31,5,FALSE)</f>
        <v>0</v>
      </c>
      <c r="AG1429" s="72">
        <f>ROW()</f>
        <v>1429</v>
      </c>
    </row>
    <row r="1430" spans="24:33" hidden="1" x14ac:dyDescent="0.3">
      <c r="X1430" s="66">
        <v>8</v>
      </c>
      <c r="Y1430" s="66" t="s">
        <v>499</v>
      </c>
      <c r="Z1430" s="66" t="s">
        <v>21</v>
      </c>
      <c r="AA1430" s="66" t="str">
        <f>IF(OR(VLOOKUP(Table1[[#This Row],[sheet]],Prg!$A$7:$F$31,6,FALSE)=Prg!$O$2,VLOOKUP(Table1[[#This Row],[sheet]],Prg!$A$7:$F$31,6,FALSE)=Prg!$O$3),"Yes","No")</f>
        <v>No</v>
      </c>
      <c r="AB1430" s="66" t="s">
        <v>2</v>
      </c>
      <c r="AC1430" s="72">
        <v>20</v>
      </c>
      <c r="AD1430" s="66">
        <f ca="1">IF(ISERROR(VLOOKUP(Table1[[#This Row],[item]],INDIRECT("'"&amp;Table1[[#This Row],[sheet]]&amp;"'!$A$8:$T$42"),Table1[[#This Row],[r]],FALSE)),"",VLOOKUP(Table1[[#This Row],[item]],INDIRECT("'"&amp;Table1[[#This Row],[sheet]]&amp;"'!$A$8:$T$42"),Table1[[#This Row],[r]],FALSE))</f>
        <v>0</v>
      </c>
      <c r="AE1430" s="72" t="str">
        <f>IF(VLOOKUP(Table1[[#This Row],[sheet]],Prg!$A$7:$J$31,10,FALSE)="","",VLOOKUP(Table1[[#This Row],[sheet]],Prg!$A$7:$J$31,10,FALSE)*1)</f>
        <v/>
      </c>
      <c r="AF1430" s="72">
        <f>VLOOKUP(Table1[[#This Row],[sheet]],Prg!$A$7:$J$31,5,FALSE)</f>
        <v>0</v>
      </c>
      <c r="AG1430" s="72">
        <f>ROW()</f>
        <v>1430</v>
      </c>
    </row>
    <row r="1431" spans="24:33" hidden="1" x14ac:dyDescent="0.3">
      <c r="X1431" s="66">
        <v>8</v>
      </c>
      <c r="Y1431" s="66" t="s">
        <v>500</v>
      </c>
      <c r="Z1431" s="66" t="s">
        <v>22</v>
      </c>
      <c r="AA1431" s="66" t="str">
        <f>IF(OR(VLOOKUP(Table1[[#This Row],[sheet]],Prg!$A$7:$F$31,6,FALSE)=Prg!$O$2,VLOOKUP(Table1[[#This Row],[sheet]],Prg!$A$7:$F$31,6,FALSE)=Prg!$O$3),"Yes","No")</f>
        <v>No</v>
      </c>
      <c r="AB1431" s="66" t="s">
        <v>2</v>
      </c>
      <c r="AC1431" s="72">
        <v>20</v>
      </c>
      <c r="AD1431" s="66">
        <f ca="1">IF(ISERROR(VLOOKUP(Table1[[#This Row],[item]],INDIRECT("'"&amp;Table1[[#This Row],[sheet]]&amp;"'!$A$8:$T$42"),Table1[[#This Row],[r]],FALSE)),"",VLOOKUP(Table1[[#This Row],[item]],INDIRECT("'"&amp;Table1[[#This Row],[sheet]]&amp;"'!$A$8:$T$42"),Table1[[#This Row],[r]],FALSE))</f>
        <v>0</v>
      </c>
      <c r="AE1431" s="72" t="str">
        <f>IF(VLOOKUP(Table1[[#This Row],[sheet]],Prg!$A$7:$J$31,10,FALSE)="","",VLOOKUP(Table1[[#This Row],[sheet]],Prg!$A$7:$J$31,10,FALSE)*1)</f>
        <v/>
      </c>
      <c r="AF1431" s="72">
        <f>VLOOKUP(Table1[[#This Row],[sheet]],Prg!$A$7:$J$31,5,FALSE)</f>
        <v>0</v>
      </c>
      <c r="AG1431" s="72">
        <f>ROW()</f>
        <v>1431</v>
      </c>
    </row>
    <row r="1432" spans="24:33" hidden="1" x14ac:dyDescent="0.3">
      <c r="X1432" s="66">
        <v>8</v>
      </c>
      <c r="Y1432" s="66" t="s">
        <v>501</v>
      </c>
      <c r="Z1432" s="66" t="s">
        <v>23</v>
      </c>
      <c r="AA1432" s="66" t="str">
        <f>IF(OR(VLOOKUP(Table1[[#This Row],[sheet]],Prg!$A$7:$F$31,6,FALSE)=Prg!$O$2,VLOOKUP(Table1[[#This Row],[sheet]],Prg!$A$7:$F$31,6,FALSE)=Prg!$O$3),"Yes","No")</f>
        <v>No</v>
      </c>
      <c r="AB1432" s="66" t="s">
        <v>2</v>
      </c>
      <c r="AC1432" s="72">
        <v>20</v>
      </c>
      <c r="AD1432" s="66">
        <f ca="1">IF(ISERROR(VLOOKUP(Table1[[#This Row],[item]],INDIRECT("'"&amp;Table1[[#This Row],[sheet]]&amp;"'!$A$8:$T$42"),Table1[[#This Row],[r]],FALSE)),"",VLOOKUP(Table1[[#This Row],[item]],INDIRECT("'"&amp;Table1[[#This Row],[sheet]]&amp;"'!$A$8:$T$42"),Table1[[#This Row],[r]],FALSE))</f>
        <v>0</v>
      </c>
      <c r="AE1432" s="72" t="str">
        <f>IF(VLOOKUP(Table1[[#This Row],[sheet]],Prg!$A$7:$J$31,10,FALSE)="","",VLOOKUP(Table1[[#This Row],[sheet]],Prg!$A$7:$J$31,10,FALSE)*1)</f>
        <v/>
      </c>
      <c r="AF1432" s="72">
        <f>VLOOKUP(Table1[[#This Row],[sheet]],Prg!$A$7:$J$31,5,FALSE)</f>
        <v>0</v>
      </c>
      <c r="AG1432" s="72">
        <f>ROW()</f>
        <v>1432</v>
      </c>
    </row>
    <row r="1433" spans="24:33" hidden="1" x14ac:dyDescent="0.3">
      <c r="X1433" s="66">
        <v>8</v>
      </c>
      <c r="Y1433" s="66" t="s">
        <v>502</v>
      </c>
      <c r="Z1433" s="66" t="s">
        <v>467</v>
      </c>
      <c r="AA1433" s="66" t="str">
        <f>IF(OR(VLOOKUP(Table1[[#This Row],[sheet]],Prg!$A$7:$F$31,6,FALSE)=Prg!$O$2,VLOOKUP(Table1[[#This Row],[sheet]],Prg!$A$7:$F$31,6,FALSE)=Prg!$O$3),"Yes","No")</f>
        <v>No</v>
      </c>
      <c r="AB1433" s="66" t="s">
        <v>2</v>
      </c>
      <c r="AC1433" s="72">
        <v>20</v>
      </c>
      <c r="AD1433" s="66">
        <f ca="1">IF(ISERROR(VLOOKUP(Table1[[#This Row],[item]],INDIRECT("'"&amp;Table1[[#This Row],[sheet]]&amp;"'!$A$8:$T$42"),Table1[[#This Row],[r]],FALSE)),"",VLOOKUP(Table1[[#This Row],[item]],INDIRECT("'"&amp;Table1[[#This Row],[sheet]]&amp;"'!$A$8:$T$42"),Table1[[#This Row],[r]],FALSE))</f>
        <v>0</v>
      </c>
      <c r="AE1433" s="72" t="str">
        <f>IF(VLOOKUP(Table1[[#This Row],[sheet]],Prg!$A$7:$J$31,10,FALSE)="","",VLOOKUP(Table1[[#This Row],[sheet]],Prg!$A$7:$J$31,10,FALSE)*1)</f>
        <v/>
      </c>
      <c r="AF1433" s="72">
        <f>VLOOKUP(Table1[[#This Row],[sheet]],Prg!$A$7:$J$31,5,FALSE)</f>
        <v>0</v>
      </c>
      <c r="AG1433" s="72">
        <f>ROW()</f>
        <v>1433</v>
      </c>
    </row>
    <row r="1434" spans="24:33" hidden="1" x14ac:dyDescent="0.3">
      <c r="X1434" s="66">
        <v>8</v>
      </c>
      <c r="Y1434" s="66" t="s">
        <v>473</v>
      </c>
      <c r="Z1434" s="66" t="s">
        <v>1</v>
      </c>
      <c r="AA1434" s="66" t="str">
        <f>IF(OR(VLOOKUP(Table1[[#This Row],[sheet]],Prg!$A$7:$F$31,6,FALSE)=Prg!$O$2,VLOOKUP(Table1[[#This Row],[sheet]],Prg!$A$7:$F$31,6,FALSE)=Prg!$O$3),"Yes","No")</f>
        <v>No</v>
      </c>
      <c r="AB1434" s="66" t="s">
        <v>2</v>
      </c>
      <c r="AC1434" s="72">
        <v>20</v>
      </c>
      <c r="AD1434" s="66">
        <f ca="1">IF(ISERROR(VLOOKUP(Table1[[#This Row],[item]],INDIRECT("'"&amp;Table1[[#This Row],[sheet]]&amp;"'!$A$8:$T$42"),Table1[[#This Row],[r]],FALSE)),"",VLOOKUP(Table1[[#This Row],[item]],INDIRECT("'"&amp;Table1[[#This Row],[sheet]]&amp;"'!$A$8:$T$42"),Table1[[#This Row],[r]],FALSE))</f>
        <v>0</v>
      </c>
      <c r="AE1434" s="72" t="str">
        <f>IF(VLOOKUP(Table1[[#This Row],[sheet]],Prg!$A$7:$J$31,10,FALSE)="","",VLOOKUP(Table1[[#This Row],[sheet]],Prg!$A$7:$J$31,10,FALSE)*1)</f>
        <v/>
      </c>
      <c r="AF1434" s="72">
        <f>VLOOKUP(Table1[[#This Row],[sheet]],Prg!$A$7:$J$31,5,FALSE)</f>
        <v>0</v>
      </c>
      <c r="AG1434" s="72">
        <f>ROW()</f>
        <v>1434</v>
      </c>
    </row>
    <row r="1435" spans="24:33" hidden="1" x14ac:dyDescent="0.3">
      <c r="X1435" s="66">
        <v>8</v>
      </c>
      <c r="Y1435" s="66" t="s">
        <v>474</v>
      </c>
      <c r="Z1435" s="66" t="s">
        <v>24</v>
      </c>
      <c r="AA1435" s="66" t="str">
        <f>IF(OR(VLOOKUP(Table1[[#This Row],[sheet]],Prg!$A$7:$F$31,6,FALSE)=Prg!$O$2,VLOOKUP(Table1[[#This Row],[sheet]],Prg!$A$7:$F$31,6,FALSE)=Prg!$O$3),"Yes","No")</f>
        <v>No</v>
      </c>
      <c r="AB1435" s="66" t="s">
        <v>2</v>
      </c>
      <c r="AC1435" s="72">
        <v>20</v>
      </c>
      <c r="AD1435" s="66">
        <f ca="1">IF(ISERROR(VLOOKUP(Table1[[#This Row],[item]],INDIRECT("'"&amp;Table1[[#This Row],[sheet]]&amp;"'!$A$8:$T$42"),Table1[[#This Row],[r]],FALSE)),"",VLOOKUP(Table1[[#This Row],[item]],INDIRECT("'"&amp;Table1[[#This Row],[sheet]]&amp;"'!$A$8:$T$42"),Table1[[#This Row],[r]],FALSE))</f>
        <v>0</v>
      </c>
      <c r="AE1435" s="72" t="str">
        <f>IF(VLOOKUP(Table1[[#This Row],[sheet]],Prg!$A$7:$J$31,10,FALSE)="","",VLOOKUP(Table1[[#This Row],[sheet]],Prg!$A$7:$J$31,10,FALSE)*1)</f>
        <v/>
      </c>
      <c r="AF1435" s="72">
        <f>VLOOKUP(Table1[[#This Row],[sheet]],Prg!$A$7:$J$31,5,FALSE)</f>
        <v>0</v>
      </c>
      <c r="AG1435" s="72">
        <f>ROW()</f>
        <v>1435</v>
      </c>
    </row>
    <row r="1436" spans="24:33" hidden="1" x14ac:dyDescent="0.3">
      <c r="X1436" s="66">
        <v>8</v>
      </c>
      <c r="Y1436" s="66" t="s">
        <v>477</v>
      </c>
      <c r="Z1436" s="66" t="s">
        <v>25</v>
      </c>
      <c r="AA1436" s="66" t="str">
        <f>IF(OR(VLOOKUP(Table1[[#This Row],[sheet]],Prg!$A$7:$F$31,6,FALSE)=Prg!$O$2,VLOOKUP(Table1[[#This Row],[sheet]],Prg!$A$7:$F$31,6,FALSE)=Prg!$O$3),"Yes","No")</f>
        <v>No</v>
      </c>
      <c r="AB1436" s="66" t="s">
        <v>2</v>
      </c>
      <c r="AC1436" s="72">
        <v>20</v>
      </c>
      <c r="AD1436" s="66">
        <f ca="1">IF(ISERROR(VLOOKUP(Table1[[#This Row],[item]],INDIRECT("'"&amp;Table1[[#This Row],[sheet]]&amp;"'!$A$8:$T$42"),Table1[[#This Row],[r]],FALSE)),"",VLOOKUP(Table1[[#This Row],[item]],INDIRECT("'"&amp;Table1[[#This Row],[sheet]]&amp;"'!$A$8:$T$42"),Table1[[#This Row],[r]],FALSE))</f>
        <v>0</v>
      </c>
      <c r="AE1436" s="72" t="str">
        <f>IF(VLOOKUP(Table1[[#This Row],[sheet]],Prg!$A$7:$J$31,10,FALSE)="","",VLOOKUP(Table1[[#This Row],[sheet]],Prg!$A$7:$J$31,10,FALSE)*1)</f>
        <v/>
      </c>
      <c r="AF1436" s="72">
        <f>VLOOKUP(Table1[[#This Row],[sheet]],Prg!$A$7:$J$31,5,FALSE)</f>
        <v>0</v>
      </c>
      <c r="AG1436" s="72">
        <f>ROW()</f>
        <v>1436</v>
      </c>
    </row>
    <row r="1437" spans="24:33" hidden="1" x14ac:dyDescent="0.3">
      <c r="X1437" s="66">
        <v>8</v>
      </c>
      <c r="Y1437" s="66" t="s">
        <v>478</v>
      </c>
      <c r="Z1437" s="66" t="s">
        <v>26</v>
      </c>
      <c r="AA1437" s="66" t="str">
        <f>IF(OR(VLOOKUP(Table1[[#This Row],[sheet]],Prg!$A$7:$F$31,6,FALSE)=Prg!$O$2,VLOOKUP(Table1[[#This Row],[sheet]],Prg!$A$7:$F$31,6,FALSE)=Prg!$O$3),"Yes","No")</f>
        <v>No</v>
      </c>
      <c r="AB1437" s="66" t="s">
        <v>2</v>
      </c>
      <c r="AC1437" s="72">
        <v>20</v>
      </c>
      <c r="AD1437" s="66">
        <f ca="1">IF(ISERROR(VLOOKUP(Table1[[#This Row],[item]],INDIRECT("'"&amp;Table1[[#This Row],[sheet]]&amp;"'!$A$8:$T$42"),Table1[[#This Row],[r]],FALSE)),"",VLOOKUP(Table1[[#This Row],[item]],INDIRECT("'"&amp;Table1[[#This Row],[sheet]]&amp;"'!$A$8:$T$42"),Table1[[#This Row],[r]],FALSE))</f>
        <v>0</v>
      </c>
      <c r="AE1437" s="72" t="str">
        <f>IF(VLOOKUP(Table1[[#This Row],[sheet]],Prg!$A$7:$J$31,10,FALSE)="","",VLOOKUP(Table1[[#This Row],[sheet]],Prg!$A$7:$J$31,10,FALSE)*1)</f>
        <v/>
      </c>
      <c r="AF1437" s="72">
        <f>VLOOKUP(Table1[[#This Row],[sheet]],Prg!$A$7:$J$31,5,FALSE)</f>
        <v>0</v>
      </c>
      <c r="AG1437" s="72">
        <f>ROW()</f>
        <v>1437</v>
      </c>
    </row>
    <row r="1438" spans="24:33" hidden="1" x14ac:dyDescent="0.3">
      <c r="X1438" s="66">
        <v>8</v>
      </c>
      <c r="Y1438" s="66" t="s">
        <v>479</v>
      </c>
      <c r="Z1438" s="66" t="s">
        <v>27</v>
      </c>
      <c r="AA1438" s="66" t="str">
        <f>IF(OR(VLOOKUP(Table1[[#This Row],[sheet]],Prg!$A$7:$F$31,6,FALSE)=Prg!$O$2,VLOOKUP(Table1[[#This Row],[sheet]],Prg!$A$7:$F$31,6,FALSE)=Prg!$O$3),"Yes","No")</f>
        <v>No</v>
      </c>
      <c r="AB1438" s="66" t="s">
        <v>2</v>
      </c>
      <c r="AC1438" s="72">
        <v>20</v>
      </c>
      <c r="AD1438" s="66">
        <f ca="1">IF(ISERROR(VLOOKUP(Table1[[#This Row],[item]],INDIRECT("'"&amp;Table1[[#This Row],[sheet]]&amp;"'!$A$8:$T$42"),Table1[[#This Row],[r]],FALSE)),"",VLOOKUP(Table1[[#This Row],[item]],INDIRECT("'"&amp;Table1[[#This Row],[sheet]]&amp;"'!$A$8:$T$42"),Table1[[#This Row],[r]],FALSE))</f>
        <v>0</v>
      </c>
      <c r="AE1438" s="72" t="str">
        <f>IF(VLOOKUP(Table1[[#This Row],[sheet]],Prg!$A$7:$J$31,10,FALSE)="","",VLOOKUP(Table1[[#This Row],[sheet]],Prg!$A$7:$J$31,10,FALSE)*1)</f>
        <v/>
      </c>
      <c r="AF1438" s="72">
        <f>VLOOKUP(Table1[[#This Row],[sheet]],Prg!$A$7:$J$31,5,FALSE)</f>
        <v>0</v>
      </c>
      <c r="AG1438" s="72">
        <f>ROW()</f>
        <v>1438</v>
      </c>
    </row>
    <row r="1439" spans="24:33" hidden="1" x14ac:dyDescent="0.3">
      <c r="X1439" s="66">
        <v>8</v>
      </c>
      <c r="Y1439" s="66" t="s">
        <v>475</v>
      </c>
      <c r="Z1439" s="66" t="s">
        <v>28</v>
      </c>
      <c r="AA1439" s="66" t="str">
        <f>IF(OR(VLOOKUP(Table1[[#This Row],[sheet]],Prg!$A$7:$F$31,6,FALSE)=Prg!$O$2,VLOOKUP(Table1[[#This Row],[sheet]],Prg!$A$7:$F$31,6,FALSE)=Prg!$O$3),"Yes","No")</f>
        <v>No</v>
      </c>
      <c r="AB1439" s="66" t="s">
        <v>2</v>
      </c>
      <c r="AC1439" s="72">
        <v>20</v>
      </c>
      <c r="AD1439" s="66">
        <f ca="1">IF(ISERROR(VLOOKUP(Table1[[#This Row],[item]],INDIRECT("'"&amp;Table1[[#This Row],[sheet]]&amp;"'!$A$8:$T$42"),Table1[[#This Row],[r]],FALSE)),"",VLOOKUP(Table1[[#This Row],[item]],INDIRECT("'"&amp;Table1[[#This Row],[sheet]]&amp;"'!$A$8:$T$42"),Table1[[#This Row],[r]],FALSE))</f>
        <v>0</v>
      </c>
      <c r="AE1439" s="72" t="str">
        <f>IF(VLOOKUP(Table1[[#This Row],[sheet]],Prg!$A$7:$J$31,10,FALSE)="","",VLOOKUP(Table1[[#This Row],[sheet]],Prg!$A$7:$J$31,10,FALSE)*1)</f>
        <v/>
      </c>
      <c r="AF1439" s="72">
        <f>VLOOKUP(Table1[[#This Row],[sheet]],Prg!$A$7:$J$31,5,FALSE)</f>
        <v>0</v>
      </c>
      <c r="AG1439" s="72">
        <f>ROW()</f>
        <v>1439</v>
      </c>
    </row>
    <row r="1440" spans="24:33" hidden="1" x14ac:dyDescent="0.3">
      <c r="X1440" s="66">
        <v>8</v>
      </c>
      <c r="Y1440" s="66" t="s">
        <v>480</v>
      </c>
      <c r="Z1440" s="66" t="s">
        <v>29</v>
      </c>
      <c r="AA1440" s="66" t="str">
        <f>IF(OR(VLOOKUP(Table1[[#This Row],[sheet]],Prg!$A$7:$F$31,6,FALSE)=Prg!$O$2,VLOOKUP(Table1[[#This Row],[sheet]],Prg!$A$7:$F$31,6,FALSE)=Prg!$O$3),"Yes","No")</f>
        <v>No</v>
      </c>
      <c r="AB1440" s="66" t="s">
        <v>2</v>
      </c>
      <c r="AC1440" s="72">
        <v>20</v>
      </c>
      <c r="AD1440" s="66">
        <f ca="1">IF(ISERROR(VLOOKUP(Table1[[#This Row],[item]],INDIRECT("'"&amp;Table1[[#This Row],[sheet]]&amp;"'!$A$8:$T$42"),Table1[[#This Row],[r]],FALSE)),"",VLOOKUP(Table1[[#This Row],[item]],INDIRECT("'"&amp;Table1[[#This Row],[sheet]]&amp;"'!$A$8:$T$42"),Table1[[#This Row],[r]],FALSE))</f>
        <v>0</v>
      </c>
      <c r="AE1440" s="72" t="str">
        <f>IF(VLOOKUP(Table1[[#This Row],[sheet]],Prg!$A$7:$J$31,10,FALSE)="","",VLOOKUP(Table1[[#This Row],[sheet]],Prg!$A$7:$J$31,10,FALSE)*1)</f>
        <v/>
      </c>
      <c r="AF1440" s="72">
        <f>VLOOKUP(Table1[[#This Row],[sheet]],Prg!$A$7:$J$31,5,FALSE)</f>
        <v>0</v>
      </c>
      <c r="AG1440" s="72">
        <f>ROW()</f>
        <v>1440</v>
      </c>
    </row>
    <row r="1441" spans="24:33" hidden="1" x14ac:dyDescent="0.3">
      <c r="X1441" s="66">
        <v>8</v>
      </c>
      <c r="Y1441" s="66" t="s">
        <v>481</v>
      </c>
      <c r="Z1441" s="66" t="s">
        <v>30</v>
      </c>
      <c r="AA1441" s="66" t="str">
        <f>IF(OR(VLOOKUP(Table1[[#This Row],[sheet]],Prg!$A$7:$F$31,6,FALSE)=Prg!$O$2,VLOOKUP(Table1[[#This Row],[sheet]],Prg!$A$7:$F$31,6,FALSE)=Prg!$O$3),"Yes","No")</f>
        <v>No</v>
      </c>
      <c r="AB1441" s="66" t="s">
        <v>2</v>
      </c>
      <c r="AC1441" s="72">
        <v>20</v>
      </c>
      <c r="AD1441" s="66">
        <f ca="1">IF(ISERROR(VLOOKUP(Table1[[#This Row],[item]],INDIRECT("'"&amp;Table1[[#This Row],[sheet]]&amp;"'!$A$8:$T$42"),Table1[[#This Row],[r]],FALSE)),"",VLOOKUP(Table1[[#This Row],[item]],INDIRECT("'"&amp;Table1[[#This Row],[sheet]]&amp;"'!$A$8:$T$42"),Table1[[#This Row],[r]],FALSE))</f>
        <v>0</v>
      </c>
      <c r="AE1441" s="72" t="str">
        <f>IF(VLOOKUP(Table1[[#This Row],[sheet]],Prg!$A$7:$J$31,10,FALSE)="","",VLOOKUP(Table1[[#This Row],[sheet]],Prg!$A$7:$J$31,10,FALSE)*1)</f>
        <v/>
      </c>
      <c r="AF1441" s="72">
        <f>VLOOKUP(Table1[[#This Row],[sheet]],Prg!$A$7:$J$31,5,FALSE)</f>
        <v>0</v>
      </c>
      <c r="AG1441" s="72">
        <f>ROW()</f>
        <v>1441</v>
      </c>
    </row>
    <row r="1442" spans="24:33" hidden="1" x14ac:dyDescent="0.3">
      <c r="X1442" s="66">
        <v>8</v>
      </c>
      <c r="Y1442" s="66" t="s">
        <v>482</v>
      </c>
      <c r="Z1442" s="66" t="s">
        <v>27</v>
      </c>
      <c r="AA1442" s="66" t="str">
        <f>IF(OR(VLOOKUP(Table1[[#This Row],[sheet]],Prg!$A$7:$F$31,6,FALSE)=Prg!$O$2,VLOOKUP(Table1[[#This Row],[sheet]],Prg!$A$7:$F$31,6,FALSE)=Prg!$O$3),"Yes","No")</f>
        <v>No</v>
      </c>
      <c r="AB1442" s="66" t="s">
        <v>2</v>
      </c>
      <c r="AC1442" s="72">
        <v>20</v>
      </c>
      <c r="AD1442" s="66">
        <f ca="1">IF(ISERROR(VLOOKUP(Table1[[#This Row],[item]],INDIRECT("'"&amp;Table1[[#This Row],[sheet]]&amp;"'!$A$8:$T$42"),Table1[[#This Row],[r]],FALSE)),"",VLOOKUP(Table1[[#This Row],[item]],INDIRECT("'"&amp;Table1[[#This Row],[sheet]]&amp;"'!$A$8:$T$42"),Table1[[#This Row],[r]],FALSE))</f>
        <v>0</v>
      </c>
      <c r="AE1442" s="72" t="str">
        <f>IF(VLOOKUP(Table1[[#This Row],[sheet]],Prg!$A$7:$J$31,10,FALSE)="","",VLOOKUP(Table1[[#This Row],[sheet]],Prg!$A$7:$J$31,10,FALSE)*1)</f>
        <v/>
      </c>
      <c r="AF1442" s="72">
        <f>VLOOKUP(Table1[[#This Row],[sheet]],Prg!$A$7:$J$31,5,FALSE)</f>
        <v>0</v>
      </c>
      <c r="AG1442" s="72">
        <f>ROW()</f>
        <v>1442</v>
      </c>
    </row>
    <row r="1443" spans="24:33" hidden="1" x14ac:dyDescent="0.3">
      <c r="X1443" s="66">
        <v>8</v>
      </c>
      <c r="Y1443" s="66" t="s">
        <v>476</v>
      </c>
      <c r="Z1443" s="66" t="s">
        <v>469</v>
      </c>
      <c r="AA1443" s="66" t="str">
        <f>IF(OR(VLOOKUP(Table1[[#This Row],[sheet]],Prg!$A$7:$F$31,6,FALSE)=Prg!$O$2,VLOOKUP(Table1[[#This Row],[sheet]],Prg!$A$7:$F$31,6,FALSE)=Prg!$O$3),"Yes","No")</f>
        <v>No</v>
      </c>
      <c r="AB1443" s="66" t="s">
        <v>2</v>
      </c>
      <c r="AC1443" s="72">
        <v>20</v>
      </c>
      <c r="AD1443" s="66">
        <f ca="1">IF(ISERROR(VLOOKUP(Table1[[#This Row],[item]],INDIRECT("'"&amp;Table1[[#This Row],[sheet]]&amp;"'!$A$8:$T$42"),Table1[[#This Row],[r]],FALSE)),"",VLOOKUP(Table1[[#This Row],[item]],INDIRECT("'"&amp;Table1[[#This Row],[sheet]]&amp;"'!$A$8:$T$42"),Table1[[#This Row],[r]],FALSE))</f>
        <v>0</v>
      </c>
      <c r="AE1443" s="72" t="str">
        <f>IF(VLOOKUP(Table1[[#This Row],[sheet]],Prg!$A$7:$J$31,10,FALSE)="","",VLOOKUP(Table1[[#This Row],[sheet]],Prg!$A$7:$J$31,10,FALSE)*1)</f>
        <v/>
      </c>
      <c r="AF1443" s="72">
        <f>VLOOKUP(Table1[[#This Row],[sheet]],Prg!$A$7:$J$31,5,FALSE)</f>
        <v>0</v>
      </c>
      <c r="AG1443" s="72">
        <f>ROW()</f>
        <v>1443</v>
      </c>
    </row>
    <row r="1444" spans="24:33" hidden="1" x14ac:dyDescent="0.3">
      <c r="X1444" s="66">
        <v>8</v>
      </c>
      <c r="Y1444" s="66" t="s">
        <v>483</v>
      </c>
      <c r="Z1444" s="66" t="s">
        <v>470</v>
      </c>
      <c r="AA1444" s="66" t="str">
        <f>IF(OR(VLOOKUP(Table1[[#This Row],[sheet]],Prg!$A$7:$F$31,6,FALSE)=Prg!$O$2,VLOOKUP(Table1[[#This Row],[sheet]],Prg!$A$7:$F$31,6,FALSE)=Prg!$O$3),"Yes","No")</f>
        <v>No</v>
      </c>
      <c r="AB1444" s="66" t="s">
        <v>2</v>
      </c>
      <c r="AC1444" s="72">
        <v>20</v>
      </c>
      <c r="AD1444" s="66">
        <f ca="1">IF(ISERROR(VLOOKUP(Table1[[#This Row],[item]],INDIRECT("'"&amp;Table1[[#This Row],[sheet]]&amp;"'!$A$8:$T$42"),Table1[[#This Row],[r]],FALSE)),"",VLOOKUP(Table1[[#This Row],[item]],INDIRECT("'"&amp;Table1[[#This Row],[sheet]]&amp;"'!$A$8:$T$42"),Table1[[#This Row],[r]],FALSE))</f>
        <v>0</v>
      </c>
      <c r="AE1444" s="72" t="str">
        <f>IF(VLOOKUP(Table1[[#This Row],[sheet]],Prg!$A$7:$J$31,10,FALSE)="","",VLOOKUP(Table1[[#This Row],[sheet]],Prg!$A$7:$J$31,10,FALSE)*1)</f>
        <v/>
      </c>
      <c r="AF1444" s="72">
        <f>VLOOKUP(Table1[[#This Row],[sheet]],Prg!$A$7:$J$31,5,FALSE)</f>
        <v>0</v>
      </c>
      <c r="AG1444" s="72">
        <f>ROW()</f>
        <v>1444</v>
      </c>
    </row>
    <row r="1445" spans="24:33" hidden="1" x14ac:dyDescent="0.3">
      <c r="X1445" s="66">
        <v>8</v>
      </c>
      <c r="Y1445" s="66" t="s">
        <v>484</v>
      </c>
      <c r="Z1445" s="66" t="s">
        <v>471</v>
      </c>
      <c r="AA1445" s="66" t="str">
        <f>IF(OR(VLOOKUP(Table1[[#This Row],[sheet]],Prg!$A$7:$F$31,6,FALSE)=Prg!$O$2,VLOOKUP(Table1[[#This Row],[sheet]],Prg!$A$7:$F$31,6,FALSE)=Prg!$O$3),"Yes","No")</f>
        <v>No</v>
      </c>
      <c r="AB1445" s="66" t="s">
        <v>2</v>
      </c>
      <c r="AC1445" s="72">
        <v>20</v>
      </c>
      <c r="AD1445" s="66">
        <f ca="1">IF(ISERROR(VLOOKUP(Table1[[#This Row],[item]],INDIRECT("'"&amp;Table1[[#This Row],[sheet]]&amp;"'!$A$8:$T$42"),Table1[[#This Row],[r]],FALSE)),"",VLOOKUP(Table1[[#This Row],[item]],INDIRECT("'"&amp;Table1[[#This Row],[sheet]]&amp;"'!$A$8:$T$42"),Table1[[#This Row],[r]],FALSE))</f>
        <v>0</v>
      </c>
      <c r="AE1445" s="72" t="str">
        <f>IF(VLOOKUP(Table1[[#This Row],[sheet]],Prg!$A$7:$J$31,10,FALSE)="","",VLOOKUP(Table1[[#This Row],[sheet]],Prg!$A$7:$J$31,10,FALSE)*1)</f>
        <v/>
      </c>
      <c r="AF1445" s="72">
        <f>VLOOKUP(Table1[[#This Row],[sheet]],Prg!$A$7:$J$31,5,FALSE)</f>
        <v>0</v>
      </c>
      <c r="AG1445" s="72">
        <f>ROW()</f>
        <v>1445</v>
      </c>
    </row>
    <row r="1446" spans="24:33" hidden="1" x14ac:dyDescent="0.3">
      <c r="X1446" s="66">
        <v>8</v>
      </c>
      <c r="Y1446" s="66" t="s">
        <v>485</v>
      </c>
      <c r="Z1446" s="66" t="s">
        <v>472</v>
      </c>
      <c r="AA1446" s="66" t="str">
        <f>IF(OR(VLOOKUP(Table1[[#This Row],[sheet]],Prg!$A$7:$F$31,6,FALSE)=Prg!$O$2,VLOOKUP(Table1[[#This Row],[sheet]],Prg!$A$7:$F$31,6,FALSE)=Prg!$O$3),"Yes","No")</f>
        <v>No</v>
      </c>
      <c r="AB1446" s="66" t="s">
        <v>2</v>
      </c>
      <c r="AC1446" s="72">
        <v>20</v>
      </c>
      <c r="AD1446" s="66">
        <f ca="1">IF(ISERROR(VLOOKUP(Table1[[#This Row],[item]],INDIRECT("'"&amp;Table1[[#This Row],[sheet]]&amp;"'!$A$8:$T$42"),Table1[[#This Row],[r]],FALSE)),"",VLOOKUP(Table1[[#This Row],[item]],INDIRECT("'"&amp;Table1[[#This Row],[sheet]]&amp;"'!$A$8:$T$42"),Table1[[#This Row],[r]],FALSE))</f>
        <v>0</v>
      </c>
      <c r="AE1446" s="72" t="str">
        <f>IF(VLOOKUP(Table1[[#This Row],[sheet]],Prg!$A$7:$J$31,10,FALSE)="","",VLOOKUP(Table1[[#This Row],[sheet]],Prg!$A$7:$J$31,10,FALSE)*1)</f>
        <v/>
      </c>
      <c r="AF1446" s="72">
        <f>VLOOKUP(Table1[[#This Row],[sheet]],Prg!$A$7:$J$31,5,FALSE)</f>
        <v>0</v>
      </c>
      <c r="AG1446" s="72">
        <f>ROW()</f>
        <v>1446</v>
      </c>
    </row>
    <row r="1447" spans="24:33" hidden="1" x14ac:dyDescent="0.3">
      <c r="X1447" s="66">
        <v>8</v>
      </c>
      <c r="Y1447" s="66" t="s">
        <v>486</v>
      </c>
      <c r="Z1447" s="66" t="s">
        <v>31</v>
      </c>
      <c r="AA1447" s="66" t="str">
        <f>IF(OR(VLOOKUP(Table1[[#This Row],[sheet]],Prg!$A$7:$F$31,6,FALSE)=Prg!$O$2,VLOOKUP(Table1[[#This Row],[sheet]],Prg!$A$7:$F$31,6,FALSE)=Prg!$O$3),"Yes","No")</f>
        <v>No</v>
      </c>
      <c r="AB1447" s="66" t="s">
        <v>2</v>
      </c>
      <c r="AC1447" s="72">
        <v>20</v>
      </c>
      <c r="AD1447" s="66">
        <f ca="1">IF(ISERROR(VLOOKUP(Table1[[#This Row],[item]],INDIRECT("'"&amp;Table1[[#This Row],[sheet]]&amp;"'!$A$8:$T$42"),Table1[[#This Row],[r]],FALSE)),"",VLOOKUP(Table1[[#This Row],[item]],INDIRECT("'"&amp;Table1[[#This Row],[sheet]]&amp;"'!$A$8:$T$42"),Table1[[#This Row],[r]],FALSE))</f>
        <v>0</v>
      </c>
      <c r="AE1447" s="72" t="str">
        <f>IF(VLOOKUP(Table1[[#This Row],[sheet]],Prg!$A$7:$J$31,10,FALSE)="","",VLOOKUP(Table1[[#This Row],[sheet]],Prg!$A$7:$J$31,10,FALSE)*1)</f>
        <v/>
      </c>
      <c r="AF1447" s="72">
        <f>VLOOKUP(Table1[[#This Row],[sheet]],Prg!$A$7:$J$31,5,FALSE)</f>
        <v>0</v>
      </c>
      <c r="AG1447" s="72">
        <f>ROW()</f>
        <v>1447</v>
      </c>
    </row>
    <row r="1448" spans="24:33" hidden="1" x14ac:dyDescent="0.3">
      <c r="X1448" s="66">
        <v>9</v>
      </c>
      <c r="Y1448" s="66" t="s">
        <v>487</v>
      </c>
      <c r="Z1448" s="66" t="s">
        <v>12</v>
      </c>
      <c r="AA1448" s="66" t="str">
        <f>IF(OR(VLOOKUP(Table1[[#This Row],[sheet]],Prg!$A$7:$F$31,6,FALSE)=Prg!$O$2,VLOOKUP(Table1[[#This Row],[sheet]],Prg!$A$7:$F$31,6,FALSE)=Prg!$O$3),"Yes","No")</f>
        <v>No</v>
      </c>
      <c r="AB1448" s="66">
        <v>2022</v>
      </c>
      <c r="AC1448" s="72">
        <v>15</v>
      </c>
      <c r="AD1448" s="66">
        <f ca="1">IF(ISERROR(VLOOKUP(Table1[[#This Row],[item]],INDIRECT("'"&amp;Table1[[#This Row],[sheet]]&amp;"'!$A$8:$T$42"),Table1[[#This Row],[r]],FALSE)),"",VLOOKUP(Table1[[#This Row],[item]],INDIRECT("'"&amp;Table1[[#This Row],[sheet]]&amp;"'!$A$8:$T$42"),Table1[[#This Row],[r]],FALSE))</f>
        <v>0</v>
      </c>
      <c r="AE1448" s="72" t="str">
        <f>IF(VLOOKUP(Table1[[#This Row],[sheet]],Prg!$A$7:$J$31,10,FALSE)="","",VLOOKUP(Table1[[#This Row],[sheet]],Prg!$A$7:$J$31,10,FALSE)*1)</f>
        <v/>
      </c>
      <c r="AF1448" s="72">
        <f>VLOOKUP(Table1[[#This Row],[sheet]],Prg!$A$7:$J$31,5,FALSE)</f>
        <v>0</v>
      </c>
      <c r="AG1448" s="72">
        <f>ROW()</f>
        <v>1448</v>
      </c>
    </row>
    <row r="1449" spans="24:33" hidden="1" x14ac:dyDescent="0.3">
      <c r="X1449" s="66">
        <v>9</v>
      </c>
      <c r="Y1449" s="66" t="s">
        <v>488</v>
      </c>
      <c r="Z1449" s="66" t="s">
        <v>13</v>
      </c>
      <c r="AA1449" s="66" t="str">
        <f>IF(OR(VLOOKUP(Table1[[#This Row],[sheet]],Prg!$A$7:$F$31,6,FALSE)=Prg!$O$2,VLOOKUP(Table1[[#This Row],[sheet]],Prg!$A$7:$F$31,6,FALSE)=Prg!$O$3),"Yes","No")</f>
        <v>No</v>
      </c>
      <c r="AB1449" s="66">
        <v>2022</v>
      </c>
      <c r="AC1449" s="72">
        <v>15</v>
      </c>
      <c r="AD1449" s="66">
        <f ca="1">IF(ISERROR(VLOOKUP(Table1[[#This Row],[item]],INDIRECT("'"&amp;Table1[[#This Row],[sheet]]&amp;"'!$A$8:$T$42"),Table1[[#This Row],[r]],FALSE)),"",VLOOKUP(Table1[[#This Row],[item]],INDIRECT("'"&amp;Table1[[#This Row],[sheet]]&amp;"'!$A$8:$T$42"),Table1[[#This Row],[r]],FALSE))</f>
        <v>0</v>
      </c>
      <c r="AE1449" s="72" t="str">
        <f>IF(VLOOKUP(Table1[[#This Row],[sheet]],Prg!$A$7:$J$31,10,FALSE)="","",VLOOKUP(Table1[[#This Row],[sheet]],Prg!$A$7:$J$31,10,FALSE)*1)</f>
        <v/>
      </c>
      <c r="AF1449" s="72">
        <f>VLOOKUP(Table1[[#This Row],[sheet]],Prg!$A$7:$J$31,5,FALSE)</f>
        <v>0</v>
      </c>
      <c r="AG1449" s="72">
        <f>ROW()</f>
        <v>1449</v>
      </c>
    </row>
    <row r="1450" spans="24:33" hidden="1" x14ac:dyDescent="0.3">
      <c r="X1450" s="66">
        <v>9</v>
      </c>
      <c r="Y1450" s="66" t="s">
        <v>489</v>
      </c>
      <c r="Z1450" s="66" t="s">
        <v>14</v>
      </c>
      <c r="AA1450" s="66" t="str">
        <f>IF(OR(VLOOKUP(Table1[[#This Row],[sheet]],Prg!$A$7:$F$31,6,FALSE)=Prg!$O$2,VLOOKUP(Table1[[#This Row],[sheet]],Prg!$A$7:$F$31,6,FALSE)=Prg!$O$3),"Yes","No")</f>
        <v>No</v>
      </c>
      <c r="AB1450" s="66">
        <v>2022</v>
      </c>
      <c r="AC1450" s="72">
        <v>15</v>
      </c>
      <c r="AD1450" s="66">
        <f ca="1">IF(ISERROR(VLOOKUP(Table1[[#This Row],[item]],INDIRECT("'"&amp;Table1[[#This Row],[sheet]]&amp;"'!$A$8:$T$42"),Table1[[#This Row],[r]],FALSE)),"",VLOOKUP(Table1[[#This Row],[item]],INDIRECT("'"&amp;Table1[[#This Row],[sheet]]&amp;"'!$A$8:$T$42"),Table1[[#This Row],[r]],FALSE))</f>
        <v>0</v>
      </c>
      <c r="AE1450" s="72" t="str">
        <f>IF(VLOOKUP(Table1[[#This Row],[sheet]],Prg!$A$7:$J$31,10,FALSE)="","",VLOOKUP(Table1[[#This Row],[sheet]],Prg!$A$7:$J$31,10,FALSE)*1)</f>
        <v/>
      </c>
      <c r="AF1450" s="72">
        <f>VLOOKUP(Table1[[#This Row],[sheet]],Prg!$A$7:$J$31,5,FALSE)</f>
        <v>0</v>
      </c>
      <c r="AG1450" s="72">
        <f>ROW()</f>
        <v>1450</v>
      </c>
    </row>
    <row r="1451" spans="24:33" hidden="1" x14ac:dyDescent="0.3">
      <c r="X1451" s="66">
        <v>9</v>
      </c>
      <c r="Y1451" s="66" t="s">
        <v>490</v>
      </c>
      <c r="Z1451" s="66" t="s">
        <v>464</v>
      </c>
      <c r="AA1451" s="66" t="str">
        <f>IF(OR(VLOOKUP(Table1[[#This Row],[sheet]],Prg!$A$7:$F$31,6,FALSE)=Prg!$O$2,VLOOKUP(Table1[[#This Row],[sheet]],Prg!$A$7:$F$31,6,FALSE)=Prg!$O$3),"Yes","No")</f>
        <v>No</v>
      </c>
      <c r="AB1451" s="66">
        <v>2022</v>
      </c>
      <c r="AC1451" s="72">
        <v>15</v>
      </c>
      <c r="AD1451" s="66">
        <f ca="1">IF(ISERROR(VLOOKUP(Table1[[#This Row],[item]],INDIRECT("'"&amp;Table1[[#This Row],[sheet]]&amp;"'!$A$8:$T$42"),Table1[[#This Row],[r]],FALSE)),"",VLOOKUP(Table1[[#This Row],[item]],INDIRECT("'"&amp;Table1[[#This Row],[sheet]]&amp;"'!$A$8:$T$42"),Table1[[#This Row],[r]],FALSE))</f>
        <v>0</v>
      </c>
      <c r="AE1451" s="72" t="str">
        <f>IF(VLOOKUP(Table1[[#This Row],[sheet]],Prg!$A$7:$J$31,10,FALSE)="","",VLOOKUP(Table1[[#This Row],[sheet]],Prg!$A$7:$J$31,10,FALSE)*1)</f>
        <v/>
      </c>
      <c r="AF1451" s="72">
        <f>VLOOKUP(Table1[[#This Row],[sheet]],Prg!$A$7:$J$31,5,FALSE)</f>
        <v>0</v>
      </c>
      <c r="AG1451" s="72">
        <f>ROW()</f>
        <v>1451</v>
      </c>
    </row>
    <row r="1452" spans="24:33" hidden="1" x14ac:dyDescent="0.3">
      <c r="X1452" s="66">
        <v>9</v>
      </c>
      <c r="Y1452" s="66" t="s">
        <v>491</v>
      </c>
      <c r="Z1452" s="66" t="s">
        <v>15</v>
      </c>
      <c r="AA1452" s="66" t="str">
        <f>IF(OR(VLOOKUP(Table1[[#This Row],[sheet]],Prg!$A$7:$F$31,6,FALSE)=Prg!$O$2,VLOOKUP(Table1[[#This Row],[sheet]],Prg!$A$7:$F$31,6,FALSE)=Prg!$O$3),"Yes","No")</f>
        <v>No</v>
      </c>
      <c r="AB1452" s="66">
        <v>2022</v>
      </c>
      <c r="AC1452" s="72">
        <v>15</v>
      </c>
      <c r="AD1452" s="66">
        <f ca="1">IF(ISERROR(VLOOKUP(Table1[[#This Row],[item]],INDIRECT("'"&amp;Table1[[#This Row],[sheet]]&amp;"'!$A$8:$T$42"),Table1[[#This Row],[r]],FALSE)),"",VLOOKUP(Table1[[#This Row],[item]],INDIRECT("'"&amp;Table1[[#This Row],[sheet]]&amp;"'!$A$8:$T$42"),Table1[[#This Row],[r]],FALSE))</f>
        <v>0</v>
      </c>
      <c r="AE1452" s="72" t="str">
        <f>IF(VLOOKUP(Table1[[#This Row],[sheet]],Prg!$A$7:$J$31,10,FALSE)="","",VLOOKUP(Table1[[#This Row],[sheet]],Prg!$A$7:$J$31,10,FALSE)*1)</f>
        <v/>
      </c>
      <c r="AF1452" s="72">
        <f>VLOOKUP(Table1[[#This Row],[sheet]],Prg!$A$7:$J$31,5,FALSE)</f>
        <v>0</v>
      </c>
      <c r="AG1452" s="72">
        <f>ROW()</f>
        <v>1452</v>
      </c>
    </row>
    <row r="1453" spans="24:33" hidden="1" x14ac:dyDescent="0.3">
      <c r="X1453" s="66">
        <v>9</v>
      </c>
      <c r="Y1453" s="66" t="s">
        <v>492</v>
      </c>
      <c r="Z1453" s="66" t="s">
        <v>16</v>
      </c>
      <c r="AA1453" s="66" t="str">
        <f>IF(OR(VLOOKUP(Table1[[#This Row],[sheet]],Prg!$A$7:$F$31,6,FALSE)=Prg!$O$2,VLOOKUP(Table1[[#This Row],[sheet]],Prg!$A$7:$F$31,6,FALSE)=Prg!$O$3),"Yes","No")</f>
        <v>No</v>
      </c>
      <c r="AB1453" s="66">
        <v>2022</v>
      </c>
      <c r="AC1453" s="72">
        <v>15</v>
      </c>
      <c r="AD1453" s="66">
        <f ca="1">IF(ISERROR(VLOOKUP(Table1[[#This Row],[item]],INDIRECT("'"&amp;Table1[[#This Row],[sheet]]&amp;"'!$A$8:$T$42"),Table1[[#This Row],[r]],FALSE)),"",VLOOKUP(Table1[[#This Row],[item]],INDIRECT("'"&amp;Table1[[#This Row],[sheet]]&amp;"'!$A$8:$T$42"),Table1[[#This Row],[r]],FALSE))</f>
        <v>0</v>
      </c>
      <c r="AE1453" s="72" t="str">
        <f>IF(VLOOKUP(Table1[[#This Row],[sheet]],Prg!$A$7:$J$31,10,FALSE)="","",VLOOKUP(Table1[[#This Row],[sheet]],Prg!$A$7:$J$31,10,FALSE)*1)</f>
        <v/>
      </c>
      <c r="AF1453" s="72">
        <f>VLOOKUP(Table1[[#This Row],[sheet]],Prg!$A$7:$J$31,5,FALSE)</f>
        <v>0</v>
      </c>
      <c r="AG1453" s="72">
        <f>ROW()</f>
        <v>1453</v>
      </c>
    </row>
    <row r="1454" spans="24:33" hidden="1" x14ac:dyDescent="0.3">
      <c r="X1454" s="66">
        <v>9</v>
      </c>
      <c r="Y1454" s="66" t="s">
        <v>493</v>
      </c>
      <c r="Z1454" s="66" t="s">
        <v>17</v>
      </c>
      <c r="AA1454" s="66" t="str">
        <f>IF(OR(VLOOKUP(Table1[[#This Row],[sheet]],Prg!$A$7:$F$31,6,FALSE)=Prg!$O$2,VLOOKUP(Table1[[#This Row],[sheet]],Prg!$A$7:$F$31,6,FALSE)=Prg!$O$3),"Yes","No")</f>
        <v>No</v>
      </c>
      <c r="AB1454" s="66">
        <v>2022</v>
      </c>
      <c r="AC1454" s="72">
        <v>15</v>
      </c>
      <c r="AD1454" s="66">
        <f ca="1">IF(ISERROR(VLOOKUP(Table1[[#This Row],[item]],INDIRECT("'"&amp;Table1[[#This Row],[sheet]]&amp;"'!$A$8:$T$42"),Table1[[#This Row],[r]],FALSE)),"",VLOOKUP(Table1[[#This Row],[item]],INDIRECT("'"&amp;Table1[[#This Row],[sheet]]&amp;"'!$A$8:$T$42"),Table1[[#This Row],[r]],FALSE))</f>
        <v>0</v>
      </c>
      <c r="AE1454" s="72" t="str">
        <f>IF(VLOOKUP(Table1[[#This Row],[sheet]],Prg!$A$7:$J$31,10,FALSE)="","",VLOOKUP(Table1[[#This Row],[sheet]],Prg!$A$7:$J$31,10,FALSE)*1)</f>
        <v/>
      </c>
      <c r="AF1454" s="72">
        <f>VLOOKUP(Table1[[#This Row],[sheet]],Prg!$A$7:$J$31,5,FALSE)</f>
        <v>0</v>
      </c>
      <c r="AG1454" s="72">
        <f>ROW()</f>
        <v>1454</v>
      </c>
    </row>
    <row r="1455" spans="24:33" hidden="1" x14ac:dyDescent="0.3">
      <c r="X1455" s="66">
        <v>9</v>
      </c>
      <c r="Y1455" s="66" t="s">
        <v>494</v>
      </c>
      <c r="Z1455" s="66" t="s">
        <v>465</v>
      </c>
      <c r="AA1455" s="66" t="str">
        <f>IF(OR(VLOOKUP(Table1[[#This Row],[sheet]],Prg!$A$7:$F$31,6,FALSE)=Prg!$O$2,VLOOKUP(Table1[[#This Row],[sheet]],Prg!$A$7:$F$31,6,FALSE)=Prg!$O$3),"Yes","No")</f>
        <v>No</v>
      </c>
      <c r="AB1455" s="66">
        <v>2022</v>
      </c>
      <c r="AC1455" s="72">
        <v>15</v>
      </c>
      <c r="AD1455" s="66">
        <f ca="1">IF(ISERROR(VLOOKUP(Table1[[#This Row],[item]],INDIRECT("'"&amp;Table1[[#This Row],[sheet]]&amp;"'!$A$8:$T$42"),Table1[[#This Row],[r]],FALSE)),"",VLOOKUP(Table1[[#This Row],[item]],INDIRECT("'"&amp;Table1[[#This Row],[sheet]]&amp;"'!$A$8:$T$42"),Table1[[#This Row],[r]],FALSE))</f>
        <v>0</v>
      </c>
      <c r="AE1455" s="72" t="str">
        <f>IF(VLOOKUP(Table1[[#This Row],[sheet]],Prg!$A$7:$J$31,10,FALSE)="","",VLOOKUP(Table1[[#This Row],[sheet]],Prg!$A$7:$J$31,10,FALSE)*1)</f>
        <v/>
      </c>
      <c r="AF1455" s="72">
        <f>VLOOKUP(Table1[[#This Row],[sheet]],Prg!$A$7:$J$31,5,FALSE)</f>
        <v>0</v>
      </c>
      <c r="AG1455" s="72">
        <f>ROW()</f>
        <v>1455</v>
      </c>
    </row>
    <row r="1456" spans="24:33" hidden="1" x14ac:dyDescent="0.3">
      <c r="X1456" s="66">
        <v>9</v>
      </c>
      <c r="Y1456" s="66" t="s">
        <v>495</v>
      </c>
      <c r="Z1456" s="66" t="s">
        <v>18</v>
      </c>
      <c r="AA1456" s="66" t="str">
        <f>IF(OR(VLOOKUP(Table1[[#This Row],[sheet]],Prg!$A$7:$F$31,6,FALSE)=Prg!$O$2,VLOOKUP(Table1[[#This Row],[sheet]],Prg!$A$7:$F$31,6,FALSE)=Prg!$O$3),"Yes","No")</f>
        <v>No</v>
      </c>
      <c r="AB1456" s="66">
        <v>2022</v>
      </c>
      <c r="AC1456" s="72">
        <v>15</v>
      </c>
      <c r="AD1456" s="66">
        <f ca="1">IF(ISERROR(VLOOKUP(Table1[[#This Row],[item]],INDIRECT("'"&amp;Table1[[#This Row],[sheet]]&amp;"'!$A$8:$T$42"),Table1[[#This Row],[r]],FALSE)),"",VLOOKUP(Table1[[#This Row],[item]],INDIRECT("'"&amp;Table1[[#This Row],[sheet]]&amp;"'!$A$8:$T$42"),Table1[[#This Row],[r]],FALSE))</f>
        <v>0</v>
      </c>
      <c r="AE1456" s="72" t="str">
        <f>IF(VLOOKUP(Table1[[#This Row],[sheet]],Prg!$A$7:$J$31,10,FALSE)="","",VLOOKUP(Table1[[#This Row],[sheet]],Prg!$A$7:$J$31,10,FALSE)*1)</f>
        <v/>
      </c>
      <c r="AF1456" s="72">
        <f>VLOOKUP(Table1[[#This Row],[sheet]],Prg!$A$7:$J$31,5,FALSE)</f>
        <v>0</v>
      </c>
      <c r="AG1456" s="72">
        <f>ROW()</f>
        <v>1456</v>
      </c>
    </row>
    <row r="1457" spans="24:33" hidden="1" x14ac:dyDescent="0.3">
      <c r="X1457" s="66">
        <v>9</v>
      </c>
      <c r="Y1457" s="66" t="s">
        <v>496</v>
      </c>
      <c r="Z1457" s="66" t="s">
        <v>19</v>
      </c>
      <c r="AA1457" s="66" t="str">
        <f>IF(OR(VLOOKUP(Table1[[#This Row],[sheet]],Prg!$A$7:$F$31,6,FALSE)=Prg!$O$2,VLOOKUP(Table1[[#This Row],[sheet]],Prg!$A$7:$F$31,6,FALSE)=Prg!$O$3),"Yes","No")</f>
        <v>No</v>
      </c>
      <c r="AB1457" s="66">
        <v>2022</v>
      </c>
      <c r="AC1457" s="72">
        <v>15</v>
      </c>
      <c r="AD1457" s="66">
        <f ca="1">IF(ISERROR(VLOOKUP(Table1[[#This Row],[item]],INDIRECT("'"&amp;Table1[[#This Row],[sheet]]&amp;"'!$A$8:$T$42"),Table1[[#This Row],[r]],FALSE)),"",VLOOKUP(Table1[[#This Row],[item]],INDIRECT("'"&amp;Table1[[#This Row],[sheet]]&amp;"'!$A$8:$T$42"),Table1[[#This Row],[r]],FALSE))</f>
        <v>0</v>
      </c>
      <c r="AE1457" s="72" t="str">
        <f>IF(VLOOKUP(Table1[[#This Row],[sheet]],Prg!$A$7:$J$31,10,FALSE)="","",VLOOKUP(Table1[[#This Row],[sheet]],Prg!$A$7:$J$31,10,FALSE)*1)</f>
        <v/>
      </c>
      <c r="AF1457" s="72">
        <f>VLOOKUP(Table1[[#This Row],[sheet]],Prg!$A$7:$J$31,5,FALSE)</f>
        <v>0</v>
      </c>
      <c r="AG1457" s="72">
        <f>ROW()</f>
        <v>1457</v>
      </c>
    </row>
    <row r="1458" spans="24:33" hidden="1" x14ac:dyDescent="0.3">
      <c r="X1458" s="66">
        <v>9</v>
      </c>
      <c r="Y1458" s="66" t="s">
        <v>497</v>
      </c>
      <c r="Z1458" s="66" t="s">
        <v>20</v>
      </c>
      <c r="AA1458" s="66" t="str">
        <f>IF(OR(VLOOKUP(Table1[[#This Row],[sheet]],Prg!$A$7:$F$31,6,FALSE)=Prg!$O$2,VLOOKUP(Table1[[#This Row],[sheet]],Prg!$A$7:$F$31,6,FALSE)=Prg!$O$3),"Yes","No")</f>
        <v>No</v>
      </c>
      <c r="AB1458" s="66">
        <v>2022</v>
      </c>
      <c r="AC1458" s="72">
        <v>15</v>
      </c>
      <c r="AD1458" s="66">
        <f ca="1">IF(ISERROR(VLOOKUP(Table1[[#This Row],[item]],INDIRECT("'"&amp;Table1[[#This Row],[sheet]]&amp;"'!$A$8:$T$42"),Table1[[#This Row],[r]],FALSE)),"",VLOOKUP(Table1[[#This Row],[item]],INDIRECT("'"&amp;Table1[[#This Row],[sheet]]&amp;"'!$A$8:$T$42"),Table1[[#This Row],[r]],FALSE))</f>
        <v>0</v>
      </c>
      <c r="AE1458" s="72" t="str">
        <f>IF(VLOOKUP(Table1[[#This Row],[sheet]],Prg!$A$7:$J$31,10,FALSE)="","",VLOOKUP(Table1[[#This Row],[sheet]],Prg!$A$7:$J$31,10,FALSE)*1)</f>
        <v/>
      </c>
      <c r="AF1458" s="72">
        <f>VLOOKUP(Table1[[#This Row],[sheet]],Prg!$A$7:$J$31,5,FALSE)</f>
        <v>0</v>
      </c>
      <c r="AG1458" s="72">
        <f>ROW()</f>
        <v>1458</v>
      </c>
    </row>
    <row r="1459" spans="24:33" hidden="1" x14ac:dyDescent="0.3">
      <c r="X1459" s="66">
        <v>9</v>
      </c>
      <c r="Y1459" s="66" t="s">
        <v>498</v>
      </c>
      <c r="Z1459" s="66" t="s">
        <v>466</v>
      </c>
      <c r="AA1459" s="66" t="str">
        <f>IF(OR(VLOOKUP(Table1[[#This Row],[sheet]],Prg!$A$7:$F$31,6,FALSE)=Prg!$O$2,VLOOKUP(Table1[[#This Row],[sheet]],Prg!$A$7:$F$31,6,FALSE)=Prg!$O$3),"Yes","No")</f>
        <v>No</v>
      </c>
      <c r="AB1459" s="66">
        <v>2022</v>
      </c>
      <c r="AC1459" s="72">
        <v>15</v>
      </c>
      <c r="AD1459" s="66">
        <f ca="1">IF(ISERROR(VLOOKUP(Table1[[#This Row],[item]],INDIRECT("'"&amp;Table1[[#This Row],[sheet]]&amp;"'!$A$8:$T$42"),Table1[[#This Row],[r]],FALSE)),"",VLOOKUP(Table1[[#This Row],[item]],INDIRECT("'"&amp;Table1[[#This Row],[sheet]]&amp;"'!$A$8:$T$42"),Table1[[#This Row],[r]],FALSE))</f>
        <v>0</v>
      </c>
      <c r="AE1459" s="72" t="str">
        <f>IF(VLOOKUP(Table1[[#This Row],[sheet]],Prg!$A$7:$J$31,10,FALSE)="","",VLOOKUP(Table1[[#This Row],[sheet]],Prg!$A$7:$J$31,10,FALSE)*1)</f>
        <v/>
      </c>
      <c r="AF1459" s="72">
        <f>VLOOKUP(Table1[[#This Row],[sheet]],Prg!$A$7:$J$31,5,FALSE)</f>
        <v>0</v>
      </c>
      <c r="AG1459" s="72">
        <f>ROW()</f>
        <v>1459</v>
      </c>
    </row>
    <row r="1460" spans="24:33" hidden="1" x14ac:dyDescent="0.3">
      <c r="X1460" s="66">
        <v>9</v>
      </c>
      <c r="Y1460" s="66" t="s">
        <v>499</v>
      </c>
      <c r="Z1460" s="66" t="s">
        <v>21</v>
      </c>
      <c r="AA1460" s="66" t="str">
        <f>IF(OR(VLOOKUP(Table1[[#This Row],[sheet]],Prg!$A$7:$F$31,6,FALSE)=Prg!$O$2,VLOOKUP(Table1[[#This Row],[sheet]],Prg!$A$7:$F$31,6,FALSE)=Prg!$O$3),"Yes","No")</f>
        <v>No</v>
      </c>
      <c r="AB1460" s="66">
        <v>2022</v>
      </c>
      <c r="AC1460" s="72">
        <v>15</v>
      </c>
      <c r="AD1460" s="66">
        <f ca="1">IF(ISERROR(VLOOKUP(Table1[[#This Row],[item]],INDIRECT("'"&amp;Table1[[#This Row],[sheet]]&amp;"'!$A$8:$T$42"),Table1[[#This Row],[r]],FALSE)),"",VLOOKUP(Table1[[#This Row],[item]],INDIRECT("'"&amp;Table1[[#This Row],[sheet]]&amp;"'!$A$8:$T$42"),Table1[[#This Row],[r]],FALSE))</f>
        <v>0</v>
      </c>
      <c r="AE1460" s="72" t="str">
        <f>IF(VLOOKUP(Table1[[#This Row],[sheet]],Prg!$A$7:$J$31,10,FALSE)="","",VLOOKUP(Table1[[#This Row],[sheet]],Prg!$A$7:$J$31,10,FALSE)*1)</f>
        <v/>
      </c>
      <c r="AF1460" s="72">
        <f>VLOOKUP(Table1[[#This Row],[sheet]],Prg!$A$7:$J$31,5,FALSE)</f>
        <v>0</v>
      </c>
      <c r="AG1460" s="72">
        <f>ROW()</f>
        <v>1460</v>
      </c>
    </row>
    <row r="1461" spans="24:33" hidden="1" x14ac:dyDescent="0.3">
      <c r="X1461" s="66">
        <v>9</v>
      </c>
      <c r="Y1461" s="66" t="s">
        <v>500</v>
      </c>
      <c r="Z1461" s="66" t="s">
        <v>22</v>
      </c>
      <c r="AA1461" s="66" t="str">
        <f>IF(OR(VLOOKUP(Table1[[#This Row],[sheet]],Prg!$A$7:$F$31,6,FALSE)=Prg!$O$2,VLOOKUP(Table1[[#This Row],[sheet]],Prg!$A$7:$F$31,6,FALSE)=Prg!$O$3),"Yes","No")</f>
        <v>No</v>
      </c>
      <c r="AB1461" s="66">
        <v>2022</v>
      </c>
      <c r="AC1461" s="72">
        <v>15</v>
      </c>
      <c r="AD1461" s="66">
        <f ca="1">IF(ISERROR(VLOOKUP(Table1[[#This Row],[item]],INDIRECT("'"&amp;Table1[[#This Row],[sheet]]&amp;"'!$A$8:$T$42"),Table1[[#This Row],[r]],FALSE)),"",VLOOKUP(Table1[[#This Row],[item]],INDIRECT("'"&amp;Table1[[#This Row],[sheet]]&amp;"'!$A$8:$T$42"),Table1[[#This Row],[r]],FALSE))</f>
        <v>0</v>
      </c>
      <c r="AE1461" s="72" t="str">
        <f>IF(VLOOKUP(Table1[[#This Row],[sheet]],Prg!$A$7:$J$31,10,FALSE)="","",VLOOKUP(Table1[[#This Row],[sheet]],Prg!$A$7:$J$31,10,FALSE)*1)</f>
        <v/>
      </c>
      <c r="AF1461" s="72">
        <f>VLOOKUP(Table1[[#This Row],[sheet]],Prg!$A$7:$J$31,5,FALSE)</f>
        <v>0</v>
      </c>
      <c r="AG1461" s="72">
        <f>ROW()</f>
        <v>1461</v>
      </c>
    </row>
    <row r="1462" spans="24:33" hidden="1" x14ac:dyDescent="0.3">
      <c r="X1462" s="66">
        <v>9</v>
      </c>
      <c r="Y1462" s="66" t="s">
        <v>501</v>
      </c>
      <c r="Z1462" s="66" t="s">
        <v>23</v>
      </c>
      <c r="AA1462" s="66" t="str">
        <f>IF(OR(VLOOKUP(Table1[[#This Row],[sheet]],Prg!$A$7:$F$31,6,FALSE)=Prg!$O$2,VLOOKUP(Table1[[#This Row],[sheet]],Prg!$A$7:$F$31,6,FALSE)=Prg!$O$3),"Yes","No")</f>
        <v>No</v>
      </c>
      <c r="AB1462" s="66">
        <v>2022</v>
      </c>
      <c r="AC1462" s="72">
        <v>15</v>
      </c>
      <c r="AD1462" s="66">
        <f ca="1">IF(ISERROR(VLOOKUP(Table1[[#This Row],[item]],INDIRECT("'"&amp;Table1[[#This Row],[sheet]]&amp;"'!$A$8:$T$42"),Table1[[#This Row],[r]],FALSE)),"",VLOOKUP(Table1[[#This Row],[item]],INDIRECT("'"&amp;Table1[[#This Row],[sheet]]&amp;"'!$A$8:$T$42"),Table1[[#This Row],[r]],FALSE))</f>
        <v>0</v>
      </c>
      <c r="AE1462" s="72" t="str">
        <f>IF(VLOOKUP(Table1[[#This Row],[sheet]],Prg!$A$7:$J$31,10,FALSE)="","",VLOOKUP(Table1[[#This Row],[sheet]],Prg!$A$7:$J$31,10,FALSE)*1)</f>
        <v/>
      </c>
      <c r="AF1462" s="72">
        <f>VLOOKUP(Table1[[#This Row],[sheet]],Prg!$A$7:$J$31,5,FALSE)</f>
        <v>0</v>
      </c>
      <c r="AG1462" s="72">
        <f>ROW()</f>
        <v>1462</v>
      </c>
    </row>
    <row r="1463" spans="24:33" hidden="1" x14ac:dyDescent="0.3">
      <c r="X1463" s="66">
        <v>9</v>
      </c>
      <c r="Y1463" s="66" t="s">
        <v>502</v>
      </c>
      <c r="Z1463" s="66" t="s">
        <v>467</v>
      </c>
      <c r="AA1463" s="66" t="str">
        <f>IF(OR(VLOOKUP(Table1[[#This Row],[sheet]],Prg!$A$7:$F$31,6,FALSE)=Prg!$O$2,VLOOKUP(Table1[[#This Row],[sheet]],Prg!$A$7:$F$31,6,FALSE)=Prg!$O$3),"Yes","No")</f>
        <v>No</v>
      </c>
      <c r="AB1463" s="66">
        <v>2022</v>
      </c>
      <c r="AC1463" s="72">
        <v>15</v>
      </c>
      <c r="AD1463" s="66">
        <f ca="1">IF(ISERROR(VLOOKUP(Table1[[#This Row],[item]],INDIRECT("'"&amp;Table1[[#This Row],[sheet]]&amp;"'!$A$8:$T$42"),Table1[[#This Row],[r]],FALSE)),"",VLOOKUP(Table1[[#This Row],[item]],INDIRECT("'"&amp;Table1[[#This Row],[sheet]]&amp;"'!$A$8:$T$42"),Table1[[#This Row],[r]],FALSE))</f>
        <v>0</v>
      </c>
      <c r="AE1463" s="72" t="str">
        <f>IF(VLOOKUP(Table1[[#This Row],[sheet]],Prg!$A$7:$J$31,10,FALSE)="","",VLOOKUP(Table1[[#This Row],[sheet]],Prg!$A$7:$J$31,10,FALSE)*1)</f>
        <v/>
      </c>
      <c r="AF1463" s="72">
        <f>VLOOKUP(Table1[[#This Row],[sheet]],Prg!$A$7:$J$31,5,FALSE)</f>
        <v>0</v>
      </c>
      <c r="AG1463" s="72">
        <f>ROW()</f>
        <v>1463</v>
      </c>
    </row>
    <row r="1464" spans="24:33" hidden="1" x14ac:dyDescent="0.3">
      <c r="X1464" s="66">
        <v>9</v>
      </c>
      <c r="Y1464" s="66" t="s">
        <v>473</v>
      </c>
      <c r="Z1464" s="66" t="s">
        <v>1</v>
      </c>
      <c r="AA1464" s="66" t="str">
        <f>IF(OR(VLOOKUP(Table1[[#This Row],[sheet]],Prg!$A$7:$F$31,6,FALSE)=Prg!$O$2,VLOOKUP(Table1[[#This Row],[sheet]],Prg!$A$7:$F$31,6,FALSE)=Prg!$O$3),"Yes","No")</f>
        <v>No</v>
      </c>
      <c r="AB1464" s="66">
        <v>2022</v>
      </c>
      <c r="AC1464" s="72">
        <v>15</v>
      </c>
      <c r="AD1464" s="66">
        <f ca="1">IF(ISERROR(VLOOKUP(Table1[[#This Row],[item]],INDIRECT("'"&amp;Table1[[#This Row],[sheet]]&amp;"'!$A$8:$T$42"),Table1[[#This Row],[r]],FALSE)),"",VLOOKUP(Table1[[#This Row],[item]],INDIRECT("'"&amp;Table1[[#This Row],[sheet]]&amp;"'!$A$8:$T$42"),Table1[[#This Row],[r]],FALSE))</f>
        <v>0</v>
      </c>
      <c r="AE1464" s="72" t="str">
        <f>IF(VLOOKUP(Table1[[#This Row],[sheet]],Prg!$A$7:$J$31,10,FALSE)="","",VLOOKUP(Table1[[#This Row],[sheet]],Prg!$A$7:$J$31,10,FALSE)*1)</f>
        <v/>
      </c>
      <c r="AF1464" s="72">
        <f>VLOOKUP(Table1[[#This Row],[sheet]],Prg!$A$7:$J$31,5,FALSE)</f>
        <v>0</v>
      </c>
      <c r="AG1464" s="72">
        <f>ROW()</f>
        <v>1464</v>
      </c>
    </row>
    <row r="1465" spans="24:33" hidden="1" x14ac:dyDescent="0.3">
      <c r="X1465" s="66">
        <v>9</v>
      </c>
      <c r="Y1465" s="66" t="s">
        <v>474</v>
      </c>
      <c r="Z1465" s="66" t="s">
        <v>24</v>
      </c>
      <c r="AA1465" s="66" t="str">
        <f>IF(OR(VLOOKUP(Table1[[#This Row],[sheet]],Prg!$A$7:$F$31,6,FALSE)=Prg!$O$2,VLOOKUP(Table1[[#This Row],[sheet]],Prg!$A$7:$F$31,6,FALSE)=Prg!$O$3),"Yes","No")</f>
        <v>No</v>
      </c>
      <c r="AB1465" s="66">
        <v>2022</v>
      </c>
      <c r="AC1465" s="72">
        <v>15</v>
      </c>
      <c r="AD1465" s="66">
        <f ca="1">IF(ISERROR(VLOOKUP(Table1[[#This Row],[item]],INDIRECT("'"&amp;Table1[[#This Row],[sheet]]&amp;"'!$A$8:$T$42"),Table1[[#This Row],[r]],FALSE)),"",VLOOKUP(Table1[[#This Row],[item]],INDIRECT("'"&amp;Table1[[#This Row],[sheet]]&amp;"'!$A$8:$T$42"),Table1[[#This Row],[r]],FALSE))</f>
        <v>0</v>
      </c>
      <c r="AE1465" s="72" t="str">
        <f>IF(VLOOKUP(Table1[[#This Row],[sheet]],Prg!$A$7:$J$31,10,FALSE)="","",VLOOKUP(Table1[[#This Row],[sheet]],Prg!$A$7:$J$31,10,FALSE)*1)</f>
        <v/>
      </c>
      <c r="AF1465" s="72">
        <f>VLOOKUP(Table1[[#This Row],[sheet]],Prg!$A$7:$J$31,5,FALSE)</f>
        <v>0</v>
      </c>
      <c r="AG1465" s="72">
        <f>ROW()</f>
        <v>1465</v>
      </c>
    </row>
    <row r="1466" spans="24:33" hidden="1" x14ac:dyDescent="0.3">
      <c r="X1466" s="66">
        <v>9</v>
      </c>
      <c r="Y1466" s="66" t="s">
        <v>477</v>
      </c>
      <c r="Z1466" s="66" t="s">
        <v>25</v>
      </c>
      <c r="AA1466" s="66" t="str">
        <f>IF(OR(VLOOKUP(Table1[[#This Row],[sheet]],Prg!$A$7:$F$31,6,FALSE)=Prg!$O$2,VLOOKUP(Table1[[#This Row],[sheet]],Prg!$A$7:$F$31,6,FALSE)=Prg!$O$3),"Yes","No")</f>
        <v>No</v>
      </c>
      <c r="AB1466" s="66">
        <v>2022</v>
      </c>
      <c r="AC1466" s="72">
        <v>15</v>
      </c>
      <c r="AD1466" s="66">
        <f ca="1">IF(ISERROR(VLOOKUP(Table1[[#This Row],[item]],INDIRECT("'"&amp;Table1[[#This Row],[sheet]]&amp;"'!$A$8:$T$42"),Table1[[#This Row],[r]],FALSE)),"",VLOOKUP(Table1[[#This Row],[item]],INDIRECT("'"&amp;Table1[[#This Row],[sheet]]&amp;"'!$A$8:$T$42"),Table1[[#This Row],[r]],FALSE))</f>
        <v>0</v>
      </c>
      <c r="AE1466" s="72" t="str">
        <f>IF(VLOOKUP(Table1[[#This Row],[sheet]],Prg!$A$7:$J$31,10,FALSE)="","",VLOOKUP(Table1[[#This Row],[sheet]],Prg!$A$7:$J$31,10,FALSE)*1)</f>
        <v/>
      </c>
      <c r="AF1466" s="72">
        <f>VLOOKUP(Table1[[#This Row],[sheet]],Prg!$A$7:$J$31,5,FALSE)</f>
        <v>0</v>
      </c>
      <c r="AG1466" s="72">
        <f>ROW()</f>
        <v>1466</v>
      </c>
    </row>
    <row r="1467" spans="24:33" hidden="1" x14ac:dyDescent="0.3">
      <c r="X1467" s="66">
        <v>9</v>
      </c>
      <c r="Y1467" s="66" t="s">
        <v>478</v>
      </c>
      <c r="Z1467" s="66" t="s">
        <v>26</v>
      </c>
      <c r="AA1467" s="66" t="str">
        <f>IF(OR(VLOOKUP(Table1[[#This Row],[sheet]],Prg!$A$7:$F$31,6,FALSE)=Prg!$O$2,VLOOKUP(Table1[[#This Row],[sheet]],Prg!$A$7:$F$31,6,FALSE)=Prg!$O$3),"Yes","No")</f>
        <v>No</v>
      </c>
      <c r="AB1467" s="66">
        <v>2022</v>
      </c>
      <c r="AC1467" s="72">
        <v>15</v>
      </c>
      <c r="AD1467" s="66">
        <f ca="1">IF(ISERROR(VLOOKUP(Table1[[#This Row],[item]],INDIRECT("'"&amp;Table1[[#This Row],[sheet]]&amp;"'!$A$8:$T$42"),Table1[[#This Row],[r]],FALSE)),"",VLOOKUP(Table1[[#This Row],[item]],INDIRECT("'"&amp;Table1[[#This Row],[sheet]]&amp;"'!$A$8:$T$42"),Table1[[#This Row],[r]],FALSE))</f>
        <v>0</v>
      </c>
      <c r="AE1467" s="72" t="str">
        <f>IF(VLOOKUP(Table1[[#This Row],[sheet]],Prg!$A$7:$J$31,10,FALSE)="","",VLOOKUP(Table1[[#This Row],[sheet]],Prg!$A$7:$J$31,10,FALSE)*1)</f>
        <v/>
      </c>
      <c r="AF1467" s="72">
        <f>VLOOKUP(Table1[[#This Row],[sheet]],Prg!$A$7:$J$31,5,FALSE)</f>
        <v>0</v>
      </c>
      <c r="AG1467" s="72">
        <f>ROW()</f>
        <v>1467</v>
      </c>
    </row>
    <row r="1468" spans="24:33" hidden="1" x14ac:dyDescent="0.3">
      <c r="X1468" s="66">
        <v>9</v>
      </c>
      <c r="Y1468" s="66" t="s">
        <v>479</v>
      </c>
      <c r="Z1468" s="66" t="s">
        <v>27</v>
      </c>
      <c r="AA1468" s="66" t="str">
        <f>IF(OR(VLOOKUP(Table1[[#This Row],[sheet]],Prg!$A$7:$F$31,6,FALSE)=Prg!$O$2,VLOOKUP(Table1[[#This Row],[sheet]],Prg!$A$7:$F$31,6,FALSE)=Prg!$O$3),"Yes","No")</f>
        <v>No</v>
      </c>
      <c r="AB1468" s="66">
        <v>2022</v>
      </c>
      <c r="AC1468" s="72">
        <v>15</v>
      </c>
      <c r="AD1468" s="66">
        <f ca="1">IF(ISERROR(VLOOKUP(Table1[[#This Row],[item]],INDIRECT("'"&amp;Table1[[#This Row],[sheet]]&amp;"'!$A$8:$T$42"),Table1[[#This Row],[r]],FALSE)),"",VLOOKUP(Table1[[#This Row],[item]],INDIRECT("'"&amp;Table1[[#This Row],[sheet]]&amp;"'!$A$8:$T$42"),Table1[[#This Row],[r]],FALSE))</f>
        <v>0</v>
      </c>
      <c r="AE1468" s="72" t="str">
        <f>IF(VLOOKUP(Table1[[#This Row],[sheet]],Prg!$A$7:$J$31,10,FALSE)="","",VLOOKUP(Table1[[#This Row],[sheet]],Prg!$A$7:$J$31,10,FALSE)*1)</f>
        <v/>
      </c>
      <c r="AF1468" s="72">
        <f>VLOOKUP(Table1[[#This Row],[sheet]],Prg!$A$7:$J$31,5,FALSE)</f>
        <v>0</v>
      </c>
      <c r="AG1468" s="72">
        <f>ROW()</f>
        <v>1468</v>
      </c>
    </row>
    <row r="1469" spans="24:33" hidden="1" x14ac:dyDescent="0.3">
      <c r="X1469" s="66">
        <v>9</v>
      </c>
      <c r="Y1469" s="66" t="s">
        <v>475</v>
      </c>
      <c r="Z1469" s="66" t="s">
        <v>28</v>
      </c>
      <c r="AA1469" s="66" t="str">
        <f>IF(OR(VLOOKUP(Table1[[#This Row],[sheet]],Prg!$A$7:$F$31,6,FALSE)=Prg!$O$2,VLOOKUP(Table1[[#This Row],[sheet]],Prg!$A$7:$F$31,6,FALSE)=Prg!$O$3),"Yes","No")</f>
        <v>No</v>
      </c>
      <c r="AB1469" s="66">
        <v>2022</v>
      </c>
      <c r="AC1469" s="72">
        <v>15</v>
      </c>
      <c r="AD1469" s="66">
        <f ca="1">IF(ISERROR(VLOOKUP(Table1[[#This Row],[item]],INDIRECT("'"&amp;Table1[[#This Row],[sheet]]&amp;"'!$A$8:$T$42"),Table1[[#This Row],[r]],FALSE)),"",VLOOKUP(Table1[[#This Row],[item]],INDIRECT("'"&amp;Table1[[#This Row],[sheet]]&amp;"'!$A$8:$T$42"),Table1[[#This Row],[r]],FALSE))</f>
        <v>0</v>
      </c>
      <c r="AE1469" s="72" t="str">
        <f>IF(VLOOKUP(Table1[[#This Row],[sheet]],Prg!$A$7:$J$31,10,FALSE)="","",VLOOKUP(Table1[[#This Row],[sheet]],Prg!$A$7:$J$31,10,FALSE)*1)</f>
        <v/>
      </c>
      <c r="AF1469" s="72">
        <f>VLOOKUP(Table1[[#This Row],[sheet]],Prg!$A$7:$J$31,5,FALSE)</f>
        <v>0</v>
      </c>
      <c r="AG1469" s="72">
        <f>ROW()</f>
        <v>1469</v>
      </c>
    </row>
    <row r="1470" spans="24:33" hidden="1" x14ac:dyDescent="0.3">
      <c r="X1470" s="66">
        <v>9</v>
      </c>
      <c r="Y1470" s="66" t="s">
        <v>480</v>
      </c>
      <c r="Z1470" s="66" t="s">
        <v>29</v>
      </c>
      <c r="AA1470" s="66" t="str">
        <f>IF(OR(VLOOKUP(Table1[[#This Row],[sheet]],Prg!$A$7:$F$31,6,FALSE)=Prg!$O$2,VLOOKUP(Table1[[#This Row],[sheet]],Prg!$A$7:$F$31,6,FALSE)=Prg!$O$3),"Yes","No")</f>
        <v>No</v>
      </c>
      <c r="AB1470" s="66">
        <v>2022</v>
      </c>
      <c r="AC1470" s="72">
        <v>15</v>
      </c>
      <c r="AD1470" s="66">
        <f ca="1">IF(ISERROR(VLOOKUP(Table1[[#This Row],[item]],INDIRECT("'"&amp;Table1[[#This Row],[sheet]]&amp;"'!$A$8:$T$42"),Table1[[#This Row],[r]],FALSE)),"",VLOOKUP(Table1[[#This Row],[item]],INDIRECT("'"&amp;Table1[[#This Row],[sheet]]&amp;"'!$A$8:$T$42"),Table1[[#This Row],[r]],FALSE))</f>
        <v>0</v>
      </c>
      <c r="AE1470" s="72" t="str">
        <f>IF(VLOOKUP(Table1[[#This Row],[sheet]],Prg!$A$7:$J$31,10,FALSE)="","",VLOOKUP(Table1[[#This Row],[sheet]],Prg!$A$7:$J$31,10,FALSE)*1)</f>
        <v/>
      </c>
      <c r="AF1470" s="72">
        <f>VLOOKUP(Table1[[#This Row],[sheet]],Prg!$A$7:$J$31,5,FALSE)</f>
        <v>0</v>
      </c>
      <c r="AG1470" s="72">
        <f>ROW()</f>
        <v>1470</v>
      </c>
    </row>
    <row r="1471" spans="24:33" hidden="1" x14ac:dyDescent="0.3">
      <c r="X1471" s="66">
        <v>9</v>
      </c>
      <c r="Y1471" s="66" t="s">
        <v>481</v>
      </c>
      <c r="Z1471" s="66" t="s">
        <v>30</v>
      </c>
      <c r="AA1471" s="66" t="str">
        <f>IF(OR(VLOOKUP(Table1[[#This Row],[sheet]],Prg!$A$7:$F$31,6,FALSE)=Prg!$O$2,VLOOKUP(Table1[[#This Row],[sheet]],Prg!$A$7:$F$31,6,FALSE)=Prg!$O$3),"Yes","No")</f>
        <v>No</v>
      </c>
      <c r="AB1471" s="66">
        <v>2022</v>
      </c>
      <c r="AC1471" s="72">
        <v>15</v>
      </c>
      <c r="AD1471" s="66">
        <f ca="1">IF(ISERROR(VLOOKUP(Table1[[#This Row],[item]],INDIRECT("'"&amp;Table1[[#This Row],[sheet]]&amp;"'!$A$8:$T$42"),Table1[[#This Row],[r]],FALSE)),"",VLOOKUP(Table1[[#This Row],[item]],INDIRECT("'"&amp;Table1[[#This Row],[sheet]]&amp;"'!$A$8:$T$42"),Table1[[#This Row],[r]],FALSE))</f>
        <v>0</v>
      </c>
      <c r="AE1471" s="72" t="str">
        <f>IF(VLOOKUP(Table1[[#This Row],[sheet]],Prg!$A$7:$J$31,10,FALSE)="","",VLOOKUP(Table1[[#This Row],[sheet]],Prg!$A$7:$J$31,10,FALSE)*1)</f>
        <v/>
      </c>
      <c r="AF1471" s="72">
        <f>VLOOKUP(Table1[[#This Row],[sheet]],Prg!$A$7:$J$31,5,FALSE)</f>
        <v>0</v>
      </c>
      <c r="AG1471" s="72">
        <f>ROW()</f>
        <v>1471</v>
      </c>
    </row>
    <row r="1472" spans="24:33" hidden="1" x14ac:dyDescent="0.3">
      <c r="X1472" s="66">
        <v>9</v>
      </c>
      <c r="Y1472" s="66" t="s">
        <v>482</v>
      </c>
      <c r="Z1472" s="66" t="s">
        <v>27</v>
      </c>
      <c r="AA1472" s="66" t="str">
        <f>IF(OR(VLOOKUP(Table1[[#This Row],[sheet]],Prg!$A$7:$F$31,6,FALSE)=Prg!$O$2,VLOOKUP(Table1[[#This Row],[sheet]],Prg!$A$7:$F$31,6,FALSE)=Prg!$O$3),"Yes","No")</f>
        <v>No</v>
      </c>
      <c r="AB1472" s="66">
        <v>2022</v>
      </c>
      <c r="AC1472" s="72">
        <v>15</v>
      </c>
      <c r="AD1472" s="66">
        <f ca="1">IF(ISERROR(VLOOKUP(Table1[[#This Row],[item]],INDIRECT("'"&amp;Table1[[#This Row],[sheet]]&amp;"'!$A$8:$T$42"),Table1[[#This Row],[r]],FALSE)),"",VLOOKUP(Table1[[#This Row],[item]],INDIRECT("'"&amp;Table1[[#This Row],[sheet]]&amp;"'!$A$8:$T$42"),Table1[[#This Row],[r]],FALSE))</f>
        <v>0</v>
      </c>
      <c r="AE1472" s="72" t="str">
        <f>IF(VLOOKUP(Table1[[#This Row],[sheet]],Prg!$A$7:$J$31,10,FALSE)="","",VLOOKUP(Table1[[#This Row],[sheet]],Prg!$A$7:$J$31,10,FALSE)*1)</f>
        <v/>
      </c>
      <c r="AF1472" s="72">
        <f>VLOOKUP(Table1[[#This Row],[sheet]],Prg!$A$7:$J$31,5,FALSE)</f>
        <v>0</v>
      </c>
      <c r="AG1472" s="72">
        <f>ROW()</f>
        <v>1472</v>
      </c>
    </row>
    <row r="1473" spans="24:33" hidden="1" x14ac:dyDescent="0.3">
      <c r="X1473" s="66">
        <v>9</v>
      </c>
      <c r="Y1473" s="66" t="s">
        <v>476</v>
      </c>
      <c r="Z1473" s="66" t="s">
        <v>469</v>
      </c>
      <c r="AA1473" s="66" t="str">
        <f>IF(OR(VLOOKUP(Table1[[#This Row],[sheet]],Prg!$A$7:$F$31,6,FALSE)=Prg!$O$2,VLOOKUP(Table1[[#This Row],[sheet]],Prg!$A$7:$F$31,6,FALSE)=Prg!$O$3),"Yes","No")</f>
        <v>No</v>
      </c>
      <c r="AB1473" s="66">
        <v>2022</v>
      </c>
      <c r="AC1473" s="72">
        <v>15</v>
      </c>
      <c r="AD1473" s="66">
        <f ca="1">IF(ISERROR(VLOOKUP(Table1[[#This Row],[item]],INDIRECT("'"&amp;Table1[[#This Row],[sheet]]&amp;"'!$A$8:$T$42"),Table1[[#This Row],[r]],FALSE)),"",VLOOKUP(Table1[[#This Row],[item]],INDIRECT("'"&amp;Table1[[#This Row],[sheet]]&amp;"'!$A$8:$T$42"),Table1[[#This Row],[r]],FALSE))</f>
        <v>0</v>
      </c>
      <c r="AE1473" s="72" t="str">
        <f>IF(VLOOKUP(Table1[[#This Row],[sheet]],Prg!$A$7:$J$31,10,FALSE)="","",VLOOKUP(Table1[[#This Row],[sheet]],Prg!$A$7:$J$31,10,FALSE)*1)</f>
        <v/>
      </c>
      <c r="AF1473" s="72">
        <f>VLOOKUP(Table1[[#This Row],[sheet]],Prg!$A$7:$J$31,5,FALSE)</f>
        <v>0</v>
      </c>
      <c r="AG1473" s="72">
        <f>ROW()</f>
        <v>1473</v>
      </c>
    </row>
    <row r="1474" spans="24:33" hidden="1" x14ac:dyDescent="0.3">
      <c r="X1474" s="66">
        <v>9</v>
      </c>
      <c r="Y1474" s="66" t="s">
        <v>483</v>
      </c>
      <c r="Z1474" s="66" t="s">
        <v>470</v>
      </c>
      <c r="AA1474" s="66" t="str">
        <f>IF(OR(VLOOKUP(Table1[[#This Row],[sheet]],Prg!$A$7:$F$31,6,FALSE)=Prg!$O$2,VLOOKUP(Table1[[#This Row],[sheet]],Prg!$A$7:$F$31,6,FALSE)=Prg!$O$3),"Yes","No")</f>
        <v>No</v>
      </c>
      <c r="AB1474" s="66">
        <v>2022</v>
      </c>
      <c r="AC1474" s="72">
        <v>15</v>
      </c>
      <c r="AD1474" s="66">
        <f ca="1">IF(ISERROR(VLOOKUP(Table1[[#This Row],[item]],INDIRECT("'"&amp;Table1[[#This Row],[sheet]]&amp;"'!$A$8:$T$42"),Table1[[#This Row],[r]],FALSE)),"",VLOOKUP(Table1[[#This Row],[item]],INDIRECT("'"&amp;Table1[[#This Row],[sheet]]&amp;"'!$A$8:$T$42"),Table1[[#This Row],[r]],FALSE))</f>
        <v>0</v>
      </c>
      <c r="AE1474" s="72" t="str">
        <f>IF(VLOOKUP(Table1[[#This Row],[sheet]],Prg!$A$7:$J$31,10,FALSE)="","",VLOOKUP(Table1[[#This Row],[sheet]],Prg!$A$7:$J$31,10,FALSE)*1)</f>
        <v/>
      </c>
      <c r="AF1474" s="72">
        <f>VLOOKUP(Table1[[#This Row],[sheet]],Prg!$A$7:$J$31,5,FALSE)</f>
        <v>0</v>
      </c>
      <c r="AG1474" s="72">
        <f>ROW()</f>
        <v>1474</v>
      </c>
    </row>
    <row r="1475" spans="24:33" hidden="1" x14ac:dyDescent="0.3">
      <c r="X1475" s="66">
        <v>9</v>
      </c>
      <c r="Y1475" s="66" t="s">
        <v>484</v>
      </c>
      <c r="Z1475" s="66" t="s">
        <v>471</v>
      </c>
      <c r="AA1475" s="66" t="str">
        <f>IF(OR(VLOOKUP(Table1[[#This Row],[sheet]],Prg!$A$7:$F$31,6,FALSE)=Prg!$O$2,VLOOKUP(Table1[[#This Row],[sheet]],Prg!$A$7:$F$31,6,FALSE)=Prg!$O$3),"Yes","No")</f>
        <v>No</v>
      </c>
      <c r="AB1475" s="66">
        <v>2022</v>
      </c>
      <c r="AC1475" s="72">
        <v>15</v>
      </c>
      <c r="AD1475" s="66">
        <f ca="1">IF(ISERROR(VLOOKUP(Table1[[#This Row],[item]],INDIRECT("'"&amp;Table1[[#This Row],[sheet]]&amp;"'!$A$8:$T$42"),Table1[[#This Row],[r]],FALSE)),"",VLOOKUP(Table1[[#This Row],[item]],INDIRECT("'"&amp;Table1[[#This Row],[sheet]]&amp;"'!$A$8:$T$42"),Table1[[#This Row],[r]],FALSE))</f>
        <v>0</v>
      </c>
      <c r="AE1475" s="72" t="str">
        <f>IF(VLOOKUP(Table1[[#This Row],[sheet]],Prg!$A$7:$J$31,10,FALSE)="","",VLOOKUP(Table1[[#This Row],[sheet]],Prg!$A$7:$J$31,10,FALSE)*1)</f>
        <v/>
      </c>
      <c r="AF1475" s="72">
        <f>VLOOKUP(Table1[[#This Row],[sheet]],Prg!$A$7:$J$31,5,FALSE)</f>
        <v>0</v>
      </c>
      <c r="AG1475" s="72">
        <f>ROW()</f>
        <v>1475</v>
      </c>
    </row>
    <row r="1476" spans="24:33" hidden="1" x14ac:dyDescent="0.3">
      <c r="X1476" s="66">
        <v>9</v>
      </c>
      <c r="Y1476" s="66" t="s">
        <v>485</v>
      </c>
      <c r="Z1476" s="66" t="s">
        <v>472</v>
      </c>
      <c r="AA1476" s="66" t="str">
        <f>IF(OR(VLOOKUP(Table1[[#This Row],[sheet]],Prg!$A$7:$F$31,6,FALSE)=Prg!$O$2,VLOOKUP(Table1[[#This Row],[sheet]],Prg!$A$7:$F$31,6,FALSE)=Prg!$O$3),"Yes","No")</f>
        <v>No</v>
      </c>
      <c r="AB1476" s="66">
        <v>2022</v>
      </c>
      <c r="AC1476" s="72">
        <v>15</v>
      </c>
      <c r="AD1476" s="66">
        <f ca="1">IF(ISERROR(VLOOKUP(Table1[[#This Row],[item]],INDIRECT("'"&amp;Table1[[#This Row],[sheet]]&amp;"'!$A$8:$T$42"),Table1[[#This Row],[r]],FALSE)),"",VLOOKUP(Table1[[#This Row],[item]],INDIRECT("'"&amp;Table1[[#This Row],[sheet]]&amp;"'!$A$8:$T$42"),Table1[[#This Row],[r]],FALSE))</f>
        <v>0</v>
      </c>
      <c r="AE1476" s="72" t="str">
        <f>IF(VLOOKUP(Table1[[#This Row],[sheet]],Prg!$A$7:$J$31,10,FALSE)="","",VLOOKUP(Table1[[#This Row],[sheet]],Prg!$A$7:$J$31,10,FALSE)*1)</f>
        <v/>
      </c>
      <c r="AF1476" s="72">
        <f>VLOOKUP(Table1[[#This Row],[sheet]],Prg!$A$7:$J$31,5,FALSE)</f>
        <v>0</v>
      </c>
      <c r="AG1476" s="72">
        <f>ROW()</f>
        <v>1476</v>
      </c>
    </row>
    <row r="1477" spans="24:33" hidden="1" x14ac:dyDescent="0.3">
      <c r="X1477" s="66">
        <v>9</v>
      </c>
      <c r="Y1477" s="66" t="s">
        <v>486</v>
      </c>
      <c r="Z1477" s="66" t="s">
        <v>31</v>
      </c>
      <c r="AA1477" s="66" t="str">
        <f>IF(OR(VLOOKUP(Table1[[#This Row],[sheet]],Prg!$A$7:$F$31,6,FALSE)=Prg!$O$2,VLOOKUP(Table1[[#This Row],[sheet]],Prg!$A$7:$F$31,6,FALSE)=Prg!$O$3),"Yes","No")</f>
        <v>No</v>
      </c>
      <c r="AB1477" s="66">
        <v>2022</v>
      </c>
      <c r="AC1477" s="72">
        <v>15</v>
      </c>
      <c r="AD1477" s="66">
        <f ca="1">IF(ISERROR(VLOOKUP(Table1[[#This Row],[item]],INDIRECT("'"&amp;Table1[[#This Row],[sheet]]&amp;"'!$A$8:$T$42"),Table1[[#This Row],[r]],FALSE)),"",VLOOKUP(Table1[[#This Row],[item]],INDIRECT("'"&amp;Table1[[#This Row],[sheet]]&amp;"'!$A$8:$T$42"),Table1[[#This Row],[r]],FALSE))</f>
        <v>0</v>
      </c>
      <c r="AE1477" s="72" t="str">
        <f>IF(VLOOKUP(Table1[[#This Row],[sheet]],Prg!$A$7:$J$31,10,FALSE)="","",VLOOKUP(Table1[[#This Row],[sheet]],Prg!$A$7:$J$31,10,FALSE)*1)</f>
        <v/>
      </c>
      <c r="AF1477" s="72">
        <f>VLOOKUP(Table1[[#This Row],[sheet]],Prg!$A$7:$J$31,5,FALSE)</f>
        <v>0</v>
      </c>
      <c r="AG1477" s="72">
        <f>ROW()</f>
        <v>1477</v>
      </c>
    </row>
    <row r="1478" spans="24:33" hidden="1" x14ac:dyDescent="0.3">
      <c r="X1478" s="66">
        <v>9</v>
      </c>
      <c r="Y1478" s="66" t="s">
        <v>487</v>
      </c>
      <c r="Z1478" s="66" t="s">
        <v>12</v>
      </c>
      <c r="AA1478" s="66" t="str">
        <f>IF(OR(VLOOKUP(Table1[[#This Row],[sheet]],Prg!$A$7:$F$31,6,FALSE)=Prg!$O$2,VLOOKUP(Table1[[#This Row],[sheet]],Prg!$A$7:$F$31,6,FALSE)=Prg!$O$3),"Yes","No")</f>
        <v>No</v>
      </c>
      <c r="AB1478" s="66">
        <v>2023</v>
      </c>
      <c r="AC1478" s="72">
        <v>16</v>
      </c>
      <c r="AD1478" s="66">
        <f ca="1">IF(ISERROR(VLOOKUP(Table1[[#This Row],[item]],INDIRECT("'"&amp;Table1[[#This Row],[sheet]]&amp;"'!$A$8:$T$42"),Table1[[#This Row],[r]],FALSE)),"",VLOOKUP(Table1[[#This Row],[item]],INDIRECT("'"&amp;Table1[[#This Row],[sheet]]&amp;"'!$A$8:$T$42"),Table1[[#This Row],[r]],FALSE))</f>
        <v>0</v>
      </c>
      <c r="AE1478" s="72" t="str">
        <f>IF(VLOOKUP(Table1[[#This Row],[sheet]],Prg!$A$7:$J$31,10,FALSE)="","",VLOOKUP(Table1[[#This Row],[sheet]],Prg!$A$7:$J$31,10,FALSE)*1)</f>
        <v/>
      </c>
      <c r="AF1478" s="72">
        <f>VLOOKUP(Table1[[#This Row],[sheet]],Prg!$A$7:$J$31,5,FALSE)</f>
        <v>0</v>
      </c>
      <c r="AG1478" s="72">
        <f>ROW()</f>
        <v>1478</v>
      </c>
    </row>
    <row r="1479" spans="24:33" hidden="1" x14ac:dyDescent="0.3">
      <c r="X1479" s="66">
        <v>9</v>
      </c>
      <c r="Y1479" s="66" t="s">
        <v>488</v>
      </c>
      <c r="Z1479" s="66" t="s">
        <v>13</v>
      </c>
      <c r="AA1479" s="66" t="str">
        <f>IF(OR(VLOOKUP(Table1[[#This Row],[sheet]],Prg!$A$7:$F$31,6,FALSE)=Prg!$O$2,VLOOKUP(Table1[[#This Row],[sheet]],Prg!$A$7:$F$31,6,FALSE)=Prg!$O$3),"Yes","No")</f>
        <v>No</v>
      </c>
      <c r="AB1479" s="66">
        <v>2023</v>
      </c>
      <c r="AC1479" s="72">
        <v>16</v>
      </c>
      <c r="AD1479" s="66">
        <f ca="1">IF(ISERROR(VLOOKUP(Table1[[#This Row],[item]],INDIRECT("'"&amp;Table1[[#This Row],[sheet]]&amp;"'!$A$8:$T$42"),Table1[[#This Row],[r]],FALSE)),"",VLOOKUP(Table1[[#This Row],[item]],INDIRECT("'"&amp;Table1[[#This Row],[sheet]]&amp;"'!$A$8:$T$42"),Table1[[#This Row],[r]],FALSE))</f>
        <v>0</v>
      </c>
      <c r="AE1479" s="72" t="str">
        <f>IF(VLOOKUP(Table1[[#This Row],[sheet]],Prg!$A$7:$J$31,10,FALSE)="","",VLOOKUP(Table1[[#This Row],[sheet]],Prg!$A$7:$J$31,10,FALSE)*1)</f>
        <v/>
      </c>
      <c r="AF1479" s="72">
        <f>VLOOKUP(Table1[[#This Row],[sheet]],Prg!$A$7:$J$31,5,FALSE)</f>
        <v>0</v>
      </c>
      <c r="AG1479" s="72">
        <f>ROW()</f>
        <v>1479</v>
      </c>
    </row>
    <row r="1480" spans="24:33" hidden="1" x14ac:dyDescent="0.3">
      <c r="X1480" s="66">
        <v>9</v>
      </c>
      <c r="Y1480" s="66" t="s">
        <v>489</v>
      </c>
      <c r="Z1480" s="66" t="s">
        <v>14</v>
      </c>
      <c r="AA1480" s="66" t="str">
        <f>IF(OR(VLOOKUP(Table1[[#This Row],[sheet]],Prg!$A$7:$F$31,6,FALSE)=Prg!$O$2,VLOOKUP(Table1[[#This Row],[sheet]],Prg!$A$7:$F$31,6,FALSE)=Prg!$O$3),"Yes","No")</f>
        <v>No</v>
      </c>
      <c r="AB1480" s="66">
        <v>2023</v>
      </c>
      <c r="AC1480" s="72">
        <v>16</v>
      </c>
      <c r="AD1480" s="66">
        <f ca="1">IF(ISERROR(VLOOKUP(Table1[[#This Row],[item]],INDIRECT("'"&amp;Table1[[#This Row],[sheet]]&amp;"'!$A$8:$T$42"),Table1[[#This Row],[r]],FALSE)),"",VLOOKUP(Table1[[#This Row],[item]],INDIRECT("'"&amp;Table1[[#This Row],[sheet]]&amp;"'!$A$8:$T$42"),Table1[[#This Row],[r]],FALSE))</f>
        <v>0</v>
      </c>
      <c r="AE1480" s="72" t="str">
        <f>IF(VLOOKUP(Table1[[#This Row],[sheet]],Prg!$A$7:$J$31,10,FALSE)="","",VLOOKUP(Table1[[#This Row],[sheet]],Prg!$A$7:$J$31,10,FALSE)*1)</f>
        <v/>
      </c>
      <c r="AF1480" s="72">
        <f>VLOOKUP(Table1[[#This Row],[sheet]],Prg!$A$7:$J$31,5,FALSE)</f>
        <v>0</v>
      </c>
      <c r="AG1480" s="72">
        <f>ROW()</f>
        <v>1480</v>
      </c>
    </row>
    <row r="1481" spans="24:33" hidden="1" x14ac:dyDescent="0.3">
      <c r="X1481" s="66">
        <v>9</v>
      </c>
      <c r="Y1481" s="66" t="s">
        <v>490</v>
      </c>
      <c r="Z1481" s="66" t="s">
        <v>464</v>
      </c>
      <c r="AA1481" s="66" t="str">
        <f>IF(OR(VLOOKUP(Table1[[#This Row],[sheet]],Prg!$A$7:$F$31,6,FALSE)=Prg!$O$2,VLOOKUP(Table1[[#This Row],[sheet]],Prg!$A$7:$F$31,6,FALSE)=Prg!$O$3),"Yes","No")</f>
        <v>No</v>
      </c>
      <c r="AB1481" s="66">
        <v>2023</v>
      </c>
      <c r="AC1481" s="72">
        <v>16</v>
      </c>
      <c r="AD1481" s="66">
        <f ca="1">IF(ISERROR(VLOOKUP(Table1[[#This Row],[item]],INDIRECT("'"&amp;Table1[[#This Row],[sheet]]&amp;"'!$A$8:$T$42"),Table1[[#This Row],[r]],FALSE)),"",VLOOKUP(Table1[[#This Row],[item]],INDIRECT("'"&amp;Table1[[#This Row],[sheet]]&amp;"'!$A$8:$T$42"),Table1[[#This Row],[r]],FALSE))</f>
        <v>0</v>
      </c>
      <c r="AE1481" s="72" t="str">
        <f>IF(VLOOKUP(Table1[[#This Row],[sheet]],Prg!$A$7:$J$31,10,FALSE)="","",VLOOKUP(Table1[[#This Row],[sheet]],Prg!$A$7:$J$31,10,FALSE)*1)</f>
        <v/>
      </c>
      <c r="AF1481" s="72">
        <f>VLOOKUP(Table1[[#This Row],[sheet]],Prg!$A$7:$J$31,5,FALSE)</f>
        <v>0</v>
      </c>
      <c r="AG1481" s="72">
        <f>ROW()</f>
        <v>1481</v>
      </c>
    </row>
    <row r="1482" spans="24:33" hidden="1" x14ac:dyDescent="0.3">
      <c r="X1482" s="66">
        <v>9</v>
      </c>
      <c r="Y1482" s="66" t="s">
        <v>491</v>
      </c>
      <c r="Z1482" s="66" t="s">
        <v>15</v>
      </c>
      <c r="AA1482" s="66" t="str">
        <f>IF(OR(VLOOKUP(Table1[[#This Row],[sheet]],Prg!$A$7:$F$31,6,FALSE)=Prg!$O$2,VLOOKUP(Table1[[#This Row],[sheet]],Prg!$A$7:$F$31,6,FALSE)=Prg!$O$3),"Yes","No")</f>
        <v>No</v>
      </c>
      <c r="AB1482" s="66">
        <v>2023</v>
      </c>
      <c r="AC1482" s="72">
        <v>16</v>
      </c>
      <c r="AD1482" s="66">
        <f ca="1">IF(ISERROR(VLOOKUP(Table1[[#This Row],[item]],INDIRECT("'"&amp;Table1[[#This Row],[sheet]]&amp;"'!$A$8:$T$42"),Table1[[#This Row],[r]],FALSE)),"",VLOOKUP(Table1[[#This Row],[item]],INDIRECT("'"&amp;Table1[[#This Row],[sheet]]&amp;"'!$A$8:$T$42"),Table1[[#This Row],[r]],FALSE))</f>
        <v>0</v>
      </c>
      <c r="AE1482" s="72" t="str">
        <f>IF(VLOOKUP(Table1[[#This Row],[sheet]],Prg!$A$7:$J$31,10,FALSE)="","",VLOOKUP(Table1[[#This Row],[sheet]],Prg!$A$7:$J$31,10,FALSE)*1)</f>
        <v/>
      </c>
      <c r="AF1482" s="72">
        <f>VLOOKUP(Table1[[#This Row],[sheet]],Prg!$A$7:$J$31,5,FALSE)</f>
        <v>0</v>
      </c>
      <c r="AG1482" s="72">
        <f>ROW()</f>
        <v>1482</v>
      </c>
    </row>
    <row r="1483" spans="24:33" hidden="1" x14ac:dyDescent="0.3">
      <c r="X1483" s="66">
        <v>9</v>
      </c>
      <c r="Y1483" s="66" t="s">
        <v>492</v>
      </c>
      <c r="Z1483" s="66" t="s">
        <v>16</v>
      </c>
      <c r="AA1483" s="66" t="str">
        <f>IF(OR(VLOOKUP(Table1[[#This Row],[sheet]],Prg!$A$7:$F$31,6,FALSE)=Prg!$O$2,VLOOKUP(Table1[[#This Row],[sheet]],Prg!$A$7:$F$31,6,FALSE)=Prg!$O$3),"Yes","No")</f>
        <v>No</v>
      </c>
      <c r="AB1483" s="66">
        <v>2023</v>
      </c>
      <c r="AC1483" s="72">
        <v>16</v>
      </c>
      <c r="AD1483" s="66">
        <f ca="1">IF(ISERROR(VLOOKUP(Table1[[#This Row],[item]],INDIRECT("'"&amp;Table1[[#This Row],[sheet]]&amp;"'!$A$8:$T$42"),Table1[[#This Row],[r]],FALSE)),"",VLOOKUP(Table1[[#This Row],[item]],INDIRECT("'"&amp;Table1[[#This Row],[sheet]]&amp;"'!$A$8:$T$42"),Table1[[#This Row],[r]],FALSE))</f>
        <v>0</v>
      </c>
      <c r="AE1483" s="72" t="str">
        <f>IF(VLOOKUP(Table1[[#This Row],[sheet]],Prg!$A$7:$J$31,10,FALSE)="","",VLOOKUP(Table1[[#This Row],[sheet]],Prg!$A$7:$J$31,10,FALSE)*1)</f>
        <v/>
      </c>
      <c r="AF1483" s="72">
        <f>VLOOKUP(Table1[[#This Row],[sheet]],Prg!$A$7:$J$31,5,FALSE)</f>
        <v>0</v>
      </c>
      <c r="AG1483" s="72">
        <f>ROW()</f>
        <v>1483</v>
      </c>
    </row>
    <row r="1484" spans="24:33" hidden="1" x14ac:dyDescent="0.3">
      <c r="X1484" s="66">
        <v>9</v>
      </c>
      <c r="Y1484" s="66" t="s">
        <v>493</v>
      </c>
      <c r="Z1484" s="66" t="s">
        <v>17</v>
      </c>
      <c r="AA1484" s="66" t="str">
        <f>IF(OR(VLOOKUP(Table1[[#This Row],[sheet]],Prg!$A$7:$F$31,6,FALSE)=Prg!$O$2,VLOOKUP(Table1[[#This Row],[sheet]],Prg!$A$7:$F$31,6,FALSE)=Prg!$O$3),"Yes","No")</f>
        <v>No</v>
      </c>
      <c r="AB1484" s="66">
        <v>2023</v>
      </c>
      <c r="AC1484" s="72">
        <v>16</v>
      </c>
      <c r="AD1484" s="66">
        <f ca="1">IF(ISERROR(VLOOKUP(Table1[[#This Row],[item]],INDIRECT("'"&amp;Table1[[#This Row],[sheet]]&amp;"'!$A$8:$T$42"),Table1[[#This Row],[r]],FALSE)),"",VLOOKUP(Table1[[#This Row],[item]],INDIRECT("'"&amp;Table1[[#This Row],[sheet]]&amp;"'!$A$8:$T$42"),Table1[[#This Row],[r]],FALSE))</f>
        <v>0</v>
      </c>
      <c r="AE1484" s="72" t="str">
        <f>IF(VLOOKUP(Table1[[#This Row],[sheet]],Prg!$A$7:$J$31,10,FALSE)="","",VLOOKUP(Table1[[#This Row],[sheet]],Prg!$A$7:$J$31,10,FALSE)*1)</f>
        <v/>
      </c>
      <c r="AF1484" s="72">
        <f>VLOOKUP(Table1[[#This Row],[sheet]],Prg!$A$7:$J$31,5,FALSE)</f>
        <v>0</v>
      </c>
      <c r="AG1484" s="72">
        <f>ROW()</f>
        <v>1484</v>
      </c>
    </row>
    <row r="1485" spans="24:33" hidden="1" x14ac:dyDescent="0.3">
      <c r="X1485" s="66">
        <v>9</v>
      </c>
      <c r="Y1485" s="66" t="s">
        <v>494</v>
      </c>
      <c r="Z1485" s="66" t="s">
        <v>465</v>
      </c>
      <c r="AA1485" s="66" t="str">
        <f>IF(OR(VLOOKUP(Table1[[#This Row],[sheet]],Prg!$A$7:$F$31,6,FALSE)=Prg!$O$2,VLOOKUP(Table1[[#This Row],[sheet]],Prg!$A$7:$F$31,6,FALSE)=Prg!$O$3),"Yes","No")</f>
        <v>No</v>
      </c>
      <c r="AB1485" s="66">
        <v>2023</v>
      </c>
      <c r="AC1485" s="72">
        <v>16</v>
      </c>
      <c r="AD1485" s="66">
        <f ca="1">IF(ISERROR(VLOOKUP(Table1[[#This Row],[item]],INDIRECT("'"&amp;Table1[[#This Row],[sheet]]&amp;"'!$A$8:$T$42"),Table1[[#This Row],[r]],FALSE)),"",VLOOKUP(Table1[[#This Row],[item]],INDIRECT("'"&amp;Table1[[#This Row],[sheet]]&amp;"'!$A$8:$T$42"),Table1[[#This Row],[r]],FALSE))</f>
        <v>0</v>
      </c>
      <c r="AE1485" s="72" t="str">
        <f>IF(VLOOKUP(Table1[[#This Row],[sheet]],Prg!$A$7:$J$31,10,FALSE)="","",VLOOKUP(Table1[[#This Row],[sheet]],Prg!$A$7:$J$31,10,FALSE)*1)</f>
        <v/>
      </c>
      <c r="AF1485" s="72">
        <f>VLOOKUP(Table1[[#This Row],[sheet]],Prg!$A$7:$J$31,5,FALSE)</f>
        <v>0</v>
      </c>
      <c r="AG1485" s="72">
        <f>ROW()</f>
        <v>1485</v>
      </c>
    </row>
    <row r="1486" spans="24:33" hidden="1" x14ac:dyDescent="0.3">
      <c r="X1486" s="66">
        <v>9</v>
      </c>
      <c r="Y1486" s="66" t="s">
        <v>495</v>
      </c>
      <c r="Z1486" s="66" t="s">
        <v>18</v>
      </c>
      <c r="AA1486" s="66" t="str">
        <f>IF(OR(VLOOKUP(Table1[[#This Row],[sheet]],Prg!$A$7:$F$31,6,FALSE)=Prg!$O$2,VLOOKUP(Table1[[#This Row],[sheet]],Prg!$A$7:$F$31,6,FALSE)=Prg!$O$3),"Yes","No")</f>
        <v>No</v>
      </c>
      <c r="AB1486" s="66">
        <v>2023</v>
      </c>
      <c r="AC1486" s="72">
        <v>16</v>
      </c>
      <c r="AD1486" s="66">
        <f ca="1">IF(ISERROR(VLOOKUP(Table1[[#This Row],[item]],INDIRECT("'"&amp;Table1[[#This Row],[sheet]]&amp;"'!$A$8:$T$42"),Table1[[#This Row],[r]],FALSE)),"",VLOOKUP(Table1[[#This Row],[item]],INDIRECT("'"&amp;Table1[[#This Row],[sheet]]&amp;"'!$A$8:$T$42"),Table1[[#This Row],[r]],FALSE))</f>
        <v>0</v>
      </c>
      <c r="AE1486" s="72" t="str">
        <f>IF(VLOOKUP(Table1[[#This Row],[sheet]],Prg!$A$7:$J$31,10,FALSE)="","",VLOOKUP(Table1[[#This Row],[sheet]],Prg!$A$7:$J$31,10,FALSE)*1)</f>
        <v/>
      </c>
      <c r="AF1486" s="72">
        <f>VLOOKUP(Table1[[#This Row],[sheet]],Prg!$A$7:$J$31,5,FALSE)</f>
        <v>0</v>
      </c>
      <c r="AG1486" s="72">
        <f>ROW()</f>
        <v>1486</v>
      </c>
    </row>
    <row r="1487" spans="24:33" hidden="1" x14ac:dyDescent="0.3">
      <c r="X1487" s="66">
        <v>9</v>
      </c>
      <c r="Y1487" s="66" t="s">
        <v>496</v>
      </c>
      <c r="Z1487" s="66" t="s">
        <v>19</v>
      </c>
      <c r="AA1487" s="66" t="str">
        <f>IF(OR(VLOOKUP(Table1[[#This Row],[sheet]],Prg!$A$7:$F$31,6,FALSE)=Prg!$O$2,VLOOKUP(Table1[[#This Row],[sheet]],Prg!$A$7:$F$31,6,FALSE)=Prg!$O$3),"Yes","No")</f>
        <v>No</v>
      </c>
      <c r="AB1487" s="66">
        <v>2023</v>
      </c>
      <c r="AC1487" s="72">
        <v>16</v>
      </c>
      <c r="AD1487" s="66">
        <f ca="1">IF(ISERROR(VLOOKUP(Table1[[#This Row],[item]],INDIRECT("'"&amp;Table1[[#This Row],[sheet]]&amp;"'!$A$8:$T$42"),Table1[[#This Row],[r]],FALSE)),"",VLOOKUP(Table1[[#This Row],[item]],INDIRECT("'"&amp;Table1[[#This Row],[sheet]]&amp;"'!$A$8:$T$42"),Table1[[#This Row],[r]],FALSE))</f>
        <v>0</v>
      </c>
      <c r="AE1487" s="72" t="str">
        <f>IF(VLOOKUP(Table1[[#This Row],[sheet]],Prg!$A$7:$J$31,10,FALSE)="","",VLOOKUP(Table1[[#This Row],[sheet]],Prg!$A$7:$J$31,10,FALSE)*1)</f>
        <v/>
      </c>
      <c r="AF1487" s="72">
        <f>VLOOKUP(Table1[[#This Row],[sheet]],Prg!$A$7:$J$31,5,FALSE)</f>
        <v>0</v>
      </c>
      <c r="AG1487" s="72">
        <f>ROW()</f>
        <v>1487</v>
      </c>
    </row>
    <row r="1488" spans="24:33" hidden="1" x14ac:dyDescent="0.3">
      <c r="X1488" s="66">
        <v>9</v>
      </c>
      <c r="Y1488" s="66" t="s">
        <v>497</v>
      </c>
      <c r="Z1488" s="66" t="s">
        <v>20</v>
      </c>
      <c r="AA1488" s="66" t="str">
        <f>IF(OR(VLOOKUP(Table1[[#This Row],[sheet]],Prg!$A$7:$F$31,6,FALSE)=Prg!$O$2,VLOOKUP(Table1[[#This Row],[sheet]],Prg!$A$7:$F$31,6,FALSE)=Prg!$O$3),"Yes","No")</f>
        <v>No</v>
      </c>
      <c r="AB1488" s="66">
        <v>2023</v>
      </c>
      <c r="AC1488" s="72">
        <v>16</v>
      </c>
      <c r="AD1488" s="66">
        <f ca="1">IF(ISERROR(VLOOKUP(Table1[[#This Row],[item]],INDIRECT("'"&amp;Table1[[#This Row],[sheet]]&amp;"'!$A$8:$T$42"),Table1[[#This Row],[r]],FALSE)),"",VLOOKUP(Table1[[#This Row],[item]],INDIRECT("'"&amp;Table1[[#This Row],[sheet]]&amp;"'!$A$8:$T$42"),Table1[[#This Row],[r]],FALSE))</f>
        <v>0</v>
      </c>
      <c r="AE1488" s="72" t="str">
        <f>IF(VLOOKUP(Table1[[#This Row],[sheet]],Prg!$A$7:$J$31,10,FALSE)="","",VLOOKUP(Table1[[#This Row],[sheet]],Prg!$A$7:$J$31,10,FALSE)*1)</f>
        <v/>
      </c>
      <c r="AF1488" s="72">
        <f>VLOOKUP(Table1[[#This Row],[sheet]],Prg!$A$7:$J$31,5,FALSE)</f>
        <v>0</v>
      </c>
      <c r="AG1488" s="72">
        <f>ROW()</f>
        <v>1488</v>
      </c>
    </row>
    <row r="1489" spans="24:33" hidden="1" x14ac:dyDescent="0.3">
      <c r="X1489" s="66">
        <v>9</v>
      </c>
      <c r="Y1489" s="66" t="s">
        <v>498</v>
      </c>
      <c r="Z1489" s="66" t="s">
        <v>466</v>
      </c>
      <c r="AA1489" s="66" t="str">
        <f>IF(OR(VLOOKUP(Table1[[#This Row],[sheet]],Prg!$A$7:$F$31,6,FALSE)=Prg!$O$2,VLOOKUP(Table1[[#This Row],[sheet]],Prg!$A$7:$F$31,6,FALSE)=Prg!$O$3),"Yes","No")</f>
        <v>No</v>
      </c>
      <c r="AB1489" s="66">
        <v>2023</v>
      </c>
      <c r="AC1489" s="72">
        <v>16</v>
      </c>
      <c r="AD1489" s="66">
        <f ca="1">IF(ISERROR(VLOOKUP(Table1[[#This Row],[item]],INDIRECT("'"&amp;Table1[[#This Row],[sheet]]&amp;"'!$A$8:$T$42"),Table1[[#This Row],[r]],FALSE)),"",VLOOKUP(Table1[[#This Row],[item]],INDIRECT("'"&amp;Table1[[#This Row],[sheet]]&amp;"'!$A$8:$T$42"),Table1[[#This Row],[r]],FALSE))</f>
        <v>0</v>
      </c>
      <c r="AE1489" s="72" t="str">
        <f>IF(VLOOKUP(Table1[[#This Row],[sheet]],Prg!$A$7:$J$31,10,FALSE)="","",VLOOKUP(Table1[[#This Row],[sheet]],Prg!$A$7:$J$31,10,FALSE)*1)</f>
        <v/>
      </c>
      <c r="AF1489" s="72">
        <f>VLOOKUP(Table1[[#This Row],[sheet]],Prg!$A$7:$J$31,5,FALSE)</f>
        <v>0</v>
      </c>
      <c r="AG1489" s="72">
        <f>ROW()</f>
        <v>1489</v>
      </c>
    </row>
    <row r="1490" spans="24:33" hidden="1" x14ac:dyDescent="0.3">
      <c r="X1490" s="66">
        <v>9</v>
      </c>
      <c r="Y1490" s="66" t="s">
        <v>499</v>
      </c>
      <c r="Z1490" s="66" t="s">
        <v>21</v>
      </c>
      <c r="AA1490" s="66" t="str">
        <f>IF(OR(VLOOKUP(Table1[[#This Row],[sheet]],Prg!$A$7:$F$31,6,FALSE)=Prg!$O$2,VLOOKUP(Table1[[#This Row],[sheet]],Prg!$A$7:$F$31,6,FALSE)=Prg!$O$3),"Yes","No")</f>
        <v>No</v>
      </c>
      <c r="AB1490" s="66">
        <v>2023</v>
      </c>
      <c r="AC1490" s="72">
        <v>16</v>
      </c>
      <c r="AD1490" s="66">
        <f ca="1">IF(ISERROR(VLOOKUP(Table1[[#This Row],[item]],INDIRECT("'"&amp;Table1[[#This Row],[sheet]]&amp;"'!$A$8:$T$42"),Table1[[#This Row],[r]],FALSE)),"",VLOOKUP(Table1[[#This Row],[item]],INDIRECT("'"&amp;Table1[[#This Row],[sheet]]&amp;"'!$A$8:$T$42"),Table1[[#This Row],[r]],FALSE))</f>
        <v>0</v>
      </c>
      <c r="AE1490" s="72" t="str">
        <f>IF(VLOOKUP(Table1[[#This Row],[sheet]],Prg!$A$7:$J$31,10,FALSE)="","",VLOOKUP(Table1[[#This Row],[sheet]],Prg!$A$7:$J$31,10,FALSE)*1)</f>
        <v/>
      </c>
      <c r="AF1490" s="72">
        <f>VLOOKUP(Table1[[#This Row],[sheet]],Prg!$A$7:$J$31,5,FALSE)</f>
        <v>0</v>
      </c>
      <c r="AG1490" s="72">
        <f>ROW()</f>
        <v>1490</v>
      </c>
    </row>
    <row r="1491" spans="24:33" hidden="1" x14ac:dyDescent="0.3">
      <c r="X1491" s="66">
        <v>9</v>
      </c>
      <c r="Y1491" s="66" t="s">
        <v>500</v>
      </c>
      <c r="Z1491" s="66" t="s">
        <v>22</v>
      </c>
      <c r="AA1491" s="66" t="str">
        <f>IF(OR(VLOOKUP(Table1[[#This Row],[sheet]],Prg!$A$7:$F$31,6,FALSE)=Prg!$O$2,VLOOKUP(Table1[[#This Row],[sheet]],Prg!$A$7:$F$31,6,FALSE)=Prg!$O$3),"Yes","No")</f>
        <v>No</v>
      </c>
      <c r="AB1491" s="66">
        <v>2023</v>
      </c>
      <c r="AC1491" s="72">
        <v>16</v>
      </c>
      <c r="AD1491" s="66">
        <f ca="1">IF(ISERROR(VLOOKUP(Table1[[#This Row],[item]],INDIRECT("'"&amp;Table1[[#This Row],[sheet]]&amp;"'!$A$8:$T$42"),Table1[[#This Row],[r]],FALSE)),"",VLOOKUP(Table1[[#This Row],[item]],INDIRECT("'"&amp;Table1[[#This Row],[sheet]]&amp;"'!$A$8:$T$42"),Table1[[#This Row],[r]],FALSE))</f>
        <v>0</v>
      </c>
      <c r="AE1491" s="72" t="str">
        <f>IF(VLOOKUP(Table1[[#This Row],[sheet]],Prg!$A$7:$J$31,10,FALSE)="","",VLOOKUP(Table1[[#This Row],[sheet]],Prg!$A$7:$J$31,10,FALSE)*1)</f>
        <v/>
      </c>
      <c r="AF1491" s="72">
        <f>VLOOKUP(Table1[[#This Row],[sheet]],Prg!$A$7:$J$31,5,FALSE)</f>
        <v>0</v>
      </c>
      <c r="AG1491" s="72">
        <f>ROW()</f>
        <v>1491</v>
      </c>
    </row>
    <row r="1492" spans="24:33" hidden="1" x14ac:dyDescent="0.3">
      <c r="X1492" s="66">
        <v>9</v>
      </c>
      <c r="Y1492" s="66" t="s">
        <v>501</v>
      </c>
      <c r="Z1492" s="66" t="s">
        <v>23</v>
      </c>
      <c r="AA1492" s="66" t="str">
        <f>IF(OR(VLOOKUP(Table1[[#This Row],[sheet]],Prg!$A$7:$F$31,6,FALSE)=Prg!$O$2,VLOOKUP(Table1[[#This Row],[sheet]],Prg!$A$7:$F$31,6,FALSE)=Prg!$O$3),"Yes","No")</f>
        <v>No</v>
      </c>
      <c r="AB1492" s="66">
        <v>2023</v>
      </c>
      <c r="AC1492" s="72">
        <v>16</v>
      </c>
      <c r="AD1492" s="66">
        <f ca="1">IF(ISERROR(VLOOKUP(Table1[[#This Row],[item]],INDIRECT("'"&amp;Table1[[#This Row],[sheet]]&amp;"'!$A$8:$T$42"),Table1[[#This Row],[r]],FALSE)),"",VLOOKUP(Table1[[#This Row],[item]],INDIRECT("'"&amp;Table1[[#This Row],[sheet]]&amp;"'!$A$8:$T$42"),Table1[[#This Row],[r]],FALSE))</f>
        <v>0</v>
      </c>
      <c r="AE1492" s="72" t="str">
        <f>IF(VLOOKUP(Table1[[#This Row],[sheet]],Prg!$A$7:$J$31,10,FALSE)="","",VLOOKUP(Table1[[#This Row],[sheet]],Prg!$A$7:$J$31,10,FALSE)*1)</f>
        <v/>
      </c>
      <c r="AF1492" s="72">
        <f>VLOOKUP(Table1[[#This Row],[sheet]],Prg!$A$7:$J$31,5,FALSE)</f>
        <v>0</v>
      </c>
      <c r="AG1492" s="72">
        <f>ROW()</f>
        <v>1492</v>
      </c>
    </row>
    <row r="1493" spans="24:33" hidden="1" x14ac:dyDescent="0.3">
      <c r="X1493" s="66">
        <v>9</v>
      </c>
      <c r="Y1493" s="66" t="s">
        <v>502</v>
      </c>
      <c r="Z1493" s="66" t="s">
        <v>467</v>
      </c>
      <c r="AA1493" s="66" t="str">
        <f>IF(OR(VLOOKUP(Table1[[#This Row],[sheet]],Prg!$A$7:$F$31,6,FALSE)=Prg!$O$2,VLOOKUP(Table1[[#This Row],[sheet]],Prg!$A$7:$F$31,6,FALSE)=Prg!$O$3),"Yes","No")</f>
        <v>No</v>
      </c>
      <c r="AB1493" s="66">
        <v>2023</v>
      </c>
      <c r="AC1493" s="72">
        <v>16</v>
      </c>
      <c r="AD1493" s="66">
        <f ca="1">IF(ISERROR(VLOOKUP(Table1[[#This Row],[item]],INDIRECT("'"&amp;Table1[[#This Row],[sheet]]&amp;"'!$A$8:$T$42"),Table1[[#This Row],[r]],FALSE)),"",VLOOKUP(Table1[[#This Row],[item]],INDIRECT("'"&amp;Table1[[#This Row],[sheet]]&amp;"'!$A$8:$T$42"),Table1[[#This Row],[r]],FALSE))</f>
        <v>0</v>
      </c>
      <c r="AE1493" s="72" t="str">
        <f>IF(VLOOKUP(Table1[[#This Row],[sheet]],Prg!$A$7:$J$31,10,FALSE)="","",VLOOKUP(Table1[[#This Row],[sheet]],Prg!$A$7:$J$31,10,FALSE)*1)</f>
        <v/>
      </c>
      <c r="AF1493" s="72">
        <f>VLOOKUP(Table1[[#This Row],[sheet]],Prg!$A$7:$J$31,5,FALSE)</f>
        <v>0</v>
      </c>
      <c r="AG1493" s="72">
        <f>ROW()</f>
        <v>1493</v>
      </c>
    </row>
    <row r="1494" spans="24:33" hidden="1" x14ac:dyDescent="0.3">
      <c r="X1494" s="66">
        <v>9</v>
      </c>
      <c r="Y1494" s="66" t="s">
        <v>473</v>
      </c>
      <c r="Z1494" s="66" t="s">
        <v>1</v>
      </c>
      <c r="AA1494" s="66" t="str">
        <f>IF(OR(VLOOKUP(Table1[[#This Row],[sheet]],Prg!$A$7:$F$31,6,FALSE)=Prg!$O$2,VLOOKUP(Table1[[#This Row],[sheet]],Prg!$A$7:$F$31,6,FALSE)=Prg!$O$3),"Yes","No")</f>
        <v>No</v>
      </c>
      <c r="AB1494" s="66">
        <v>2023</v>
      </c>
      <c r="AC1494" s="72">
        <v>16</v>
      </c>
      <c r="AD1494" s="66">
        <f ca="1">IF(ISERROR(VLOOKUP(Table1[[#This Row],[item]],INDIRECT("'"&amp;Table1[[#This Row],[sheet]]&amp;"'!$A$8:$T$42"),Table1[[#This Row],[r]],FALSE)),"",VLOOKUP(Table1[[#This Row],[item]],INDIRECT("'"&amp;Table1[[#This Row],[sheet]]&amp;"'!$A$8:$T$42"),Table1[[#This Row],[r]],FALSE))</f>
        <v>0</v>
      </c>
      <c r="AE1494" s="72" t="str">
        <f>IF(VLOOKUP(Table1[[#This Row],[sheet]],Prg!$A$7:$J$31,10,FALSE)="","",VLOOKUP(Table1[[#This Row],[sheet]],Prg!$A$7:$J$31,10,FALSE)*1)</f>
        <v/>
      </c>
      <c r="AF1494" s="72">
        <f>VLOOKUP(Table1[[#This Row],[sheet]],Prg!$A$7:$J$31,5,FALSE)</f>
        <v>0</v>
      </c>
      <c r="AG1494" s="72">
        <f>ROW()</f>
        <v>1494</v>
      </c>
    </row>
    <row r="1495" spans="24:33" hidden="1" x14ac:dyDescent="0.3">
      <c r="X1495" s="66">
        <v>9</v>
      </c>
      <c r="Y1495" s="66" t="s">
        <v>474</v>
      </c>
      <c r="Z1495" s="66" t="s">
        <v>24</v>
      </c>
      <c r="AA1495" s="66" t="str">
        <f>IF(OR(VLOOKUP(Table1[[#This Row],[sheet]],Prg!$A$7:$F$31,6,FALSE)=Prg!$O$2,VLOOKUP(Table1[[#This Row],[sheet]],Prg!$A$7:$F$31,6,FALSE)=Prg!$O$3),"Yes","No")</f>
        <v>No</v>
      </c>
      <c r="AB1495" s="66">
        <v>2023</v>
      </c>
      <c r="AC1495" s="72">
        <v>16</v>
      </c>
      <c r="AD1495" s="66">
        <f ca="1">IF(ISERROR(VLOOKUP(Table1[[#This Row],[item]],INDIRECT("'"&amp;Table1[[#This Row],[sheet]]&amp;"'!$A$8:$T$42"),Table1[[#This Row],[r]],FALSE)),"",VLOOKUP(Table1[[#This Row],[item]],INDIRECT("'"&amp;Table1[[#This Row],[sheet]]&amp;"'!$A$8:$T$42"),Table1[[#This Row],[r]],FALSE))</f>
        <v>0</v>
      </c>
      <c r="AE1495" s="72" t="str">
        <f>IF(VLOOKUP(Table1[[#This Row],[sheet]],Prg!$A$7:$J$31,10,FALSE)="","",VLOOKUP(Table1[[#This Row],[sheet]],Prg!$A$7:$J$31,10,FALSE)*1)</f>
        <v/>
      </c>
      <c r="AF1495" s="72">
        <f>VLOOKUP(Table1[[#This Row],[sheet]],Prg!$A$7:$J$31,5,FALSE)</f>
        <v>0</v>
      </c>
      <c r="AG1495" s="72">
        <f>ROW()</f>
        <v>1495</v>
      </c>
    </row>
    <row r="1496" spans="24:33" hidden="1" x14ac:dyDescent="0.3">
      <c r="X1496" s="66">
        <v>9</v>
      </c>
      <c r="Y1496" s="66" t="s">
        <v>477</v>
      </c>
      <c r="Z1496" s="66" t="s">
        <v>25</v>
      </c>
      <c r="AA1496" s="66" t="str">
        <f>IF(OR(VLOOKUP(Table1[[#This Row],[sheet]],Prg!$A$7:$F$31,6,FALSE)=Prg!$O$2,VLOOKUP(Table1[[#This Row],[sheet]],Prg!$A$7:$F$31,6,FALSE)=Prg!$O$3),"Yes","No")</f>
        <v>No</v>
      </c>
      <c r="AB1496" s="66">
        <v>2023</v>
      </c>
      <c r="AC1496" s="72">
        <v>16</v>
      </c>
      <c r="AD1496" s="66">
        <f ca="1">IF(ISERROR(VLOOKUP(Table1[[#This Row],[item]],INDIRECT("'"&amp;Table1[[#This Row],[sheet]]&amp;"'!$A$8:$T$42"),Table1[[#This Row],[r]],FALSE)),"",VLOOKUP(Table1[[#This Row],[item]],INDIRECT("'"&amp;Table1[[#This Row],[sheet]]&amp;"'!$A$8:$T$42"),Table1[[#This Row],[r]],FALSE))</f>
        <v>0</v>
      </c>
      <c r="AE1496" s="72" t="str">
        <f>IF(VLOOKUP(Table1[[#This Row],[sheet]],Prg!$A$7:$J$31,10,FALSE)="","",VLOOKUP(Table1[[#This Row],[sheet]],Prg!$A$7:$J$31,10,FALSE)*1)</f>
        <v/>
      </c>
      <c r="AF1496" s="72">
        <f>VLOOKUP(Table1[[#This Row],[sheet]],Prg!$A$7:$J$31,5,FALSE)</f>
        <v>0</v>
      </c>
      <c r="AG1496" s="72">
        <f>ROW()</f>
        <v>1496</v>
      </c>
    </row>
    <row r="1497" spans="24:33" hidden="1" x14ac:dyDescent="0.3">
      <c r="X1497" s="66">
        <v>9</v>
      </c>
      <c r="Y1497" s="66" t="s">
        <v>478</v>
      </c>
      <c r="Z1497" s="66" t="s">
        <v>26</v>
      </c>
      <c r="AA1497" s="66" t="str">
        <f>IF(OR(VLOOKUP(Table1[[#This Row],[sheet]],Prg!$A$7:$F$31,6,FALSE)=Prg!$O$2,VLOOKUP(Table1[[#This Row],[sheet]],Prg!$A$7:$F$31,6,FALSE)=Prg!$O$3),"Yes","No")</f>
        <v>No</v>
      </c>
      <c r="AB1497" s="66">
        <v>2023</v>
      </c>
      <c r="AC1497" s="72">
        <v>16</v>
      </c>
      <c r="AD1497" s="66">
        <f ca="1">IF(ISERROR(VLOOKUP(Table1[[#This Row],[item]],INDIRECT("'"&amp;Table1[[#This Row],[sheet]]&amp;"'!$A$8:$T$42"),Table1[[#This Row],[r]],FALSE)),"",VLOOKUP(Table1[[#This Row],[item]],INDIRECT("'"&amp;Table1[[#This Row],[sheet]]&amp;"'!$A$8:$T$42"),Table1[[#This Row],[r]],FALSE))</f>
        <v>0</v>
      </c>
      <c r="AE1497" s="72" t="str">
        <f>IF(VLOOKUP(Table1[[#This Row],[sheet]],Prg!$A$7:$J$31,10,FALSE)="","",VLOOKUP(Table1[[#This Row],[sheet]],Prg!$A$7:$J$31,10,FALSE)*1)</f>
        <v/>
      </c>
      <c r="AF1497" s="72">
        <f>VLOOKUP(Table1[[#This Row],[sheet]],Prg!$A$7:$J$31,5,FALSE)</f>
        <v>0</v>
      </c>
      <c r="AG1497" s="72">
        <f>ROW()</f>
        <v>1497</v>
      </c>
    </row>
    <row r="1498" spans="24:33" hidden="1" x14ac:dyDescent="0.3">
      <c r="X1498" s="66">
        <v>9</v>
      </c>
      <c r="Y1498" s="66" t="s">
        <v>479</v>
      </c>
      <c r="Z1498" s="66" t="s">
        <v>27</v>
      </c>
      <c r="AA1498" s="66" t="str">
        <f>IF(OR(VLOOKUP(Table1[[#This Row],[sheet]],Prg!$A$7:$F$31,6,FALSE)=Prg!$O$2,VLOOKUP(Table1[[#This Row],[sheet]],Prg!$A$7:$F$31,6,FALSE)=Prg!$O$3),"Yes","No")</f>
        <v>No</v>
      </c>
      <c r="AB1498" s="66">
        <v>2023</v>
      </c>
      <c r="AC1498" s="72">
        <v>16</v>
      </c>
      <c r="AD1498" s="66">
        <f ca="1">IF(ISERROR(VLOOKUP(Table1[[#This Row],[item]],INDIRECT("'"&amp;Table1[[#This Row],[sheet]]&amp;"'!$A$8:$T$42"),Table1[[#This Row],[r]],FALSE)),"",VLOOKUP(Table1[[#This Row],[item]],INDIRECT("'"&amp;Table1[[#This Row],[sheet]]&amp;"'!$A$8:$T$42"),Table1[[#This Row],[r]],FALSE))</f>
        <v>0</v>
      </c>
      <c r="AE1498" s="72" t="str">
        <f>IF(VLOOKUP(Table1[[#This Row],[sheet]],Prg!$A$7:$J$31,10,FALSE)="","",VLOOKUP(Table1[[#This Row],[sheet]],Prg!$A$7:$J$31,10,FALSE)*1)</f>
        <v/>
      </c>
      <c r="AF1498" s="72">
        <f>VLOOKUP(Table1[[#This Row],[sheet]],Prg!$A$7:$J$31,5,FALSE)</f>
        <v>0</v>
      </c>
      <c r="AG1498" s="72">
        <f>ROW()</f>
        <v>1498</v>
      </c>
    </row>
    <row r="1499" spans="24:33" hidden="1" x14ac:dyDescent="0.3">
      <c r="X1499" s="66">
        <v>9</v>
      </c>
      <c r="Y1499" s="66" t="s">
        <v>475</v>
      </c>
      <c r="Z1499" s="66" t="s">
        <v>28</v>
      </c>
      <c r="AA1499" s="66" t="str">
        <f>IF(OR(VLOOKUP(Table1[[#This Row],[sheet]],Prg!$A$7:$F$31,6,FALSE)=Prg!$O$2,VLOOKUP(Table1[[#This Row],[sheet]],Prg!$A$7:$F$31,6,FALSE)=Prg!$O$3),"Yes","No")</f>
        <v>No</v>
      </c>
      <c r="AB1499" s="66">
        <v>2023</v>
      </c>
      <c r="AC1499" s="72">
        <v>16</v>
      </c>
      <c r="AD1499" s="66">
        <f ca="1">IF(ISERROR(VLOOKUP(Table1[[#This Row],[item]],INDIRECT("'"&amp;Table1[[#This Row],[sheet]]&amp;"'!$A$8:$T$42"),Table1[[#This Row],[r]],FALSE)),"",VLOOKUP(Table1[[#This Row],[item]],INDIRECT("'"&amp;Table1[[#This Row],[sheet]]&amp;"'!$A$8:$T$42"),Table1[[#This Row],[r]],FALSE))</f>
        <v>0</v>
      </c>
      <c r="AE1499" s="72" t="str">
        <f>IF(VLOOKUP(Table1[[#This Row],[sheet]],Prg!$A$7:$J$31,10,FALSE)="","",VLOOKUP(Table1[[#This Row],[sheet]],Prg!$A$7:$J$31,10,FALSE)*1)</f>
        <v/>
      </c>
      <c r="AF1499" s="72">
        <f>VLOOKUP(Table1[[#This Row],[sheet]],Prg!$A$7:$J$31,5,FALSE)</f>
        <v>0</v>
      </c>
      <c r="AG1499" s="72">
        <f>ROW()</f>
        <v>1499</v>
      </c>
    </row>
    <row r="1500" spans="24:33" hidden="1" x14ac:dyDescent="0.3">
      <c r="X1500" s="66">
        <v>9</v>
      </c>
      <c r="Y1500" s="66" t="s">
        <v>480</v>
      </c>
      <c r="Z1500" s="66" t="s">
        <v>29</v>
      </c>
      <c r="AA1500" s="66" t="str">
        <f>IF(OR(VLOOKUP(Table1[[#This Row],[sheet]],Prg!$A$7:$F$31,6,FALSE)=Prg!$O$2,VLOOKUP(Table1[[#This Row],[sheet]],Prg!$A$7:$F$31,6,FALSE)=Prg!$O$3),"Yes","No")</f>
        <v>No</v>
      </c>
      <c r="AB1500" s="66">
        <v>2023</v>
      </c>
      <c r="AC1500" s="72">
        <v>16</v>
      </c>
      <c r="AD1500" s="66">
        <f ca="1">IF(ISERROR(VLOOKUP(Table1[[#This Row],[item]],INDIRECT("'"&amp;Table1[[#This Row],[sheet]]&amp;"'!$A$8:$T$42"),Table1[[#This Row],[r]],FALSE)),"",VLOOKUP(Table1[[#This Row],[item]],INDIRECT("'"&amp;Table1[[#This Row],[sheet]]&amp;"'!$A$8:$T$42"),Table1[[#This Row],[r]],FALSE))</f>
        <v>0</v>
      </c>
      <c r="AE1500" s="72" t="str">
        <f>IF(VLOOKUP(Table1[[#This Row],[sheet]],Prg!$A$7:$J$31,10,FALSE)="","",VLOOKUP(Table1[[#This Row],[sheet]],Prg!$A$7:$J$31,10,FALSE)*1)</f>
        <v/>
      </c>
      <c r="AF1500" s="72">
        <f>VLOOKUP(Table1[[#This Row],[sheet]],Prg!$A$7:$J$31,5,FALSE)</f>
        <v>0</v>
      </c>
      <c r="AG1500" s="72">
        <f>ROW()</f>
        <v>1500</v>
      </c>
    </row>
    <row r="1501" spans="24:33" hidden="1" x14ac:dyDescent="0.3">
      <c r="X1501" s="66">
        <v>9</v>
      </c>
      <c r="Y1501" s="66" t="s">
        <v>481</v>
      </c>
      <c r="Z1501" s="66" t="s">
        <v>30</v>
      </c>
      <c r="AA1501" s="66" t="str">
        <f>IF(OR(VLOOKUP(Table1[[#This Row],[sheet]],Prg!$A$7:$F$31,6,FALSE)=Prg!$O$2,VLOOKUP(Table1[[#This Row],[sheet]],Prg!$A$7:$F$31,6,FALSE)=Prg!$O$3),"Yes","No")</f>
        <v>No</v>
      </c>
      <c r="AB1501" s="66">
        <v>2023</v>
      </c>
      <c r="AC1501" s="72">
        <v>16</v>
      </c>
      <c r="AD1501" s="66">
        <f ca="1">IF(ISERROR(VLOOKUP(Table1[[#This Row],[item]],INDIRECT("'"&amp;Table1[[#This Row],[sheet]]&amp;"'!$A$8:$T$42"),Table1[[#This Row],[r]],FALSE)),"",VLOOKUP(Table1[[#This Row],[item]],INDIRECT("'"&amp;Table1[[#This Row],[sheet]]&amp;"'!$A$8:$T$42"),Table1[[#This Row],[r]],FALSE))</f>
        <v>0</v>
      </c>
      <c r="AE1501" s="72" t="str">
        <f>IF(VLOOKUP(Table1[[#This Row],[sheet]],Prg!$A$7:$J$31,10,FALSE)="","",VLOOKUP(Table1[[#This Row],[sheet]],Prg!$A$7:$J$31,10,FALSE)*1)</f>
        <v/>
      </c>
      <c r="AF1501" s="72">
        <f>VLOOKUP(Table1[[#This Row],[sheet]],Prg!$A$7:$J$31,5,FALSE)</f>
        <v>0</v>
      </c>
      <c r="AG1501" s="72">
        <f>ROW()</f>
        <v>1501</v>
      </c>
    </row>
    <row r="1502" spans="24:33" hidden="1" x14ac:dyDescent="0.3">
      <c r="X1502" s="66">
        <v>9</v>
      </c>
      <c r="Y1502" s="66" t="s">
        <v>482</v>
      </c>
      <c r="Z1502" s="66" t="s">
        <v>27</v>
      </c>
      <c r="AA1502" s="66" t="str">
        <f>IF(OR(VLOOKUP(Table1[[#This Row],[sheet]],Prg!$A$7:$F$31,6,FALSE)=Prg!$O$2,VLOOKUP(Table1[[#This Row],[sheet]],Prg!$A$7:$F$31,6,FALSE)=Prg!$O$3),"Yes","No")</f>
        <v>No</v>
      </c>
      <c r="AB1502" s="66">
        <v>2023</v>
      </c>
      <c r="AC1502" s="72">
        <v>16</v>
      </c>
      <c r="AD1502" s="66">
        <f ca="1">IF(ISERROR(VLOOKUP(Table1[[#This Row],[item]],INDIRECT("'"&amp;Table1[[#This Row],[sheet]]&amp;"'!$A$8:$T$42"),Table1[[#This Row],[r]],FALSE)),"",VLOOKUP(Table1[[#This Row],[item]],INDIRECT("'"&amp;Table1[[#This Row],[sheet]]&amp;"'!$A$8:$T$42"),Table1[[#This Row],[r]],FALSE))</f>
        <v>0</v>
      </c>
      <c r="AE1502" s="72" t="str">
        <f>IF(VLOOKUP(Table1[[#This Row],[sheet]],Prg!$A$7:$J$31,10,FALSE)="","",VLOOKUP(Table1[[#This Row],[sheet]],Prg!$A$7:$J$31,10,FALSE)*1)</f>
        <v/>
      </c>
      <c r="AF1502" s="72">
        <f>VLOOKUP(Table1[[#This Row],[sheet]],Prg!$A$7:$J$31,5,FALSE)</f>
        <v>0</v>
      </c>
      <c r="AG1502" s="72">
        <f>ROW()</f>
        <v>1502</v>
      </c>
    </row>
    <row r="1503" spans="24:33" hidden="1" x14ac:dyDescent="0.3">
      <c r="X1503" s="66">
        <v>9</v>
      </c>
      <c r="Y1503" s="66" t="s">
        <v>476</v>
      </c>
      <c r="Z1503" s="66" t="s">
        <v>469</v>
      </c>
      <c r="AA1503" s="66" t="str">
        <f>IF(OR(VLOOKUP(Table1[[#This Row],[sheet]],Prg!$A$7:$F$31,6,FALSE)=Prg!$O$2,VLOOKUP(Table1[[#This Row],[sheet]],Prg!$A$7:$F$31,6,FALSE)=Prg!$O$3),"Yes","No")</f>
        <v>No</v>
      </c>
      <c r="AB1503" s="66">
        <v>2023</v>
      </c>
      <c r="AC1503" s="72">
        <v>16</v>
      </c>
      <c r="AD1503" s="66">
        <f ca="1">IF(ISERROR(VLOOKUP(Table1[[#This Row],[item]],INDIRECT("'"&amp;Table1[[#This Row],[sheet]]&amp;"'!$A$8:$T$42"),Table1[[#This Row],[r]],FALSE)),"",VLOOKUP(Table1[[#This Row],[item]],INDIRECT("'"&amp;Table1[[#This Row],[sheet]]&amp;"'!$A$8:$T$42"),Table1[[#This Row],[r]],FALSE))</f>
        <v>0</v>
      </c>
      <c r="AE1503" s="72" t="str">
        <f>IF(VLOOKUP(Table1[[#This Row],[sheet]],Prg!$A$7:$J$31,10,FALSE)="","",VLOOKUP(Table1[[#This Row],[sheet]],Prg!$A$7:$J$31,10,FALSE)*1)</f>
        <v/>
      </c>
      <c r="AF1503" s="72">
        <f>VLOOKUP(Table1[[#This Row],[sheet]],Prg!$A$7:$J$31,5,FALSE)</f>
        <v>0</v>
      </c>
      <c r="AG1503" s="72">
        <f>ROW()</f>
        <v>1503</v>
      </c>
    </row>
    <row r="1504" spans="24:33" hidden="1" x14ac:dyDescent="0.3">
      <c r="X1504" s="66">
        <v>9</v>
      </c>
      <c r="Y1504" s="66" t="s">
        <v>483</v>
      </c>
      <c r="Z1504" s="66" t="s">
        <v>470</v>
      </c>
      <c r="AA1504" s="66" t="str">
        <f>IF(OR(VLOOKUP(Table1[[#This Row],[sheet]],Prg!$A$7:$F$31,6,FALSE)=Prg!$O$2,VLOOKUP(Table1[[#This Row],[sheet]],Prg!$A$7:$F$31,6,FALSE)=Prg!$O$3),"Yes","No")</f>
        <v>No</v>
      </c>
      <c r="AB1504" s="66">
        <v>2023</v>
      </c>
      <c r="AC1504" s="72">
        <v>16</v>
      </c>
      <c r="AD1504" s="66">
        <f ca="1">IF(ISERROR(VLOOKUP(Table1[[#This Row],[item]],INDIRECT("'"&amp;Table1[[#This Row],[sheet]]&amp;"'!$A$8:$T$42"),Table1[[#This Row],[r]],FALSE)),"",VLOOKUP(Table1[[#This Row],[item]],INDIRECT("'"&amp;Table1[[#This Row],[sheet]]&amp;"'!$A$8:$T$42"),Table1[[#This Row],[r]],FALSE))</f>
        <v>0</v>
      </c>
      <c r="AE1504" s="72" t="str">
        <f>IF(VLOOKUP(Table1[[#This Row],[sheet]],Prg!$A$7:$J$31,10,FALSE)="","",VLOOKUP(Table1[[#This Row],[sheet]],Prg!$A$7:$J$31,10,FALSE)*1)</f>
        <v/>
      </c>
      <c r="AF1504" s="72">
        <f>VLOOKUP(Table1[[#This Row],[sheet]],Prg!$A$7:$J$31,5,FALSE)</f>
        <v>0</v>
      </c>
      <c r="AG1504" s="72">
        <f>ROW()</f>
        <v>1504</v>
      </c>
    </row>
    <row r="1505" spans="24:33" hidden="1" x14ac:dyDescent="0.3">
      <c r="X1505" s="66">
        <v>9</v>
      </c>
      <c r="Y1505" s="66" t="s">
        <v>484</v>
      </c>
      <c r="Z1505" s="66" t="s">
        <v>471</v>
      </c>
      <c r="AA1505" s="66" t="str">
        <f>IF(OR(VLOOKUP(Table1[[#This Row],[sheet]],Prg!$A$7:$F$31,6,FALSE)=Prg!$O$2,VLOOKUP(Table1[[#This Row],[sheet]],Prg!$A$7:$F$31,6,FALSE)=Prg!$O$3),"Yes","No")</f>
        <v>No</v>
      </c>
      <c r="AB1505" s="66">
        <v>2023</v>
      </c>
      <c r="AC1505" s="72">
        <v>16</v>
      </c>
      <c r="AD1505" s="66">
        <f ca="1">IF(ISERROR(VLOOKUP(Table1[[#This Row],[item]],INDIRECT("'"&amp;Table1[[#This Row],[sheet]]&amp;"'!$A$8:$T$42"),Table1[[#This Row],[r]],FALSE)),"",VLOOKUP(Table1[[#This Row],[item]],INDIRECT("'"&amp;Table1[[#This Row],[sheet]]&amp;"'!$A$8:$T$42"),Table1[[#This Row],[r]],FALSE))</f>
        <v>0</v>
      </c>
      <c r="AE1505" s="72" t="str">
        <f>IF(VLOOKUP(Table1[[#This Row],[sheet]],Prg!$A$7:$J$31,10,FALSE)="","",VLOOKUP(Table1[[#This Row],[sheet]],Prg!$A$7:$J$31,10,FALSE)*1)</f>
        <v/>
      </c>
      <c r="AF1505" s="72">
        <f>VLOOKUP(Table1[[#This Row],[sheet]],Prg!$A$7:$J$31,5,FALSE)</f>
        <v>0</v>
      </c>
      <c r="AG1505" s="72">
        <f>ROW()</f>
        <v>1505</v>
      </c>
    </row>
    <row r="1506" spans="24:33" hidden="1" x14ac:dyDescent="0.3">
      <c r="X1506" s="66">
        <v>9</v>
      </c>
      <c r="Y1506" s="66" t="s">
        <v>485</v>
      </c>
      <c r="Z1506" s="66" t="s">
        <v>472</v>
      </c>
      <c r="AA1506" s="66" t="str">
        <f>IF(OR(VLOOKUP(Table1[[#This Row],[sheet]],Prg!$A$7:$F$31,6,FALSE)=Prg!$O$2,VLOOKUP(Table1[[#This Row],[sheet]],Prg!$A$7:$F$31,6,FALSE)=Prg!$O$3),"Yes","No")</f>
        <v>No</v>
      </c>
      <c r="AB1506" s="66">
        <v>2023</v>
      </c>
      <c r="AC1506" s="72">
        <v>16</v>
      </c>
      <c r="AD1506" s="66">
        <f ca="1">IF(ISERROR(VLOOKUP(Table1[[#This Row],[item]],INDIRECT("'"&amp;Table1[[#This Row],[sheet]]&amp;"'!$A$8:$T$42"),Table1[[#This Row],[r]],FALSE)),"",VLOOKUP(Table1[[#This Row],[item]],INDIRECT("'"&amp;Table1[[#This Row],[sheet]]&amp;"'!$A$8:$T$42"),Table1[[#This Row],[r]],FALSE))</f>
        <v>0</v>
      </c>
      <c r="AE1506" s="72" t="str">
        <f>IF(VLOOKUP(Table1[[#This Row],[sheet]],Prg!$A$7:$J$31,10,FALSE)="","",VLOOKUP(Table1[[#This Row],[sheet]],Prg!$A$7:$J$31,10,FALSE)*1)</f>
        <v/>
      </c>
      <c r="AF1506" s="72">
        <f>VLOOKUP(Table1[[#This Row],[sheet]],Prg!$A$7:$J$31,5,FALSE)</f>
        <v>0</v>
      </c>
      <c r="AG1506" s="72">
        <f>ROW()</f>
        <v>1506</v>
      </c>
    </row>
    <row r="1507" spans="24:33" hidden="1" x14ac:dyDescent="0.3">
      <c r="X1507" s="66">
        <v>9</v>
      </c>
      <c r="Y1507" s="66" t="s">
        <v>486</v>
      </c>
      <c r="Z1507" s="66" t="s">
        <v>31</v>
      </c>
      <c r="AA1507" s="66" t="str">
        <f>IF(OR(VLOOKUP(Table1[[#This Row],[sheet]],Prg!$A$7:$F$31,6,FALSE)=Prg!$O$2,VLOOKUP(Table1[[#This Row],[sheet]],Prg!$A$7:$F$31,6,FALSE)=Prg!$O$3),"Yes","No")</f>
        <v>No</v>
      </c>
      <c r="AB1507" s="66">
        <v>2023</v>
      </c>
      <c r="AC1507" s="72">
        <v>16</v>
      </c>
      <c r="AD1507" s="66">
        <f ca="1">IF(ISERROR(VLOOKUP(Table1[[#This Row],[item]],INDIRECT("'"&amp;Table1[[#This Row],[sheet]]&amp;"'!$A$8:$T$42"),Table1[[#This Row],[r]],FALSE)),"",VLOOKUP(Table1[[#This Row],[item]],INDIRECT("'"&amp;Table1[[#This Row],[sheet]]&amp;"'!$A$8:$T$42"),Table1[[#This Row],[r]],FALSE))</f>
        <v>0</v>
      </c>
      <c r="AE1507" s="72" t="str">
        <f>IF(VLOOKUP(Table1[[#This Row],[sheet]],Prg!$A$7:$J$31,10,FALSE)="","",VLOOKUP(Table1[[#This Row],[sheet]],Prg!$A$7:$J$31,10,FALSE)*1)</f>
        <v/>
      </c>
      <c r="AF1507" s="72">
        <f>VLOOKUP(Table1[[#This Row],[sheet]],Prg!$A$7:$J$31,5,FALSE)</f>
        <v>0</v>
      </c>
      <c r="AG1507" s="72">
        <f>ROW()</f>
        <v>1507</v>
      </c>
    </row>
    <row r="1508" spans="24:33" hidden="1" x14ac:dyDescent="0.3">
      <c r="X1508" s="66">
        <v>9</v>
      </c>
      <c r="Y1508" s="66" t="s">
        <v>487</v>
      </c>
      <c r="Z1508" s="66" t="s">
        <v>12</v>
      </c>
      <c r="AA1508" s="66" t="str">
        <f>IF(OR(VLOOKUP(Table1[[#This Row],[sheet]],Prg!$A$7:$F$31,6,FALSE)=Prg!$O$2,VLOOKUP(Table1[[#This Row],[sheet]],Prg!$A$7:$F$31,6,FALSE)=Prg!$O$3),"Yes","No")</f>
        <v>No</v>
      </c>
      <c r="AB1508" s="66">
        <v>2024</v>
      </c>
      <c r="AC1508" s="72">
        <v>17</v>
      </c>
      <c r="AD1508" s="66">
        <f ca="1">IF(ISERROR(VLOOKUP(Table1[[#This Row],[item]],INDIRECT("'"&amp;Table1[[#This Row],[sheet]]&amp;"'!$A$8:$T$42"),Table1[[#This Row],[r]],FALSE)),"",VLOOKUP(Table1[[#This Row],[item]],INDIRECT("'"&amp;Table1[[#This Row],[sheet]]&amp;"'!$A$8:$T$42"),Table1[[#This Row],[r]],FALSE))</f>
        <v>0</v>
      </c>
      <c r="AE1508" s="72" t="str">
        <f>IF(VLOOKUP(Table1[[#This Row],[sheet]],Prg!$A$7:$J$31,10,FALSE)="","",VLOOKUP(Table1[[#This Row],[sheet]],Prg!$A$7:$J$31,10,FALSE)*1)</f>
        <v/>
      </c>
      <c r="AF1508" s="72">
        <f>VLOOKUP(Table1[[#This Row],[sheet]],Prg!$A$7:$J$31,5,FALSE)</f>
        <v>0</v>
      </c>
      <c r="AG1508" s="72">
        <f>ROW()</f>
        <v>1508</v>
      </c>
    </row>
    <row r="1509" spans="24:33" hidden="1" x14ac:dyDescent="0.3">
      <c r="X1509" s="66">
        <v>9</v>
      </c>
      <c r="Y1509" s="66" t="s">
        <v>488</v>
      </c>
      <c r="Z1509" s="66" t="s">
        <v>13</v>
      </c>
      <c r="AA1509" s="66" t="str">
        <f>IF(OR(VLOOKUP(Table1[[#This Row],[sheet]],Prg!$A$7:$F$31,6,FALSE)=Prg!$O$2,VLOOKUP(Table1[[#This Row],[sheet]],Prg!$A$7:$F$31,6,FALSE)=Prg!$O$3),"Yes","No")</f>
        <v>No</v>
      </c>
      <c r="AB1509" s="66">
        <v>2024</v>
      </c>
      <c r="AC1509" s="72">
        <v>17</v>
      </c>
      <c r="AD1509" s="66">
        <f ca="1">IF(ISERROR(VLOOKUP(Table1[[#This Row],[item]],INDIRECT("'"&amp;Table1[[#This Row],[sheet]]&amp;"'!$A$8:$T$42"),Table1[[#This Row],[r]],FALSE)),"",VLOOKUP(Table1[[#This Row],[item]],INDIRECT("'"&amp;Table1[[#This Row],[sheet]]&amp;"'!$A$8:$T$42"),Table1[[#This Row],[r]],FALSE))</f>
        <v>0</v>
      </c>
      <c r="AE1509" s="72" t="str">
        <f>IF(VLOOKUP(Table1[[#This Row],[sheet]],Prg!$A$7:$J$31,10,FALSE)="","",VLOOKUP(Table1[[#This Row],[sheet]],Prg!$A$7:$J$31,10,FALSE)*1)</f>
        <v/>
      </c>
      <c r="AF1509" s="72">
        <f>VLOOKUP(Table1[[#This Row],[sheet]],Prg!$A$7:$J$31,5,FALSE)</f>
        <v>0</v>
      </c>
      <c r="AG1509" s="72">
        <f>ROW()</f>
        <v>1509</v>
      </c>
    </row>
    <row r="1510" spans="24:33" hidden="1" x14ac:dyDescent="0.3">
      <c r="X1510" s="66">
        <v>9</v>
      </c>
      <c r="Y1510" s="66" t="s">
        <v>489</v>
      </c>
      <c r="Z1510" s="66" t="s">
        <v>14</v>
      </c>
      <c r="AA1510" s="66" t="str">
        <f>IF(OR(VLOOKUP(Table1[[#This Row],[sheet]],Prg!$A$7:$F$31,6,FALSE)=Prg!$O$2,VLOOKUP(Table1[[#This Row],[sheet]],Prg!$A$7:$F$31,6,FALSE)=Prg!$O$3),"Yes","No")</f>
        <v>No</v>
      </c>
      <c r="AB1510" s="66">
        <v>2024</v>
      </c>
      <c r="AC1510" s="72">
        <v>17</v>
      </c>
      <c r="AD1510" s="66">
        <f ca="1">IF(ISERROR(VLOOKUP(Table1[[#This Row],[item]],INDIRECT("'"&amp;Table1[[#This Row],[sheet]]&amp;"'!$A$8:$T$42"),Table1[[#This Row],[r]],FALSE)),"",VLOOKUP(Table1[[#This Row],[item]],INDIRECT("'"&amp;Table1[[#This Row],[sheet]]&amp;"'!$A$8:$T$42"),Table1[[#This Row],[r]],FALSE))</f>
        <v>0</v>
      </c>
      <c r="AE1510" s="72" t="str">
        <f>IF(VLOOKUP(Table1[[#This Row],[sheet]],Prg!$A$7:$J$31,10,FALSE)="","",VLOOKUP(Table1[[#This Row],[sheet]],Prg!$A$7:$J$31,10,FALSE)*1)</f>
        <v/>
      </c>
      <c r="AF1510" s="72">
        <f>VLOOKUP(Table1[[#This Row],[sheet]],Prg!$A$7:$J$31,5,FALSE)</f>
        <v>0</v>
      </c>
      <c r="AG1510" s="72">
        <f>ROW()</f>
        <v>1510</v>
      </c>
    </row>
    <row r="1511" spans="24:33" hidden="1" x14ac:dyDescent="0.3">
      <c r="X1511" s="66">
        <v>9</v>
      </c>
      <c r="Y1511" s="66" t="s">
        <v>490</v>
      </c>
      <c r="Z1511" s="66" t="s">
        <v>464</v>
      </c>
      <c r="AA1511" s="66" t="str">
        <f>IF(OR(VLOOKUP(Table1[[#This Row],[sheet]],Prg!$A$7:$F$31,6,FALSE)=Prg!$O$2,VLOOKUP(Table1[[#This Row],[sheet]],Prg!$A$7:$F$31,6,FALSE)=Prg!$O$3),"Yes","No")</f>
        <v>No</v>
      </c>
      <c r="AB1511" s="66">
        <v>2024</v>
      </c>
      <c r="AC1511" s="72">
        <v>17</v>
      </c>
      <c r="AD1511" s="66">
        <f ca="1">IF(ISERROR(VLOOKUP(Table1[[#This Row],[item]],INDIRECT("'"&amp;Table1[[#This Row],[sheet]]&amp;"'!$A$8:$T$42"),Table1[[#This Row],[r]],FALSE)),"",VLOOKUP(Table1[[#This Row],[item]],INDIRECT("'"&amp;Table1[[#This Row],[sheet]]&amp;"'!$A$8:$T$42"),Table1[[#This Row],[r]],FALSE))</f>
        <v>0</v>
      </c>
      <c r="AE1511" s="72" t="str">
        <f>IF(VLOOKUP(Table1[[#This Row],[sheet]],Prg!$A$7:$J$31,10,FALSE)="","",VLOOKUP(Table1[[#This Row],[sheet]],Prg!$A$7:$J$31,10,FALSE)*1)</f>
        <v/>
      </c>
      <c r="AF1511" s="72">
        <f>VLOOKUP(Table1[[#This Row],[sheet]],Prg!$A$7:$J$31,5,FALSE)</f>
        <v>0</v>
      </c>
      <c r="AG1511" s="72">
        <f>ROW()</f>
        <v>1511</v>
      </c>
    </row>
    <row r="1512" spans="24:33" hidden="1" x14ac:dyDescent="0.3">
      <c r="X1512" s="66">
        <v>9</v>
      </c>
      <c r="Y1512" s="66" t="s">
        <v>491</v>
      </c>
      <c r="Z1512" s="66" t="s">
        <v>15</v>
      </c>
      <c r="AA1512" s="66" t="str">
        <f>IF(OR(VLOOKUP(Table1[[#This Row],[sheet]],Prg!$A$7:$F$31,6,FALSE)=Prg!$O$2,VLOOKUP(Table1[[#This Row],[sheet]],Prg!$A$7:$F$31,6,FALSE)=Prg!$O$3),"Yes","No")</f>
        <v>No</v>
      </c>
      <c r="AB1512" s="66">
        <v>2024</v>
      </c>
      <c r="AC1512" s="72">
        <v>17</v>
      </c>
      <c r="AD1512" s="66">
        <f ca="1">IF(ISERROR(VLOOKUP(Table1[[#This Row],[item]],INDIRECT("'"&amp;Table1[[#This Row],[sheet]]&amp;"'!$A$8:$T$42"),Table1[[#This Row],[r]],FALSE)),"",VLOOKUP(Table1[[#This Row],[item]],INDIRECT("'"&amp;Table1[[#This Row],[sheet]]&amp;"'!$A$8:$T$42"),Table1[[#This Row],[r]],FALSE))</f>
        <v>0</v>
      </c>
      <c r="AE1512" s="72" t="str">
        <f>IF(VLOOKUP(Table1[[#This Row],[sheet]],Prg!$A$7:$J$31,10,FALSE)="","",VLOOKUP(Table1[[#This Row],[sheet]],Prg!$A$7:$J$31,10,FALSE)*1)</f>
        <v/>
      </c>
      <c r="AF1512" s="72">
        <f>VLOOKUP(Table1[[#This Row],[sheet]],Prg!$A$7:$J$31,5,FALSE)</f>
        <v>0</v>
      </c>
      <c r="AG1512" s="72">
        <f>ROW()</f>
        <v>1512</v>
      </c>
    </row>
    <row r="1513" spans="24:33" hidden="1" x14ac:dyDescent="0.3">
      <c r="X1513" s="66">
        <v>9</v>
      </c>
      <c r="Y1513" s="66" t="s">
        <v>492</v>
      </c>
      <c r="Z1513" s="66" t="s">
        <v>16</v>
      </c>
      <c r="AA1513" s="66" t="str">
        <f>IF(OR(VLOOKUP(Table1[[#This Row],[sheet]],Prg!$A$7:$F$31,6,FALSE)=Prg!$O$2,VLOOKUP(Table1[[#This Row],[sheet]],Prg!$A$7:$F$31,6,FALSE)=Prg!$O$3),"Yes","No")</f>
        <v>No</v>
      </c>
      <c r="AB1513" s="66">
        <v>2024</v>
      </c>
      <c r="AC1513" s="72">
        <v>17</v>
      </c>
      <c r="AD1513" s="66">
        <f ca="1">IF(ISERROR(VLOOKUP(Table1[[#This Row],[item]],INDIRECT("'"&amp;Table1[[#This Row],[sheet]]&amp;"'!$A$8:$T$42"),Table1[[#This Row],[r]],FALSE)),"",VLOOKUP(Table1[[#This Row],[item]],INDIRECT("'"&amp;Table1[[#This Row],[sheet]]&amp;"'!$A$8:$T$42"),Table1[[#This Row],[r]],FALSE))</f>
        <v>0</v>
      </c>
      <c r="AE1513" s="72" t="str">
        <f>IF(VLOOKUP(Table1[[#This Row],[sheet]],Prg!$A$7:$J$31,10,FALSE)="","",VLOOKUP(Table1[[#This Row],[sheet]],Prg!$A$7:$J$31,10,FALSE)*1)</f>
        <v/>
      </c>
      <c r="AF1513" s="72">
        <f>VLOOKUP(Table1[[#This Row],[sheet]],Prg!$A$7:$J$31,5,FALSE)</f>
        <v>0</v>
      </c>
      <c r="AG1513" s="72">
        <f>ROW()</f>
        <v>1513</v>
      </c>
    </row>
    <row r="1514" spans="24:33" hidden="1" x14ac:dyDescent="0.3">
      <c r="X1514" s="66">
        <v>9</v>
      </c>
      <c r="Y1514" s="66" t="s">
        <v>493</v>
      </c>
      <c r="Z1514" s="66" t="s">
        <v>17</v>
      </c>
      <c r="AA1514" s="66" t="str">
        <f>IF(OR(VLOOKUP(Table1[[#This Row],[sheet]],Prg!$A$7:$F$31,6,FALSE)=Prg!$O$2,VLOOKUP(Table1[[#This Row],[sheet]],Prg!$A$7:$F$31,6,FALSE)=Prg!$O$3),"Yes","No")</f>
        <v>No</v>
      </c>
      <c r="AB1514" s="66">
        <v>2024</v>
      </c>
      <c r="AC1514" s="72">
        <v>17</v>
      </c>
      <c r="AD1514" s="66">
        <f ca="1">IF(ISERROR(VLOOKUP(Table1[[#This Row],[item]],INDIRECT("'"&amp;Table1[[#This Row],[sheet]]&amp;"'!$A$8:$T$42"),Table1[[#This Row],[r]],FALSE)),"",VLOOKUP(Table1[[#This Row],[item]],INDIRECT("'"&amp;Table1[[#This Row],[sheet]]&amp;"'!$A$8:$T$42"),Table1[[#This Row],[r]],FALSE))</f>
        <v>0</v>
      </c>
      <c r="AE1514" s="72" t="str">
        <f>IF(VLOOKUP(Table1[[#This Row],[sheet]],Prg!$A$7:$J$31,10,FALSE)="","",VLOOKUP(Table1[[#This Row],[sheet]],Prg!$A$7:$J$31,10,FALSE)*1)</f>
        <v/>
      </c>
      <c r="AF1514" s="72">
        <f>VLOOKUP(Table1[[#This Row],[sheet]],Prg!$A$7:$J$31,5,FALSE)</f>
        <v>0</v>
      </c>
      <c r="AG1514" s="72">
        <f>ROW()</f>
        <v>1514</v>
      </c>
    </row>
    <row r="1515" spans="24:33" hidden="1" x14ac:dyDescent="0.3">
      <c r="X1515" s="66">
        <v>9</v>
      </c>
      <c r="Y1515" s="66" t="s">
        <v>494</v>
      </c>
      <c r="Z1515" s="66" t="s">
        <v>465</v>
      </c>
      <c r="AA1515" s="66" t="str">
        <f>IF(OR(VLOOKUP(Table1[[#This Row],[sheet]],Prg!$A$7:$F$31,6,FALSE)=Prg!$O$2,VLOOKUP(Table1[[#This Row],[sheet]],Prg!$A$7:$F$31,6,FALSE)=Prg!$O$3),"Yes","No")</f>
        <v>No</v>
      </c>
      <c r="AB1515" s="66">
        <v>2024</v>
      </c>
      <c r="AC1515" s="72">
        <v>17</v>
      </c>
      <c r="AD1515" s="66">
        <f ca="1">IF(ISERROR(VLOOKUP(Table1[[#This Row],[item]],INDIRECT("'"&amp;Table1[[#This Row],[sheet]]&amp;"'!$A$8:$T$42"),Table1[[#This Row],[r]],FALSE)),"",VLOOKUP(Table1[[#This Row],[item]],INDIRECT("'"&amp;Table1[[#This Row],[sheet]]&amp;"'!$A$8:$T$42"),Table1[[#This Row],[r]],FALSE))</f>
        <v>0</v>
      </c>
      <c r="AE1515" s="72" t="str">
        <f>IF(VLOOKUP(Table1[[#This Row],[sheet]],Prg!$A$7:$J$31,10,FALSE)="","",VLOOKUP(Table1[[#This Row],[sheet]],Prg!$A$7:$J$31,10,FALSE)*1)</f>
        <v/>
      </c>
      <c r="AF1515" s="72">
        <f>VLOOKUP(Table1[[#This Row],[sheet]],Prg!$A$7:$J$31,5,FALSE)</f>
        <v>0</v>
      </c>
      <c r="AG1515" s="72">
        <f>ROW()</f>
        <v>1515</v>
      </c>
    </row>
    <row r="1516" spans="24:33" hidden="1" x14ac:dyDescent="0.3">
      <c r="X1516" s="66">
        <v>9</v>
      </c>
      <c r="Y1516" s="66" t="s">
        <v>495</v>
      </c>
      <c r="Z1516" s="66" t="s">
        <v>18</v>
      </c>
      <c r="AA1516" s="66" t="str">
        <f>IF(OR(VLOOKUP(Table1[[#This Row],[sheet]],Prg!$A$7:$F$31,6,FALSE)=Prg!$O$2,VLOOKUP(Table1[[#This Row],[sheet]],Prg!$A$7:$F$31,6,FALSE)=Prg!$O$3),"Yes","No")</f>
        <v>No</v>
      </c>
      <c r="AB1516" s="66">
        <v>2024</v>
      </c>
      <c r="AC1516" s="72">
        <v>17</v>
      </c>
      <c r="AD1516" s="66">
        <f ca="1">IF(ISERROR(VLOOKUP(Table1[[#This Row],[item]],INDIRECT("'"&amp;Table1[[#This Row],[sheet]]&amp;"'!$A$8:$T$42"),Table1[[#This Row],[r]],FALSE)),"",VLOOKUP(Table1[[#This Row],[item]],INDIRECT("'"&amp;Table1[[#This Row],[sheet]]&amp;"'!$A$8:$T$42"),Table1[[#This Row],[r]],FALSE))</f>
        <v>0</v>
      </c>
      <c r="AE1516" s="72" t="str">
        <f>IF(VLOOKUP(Table1[[#This Row],[sheet]],Prg!$A$7:$J$31,10,FALSE)="","",VLOOKUP(Table1[[#This Row],[sheet]],Prg!$A$7:$J$31,10,FALSE)*1)</f>
        <v/>
      </c>
      <c r="AF1516" s="72">
        <f>VLOOKUP(Table1[[#This Row],[sheet]],Prg!$A$7:$J$31,5,FALSE)</f>
        <v>0</v>
      </c>
      <c r="AG1516" s="72">
        <f>ROW()</f>
        <v>1516</v>
      </c>
    </row>
    <row r="1517" spans="24:33" hidden="1" x14ac:dyDescent="0.3">
      <c r="X1517" s="66">
        <v>9</v>
      </c>
      <c r="Y1517" s="66" t="s">
        <v>496</v>
      </c>
      <c r="Z1517" s="66" t="s">
        <v>19</v>
      </c>
      <c r="AA1517" s="66" t="str">
        <f>IF(OR(VLOOKUP(Table1[[#This Row],[sheet]],Prg!$A$7:$F$31,6,FALSE)=Prg!$O$2,VLOOKUP(Table1[[#This Row],[sheet]],Prg!$A$7:$F$31,6,FALSE)=Prg!$O$3),"Yes","No")</f>
        <v>No</v>
      </c>
      <c r="AB1517" s="66">
        <v>2024</v>
      </c>
      <c r="AC1517" s="72">
        <v>17</v>
      </c>
      <c r="AD1517" s="66">
        <f ca="1">IF(ISERROR(VLOOKUP(Table1[[#This Row],[item]],INDIRECT("'"&amp;Table1[[#This Row],[sheet]]&amp;"'!$A$8:$T$42"),Table1[[#This Row],[r]],FALSE)),"",VLOOKUP(Table1[[#This Row],[item]],INDIRECT("'"&amp;Table1[[#This Row],[sheet]]&amp;"'!$A$8:$T$42"),Table1[[#This Row],[r]],FALSE))</f>
        <v>0</v>
      </c>
      <c r="AE1517" s="72" t="str">
        <f>IF(VLOOKUP(Table1[[#This Row],[sheet]],Prg!$A$7:$J$31,10,FALSE)="","",VLOOKUP(Table1[[#This Row],[sheet]],Prg!$A$7:$J$31,10,FALSE)*1)</f>
        <v/>
      </c>
      <c r="AF1517" s="72">
        <f>VLOOKUP(Table1[[#This Row],[sheet]],Prg!$A$7:$J$31,5,FALSE)</f>
        <v>0</v>
      </c>
      <c r="AG1517" s="72">
        <f>ROW()</f>
        <v>1517</v>
      </c>
    </row>
    <row r="1518" spans="24:33" hidden="1" x14ac:dyDescent="0.3">
      <c r="X1518" s="66">
        <v>9</v>
      </c>
      <c r="Y1518" s="66" t="s">
        <v>497</v>
      </c>
      <c r="Z1518" s="66" t="s">
        <v>20</v>
      </c>
      <c r="AA1518" s="66" t="str">
        <f>IF(OR(VLOOKUP(Table1[[#This Row],[sheet]],Prg!$A$7:$F$31,6,FALSE)=Prg!$O$2,VLOOKUP(Table1[[#This Row],[sheet]],Prg!$A$7:$F$31,6,FALSE)=Prg!$O$3),"Yes","No")</f>
        <v>No</v>
      </c>
      <c r="AB1518" s="66">
        <v>2024</v>
      </c>
      <c r="AC1518" s="72">
        <v>17</v>
      </c>
      <c r="AD1518" s="66">
        <f ca="1">IF(ISERROR(VLOOKUP(Table1[[#This Row],[item]],INDIRECT("'"&amp;Table1[[#This Row],[sheet]]&amp;"'!$A$8:$T$42"),Table1[[#This Row],[r]],FALSE)),"",VLOOKUP(Table1[[#This Row],[item]],INDIRECT("'"&amp;Table1[[#This Row],[sheet]]&amp;"'!$A$8:$T$42"),Table1[[#This Row],[r]],FALSE))</f>
        <v>0</v>
      </c>
      <c r="AE1518" s="72" t="str">
        <f>IF(VLOOKUP(Table1[[#This Row],[sheet]],Prg!$A$7:$J$31,10,FALSE)="","",VLOOKUP(Table1[[#This Row],[sheet]],Prg!$A$7:$J$31,10,FALSE)*1)</f>
        <v/>
      </c>
      <c r="AF1518" s="72">
        <f>VLOOKUP(Table1[[#This Row],[sheet]],Prg!$A$7:$J$31,5,FALSE)</f>
        <v>0</v>
      </c>
      <c r="AG1518" s="72">
        <f>ROW()</f>
        <v>1518</v>
      </c>
    </row>
    <row r="1519" spans="24:33" hidden="1" x14ac:dyDescent="0.3">
      <c r="X1519" s="66">
        <v>9</v>
      </c>
      <c r="Y1519" s="66" t="s">
        <v>498</v>
      </c>
      <c r="Z1519" s="66" t="s">
        <v>466</v>
      </c>
      <c r="AA1519" s="66" t="str">
        <f>IF(OR(VLOOKUP(Table1[[#This Row],[sheet]],Prg!$A$7:$F$31,6,FALSE)=Prg!$O$2,VLOOKUP(Table1[[#This Row],[sheet]],Prg!$A$7:$F$31,6,FALSE)=Prg!$O$3),"Yes","No")</f>
        <v>No</v>
      </c>
      <c r="AB1519" s="66">
        <v>2024</v>
      </c>
      <c r="AC1519" s="72">
        <v>17</v>
      </c>
      <c r="AD1519" s="66">
        <f ca="1">IF(ISERROR(VLOOKUP(Table1[[#This Row],[item]],INDIRECT("'"&amp;Table1[[#This Row],[sheet]]&amp;"'!$A$8:$T$42"),Table1[[#This Row],[r]],FALSE)),"",VLOOKUP(Table1[[#This Row],[item]],INDIRECT("'"&amp;Table1[[#This Row],[sheet]]&amp;"'!$A$8:$T$42"),Table1[[#This Row],[r]],FALSE))</f>
        <v>0</v>
      </c>
      <c r="AE1519" s="72" t="str">
        <f>IF(VLOOKUP(Table1[[#This Row],[sheet]],Prg!$A$7:$J$31,10,FALSE)="","",VLOOKUP(Table1[[#This Row],[sheet]],Prg!$A$7:$J$31,10,FALSE)*1)</f>
        <v/>
      </c>
      <c r="AF1519" s="72">
        <f>VLOOKUP(Table1[[#This Row],[sheet]],Prg!$A$7:$J$31,5,FALSE)</f>
        <v>0</v>
      </c>
      <c r="AG1519" s="72">
        <f>ROW()</f>
        <v>1519</v>
      </c>
    </row>
    <row r="1520" spans="24:33" hidden="1" x14ac:dyDescent="0.3">
      <c r="X1520" s="66">
        <v>9</v>
      </c>
      <c r="Y1520" s="66" t="s">
        <v>499</v>
      </c>
      <c r="Z1520" s="66" t="s">
        <v>21</v>
      </c>
      <c r="AA1520" s="66" t="str">
        <f>IF(OR(VLOOKUP(Table1[[#This Row],[sheet]],Prg!$A$7:$F$31,6,FALSE)=Prg!$O$2,VLOOKUP(Table1[[#This Row],[sheet]],Prg!$A$7:$F$31,6,FALSE)=Prg!$O$3),"Yes","No")</f>
        <v>No</v>
      </c>
      <c r="AB1520" s="66">
        <v>2024</v>
      </c>
      <c r="AC1520" s="72">
        <v>17</v>
      </c>
      <c r="AD1520" s="66">
        <f ca="1">IF(ISERROR(VLOOKUP(Table1[[#This Row],[item]],INDIRECT("'"&amp;Table1[[#This Row],[sheet]]&amp;"'!$A$8:$T$42"),Table1[[#This Row],[r]],FALSE)),"",VLOOKUP(Table1[[#This Row],[item]],INDIRECT("'"&amp;Table1[[#This Row],[sheet]]&amp;"'!$A$8:$T$42"),Table1[[#This Row],[r]],FALSE))</f>
        <v>0</v>
      </c>
      <c r="AE1520" s="72" t="str">
        <f>IF(VLOOKUP(Table1[[#This Row],[sheet]],Prg!$A$7:$J$31,10,FALSE)="","",VLOOKUP(Table1[[#This Row],[sheet]],Prg!$A$7:$J$31,10,FALSE)*1)</f>
        <v/>
      </c>
      <c r="AF1520" s="72">
        <f>VLOOKUP(Table1[[#This Row],[sheet]],Prg!$A$7:$J$31,5,FALSE)</f>
        <v>0</v>
      </c>
      <c r="AG1520" s="72">
        <f>ROW()</f>
        <v>1520</v>
      </c>
    </row>
    <row r="1521" spans="24:33" hidden="1" x14ac:dyDescent="0.3">
      <c r="X1521" s="66">
        <v>9</v>
      </c>
      <c r="Y1521" s="66" t="s">
        <v>500</v>
      </c>
      <c r="Z1521" s="66" t="s">
        <v>22</v>
      </c>
      <c r="AA1521" s="66" t="str">
        <f>IF(OR(VLOOKUP(Table1[[#This Row],[sheet]],Prg!$A$7:$F$31,6,FALSE)=Prg!$O$2,VLOOKUP(Table1[[#This Row],[sheet]],Prg!$A$7:$F$31,6,FALSE)=Prg!$O$3),"Yes","No")</f>
        <v>No</v>
      </c>
      <c r="AB1521" s="66">
        <v>2024</v>
      </c>
      <c r="AC1521" s="72">
        <v>17</v>
      </c>
      <c r="AD1521" s="66">
        <f ca="1">IF(ISERROR(VLOOKUP(Table1[[#This Row],[item]],INDIRECT("'"&amp;Table1[[#This Row],[sheet]]&amp;"'!$A$8:$T$42"),Table1[[#This Row],[r]],FALSE)),"",VLOOKUP(Table1[[#This Row],[item]],INDIRECT("'"&amp;Table1[[#This Row],[sheet]]&amp;"'!$A$8:$T$42"),Table1[[#This Row],[r]],FALSE))</f>
        <v>0</v>
      </c>
      <c r="AE1521" s="72" t="str">
        <f>IF(VLOOKUP(Table1[[#This Row],[sheet]],Prg!$A$7:$J$31,10,FALSE)="","",VLOOKUP(Table1[[#This Row],[sheet]],Prg!$A$7:$J$31,10,FALSE)*1)</f>
        <v/>
      </c>
      <c r="AF1521" s="72">
        <f>VLOOKUP(Table1[[#This Row],[sheet]],Prg!$A$7:$J$31,5,FALSE)</f>
        <v>0</v>
      </c>
      <c r="AG1521" s="72">
        <f>ROW()</f>
        <v>1521</v>
      </c>
    </row>
    <row r="1522" spans="24:33" hidden="1" x14ac:dyDescent="0.3">
      <c r="X1522" s="66">
        <v>9</v>
      </c>
      <c r="Y1522" s="66" t="s">
        <v>501</v>
      </c>
      <c r="Z1522" s="66" t="s">
        <v>23</v>
      </c>
      <c r="AA1522" s="66" t="str">
        <f>IF(OR(VLOOKUP(Table1[[#This Row],[sheet]],Prg!$A$7:$F$31,6,FALSE)=Prg!$O$2,VLOOKUP(Table1[[#This Row],[sheet]],Prg!$A$7:$F$31,6,FALSE)=Prg!$O$3),"Yes","No")</f>
        <v>No</v>
      </c>
      <c r="AB1522" s="66">
        <v>2024</v>
      </c>
      <c r="AC1522" s="72">
        <v>17</v>
      </c>
      <c r="AD1522" s="66">
        <f ca="1">IF(ISERROR(VLOOKUP(Table1[[#This Row],[item]],INDIRECT("'"&amp;Table1[[#This Row],[sheet]]&amp;"'!$A$8:$T$42"),Table1[[#This Row],[r]],FALSE)),"",VLOOKUP(Table1[[#This Row],[item]],INDIRECT("'"&amp;Table1[[#This Row],[sheet]]&amp;"'!$A$8:$T$42"),Table1[[#This Row],[r]],FALSE))</f>
        <v>0</v>
      </c>
      <c r="AE1522" s="72" t="str">
        <f>IF(VLOOKUP(Table1[[#This Row],[sheet]],Prg!$A$7:$J$31,10,FALSE)="","",VLOOKUP(Table1[[#This Row],[sheet]],Prg!$A$7:$J$31,10,FALSE)*1)</f>
        <v/>
      </c>
      <c r="AF1522" s="72">
        <f>VLOOKUP(Table1[[#This Row],[sheet]],Prg!$A$7:$J$31,5,FALSE)</f>
        <v>0</v>
      </c>
      <c r="AG1522" s="72">
        <f>ROW()</f>
        <v>1522</v>
      </c>
    </row>
    <row r="1523" spans="24:33" hidden="1" x14ac:dyDescent="0.3">
      <c r="X1523" s="66">
        <v>9</v>
      </c>
      <c r="Y1523" s="66" t="s">
        <v>502</v>
      </c>
      <c r="Z1523" s="66" t="s">
        <v>467</v>
      </c>
      <c r="AA1523" s="66" t="str">
        <f>IF(OR(VLOOKUP(Table1[[#This Row],[sheet]],Prg!$A$7:$F$31,6,FALSE)=Prg!$O$2,VLOOKUP(Table1[[#This Row],[sheet]],Prg!$A$7:$F$31,6,FALSE)=Prg!$O$3),"Yes","No")</f>
        <v>No</v>
      </c>
      <c r="AB1523" s="66">
        <v>2024</v>
      </c>
      <c r="AC1523" s="72">
        <v>17</v>
      </c>
      <c r="AD1523" s="66">
        <f ca="1">IF(ISERROR(VLOOKUP(Table1[[#This Row],[item]],INDIRECT("'"&amp;Table1[[#This Row],[sheet]]&amp;"'!$A$8:$T$42"),Table1[[#This Row],[r]],FALSE)),"",VLOOKUP(Table1[[#This Row],[item]],INDIRECT("'"&amp;Table1[[#This Row],[sheet]]&amp;"'!$A$8:$T$42"),Table1[[#This Row],[r]],FALSE))</f>
        <v>0</v>
      </c>
      <c r="AE1523" s="72" t="str">
        <f>IF(VLOOKUP(Table1[[#This Row],[sheet]],Prg!$A$7:$J$31,10,FALSE)="","",VLOOKUP(Table1[[#This Row],[sheet]],Prg!$A$7:$J$31,10,FALSE)*1)</f>
        <v/>
      </c>
      <c r="AF1523" s="72">
        <f>VLOOKUP(Table1[[#This Row],[sheet]],Prg!$A$7:$J$31,5,FALSE)</f>
        <v>0</v>
      </c>
      <c r="AG1523" s="72">
        <f>ROW()</f>
        <v>1523</v>
      </c>
    </row>
    <row r="1524" spans="24:33" hidden="1" x14ac:dyDescent="0.3">
      <c r="X1524" s="66">
        <v>9</v>
      </c>
      <c r="Y1524" s="66" t="s">
        <v>473</v>
      </c>
      <c r="Z1524" s="66" t="s">
        <v>1</v>
      </c>
      <c r="AA1524" s="66" t="str">
        <f>IF(OR(VLOOKUP(Table1[[#This Row],[sheet]],Prg!$A$7:$F$31,6,FALSE)=Prg!$O$2,VLOOKUP(Table1[[#This Row],[sheet]],Prg!$A$7:$F$31,6,FALSE)=Prg!$O$3),"Yes","No")</f>
        <v>No</v>
      </c>
      <c r="AB1524" s="66">
        <v>2024</v>
      </c>
      <c r="AC1524" s="72">
        <v>17</v>
      </c>
      <c r="AD1524" s="66">
        <f ca="1">IF(ISERROR(VLOOKUP(Table1[[#This Row],[item]],INDIRECT("'"&amp;Table1[[#This Row],[sheet]]&amp;"'!$A$8:$T$42"),Table1[[#This Row],[r]],FALSE)),"",VLOOKUP(Table1[[#This Row],[item]],INDIRECT("'"&amp;Table1[[#This Row],[sheet]]&amp;"'!$A$8:$T$42"),Table1[[#This Row],[r]],FALSE))</f>
        <v>0</v>
      </c>
      <c r="AE1524" s="72" t="str">
        <f>IF(VLOOKUP(Table1[[#This Row],[sheet]],Prg!$A$7:$J$31,10,FALSE)="","",VLOOKUP(Table1[[#This Row],[sheet]],Prg!$A$7:$J$31,10,FALSE)*1)</f>
        <v/>
      </c>
      <c r="AF1524" s="72">
        <f>VLOOKUP(Table1[[#This Row],[sheet]],Prg!$A$7:$J$31,5,FALSE)</f>
        <v>0</v>
      </c>
      <c r="AG1524" s="72">
        <f>ROW()</f>
        <v>1524</v>
      </c>
    </row>
    <row r="1525" spans="24:33" hidden="1" x14ac:dyDescent="0.3">
      <c r="X1525" s="66">
        <v>9</v>
      </c>
      <c r="Y1525" s="66" t="s">
        <v>474</v>
      </c>
      <c r="Z1525" s="66" t="s">
        <v>24</v>
      </c>
      <c r="AA1525" s="66" t="str">
        <f>IF(OR(VLOOKUP(Table1[[#This Row],[sheet]],Prg!$A$7:$F$31,6,FALSE)=Prg!$O$2,VLOOKUP(Table1[[#This Row],[sheet]],Prg!$A$7:$F$31,6,FALSE)=Prg!$O$3),"Yes","No")</f>
        <v>No</v>
      </c>
      <c r="AB1525" s="66">
        <v>2024</v>
      </c>
      <c r="AC1525" s="72">
        <v>17</v>
      </c>
      <c r="AD1525" s="66">
        <f ca="1">IF(ISERROR(VLOOKUP(Table1[[#This Row],[item]],INDIRECT("'"&amp;Table1[[#This Row],[sheet]]&amp;"'!$A$8:$T$42"),Table1[[#This Row],[r]],FALSE)),"",VLOOKUP(Table1[[#This Row],[item]],INDIRECT("'"&amp;Table1[[#This Row],[sheet]]&amp;"'!$A$8:$T$42"),Table1[[#This Row],[r]],FALSE))</f>
        <v>0</v>
      </c>
      <c r="AE1525" s="72" t="str">
        <f>IF(VLOOKUP(Table1[[#This Row],[sheet]],Prg!$A$7:$J$31,10,FALSE)="","",VLOOKUP(Table1[[#This Row],[sheet]],Prg!$A$7:$J$31,10,FALSE)*1)</f>
        <v/>
      </c>
      <c r="AF1525" s="72">
        <f>VLOOKUP(Table1[[#This Row],[sheet]],Prg!$A$7:$J$31,5,FALSE)</f>
        <v>0</v>
      </c>
      <c r="AG1525" s="72">
        <f>ROW()</f>
        <v>1525</v>
      </c>
    </row>
    <row r="1526" spans="24:33" hidden="1" x14ac:dyDescent="0.3">
      <c r="X1526" s="66">
        <v>9</v>
      </c>
      <c r="Y1526" s="66" t="s">
        <v>477</v>
      </c>
      <c r="Z1526" s="66" t="s">
        <v>25</v>
      </c>
      <c r="AA1526" s="66" t="str">
        <f>IF(OR(VLOOKUP(Table1[[#This Row],[sheet]],Prg!$A$7:$F$31,6,FALSE)=Prg!$O$2,VLOOKUP(Table1[[#This Row],[sheet]],Prg!$A$7:$F$31,6,FALSE)=Prg!$O$3),"Yes","No")</f>
        <v>No</v>
      </c>
      <c r="AB1526" s="66">
        <v>2024</v>
      </c>
      <c r="AC1526" s="72">
        <v>17</v>
      </c>
      <c r="AD1526" s="66">
        <f ca="1">IF(ISERROR(VLOOKUP(Table1[[#This Row],[item]],INDIRECT("'"&amp;Table1[[#This Row],[sheet]]&amp;"'!$A$8:$T$42"),Table1[[#This Row],[r]],FALSE)),"",VLOOKUP(Table1[[#This Row],[item]],INDIRECT("'"&amp;Table1[[#This Row],[sheet]]&amp;"'!$A$8:$T$42"),Table1[[#This Row],[r]],FALSE))</f>
        <v>0</v>
      </c>
      <c r="AE1526" s="72" t="str">
        <f>IF(VLOOKUP(Table1[[#This Row],[sheet]],Prg!$A$7:$J$31,10,FALSE)="","",VLOOKUP(Table1[[#This Row],[sheet]],Prg!$A$7:$J$31,10,FALSE)*1)</f>
        <v/>
      </c>
      <c r="AF1526" s="72">
        <f>VLOOKUP(Table1[[#This Row],[sheet]],Prg!$A$7:$J$31,5,FALSE)</f>
        <v>0</v>
      </c>
      <c r="AG1526" s="72">
        <f>ROW()</f>
        <v>1526</v>
      </c>
    </row>
    <row r="1527" spans="24:33" hidden="1" x14ac:dyDescent="0.3">
      <c r="X1527" s="66">
        <v>9</v>
      </c>
      <c r="Y1527" s="66" t="s">
        <v>478</v>
      </c>
      <c r="Z1527" s="66" t="s">
        <v>26</v>
      </c>
      <c r="AA1527" s="66" t="str">
        <f>IF(OR(VLOOKUP(Table1[[#This Row],[sheet]],Prg!$A$7:$F$31,6,FALSE)=Prg!$O$2,VLOOKUP(Table1[[#This Row],[sheet]],Prg!$A$7:$F$31,6,FALSE)=Prg!$O$3),"Yes","No")</f>
        <v>No</v>
      </c>
      <c r="AB1527" s="66">
        <v>2024</v>
      </c>
      <c r="AC1527" s="72">
        <v>17</v>
      </c>
      <c r="AD1527" s="66">
        <f ca="1">IF(ISERROR(VLOOKUP(Table1[[#This Row],[item]],INDIRECT("'"&amp;Table1[[#This Row],[sheet]]&amp;"'!$A$8:$T$42"),Table1[[#This Row],[r]],FALSE)),"",VLOOKUP(Table1[[#This Row],[item]],INDIRECT("'"&amp;Table1[[#This Row],[sheet]]&amp;"'!$A$8:$T$42"),Table1[[#This Row],[r]],FALSE))</f>
        <v>0</v>
      </c>
      <c r="AE1527" s="72" t="str">
        <f>IF(VLOOKUP(Table1[[#This Row],[sheet]],Prg!$A$7:$J$31,10,FALSE)="","",VLOOKUP(Table1[[#This Row],[sheet]],Prg!$A$7:$J$31,10,FALSE)*1)</f>
        <v/>
      </c>
      <c r="AF1527" s="72">
        <f>VLOOKUP(Table1[[#This Row],[sheet]],Prg!$A$7:$J$31,5,FALSE)</f>
        <v>0</v>
      </c>
      <c r="AG1527" s="72">
        <f>ROW()</f>
        <v>1527</v>
      </c>
    </row>
    <row r="1528" spans="24:33" hidden="1" x14ac:dyDescent="0.3">
      <c r="X1528" s="66">
        <v>9</v>
      </c>
      <c r="Y1528" s="66" t="s">
        <v>479</v>
      </c>
      <c r="Z1528" s="66" t="s">
        <v>27</v>
      </c>
      <c r="AA1528" s="66" t="str">
        <f>IF(OR(VLOOKUP(Table1[[#This Row],[sheet]],Prg!$A$7:$F$31,6,FALSE)=Prg!$O$2,VLOOKUP(Table1[[#This Row],[sheet]],Prg!$A$7:$F$31,6,FALSE)=Prg!$O$3),"Yes","No")</f>
        <v>No</v>
      </c>
      <c r="AB1528" s="66">
        <v>2024</v>
      </c>
      <c r="AC1528" s="72">
        <v>17</v>
      </c>
      <c r="AD1528" s="66">
        <f ca="1">IF(ISERROR(VLOOKUP(Table1[[#This Row],[item]],INDIRECT("'"&amp;Table1[[#This Row],[sheet]]&amp;"'!$A$8:$T$42"),Table1[[#This Row],[r]],FALSE)),"",VLOOKUP(Table1[[#This Row],[item]],INDIRECT("'"&amp;Table1[[#This Row],[sheet]]&amp;"'!$A$8:$T$42"),Table1[[#This Row],[r]],FALSE))</f>
        <v>0</v>
      </c>
      <c r="AE1528" s="72" t="str">
        <f>IF(VLOOKUP(Table1[[#This Row],[sheet]],Prg!$A$7:$J$31,10,FALSE)="","",VLOOKUP(Table1[[#This Row],[sheet]],Prg!$A$7:$J$31,10,FALSE)*1)</f>
        <v/>
      </c>
      <c r="AF1528" s="72">
        <f>VLOOKUP(Table1[[#This Row],[sheet]],Prg!$A$7:$J$31,5,FALSE)</f>
        <v>0</v>
      </c>
      <c r="AG1528" s="72">
        <f>ROW()</f>
        <v>1528</v>
      </c>
    </row>
    <row r="1529" spans="24:33" hidden="1" x14ac:dyDescent="0.3">
      <c r="X1529" s="66">
        <v>9</v>
      </c>
      <c r="Y1529" s="66" t="s">
        <v>475</v>
      </c>
      <c r="Z1529" s="66" t="s">
        <v>28</v>
      </c>
      <c r="AA1529" s="66" t="str">
        <f>IF(OR(VLOOKUP(Table1[[#This Row],[sheet]],Prg!$A$7:$F$31,6,FALSE)=Prg!$O$2,VLOOKUP(Table1[[#This Row],[sheet]],Prg!$A$7:$F$31,6,FALSE)=Prg!$O$3),"Yes","No")</f>
        <v>No</v>
      </c>
      <c r="AB1529" s="66">
        <v>2024</v>
      </c>
      <c r="AC1529" s="72">
        <v>17</v>
      </c>
      <c r="AD1529" s="66">
        <f ca="1">IF(ISERROR(VLOOKUP(Table1[[#This Row],[item]],INDIRECT("'"&amp;Table1[[#This Row],[sheet]]&amp;"'!$A$8:$T$42"),Table1[[#This Row],[r]],FALSE)),"",VLOOKUP(Table1[[#This Row],[item]],INDIRECT("'"&amp;Table1[[#This Row],[sheet]]&amp;"'!$A$8:$T$42"),Table1[[#This Row],[r]],FALSE))</f>
        <v>0</v>
      </c>
      <c r="AE1529" s="72" t="str">
        <f>IF(VLOOKUP(Table1[[#This Row],[sheet]],Prg!$A$7:$J$31,10,FALSE)="","",VLOOKUP(Table1[[#This Row],[sheet]],Prg!$A$7:$J$31,10,FALSE)*1)</f>
        <v/>
      </c>
      <c r="AF1529" s="72">
        <f>VLOOKUP(Table1[[#This Row],[sheet]],Prg!$A$7:$J$31,5,FALSE)</f>
        <v>0</v>
      </c>
      <c r="AG1529" s="72">
        <f>ROW()</f>
        <v>1529</v>
      </c>
    </row>
    <row r="1530" spans="24:33" hidden="1" x14ac:dyDescent="0.3">
      <c r="X1530" s="66">
        <v>9</v>
      </c>
      <c r="Y1530" s="66" t="s">
        <v>480</v>
      </c>
      <c r="Z1530" s="66" t="s">
        <v>29</v>
      </c>
      <c r="AA1530" s="66" t="str">
        <f>IF(OR(VLOOKUP(Table1[[#This Row],[sheet]],Prg!$A$7:$F$31,6,FALSE)=Prg!$O$2,VLOOKUP(Table1[[#This Row],[sheet]],Prg!$A$7:$F$31,6,FALSE)=Prg!$O$3),"Yes","No")</f>
        <v>No</v>
      </c>
      <c r="AB1530" s="66">
        <v>2024</v>
      </c>
      <c r="AC1530" s="72">
        <v>17</v>
      </c>
      <c r="AD1530" s="66">
        <f ca="1">IF(ISERROR(VLOOKUP(Table1[[#This Row],[item]],INDIRECT("'"&amp;Table1[[#This Row],[sheet]]&amp;"'!$A$8:$T$42"),Table1[[#This Row],[r]],FALSE)),"",VLOOKUP(Table1[[#This Row],[item]],INDIRECT("'"&amp;Table1[[#This Row],[sheet]]&amp;"'!$A$8:$T$42"),Table1[[#This Row],[r]],FALSE))</f>
        <v>0</v>
      </c>
      <c r="AE1530" s="72" t="str">
        <f>IF(VLOOKUP(Table1[[#This Row],[sheet]],Prg!$A$7:$J$31,10,FALSE)="","",VLOOKUP(Table1[[#This Row],[sheet]],Prg!$A$7:$J$31,10,FALSE)*1)</f>
        <v/>
      </c>
      <c r="AF1530" s="72">
        <f>VLOOKUP(Table1[[#This Row],[sheet]],Prg!$A$7:$J$31,5,FALSE)</f>
        <v>0</v>
      </c>
      <c r="AG1530" s="72">
        <f>ROW()</f>
        <v>1530</v>
      </c>
    </row>
    <row r="1531" spans="24:33" hidden="1" x14ac:dyDescent="0.3">
      <c r="X1531" s="66">
        <v>9</v>
      </c>
      <c r="Y1531" s="66" t="s">
        <v>481</v>
      </c>
      <c r="Z1531" s="66" t="s">
        <v>30</v>
      </c>
      <c r="AA1531" s="66" t="str">
        <f>IF(OR(VLOOKUP(Table1[[#This Row],[sheet]],Prg!$A$7:$F$31,6,FALSE)=Prg!$O$2,VLOOKUP(Table1[[#This Row],[sheet]],Prg!$A$7:$F$31,6,FALSE)=Prg!$O$3),"Yes","No")</f>
        <v>No</v>
      </c>
      <c r="AB1531" s="66">
        <v>2024</v>
      </c>
      <c r="AC1531" s="72">
        <v>17</v>
      </c>
      <c r="AD1531" s="66">
        <f ca="1">IF(ISERROR(VLOOKUP(Table1[[#This Row],[item]],INDIRECT("'"&amp;Table1[[#This Row],[sheet]]&amp;"'!$A$8:$T$42"),Table1[[#This Row],[r]],FALSE)),"",VLOOKUP(Table1[[#This Row],[item]],INDIRECT("'"&amp;Table1[[#This Row],[sheet]]&amp;"'!$A$8:$T$42"),Table1[[#This Row],[r]],FALSE))</f>
        <v>0</v>
      </c>
      <c r="AE1531" s="72" t="str">
        <f>IF(VLOOKUP(Table1[[#This Row],[sheet]],Prg!$A$7:$J$31,10,FALSE)="","",VLOOKUP(Table1[[#This Row],[sheet]],Prg!$A$7:$J$31,10,FALSE)*1)</f>
        <v/>
      </c>
      <c r="AF1531" s="72">
        <f>VLOOKUP(Table1[[#This Row],[sheet]],Prg!$A$7:$J$31,5,FALSE)</f>
        <v>0</v>
      </c>
      <c r="AG1531" s="72">
        <f>ROW()</f>
        <v>1531</v>
      </c>
    </row>
    <row r="1532" spans="24:33" hidden="1" x14ac:dyDescent="0.3">
      <c r="X1532" s="66">
        <v>9</v>
      </c>
      <c r="Y1532" s="66" t="s">
        <v>482</v>
      </c>
      <c r="Z1532" s="66" t="s">
        <v>27</v>
      </c>
      <c r="AA1532" s="66" t="str">
        <f>IF(OR(VLOOKUP(Table1[[#This Row],[sheet]],Prg!$A$7:$F$31,6,FALSE)=Prg!$O$2,VLOOKUP(Table1[[#This Row],[sheet]],Prg!$A$7:$F$31,6,FALSE)=Prg!$O$3),"Yes","No")</f>
        <v>No</v>
      </c>
      <c r="AB1532" s="66">
        <v>2024</v>
      </c>
      <c r="AC1532" s="72">
        <v>17</v>
      </c>
      <c r="AD1532" s="66">
        <f ca="1">IF(ISERROR(VLOOKUP(Table1[[#This Row],[item]],INDIRECT("'"&amp;Table1[[#This Row],[sheet]]&amp;"'!$A$8:$T$42"),Table1[[#This Row],[r]],FALSE)),"",VLOOKUP(Table1[[#This Row],[item]],INDIRECT("'"&amp;Table1[[#This Row],[sheet]]&amp;"'!$A$8:$T$42"),Table1[[#This Row],[r]],FALSE))</f>
        <v>0</v>
      </c>
      <c r="AE1532" s="72" t="str">
        <f>IF(VLOOKUP(Table1[[#This Row],[sheet]],Prg!$A$7:$J$31,10,FALSE)="","",VLOOKUP(Table1[[#This Row],[sheet]],Prg!$A$7:$J$31,10,FALSE)*1)</f>
        <v/>
      </c>
      <c r="AF1532" s="72">
        <f>VLOOKUP(Table1[[#This Row],[sheet]],Prg!$A$7:$J$31,5,FALSE)</f>
        <v>0</v>
      </c>
      <c r="AG1532" s="72">
        <f>ROW()</f>
        <v>1532</v>
      </c>
    </row>
    <row r="1533" spans="24:33" hidden="1" x14ac:dyDescent="0.3">
      <c r="X1533" s="66">
        <v>9</v>
      </c>
      <c r="Y1533" s="66" t="s">
        <v>476</v>
      </c>
      <c r="Z1533" s="66" t="s">
        <v>469</v>
      </c>
      <c r="AA1533" s="66" t="str">
        <f>IF(OR(VLOOKUP(Table1[[#This Row],[sheet]],Prg!$A$7:$F$31,6,FALSE)=Prg!$O$2,VLOOKUP(Table1[[#This Row],[sheet]],Prg!$A$7:$F$31,6,FALSE)=Prg!$O$3),"Yes","No")</f>
        <v>No</v>
      </c>
      <c r="AB1533" s="66">
        <v>2024</v>
      </c>
      <c r="AC1533" s="72">
        <v>17</v>
      </c>
      <c r="AD1533" s="66">
        <f ca="1">IF(ISERROR(VLOOKUP(Table1[[#This Row],[item]],INDIRECT("'"&amp;Table1[[#This Row],[sheet]]&amp;"'!$A$8:$T$42"),Table1[[#This Row],[r]],FALSE)),"",VLOOKUP(Table1[[#This Row],[item]],INDIRECT("'"&amp;Table1[[#This Row],[sheet]]&amp;"'!$A$8:$T$42"),Table1[[#This Row],[r]],FALSE))</f>
        <v>0</v>
      </c>
      <c r="AE1533" s="72" t="str">
        <f>IF(VLOOKUP(Table1[[#This Row],[sheet]],Prg!$A$7:$J$31,10,FALSE)="","",VLOOKUP(Table1[[#This Row],[sheet]],Prg!$A$7:$J$31,10,FALSE)*1)</f>
        <v/>
      </c>
      <c r="AF1533" s="72">
        <f>VLOOKUP(Table1[[#This Row],[sheet]],Prg!$A$7:$J$31,5,FALSE)</f>
        <v>0</v>
      </c>
      <c r="AG1533" s="72">
        <f>ROW()</f>
        <v>1533</v>
      </c>
    </row>
    <row r="1534" spans="24:33" hidden="1" x14ac:dyDescent="0.3">
      <c r="X1534" s="66">
        <v>9</v>
      </c>
      <c r="Y1534" s="66" t="s">
        <v>483</v>
      </c>
      <c r="Z1534" s="66" t="s">
        <v>470</v>
      </c>
      <c r="AA1534" s="66" t="str">
        <f>IF(OR(VLOOKUP(Table1[[#This Row],[sheet]],Prg!$A$7:$F$31,6,FALSE)=Prg!$O$2,VLOOKUP(Table1[[#This Row],[sheet]],Prg!$A$7:$F$31,6,FALSE)=Prg!$O$3),"Yes","No")</f>
        <v>No</v>
      </c>
      <c r="AB1534" s="66">
        <v>2024</v>
      </c>
      <c r="AC1534" s="72">
        <v>17</v>
      </c>
      <c r="AD1534" s="66">
        <f ca="1">IF(ISERROR(VLOOKUP(Table1[[#This Row],[item]],INDIRECT("'"&amp;Table1[[#This Row],[sheet]]&amp;"'!$A$8:$T$42"),Table1[[#This Row],[r]],FALSE)),"",VLOOKUP(Table1[[#This Row],[item]],INDIRECT("'"&amp;Table1[[#This Row],[sheet]]&amp;"'!$A$8:$T$42"),Table1[[#This Row],[r]],FALSE))</f>
        <v>0</v>
      </c>
      <c r="AE1534" s="72" t="str">
        <f>IF(VLOOKUP(Table1[[#This Row],[sheet]],Prg!$A$7:$J$31,10,FALSE)="","",VLOOKUP(Table1[[#This Row],[sheet]],Prg!$A$7:$J$31,10,FALSE)*1)</f>
        <v/>
      </c>
      <c r="AF1534" s="72">
        <f>VLOOKUP(Table1[[#This Row],[sheet]],Prg!$A$7:$J$31,5,FALSE)</f>
        <v>0</v>
      </c>
      <c r="AG1534" s="72">
        <f>ROW()</f>
        <v>1534</v>
      </c>
    </row>
    <row r="1535" spans="24:33" hidden="1" x14ac:dyDescent="0.3">
      <c r="X1535" s="66">
        <v>9</v>
      </c>
      <c r="Y1535" s="66" t="s">
        <v>484</v>
      </c>
      <c r="Z1535" s="66" t="s">
        <v>471</v>
      </c>
      <c r="AA1535" s="66" t="str">
        <f>IF(OR(VLOOKUP(Table1[[#This Row],[sheet]],Prg!$A$7:$F$31,6,FALSE)=Prg!$O$2,VLOOKUP(Table1[[#This Row],[sheet]],Prg!$A$7:$F$31,6,FALSE)=Prg!$O$3),"Yes","No")</f>
        <v>No</v>
      </c>
      <c r="AB1535" s="66">
        <v>2024</v>
      </c>
      <c r="AC1535" s="72">
        <v>17</v>
      </c>
      <c r="AD1535" s="66">
        <f ca="1">IF(ISERROR(VLOOKUP(Table1[[#This Row],[item]],INDIRECT("'"&amp;Table1[[#This Row],[sheet]]&amp;"'!$A$8:$T$42"),Table1[[#This Row],[r]],FALSE)),"",VLOOKUP(Table1[[#This Row],[item]],INDIRECT("'"&amp;Table1[[#This Row],[sheet]]&amp;"'!$A$8:$T$42"),Table1[[#This Row],[r]],FALSE))</f>
        <v>0</v>
      </c>
      <c r="AE1535" s="72" t="str">
        <f>IF(VLOOKUP(Table1[[#This Row],[sheet]],Prg!$A$7:$J$31,10,FALSE)="","",VLOOKUP(Table1[[#This Row],[sheet]],Prg!$A$7:$J$31,10,FALSE)*1)</f>
        <v/>
      </c>
      <c r="AF1535" s="72">
        <f>VLOOKUP(Table1[[#This Row],[sheet]],Prg!$A$7:$J$31,5,FALSE)</f>
        <v>0</v>
      </c>
      <c r="AG1535" s="72">
        <f>ROW()</f>
        <v>1535</v>
      </c>
    </row>
    <row r="1536" spans="24:33" hidden="1" x14ac:dyDescent="0.3">
      <c r="X1536" s="66">
        <v>9</v>
      </c>
      <c r="Y1536" s="66" t="s">
        <v>485</v>
      </c>
      <c r="Z1536" s="66" t="s">
        <v>472</v>
      </c>
      <c r="AA1536" s="66" t="str">
        <f>IF(OR(VLOOKUP(Table1[[#This Row],[sheet]],Prg!$A$7:$F$31,6,FALSE)=Prg!$O$2,VLOOKUP(Table1[[#This Row],[sheet]],Prg!$A$7:$F$31,6,FALSE)=Prg!$O$3),"Yes","No")</f>
        <v>No</v>
      </c>
      <c r="AB1536" s="66">
        <v>2024</v>
      </c>
      <c r="AC1536" s="72">
        <v>17</v>
      </c>
      <c r="AD1536" s="66">
        <f ca="1">IF(ISERROR(VLOOKUP(Table1[[#This Row],[item]],INDIRECT("'"&amp;Table1[[#This Row],[sheet]]&amp;"'!$A$8:$T$42"),Table1[[#This Row],[r]],FALSE)),"",VLOOKUP(Table1[[#This Row],[item]],INDIRECT("'"&amp;Table1[[#This Row],[sheet]]&amp;"'!$A$8:$T$42"),Table1[[#This Row],[r]],FALSE))</f>
        <v>0</v>
      </c>
      <c r="AE1536" s="72" t="str">
        <f>IF(VLOOKUP(Table1[[#This Row],[sheet]],Prg!$A$7:$J$31,10,FALSE)="","",VLOOKUP(Table1[[#This Row],[sheet]],Prg!$A$7:$J$31,10,FALSE)*1)</f>
        <v/>
      </c>
      <c r="AF1536" s="72">
        <f>VLOOKUP(Table1[[#This Row],[sheet]],Prg!$A$7:$J$31,5,FALSE)</f>
        <v>0</v>
      </c>
      <c r="AG1536" s="72">
        <f>ROW()</f>
        <v>1536</v>
      </c>
    </row>
    <row r="1537" spans="24:33" hidden="1" x14ac:dyDescent="0.3">
      <c r="X1537" s="66">
        <v>9</v>
      </c>
      <c r="Y1537" s="66" t="s">
        <v>486</v>
      </c>
      <c r="Z1537" s="66" t="s">
        <v>31</v>
      </c>
      <c r="AA1537" s="66" t="str">
        <f>IF(OR(VLOOKUP(Table1[[#This Row],[sheet]],Prg!$A$7:$F$31,6,FALSE)=Prg!$O$2,VLOOKUP(Table1[[#This Row],[sheet]],Prg!$A$7:$F$31,6,FALSE)=Prg!$O$3),"Yes","No")</f>
        <v>No</v>
      </c>
      <c r="AB1537" s="66">
        <v>2024</v>
      </c>
      <c r="AC1537" s="72">
        <v>17</v>
      </c>
      <c r="AD1537" s="66">
        <f ca="1">IF(ISERROR(VLOOKUP(Table1[[#This Row],[item]],INDIRECT("'"&amp;Table1[[#This Row],[sheet]]&amp;"'!$A$8:$T$42"),Table1[[#This Row],[r]],FALSE)),"",VLOOKUP(Table1[[#This Row],[item]],INDIRECT("'"&amp;Table1[[#This Row],[sheet]]&amp;"'!$A$8:$T$42"),Table1[[#This Row],[r]],FALSE))</f>
        <v>0</v>
      </c>
      <c r="AE1537" s="72" t="str">
        <f>IF(VLOOKUP(Table1[[#This Row],[sheet]],Prg!$A$7:$J$31,10,FALSE)="","",VLOOKUP(Table1[[#This Row],[sheet]],Prg!$A$7:$J$31,10,FALSE)*1)</f>
        <v/>
      </c>
      <c r="AF1537" s="72">
        <f>VLOOKUP(Table1[[#This Row],[sheet]],Prg!$A$7:$J$31,5,FALSE)</f>
        <v>0</v>
      </c>
      <c r="AG1537" s="72">
        <f>ROW()</f>
        <v>1537</v>
      </c>
    </row>
    <row r="1538" spans="24:33" hidden="1" x14ac:dyDescent="0.3">
      <c r="X1538" s="66">
        <v>9</v>
      </c>
      <c r="Y1538" s="66" t="s">
        <v>487</v>
      </c>
      <c r="Z1538" s="66" t="s">
        <v>12</v>
      </c>
      <c r="AA1538" s="66" t="str">
        <f>IF(OR(VLOOKUP(Table1[[#This Row],[sheet]],Prg!$A$7:$F$31,6,FALSE)=Prg!$O$2,VLOOKUP(Table1[[#This Row],[sheet]],Prg!$A$7:$F$31,6,FALSE)=Prg!$O$3),"Yes","No")</f>
        <v>No</v>
      </c>
      <c r="AB1538" s="66">
        <v>2025</v>
      </c>
      <c r="AC1538" s="72">
        <v>18</v>
      </c>
      <c r="AD1538" s="66">
        <f ca="1">IF(ISERROR(VLOOKUP(Table1[[#This Row],[item]],INDIRECT("'"&amp;Table1[[#This Row],[sheet]]&amp;"'!$A$8:$T$42"),Table1[[#This Row],[r]],FALSE)),"",VLOOKUP(Table1[[#This Row],[item]],INDIRECT("'"&amp;Table1[[#This Row],[sheet]]&amp;"'!$A$8:$T$42"),Table1[[#This Row],[r]],FALSE))</f>
        <v>0</v>
      </c>
      <c r="AE1538" s="72" t="str">
        <f>IF(VLOOKUP(Table1[[#This Row],[sheet]],Prg!$A$7:$J$31,10,FALSE)="","",VLOOKUP(Table1[[#This Row],[sheet]],Prg!$A$7:$J$31,10,FALSE)*1)</f>
        <v/>
      </c>
      <c r="AF1538" s="72">
        <f>VLOOKUP(Table1[[#This Row],[sheet]],Prg!$A$7:$J$31,5,FALSE)</f>
        <v>0</v>
      </c>
      <c r="AG1538" s="72">
        <f>ROW()</f>
        <v>1538</v>
      </c>
    </row>
    <row r="1539" spans="24:33" hidden="1" x14ac:dyDescent="0.3">
      <c r="X1539" s="66">
        <v>9</v>
      </c>
      <c r="Y1539" s="66" t="s">
        <v>488</v>
      </c>
      <c r="Z1539" s="66" t="s">
        <v>13</v>
      </c>
      <c r="AA1539" s="66" t="str">
        <f>IF(OR(VLOOKUP(Table1[[#This Row],[sheet]],Prg!$A$7:$F$31,6,FALSE)=Prg!$O$2,VLOOKUP(Table1[[#This Row],[sheet]],Prg!$A$7:$F$31,6,FALSE)=Prg!$O$3),"Yes","No")</f>
        <v>No</v>
      </c>
      <c r="AB1539" s="66">
        <v>2025</v>
      </c>
      <c r="AC1539" s="72">
        <v>18</v>
      </c>
      <c r="AD1539" s="66">
        <f ca="1">IF(ISERROR(VLOOKUP(Table1[[#This Row],[item]],INDIRECT("'"&amp;Table1[[#This Row],[sheet]]&amp;"'!$A$8:$T$42"),Table1[[#This Row],[r]],FALSE)),"",VLOOKUP(Table1[[#This Row],[item]],INDIRECT("'"&amp;Table1[[#This Row],[sheet]]&amp;"'!$A$8:$T$42"),Table1[[#This Row],[r]],FALSE))</f>
        <v>0</v>
      </c>
      <c r="AE1539" s="72" t="str">
        <f>IF(VLOOKUP(Table1[[#This Row],[sheet]],Prg!$A$7:$J$31,10,FALSE)="","",VLOOKUP(Table1[[#This Row],[sheet]],Prg!$A$7:$J$31,10,FALSE)*1)</f>
        <v/>
      </c>
      <c r="AF1539" s="72">
        <f>VLOOKUP(Table1[[#This Row],[sheet]],Prg!$A$7:$J$31,5,FALSE)</f>
        <v>0</v>
      </c>
      <c r="AG1539" s="72">
        <f>ROW()</f>
        <v>1539</v>
      </c>
    </row>
    <row r="1540" spans="24:33" hidden="1" x14ac:dyDescent="0.3">
      <c r="X1540" s="66">
        <v>9</v>
      </c>
      <c r="Y1540" s="66" t="s">
        <v>489</v>
      </c>
      <c r="Z1540" s="66" t="s">
        <v>14</v>
      </c>
      <c r="AA1540" s="66" t="str">
        <f>IF(OR(VLOOKUP(Table1[[#This Row],[sheet]],Prg!$A$7:$F$31,6,FALSE)=Prg!$O$2,VLOOKUP(Table1[[#This Row],[sheet]],Prg!$A$7:$F$31,6,FALSE)=Prg!$O$3),"Yes","No")</f>
        <v>No</v>
      </c>
      <c r="AB1540" s="66">
        <v>2025</v>
      </c>
      <c r="AC1540" s="72">
        <v>18</v>
      </c>
      <c r="AD1540" s="66">
        <f ca="1">IF(ISERROR(VLOOKUP(Table1[[#This Row],[item]],INDIRECT("'"&amp;Table1[[#This Row],[sheet]]&amp;"'!$A$8:$T$42"),Table1[[#This Row],[r]],FALSE)),"",VLOOKUP(Table1[[#This Row],[item]],INDIRECT("'"&amp;Table1[[#This Row],[sheet]]&amp;"'!$A$8:$T$42"),Table1[[#This Row],[r]],FALSE))</f>
        <v>0</v>
      </c>
      <c r="AE1540" s="72" t="str">
        <f>IF(VLOOKUP(Table1[[#This Row],[sheet]],Prg!$A$7:$J$31,10,FALSE)="","",VLOOKUP(Table1[[#This Row],[sheet]],Prg!$A$7:$J$31,10,FALSE)*1)</f>
        <v/>
      </c>
      <c r="AF1540" s="72">
        <f>VLOOKUP(Table1[[#This Row],[sheet]],Prg!$A$7:$J$31,5,FALSE)</f>
        <v>0</v>
      </c>
      <c r="AG1540" s="72">
        <f>ROW()</f>
        <v>1540</v>
      </c>
    </row>
    <row r="1541" spans="24:33" hidden="1" x14ac:dyDescent="0.3">
      <c r="X1541" s="66">
        <v>9</v>
      </c>
      <c r="Y1541" s="66" t="s">
        <v>490</v>
      </c>
      <c r="Z1541" s="66" t="s">
        <v>464</v>
      </c>
      <c r="AA1541" s="66" t="str">
        <f>IF(OR(VLOOKUP(Table1[[#This Row],[sheet]],Prg!$A$7:$F$31,6,FALSE)=Prg!$O$2,VLOOKUP(Table1[[#This Row],[sheet]],Prg!$A$7:$F$31,6,FALSE)=Prg!$O$3),"Yes","No")</f>
        <v>No</v>
      </c>
      <c r="AB1541" s="66">
        <v>2025</v>
      </c>
      <c r="AC1541" s="72">
        <v>18</v>
      </c>
      <c r="AD1541" s="66">
        <f ca="1">IF(ISERROR(VLOOKUP(Table1[[#This Row],[item]],INDIRECT("'"&amp;Table1[[#This Row],[sheet]]&amp;"'!$A$8:$T$42"),Table1[[#This Row],[r]],FALSE)),"",VLOOKUP(Table1[[#This Row],[item]],INDIRECT("'"&amp;Table1[[#This Row],[sheet]]&amp;"'!$A$8:$T$42"),Table1[[#This Row],[r]],FALSE))</f>
        <v>0</v>
      </c>
      <c r="AE1541" s="72" t="str">
        <f>IF(VLOOKUP(Table1[[#This Row],[sheet]],Prg!$A$7:$J$31,10,FALSE)="","",VLOOKUP(Table1[[#This Row],[sheet]],Prg!$A$7:$J$31,10,FALSE)*1)</f>
        <v/>
      </c>
      <c r="AF1541" s="72">
        <f>VLOOKUP(Table1[[#This Row],[sheet]],Prg!$A$7:$J$31,5,FALSE)</f>
        <v>0</v>
      </c>
      <c r="AG1541" s="72">
        <f>ROW()</f>
        <v>1541</v>
      </c>
    </row>
    <row r="1542" spans="24:33" hidden="1" x14ac:dyDescent="0.3">
      <c r="X1542" s="66">
        <v>9</v>
      </c>
      <c r="Y1542" s="66" t="s">
        <v>491</v>
      </c>
      <c r="Z1542" s="66" t="s">
        <v>15</v>
      </c>
      <c r="AA1542" s="66" t="str">
        <f>IF(OR(VLOOKUP(Table1[[#This Row],[sheet]],Prg!$A$7:$F$31,6,FALSE)=Prg!$O$2,VLOOKUP(Table1[[#This Row],[sheet]],Prg!$A$7:$F$31,6,FALSE)=Prg!$O$3),"Yes","No")</f>
        <v>No</v>
      </c>
      <c r="AB1542" s="66">
        <v>2025</v>
      </c>
      <c r="AC1542" s="72">
        <v>18</v>
      </c>
      <c r="AD1542" s="66">
        <f ca="1">IF(ISERROR(VLOOKUP(Table1[[#This Row],[item]],INDIRECT("'"&amp;Table1[[#This Row],[sheet]]&amp;"'!$A$8:$T$42"),Table1[[#This Row],[r]],FALSE)),"",VLOOKUP(Table1[[#This Row],[item]],INDIRECT("'"&amp;Table1[[#This Row],[sheet]]&amp;"'!$A$8:$T$42"),Table1[[#This Row],[r]],FALSE))</f>
        <v>0</v>
      </c>
      <c r="AE1542" s="72" t="str">
        <f>IF(VLOOKUP(Table1[[#This Row],[sheet]],Prg!$A$7:$J$31,10,FALSE)="","",VLOOKUP(Table1[[#This Row],[sheet]],Prg!$A$7:$J$31,10,FALSE)*1)</f>
        <v/>
      </c>
      <c r="AF1542" s="72">
        <f>VLOOKUP(Table1[[#This Row],[sheet]],Prg!$A$7:$J$31,5,FALSE)</f>
        <v>0</v>
      </c>
      <c r="AG1542" s="72">
        <f>ROW()</f>
        <v>1542</v>
      </c>
    </row>
    <row r="1543" spans="24:33" hidden="1" x14ac:dyDescent="0.3">
      <c r="X1543" s="66">
        <v>9</v>
      </c>
      <c r="Y1543" s="66" t="s">
        <v>492</v>
      </c>
      <c r="Z1543" s="66" t="s">
        <v>16</v>
      </c>
      <c r="AA1543" s="66" t="str">
        <f>IF(OR(VLOOKUP(Table1[[#This Row],[sheet]],Prg!$A$7:$F$31,6,FALSE)=Prg!$O$2,VLOOKUP(Table1[[#This Row],[sheet]],Prg!$A$7:$F$31,6,FALSE)=Prg!$O$3),"Yes","No")</f>
        <v>No</v>
      </c>
      <c r="AB1543" s="66">
        <v>2025</v>
      </c>
      <c r="AC1543" s="72">
        <v>18</v>
      </c>
      <c r="AD1543" s="66">
        <f ca="1">IF(ISERROR(VLOOKUP(Table1[[#This Row],[item]],INDIRECT("'"&amp;Table1[[#This Row],[sheet]]&amp;"'!$A$8:$T$42"),Table1[[#This Row],[r]],FALSE)),"",VLOOKUP(Table1[[#This Row],[item]],INDIRECT("'"&amp;Table1[[#This Row],[sheet]]&amp;"'!$A$8:$T$42"),Table1[[#This Row],[r]],FALSE))</f>
        <v>0</v>
      </c>
      <c r="AE1543" s="72" t="str">
        <f>IF(VLOOKUP(Table1[[#This Row],[sheet]],Prg!$A$7:$J$31,10,FALSE)="","",VLOOKUP(Table1[[#This Row],[sheet]],Prg!$A$7:$J$31,10,FALSE)*1)</f>
        <v/>
      </c>
      <c r="AF1543" s="72">
        <f>VLOOKUP(Table1[[#This Row],[sheet]],Prg!$A$7:$J$31,5,FALSE)</f>
        <v>0</v>
      </c>
      <c r="AG1543" s="72">
        <f>ROW()</f>
        <v>1543</v>
      </c>
    </row>
    <row r="1544" spans="24:33" hidden="1" x14ac:dyDescent="0.3">
      <c r="X1544" s="66">
        <v>9</v>
      </c>
      <c r="Y1544" s="66" t="s">
        <v>493</v>
      </c>
      <c r="Z1544" s="66" t="s">
        <v>17</v>
      </c>
      <c r="AA1544" s="66" t="str">
        <f>IF(OR(VLOOKUP(Table1[[#This Row],[sheet]],Prg!$A$7:$F$31,6,FALSE)=Prg!$O$2,VLOOKUP(Table1[[#This Row],[sheet]],Prg!$A$7:$F$31,6,FALSE)=Prg!$O$3),"Yes","No")</f>
        <v>No</v>
      </c>
      <c r="AB1544" s="66">
        <v>2025</v>
      </c>
      <c r="AC1544" s="72">
        <v>18</v>
      </c>
      <c r="AD1544" s="66">
        <f ca="1">IF(ISERROR(VLOOKUP(Table1[[#This Row],[item]],INDIRECT("'"&amp;Table1[[#This Row],[sheet]]&amp;"'!$A$8:$T$42"),Table1[[#This Row],[r]],FALSE)),"",VLOOKUP(Table1[[#This Row],[item]],INDIRECT("'"&amp;Table1[[#This Row],[sheet]]&amp;"'!$A$8:$T$42"),Table1[[#This Row],[r]],FALSE))</f>
        <v>0</v>
      </c>
      <c r="AE1544" s="72" t="str">
        <f>IF(VLOOKUP(Table1[[#This Row],[sheet]],Prg!$A$7:$J$31,10,FALSE)="","",VLOOKUP(Table1[[#This Row],[sheet]],Prg!$A$7:$J$31,10,FALSE)*1)</f>
        <v/>
      </c>
      <c r="AF1544" s="72">
        <f>VLOOKUP(Table1[[#This Row],[sheet]],Prg!$A$7:$J$31,5,FALSE)</f>
        <v>0</v>
      </c>
      <c r="AG1544" s="72">
        <f>ROW()</f>
        <v>1544</v>
      </c>
    </row>
    <row r="1545" spans="24:33" hidden="1" x14ac:dyDescent="0.3">
      <c r="X1545" s="66">
        <v>9</v>
      </c>
      <c r="Y1545" s="66" t="s">
        <v>494</v>
      </c>
      <c r="Z1545" s="66" t="s">
        <v>465</v>
      </c>
      <c r="AA1545" s="66" t="str">
        <f>IF(OR(VLOOKUP(Table1[[#This Row],[sheet]],Prg!$A$7:$F$31,6,FALSE)=Prg!$O$2,VLOOKUP(Table1[[#This Row],[sheet]],Prg!$A$7:$F$31,6,FALSE)=Prg!$O$3),"Yes","No")</f>
        <v>No</v>
      </c>
      <c r="AB1545" s="66">
        <v>2025</v>
      </c>
      <c r="AC1545" s="72">
        <v>18</v>
      </c>
      <c r="AD1545" s="66">
        <f ca="1">IF(ISERROR(VLOOKUP(Table1[[#This Row],[item]],INDIRECT("'"&amp;Table1[[#This Row],[sheet]]&amp;"'!$A$8:$T$42"),Table1[[#This Row],[r]],FALSE)),"",VLOOKUP(Table1[[#This Row],[item]],INDIRECT("'"&amp;Table1[[#This Row],[sheet]]&amp;"'!$A$8:$T$42"),Table1[[#This Row],[r]],FALSE))</f>
        <v>0</v>
      </c>
      <c r="AE1545" s="72" t="str">
        <f>IF(VLOOKUP(Table1[[#This Row],[sheet]],Prg!$A$7:$J$31,10,FALSE)="","",VLOOKUP(Table1[[#This Row],[sheet]],Prg!$A$7:$J$31,10,FALSE)*1)</f>
        <v/>
      </c>
      <c r="AF1545" s="72">
        <f>VLOOKUP(Table1[[#This Row],[sheet]],Prg!$A$7:$J$31,5,FALSE)</f>
        <v>0</v>
      </c>
      <c r="AG1545" s="72">
        <f>ROW()</f>
        <v>1545</v>
      </c>
    </row>
    <row r="1546" spans="24:33" hidden="1" x14ac:dyDescent="0.3">
      <c r="X1546" s="66">
        <v>9</v>
      </c>
      <c r="Y1546" s="66" t="s">
        <v>495</v>
      </c>
      <c r="Z1546" s="66" t="s">
        <v>18</v>
      </c>
      <c r="AA1546" s="66" t="str">
        <f>IF(OR(VLOOKUP(Table1[[#This Row],[sheet]],Prg!$A$7:$F$31,6,FALSE)=Prg!$O$2,VLOOKUP(Table1[[#This Row],[sheet]],Prg!$A$7:$F$31,6,FALSE)=Prg!$O$3),"Yes","No")</f>
        <v>No</v>
      </c>
      <c r="AB1546" s="66">
        <v>2025</v>
      </c>
      <c r="AC1546" s="72">
        <v>18</v>
      </c>
      <c r="AD1546" s="66">
        <f ca="1">IF(ISERROR(VLOOKUP(Table1[[#This Row],[item]],INDIRECT("'"&amp;Table1[[#This Row],[sheet]]&amp;"'!$A$8:$T$42"),Table1[[#This Row],[r]],FALSE)),"",VLOOKUP(Table1[[#This Row],[item]],INDIRECT("'"&amp;Table1[[#This Row],[sheet]]&amp;"'!$A$8:$T$42"),Table1[[#This Row],[r]],FALSE))</f>
        <v>0</v>
      </c>
      <c r="AE1546" s="72" t="str">
        <f>IF(VLOOKUP(Table1[[#This Row],[sheet]],Prg!$A$7:$J$31,10,FALSE)="","",VLOOKUP(Table1[[#This Row],[sheet]],Prg!$A$7:$J$31,10,FALSE)*1)</f>
        <v/>
      </c>
      <c r="AF1546" s="72">
        <f>VLOOKUP(Table1[[#This Row],[sheet]],Prg!$A$7:$J$31,5,FALSE)</f>
        <v>0</v>
      </c>
      <c r="AG1546" s="72">
        <f>ROW()</f>
        <v>1546</v>
      </c>
    </row>
    <row r="1547" spans="24:33" hidden="1" x14ac:dyDescent="0.3">
      <c r="X1547" s="66">
        <v>9</v>
      </c>
      <c r="Y1547" s="66" t="s">
        <v>496</v>
      </c>
      <c r="Z1547" s="66" t="s">
        <v>19</v>
      </c>
      <c r="AA1547" s="66" t="str">
        <f>IF(OR(VLOOKUP(Table1[[#This Row],[sheet]],Prg!$A$7:$F$31,6,FALSE)=Prg!$O$2,VLOOKUP(Table1[[#This Row],[sheet]],Prg!$A$7:$F$31,6,FALSE)=Prg!$O$3),"Yes","No")</f>
        <v>No</v>
      </c>
      <c r="AB1547" s="66">
        <v>2025</v>
      </c>
      <c r="AC1547" s="72">
        <v>18</v>
      </c>
      <c r="AD1547" s="66">
        <f ca="1">IF(ISERROR(VLOOKUP(Table1[[#This Row],[item]],INDIRECT("'"&amp;Table1[[#This Row],[sheet]]&amp;"'!$A$8:$T$42"),Table1[[#This Row],[r]],FALSE)),"",VLOOKUP(Table1[[#This Row],[item]],INDIRECT("'"&amp;Table1[[#This Row],[sheet]]&amp;"'!$A$8:$T$42"),Table1[[#This Row],[r]],FALSE))</f>
        <v>0</v>
      </c>
      <c r="AE1547" s="72" t="str">
        <f>IF(VLOOKUP(Table1[[#This Row],[sheet]],Prg!$A$7:$J$31,10,FALSE)="","",VLOOKUP(Table1[[#This Row],[sheet]],Prg!$A$7:$J$31,10,FALSE)*1)</f>
        <v/>
      </c>
      <c r="AF1547" s="72">
        <f>VLOOKUP(Table1[[#This Row],[sheet]],Prg!$A$7:$J$31,5,FALSE)</f>
        <v>0</v>
      </c>
      <c r="AG1547" s="72">
        <f>ROW()</f>
        <v>1547</v>
      </c>
    </row>
    <row r="1548" spans="24:33" hidden="1" x14ac:dyDescent="0.3">
      <c r="X1548" s="66">
        <v>9</v>
      </c>
      <c r="Y1548" s="66" t="s">
        <v>497</v>
      </c>
      <c r="Z1548" s="66" t="s">
        <v>20</v>
      </c>
      <c r="AA1548" s="66" t="str">
        <f>IF(OR(VLOOKUP(Table1[[#This Row],[sheet]],Prg!$A$7:$F$31,6,FALSE)=Prg!$O$2,VLOOKUP(Table1[[#This Row],[sheet]],Prg!$A$7:$F$31,6,FALSE)=Prg!$O$3),"Yes","No")</f>
        <v>No</v>
      </c>
      <c r="AB1548" s="66">
        <v>2025</v>
      </c>
      <c r="AC1548" s="72">
        <v>18</v>
      </c>
      <c r="AD1548" s="66">
        <f ca="1">IF(ISERROR(VLOOKUP(Table1[[#This Row],[item]],INDIRECT("'"&amp;Table1[[#This Row],[sheet]]&amp;"'!$A$8:$T$42"),Table1[[#This Row],[r]],FALSE)),"",VLOOKUP(Table1[[#This Row],[item]],INDIRECT("'"&amp;Table1[[#This Row],[sheet]]&amp;"'!$A$8:$T$42"),Table1[[#This Row],[r]],FALSE))</f>
        <v>0</v>
      </c>
      <c r="AE1548" s="72" t="str">
        <f>IF(VLOOKUP(Table1[[#This Row],[sheet]],Prg!$A$7:$J$31,10,FALSE)="","",VLOOKUP(Table1[[#This Row],[sheet]],Prg!$A$7:$J$31,10,FALSE)*1)</f>
        <v/>
      </c>
      <c r="AF1548" s="72">
        <f>VLOOKUP(Table1[[#This Row],[sheet]],Prg!$A$7:$J$31,5,FALSE)</f>
        <v>0</v>
      </c>
      <c r="AG1548" s="72">
        <f>ROW()</f>
        <v>1548</v>
      </c>
    </row>
    <row r="1549" spans="24:33" hidden="1" x14ac:dyDescent="0.3">
      <c r="X1549" s="66">
        <v>9</v>
      </c>
      <c r="Y1549" s="66" t="s">
        <v>498</v>
      </c>
      <c r="Z1549" s="66" t="s">
        <v>466</v>
      </c>
      <c r="AA1549" s="66" t="str">
        <f>IF(OR(VLOOKUP(Table1[[#This Row],[sheet]],Prg!$A$7:$F$31,6,FALSE)=Prg!$O$2,VLOOKUP(Table1[[#This Row],[sheet]],Prg!$A$7:$F$31,6,FALSE)=Prg!$O$3),"Yes","No")</f>
        <v>No</v>
      </c>
      <c r="AB1549" s="66">
        <v>2025</v>
      </c>
      <c r="AC1549" s="72">
        <v>18</v>
      </c>
      <c r="AD1549" s="66">
        <f ca="1">IF(ISERROR(VLOOKUP(Table1[[#This Row],[item]],INDIRECT("'"&amp;Table1[[#This Row],[sheet]]&amp;"'!$A$8:$T$42"),Table1[[#This Row],[r]],FALSE)),"",VLOOKUP(Table1[[#This Row],[item]],INDIRECT("'"&amp;Table1[[#This Row],[sheet]]&amp;"'!$A$8:$T$42"),Table1[[#This Row],[r]],FALSE))</f>
        <v>0</v>
      </c>
      <c r="AE1549" s="72" t="str">
        <f>IF(VLOOKUP(Table1[[#This Row],[sheet]],Prg!$A$7:$J$31,10,FALSE)="","",VLOOKUP(Table1[[#This Row],[sheet]],Prg!$A$7:$J$31,10,FALSE)*1)</f>
        <v/>
      </c>
      <c r="AF1549" s="72">
        <f>VLOOKUP(Table1[[#This Row],[sheet]],Prg!$A$7:$J$31,5,FALSE)</f>
        <v>0</v>
      </c>
      <c r="AG1549" s="72">
        <f>ROW()</f>
        <v>1549</v>
      </c>
    </row>
    <row r="1550" spans="24:33" hidden="1" x14ac:dyDescent="0.3">
      <c r="X1550" s="66">
        <v>9</v>
      </c>
      <c r="Y1550" s="66" t="s">
        <v>499</v>
      </c>
      <c r="Z1550" s="66" t="s">
        <v>21</v>
      </c>
      <c r="AA1550" s="66" t="str">
        <f>IF(OR(VLOOKUP(Table1[[#This Row],[sheet]],Prg!$A$7:$F$31,6,FALSE)=Prg!$O$2,VLOOKUP(Table1[[#This Row],[sheet]],Prg!$A$7:$F$31,6,FALSE)=Prg!$O$3),"Yes","No")</f>
        <v>No</v>
      </c>
      <c r="AB1550" s="66">
        <v>2025</v>
      </c>
      <c r="AC1550" s="72">
        <v>18</v>
      </c>
      <c r="AD1550" s="66">
        <f ca="1">IF(ISERROR(VLOOKUP(Table1[[#This Row],[item]],INDIRECT("'"&amp;Table1[[#This Row],[sheet]]&amp;"'!$A$8:$T$42"),Table1[[#This Row],[r]],FALSE)),"",VLOOKUP(Table1[[#This Row],[item]],INDIRECT("'"&amp;Table1[[#This Row],[sheet]]&amp;"'!$A$8:$T$42"),Table1[[#This Row],[r]],FALSE))</f>
        <v>0</v>
      </c>
      <c r="AE1550" s="72" t="str">
        <f>IF(VLOOKUP(Table1[[#This Row],[sheet]],Prg!$A$7:$J$31,10,FALSE)="","",VLOOKUP(Table1[[#This Row],[sheet]],Prg!$A$7:$J$31,10,FALSE)*1)</f>
        <v/>
      </c>
      <c r="AF1550" s="72">
        <f>VLOOKUP(Table1[[#This Row],[sheet]],Prg!$A$7:$J$31,5,FALSE)</f>
        <v>0</v>
      </c>
      <c r="AG1550" s="72">
        <f>ROW()</f>
        <v>1550</v>
      </c>
    </row>
    <row r="1551" spans="24:33" hidden="1" x14ac:dyDescent="0.3">
      <c r="X1551" s="66">
        <v>9</v>
      </c>
      <c r="Y1551" s="66" t="s">
        <v>500</v>
      </c>
      <c r="Z1551" s="66" t="s">
        <v>22</v>
      </c>
      <c r="AA1551" s="66" t="str">
        <f>IF(OR(VLOOKUP(Table1[[#This Row],[sheet]],Prg!$A$7:$F$31,6,FALSE)=Prg!$O$2,VLOOKUP(Table1[[#This Row],[sheet]],Prg!$A$7:$F$31,6,FALSE)=Prg!$O$3),"Yes","No")</f>
        <v>No</v>
      </c>
      <c r="AB1551" s="66">
        <v>2025</v>
      </c>
      <c r="AC1551" s="72">
        <v>18</v>
      </c>
      <c r="AD1551" s="66">
        <f ca="1">IF(ISERROR(VLOOKUP(Table1[[#This Row],[item]],INDIRECT("'"&amp;Table1[[#This Row],[sheet]]&amp;"'!$A$8:$T$42"),Table1[[#This Row],[r]],FALSE)),"",VLOOKUP(Table1[[#This Row],[item]],INDIRECT("'"&amp;Table1[[#This Row],[sheet]]&amp;"'!$A$8:$T$42"),Table1[[#This Row],[r]],FALSE))</f>
        <v>0</v>
      </c>
      <c r="AE1551" s="72" t="str">
        <f>IF(VLOOKUP(Table1[[#This Row],[sheet]],Prg!$A$7:$J$31,10,FALSE)="","",VLOOKUP(Table1[[#This Row],[sheet]],Prg!$A$7:$J$31,10,FALSE)*1)</f>
        <v/>
      </c>
      <c r="AF1551" s="72">
        <f>VLOOKUP(Table1[[#This Row],[sheet]],Prg!$A$7:$J$31,5,FALSE)</f>
        <v>0</v>
      </c>
      <c r="AG1551" s="72">
        <f>ROW()</f>
        <v>1551</v>
      </c>
    </row>
    <row r="1552" spans="24:33" hidden="1" x14ac:dyDescent="0.3">
      <c r="X1552" s="66">
        <v>9</v>
      </c>
      <c r="Y1552" s="66" t="s">
        <v>501</v>
      </c>
      <c r="Z1552" s="66" t="s">
        <v>23</v>
      </c>
      <c r="AA1552" s="66" t="str">
        <f>IF(OR(VLOOKUP(Table1[[#This Row],[sheet]],Prg!$A$7:$F$31,6,FALSE)=Prg!$O$2,VLOOKUP(Table1[[#This Row],[sheet]],Prg!$A$7:$F$31,6,FALSE)=Prg!$O$3),"Yes","No")</f>
        <v>No</v>
      </c>
      <c r="AB1552" s="66">
        <v>2025</v>
      </c>
      <c r="AC1552" s="72">
        <v>18</v>
      </c>
      <c r="AD1552" s="66">
        <f ca="1">IF(ISERROR(VLOOKUP(Table1[[#This Row],[item]],INDIRECT("'"&amp;Table1[[#This Row],[sheet]]&amp;"'!$A$8:$T$42"),Table1[[#This Row],[r]],FALSE)),"",VLOOKUP(Table1[[#This Row],[item]],INDIRECT("'"&amp;Table1[[#This Row],[sheet]]&amp;"'!$A$8:$T$42"),Table1[[#This Row],[r]],FALSE))</f>
        <v>0</v>
      </c>
      <c r="AE1552" s="72" t="str">
        <f>IF(VLOOKUP(Table1[[#This Row],[sheet]],Prg!$A$7:$J$31,10,FALSE)="","",VLOOKUP(Table1[[#This Row],[sheet]],Prg!$A$7:$J$31,10,FALSE)*1)</f>
        <v/>
      </c>
      <c r="AF1552" s="72">
        <f>VLOOKUP(Table1[[#This Row],[sheet]],Prg!$A$7:$J$31,5,FALSE)</f>
        <v>0</v>
      </c>
      <c r="AG1552" s="72">
        <f>ROW()</f>
        <v>1552</v>
      </c>
    </row>
    <row r="1553" spans="24:33" hidden="1" x14ac:dyDescent="0.3">
      <c r="X1553" s="66">
        <v>9</v>
      </c>
      <c r="Y1553" s="66" t="s">
        <v>502</v>
      </c>
      <c r="Z1553" s="66" t="s">
        <v>467</v>
      </c>
      <c r="AA1553" s="66" t="str">
        <f>IF(OR(VLOOKUP(Table1[[#This Row],[sheet]],Prg!$A$7:$F$31,6,FALSE)=Prg!$O$2,VLOOKUP(Table1[[#This Row],[sheet]],Prg!$A$7:$F$31,6,FALSE)=Prg!$O$3),"Yes","No")</f>
        <v>No</v>
      </c>
      <c r="AB1553" s="66">
        <v>2025</v>
      </c>
      <c r="AC1553" s="72">
        <v>18</v>
      </c>
      <c r="AD1553" s="66">
        <f ca="1">IF(ISERROR(VLOOKUP(Table1[[#This Row],[item]],INDIRECT("'"&amp;Table1[[#This Row],[sheet]]&amp;"'!$A$8:$T$42"),Table1[[#This Row],[r]],FALSE)),"",VLOOKUP(Table1[[#This Row],[item]],INDIRECT("'"&amp;Table1[[#This Row],[sheet]]&amp;"'!$A$8:$T$42"),Table1[[#This Row],[r]],FALSE))</f>
        <v>0</v>
      </c>
      <c r="AE1553" s="72" t="str">
        <f>IF(VLOOKUP(Table1[[#This Row],[sheet]],Prg!$A$7:$J$31,10,FALSE)="","",VLOOKUP(Table1[[#This Row],[sheet]],Prg!$A$7:$J$31,10,FALSE)*1)</f>
        <v/>
      </c>
      <c r="AF1553" s="72">
        <f>VLOOKUP(Table1[[#This Row],[sheet]],Prg!$A$7:$J$31,5,FALSE)</f>
        <v>0</v>
      </c>
      <c r="AG1553" s="72">
        <f>ROW()</f>
        <v>1553</v>
      </c>
    </row>
    <row r="1554" spans="24:33" hidden="1" x14ac:dyDescent="0.3">
      <c r="X1554" s="66">
        <v>9</v>
      </c>
      <c r="Y1554" s="66" t="s">
        <v>473</v>
      </c>
      <c r="Z1554" s="66" t="s">
        <v>1</v>
      </c>
      <c r="AA1554" s="66" t="str">
        <f>IF(OR(VLOOKUP(Table1[[#This Row],[sheet]],Prg!$A$7:$F$31,6,FALSE)=Prg!$O$2,VLOOKUP(Table1[[#This Row],[sheet]],Prg!$A$7:$F$31,6,FALSE)=Prg!$O$3),"Yes","No")</f>
        <v>No</v>
      </c>
      <c r="AB1554" s="66">
        <v>2025</v>
      </c>
      <c r="AC1554" s="72">
        <v>18</v>
      </c>
      <c r="AD1554" s="66">
        <f ca="1">IF(ISERROR(VLOOKUP(Table1[[#This Row],[item]],INDIRECT("'"&amp;Table1[[#This Row],[sheet]]&amp;"'!$A$8:$T$42"),Table1[[#This Row],[r]],FALSE)),"",VLOOKUP(Table1[[#This Row],[item]],INDIRECT("'"&amp;Table1[[#This Row],[sheet]]&amp;"'!$A$8:$T$42"),Table1[[#This Row],[r]],FALSE))</f>
        <v>0</v>
      </c>
      <c r="AE1554" s="72" t="str">
        <f>IF(VLOOKUP(Table1[[#This Row],[sheet]],Prg!$A$7:$J$31,10,FALSE)="","",VLOOKUP(Table1[[#This Row],[sheet]],Prg!$A$7:$J$31,10,FALSE)*1)</f>
        <v/>
      </c>
      <c r="AF1554" s="72">
        <f>VLOOKUP(Table1[[#This Row],[sheet]],Prg!$A$7:$J$31,5,FALSE)</f>
        <v>0</v>
      </c>
      <c r="AG1554" s="72">
        <f>ROW()</f>
        <v>1554</v>
      </c>
    </row>
    <row r="1555" spans="24:33" hidden="1" x14ac:dyDescent="0.3">
      <c r="X1555" s="66">
        <v>9</v>
      </c>
      <c r="Y1555" s="66" t="s">
        <v>474</v>
      </c>
      <c r="Z1555" s="66" t="s">
        <v>24</v>
      </c>
      <c r="AA1555" s="66" t="str">
        <f>IF(OR(VLOOKUP(Table1[[#This Row],[sheet]],Prg!$A$7:$F$31,6,FALSE)=Prg!$O$2,VLOOKUP(Table1[[#This Row],[sheet]],Prg!$A$7:$F$31,6,FALSE)=Prg!$O$3),"Yes","No")</f>
        <v>No</v>
      </c>
      <c r="AB1555" s="66">
        <v>2025</v>
      </c>
      <c r="AC1555" s="72">
        <v>18</v>
      </c>
      <c r="AD1555" s="66">
        <f ca="1">IF(ISERROR(VLOOKUP(Table1[[#This Row],[item]],INDIRECT("'"&amp;Table1[[#This Row],[sheet]]&amp;"'!$A$8:$T$42"),Table1[[#This Row],[r]],FALSE)),"",VLOOKUP(Table1[[#This Row],[item]],INDIRECT("'"&amp;Table1[[#This Row],[sheet]]&amp;"'!$A$8:$T$42"),Table1[[#This Row],[r]],FALSE))</f>
        <v>0</v>
      </c>
      <c r="AE1555" s="72" t="str">
        <f>IF(VLOOKUP(Table1[[#This Row],[sheet]],Prg!$A$7:$J$31,10,FALSE)="","",VLOOKUP(Table1[[#This Row],[sheet]],Prg!$A$7:$J$31,10,FALSE)*1)</f>
        <v/>
      </c>
      <c r="AF1555" s="72">
        <f>VLOOKUP(Table1[[#This Row],[sheet]],Prg!$A$7:$J$31,5,FALSE)</f>
        <v>0</v>
      </c>
      <c r="AG1555" s="72">
        <f>ROW()</f>
        <v>1555</v>
      </c>
    </row>
    <row r="1556" spans="24:33" hidden="1" x14ac:dyDescent="0.3">
      <c r="X1556" s="66">
        <v>9</v>
      </c>
      <c r="Y1556" s="66" t="s">
        <v>477</v>
      </c>
      <c r="Z1556" s="66" t="s">
        <v>25</v>
      </c>
      <c r="AA1556" s="66" t="str">
        <f>IF(OR(VLOOKUP(Table1[[#This Row],[sheet]],Prg!$A$7:$F$31,6,FALSE)=Prg!$O$2,VLOOKUP(Table1[[#This Row],[sheet]],Prg!$A$7:$F$31,6,FALSE)=Prg!$O$3),"Yes","No")</f>
        <v>No</v>
      </c>
      <c r="AB1556" s="66">
        <v>2025</v>
      </c>
      <c r="AC1556" s="72">
        <v>18</v>
      </c>
      <c r="AD1556" s="66">
        <f ca="1">IF(ISERROR(VLOOKUP(Table1[[#This Row],[item]],INDIRECT("'"&amp;Table1[[#This Row],[sheet]]&amp;"'!$A$8:$T$42"),Table1[[#This Row],[r]],FALSE)),"",VLOOKUP(Table1[[#This Row],[item]],INDIRECT("'"&amp;Table1[[#This Row],[sheet]]&amp;"'!$A$8:$T$42"),Table1[[#This Row],[r]],FALSE))</f>
        <v>0</v>
      </c>
      <c r="AE1556" s="72" t="str">
        <f>IF(VLOOKUP(Table1[[#This Row],[sheet]],Prg!$A$7:$J$31,10,FALSE)="","",VLOOKUP(Table1[[#This Row],[sheet]],Prg!$A$7:$J$31,10,FALSE)*1)</f>
        <v/>
      </c>
      <c r="AF1556" s="72">
        <f>VLOOKUP(Table1[[#This Row],[sheet]],Prg!$A$7:$J$31,5,FALSE)</f>
        <v>0</v>
      </c>
      <c r="AG1556" s="72">
        <f>ROW()</f>
        <v>1556</v>
      </c>
    </row>
    <row r="1557" spans="24:33" hidden="1" x14ac:dyDescent="0.3">
      <c r="X1557" s="66">
        <v>9</v>
      </c>
      <c r="Y1557" s="66" t="s">
        <v>478</v>
      </c>
      <c r="Z1557" s="66" t="s">
        <v>26</v>
      </c>
      <c r="AA1557" s="66" t="str">
        <f>IF(OR(VLOOKUP(Table1[[#This Row],[sheet]],Prg!$A$7:$F$31,6,FALSE)=Prg!$O$2,VLOOKUP(Table1[[#This Row],[sheet]],Prg!$A$7:$F$31,6,FALSE)=Prg!$O$3),"Yes","No")</f>
        <v>No</v>
      </c>
      <c r="AB1557" s="66">
        <v>2025</v>
      </c>
      <c r="AC1557" s="72">
        <v>18</v>
      </c>
      <c r="AD1557" s="66">
        <f ca="1">IF(ISERROR(VLOOKUP(Table1[[#This Row],[item]],INDIRECT("'"&amp;Table1[[#This Row],[sheet]]&amp;"'!$A$8:$T$42"),Table1[[#This Row],[r]],FALSE)),"",VLOOKUP(Table1[[#This Row],[item]],INDIRECT("'"&amp;Table1[[#This Row],[sheet]]&amp;"'!$A$8:$T$42"),Table1[[#This Row],[r]],FALSE))</f>
        <v>0</v>
      </c>
      <c r="AE1557" s="72" t="str">
        <f>IF(VLOOKUP(Table1[[#This Row],[sheet]],Prg!$A$7:$J$31,10,FALSE)="","",VLOOKUP(Table1[[#This Row],[sheet]],Prg!$A$7:$J$31,10,FALSE)*1)</f>
        <v/>
      </c>
      <c r="AF1557" s="72">
        <f>VLOOKUP(Table1[[#This Row],[sheet]],Prg!$A$7:$J$31,5,FALSE)</f>
        <v>0</v>
      </c>
      <c r="AG1557" s="72">
        <f>ROW()</f>
        <v>1557</v>
      </c>
    </row>
    <row r="1558" spans="24:33" hidden="1" x14ac:dyDescent="0.3">
      <c r="X1558" s="66">
        <v>9</v>
      </c>
      <c r="Y1558" s="66" t="s">
        <v>479</v>
      </c>
      <c r="Z1558" s="66" t="s">
        <v>27</v>
      </c>
      <c r="AA1558" s="66" t="str">
        <f>IF(OR(VLOOKUP(Table1[[#This Row],[sheet]],Prg!$A$7:$F$31,6,FALSE)=Prg!$O$2,VLOOKUP(Table1[[#This Row],[sheet]],Prg!$A$7:$F$31,6,FALSE)=Prg!$O$3),"Yes","No")</f>
        <v>No</v>
      </c>
      <c r="AB1558" s="66">
        <v>2025</v>
      </c>
      <c r="AC1558" s="72">
        <v>18</v>
      </c>
      <c r="AD1558" s="66">
        <f ca="1">IF(ISERROR(VLOOKUP(Table1[[#This Row],[item]],INDIRECT("'"&amp;Table1[[#This Row],[sheet]]&amp;"'!$A$8:$T$42"),Table1[[#This Row],[r]],FALSE)),"",VLOOKUP(Table1[[#This Row],[item]],INDIRECT("'"&amp;Table1[[#This Row],[sheet]]&amp;"'!$A$8:$T$42"),Table1[[#This Row],[r]],FALSE))</f>
        <v>0</v>
      </c>
      <c r="AE1558" s="72" t="str">
        <f>IF(VLOOKUP(Table1[[#This Row],[sheet]],Prg!$A$7:$J$31,10,FALSE)="","",VLOOKUP(Table1[[#This Row],[sheet]],Prg!$A$7:$J$31,10,FALSE)*1)</f>
        <v/>
      </c>
      <c r="AF1558" s="72">
        <f>VLOOKUP(Table1[[#This Row],[sheet]],Prg!$A$7:$J$31,5,FALSE)</f>
        <v>0</v>
      </c>
      <c r="AG1558" s="72">
        <f>ROW()</f>
        <v>1558</v>
      </c>
    </row>
    <row r="1559" spans="24:33" hidden="1" x14ac:dyDescent="0.3">
      <c r="X1559" s="66">
        <v>9</v>
      </c>
      <c r="Y1559" s="66" t="s">
        <v>475</v>
      </c>
      <c r="Z1559" s="66" t="s">
        <v>28</v>
      </c>
      <c r="AA1559" s="66" t="str">
        <f>IF(OR(VLOOKUP(Table1[[#This Row],[sheet]],Prg!$A$7:$F$31,6,FALSE)=Prg!$O$2,VLOOKUP(Table1[[#This Row],[sheet]],Prg!$A$7:$F$31,6,FALSE)=Prg!$O$3),"Yes","No")</f>
        <v>No</v>
      </c>
      <c r="AB1559" s="66">
        <v>2025</v>
      </c>
      <c r="AC1559" s="72">
        <v>18</v>
      </c>
      <c r="AD1559" s="66">
        <f ca="1">IF(ISERROR(VLOOKUP(Table1[[#This Row],[item]],INDIRECT("'"&amp;Table1[[#This Row],[sheet]]&amp;"'!$A$8:$T$42"),Table1[[#This Row],[r]],FALSE)),"",VLOOKUP(Table1[[#This Row],[item]],INDIRECT("'"&amp;Table1[[#This Row],[sheet]]&amp;"'!$A$8:$T$42"),Table1[[#This Row],[r]],FALSE))</f>
        <v>0</v>
      </c>
      <c r="AE1559" s="72" t="str">
        <f>IF(VLOOKUP(Table1[[#This Row],[sheet]],Prg!$A$7:$J$31,10,FALSE)="","",VLOOKUP(Table1[[#This Row],[sheet]],Prg!$A$7:$J$31,10,FALSE)*1)</f>
        <v/>
      </c>
      <c r="AF1559" s="72">
        <f>VLOOKUP(Table1[[#This Row],[sheet]],Prg!$A$7:$J$31,5,FALSE)</f>
        <v>0</v>
      </c>
      <c r="AG1559" s="72">
        <f>ROW()</f>
        <v>1559</v>
      </c>
    </row>
    <row r="1560" spans="24:33" hidden="1" x14ac:dyDescent="0.3">
      <c r="X1560" s="66">
        <v>9</v>
      </c>
      <c r="Y1560" s="66" t="s">
        <v>480</v>
      </c>
      <c r="Z1560" s="66" t="s">
        <v>29</v>
      </c>
      <c r="AA1560" s="66" t="str">
        <f>IF(OR(VLOOKUP(Table1[[#This Row],[sheet]],Prg!$A$7:$F$31,6,FALSE)=Prg!$O$2,VLOOKUP(Table1[[#This Row],[sheet]],Prg!$A$7:$F$31,6,FALSE)=Prg!$O$3),"Yes","No")</f>
        <v>No</v>
      </c>
      <c r="AB1560" s="66">
        <v>2025</v>
      </c>
      <c r="AC1560" s="72">
        <v>18</v>
      </c>
      <c r="AD1560" s="66">
        <f ca="1">IF(ISERROR(VLOOKUP(Table1[[#This Row],[item]],INDIRECT("'"&amp;Table1[[#This Row],[sheet]]&amp;"'!$A$8:$T$42"),Table1[[#This Row],[r]],FALSE)),"",VLOOKUP(Table1[[#This Row],[item]],INDIRECT("'"&amp;Table1[[#This Row],[sheet]]&amp;"'!$A$8:$T$42"),Table1[[#This Row],[r]],FALSE))</f>
        <v>0</v>
      </c>
      <c r="AE1560" s="72" t="str">
        <f>IF(VLOOKUP(Table1[[#This Row],[sheet]],Prg!$A$7:$J$31,10,FALSE)="","",VLOOKUP(Table1[[#This Row],[sheet]],Prg!$A$7:$J$31,10,FALSE)*1)</f>
        <v/>
      </c>
      <c r="AF1560" s="72">
        <f>VLOOKUP(Table1[[#This Row],[sheet]],Prg!$A$7:$J$31,5,FALSE)</f>
        <v>0</v>
      </c>
      <c r="AG1560" s="72">
        <f>ROW()</f>
        <v>1560</v>
      </c>
    </row>
    <row r="1561" spans="24:33" hidden="1" x14ac:dyDescent="0.3">
      <c r="X1561" s="66">
        <v>9</v>
      </c>
      <c r="Y1561" s="66" t="s">
        <v>481</v>
      </c>
      <c r="Z1561" s="66" t="s">
        <v>30</v>
      </c>
      <c r="AA1561" s="66" t="str">
        <f>IF(OR(VLOOKUP(Table1[[#This Row],[sheet]],Prg!$A$7:$F$31,6,FALSE)=Prg!$O$2,VLOOKUP(Table1[[#This Row],[sheet]],Prg!$A$7:$F$31,6,FALSE)=Prg!$O$3),"Yes","No")</f>
        <v>No</v>
      </c>
      <c r="AB1561" s="66">
        <v>2025</v>
      </c>
      <c r="AC1561" s="72">
        <v>18</v>
      </c>
      <c r="AD1561" s="66">
        <f ca="1">IF(ISERROR(VLOOKUP(Table1[[#This Row],[item]],INDIRECT("'"&amp;Table1[[#This Row],[sheet]]&amp;"'!$A$8:$T$42"),Table1[[#This Row],[r]],FALSE)),"",VLOOKUP(Table1[[#This Row],[item]],INDIRECT("'"&amp;Table1[[#This Row],[sheet]]&amp;"'!$A$8:$T$42"),Table1[[#This Row],[r]],FALSE))</f>
        <v>0</v>
      </c>
      <c r="AE1561" s="72" t="str">
        <f>IF(VLOOKUP(Table1[[#This Row],[sheet]],Prg!$A$7:$J$31,10,FALSE)="","",VLOOKUP(Table1[[#This Row],[sheet]],Prg!$A$7:$J$31,10,FALSE)*1)</f>
        <v/>
      </c>
      <c r="AF1561" s="72">
        <f>VLOOKUP(Table1[[#This Row],[sheet]],Prg!$A$7:$J$31,5,FALSE)</f>
        <v>0</v>
      </c>
      <c r="AG1561" s="72">
        <f>ROW()</f>
        <v>1561</v>
      </c>
    </row>
    <row r="1562" spans="24:33" hidden="1" x14ac:dyDescent="0.3">
      <c r="X1562" s="66">
        <v>9</v>
      </c>
      <c r="Y1562" s="66" t="s">
        <v>482</v>
      </c>
      <c r="Z1562" s="66" t="s">
        <v>27</v>
      </c>
      <c r="AA1562" s="66" t="str">
        <f>IF(OR(VLOOKUP(Table1[[#This Row],[sheet]],Prg!$A$7:$F$31,6,FALSE)=Prg!$O$2,VLOOKUP(Table1[[#This Row],[sheet]],Prg!$A$7:$F$31,6,FALSE)=Prg!$O$3),"Yes","No")</f>
        <v>No</v>
      </c>
      <c r="AB1562" s="66">
        <v>2025</v>
      </c>
      <c r="AC1562" s="72">
        <v>18</v>
      </c>
      <c r="AD1562" s="66">
        <f ca="1">IF(ISERROR(VLOOKUP(Table1[[#This Row],[item]],INDIRECT("'"&amp;Table1[[#This Row],[sheet]]&amp;"'!$A$8:$T$42"),Table1[[#This Row],[r]],FALSE)),"",VLOOKUP(Table1[[#This Row],[item]],INDIRECT("'"&amp;Table1[[#This Row],[sheet]]&amp;"'!$A$8:$T$42"),Table1[[#This Row],[r]],FALSE))</f>
        <v>0</v>
      </c>
      <c r="AE1562" s="72" t="str">
        <f>IF(VLOOKUP(Table1[[#This Row],[sheet]],Prg!$A$7:$J$31,10,FALSE)="","",VLOOKUP(Table1[[#This Row],[sheet]],Prg!$A$7:$J$31,10,FALSE)*1)</f>
        <v/>
      </c>
      <c r="AF1562" s="72">
        <f>VLOOKUP(Table1[[#This Row],[sheet]],Prg!$A$7:$J$31,5,FALSE)</f>
        <v>0</v>
      </c>
      <c r="AG1562" s="72">
        <f>ROW()</f>
        <v>1562</v>
      </c>
    </row>
    <row r="1563" spans="24:33" hidden="1" x14ac:dyDescent="0.3">
      <c r="X1563" s="66">
        <v>9</v>
      </c>
      <c r="Y1563" s="66" t="s">
        <v>476</v>
      </c>
      <c r="Z1563" s="66" t="s">
        <v>469</v>
      </c>
      <c r="AA1563" s="66" t="str">
        <f>IF(OR(VLOOKUP(Table1[[#This Row],[sheet]],Prg!$A$7:$F$31,6,FALSE)=Prg!$O$2,VLOOKUP(Table1[[#This Row],[sheet]],Prg!$A$7:$F$31,6,FALSE)=Prg!$O$3),"Yes","No")</f>
        <v>No</v>
      </c>
      <c r="AB1563" s="66">
        <v>2025</v>
      </c>
      <c r="AC1563" s="72">
        <v>18</v>
      </c>
      <c r="AD1563" s="66">
        <f ca="1">IF(ISERROR(VLOOKUP(Table1[[#This Row],[item]],INDIRECT("'"&amp;Table1[[#This Row],[sheet]]&amp;"'!$A$8:$T$42"),Table1[[#This Row],[r]],FALSE)),"",VLOOKUP(Table1[[#This Row],[item]],INDIRECT("'"&amp;Table1[[#This Row],[sheet]]&amp;"'!$A$8:$T$42"),Table1[[#This Row],[r]],FALSE))</f>
        <v>0</v>
      </c>
      <c r="AE1563" s="72" t="str">
        <f>IF(VLOOKUP(Table1[[#This Row],[sheet]],Prg!$A$7:$J$31,10,FALSE)="","",VLOOKUP(Table1[[#This Row],[sheet]],Prg!$A$7:$J$31,10,FALSE)*1)</f>
        <v/>
      </c>
      <c r="AF1563" s="72">
        <f>VLOOKUP(Table1[[#This Row],[sheet]],Prg!$A$7:$J$31,5,FALSE)</f>
        <v>0</v>
      </c>
      <c r="AG1563" s="72">
        <f>ROW()</f>
        <v>1563</v>
      </c>
    </row>
    <row r="1564" spans="24:33" hidden="1" x14ac:dyDescent="0.3">
      <c r="X1564" s="66">
        <v>9</v>
      </c>
      <c r="Y1564" s="66" t="s">
        <v>483</v>
      </c>
      <c r="Z1564" s="66" t="s">
        <v>470</v>
      </c>
      <c r="AA1564" s="66" t="str">
        <f>IF(OR(VLOOKUP(Table1[[#This Row],[sheet]],Prg!$A$7:$F$31,6,FALSE)=Prg!$O$2,VLOOKUP(Table1[[#This Row],[sheet]],Prg!$A$7:$F$31,6,FALSE)=Prg!$O$3),"Yes","No")</f>
        <v>No</v>
      </c>
      <c r="AB1564" s="66">
        <v>2025</v>
      </c>
      <c r="AC1564" s="72">
        <v>18</v>
      </c>
      <c r="AD1564" s="66">
        <f ca="1">IF(ISERROR(VLOOKUP(Table1[[#This Row],[item]],INDIRECT("'"&amp;Table1[[#This Row],[sheet]]&amp;"'!$A$8:$T$42"),Table1[[#This Row],[r]],FALSE)),"",VLOOKUP(Table1[[#This Row],[item]],INDIRECT("'"&amp;Table1[[#This Row],[sheet]]&amp;"'!$A$8:$T$42"),Table1[[#This Row],[r]],FALSE))</f>
        <v>0</v>
      </c>
      <c r="AE1564" s="72" t="str">
        <f>IF(VLOOKUP(Table1[[#This Row],[sheet]],Prg!$A$7:$J$31,10,FALSE)="","",VLOOKUP(Table1[[#This Row],[sheet]],Prg!$A$7:$J$31,10,FALSE)*1)</f>
        <v/>
      </c>
      <c r="AF1564" s="72">
        <f>VLOOKUP(Table1[[#This Row],[sheet]],Prg!$A$7:$J$31,5,FALSE)</f>
        <v>0</v>
      </c>
      <c r="AG1564" s="72">
        <f>ROW()</f>
        <v>1564</v>
      </c>
    </row>
    <row r="1565" spans="24:33" hidden="1" x14ac:dyDescent="0.3">
      <c r="X1565" s="66">
        <v>9</v>
      </c>
      <c r="Y1565" s="66" t="s">
        <v>484</v>
      </c>
      <c r="Z1565" s="66" t="s">
        <v>471</v>
      </c>
      <c r="AA1565" s="66" t="str">
        <f>IF(OR(VLOOKUP(Table1[[#This Row],[sheet]],Prg!$A$7:$F$31,6,FALSE)=Prg!$O$2,VLOOKUP(Table1[[#This Row],[sheet]],Prg!$A$7:$F$31,6,FALSE)=Prg!$O$3),"Yes","No")</f>
        <v>No</v>
      </c>
      <c r="AB1565" s="66">
        <v>2025</v>
      </c>
      <c r="AC1565" s="72">
        <v>18</v>
      </c>
      <c r="AD1565" s="66">
        <f ca="1">IF(ISERROR(VLOOKUP(Table1[[#This Row],[item]],INDIRECT("'"&amp;Table1[[#This Row],[sheet]]&amp;"'!$A$8:$T$42"),Table1[[#This Row],[r]],FALSE)),"",VLOOKUP(Table1[[#This Row],[item]],INDIRECT("'"&amp;Table1[[#This Row],[sheet]]&amp;"'!$A$8:$T$42"),Table1[[#This Row],[r]],FALSE))</f>
        <v>0</v>
      </c>
      <c r="AE1565" s="72" t="str">
        <f>IF(VLOOKUP(Table1[[#This Row],[sheet]],Prg!$A$7:$J$31,10,FALSE)="","",VLOOKUP(Table1[[#This Row],[sheet]],Prg!$A$7:$J$31,10,FALSE)*1)</f>
        <v/>
      </c>
      <c r="AF1565" s="72">
        <f>VLOOKUP(Table1[[#This Row],[sheet]],Prg!$A$7:$J$31,5,FALSE)</f>
        <v>0</v>
      </c>
      <c r="AG1565" s="72">
        <f>ROW()</f>
        <v>1565</v>
      </c>
    </row>
    <row r="1566" spans="24:33" hidden="1" x14ac:dyDescent="0.3">
      <c r="X1566" s="66">
        <v>9</v>
      </c>
      <c r="Y1566" s="66" t="s">
        <v>485</v>
      </c>
      <c r="Z1566" s="66" t="s">
        <v>472</v>
      </c>
      <c r="AA1566" s="66" t="str">
        <f>IF(OR(VLOOKUP(Table1[[#This Row],[sheet]],Prg!$A$7:$F$31,6,FALSE)=Prg!$O$2,VLOOKUP(Table1[[#This Row],[sheet]],Prg!$A$7:$F$31,6,FALSE)=Prg!$O$3),"Yes","No")</f>
        <v>No</v>
      </c>
      <c r="AB1566" s="66">
        <v>2025</v>
      </c>
      <c r="AC1566" s="72">
        <v>18</v>
      </c>
      <c r="AD1566" s="66">
        <f ca="1">IF(ISERROR(VLOOKUP(Table1[[#This Row],[item]],INDIRECT("'"&amp;Table1[[#This Row],[sheet]]&amp;"'!$A$8:$T$42"),Table1[[#This Row],[r]],FALSE)),"",VLOOKUP(Table1[[#This Row],[item]],INDIRECT("'"&amp;Table1[[#This Row],[sheet]]&amp;"'!$A$8:$T$42"),Table1[[#This Row],[r]],FALSE))</f>
        <v>0</v>
      </c>
      <c r="AE1566" s="72" t="str">
        <f>IF(VLOOKUP(Table1[[#This Row],[sheet]],Prg!$A$7:$J$31,10,FALSE)="","",VLOOKUP(Table1[[#This Row],[sheet]],Prg!$A$7:$J$31,10,FALSE)*1)</f>
        <v/>
      </c>
      <c r="AF1566" s="72">
        <f>VLOOKUP(Table1[[#This Row],[sheet]],Prg!$A$7:$J$31,5,FALSE)</f>
        <v>0</v>
      </c>
      <c r="AG1566" s="72">
        <f>ROW()</f>
        <v>1566</v>
      </c>
    </row>
    <row r="1567" spans="24:33" hidden="1" x14ac:dyDescent="0.3">
      <c r="X1567" s="66">
        <v>9</v>
      </c>
      <c r="Y1567" s="66" t="s">
        <v>486</v>
      </c>
      <c r="Z1567" s="66" t="s">
        <v>31</v>
      </c>
      <c r="AA1567" s="66" t="str">
        <f>IF(OR(VLOOKUP(Table1[[#This Row],[sheet]],Prg!$A$7:$F$31,6,FALSE)=Prg!$O$2,VLOOKUP(Table1[[#This Row],[sheet]],Prg!$A$7:$F$31,6,FALSE)=Prg!$O$3),"Yes","No")</f>
        <v>No</v>
      </c>
      <c r="AB1567" s="66">
        <v>2025</v>
      </c>
      <c r="AC1567" s="72">
        <v>18</v>
      </c>
      <c r="AD1567" s="66">
        <f ca="1">IF(ISERROR(VLOOKUP(Table1[[#This Row],[item]],INDIRECT("'"&amp;Table1[[#This Row],[sheet]]&amp;"'!$A$8:$T$42"),Table1[[#This Row],[r]],FALSE)),"",VLOOKUP(Table1[[#This Row],[item]],INDIRECT("'"&amp;Table1[[#This Row],[sheet]]&amp;"'!$A$8:$T$42"),Table1[[#This Row],[r]],FALSE))</f>
        <v>0</v>
      </c>
      <c r="AE1567" s="72" t="str">
        <f>IF(VLOOKUP(Table1[[#This Row],[sheet]],Prg!$A$7:$J$31,10,FALSE)="","",VLOOKUP(Table1[[#This Row],[sheet]],Prg!$A$7:$J$31,10,FALSE)*1)</f>
        <v/>
      </c>
      <c r="AF1567" s="72">
        <f>VLOOKUP(Table1[[#This Row],[sheet]],Prg!$A$7:$J$31,5,FALSE)</f>
        <v>0</v>
      </c>
      <c r="AG1567" s="72">
        <f>ROW()</f>
        <v>1567</v>
      </c>
    </row>
    <row r="1568" spans="24:33" hidden="1" x14ac:dyDescent="0.3">
      <c r="X1568" s="66">
        <v>9</v>
      </c>
      <c r="Y1568" s="66" t="s">
        <v>487</v>
      </c>
      <c r="Z1568" s="66" t="s">
        <v>12</v>
      </c>
      <c r="AA1568" s="66" t="str">
        <f>IF(OR(VLOOKUP(Table1[[#This Row],[sheet]],Prg!$A$7:$F$31,6,FALSE)=Prg!$O$2,VLOOKUP(Table1[[#This Row],[sheet]],Prg!$A$7:$F$31,6,FALSE)=Prg!$O$3),"Yes","No")</f>
        <v>No</v>
      </c>
      <c r="AB1568" s="66">
        <v>2026</v>
      </c>
      <c r="AC1568" s="72">
        <v>19</v>
      </c>
      <c r="AD1568" s="66">
        <f ca="1">IF(ISERROR(VLOOKUP(Table1[[#This Row],[item]],INDIRECT("'"&amp;Table1[[#This Row],[sheet]]&amp;"'!$A$8:$T$42"),Table1[[#This Row],[r]],FALSE)),"",VLOOKUP(Table1[[#This Row],[item]],INDIRECT("'"&amp;Table1[[#This Row],[sheet]]&amp;"'!$A$8:$T$42"),Table1[[#This Row],[r]],FALSE))</f>
        <v>0</v>
      </c>
      <c r="AE1568" s="72" t="str">
        <f>IF(VLOOKUP(Table1[[#This Row],[sheet]],Prg!$A$7:$J$31,10,FALSE)="","",VLOOKUP(Table1[[#This Row],[sheet]],Prg!$A$7:$J$31,10,FALSE)*1)</f>
        <v/>
      </c>
      <c r="AF1568" s="72">
        <f>VLOOKUP(Table1[[#This Row],[sheet]],Prg!$A$7:$J$31,5,FALSE)</f>
        <v>0</v>
      </c>
      <c r="AG1568" s="72">
        <f>ROW()</f>
        <v>1568</v>
      </c>
    </row>
    <row r="1569" spans="24:33" hidden="1" x14ac:dyDescent="0.3">
      <c r="X1569" s="66">
        <v>9</v>
      </c>
      <c r="Y1569" s="66" t="s">
        <v>488</v>
      </c>
      <c r="Z1569" s="66" t="s">
        <v>13</v>
      </c>
      <c r="AA1569" s="66" t="str">
        <f>IF(OR(VLOOKUP(Table1[[#This Row],[sheet]],Prg!$A$7:$F$31,6,FALSE)=Prg!$O$2,VLOOKUP(Table1[[#This Row],[sheet]],Prg!$A$7:$F$31,6,FALSE)=Prg!$O$3),"Yes","No")</f>
        <v>No</v>
      </c>
      <c r="AB1569" s="66">
        <v>2026</v>
      </c>
      <c r="AC1569" s="72">
        <v>19</v>
      </c>
      <c r="AD1569" s="66">
        <f ca="1">IF(ISERROR(VLOOKUP(Table1[[#This Row],[item]],INDIRECT("'"&amp;Table1[[#This Row],[sheet]]&amp;"'!$A$8:$T$42"),Table1[[#This Row],[r]],FALSE)),"",VLOOKUP(Table1[[#This Row],[item]],INDIRECT("'"&amp;Table1[[#This Row],[sheet]]&amp;"'!$A$8:$T$42"),Table1[[#This Row],[r]],FALSE))</f>
        <v>0</v>
      </c>
      <c r="AE1569" s="72" t="str">
        <f>IF(VLOOKUP(Table1[[#This Row],[sheet]],Prg!$A$7:$J$31,10,FALSE)="","",VLOOKUP(Table1[[#This Row],[sheet]],Prg!$A$7:$J$31,10,FALSE)*1)</f>
        <v/>
      </c>
      <c r="AF1569" s="72">
        <f>VLOOKUP(Table1[[#This Row],[sheet]],Prg!$A$7:$J$31,5,FALSE)</f>
        <v>0</v>
      </c>
      <c r="AG1569" s="72">
        <f>ROW()</f>
        <v>1569</v>
      </c>
    </row>
    <row r="1570" spans="24:33" hidden="1" x14ac:dyDescent="0.3">
      <c r="X1570" s="66">
        <v>9</v>
      </c>
      <c r="Y1570" s="66" t="s">
        <v>489</v>
      </c>
      <c r="Z1570" s="66" t="s">
        <v>14</v>
      </c>
      <c r="AA1570" s="66" t="str">
        <f>IF(OR(VLOOKUP(Table1[[#This Row],[sheet]],Prg!$A$7:$F$31,6,FALSE)=Prg!$O$2,VLOOKUP(Table1[[#This Row],[sheet]],Prg!$A$7:$F$31,6,FALSE)=Prg!$O$3),"Yes","No")</f>
        <v>No</v>
      </c>
      <c r="AB1570" s="66">
        <v>2026</v>
      </c>
      <c r="AC1570" s="72">
        <v>19</v>
      </c>
      <c r="AD1570" s="66">
        <f ca="1">IF(ISERROR(VLOOKUP(Table1[[#This Row],[item]],INDIRECT("'"&amp;Table1[[#This Row],[sheet]]&amp;"'!$A$8:$T$42"),Table1[[#This Row],[r]],FALSE)),"",VLOOKUP(Table1[[#This Row],[item]],INDIRECT("'"&amp;Table1[[#This Row],[sheet]]&amp;"'!$A$8:$T$42"),Table1[[#This Row],[r]],FALSE))</f>
        <v>0</v>
      </c>
      <c r="AE1570" s="72" t="str">
        <f>IF(VLOOKUP(Table1[[#This Row],[sheet]],Prg!$A$7:$J$31,10,FALSE)="","",VLOOKUP(Table1[[#This Row],[sheet]],Prg!$A$7:$J$31,10,FALSE)*1)</f>
        <v/>
      </c>
      <c r="AF1570" s="72">
        <f>VLOOKUP(Table1[[#This Row],[sheet]],Prg!$A$7:$J$31,5,FALSE)</f>
        <v>0</v>
      </c>
      <c r="AG1570" s="72">
        <f>ROW()</f>
        <v>1570</v>
      </c>
    </row>
    <row r="1571" spans="24:33" hidden="1" x14ac:dyDescent="0.3">
      <c r="X1571" s="66">
        <v>9</v>
      </c>
      <c r="Y1571" s="66" t="s">
        <v>490</v>
      </c>
      <c r="Z1571" s="66" t="s">
        <v>464</v>
      </c>
      <c r="AA1571" s="66" t="str">
        <f>IF(OR(VLOOKUP(Table1[[#This Row],[sheet]],Prg!$A$7:$F$31,6,FALSE)=Prg!$O$2,VLOOKUP(Table1[[#This Row],[sheet]],Prg!$A$7:$F$31,6,FALSE)=Prg!$O$3),"Yes","No")</f>
        <v>No</v>
      </c>
      <c r="AB1571" s="66">
        <v>2026</v>
      </c>
      <c r="AC1571" s="72">
        <v>19</v>
      </c>
      <c r="AD1571" s="66">
        <f ca="1">IF(ISERROR(VLOOKUP(Table1[[#This Row],[item]],INDIRECT("'"&amp;Table1[[#This Row],[sheet]]&amp;"'!$A$8:$T$42"),Table1[[#This Row],[r]],FALSE)),"",VLOOKUP(Table1[[#This Row],[item]],INDIRECT("'"&amp;Table1[[#This Row],[sheet]]&amp;"'!$A$8:$T$42"),Table1[[#This Row],[r]],FALSE))</f>
        <v>0</v>
      </c>
      <c r="AE1571" s="72" t="str">
        <f>IF(VLOOKUP(Table1[[#This Row],[sheet]],Prg!$A$7:$J$31,10,FALSE)="","",VLOOKUP(Table1[[#This Row],[sheet]],Prg!$A$7:$J$31,10,FALSE)*1)</f>
        <v/>
      </c>
      <c r="AF1571" s="72">
        <f>VLOOKUP(Table1[[#This Row],[sheet]],Prg!$A$7:$J$31,5,FALSE)</f>
        <v>0</v>
      </c>
      <c r="AG1571" s="72">
        <f>ROW()</f>
        <v>1571</v>
      </c>
    </row>
    <row r="1572" spans="24:33" hidden="1" x14ac:dyDescent="0.3">
      <c r="X1572" s="66">
        <v>9</v>
      </c>
      <c r="Y1572" s="66" t="s">
        <v>491</v>
      </c>
      <c r="Z1572" s="66" t="s">
        <v>15</v>
      </c>
      <c r="AA1572" s="66" t="str">
        <f>IF(OR(VLOOKUP(Table1[[#This Row],[sheet]],Prg!$A$7:$F$31,6,FALSE)=Prg!$O$2,VLOOKUP(Table1[[#This Row],[sheet]],Prg!$A$7:$F$31,6,FALSE)=Prg!$O$3),"Yes","No")</f>
        <v>No</v>
      </c>
      <c r="AB1572" s="66">
        <v>2026</v>
      </c>
      <c r="AC1572" s="72">
        <v>19</v>
      </c>
      <c r="AD1572" s="66">
        <f ca="1">IF(ISERROR(VLOOKUP(Table1[[#This Row],[item]],INDIRECT("'"&amp;Table1[[#This Row],[sheet]]&amp;"'!$A$8:$T$42"),Table1[[#This Row],[r]],FALSE)),"",VLOOKUP(Table1[[#This Row],[item]],INDIRECT("'"&amp;Table1[[#This Row],[sheet]]&amp;"'!$A$8:$T$42"),Table1[[#This Row],[r]],FALSE))</f>
        <v>0</v>
      </c>
      <c r="AE1572" s="72" t="str">
        <f>IF(VLOOKUP(Table1[[#This Row],[sheet]],Prg!$A$7:$J$31,10,FALSE)="","",VLOOKUP(Table1[[#This Row],[sheet]],Prg!$A$7:$J$31,10,FALSE)*1)</f>
        <v/>
      </c>
      <c r="AF1572" s="72">
        <f>VLOOKUP(Table1[[#This Row],[sheet]],Prg!$A$7:$J$31,5,FALSE)</f>
        <v>0</v>
      </c>
      <c r="AG1572" s="72">
        <f>ROW()</f>
        <v>1572</v>
      </c>
    </row>
    <row r="1573" spans="24:33" hidden="1" x14ac:dyDescent="0.3">
      <c r="X1573" s="66">
        <v>9</v>
      </c>
      <c r="Y1573" s="66" t="s">
        <v>492</v>
      </c>
      <c r="Z1573" s="66" t="s">
        <v>16</v>
      </c>
      <c r="AA1573" s="66" t="str">
        <f>IF(OR(VLOOKUP(Table1[[#This Row],[sheet]],Prg!$A$7:$F$31,6,FALSE)=Prg!$O$2,VLOOKUP(Table1[[#This Row],[sheet]],Prg!$A$7:$F$31,6,FALSE)=Prg!$O$3),"Yes","No")</f>
        <v>No</v>
      </c>
      <c r="AB1573" s="66">
        <v>2026</v>
      </c>
      <c r="AC1573" s="72">
        <v>19</v>
      </c>
      <c r="AD1573" s="66">
        <f ca="1">IF(ISERROR(VLOOKUP(Table1[[#This Row],[item]],INDIRECT("'"&amp;Table1[[#This Row],[sheet]]&amp;"'!$A$8:$T$42"),Table1[[#This Row],[r]],FALSE)),"",VLOOKUP(Table1[[#This Row],[item]],INDIRECT("'"&amp;Table1[[#This Row],[sheet]]&amp;"'!$A$8:$T$42"),Table1[[#This Row],[r]],FALSE))</f>
        <v>0</v>
      </c>
      <c r="AE1573" s="72" t="str">
        <f>IF(VLOOKUP(Table1[[#This Row],[sheet]],Prg!$A$7:$J$31,10,FALSE)="","",VLOOKUP(Table1[[#This Row],[sheet]],Prg!$A$7:$J$31,10,FALSE)*1)</f>
        <v/>
      </c>
      <c r="AF1573" s="72">
        <f>VLOOKUP(Table1[[#This Row],[sheet]],Prg!$A$7:$J$31,5,FALSE)</f>
        <v>0</v>
      </c>
      <c r="AG1573" s="72">
        <f>ROW()</f>
        <v>1573</v>
      </c>
    </row>
    <row r="1574" spans="24:33" hidden="1" x14ac:dyDescent="0.3">
      <c r="X1574" s="66">
        <v>9</v>
      </c>
      <c r="Y1574" s="66" t="s">
        <v>493</v>
      </c>
      <c r="Z1574" s="66" t="s">
        <v>17</v>
      </c>
      <c r="AA1574" s="66" t="str">
        <f>IF(OR(VLOOKUP(Table1[[#This Row],[sheet]],Prg!$A$7:$F$31,6,FALSE)=Prg!$O$2,VLOOKUP(Table1[[#This Row],[sheet]],Prg!$A$7:$F$31,6,FALSE)=Prg!$O$3),"Yes","No")</f>
        <v>No</v>
      </c>
      <c r="AB1574" s="66">
        <v>2026</v>
      </c>
      <c r="AC1574" s="72">
        <v>19</v>
      </c>
      <c r="AD1574" s="66">
        <f ca="1">IF(ISERROR(VLOOKUP(Table1[[#This Row],[item]],INDIRECT("'"&amp;Table1[[#This Row],[sheet]]&amp;"'!$A$8:$T$42"),Table1[[#This Row],[r]],FALSE)),"",VLOOKUP(Table1[[#This Row],[item]],INDIRECT("'"&amp;Table1[[#This Row],[sheet]]&amp;"'!$A$8:$T$42"),Table1[[#This Row],[r]],FALSE))</f>
        <v>0</v>
      </c>
      <c r="AE1574" s="72" t="str">
        <f>IF(VLOOKUP(Table1[[#This Row],[sheet]],Prg!$A$7:$J$31,10,FALSE)="","",VLOOKUP(Table1[[#This Row],[sheet]],Prg!$A$7:$J$31,10,FALSE)*1)</f>
        <v/>
      </c>
      <c r="AF1574" s="72">
        <f>VLOOKUP(Table1[[#This Row],[sheet]],Prg!$A$7:$J$31,5,FALSE)</f>
        <v>0</v>
      </c>
      <c r="AG1574" s="72">
        <f>ROW()</f>
        <v>1574</v>
      </c>
    </row>
    <row r="1575" spans="24:33" hidden="1" x14ac:dyDescent="0.3">
      <c r="X1575" s="66">
        <v>9</v>
      </c>
      <c r="Y1575" s="66" t="s">
        <v>494</v>
      </c>
      <c r="Z1575" s="66" t="s">
        <v>465</v>
      </c>
      <c r="AA1575" s="66" t="str">
        <f>IF(OR(VLOOKUP(Table1[[#This Row],[sheet]],Prg!$A$7:$F$31,6,FALSE)=Prg!$O$2,VLOOKUP(Table1[[#This Row],[sheet]],Prg!$A$7:$F$31,6,FALSE)=Prg!$O$3),"Yes","No")</f>
        <v>No</v>
      </c>
      <c r="AB1575" s="66">
        <v>2026</v>
      </c>
      <c r="AC1575" s="72">
        <v>19</v>
      </c>
      <c r="AD1575" s="66">
        <f ca="1">IF(ISERROR(VLOOKUP(Table1[[#This Row],[item]],INDIRECT("'"&amp;Table1[[#This Row],[sheet]]&amp;"'!$A$8:$T$42"),Table1[[#This Row],[r]],FALSE)),"",VLOOKUP(Table1[[#This Row],[item]],INDIRECT("'"&amp;Table1[[#This Row],[sheet]]&amp;"'!$A$8:$T$42"),Table1[[#This Row],[r]],FALSE))</f>
        <v>0</v>
      </c>
      <c r="AE1575" s="72" t="str">
        <f>IF(VLOOKUP(Table1[[#This Row],[sheet]],Prg!$A$7:$J$31,10,FALSE)="","",VLOOKUP(Table1[[#This Row],[sheet]],Prg!$A$7:$J$31,10,FALSE)*1)</f>
        <v/>
      </c>
      <c r="AF1575" s="72">
        <f>VLOOKUP(Table1[[#This Row],[sheet]],Prg!$A$7:$J$31,5,FALSE)</f>
        <v>0</v>
      </c>
      <c r="AG1575" s="72">
        <f>ROW()</f>
        <v>1575</v>
      </c>
    </row>
    <row r="1576" spans="24:33" hidden="1" x14ac:dyDescent="0.3">
      <c r="X1576" s="66">
        <v>9</v>
      </c>
      <c r="Y1576" s="66" t="s">
        <v>495</v>
      </c>
      <c r="Z1576" s="66" t="s">
        <v>18</v>
      </c>
      <c r="AA1576" s="66" t="str">
        <f>IF(OR(VLOOKUP(Table1[[#This Row],[sheet]],Prg!$A$7:$F$31,6,FALSE)=Prg!$O$2,VLOOKUP(Table1[[#This Row],[sheet]],Prg!$A$7:$F$31,6,FALSE)=Prg!$O$3),"Yes","No")</f>
        <v>No</v>
      </c>
      <c r="AB1576" s="66">
        <v>2026</v>
      </c>
      <c r="AC1576" s="72">
        <v>19</v>
      </c>
      <c r="AD1576" s="66">
        <f ca="1">IF(ISERROR(VLOOKUP(Table1[[#This Row],[item]],INDIRECT("'"&amp;Table1[[#This Row],[sheet]]&amp;"'!$A$8:$T$42"),Table1[[#This Row],[r]],FALSE)),"",VLOOKUP(Table1[[#This Row],[item]],INDIRECT("'"&amp;Table1[[#This Row],[sheet]]&amp;"'!$A$8:$T$42"),Table1[[#This Row],[r]],FALSE))</f>
        <v>0</v>
      </c>
      <c r="AE1576" s="72" t="str">
        <f>IF(VLOOKUP(Table1[[#This Row],[sheet]],Prg!$A$7:$J$31,10,FALSE)="","",VLOOKUP(Table1[[#This Row],[sheet]],Prg!$A$7:$J$31,10,FALSE)*1)</f>
        <v/>
      </c>
      <c r="AF1576" s="72">
        <f>VLOOKUP(Table1[[#This Row],[sheet]],Prg!$A$7:$J$31,5,FALSE)</f>
        <v>0</v>
      </c>
      <c r="AG1576" s="72">
        <f>ROW()</f>
        <v>1576</v>
      </c>
    </row>
    <row r="1577" spans="24:33" hidden="1" x14ac:dyDescent="0.3">
      <c r="X1577" s="66">
        <v>9</v>
      </c>
      <c r="Y1577" s="66" t="s">
        <v>496</v>
      </c>
      <c r="Z1577" s="66" t="s">
        <v>19</v>
      </c>
      <c r="AA1577" s="66" t="str">
        <f>IF(OR(VLOOKUP(Table1[[#This Row],[sheet]],Prg!$A$7:$F$31,6,FALSE)=Prg!$O$2,VLOOKUP(Table1[[#This Row],[sheet]],Prg!$A$7:$F$31,6,FALSE)=Prg!$O$3),"Yes","No")</f>
        <v>No</v>
      </c>
      <c r="AB1577" s="66">
        <v>2026</v>
      </c>
      <c r="AC1577" s="72">
        <v>19</v>
      </c>
      <c r="AD1577" s="66">
        <f ca="1">IF(ISERROR(VLOOKUP(Table1[[#This Row],[item]],INDIRECT("'"&amp;Table1[[#This Row],[sheet]]&amp;"'!$A$8:$T$42"),Table1[[#This Row],[r]],FALSE)),"",VLOOKUP(Table1[[#This Row],[item]],INDIRECT("'"&amp;Table1[[#This Row],[sheet]]&amp;"'!$A$8:$T$42"),Table1[[#This Row],[r]],FALSE))</f>
        <v>0</v>
      </c>
      <c r="AE1577" s="72" t="str">
        <f>IF(VLOOKUP(Table1[[#This Row],[sheet]],Prg!$A$7:$J$31,10,FALSE)="","",VLOOKUP(Table1[[#This Row],[sheet]],Prg!$A$7:$J$31,10,FALSE)*1)</f>
        <v/>
      </c>
      <c r="AF1577" s="72">
        <f>VLOOKUP(Table1[[#This Row],[sheet]],Prg!$A$7:$J$31,5,FALSE)</f>
        <v>0</v>
      </c>
      <c r="AG1577" s="72">
        <f>ROW()</f>
        <v>1577</v>
      </c>
    </row>
    <row r="1578" spans="24:33" hidden="1" x14ac:dyDescent="0.3">
      <c r="X1578" s="66">
        <v>9</v>
      </c>
      <c r="Y1578" s="66" t="s">
        <v>497</v>
      </c>
      <c r="Z1578" s="66" t="s">
        <v>20</v>
      </c>
      <c r="AA1578" s="66" t="str">
        <f>IF(OR(VLOOKUP(Table1[[#This Row],[sheet]],Prg!$A$7:$F$31,6,FALSE)=Prg!$O$2,VLOOKUP(Table1[[#This Row],[sheet]],Prg!$A$7:$F$31,6,FALSE)=Prg!$O$3),"Yes","No")</f>
        <v>No</v>
      </c>
      <c r="AB1578" s="66">
        <v>2026</v>
      </c>
      <c r="AC1578" s="72">
        <v>19</v>
      </c>
      <c r="AD1578" s="66">
        <f ca="1">IF(ISERROR(VLOOKUP(Table1[[#This Row],[item]],INDIRECT("'"&amp;Table1[[#This Row],[sheet]]&amp;"'!$A$8:$T$42"),Table1[[#This Row],[r]],FALSE)),"",VLOOKUP(Table1[[#This Row],[item]],INDIRECT("'"&amp;Table1[[#This Row],[sheet]]&amp;"'!$A$8:$T$42"),Table1[[#This Row],[r]],FALSE))</f>
        <v>0</v>
      </c>
      <c r="AE1578" s="72" t="str">
        <f>IF(VLOOKUP(Table1[[#This Row],[sheet]],Prg!$A$7:$J$31,10,FALSE)="","",VLOOKUP(Table1[[#This Row],[sheet]],Prg!$A$7:$J$31,10,FALSE)*1)</f>
        <v/>
      </c>
      <c r="AF1578" s="72">
        <f>VLOOKUP(Table1[[#This Row],[sheet]],Prg!$A$7:$J$31,5,FALSE)</f>
        <v>0</v>
      </c>
      <c r="AG1578" s="72">
        <f>ROW()</f>
        <v>1578</v>
      </c>
    </row>
    <row r="1579" spans="24:33" hidden="1" x14ac:dyDescent="0.3">
      <c r="X1579" s="66">
        <v>9</v>
      </c>
      <c r="Y1579" s="66" t="s">
        <v>498</v>
      </c>
      <c r="Z1579" s="66" t="s">
        <v>466</v>
      </c>
      <c r="AA1579" s="66" t="str">
        <f>IF(OR(VLOOKUP(Table1[[#This Row],[sheet]],Prg!$A$7:$F$31,6,FALSE)=Prg!$O$2,VLOOKUP(Table1[[#This Row],[sheet]],Prg!$A$7:$F$31,6,FALSE)=Prg!$O$3),"Yes","No")</f>
        <v>No</v>
      </c>
      <c r="AB1579" s="66">
        <v>2026</v>
      </c>
      <c r="AC1579" s="72">
        <v>19</v>
      </c>
      <c r="AD1579" s="66">
        <f ca="1">IF(ISERROR(VLOOKUP(Table1[[#This Row],[item]],INDIRECT("'"&amp;Table1[[#This Row],[sheet]]&amp;"'!$A$8:$T$42"),Table1[[#This Row],[r]],FALSE)),"",VLOOKUP(Table1[[#This Row],[item]],INDIRECT("'"&amp;Table1[[#This Row],[sheet]]&amp;"'!$A$8:$T$42"),Table1[[#This Row],[r]],FALSE))</f>
        <v>0</v>
      </c>
      <c r="AE1579" s="72" t="str">
        <f>IF(VLOOKUP(Table1[[#This Row],[sheet]],Prg!$A$7:$J$31,10,FALSE)="","",VLOOKUP(Table1[[#This Row],[sheet]],Prg!$A$7:$J$31,10,FALSE)*1)</f>
        <v/>
      </c>
      <c r="AF1579" s="72">
        <f>VLOOKUP(Table1[[#This Row],[sheet]],Prg!$A$7:$J$31,5,FALSE)</f>
        <v>0</v>
      </c>
      <c r="AG1579" s="72">
        <f>ROW()</f>
        <v>1579</v>
      </c>
    </row>
    <row r="1580" spans="24:33" hidden="1" x14ac:dyDescent="0.3">
      <c r="X1580" s="66">
        <v>9</v>
      </c>
      <c r="Y1580" s="66" t="s">
        <v>499</v>
      </c>
      <c r="Z1580" s="66" t="s">
        <v>21</v>
      </c>
      <c r="AA1580" s="66" t="str">
        <f>IF(OR(VLOOKUP(Table1[[#This Row],[sheet]],Prg!$A$7:$F$31,6,FALSE)=Prg!$O$2,VLOOKUP(Table1[[#This Row],[sheet]],Prg!$A$7:$F$31,6,FALSE)=Prg!$O$3),"Yes","No")</f>
        <v>No</v>
      </c>
      <c r="AB1580" s="66">
        <v>2026</v>
      </c>
      <c r="AC1580" s="72">
        <v>19</v>
      </c>
      <c r="AD1580" s="66">
        <f ca="1">IF(ISERROR(VLOOKUP(Table1[[#This Row],[item]],INDIRECT("'"&amp;Table1[[#This Row],[sheet]]&amp;"'!$A$8:$T$42"),Table1[[#This Row],[r]],FALSE)),"",VLOOKUP(Table1[[#This Row],[item]],INDIRECT("'"&amp;Table1[[#This Row],[sheet]]&amp;"'!$A$8:$T$42"),Table1[[#This Row],[r]],FALSE))</f>
        <v>0</v>
      </c>
      <c r="AE1580" s="72" t="str">
        <f>IF(VLOOKUP(Table1[[#This Row],[sheet]],Prg!$A$7:$J$31,10,FALSE)="","",VLOOKUP(Table1[[#This Row],[sheet]],Prg!$A$7:$J$31,10,FALSE)*1)</f>
        <v/>
      </c>
      <c r="AF1580" s="72">
        <f>VLOOKUP(Table1[[#This Row],[sheet]],Prg!$A$7:$J$31,5,FALSE)</f>
        <v>0</v>
      </c>
      <c r="AG1580" s="72">
        <f>ROW()</f>
        <v>1580</v>
      </c>
    </row>
    <row r="1581" spans="24:33" hidden="1" x14ac:dyDescent="0.3">
      <c r="X1581" s="66">
        <v>9</v>
      </c>
      <c r="Y1581" s="66" t="s">
        <v>500</v>
      </c>
      <c r="Z1581" s="66" t="s">
        <v>22</v>
      </c>
      <c r="AA1581" s="66" t="str">
        <f>IF(OR(VLOOKUP(Table1[[#This Row],[sheet]],Prg!$A$7:$F$31,6,FALSE)=Prg!$O$2,VLOOKUP(Table1[[#This Row],[sheet]],Prg!$A$7:$F$31,6,FALSE)=Prg!$O$3),"Yes","No")</f>
        <v>No</v>
      </c>
      <c r="AB1581" s="66">
        <v>2026</v>
      </c>
      <c r="AC1581" s="72">
        <v>19</v>
      </c>
      <c r="AD1581" s="66">
        <f ca="1">IF(ISERROR(VLOOKUP(Table1[[#This Row],[item]],INDIRECT("'"&amp;Table1[[#This Row],[sheet]]&amp;"'!$A$8:$T$42"),Table1[[#This Row],[r]],FALSE)),"",VLOOKUP(Table1[[#This Row],[item]],INDIRECT("'"&amp;Table1[[#This Row],[sheet]]&amp;"'!$A$8:$T$42"),Table1[[#This Row],[r]],FALSE))</f>
        <v>0</v>
      </c>
      <c r="AE1581" s="72" t="str">
        <f>IF(VLOOKUP(Table1[[#This Row],[sheet]],Prg!$A$7:$J$31,10,FALSE)="","",VLOOKUP(Table1[[#This Row],[sheet]],Prg!$A$7:$J$31,10,FALSE)*1)</f>
        <v/>
      </c>
      <c r="AF1581" s="72">
        <f>VLOOKUP(Table1[[#This Row],[sheet]],Prg!$A$7:$J$31,5,FALSE)</f>
        <v>0</v>
      </c>
      <c r="AG1581" s="72">
        <f>ROW()</f>
        <v>1581</v>
      </c>
    </row>
    <row r="1582" spans="24:33" hidden="1" x14ac:dyDescent="0.3">
      <c r="X1582" s="66">
        <v>9</v>
      </c>
      <c r="Y1582" s="66" t="s">
        <v>501</v>
      </c>
      <c r="Z1582" s="66" t="s">
        <v>23</v>
      </c>
      <c r="AA1582" s="66" t="str">
        <f>IF(OR(VLOOKUP(Table1[[#This Row],[sheet]],Prg!$A$7:$F$31,6,FALSE)=Prg!$O$2,VLOOKUP(Table1[[#This Row],[sheet]],Prg!$A$7:$F$31,6,FALSE)=Prg!$O$3),"Yes","No")</f>
        <v>No</v>
      </c>
      <c r="AB1582" s="66">
        <v>2026</v>
      </c>
      <c r="AC1582" s="72">
        <v>19</v>
      </c>
      <c r="AD1582" s="66">
        <f ca="1">IF(ISERROR(VLOOKUP(Table1[[#This Row],[item]],INDIRECT("'"&amp;Table1[[#This Row],[sheet]]&amp;"'!$A$8:$T$42"),Table1[[#This Row],[r]],FALSE)),"",VLOOKUP(Table1[[#This Row],[item]],INDIRECT("'"&amp;Table1[[#This Row],[sheet]]&amp;"'!$A$8:$T$42"),Table1[[#This Row],[r]],FALSE))</f>
        <v>0</v>
      </c>
      <c r="AE1582" s="72" t="str">
        <f>IF(VLOOKUP(Table1[[#This Row],[sheet]],Prg!$A$7:$J$31,10,FALSE)="","",VLOOKUP(Table1[[#This Row],[sheet]],Prg!$A$7:$J$31,10,FALSE)*1)</f>
        <v/>
      </c>
      <c r="AF1582" s="72">
        <f>VLOOKUP(Table1[[#This Row],[sheet]],Prg!$A$7:$J$31,5,FALSE)</f>
        <v>0</v>
      </c>
      <c r="AG1582" s="72">
        <f>ROW()</f>
        <v>1582</v>
      </c>
    </row>
    <row r="1583" spans="24:33" hidden="1" x14ac:dyDescent="0.3">
      <c r="X1583" s="66">
        <v>9</v>
      </c>
      <c r="Y1583" s="66" t="s">
        <v>502</v>
      </c>
      <c r="Z1583" s="66" t="s">
        <v>467</v>
      </c>
      <c r="AA1583" s="66" t="str">
        <f>IF(OR(VLOOKUP(Table1[[#This Row],[sheet]],Prg!$A$7:$F$31,6,FALSE)=Prg!$O$2,VLOOKUP(Table1[[#This Row],[sheet]],Prg!$A$7:$F$31,6,FALSE)=Prg!$O$3),"Yes","No")</f>
        <v>No</v>
      </c>
      <c r="AB1583" s="66">
        <v>2026</v>
      </c>
      <c r="AC1583" s="72">
        <v>19</v>
      </c>
      <c r="AD1583" s="66">
        <f ca="1">IF(ISERROR(VLOOKUP(Table1[[#This Row],[item]],INDIRECT("'"&amp;Table1[[#This Row],[sheet]]&amp;"'!$A$8:$T$42"),Table1[[#This Row],[r]],FALSE)),"",VLOOKUP(Table1[[#This Row],[item]],INDIRECT("'"&amp;Table1[[#This Row],[sheet]]&amp;"'!$A$8:$T$42"),Table1[[#This Row],[r]],FALSE))</f>
        <v>0</v>
      </c>
      <c r="AE1583" s="72" t="str">
        <f>IF(VLOOKUP(Table1[[#This Row],[sheet]],Prg!$A$7:$J$31,10,FALSE)="","",VLOOKUP(Table1[[#This Row],[sheet]],Prg!$A$7:$J$31,10,FALSE)*1)</f>
        <v/>
      </c>
      <c r="AF1583" s="72">
        <f>VLOOKUP(Table1[[#This Row],[sheet]],Prg!$A$7:$J$31,5,FALSE)</f>
        <v>0</v>
      </c>
      <c r="AG1583" s="72">
        <f>ROW()</f>
        <v>1583</v>
      </c>
    </row>
    <row r="1584" spans="24:33" hidden="1" x14ac:dyDescent="0.3">
      <c r="X1584" s="66">
        <v>9</v>
      </c>
      <c r="Y1584" s="66" t="s">
        <v>473</v>
      </c>
      <c r="Z1584" s="66" t="s">
        <v>1</v>
      </c>
      <c r="AA1584" s="66" t="str">
        <f>IF(OR(VLOOKUP(Table1[[#This Row],[sheet]],Prg!$A$7:$F$31,6,FALSE)=Prg!$O$2,VLOOKUP(Table1[[#This Row],[sheet]],Prg!$A$7:$F$31,6,FALSE)=Prg!$O$3),"Yes","No")</f>
        <v>No</v>
      </c>
      <c r="AB1584" s="66">
        <v>2026</v>
      </c>
      <c r="AC1584" s="72">
        <v>19</v>
      </c>
      <c r="AD1584" s="66">
        <f ca="1">IF(ISERROR(VLOOKUP(Table1[[#This Row],[item]],INDIRECT("'"&amp;Table1[[#This Row],[sheet]]&amp;"'!$A$8:$T$42"),Table1[[#This Row],[r]],FALSE)),"",VLOOKUP(Table1[[#This Row],[item]],INDIRECT("'"&amp;Table1[[#This Row],[sheet]]&amp;"'!$A$8:$T$42"),Table1[[#This Row],[r]],FALSE))</f>
        <v>0</v>
      </c>
      <c r="AE1584" s="72" t="str">
        <f>IF(VLOOKUP(Table1[[#This Row],[sheet]],Prg!$A$7:$J$31,10,FALSE)="","",VLOOKUP(Table1[[#This Row],[sheet]],Prg!$A$7:$J$31,10,FALSE)*1)</f>
        <v/>
      </c>
      <c r="AF1584" s="72">
        <f>VLOOKUP(Table1[[#This Row],[sheet]],Prg!$A$7:$J$31,5,FALSE)</f>
        <v>0</v>
      </c>
      <c r="AG1584" s="72">
        <f>ROW()</f>
        <v>1584</v>
      </c>
    </row>
    <row r="1585" spans="24:33" hidden="1" x14ac:dyDescent="0.3">
      <c r="X1585" s="66">
        <v>9</v>
      </c>
      <c r="Y1585" s="66" t="s">
        <v>474</v>
      </c>
      <c r="Z1585" s="66" t="s">
        <v>24</v>
      </c>
      <c r="AA1585" s="66" t="str">
        <f>IF(OR(VLOOKUP(Table1[[#This Row],[sheet]],Prg!$A$7:$F$31,6,FALSE)=Prg!$O$2,VLOOKUP(Table1[[#This Row],[sheet]],Prg!$A$7:$F$31,6,FALSE)=Prg!$O$3),"Yes","No")</f>
        <v>No</v>
      </c>
      <c r="AB1585" s="66">
        <v>2026</v>
      </c>
      <c r="AC1585" s="72">
        <v>19</v>
      </c>
      <c r="AD1585" s="66">
        <f ca="1">IF(ISERROR(VLOOKUP(Table1[[#This Row],[item]],INDIRECT("'"&amp;Table1[[#This Row],[sheet]]&amp;"'!$A$8:$T$42"),Table1[[#This Row],[r]],FALSE)),"",VLOOKUP(Table1[[#This Row],[item]],INDIRECT("'"&amp;Table1[[#This Row],[sheet]]&amp;"'!$A$8:$T$42"),Table1[[#This Row],[r]],FALSE))</f>
        <v>0</v>
      </c>
      <c r="AE1585" s="72" t="str">
        <f>IF(VLOOKUP(Table1[[#This Row],[sheet]],Prg!$A$7:$J$31,10,FALSE)="","",VLOOKUP(Table1[[#This Row],[sheet]],Prg!$A$7:$J$31,10,FALSE)*1)</f>
        <v/>
      </c>
      <c r="AF1585" s="72">
        <f>VLOOKUP(Table1[[#This Row],[sheet]],Prg!$A$7:$J$31,5,FALSE)</f>
        <v>0</v>
      </c>
      <c r="AG1585" s="72">
        <f>ROW()</f>
        <v>1585</v>
      </c>
    </row>
    <row r="1586" spans="24:33" hidden="1" x14ac:dyDescent="0.3">
      <c r="X1586" s="66">
        <v>9</v>
      </c>
      <c r="Y1586" s="66" t="s">
        <v>477</v>
      </c>
      <c r="Z1586" s="66" t="s">
        <v>25</v>
      </c>
      <c r="AA1586" s="66" t="str">
        <f>IF(OR(VLOOKUP(Table1[[#This Row],[sheet]],Prg!$A$7:$F$31,6,FALSE)=Prg!$O$2,VLOOKUP(Table1[[#This Row],[sheet]],Prg!$A$7:$F$31,6,FALSE)=Prg!$O$3),"Yes","No")</f>
        <v>No</v>
      </c>
      <c r="AB1586" s="66">
        <v>2026</v>
      </c>
      <c r="AC1586" s="72">
        <v>19</v>
      </c>
      <c r="AD1586" s="66">
        <f ca="1">IF(ISERROR(VLOOKUP(Table1[[#This Row],[item]],INDIRECT("'"&amp;Table1[[#This Row],[sheet]]&amp;"'!$A$8:$T$42"),Table1[[#This Row],[r]],FALSE)),"",VLOOKUP(Table1[[#This Row],[item]],INDIRECT("'"&amp;Table1[[#This Row],[sheet]]&amp;"'!$A$8:$T$42"),Table1[[#This Row],[r]],FALSE))</f>
        <v>0</v>
      </c>
      <c r="AE1586" s="72" t="str">
        <f>IF(VLOOKUP(Table1[[#This Row],[sheet]],Prg!$A$7:$J$31,10,FALSE)="","",VLOOKUP(Table1[[#This Row],[sheet]],Prg!$A$7:$J$31,10,FALSE)*1)</f>
        <v/>
      </c>
      <c r="AF1586" s="72">
        <f>VLOOKUP(Table1[[#This Row],[sheet]],Prg!$A$7:$J$31,5,FALSE)</f>
        <v>0</v>
      </c>
      <c r="AG1586" s="72">
        <f>ROW()</f>
        <v>1586</v>
      </c>
    </row>
    <row r="1587" spans="24:33" hidden="1" x14ac:dyDescent="0.3">
      <c r="X1587" s="66">
        <v>9</v>
      </c>
      <c r="Y1587" s="66" t="s">
        <v>478</v>
      </c>
      <c r="Z1587" s="66" t="s">
        <v>26</v>
      </c>
      <c r="AA1587" s="66" t="str">
        <f>IF(OR(VLOOKUP(Table1[[#This Row],[sheet]],Prg!$A$7:$F$31,6,FALSE)=Prg!$O$2,VLOOKUP(Table1[[#This Row],[sheet]],Prg!$A$7:$F$31,6,FALSE)=Prg!$O$3),"Yes","No")</f>
        <v>No</v>
      </c>
      <c r="AB1587" s="66">
        <v>2026</v>
      </c>
      <c r="AC1587" s="72">
        <v>19</v>
      </c>
      <c r="AD1587" s="66">
        <f ca="1">IF(ISERROR(VLOOKUP(Table1[[#This Row],[item]],INDIRECT("'"&amp;Table1[[#This Row],[sheet]]&amp;"'!$A$8:$T$42"),Table1[[#This Row],[r]],FALSE)),"",VLOOKUP(Table1[[#This Row],[item]],INDIRECT("'"&amp;Table1[[#This Row],[sheet]]&amp;"'!$A$8:$T$42"),Table1[[#This Row],[r]],FALSE))</f>
        <v>0</v>
      </c>
      <c r="AE1587" s="72" t="str">
        <f>IF(VLOOKUP(Table1[[#This Row],[sheet]],Prg!$A$7:$J$31,10,FALSE)="","",VLOOKUP(Table1[[#This Row],[sheet]],Prg!$A$7:$J$31,10,FALSE)*1)</f>
        <v/>
      </c>
      <c r="AF1587" s="72">
        <f>VLOOKUP(Table1[[#This Row],[sheet]],Prg!$A$7:$J$31,5,FALSE)</f>
        <v>0</v>
      </c>
      <c r="AG1587" s="72">
        <f>ROW()</f>
        <v>1587</v>
      </c>
    </row>
    <row r="1588" spans="24:33" hidden="1" x14ac:dyDescent="0.3">
      <c r="X1588" s="66">
        <v>9</v>
      </c>
      <c r="Y1588" s="66" t="s">
        <v>479</v>
      </c>
      <c r="Z1588" s="66" t="s">
        <v>27</v>
      </c>
      <c r="AA1588" s="66" t="str">
        <f>IF(OR(VLOOKUP(Table1[[#This Row],[sheet]],Prg!$A$7:$F$31,6,FALSE)=Prg!$O$2,VLOOKUP(Table1[[#This Row],[sheet]],Prg!$A$7:$F$31,6,FALSE)=Prg!$O$3),"Yes","No")</f>
        <v>No</v>
      </c>
      <c r="AB1588" s="66">
        <v>2026</v>
      </c>
      <c r="AC1588" s="72">
        <v>19</v>
      </c>
      <c r="AD1588" s="66">
        <f ca="1">IF(ISERROR(VLOOKUP(Table1[[#This Row],[item]],INDIRECT("'"&amp;Table1[[#This Row],[sheet]]&amp;"'!$A$8:$T$42"),Table1[[#This Row],[r]],FALSE)),"",VLOOKUP(Table1[[#This Row],[item]],INDIRECT("'"&amp;Table1[[#This Row],[sheet]]&amp;"'!$A$8:$T$42"),Table1[[#This Row],[r]],FALSE))</f>
        <v>0</v>
      </c>
      <c r="AE1588" s="72" t="str">
        <f>IF(VLOOKUP(Table1[[#This Row],[sheet]],Prg!$A$7:$J$31,10,FALSE)="","",VLOOKUP(Table1[[#This Row],[sheet]],Prg!$A$7:$J$31,10,FALSE)*1)</f>
        <v/>
      </c>
      <c r="AF1588" s="72">
        <f>VLOOKUP(Table1[[#This Row],[sheet]],Prg!$A$7:$J$31,5,FALSE)</f>
        <v>0</v>
      </c>
      <c r="AG1588" s="72">
        <f>ROW()</f>
        <v>1588</v>
      </c>
    </row>
    <row r="1589" spans="24:33" hidden="1" x14ac:dyDescent="0.3">
      <c r="X1589" s="66">
        <v>9</v>
      </c>
      <c r="Y1589" s="66" t="s">
        <v>475</v>
      </c>
      <c r="Z1589" s="66" t="s">
        <v>28</v>
      </c>
      <c r="AA1589" s="66" t="str">
        <f>IF(OR(VLOOKUP(Table1[[#This Row],[sheet]],Prg!$A$7:$F$31,6,FALSE)=Prg!$O$2,VLOOKUP(Table1[[#This Row],[sheet]],Prg!$A$7:$F$31,6,FALSE)=Prg!$O$3),"Yes","No")</f>
        <v>No</v>
      </c>
      <c r="AB1589" s="66">
        <v>2026</v>
      </c>
      <c r="AC1589" s="72">
        <v>19</v>
      </c>
      <c r="AD1589" s="66">
        <f ca="1">IF(ISERROR(VLOOKUP(Table1[[#This Row],[item]],INDIRECT("'"&amp;Table1[[#This Row],[sheet]]&amp;"'!$A$8:$T$42"),Table1[[#This Row],[r]],FALSE)),"",VLOOKUP(Table1[[#This Row],[item]],INDIRECT("'"&amp;Table1[[#This Row],[sheet]]&amp;"'!$A$8:$T$42"),Table1[[#This Row],[r]],FALSE))</f>
        <v>0</v>
      </c>
      <c r="AE1589" s="72" t="str">
        <f>IF(VLOOKUP(Table1[[#This Row],[sheet]],Prg!$A$7:$J$31,10,FALSE)="","",VLOOKUP(Table1[[#This Row],[sheet]],Prg!$A$7:$J$31,10,FALSE)*1)</f>
        <v/>
      </c>
      <c r="AF1589" s="72">
        <f>VLOOKUP(Table1[[#This Row],[sheet]],Prg!$A$7:$J$31,5,FALSE)</f>
        <v>0</v>
      </c>
      <c r="AG1589" s="72">
        <f>ROW()</f>
        <v>1589</v>
      </c>
    </row>
    <row r="1590" spans="24:33" hidden="1" x14ac:dyDescent="0.3">
      <c r="X1590" s="66">
        <v>9</v>
      </c>
      <c r="Y1590" s="66" t="s">
        <v>480</v>
      </c>
      <c r="Z1590" s="66" t="s">
        <v>29</v>
      </c>
      <c r="AA1590" s="66" t="str">
        <f>IF(OR(VLOOKUP(Table1[[#This Row],[sheet]],Prg!$A$7:$F$31,6,FALSE)=Prg!$O$2,VLOOKUP(Table1[[#This Row],[sheet]],Prg!$A$7:$F$31,6,FALSE)=Prg!$O$3),"Yes","No")</f>
        <v>No</v>
      </c>
      <c r="AB1590" s="66">
        <v>2026</v>
      </c>
      <c r="AC1590" s="72">
        <v>19</v>
      </c>
      <c r="AD1590" s="66">
        <f ca="1">IF(ISERROR(VLOOKUP(Table1[[#This Row],[item]],INDIRECT("'"&amp;Table1[[#This Row],[sheet]]&amp;"'!$A$8:$T$42"),Table1[[#This Row],[r]],FALSE)),"",VLOOKUP(Table1[[#This Row],[item]],INDIRECT("'"&amp;Table1[[#This Row],[sheet]]&amp;"'!$A$8:$T$42"),Table1[[#This Row],[r]],FALSE))</f>
        <v>0</v>
      </c>
      <c r="AE1590" s="72" t="str">
        <f>IF(VLOOKUP(Table1[[#This Row],[sheet]],Prg!$A$7:$J$31,10,FALSE)="","",VLOOKUP(Table1[[#This Row],[sheet]],Prg!$A$7:$J$31,10,FALSE)*1)</f>
        <v/>
      </c>
      <c r="AF1590" s="72">
        <f>VLOOKUP(Table1[[#This Row],[sheet]],Prg!$A$7:$J$31,5,FALSE)</f>
        <v>0</v>
      </c>
      <c r="AG1590" s="72">
        <f>ROW()</f>
        <v>1590</v>
      </c>
    </row>
    <row r="1591" spans="24:33" hidden="1" x14ac:dyDescent="0.3">
      <c r="X1591" s="66">
        <v>9</v>
      </c>
      <c r="Y1591" s="66" t="s">
        <v>481</v>
      </c>
      <c r="Z1591" s="66" t="s">
        <v>30</v>
      </c>
      <c r="AA1591" s="66" t="str">
        <f>IF(OR(VLOOKUP(Table1[[#This Row],[sheet]],Prg!$A$7:$F$31,6,FALSE)=Prg!$O$2,VLOOKUP(Table1[[#This Row],[sheet]],Prg!$A$7:$F$31,6,FALSE)=Prg!$O$3),"Yes","No")</f>
        <v>No</v>
      </c>
      <c r="AB1591" s="66">
        <v>2026</v>
      </c>
      <c r="AC1591" s="72">
        <v>19</v>
      </c>
      <c r="AD1591" s="66">
        <f ca="1">IF(ISERROR(VLOOKUP(Table1[[#This Row],[item]],INDIRECT("'"&amp;Table1[[#This Row],[sheet]]&amp;"'!$A$8:$T$42"),Table1[[#This Row],[r]],FALSE)),"",VLOOKUP(Table1[[#This Row],[item]],INDIRECT("'"&amp;Table1[[#This Row],[sheet]]&amp;"'!$A$8:$T$42"),Table1[[#This Row],[r]],FALSE))</f>
        <v>0</v>
      </c>
      <c r="AE1591" s="72" t="str">
        <f>IF(VLOOKUP(Table1[[#This Row],[sheet]],Prg!$A$7:$J$31,10,FALSE)="","",VLOOKUP(Table1[[#This Row],[sheet]],Prg!$A$7:$J$31,10,FALSE)*1)</f>
        <v/>
      </c>
      <c r="AF1591" s="72">
        <f>VLOOKUP(Table1[[#This Row],[sheet]],Prg!$A$7:$J$31,5,FALSE)</f>
        <v>0</v>
      </c>
      <c r="AG1591" s="72">
        <f>ROW()</f>
        <v>1591</v>
      </c>
    </row>
    <row r="1592" spans="24:33" hidden="1" x14ac:dyDescent="0.3">
      <c r="X1592" s="66">
        <v>9</v>
      </c>
      <c r="Y1592" s="66" t="s">
        <v>482</v>
      </c>
      <c r="Z1592" s="66" t="s">
        <v>27</v>
      </c>
      <c r="AA1592" s="66" t="str">
        <f>IF(OR(VLOOKUP(Table1[[#This Row],[sheet]],Prg!$A$7:$F$31,6,FALSE)=Prg!$O$2,VLOOKUP(Table1[[#This Row],[sheet]],Prg!$A$7:$F$31,6,FALSE)=Prg!$O$3),"Yes","No")</f>
        <v>No</v>
      </c>
      <c r="AB1592" s="66">
        <v>2026</v>
      </c>
      <c r="AC1592" s="72">
        <v>19</v>
      </c>
      <c r="AD1592" s="66">
        <f ca="1">IF(ISERROR(VLOOKUP(Table1[[#This Row],[item]],INDIRECT("'"&amp;Table1[[#This Row],[sheet]]&amp;"'!$A$8:$T$42"),Table1[[#This Row],[r]],FALSE)),"",VLOOKUP(Table1[[#This Row],[item]],INDIRECT("'"&amp;Table1[[#This Row],[sheet]]&amp;"'!$A$8:$T$42"),Table1[[#This Row],[r]],FALSE))</f>
        <v>0</v>
      </c>
      <c r="AE1592" s="72" t="str">
        <f>IF(VLOOKUP(Table1[[#This Row],[sheet]],Prg!$A$7:$J$31,10,FALSE)="","",VLOOKUP(Table1[[#This Row],[sheet]],Prg!$A$7:$J$31,10,FALSE)*1)</f>
        <v/>
      </c>
      <c r="AF1592" s="72">
        <f>VLOOKUP(Table1[[#This Row],[sheet]],Prg!$A$7:$J$31,5,FALSE)</f>
        <v>0</v>
      </c>
      <c r="AG1592" s="72">
        <f>ROW()</f>
        <v>1592</v>
      </c>
    </row>
    <row r="1593" spans="24:33" hidden="1" x14ac:dyDescent="0.3">
      <c r="X1593" s="66">
        <v>9</v>
      </c>
      <c r="Y1593" s="66" t="s">
        <v>476</v>
      </c>
      <c r="Z1593" s="66" t="s">
        <v>469</v>
      </c>
      <c r="AA1593" s="66" t="str">
        <f>IF(OR(VLOOKUP(Table1[[#This Row],[sheet]],Prg!$A$7:$F$31,6,FALSE)=Prg!$O$2,VLOOKUP(Table1[[#This Row],[sheet]],Prg!$A$7:$F$31,6,FALSE)=Prg!$O$3),"Yes","No")</f>
        <v>No</v>
      </c>
      <c r="AB1593" s="66">
        <v>2026</v>
      </c>
      <c r="AC1593" s="72">
        <v>19</v>
      </c>
      <c r="AD1593" s="66">
        <f ca="1">IF(ISERROR(VLOOKUP(Table1[[#This Row],[item]],INDIRECT("'"&amp;Table1[[#This Row],[sheet]]&amp;"'!$A$8:$T$42"),Table1[[#This Row],[r]],FALSE)),"",VLOOKUP(Table1[[#This Row],[item]],INDIRECT("'"&amp;Table1[[#This Row],[sheet]]&amp;"'!$A$8:$T$42"),Table1[[#This Row],[r]],FALSE))</f>
        <v>0</v>
      </c>
      <c r="AE1593" s="72" t="str">
        <f>IF(VLOOKUP(Table1[[#This Row],[sheet]],Prg!$A$7:$J$31,10,FALSE)="","",VLOOKUP(Table1[[#This Row],[sheet]],Prg!$A$7:$J$31,10,FALSE)*1)</f>
        <v/>
      </c>
      <c r="AF1593" s="72">
        <f>VLOOKUP(Table1[[#This Row],[sheet]],Prg!$A$7:$J$31,5,FALSE)</f>
        <v>0</v>
      </c>
      <c r="AG1593" s="72">
        <f>ROW()</f>
        <v>1593</v>
      </c>
    </row>
    <row r="1594" spans="24:33" hidden="1" x14ac:dyDescent="0.3">
      <c r="X1594" s="66">
        <v>9</v>
      </c>
      <c r="Y1594" s="66" t="s">
        <v>483</v>
      </c>
      <c r="Z1594" s="66" t="s">
        <v>470</v>
      </c>
      <c r="AA1594" s="66" t="str">
        <f>IF(OR(VLOOKUP(Table1[[#This Row],[sheet]],Prg!$A$7:$F$31,6,FALSE)=Prg!$O$2,VLOOKUP(Table1[[#This Row],[sheet]],Prg!$A$7:$F$31,6,FALSE)=Prg!$O$3),"Yes","No")</f>
        <v>No</v>
      </c>
      <c r="AB1594" s="66">
        <v>2026</v>
      </c>
      <c r="AC1594" s="72">
        <v>19</v>
      </c>
      <c r="AD1594" s="66">
        <f ca="1">IF(ISERROR(VLOOKUP(Table1[[#This Row],[item]],INDIRECT("'"&amp;Table1[[#This Row],[sheet]]&amp;"'!$A$8:$T$42"),Table1[[#This Row],[r]],FALSE)),"",VLOOKUP(Table1[[#This Row],[item]],INDIRECT("'"&amp;Table1[[#This Row],[sheet]]&amp;"'!$A$8:$T$42"),Table1[[#This Row],[r]],FALSE))</f>
        <v>0</v>
      </c>
      <c r="AE1594" s="72" t="str">
        <f>IF(VLOOKUP(Table1[[#This Row],[sheet]],Prg!$A$7:$J$31,10,FALSE)="","",VLOOKUP(Table1[[#This Row],[sheet]],Prg!$A$7:$J$31,10,FALSE)*1)</f>
        <v/>
      </c>
      <c r="AF1594" s="72">
        <f>VLOOKUP(Table1[[#This Row],[sheet]],Prg!$A$7:$J$31,5,FALSE)</f>
        <v>0</v>
      </c>
      <c r="AG1594" s="72">
        <f>ROW()</f>
        <v>1594</v>
      </c>
    </row>
    <row r="1595" spans="24:33" hidden="1" x14ac:dyDescent="0.3">
      <c r="X1595" s="66">
        <v>9</v>
      </c>
      <c r="Y1595" s="66" t="s">
        <v>484</v>
      </c>
      <c r="Z1595" s="66" t="s">
        <v>471</v>
      </c>
      <c r="AA1595" s="66" t="str">
        <f>IF(OR(VLOOKUP(Table1[[#This Row],[sheet]],Prg!$A$7:$F$31,6,FALSE)=Prg!$O$2,VLOOKUP(Table1[[#This Row],[sheet]],Prg!$A$7:$F$31,6,FALSE)=Prg!$O$3),"Yes","No")</f>
        <v>No</v>
      </c>
      <c r="AB1595" s="66">
        <v>2026</v>
      </c>
      <c r="AC1595" s="72">
        <v>19</v>
      </c>
      <c r="AD1595" s="66">
        <f ca="1">IF(ISERROR(VLOOKUP(Table1[[#This Row],[item]],INDIRECT("'"&amp;Table1[[#This Row],[sheet]]&amp;"'!$A$8:$T$42"),Table1[[#This Row],[r]],FALSE)),"",VLOOKUP(Table1[[#This Row],[item]],INDIRECT("'"&amp;Table1[[#This Row],[sheet]]&amp;"'!$A$8:$T$42"),Table1[[#This Row],[r]],FALSE))</f>
        <v>0</v>
      </c>
      <c r="AE1595" s="72" t="str">
        <f>IF(VLOOKUP(Table1[[#This Row],[sheet]],Prg!$A$7:$J$31,10,FALSE)="","",VLOOKUP(Table1[[#This Row],[sheet]],Prg!$A$7:$J$31,10,FALSE)*1)</f>
        <v/>
      </c>
      <c r="AF1595" s="72">
        <f>VLOOKUP(Table1[[#This Row],[sheet]],Prg!$A$7:$J$31,5,FALSE)</f>
        <v>0</v>
      </c>
      <c r="AG1595" s="72">
        <f>ROW()</f>
        <v>1595</v>
      </c>
    </row>
    <row r="1596" spans="24:33" hidden="1" x14ac:dyDescent="0.3">
      <c r="X1596" s="66">
        <v>9</v>
      </c>
      <c r="Y1596" s="66" t="s">
        <v>485</v>
      </c>
      <c r="Z1596" s="66" t="s">
        <v>472</v>
      </c>
      <c r="AA1596" s="66" t="str">
        <f>IF(OR(VLOOKUP(Table1[[#This Row],[sheet]],Prg!$A$7:$F$31,6,FALSE)=Prg!$O$2,VLOOKUP(Table1[[#This Row],[sheet]],Prg!$A$7:$F$31,6,FALSE)=Prg!$O$3),"Yes","No")</f>
        <v>No</v>
      </c>
      <c r="AB1596" s="66">
        <v>2026</v>
      </c>
      <c r="AC1596" s="72">
        <v>19</v>
      </c>
      <c r="AD1596" s="66">
        <f ca="1">IF(ISERROR(VLOOKUP(Table1[[#This Row],[item]],INDIRECT("'"&amp;Table1[[#This Row],[sheet]]&amp;"'!$A$8:$T$42"),Table1[[#This Row],[r]],FALSE)),"",VLOOKUP(Table1[[#This Row],[item]],INDIRECT("'"&amp;Table1[[#This Row],[sheet]]&amp;"'!$A$8:$T$42"),Table1[[#This Row],[r]],FALSE))</f>
        <v>0</v>
      </c>
      <c r="AE1596" s="72" t="str">
        <f>IF(VLOOKUP(Table1[[#This Row],[sheet]],Prg!$A$7:$J$31,10,FALSE)="","",VLOOKUP(Table1[[#This Row],[sheet]],Prg!$A$7:$J$31,10,FALSE)*1)</f>
        <v/>
      </c>
      <c r="AF1596" s="72">
        <f>VLOOKUP(Table1[[#This Row],[sheet]],Prg!$A$7:$J$31,5,FALSE)</f>
        <v>0</v>
      </c>
      <c r="AG1596" s="72">
        <f>ROW()</f>
        <v>1596</v>
      </c>
    </row>
    <row r="1597" spans="24:33" hidden="1" x14ac:dyDescent="0.3">
      <c r="X1597" s="66">
        <v>9</v>
      </c>
      <c r="Y1597" s="66" t="s">
        <v>486</v>
      </c>
      <c r="Z1597" s="66" t="s">
        <v>31</v>
      </c>
      <c r="AA1597" s="66" t="str">
        <f>IF(OR(VLOOKUP(Table1[[#This Row],[sheet]],Prg!$A$7:$F$31,6,FALSE)=Prg!$O$2,VLOOKUP(Table1[[#This Row],[sheet]],Prg!$A$7:$F$31,6,FALSE)=Prg!$O$3),"Yes","No")</f>
        <v>No</v>
      </c>
      <c r="AB1597" s="66">
        <v>2026</v>
      </c>
      <c r="AC1597" s="72">
        <v>19</v>
      </c>
      <c r="AD1597" s="66">
        <f ca="1">IF(ISERROR(VLOOKUP(Table1[[#This Row],[item]],INDIRECT("'"&amp;Table1[[#This Row],[sheet]]&amp;"'!$A$8:$T$42"),Table1[[#This Row],[r]],FALSE)),"",VLOOKUP(Table1[[#This Row],[item]],INDIRECT("'"&amp;Table1[[#This Row],[sheet]]&amp;"'!$A$8:$T$42"),Table1[[#This Row],[r]],FALSE))</f>
        <v>0</v>
      </c>
      <c r="AE1597" s="72" t="str">
        <f>IF(VLOOKUP(Table1[[#This Row],[sheet]],Prg!$A$7:$J$31,10,FALSE)="","",VLOOKUP(Table1[[#This Row],[sheet]],Prg!$A$7:$J$31,10,FALSE)*1)</f>
        <v/>
      </c>
      <c r="AF1597" s="72">
        <f>VLOOKUP(Table1[[#This Row],[sheet]],Prg!$A$7:$J$31,5,FALSE)</f>
        <v>0</v>
      </c>
      <c r="AG1597" s="72">
        <f>ROW()</f>
        <v>1597</v>
      </c>
    </row>
    <row r="1598" spans="24:33" hidden="1" x14ac:dyDescent="0.3">
      <c r="X1598" s="66">
        <v>9</v>
      </c>
      <c r="Y1598" s="66" t="s">
        <v>487</v>
      </c>
      <c r="Z1598" s="66" t="s">
        <v>12</v>
      </c>
      <c r="AA1598" s="66" t="str">
        <f>IF(OR(VLOOKUP(Table1[[#This Row],[sheet]],Prg!$A$7:$F$31,6,FALSE)=Prg!$O$2,VLOOKUP(Table1[[#This Row],[sheet]],Prg!$A$7:$F$31,6,FALSE)=Prg!$O$3),"Yes","No")</f>
        <v>No</v>
      </c>
      <c r="AB1598" s="66" t="s">
        <v>2</v>
      </c>
      <c r="AC1598" s="72">
        <v>20</v>
      </c>
      <c r="AD1598" s="66">
        <f ca="1">IF(ISERROR(VLOOKUP(Table1[[#This Row],[item]],INDIRECT("'"&amp;Table1[[#This Row],[sheet]]&amp;"'!$A$8:$T$42"),Table1[[#This Row],[r]],FALSE)),"",VLOOKUP(Table1[[#This Row],[item]],INDIRECT("'"&amp;Table1[[#This Row],[sheet]]&amp;"'!$A$8:$T$42"),Table1[[#This Row],[r]],FALSE))</f>
        <v>0</v>
      </c>
      <c r="AE1598" s="72" t="str">
        <f>IF(VLOOKUP(Table1[[#This Row],[sheet]],Prg!$A$7:$J$31,10,FALSE)="","",VLOOKUP(Table1[[#This Row],[sheet]],Prg!$A$7:$J$31,10,FALSE)*1)</f>
        <v/>
      </c>
      <c r="AF1598" s="72">
        <f>VLOOKUP(Table1[[#This Row],[sheet]],Prg!$A$7:$J$31,5,FALSE)</f>
        <v>0</v>
      </c>
      <c r="AG1598" s="72">
        <f>ROW()</f>
        <v>1598</v>
      </c>
    </row>
    <row r="1599" spans="24:33" hidden="1" x14ac:dyDescent="0.3">
      <c r="X1599" s="66">
        <v>9</v>
      </c>
      <c r="Y1599" s="66" t="s">
        <v>488</v>
      </c>
      <c r="Z1599" s="66" t="s">
        <v>13</v>
      </c>
      <c r="AA1599" s="66" t="str">
        <f>IF(OR(VLOOKUP(Table1[[#This Row],[sheet]],Prg!$A$7:$F$31,6,FALSE)=Prg!$O$2,VLOOKUP(Table1[[#This Row],[sheet]],Prg!$A$7:$F$31,6,FALSE)=Prg!$O$3),"Yes","No")</f>
        <v>No</v>
      </c>
      <c r="AB1599" s="66" t="s">
        <v>2</v>
      </c>
      <c r="AC1599" s="72">
        <v>20</v>
      </c>
      <c r="AD1599" s="66">
        <f ca="1">IF(ISERROR(VLOOKUP(Table1[[#This Row],[item]],INDIRECT("'"&amp;Table1[[#This Row],[sheet]]&amp;"'!$A$8:$T$42"),Table1[[#This Row],[r]],FALSE)),"",VLOOKUP(Table1[[#This Row],[item]],INDIRECT("'"&amp;Table1[[#This Row],[sheet]]&amp;"'!$A$8:$T$42"),Table1[[#This Row],[r]],FALSE))</f>
        <v>0</v>
      </c>
      <c r="AE1599" s="72" t="str">
        <f>IF(VLOOKUP(Table1[[#This Row],[sheet]],Prg!$A$7:$J$31,10,FALSE)="","",VLOOKUP(Table1[[#This Row],[sheet]],Prg!$A$7:$J$31,10,FALSE)*1)</f>
        <v/>
      </c>
      <c r="AF1599" s="72">
        <f>VLOOKUP(Table1[[#This Row],[sheet]],Prg!$A$7:$J$31,5,FALSE)</f>
        <v>0</v>
      </c>
      <c r="AG1599" s="72">
        <f>ROW()</f>
        <v>1599</v>
      </c>
    </row>
    <row r="1600" spans="24:33" hidden="1" x14ac:dyDescent="0.3">
      <c r="X1600" s="66">
        <v>9</v>
      </c>
      <c r="Y1600" s="66" t="s">
        <v>489</v>
      </c>
      <c r="Z1600" s="66" t="s">
        <v>14</v>
      </c>
      <c r="AA1600" s="66" t="str">
        <f>IF(OR(VLOOKUP(Table1[[#This Row],[sheet]],Prg!$A$7:$F$31,6,FALSE)=Prg!$O$2,VLOOKUP(Table1[[#This Row],[sheet]],Prg!$A$7:$F$31,6,FALSE)=Prg!$O$3),"Yes","No")</f>
        <v>No</v>
      </c>
      <c r="AB1600" s="66" t="s">
        <v>2</v>
      </c>
      <c r="AC1600" s="72">
        <v>20</v>
      </c>
      <c r="AD1600" s="66">
        <f ca="1">IF(ISERROR(VLOOKUP(Table1[[#This Row],[item]],INDIRECT("'"&amp;Table1[[#This Row],[sheet]]&amp;"'!$A$8:$T$42"),Table1[[#This Row],[r]],FALSE)),"",VLOOKUP(Table1[[#This Row],[item]],INDIRECT("'"&amp;Table1[[#This Row],[sheet]]&amp;"'!$A$8:$T$42"),Table1[[#This Row],[r]],FALSE))</f>
        <v>0</v>
      </c>
      <c r="AE1600" s="72" t="str">
        <f>IF(VLOOKUP(Table1[[#This Row],[sheet]],Prg!$A$7:$J$31,10,FALSE)="","",VLOOKUP(Table1[[#This Row],[sheet]],Prg!$A$7:$J$31,10,FALSE)*1)</f>
        <v/>
      </c>
      <c r="AF1600" s="72">
        <f>VLOOKUP(Table1[[#This Row],[sheet]],Prg!$A$7:$J$31,5,FALSE)</f>
        <v>0</v>
      </c>
      <c r="AG1600" s="72">
        <f>ROW()</f>
        <v>1600</v>
      </c>
    </row>
    <row r="1601" spans="24:33" hidden="1" x14ac:dyDescent="0.3">
      <c r="X1601" s="66">
        <v>9</v>
      </c>
      <c r="Y1601" s="66" t="s">
        <v>490</v>
      </c>
      <c r="Z1601" s="66" t="s">
        <v>464</v>
      </c>
      <c r="AA1601" s="66" t="str">
        <f>IF(OR(VLOOKUP(Table1[[#This Row],[sheet]],Prg!$A$7:$F$31,6,FALSE)=Prg!$O$2,VLOOKUP(Table1[[#This Row],[sheet]],Prg!$A$7:$F$31,6,FALSE)=Prg!$O$3),"Yes","No")</f>
        <v>No</v>
      </c>
      <c r="AB1601" s="66" t="s">
        <v>2</v>
      </c>
      <c r="AC1601" s="72">
        <v>20</v>
      </c>
      <c r="AD1601" s="66">
        <f ca="1">IF(ISERROR(VLOOKUP(Table1[[#This Row],[item]],INDIRECT("'"&amp;Table1[[#This Row],[sheet]]&amp;"'!$A$8:$T$42"),Table1[[#This Row],[r]],FALSE)),"",VLOOKUP(Table1[[#This Row],[item]],INDIRECT("'"&amp;Table1[[#This Row],[sheet]]&amp;"'!$A$8:$T$42"),Table1[[#This Row],[r]],FALSE))</f>
        <v>0</v>
      </c>
      <c r="AE1601" s="72" t="str">
        <f>IF(VLOOKUP(Table1[[#This Row],[sheet]],Prg!$A$7:$J$31,10,FALSE)="","",VLOOKUP(Table1[[#This Row],[sheet]],Prg!$A$7:$J$31,10,FALSE)*1)</f>
        <v/>
      </c>
      <c r="AF1601" s="72">
        <f>VLOOKUP(Table1[[#This Row],[sheet]],Prg!$A$7:$J$31,5,FALSE)</f>
        <v>0</v>
      </c>
      <c r="AG1601" s="72">
        <f>ROW()</f>
        <v>1601</v>
      </c>
    </row>
    <row r="1602" spans="24:33" hidden="1" x14ac:dyDescent="0.3">
      <c r="X1602" s="66">
        <v>9</v>
      </c>
      <c r="Y1602" s="66" t="s">
        <v>491</v>
      </c>
      <c r="Z1602" s="66" t="s">
        <v>15</v>
      </c>
      <c r="AA1602" s="66" t="str">
        <f>IF(OR(VLOOKUP(Table1[[#This Row],[sheet]],Prg!$A$7:$F$31,6,FALSE)=Prg!$O$2,VLOOKUP(Table1[[#This Row],[sheet]],Prg!$A$7:$F$31,6,FALSE)=Prg!$O$3),"Yes","No")</f>
        <v>No</v>
      </c>
      <c r="AB1602" s="66" t="s">
        <v>2</v>
      </c>
      <c r="AC1602" s="72">
        <v>20</v>
      </c>
      <c r="AD1602" s="66">
        <f ca="1">IF(ISERROR(VLOOKUP(Table1[[#This Row],[item]],INDIRECT("'"&amp;Table1[[#This Row],[sheet]]&amp;"'!$A$8:$T$42"),Table1[[#This Row],[r]],FALSE)),"",VLOOKUP(Table1[[#This Row],[item]],INDIRECT("'"&amp;Table1[[#This Row],[sheet]]&amp;"'!$A$8:$T$42"),Table1[[#This Row],[r]],FALSE))</f>
        <v>0</v>
      </c>
      <c r="AE1602" s="72" t="str">
        <f>IF(VLOOKUP(Table1[[#This Row],[sheet]],Prg!$A$7:$J$31,10,FALSE)="","",VLOOKUP(Table1[[#This Row],[sheet]],Prg!$A$7:$J$31,10,FALSE)*1)</f>
        <v/>
      </c>
      <c r="AF1602" s="72">
        <f>VLOOKUP(Table1[[#This Row],[sheet]],Prg!$A$7:$J$31,5,FALSE)</f>
        <v>0</v>
      </c>
      <c r="AG1602" s="72">
        <f>ROW()</f>
        <v>1602</v>
      </c>
    </row>
    <row r="1603" spans="24:33" hidden="1" x14ac:dyDescent="0.3">
      <c r="X1603" s="66">
        <v>9</v>
      </c>
      <c r="Y1603" s="66" t="s">
        <v>492</v>
      </c>
      <c r="Z1603" s="66" t="s">
        <v>16</v>
      </c>
      <c r="AA1603" s="66" t="str">
        <f>IF(OR(VLOOKUP(Table1[[#This Row],[sheet]],Prg!$A$7:$F$31,6,FALSE)=Prg!$O$2,VLOOKUP(Table1[[#This Row],[sheet]],Prg!$A$7:$F$31,6,FALSE)=Prg!$O$3),"Yes","No")</f>
        <v>No</v>
      </c>
      <c r="AB1603" s="66" t="s">
        <v>2</v>
      </c>
      <c r="AC1603" s="72">
        <v>20</v>
      </c>
      <c r="AD1603" s="66">
        <f ca="1">IF(ISERROR(VLOOKUP(Table1[[#This Row],[item]],INDIRECT("'"&amp;Table1[[#This Row],[sheet]]&amp;"'!$A$8:$T$42"),Table1[[#This Row],[r]],FALSE)),"",VLOOKUP(Table1[[#This Row],[item]],INDIRECT("'"&amp;Table1[[#This Row],[sheet]]&amp;"'!$A$8:$T$42"),Table1[[#This Row],[r]],FALSE))</f>
        <v>0</v>
      </c>
      <c r="AE1603" s="72" t="str">
        <f>IF(VLOOKUP(Table1[[#This Row],[sheet]],Prg!$A$7:$J$31,10,FALSE)="","",VLOOKUP(Table1[[#This Row],[sheet]],Prg!$A$7:$J$31,10,FALSE)*1)</f>
        <v/>
      </c>
      <c r="AF1603" s="72">
        <f>VLOOKUP(Table1[[#This Row],[sheet]],Prg!$A$7:$J$31,5,FALSE)</f>
        <v>0</v>
      </c>
      <c r="AG1603" s="72">
        <f>ROW()</f>
        <v>1603</v>
      </c>
    </row>
    <row r="1604" spans="24:33" hidden="1" x14ac:dyDescent="0.3">
      <c r="X1604" s="66">
        <v>9</v>
      </c>
      <c r="Y1604" s="66" t="s">
        <v>493</v>
      </c>
      <c r="Z1604" s="66" t="s">
        <v>17</v>
      </c>
      <c r="AA1604" s="66" t="str">
        <f>IF(OR(VLOOKUP(Table1[[#This Row],[sheet]],Prg!$A$7:$F$31,6,FALSE)=Prg!$O$2,VLOOKUP(Table1[[#This Row],[sheet]],Prg!$A$7:$F$31,6,FALSE)=Prg!$O$3),"Yes","No")</f>
        <v>No</v>
      </c>
      <c r="AB1604" s="66" t="s">
        <v>2</v>
      </c>
      <c r="AC1604" s="72">
        <v>20</v>
      </c>
      <c r="AD1604" s="66">
        <f ca="1">IF(ISERROR(VLOOKUP(Table1[[#This Row],[item]],INDIRECT("'"&amp;Table1[[#This Row],[sheet]]&amp;"'!$A$8:$T$42"),Table1[[#This Row],[r]],FALSE)),"",VLOOKUP(Table1[[#This Row],[item]],INDIRECT("'"&amp;Table1[[#This Row],[sheet]]&amp;"'!$A$8:$T$42"),Table1[[#This Row],[r]],FALSE))</f>
        <v>0</v>
      </c>
      <c r="AE1604" s="72" t="str">
        <f>IF(VLOOKUP(Table1[[#This Row],[sheet]],Prg!$A$7:$J$31,10,FALSE)="","",VLOOKUP(Table1[[#This Row],[sheet]],Prg!$A$7:$J$31,10,FALSE)*1)</f>
        <v/>
      </c>
      <c r="AF1604" s="72">
        <f>VLOOKUP(Table1[[#This Row],[sheet]],Prg!$A$7:$J$31,5,FALSE)</f>
        <v>0</v>
      </c>
      <c r="AG1604" s="72">
        <f>ROW()</f>
        <v>1604</v>
      </c>
    </row>
    <row r="1605" spans="24:33" hidden="1" x14ac:dyDescent="0.3">
      <c r="X1605" s="66">
        <v>9</v>
      </c>
      <c r="Y1605" s="66" t="s">
        <v>494</v>
      </c>
      <c r="Z1605" s="66" t="s">
        <v>465</v>
      </c>
      <c r="AA1605" s="66" t="str">
        <f>IF(OR(VLOOKUP(Table1[[#This Row],[sheet]],Prg!$A$7:$F$31,6,FALSE)=Prg!$O$2,VLOOKUP(Table1[[#This Row],[sheet]],Prg!$A$7:$F$31,6,FALSE)=Prg!$O$3),"Yes","No")</f>
        <v>No</v>
      </c>
      <c r="AB1605" s="66" t="s">
        <v>2</v>
      </c>
      <c r="AC1605" s="72">
        <v>20</v>
      </c>
      <c r="AD1605" s="66">
        <f ca="1">IF(ISERROR(VLOOKUP(Table1[[#This Row],[item]],INDIRECT("'"&amp;Table1[[#This Row],[sheet]]&amp;"'!$A$8:$T$42"),Table1[[#This Row],[r]],FALSE)),"",VLOOKUP(Table1[[#This Row],[item]],INDIRECT("'"&amp;Table1[[#This Row],[sheet]]&amp;"'!$A$8:$T$42"),Table1[[#This Row],[r]],FALSE))</f>
        <v>0</v>
      </c>
      <c r="AE1605" s="72" t="str">
        <f>IF(VLOOKUP(Table1[[#This Row],[sheet]],Prg!$A$7:$J$31,10,FALSE)="","",VLOOKUP(Table1[[#This Row],[sheet]],Prg!$A$7:$J$31,10,FALSE)*1)</f>
        <v/>
      </c>
      <c r="AF1605" s="72">
        <f>VLOOKUP(Table1[[#This Row],[sheet]],Prg!$A$7:$J$31,5,FALSE)</f>
        <v>0</v>
      </c>
      <c r="AG1605" s="72">
        <f>ROW()</f>
        <v>1605</v>
      </c>
    </row>
    <row r="1606" spans="24:33" hidden="1" x14ac:dyDescent="0.3">
      <c r="X1606" s="66">
        <v>9</v>
      </c>
      <c r="Y1606" s="66" t="s">
        <v>495</v>
      </c>
      <c r="Z1606" s="66" t="s">
        <v>18</v>
      </c>
      <c r="AA1606" s="66" t="str">
        <f>IF(OR(VLOOKUP(Table1[[#This Row],[sheet]],Prg!$A$7:$F$31,6,FALSE)=Prg!$O$2,VLOOKUP(Table1[[#This Row],[sheet]],Prg!$A$7:$F$31,6,FALSE)=Prg!$O$3),"Yes","No")</f>
        <v>No</v>
      </c>
      <c r="AB1606" s="66" t="s">
        <v>2</v>
      </c>
      <c r="AC1606" s="72">
        <v>20</v>
      </c>
      <c r="AD1606" s="66">
        <f ca="1">IF(ISERROR(VLOOKUP(Table1[[#This Row],[item]],INDIRECT("'"&amp;Table1[[#This Row],[sheet]]&amp;"'!$A$8:$T$42"),Table1[[#This Row],[r]],FALSE)),"",VLOOKUP(Table1[[#This Row],[item]],INDIRECT("'"&amp;Table1[[#This Row],[sheet]]&amp;"'!$A$8:$T$42"),Table1[[#This Row],[r]],FALSE))</f>
        <v>0</v>
      </c>
      <c r="AE1606" s="72" t="str">
        <f>IF(VLOOKUP(Table1[[#This Row],[sheet]],Prg!$A$7:$J$31,10,FALSE)="","",VLOOKUP(Table1[[#This Row],[sheet]],Prg!$A$7:$J$31,10,FALSE)*1)</f>
        <v/>
      </c>
      <c r="AF1606" s="72">
        <f>VLOOKUP(Table1[[#This Row],[sheet]],Prg!$A$7:$J$31,5,FALSE)</f>
        <v>0</v>
      </c>
      <c r="AG1606" s="72">
        <f>ROW()</f>
        <v>1606</v>
      </c>
    </row>
    <row r="1607" spans="24:33" hidden="1" x14ac:dyDescent="0.3">
      <c r="X1607" s="66">
        <v>9</v>
      </c>
      <c r="Y1607" s="66" t="s">
        <v>496</v>
      </c>
      <c r="Z1607" s="66" t="s">
        <v>19</v>
      </c>
      <c r="AA1607" s="66" t="str">
        <f>IF(OR(VLOOKUP(Table1[[#This Row],[sheet]],Prg!$A$7:$F$31,6,FALSE)=Prg!$O$2,VLOOKUP(Table1[[#This Row],[sheet]],Prg!$A$7:$F$31,6,FALSE)=Prg!$O$3),"Yes","No")</f>
        <v>No</v>
      </c>
      <c r="AB1607" s="66" t="s">
        <v>2</v>
      </c>
      <c r="AC1607" s="72">
        <v>20</v>
      </c>
      <c r="AD1607" s="66">
        <f ca="1">IF(ISERROR(VLOOKUP(Table1[[#This Row],[item]],INDIRECT("'"&amp;Table1[[#This Row],[sheet]]&amp;"'!$A$8:$T$42"),Table1[[#This Row],[r]],FALSE)),"",VLOOKUP(Table1[[#This Row],[item]],INDIRECT("'"&amp;Table1[[#This Row],[sheet]]&amp;"'!$A$8:$T$42"),Table1[[#This Row],[r]],FALSE))</f>
        <v>0</v>
      </c>
      <c r="AE1607" s="72" t="str">
        <f>IF(VLOOKUP(Table1[[#This Row],[sheet]],Prg!$A$7:$J$31,10,FALSE)="","",VLOOKUP(Table1[[#This Row],[sheet]],Prg!$A$7:$J$31,10,FALSE)*1)</f>
        <v/>
      </c>
      <c r="AF1607" s="72">
        <f>VLOOKUP(Table1[[#This Row],[sheet]],Prg!$A$7:$J$31,5,FALSE)</f>
        <v>0</v>
      </c>
      <c r="AG1607" s="72">
        <f>ROW()</f>
        <v>1607</v>
      </c>
    </row>
    <row r="1608" spans="24:33" hidden="1" x14ac:dyDescent="0.3">
      <c r="X1608" s="66">
        <v>9</v>
      </c>
      <c r="Y1608" s="66" t="s">
        <v>497</v>
      </c>
      <c r="Z1608" s="66" t="s">
        <v>20</v>
      </c>
      <c r="AA1608" s="66" t="str">
        <f>IF(OR(VLOOKUP(Table1[[#This Row],[sheet]],Prg!$A$7:$F$31,6,FALSE)=Prg!$O$2,VLOOKUP(Table1[[#This Row],[sheet]],Prg!$A$7:$F$31,6,FALSE)=Prg!$O$3),"Yes","No")</f>
        <v>No</v>
      </c>
      <c r="AB1608" s="66" t="s">
        <v>2</v>
      </c>
      <c r="AC1608" s="72">
        <v>20</v>
      </c>
      <c r="AD1608" s="66">
        <f ca="1">IF(ISERROR(VLOOKUP(Table1[[#This Row],[item]],INDIRECT("'"&amp;Table1[[#This Row],[sheet]]&amp;"'!$A$8:$T$42"),Table1[[#This Row],[r]],FALSE)),"",VLOOKUP(Table1[[#This Row],[item]],INDIRECT("'"&amp;Table1[[#This Row],[sheet]]&amp;"'!$A$8:$T$42"),Table1[[#This Row],[r]],FALSE))</f>
        <v>0</v>
      </c>
      <c r="AE1608" s="72" t="str">
        <f>IF(VLOOKUP(Table1[[#This Row],[sheet]],Prg!$A$7:$J$31,10,FALSE)="","",VLOOKUP(Table1[[#This Row],[sheet]],Prg!$A$7:$J$31,10,FALSE)*1)</f>
        <v/>
      </c>
      <c r="AF1608" s="72">
        <f>VLOOKUP(Table1[[#This Row],[sheet]],Prg!$A$7:$J$31,5,FALSE)</f>
        <v>0</v>
      </c>
      <c r="AG1608" s="72">
        <f>ROW()</f>
        <v>1608</v>
      </c>
    </row>
    <row r="1609" spans="24:33" hidden="1" x14ac:dyDescent="0.3">
      <c r="X1609" s="66">
        <v>9</v>
      </c>
      <c r="Y1609" s="66" t="s">
        <v>498</v>
      </c>
      <c r="Z1609" s="66" t="s">
        <v>466</v>
      </c>
      <c r="AA1609" s="66" t="str">
        <f>IF(OR(VLOOKUP(Table1[[#This Row],[sheet]],Prg!$A$7:$F$31,6,FALSE)=Prg!$O$2,VLOOKUP(Table1[[#This Row],[sheet]],Prg!$A$7:$F$31,6,FALSE)=Prg!$O$3),"Yes","No")</f>
        <v>No</v>
      </c>
      <c r="AB1609" s="66" t="s">
        <v>2</v>
      </c>
      <c r="AC1609" s="72">
        <v>20</v>
      </c>
      <c r="AD1609" s="66">
        <f ca="1">IF(ISERROR(VLOOKUP(Table1[[#This Row],[item]],INDIRECT("'"&amp;Table1[[#This Row],[sheet]]&amp;"'!$A$8:$T$42"),Table1[[#This Row],[r]],FALSE)),"",VLOOKUP(Table1[[#This Row],[item]],INDIRECT("'"&amp;Table1[[#This Row],[sheet]]&amp;"'!$A$8:$T$42"),Table1[[#This Row],[r]],FALSE))</f>
        <v>0</v>
      </c>
      <c r="AE1609" s="72" t="str">
        <f>IF(VLOOKUP(Table1[[#This Row],[sheet]],Prg!$A$7:$J$31,10,FALSE)="","",VLOOKUP(Table1[[#This Row],[sheet]],Prg!$A$7:$J$31,10,FALSE)*1)</f>
        <v/>
      </c>
      <c r="AF1609" s="72">
        <f>VLOOKUP(Table1[[#This Row],[sheet]],Prg!$A$7:$J$31,5,FALSE)</f>
        <v>0</v>
      </c>
      <c r="AG1609" s="72">
        <f>ROW()</f>
        <v>1609</v>
      </c>
    </row>
    <row r="1610" spans="24:33" hidden="1" x14ac:dyDescent="0.3">
      <c r="X1610" s="66">
        <v>9</v>
      </c>
      <c r="Y1610" s="66" t="s">
        <v>499</v>
      </c>
      <c r="Z1610" s="66" t="s">
        <v>21</v>
      </c>
      <c r="AA1610" s="66" t="str">
        <f>IF(OR(VLOOKUP(Table1[[#This Row],[sheet]],Prg!$A$7:$F$31,6,FALSE)=Prg!$O$2,VLOOKUP(Table1[[#This Row],[sheet]],Prg!$A$7:$F$31,6,FALSE)=Prg!$O$3),"Yes","No")</f>
        <v>No</v>
      </c>
      <c r="AB1610" s="66" t="s">
        <v>2</v>
      </c>
      <c r="AC1610" s="72">
        <v>20</v>
      </c>
      <c r="AD1610" s="66">
        <f ca="1">IF(ISERROR(VLOOKUP(Table1[[#This Row],[item]],INDIRECT("'"&amp;Table1[[#This Row],[sheet]]&amp;"'!$A$8:$T$42"),Table1[[#This Row],[r]],FALSE)),"",VLOOKUP(Table1[[#This Row],[item]],INDIRECT("'"&amp;Table1[[#This Row],[sheet]]&amp;"'!$A$8:$T$42"),Table1[[#This Row],[r]],FALSE))</f>
        <v>0</v>
      </c>
      <c r="AE1610" s="72" t="str">
        <f>IF(VLOOKUP(Table1[[#This Row],[sheet]],Prg!$A$7:$J$31,10,FALSE)="","",VLOOKUP(Table1[[#This Row],[sheet]],Prg!$A$7:$J$31,10,FALSE)*1)</f>
        <v/>
      </c>
      <c r="AF1610" s="72">
        <f>VLOOKUP(Table1[[#This Row],[sheet]],Prg!$A$7:$J$31,5,FALSE)</f>
        <v>0</v>
      </c>
      <c r="AG1610" s="72">
        <f>ROW()</f>
        <v>1610</v>
      </c>
    </row>
    <row r="1611" spans="24:33" hidden="1" x14ac:dyDescent="0.3">
      <c r="X1611" s="66">
        <v>9</v>
      </c>
      <c r="Y1611" s="66" t="s">
        <v>500</v>
      </c>
      <c r="Z1611" s="66" t="s">
        <v>22</v>
      </c>
      <c r="AA1611" s="66" t="str">
        <f>IF(OR(VLOOKUP(Table1[[#This Row],[sheet]],Prg!$A$7:$F$31,6,FALSE)=Prg!$O$2,VLOOKUP(Table1[[#This Row],[sheet]],Prg!$A$7:$F$31,6,FALSE)=Prg!$O$3),"Yes","No")</f>
        <v>No</v>
      </c>
      <c r="AB1611" s="66" t="s">
        <v>2</v>
      </c>
      <c r="AC1611" s="72">
        <v>20</v>
      </c>
      <c r="AD1611" s="66">
        <f ca="1">IF(ISERROR(VLOOKUP(Table1[[#This Row],[item]],INDIRECT("'"&amp;Table1[[#This Row],[sheet]]&amp;"'!$A$8:$T$42"),Table1[[#This Row],[r]],FALSE)),"",VLOOKUP(Table1[[#This Row],[item]],INDIRECT("'"&amp;Table1[[#This Row],[sheet]]&amp;"'!$A$8:$T$42"),Table1[[#This Row],[r]],FALSE))</f>
        <v>0</v>
      </c>
      <c r="AE1611" s="72" t="str">
        <f>IF(VLOOKUP(Table1[[#This Row],[sheet]],Prg!$A$7:$J$31,10,FALSE)="","",VLOOKUP(Table1[[#This Row],[sheet]],Prg!$A$7:$J$31,10,FALSE)*1)</f>
        <v/>
      </c>
      <c r="AF1611" s="72">
        <f>VLOOKUP(Table1[[#This Row],[sheet]],Prg!$A$7:$J$31,5,FALSE)</f>
        <v>0</v>
      </c>
      <c r="AG1611" s="72">
        <f>ROW()</f>
        <v>1611</v>
      </c>
    </row>
    <row r="1612" spans="24:33" hidden="1" x14ac:dyDescent="0.3">
      <c r="X1612" s="66">
        <v>9</v>
      </c>
      <c r="Y1612" s="66" t="s">
        <v>501</v>
      </c>
      <c r="Z1612" s="66" t="s">
        <v>23</v>
      </c>
      <c r="AA1612" s="66" t="str">
        <f>IF(OR(VLOOKUP(Table1[[#This Row],[sheet]],Prg!$A$7:$F$31,6,FALSE)=Prg!$O$2,VLOOKUP(Table1[[#This Row],[sheet]],Prg!$A$7:$F$31,6,FALSE)=Prg!$O$3),"Yes","No")</f>
        <v>No</v>
      </c>
      <c r="AB1612" s="66" t="s">
        <v>2</v>
      </c>
      <c r="AC1612" s="72">
        <v>20</v>
      </c>
      <c r="AD1612" s="66">
        <f ca="1">IF(ISERROR(VLOOKUP(Table1[[#This Row],[item]],INDIRECT("'"&amp;Table1[[#This Row],[sheet]]&amp;"'!$A$8:$T$42"),Table1[[#This Row],[r]],FALSE)),"",VLOOKUP(Table1[[#This Row],[item]],INDIRECT("'"&amp;Table1[[#This Row],[sheet]]&amp;"'!$A$8:$T$42"),Table1[[#This Row],[r]],FALSE))</f>
        <v>0</v>
      </c>
      <c r="AE1612" s="72" t="str">
        <f>IF(VLOOKUP(Table1[[#This Row],[sheet]],Prg!$A$7:$J$31,10,FALSE)="","",VLOOKUP(Table1[[#This Row],[sheet]],Prg!$A$7:$J$31,10,FALSE)*1)</f>
        <v/>
      </c>
      <c r="AF1612" s="72">
        <f>VLOOKUP(Table1[[#This Row],[sheet]],Prg!$A$7:$J$31,5,FALSE)</f>
        <v>0</v>
      </c>
      <c r="AG1612" s="72">
        <f>ROW()</f>
        <v>1612</v>
      </c>
    </row>
    <row r="1613" spans="24:33" hidden="1" x14ac:dyDescent="0.3">
      <c r="X1613" s="66">
        <v>9</v>
      </c>
      <c r="Y1613" s="66" t="s">
        <v>502</v>
      </c>
      <c r="Z1613" s="66" t="s">
        <v>467</v>
      </c>
      <c r="AA1613" s="66" t="str">
        <f>IF(OR(VLOOKUP(Table1[[#This Row],[sheet]],Prg!$A$7:$F$31,6,FALSE)=Prg!$O$2,VLOOKUP(Table1[[#This Row],[sheet]],Prg!$A$7:$F$31,6,FALSE)=Prg!$O$3),"Yes","No")</f>
        <v>No</v>
      </c>
      <c r="AB1613" s="66" t="s">
        <v>2</v>
      </c>
      <c r="AC1613" s="72">
        <v>20</v>
      </c>
      <c r="AD1613" s="66">
        <f ca="1">IF(ISERROR(VLOOKUP(Table1[[#This Row],[item]],INDIRECT("'"&amp;Table1[[#This Row],[sheet]]&amp;"'!$A$8:$T$42"),Table1[[#This Row],[r]],FALSE)),"",VLOOKUP(Table1[[#This Row],[item]],INDIRECT("'"&amp;Table1[[#This Row],[sheet]]&amp;"'!$A$8:$T$42"),Table1[[#This Row],[r]],FALSE))</f>
        <v>0</v>
      </c>
      <c r="AE1613" s="72" t="str">
        <f>IF(VLOOKUP(Table1[[#This Row],[sheet]],Prg!$A$7:$J$31,10,FALSE)="","",VLOOKUP(Table1[[#This Row],[sheet]],Prg!$A$7:$J$31,10,FALSE)*1)</f>
        <v/>
      </c>
      <c r="AF1613" s="72">
        <f>VLOOKUP(Table1[[#This Row],[sheet]],Prg!$A$7:$J$31,5,FALSE)</f>
        <v>0</v>
      </c>
      <c r="AG1613" s="72">
        <f>ROW()</f>
        <v>1613</v>
      </c>
    </row>
    <row r="1614" spans="24:33" hidden="1" x14ac:dyDescent="0.3">
      <c r="X1614" s="66">
        <v>9</v>
      </c>
      <c r="Y1614" s="66" t="s">
        <v>473</v>
      </c>
      <c r="Z1614" s="66" t="s">
        <v>1</v>
      </c>
      <c r="AA1614" s="66" t="str">
        <f>IF(OR(VLOOKUP(Table1[[#This Row],[sheet]],Prg!$A$7:$F$31,6,FALSE)=Prg!$O$2,VLOOKUP(Table1[[#This Row],[sheet]],Prg!$A$7:$F$31,6,FALSE)=Prg!$O$3),"Yes","No")</f>
        <v>No</v>
      </c>
      <c r="AB1614" s="66" t="s">
        <v>2</v>
      </c>
      <c r="AC1614" s="72">
        <v>20</v>
      </c>
      <c r="AD1614" s="66">
        <f ca="1">IF(ISERROR(VLOOKUP(Table1[[#This Row],[item]],INDIRECT("'"&amp;Table1[[#This Row],[sheet]]&amp;"'!$A$8:$T$42"),Table1[[#This Row],[r]],FALSE)),"",VLOOKUP(Table1[[#This Row],[item]],INDIRECT("'"&amp;Table1[[#This Row],[sheet]]&amp;"'!$A$8:$T$42"),Table1[[#This Row],[r]],FALSE))</f>
        <v>0</v>
      </c>
      <c r="AE1614" s="72" t="str">
        <f>IF(VLOOKUP(Table1[[#This Row],[sheet]],Prg!$A$7:$J$31,10,FALSE)="","",VLOOKUP(Table1[[#This Row],[sheet]],Prg!$A$7:$J$31,10,FALSE)*1)</f>
        <v/>
      </c>
      <c r="AF1614" s="72">
        <f>VLOOKUP(Table1[[#This Row],[sheet]],Prg!$A$7:$J$31,5,FALSE)</f>
        <v>0</v>
      </c>
      <c r="AG1614" s="72">
        <f>ROW()</f>
        <v>1614</v>
      </c>
    </row>
    <row r="1615" spans="24:33" hidden="1" x14ac:dyDescent="0.3">
      <c r="X1615" s="66">
        <v>9</v>
      </c>
      <c r="Y1615" s="66" t="s">
        <v>474</v>
      </c>
      <c r="Z1615" s="66" t="s">
        <v>24</v>
      </c>
      <c r="AA1615" s="66" t="str">
        <f>IF(OR(VLOOKUP(Table1[[#This Row],[sheet]],Prg!$A$7:$F$31,6,FALSE)=Prg!$O$2,VLOOKUP(Table1[[#This Row],[sheet]],Prg!$A$7:$F$31,6,FALSE)=Prg!$O$3),"Yes","No")</f>
        <v>No</v>
      </c>
      <c r="AB1615" s="66" t="s">
        <v>2</v>
      </c>
      <c r="AC1615" s="72">
        <v>20</v>
      </c>
      <c r="AD1615" s="66">
        <f ca="1">IF(ISERROR(VLOOKUP(Table1[[#This Row],[item]],INDIRECT("'"&amp;Table1[[#This Row],[sheet]]&amp;"'!$A$8:$T$42"),Table1[[#This Row],[r]],FALSE)),"",VLOOKUP(Table1[[#This Row],[item]],INDIRECT("'"&amp;Table1[[#This Row],[sheet]]&amp;"'!$A$8:$T$42"),Table1[[#This Row],[r]],FALSE))</f>
        <v>0</v>
      </c>
      <c r="AE1615" s="72" t="str">
        <f>IF(VLOOKUP(Table1[[#This Row],[sheet]],Prg!$A$7:$J$31,10,FALSE)="","",VLOOKUP(Table1[[#This Row],[sheet]],Prg!$A$7:$J$31,10,FALSE)*1)</f>
        <v/>
      </c>
      <c r="AF1615" s="72">
        <f>VLOOKUP(Table1[[#This Row],[sheet]],Prg!$A$7:$J$31,5,FALSE)</f>
        <v>0</v>
      </c>
      <c r="AG1615" s="72">
        <f>ROW()</f>
        <v>1615</v>
      </c>
    </row>
    <row r="1616" spans="24:33" hidden="1" x14ac:dyDescent="0.3">
      <c r="X1616" s="66">
        <v>9</v>
      </c>
      <c r="Y1616" s="66" t="s">
        <v>477</v>
      </c>
      <c r="Z1616" s="66" t="s">
        <v>25</v>
      </c>
      <c r="AA1616" s="66" t="str">
        <f>IF(OR(VLOOKUP(Table1[[#This Row],[sheet]],Prg!$A$7:$F$31,6,FALSE)=Prg!$O$2,VLOOKUP(Table1[[#This Row],[sheet]],Prg!$A$7:$F$31,6,FALSE)=Prg!$O$3),"Yes","No")</f>
        <v>No</v>
      </c>
      <c r="AB1616" s="66" t="s">
        <v>2</v>
      </c>
      <c r="AC1616" s="72">
        <v>20</v>
      </c>
      <c r="AD1616" s="66">
        <f ca="1">IF(ISERROR(VLOOKUP(Table1[[#This Row],[item]],INDIRECT("'"&amp;Table1[[#This Row],[sheet]]&amp;"'!$A$8:$T$42"),Table1[[#This Row],[r]],FALSE)),"",VLOOKUP(Table1[[#This Row],[item]],INDIRECT("'"&amp;Table1[[#This Row],[sheet]]&amp;"'!$A$8:$T$42"),Table1[[#This Row],[r]],FALSE))</f>
        <v>0</v>
      </c>
      <c r="AE1616" s="72" t="str">
        <f>IF(VLOOKUP(Table1[[#This Row],[sheet]],Prg!$A$7:$J$31,10,FALSE)="","",VLOOKUP(Table1[[#This Row],[sheet]],Prg!$A$7:$J$31,10,FALSE)*1)</f>
        <v/>
      </c>
      <c r="AF1616" s="72">
        <f>VLOOKUP(Table1[[#This Row],[sheet]],Prg!$A$7:$J$31,5,FALSE)</f>
        <v>0</v>
      </c>
      <c r="AG1616" s="72">
        <f>ROW()</f>
        <v>1616</v>
      </c>
    </row>
    <row r="1617" spans="24:33" hidden="1" x14ac:dyDescent="0.3">
      <c r="X1617" s="66">
        <v>9</v>
      </c>
      <c r="Y1617" s="66" t="s">
        <v>478</v>
      </c>
      <c r="Z1617" s="66" t="s">
        <v>26</v>
      </c>
      <c r="AA1617" s="66" t="str">
        <f>IF(OR(VLOOKUP(Table1[[#This Row],[sheet]],Prg!$A$7:$F$31,6,FALSE)=Prg!$O$2,VLOOKUP(Table1[[#This Row],[sheet]],Prg!$A$7:$F$31,6,FALSE)=Prg!$O$3),"Yes","No")</f>
        <v>No</v>
      </c>
      <c r="AB1617" s="66" t="s">
        <v>2</v>
      </c>
      <c r="AC1617" s="72">
        <v>20</v>
      </c>
      <c r="AD1617" s="66">
        <f ca="1">IF(ISERROR(VLOOKUP(Table1[[#This Row],[item]],INDIRECT("'"&amp;Table1[[#This Row],[sheet]]&amp;"'!$A$8:$T$42"),Table1[[#This Row],[r]],FALSE)),"",VLOOKUP(Table1[[#This Row],[item]],INDIRECT("'"&amp;Table1[[#This Row],[sheet]]&amp;"'!$A$8:$T$42"),Table1[[#This Row],[r]],FALSE))</f>
        <v>0</v>
      </c>
      <c r="AE1617" s="72" t="str">
        <f>IF(VLOOKUP(Table1[[#This Row],[sheet]],Prg!$A$7:$J$31,10,FALSE)="","",VLOOKUP(Table1[[#This Row],[sheet]],Prg!$A$7:$J$31,10,FALSE)*1)</f>
        <v/>
      </c>
      <c r="AF1617" s="72">
        <f>VLOOKUP(Table1[[#This Row],[sheet]],Prg!$A$7:$J$31,5,FALSE)</f>
        <v>0</v>
      </c>
      <c r="AG1617" s="72">
        <f>ROW()</f>
        <v>1617</v>
      </c>
    </row>
    <row r="1618" spans="24:33" hidden="1" x14ac:dyDescent="0.3">
      <c r="X1618" s="66">
        <v>9</v>
      </c>
      <c r="Y1618" s="66" t="s">
        <v>479</v>
      </c>
      <c r="Z1618" s="66" t="s">
        <v>27</v>
      </c>
      <c r="AA1618" s="66" t="str">
        <f>IF(OR(VLOOKUP(Table1[[#This Row],[sheet]],Prg!$A$7:$F$31,6,FALSE)=Prg!$O$2,VLOOKUP(Table1[[#This Row],[sheet]],Prg!$A$7:$F$31,6,FALSE)=Prg!$O$3),"Yes","No")</f>
        <v>No</v>
      </c>
      <c r="AB1618" s="66" t="s">
        <v>2</v>
      </c>
      <c r="AC1618" s="72">
        <v>20</v>
      </c>
      <c r="AD1618" s="66">
        <f ca="1">IF(ISERROR(VLOOKUP(Table1[[#This Row],[item]],INDIRECT("'"&amp;Table1[[#This Row],[sheet]]&amp;"'!$A$8:$T$42"),Table1[[#This Row],[r]],FALSE)),"",VLOOKUP(Table1[[#This Row],[item]],INDIRECT("'"&amp;Table1[[#This Row],[sheet]]&amp;"'!$A$8:$T$42"),Table1[[#This Row],[r]],FALSE))</f>
        <v>0</v>
      </c>
      <c r="AE1618" s="72" t="str">
        <f>IF(VLOOKUP(Table1[[#This Row],[sheet]],Prg!$A$7:$J$31,10,FALSE)="","",VLOOKUP(Table1[[#This Row],[sheet]],Prg!$A$7:$J$31,10,FALSE)*1)</f>
        <v/>
      </c>
      <c r="AF1618" s="72">
        <f>VLOOKUP(Table1[[#This Row],[sheet]],Prg!$A$7:$J$31,5,FALSE)</f>
        <v>0</v>
      </c>
      <c r="AG1618" s="72">
        <f>ROW()</f>
        <v>1618</v>
      </c>
    </row>
    <row r="1619" spans="24:33" hidden="1" x14ac:dyDescent="0.3">
      <c r="X1619" s="66">
        <v>9</v>
      </c>
      <c r="Y1619" s="66" t="s">
        <v>475</v>
      </c>
      <c r="Z1619" s="66" t="s">
        <v>28</v>
      </c>
      <c r="AA1619" s="66" t="str">
        <f>IF(OR(VLOOKUP(Table1[[#This Row],[sheet]],Prg!$A$7:$F$31,6,FALSE)=Prg!$O$2,VLOOKUP(Table1[[#This Row],[sheet]],Prg!$A$7:$F$31,6,FALSE)=Prg!$O$3),"Yes","No")</f>
        <v>No</v>
      </c>
      <c r="AB1619" s="66" t="s">
        <v>2</v>
      </c>
      <c r="AC1619" s="72">
        <v>20</v>
      </c>
      <c r="AD1619" s="66">
        <f ca="1">IF(ISERROR(VLOOKUP(Table1[[#This Row],[item]],INDIRECT("'"&amp;Table1[[#This Row],[sheet]]&amp;"'!$A$8:$T$42"),Table1[[#This Row],[r]],FALSE)),"",VLOOKUP(Table1[[#This Row],[item]],INDIRECT("'"&amp;Table1[[#This Row],[sheet]]&amp;"'!$A$8:$T$42"),Table1[[#This Row],[r]],FALSE))</f>
        <v>0</v>
      </c>
      <c r="AE1619" s="72" t="str">
        <f>IF(VLOOKUP(Table1[[#This Row],[sheet]],Prg!$A$7:$J$31,10,FALSE)="","",VLOOKUP(Table1[[#This Row],[sheet]],Prg!$A$7:$J$31,10,FALSE)*1)</f>
        <v/>
      </c>
      <c r="AF1619" s="72">
        <f>VLOOKUP(Table1[[#This Row],[sheet]],Prg!$A$7:$J$31,5,FALSE)</f>
        <v>0</v>
      </c>
      <c r="AG1619" s="72">
        <f>ROW()</f>
        <v>1619</v>
      </c>
    </row>
    <row r="1620" spans="24:33" hidden="1" x14ac:dyDescent="0.3">
      <c r="X1620" s="66">
        <v>9</v>
      </c>
      <c r="Y1620" s="66" t="s">
        <v>480</v>
      </c>
      <c r="Z1620" s="66" t="s">
        <v>29</v>
      </c>
      <c r="AA1620" s="66" t="str">
        <f>IF(OR(VLOOKUP(Table1[[#This Row],[sheet]],Prg!$A$7:$F$31,6,FALSE)=Prg!$O$2,VLOOKUP(Table1[[#This Row],[sheet]],Prg!$A$7:$F$31,6,FALSE)=Prg!$O$3),"Yes","No")</f>
        <v>No</v>
      </c>
      <c r="AB1620" s="66" t="s">
        <v>2</v>
      </c>
      <c r="AC1620" s="72">
        <v>20</v>
      </c>
      <c r="AD1620" s="66">
        <f ca="1">IF(ISERROR(VLOOKUP(Table1[[#This Row],[item]],INDIRECT("'"&amp;Table1[[#This Row],[sheet]]&amp;"'!$A$8:$T$42"),Table1[[#This Row],[r]],FALSE)),"",VLOOKUP(Table1[[#This Row],[item]],INDIRECT("'"&amp;Table1[[#This Row],[sheet]]&amp;"'!$A$8:$T$42"),Table1[[#This Row],[r]],FALSE))</f>
        <v>0</v>
      </c>
      <c r="AE1620" s="72" t="str">
        <f>IF(VLOOKUP(Table1[[#This Row],[sheet]],Prg!$A$7:$J$31,10,FALSE)="","",VLOOKUP(Table1[[#This Row],[sheet]],Prg!$A$7:$J$31,10,FALSE)*1)</f>
        <v/>
      </c>
      <c r="AF1620" s="72">
        <f>VLOOKUP(Table1[[#This Row],[sheet]],Prg!$A$7:$J$31,5,FALSE)</f>
        <v>0</v>
      </c>
      <c r="AG1620" s="72">
        <f>ROW()</f>
        <v>1620</v>
      </c>
    </row>
    <row r="1621" spans="24:33" hidden="1" x14ac:dyDescent="0.3">
      <c r="X1621" s="66">
        <v>9</v>
      </c>
      <c r="Y1621" s="66" t="s">
        <v>481</v>
      </c>
      <c r="Z1621" s="66" t="s">
        <v>30</v>
      </c>
      <c r="AA1621" s="66" t="str">
        <f>IF(OR(VLOOKUP(Table1[[#This Row],[sheet]],Prg!$A$7:$F$31,6,FALSE)=Prg!$O$2,VLOOKUP(Table1[[#This Row],[sheet]],Prg!$A$7:$F$31,6,FALSE)=Prg!$O$3),"Yes","No")</f>
        <v>No</v>
      </c>
      <c r="AB1621" s="66" t="s">
        <v>2</v>
      </c>
      <c r="AC1621" s="72">
        <v>20</v>
      </c>
      <c r="AD1621" s="66">
        <f ca="1">IF(ISERROR(VLOOKUP(Table1[[#This Row],[item]],INDIRECT("'"&amp;Table1[[#This Row],[sheet]]&amp;"'!$A$8:$T$42"),Table1[[#This Row],[r]],FALSE)),"",VLOOKUP(Table1[[#This Row],[item]],INDIRECT("'"&amp;Table1[[#This Row],[sheet]]&amp;"'!$A$8:$T$42"),Table1[[#This Row],[r]],FALSE))</f>
        <v>0</v>
      </c>
      <c r="AE1621" s="72" t="str">
        <f>IF(VLOOKUP(Table1[[#This Row],[sheet]],Prg!$A$7:$J$31,10,FALSE)="","",VLOOKUP(Table1[[#This Row],[sheet]],Prg!$A$7:$J$31,10,FALSE)*1)</f>
        <v/>
      </c>
      <c r="AF1621" s="72">
        <f>VLOOKUP(Table1[[#This Row],[sheet]],Prg!$A$7:$J$31,5,FALSE)</f>
        <v>0</v>
      </c>
      <c r="AG1621" s="72">
        <f>ROW()</f>
        <v>1621</v>
      </c>
    </row>
    <row r="1622" spans="24:33" hidden="1" x14ac:dyDescent="0.3">
      <c r="X1622" s="66">
        <v>9</v>
      </c>
      <c r="Y1622" s="66" t="s">
        <v>482</v>
      </c>
      <c r="Z1622" s="66" t="s">
        <v>27</v>
      </c>
      <c r="AA1622" s="66" t="str">
        <f>IF(OR(VLOOKUP(Table1[[#This Row],[sheet]],Prg!$A$7:$F$31,6,FALSE)=Prg!$O$2,VLOOKUP(Table1[[#This Row],[sheet]],Prg!$A$7:$F$31,6,FALSE)=Prg!$O$3),"Yes","No")</f>
        <v>No</v>
      </c>
      <c r="AB1622" s="66" t="s">
        <v>2</v>
      </c>
      <c r="AC1622" s="72">
        <v>20</v>
      </c>
      <c r="AD1622" s="66">
        <f ca="1">IF(ISERROR(VLOOKUP(Table1[[#This Row],[item]],INDIRECT("'"&amp;Table1[[#This Row],[sheet]]&amp;"'!$A$8:$T$42"),Table1[[#This Row],[r]],FALSE)),"",VLOOKUP(Table1[[#This Row],[item]],INDIRECT("'"&amp;Table1[[#This Row],[sheet]]&amp;"'!$A$8:$T$42"),Table1[[#This Row],[r]],FALSE))</f>
        <v>0</v>
      </c>
      <c r="AE1622" s="72" t="str">
        <f>IF(VLOOKUP(Table1[[#This Row],[sheet]],Prg!$A$7:$J$31,10,FALSE)="","",VLOOKUP(Table1[[#This Row],[sheet]],Prg!$A$7:$J$31,10,FALSE)*1)</f>
        <v/>
      </c>
      <c r="AF1622" s="72">
        <f>VLOOKUP(Table1[[#This Row],[sheet]],Prg!$A$7:$J$31,5,FALSE)</f>
        <v>0</v>
      </c>
      <c r="AG1622" s="72">
        <f>ROW()</f>
        <v>1622</v>
      </c>
    </row>
    <row r="1623" spans="24:33" hidden="1" x14ac:dyDescent="0.3">
      <c r="X1623" s="66">
        <v>9</v>
      </c>
      <c r="Y1623" s="66" t="s">
        <v>476</v>
      </c>
      <c r="Z1623" s="66" t="s">
        <v>469</v>
      </c>
      <c r="AA1623" s="66" t="str">
        <f>IF(OR(VLOOKUP(Table1[[#This Row],[sheet]],Prg!$A$7:$F$31,6,FALSE)=Prg!$O$2,VLOOKUP(Table1[[#This Row],[sheet]],Prg!$A$7:$F$31,6,FALSE)=Prg!$O$3),"Yes","No")</f>
        <v>No</v>
      </c>
      <c r="AB1623" s="66" t="s">
        <v>2</v>
      </c>
      <c r="AC1623" s="72">
        <v>20</v>
      </c>
      <c r="AD1623" s="66">
        <f ca="1">IF(ISERROR(VLOOKUP(Table1[[#This Row],[item]],INDIRECT("'"&amp;Table1[[#This Row],[sheet]]&amp;"'!$A$8:$T$42"),Table1[[#This Row],[r]],FALSE)),"",VLOOKUP(Table1[[#This Row],[item]],INDIRECT("'"&amp;Table1[[#This Row],[sheet]]&amp;"'!$A$8:$T$42"),Table1[[#This Row],[r]],FALSE))</f>
        <v>0</v>
      </c>
      <c r="AE1623" s="72" t="str">
        <f>IF(VLOOKUP(Table1[[#This Row],[sheet]],Prg!$A$7:$J$31,10,FALSE)="","",VLOOKUP(Table1[[#This Row],[sheet]],Prg!$A$7:$J$31,10,FALSE)*1)</f>
        <v/>
      </c>
      <c r="AF1623" s="72">
        <f>VLOOKUP(Table1[[#This Row],[sheet]],Prg!$A$7:$J$31,5,FALSE)</f>
        <v>0</v>
      </c>
      <c r="AG1623" s="72">
        <f>ROW()</f>
        <v>1623</v>
      </c>
    </row>
    <row r="1624" spans="24:33" hidden="1" x14ac:dyDescent="0.3">
      <c r="X1624" s="66">
        <v>9</v>
      </c>
      <c r="Y1624" s="66" t="s">
        <v>483</v>
      </c>
      <c r="Z1624" s="66" t="s">
        <v>470</v>
      </c>
      <c r="AA1624" s="66" t="str">
        <f>IF(OR(VLOOKUP(Table1[[#This Row],[sheet]],Prg!$A$7:$F$31,6,FALSE)=Prg!$O$2,VLOOKUP(Table1[[#This Row],[sheet]],Prg!$A$7:$F$31,6,FALSE)=Prg!$O$3),"Yes","No")</f>
        <v>No</v>
      </c>
      <c r="AB1624" s="66" t="s">
        <v>2</v>
      </c>
      <c r="AC1624" s="72">
        <v>20</v>
      </c>
      <c r="AD1624" s="66">
        <f ca="1">IF(ISERROR(VLOOKUP(Table1[[#This Row],[item]],INDIRECT("'"&amp;Table1[[#This Row],[sheet]]&amp;"'!$A$8:$T$42"),Table1[[#This Row],[r]],FALSE)),"",VLOOKUP(Table1[[#This Row],[item]],INDIRECT("'"&amp;Table1[[#This Row],[sheet]]&amp;"'!$A$8:$T$42"),Table1[[#This Row],[r]],FALSE))</f>
        <v>0</v>
      </c>
      <c r="AE1624" s="72" t="str">
        <f>IF(VLOOKUP(Table1[[#This Row],[sheet]],Prg!$A$7:$J$31,10,FALSE)="","",VLOOKUP(Table1[[#This Row],[sheet]],Prg!$A$7:$J$31,10,FALSE)*1)</f>
        <v/>
      </c>
      <c r="AF1624" s="72">
        <f>VLOOKUP(Table1[[#This Row],[sheet]],Prg!$A$7:$J$31,5,FALSE)</f>
        <v>0</v>
      </c>
      <c r="AG1624" s="72">
        <f>ROW()</f>
        <v>1624</v>
      </c>
    </row>
    <row r="1625" spans="24:33" hidden="1" x14ac:dyDescent="0.3">
      <c r="X1625" s="66">
        <v>9</v>
      </c>
      <c r="Y1625" s="66" t="s">
        <v>484</v>
      </c>
      <c r="Z1625" s="66" t="s">
        <v>471</v>
      </c>
      <c r="AA1625" s="66" t="str">
        <f>IF(OR(VLOOKUP(Table1[[#This Row],[sheet]],Prg!$A$7:$F$31,6,FALSE)=Prg!$O$2,VLOOKUP(Table1[[#This Row],[sheet]],Prg!$A$7:$F$31,6,FALSE)=Prg!$O$3),"Yes","No")</f>
        <v>No</v>
      </c>
      <c r="AB1625" s="66" t="s">
        <v>2</v>
      </c>
      <c r="AC1625" s="72">
        <v>20</v>
      </c>
      <c r="AD1625" s="66">
        <f ca="1">IF(ISERROR(VLOOKUP(Table1[[#This Row],[item]],INDIRECT("'"&amp;Table1[[#This Row],[sheet]]&amp;"'!$A$8:$T$42"),Table1[[#This Row],[r]],FALSE)),"",VLOOKUP(Table1[[#This Row],[item]],INDIRECT("'"&amp;Table1[[#This Row],[sheet]]&amp;"'!$A$8:$T$42"),Table1[[#This Row],[r]],FALSE))</f>
        <v>0</v>
      </c>
      <c r="AE1625" s="72" t="str">
        <f>IF(VLOOKUP(Table1[[#This Row],[sheet]],Prg!$A$7:$J$31,10,FALSE)="","",VLOOKUP(Table1[[#This Row],[sheet]],Prg!$A$7:$J$31,10,FALSE)*1)</f>
        <v/>
      </c>
      <c r="AF1625" s="72">
        <f>VLOOKUP(Table1[[#This Row],[sheet]],Prg!$A$7:$J$31,5,FALSE)</f>
        <v>0</v>
      </c>
      <c r="AG1625" s="72">
        <f>ROW()</f>
        <v>1625</v>
      </c>
    </row>
    <row r="1626" spans="24:33" hidden="1" x14ac:dyDescent="0.3">
      <c r="X1626" s="66">
        <v>9</v>
      </c>
      <c r="Y1626" s="66" t="s">
        <v>485</v>
      </c>
      <c r="Z1626" s="66" t="s">
        <v>472</v>
      </c>
      <c r="AA1626" s="66" t="str">
        <f>IF(OR(VLOOKUP(Table1[[#This Row],[sheet]],Prg!$A$7:$F$31,6,FALSE)=Prg!$O$2,VLOOKUP(Table1[[#This Row],[sheet]],Prg!$A$7:$F$31,6,FALSE)=Prg!$O$3),"Yes","No")</f>
        <v>No</v>
      </c>
      <c r="AB1626" s="66" t="s">
        <v>2</v>
      </c>
      <c r="AC1626" s="72">
        <v>20</v>
      </c>
      <c r="AD1626" s="66">
        <f ca="1">IF(ISERROR(VLOOKUP(Table1[[#This Row],[item]],INDIRECT("'"&amp;Table1[[#This Row],[sheet]]&amp;"'!$A$8:$T$42"),Table1[[#This Row],[r]],FALSE)),"",VLOOKUP(Table1[[#This Row],[item]],INDIRECT("'"&amp;Table1[[#This Row],[sheet]]&amp;"'!$A$8:$T$42"),Table1[[#This Row],[r]],FALSE))</f>
        <v>0</v>
      </c>
      <c r="AE1626" s="72" t="str">
        <f>IF(VLOOKUP(Table1[[#This Row],[sheet]],Prg!$A$7:$J$31,10,FALSE)="","",VLOOKUP(Table1[[#This Row],[sheet]],Prg!$A$7:$J$31,10,FALSE)*1)</f>
        <v/>
      </c>
      <c r="AF1626" s="72">
        <f>VLOOKUP(Table1[[#This Row],[sheet]],Prg!$A$7:$J$31,5,FALSE)</f>
        <v>0</v>
      </c>
      <c r="AG1626" s="72">
        <f>ROW()</f>
        <v>1626</v>
      </c>
    </row>
    <row r="1627" spans="24:33" hidden="1" x14ac:dyDescent="0.3">
      <c r="X1627" s="66">
        <v>9</v>
      </c>
      <c r="Y1627" s="66" t="s">
        <v>486</v>
      </c>
      <c r="Z1627" s="66" t="s">
        <v>31</v>
      </c>
      <c r="AA1627" s="66" t="str">
        <f>IF(OR(VLOOKUP(Table1[[#This Row],[sheet]],Prg!$A$7:$F$31,6,FALSE)=Prg!$O$2,VLOOKUP(Table1[[#This Row],[sheet]],Prg!$A$7:$F$31,6,FALSE)=Prg!$O$3),"Yes","No")</f>
        <v>No</v>
      </c>
      <c r="AB1627" s="66" t="s">
        <v>2</v>
      </c>
      <c r="AC1627" s="72">
        <v>20</v>
      </c>
      <c r="AD1627" s="66">
        <f ca="1">IF(ISERROR(VLOOKUP(Table1[[#This Row],[item]],INDIRECT("'"&amp;Table1[[#This Row],[sheet]]&amp;"'!$A$8:$T$42"),Table1[[#This Row],[r]],FALSE)),"",VLOOKUP(Table1[[#This Row],[item]],INDIRECT("'"&amp;Table1[[#This Row],[sheet]]&amp;"'!$A$8:$T$42"),Table1[[#This Row],[r]],FALSE))</f>
        <v>0</v>
      </c>
      <c r="AE1627" s="72" t="str">
        <f>IF(VLOOKUP(Table1[[#This Row],[sheet]],Prg!$A$7:$J$31,10,FALSE)="","",VLOOKUP(Table1[[#This Row],[sheet]],Prg!$A$7:$J$31,10,FALSE)*1)</f>
        <v/>
      </c>
      <c r="AF1627" s="72">
        <f>VLOOKUP(Table1[[#This Row],[sheet]],Prg!$A$7:$J$31,5,FALSE)</f>
        <v>0</v>
      </c>
      <c r="AG1627" s="72">
        <f>ROW()</f>
        <v>1627</v>
      </c>
    </row>
    <row r="1628" spans="24:33" hidden="1" x14ac:dyDescent="0.3">
      <c r="X1628" s="66">
        <v>10</v>
      </c>
      <c r="Y1628" s="66" t="s">
        <v>487</v>
      </c>
      <c r="Z1628" s="66" t="s">
        <v>12</v>
      </c>
      <c r="AA1628" s="66" t="str">
        <f>IF(OR(VLOOKUP(Table1[[#This Row],[sheet]],Prg!$A$7:$F$31,6,FALSE)=Prg!$O$2,VLOOKUP(Table1[[#This Row],[sheet]],Prg!$A$7:$F$31,6,FALSE)=Prg!$O$3),"Yes","No")</f>
        <v>No</v>
      </c>
      <c r="AB1628" s="66">
        <v>2022</v>
      </c>
      <c r="AC1628" s="72">
        <v>15</v>
      </c>
      <c r="AD1628" s="66">
        <f ca="1">IF(ISERROR(VLOOKUP(Table1[[#This Row],[item]],INDIRECT("'"&amp;Table1[[#This Row],[sheet]]&amp;"'!$A$8:$T$42"),Table1[[#This Row],[r]],FALSE)),"",VLOOKUP(Table1[[#This Row],[item]],INDIRECT("'"&amp;Table1[[#This Row],[sheet]]&amp;"'!$A$8:$T$42"),Table1[[#This Row],[r]],FALSE))</f>
        <v>0</v>
      </c>
      <c r="AE1628" s="72" t="str">
        <f>IF(VLOOKUP(Table1[[#This Row],[sheet]],Prg!$A$7:$J$31,10,FALSE)="","",VLOOKUP(Table1[[#This Row],[sheet]],Prg!$A$7:$J$31,10,FALSE)*1)</f>
        <v/>
      </c>
      <c r="AF1628" s="72">
        <f>VLOOKUP(Table1[[#This Row],[sheet]],Prg!$A$7:$J$31,5,FALSE)</f>
        <v>0</v>
      </c>
      <c r="AG1628" s="72">
        <f>ROW()</f>
        <v>1628</v>
      </c>
    </row>
    <row r="1629" spans="24:33" hidden="1" x14ac:dyDescent="0.3">
      <c r="X1629" s="66">
        <v>10</v>
      </c>
      <c r="Y1629" s="66" t="s">
        <v>488</v>
      </c>
      <c r="Z1629" s="66" t="s">
        <v>13</v>
      </c>
      <c r="AA1629" s="66" t="str">
        <f>IF(OR(VLOOKUP(Table1[[#This Row],[sheet]],Prg!$A$7:$F$31,6,FALSE)=Prg!$O$2,VLOOKUP(Table1[[#This Row],[sheet]],Prg!$A$7:$F$31,6,FALSE)=Prg!$O$3),"Yes","No")</f>
        <v>No</v>
      </c>
      <c r="AB1629" s="66">
        <v>2022</v>
      </c>
      <c r="AC1629" s="72">
        <v>15</v>
      </c>
      <c r="AD1629" s="66">
        <f ca="1">IF(ISERROR(VLOOKUP(Table1[[#This Row],[item]],INDIRECT("'"&amp;Table1[[#This Row],[sheet]]&amp;"'!$A$8:$T$42"),Table1[[#This Row],[r]],FALSE)),"",VLOOKUP(Table1[[#This Row],[item]],INDIRECT("'"&amp;Table1[[#This Row],[sheet]]&amp;"'!$A$8:$T$42"),Table1[[#This Row],[r]],FALSE))</f>
        <v>0</v>
      </c>
      <c r="AE1629" s="72" t="str">
        <f>IF(VLOOKUP(Table1[[#This Row],[sheet]],Prg!$A$7:$J$31,10,FALSE)="","",VLOOKUP(Table1[[#This Row],[sheet]],Prg!$A$7:$J$31,10,FALSE)*1)</f>
        <v/>
      </c>
      <c r="AF1629" s="72">
        <f>VLOOKUP(Table1[[#This Row],[sheet]],Prg!$A$7:$J$31,5,FALSE)</f>
        <v>0</v>
      </c>
      <c r="AG1629" s="72">
        <f>ROW()</f>
        <v>1629</v>
      </c>
    </row>
    <row r="1630" spans="24:33" hidden="1" x14ac:dyDescent="0.3">
      <c r="X1630" s="66">
        <v>10</v>
      </c>
      <c r="Y1630" s="66" t="s">
        <v>489</v>
      </c>
      <c r="Z1630" s="66" t="s">
        <v>14</v>
      </c>
      <c r="AA1630" s="66" t="str">
        <f>IF(OR(VLOOKUP(Table1[[#This Row],[sheet]],Prg!$A$7:$F$31,6,FALSE)=Prg!$O$2,VLOOKUP(Table1[[#This Row],[sheet]],Prg!$A$7:$F$31,6,FALSE)=Prg!$O$3),"Yes","No")</f>
        <v>No</v>
      </c>
      <c r="AB1630" s="66">
        <v>2022</v>
      </c>
      <c r="AC1630" s="72">
        <v>15</v>
      </c>
      <c r="AD1630" s="66">
        <f ca="1">IF(ISERROR(VLOOKUP(Table1[[#This Row],[item]],INDIRECT("'"&amp;Table1[[#This Row],[sheet]]&amp;"'!$A$8:$T$42"),Table1[[#This Row],[r]],FALSE)),"",VLOOKUP(Table1[[#This Row],[item]],INDIRECT("'"&amp;Table1[[#This Row],[sheet]]&amp;"'!$A$8:$T$42"),Table1[[#This Row],[r]],FALSE))</f>
        <v>0</v>
      </c>
      <c r="AE1630" s="72" t="str">
        <f>IF(VLOOKUP(Table1[[#This Row],[sheet]],Prg!$A$7:$J$31,10,FALSE)="","",VLOOKUP(Table1[[#This Row],[sheet]],Prg!$A$7:$J$31,10,FALSE)*1)</f>
        <v/>
      </c>
      <c r="AF1630" s="72">
        <f>VLOOKUP(Table1[[#This Row],[sheet]],Prg!$A$7:$J$31,5,FALSE)</f>
        <v>0</v>
      </c>
      <c r="AG1630" s="72">
        <f>ROW()</f>
        <v>1630</v>
      </c>
    </row>
    <row r="1631" spans="24:33" hidden="1" x14ac:dyDescent="0.3">
      <c r="X1631" s="66">
        <v>10</v>
      </c>
      <c r="Y1631" s="66" t="s">
        <v>490</v>
      </c>
      <c r="Z1631" s="66" t="s">
        <v>464</v>
      </c>
      <c r="AA1631" s="66" t="str">
        <f>IF(OR(VLOOKUP(Table1[[#This Row],[sheet]],Prg!$A$7:$F$31,6,FALSE)=Prg!$O$2,VLOOKUP(Table1[[#This Row],[sheet]],Prg!$A$7:$F$31,6,FALSE)=Prg!$O$3),"Yes","No")</f>
        <v>No</v>
      </c>
      <c r="AB1631" s="66">
        <v>2022</v>
      </c>
      <c r="AC1631" s="72">
        <v>15</v>
      </c>
      <c r="AD1631" s="66">
        <f ca="1">IF(ISERROR(VLOOKUP(Table1[[#This Row],[item]],INDIRECT("'"&amp;Table1[[#This Row],[sheet]]&amp;"'!$A$8:$T$42"),Table1[[#This Row],[r]],FALSE)),"",VLOOKUP(Table1[[#This Row],[item]],INDIRECT("'"&amp;Table1[[#This Row],[sheet]]&amp;"'!$A$8:$T$42"),Table1[[#This Row],[r]],FALSE))</f>
        <v>0</v>
      </c>
      <c r="AE1631" s="72" t="str">
        <f>IF(VLOOKUP(Table1[[#This Row],[sheet]],Prg!$A$7:$J$31,10,FALSE)="","",VLOOKUP(Table1[[#This Row],[sheet]],Prg!$A$7:$J$31,10,FALSE)*1)</f>
        <v/>
      </c>
      <c r="AF1631" s="72">
        <f>VLOOKUP(Table1[[#This Row],[sheet]],Prg!$A$7:$J$31,5,FALSE)</f>
        <v>0</v>
      </c>
      <c r="AG1631" s="72">
        <f>ROW()</f>
        <v>1631</v>
      </c>
    </row>
    <row r="1632" spans="24:33" hidden="1" x14ac:dyDescent="0.3">
      <c r="X1632" s="66">
        <v>10</v>
      </c>
      <c r="Y1632" s="66" t="s">
        <v>491</v>
      </c>
      <c r="Z1632" s="66" t="s">
        <v>15</v>
      </c>
      <c r="AA1632" s="66" t="str">
        <f>IF(OR(VLOOKUP(Table1[[#This Row],[sheet]],Prg!$A$7:$F$31,6,FALSE)=Prg!$O$2,VLOOKUP(Table1[[#This Row],[sheet]],Prg!$A$7:$F$31,6,FALSE)=Prg!$O$3),"Yes","No")</f>
        <v>No</v>
      </c>
      <c r="AB1632" s="66">
        <v>2022</v>
      </c>
      <c r="AC1632" s="72">
        <v>15</v>
      </c>
      <c r="AD1632" s="66">
        <f ca="1">IF(ISERROR(VLOOKUP(Table1[[#This Row],[item]],INDIRECT("'"&amp;Table1[[#This Row],[sheet]]&amp;"'!$A$8:$T$42"),Table1[[#This Row],[r]],FALSE)),"",VLOOKUP(Table1[[#This Row],[item]],INDIRECT("'"&amp;Table1[[#This Row],[sheet]]&amp;"'!$A$8:$T$42"),Table1[[#This Row],[r]],FALSE))</f>
        <v>0</v>
      </c>
      <c r="AE1632" s="72" t="str">
        <f>IF(VLOOKUP(Table1[[#This Row],[sheet]],Prg!$A$7:$J$31,10,FALSE)="","",VLOOKUP(Table1[[#This Row],[sheet]],Prg!$A$7:$J$31,10,FALSE)*1)</f>
        <v/>
      </c>
      <c r="AF1632" s="72">
        <f>VLOOKUP(Table1[[#This Row],[sheet]],Prg!$A$7:$J$31,5,FALSE)</f>
        <v>0</v>
      </c>
      <c r="AG1632" s="72">
        <f>ROW()</f>
        <v>1632</v>
      </c>
    </row>
    <row r="1633" spans="24:33" hidden="1" x14ac:dyDescent="0.3">
      <c r="X1633" s="66">
        <v>10</v>
      </c>
      <c r="Y1633" s="66" t="s">
        <v>492</v>
      </c>
      <c r="Z1633" s="66" t="s">
        <v>16</v>
      </c>
      <c r="AA1633" s="66" t="str">
        <f>IF(OR(VLOOKUP(Table1[[#This Row],[sheet]],Prg!$A$7:$F$31,6,FALSE)=Prg!$O$2,VLOOKUP(Table1[[#This Row],[sheet]],Prg!$A$7:$F$31,6,FALSE)=Prg!$O$3),"Yes","No")</f>
        <v>No</v>
      </c>
      <c r="AB1633" s="66">
        <v>2022</v>
      </c>
      <c r="AC1633" s="72">
        <v>15</v>
      </c>
      <c r="AD1633" s="66">
        <f ca="1">IF(ISERROR(VLOOKUP(Table1[[#This Row],[item]],INDIRECT("'"&amp;Table1[[#This Row],[sheet]]&amp;"'!$A$8:$T$42"),Table1[[#This Row],[r]],FALSE)),"",VLOOKUP(Table1[[#This Row],[item]],INDIRECT("'"&amp;Table1[[#This Row],[sheet]]&amp;"'!$A$8:$T$42"),Table1[[#This Row],[r]],FALSE))</f>
        <v>0</v>
      </c>
      <c r="AE1633" s="72" t="str">
        <f>IF(VLOOKUP(Table1[[#This Row],[sheet]],Prg!$A$7:$J$31,10,FALSE)="","",VLOOKUP(Table1[[#This Row],[sheet]],Prg!$A$7:$J$31,10,FALSE)*1)</f>
        <v/>
      </c>
      <c r="AF1633" s="72">
        <f>VLOOKUP(Table1[[#This Row],[sheet]],Prg!$A$7:$J$31,5,FALSE)</f>
        <v>0</v>
      </c>
      <c r="AG1633" s="72">
        <f>ROW()</f>
        <v>1633</v>
      </c>
    </row>
    <row r="1634" spans="24:33" hidden="1" x14ac:dyDescent="0.3">
      <c r="X1634" s="66">
        <v>10</v>
      </c>
      <c r="Y1634" s="66" t="s">
        <v>493</v>
      </c>
      <c r="Z1634" s="66" t="s">
        <v>17</v>
      </c>
      <c r="AA1634" s="66" t="str">
        <f>IF(OR(VLOOKUP(Table1[[#This Row],[sheet]],Prg!$A$7:$F$31,6,FALSE)=Prg!$O$2,VLOOKUP(Table1[[#This Row],[sheet]],Prg!$A$7:$F$31,6,FALSE)=Prg!$O$3),"Yes","No")</f>
        <v>No</v>
      </c>
      <c r="AB1634" s="66">
        <v>2022</v>
      </c>
      <c r="AC1634" s="72">
        <v>15</v>
      </c>
      <c r="AD1634" s="66">
        <f ca="1">IF(ISERROR(VLOOKUP(Table1[[#This Row],[item]],INDIRECT("'"&amp;Table1[[#This Row],[sheet]]&amp;"'!$A$8:$T$42"),Table1[[#This Row],[r]],FALSE)),"",VLOOKUP(Table1[[#This Row],[item]],INDIRECT("'"&amp;Table1[[#This Row],[sheet]]&amp;"'!$A$8:$T$42"),Table1[[#This Row],[r]],FALSE))</f>
        <v>0</v>
      </c>
      <c r="AE1634" s="72" t="str">
        <f>IF(VLOOKUP(Table1[[#This Row],[sheet]],Prg!$A$7:$J$31,10,FALSE)="","",VLOOKUP(Table1[[#This Row],[sheet]],Prg!$A$7:$J$31,10,FALSE)*1)</f>
        <v/>
      </c>
      <c r="AF1634" s="72">
        <f>VLOOKUP(Table1[[#This Row],[sheet]],Prg!$A$7:$J$31,5,FALSE)</f>
        <v>0</v>
      </c>
      <c r="AG1634" s="72">
        <f>ROW()</f>
        <v>1634</v>
      </c>
    </row>
    <row r="1635" spans="24:33" hidden="1" x14ac:dyDescent="0.3">
      <c r="X1635" s="66">
        <v>10</v>
      </c>
      <c r="Y1635" s="66" t="s">
        <v>494</v>
      </c>
      <c r="Z1635" s="66" t="s">
        <v>465</v>
      </c>
      <c r="AA1635" s="66" t="str">
        <f>IF(OR(VLOOKUP(Table1[[#This Row],[sheet]],Prg!$A$7:$F$31,6,FALSE)=Prg!$O$2,VLOOKUP(Table1[[#This Row],[sheet]],Prg!$A$7:$F$31,6,FALSE)=Prg!$O$3),"Yes","No")</f>
        <v>No</v>
      </c>
      <c r="AB1635" s="66">
        <v>2022</v>
      </c>
      <c r="AC1635" s="72">
        <v>15</v>
      </c>
      <c r="AD1635" s="66">
        <f ca="1">IF(ISERROR(VLOOKUP(Table1[[#This Row],[item]],INDIRECT("'"&amp;Table1[[#This Row],[sheet]]&amp;"'!$A$8:$T$42"),Table1[[#This Row],[r]],FALSE)),"",VLOOKUP(Table1[[#This Row],[item]],INDIRECT("'"&amp;Table1[[#This Row],[sheet]]&amp;"'!$A$8:$T$42"),Table1[[#This Row],[r]],FALSE))</f>
        <v>0</v>
      </c>
      <c r="AE1635" s="72" t="str">
        <f>IF(VLOOKUP(Table1[[#This Row],[sheet]],Prg!$A$7:$J$31,10,FALSE)="","",VLOOKUP(Table1[[#This Row],[sheet]],Prg!$A$7:$J$31,10,FALSE)*1)</f>
        <v/>
      </c>
      <c r="AF1635" s="72">
        <f>VLOOKUP(Table1[[#This Row],[sheet]],Prg!$A$7:$J$31,5,FALSE)</f>
        <v>0</v>
      </c>
      <c r="AG1635" s="72">
        <f>ROW()</f>
        <v>1635</v>
      </c>
    </row>
    <row r="1636" spans="24:33" hidden="1" x14ac:dyDescent="0.3">
      <c r="X1636" s="66">
        <v>10</v>
      </c>
      <c r="Y1636" s="66" t="s">
        <v>495</v>
      </c>
      <c r="Z1636" s="66" t="s">
        <v>18</v>
      </c>
      <c r="AA1636" s="66" t="str">
        <f>IF(OR(VLOOKUP(Table1[[#This Row],[sheet]],Prg!$A$7:$F$31,6,FALSE)=Prg!$O$2,VLOOKUP(Table1[[#This Row],[sheet]],Prg!$A$7:$F$31,6,FALSE)=Prg!$O$3),"Yes","No")</f>
        <v>No</v>
      </c>
      <c r="AB1636" s="66">
        <v>2022</v>
      </c>
      <c r="AC1636" s="72">
        <v>15</v>
      </c>
      <c r="AD1636" s="66">
        <f ca="1">IF(ISERROR(VLOOKUP(Table1[[#This Row],[item]],INDIRECT("'"&amp;Table1[[#This Row],[sheet]]&amp;"'!$A$8:$T$42"),Table1[[#This Row],[r]],FALSE)),"",VLOOKUP(Table1[[#This Row],[item]],INDIRECT("'"&amp;Table1[[#This Row],[sheet]]&amp;"'!$A$8:$T$42"),Table1[[#This Row],[r]],FALSE))</f>
        <v>0</v>
      </c>
      <c r="AE1636" s="72" t="str">
        <f>IF(VLOOKUP(Table1[[#This Row],[sheet]],Prg!$A$7:$J$31,10,FALSE)="","",VLOOKUP(Table1[[#This Row],[sheet]],Prg!$A$7:$J$31,10,FALSE)*1)</f>
        <v/>
      </c>
      <c r="AF1636" s="72">
        <f>VLOOKUP(Table1[[#This Row],[sheet]],Prg!$A$7:$J$31,5,FALSE)</f>
        <v>0</v>
      </c>
      <c r="AG1636" s="72">
        <f>ROW()</f>
        <v>1636</v>
      </c>
    </row>
    <row r="1637" spans="24:33" hidden="1" x14ac:dyDescent="0.3">
      <c r="X1637" s="66">
        <v>10</v>
      </c>
      <c r="Y1637" s="66" t="s">
        <v>496</v>
      </c>
      <c r="Z1637" s="66" t="s">
        <v>19</v>
      </c>
      <c r="AA1637" s="66" t="str">
        <f>IF(OR(VLOOKUP(Table1[[#This Row],[sheet]],Prg!$A$7:$F$31,6,FALSE)=Prg!$O$2,VLOOKUP(Table1[[#This Row],[sheet]],Prg!$A$7:$F$31,6,FALSE)=Prg!$O$3),"Yes","No")</f>
        <v>No</v>
      </c>
      <c r="AB1637" s="66">
        <v>2022</v>
      </c>
      <c r="AC1637" s="72">
        <v>15</v>
      </c>
      <c r="AD1637" s="66">
        <f ca="1">IF(ISERROR(VLOOKUP(Table1[[#This Row],[item]],INDIRECT("'"&amp;Table1[[#This Row],[sheet]]&amp;"'!$A$8:$T$42"),Table1[[#This Row],[r]],FALSE)),"",VLOOKUP(Table1[[#This Row],[item]],INDIRECT("'"&amp;Table1[[#This Row],[sheet]]&amp;"'!$A$8:$T$42"),Table1[[#This Row],[r]],FALSE))</f>
        <v>0</v>
      </c>
      <c r="AE1637" s="72" t="str">
        <f>IF(VLOOKUP(Table1[[#This Row],[sheet]],Prg!$A$7:$J$31,10,FALSE)="","",VLOOKUP(Table1[[#This Row],[sheet]],Prg!$A$7:$J$31,10,FALSE)*1)</f>
        <v/>
      </c>
      <c r="AF1637" s="72">
        <f>VLOOKUP(Table1[[#This Row],[sheet]],Prg!$A$7:$J$31,5,FALSE)</f>
        <v>0</v>
      </c>
      <c r="AG1637" s="72">
        <f>ROW()</f>
        <v>1637</v>
      </c>
    </row>
    <row r="1638" spans="24:33" hidden="1" x14ac:dyDescent="0.3">
      <c r="X1638" s="66">
        <v>10</v>
      </c>
      <c r="Y1638" s="66" t="s">
        <v>497</v>
      </c>
      <c r="Z1638" s="66" t="s">
        <v>20</v>
      </c>
      <c r="AA1638" s="66" t="str">
        <f>IF(OR(VLOOKUP(Table1[[#This Row],[sheet]],Prg!$A$7:$F$31,6,FALSE)=Prg!$O$2,VLOOKUP(Table1[[#This Row],[sheet]],Prg!$A$7:$F$31,6,FALSE)=Prg!$O$3),"Yes","No")</f>
        <v>No</v>
      </c>
      <c r="AB1638" s="66">
        <v>2022</v>
      </c>
      <c r="AC1638" s="72">
        <v>15</v>
      </c>
      <c r="AD1638" s="66">
        <f ca="1">IF(ISERROR(VLOOKUP(Table1[[#This Row],[item]],INDIRECT("'"&amp;Table1[[#This Row],[sheet]]&amp;"'!$A$8:$T$42"),Table1[[#This Row],[r]],FALSE)),"",VLOOKUP(Table1[[#This Row],[item]],INDIRECT("'"&amp;Table1[[#This Row],[sheet]]&amp;"'!$A$8:$T$42"),Table1[[#This Row],[r]],FALSE))</f>
        <v>0</v>
      </c>
      <c r="AE1638" s="72" t="str">
        <f>IF(VLOOKUP(Table1[[#This Row],[sheet]],Prg!$A$7:$J$31,10,FALSE)="","",VLOOKUP(Table1[[#This Row],[sheet]],Prg!$A$7:$J$31,10,FALSE)*1)</f>
        <v/>
      </c>
      <c r="AF1638" s="72">
        <f>VLOOKUP(Table1[[#This Row],[sheet]],Prg!$A$7:$J$31,5,FALSE)</f>
        <v>0</v>
      </c>
      <c r="AG1638" s="72">
        <f>ROW()</f>
        <v>1638</v>
      </c>
    </row>
    <row r="1639" spans="24:33" hidden="1" x14ac:dyDescent="0.3">
      <c r="X1639" s="66">
        <v>10</v>
      </c>
      <c r="Y1639" s="66" t="s">
        <v>498</v>
      </c>
      <c r="Z1639" s="66" t="s">
        <v>466</v>
      </c>
      <c r="AA1639" s="66" t="str">
        <f>IF(OR(VLOOKUP(Table1[[#This Row],[sheet]],Prg!$A$7:$F$31,6,FALSE)=Prg!$O$2,VLOOKUP(Table1[[#This Row],[sheet]],Prg!$A$7:$F$31,6,FALSE)=Prg!$O$3),"Yes","No")</f>
        <v>No</v>
      </c>
      <c r="AB1639" s="66">
        <v>2022</v>
      </c>
      <c r="AC1639" s="72">
        <v>15</v>
      </c>
      <c r="AD1639" s="66">
        <f ca="1">IF(ISERROR(VLOOKUP(Table1[[#This Row],[item]],INDIRECT("'"&amp;Table1[[#This Row],[sheet]]&amp;"'!$A$8:$T$42"),Table1[[#This Row],[r]],FALSE)),"",VLOOKUP(Table1[[#This Row],[item]],INDIRECT("'"&amp;Table1[[#This Row],[sheet]]&amp;"'!$A$8:$T$42"),Table1[[#This Row],[r]],FALSE))</f>
        <v>0</v>
      </c>
      <c r="AE1639" s="72" t="str">
        <f>IF(VLOOKUP(Table1[[#This Row],[sheet]],Prg!$A$7:$J$31,10,FALSE)="","",VLOOKUP(Table1[[#This Row],[sheet]],Prg!$A$7:$J$31,10,FALSE)*1)</f>
        <v/>
      </c>
      <c r="AF1639" s="72">
        <f>VLOOKUP(Table1[[#This Row],[sheet]],Prg!$A$7:$J$31,5,FALSE)</f>
        <v>0</v>
      </c>
      <c r="AG1639" s="72">
        <f>ROW()</f>
        <v>1639</v>
      </c>
    </row>
    <row r="1640" spans="24:33" hidden="1" x14ac:dyDescent="0.3">
      <c r="X1640" s="66">
        <v>10</v>
      </c>
      <c r="Y1640" s="66" t="s">
        <v>499</v>
      </c>
      <c r="Z1640" s="66" t="s">
        <v>21</v>
      </c>
      <c r="AA1640" s="66" t="str">
        <f>IF(OR(VLOOKUP(Table1[[#This Row],[sheet]],Prg!$A$7:$F$31,6,FALSE)=Prg!$O$2,VLOOKUP(Table1[[#This Row],[sheet]],Prg!$A$7:$F$31,6,FALSE)=Prg!$O$3),"Yes","No")</f>
        <v>No</v>
      </c>
      <c r="AB1640" s="66">
        <v>2022</v>
      </c>
      <c r="AC1640" s="72">
        <v>15</v>
      </c>
      <c r="AD1640" s="66">
        <f ca="1">IF(ISERROR(VLOOKUP(Table1[[#This Row],[item]],INDIRECT("'"&amp;Table1[[#This Row],[sheet]]&amp;"'!$A$8:$T$42"),Table1[[#This Row],[r]],FALSE)),"",VLOOKUP(Table1[[#This Row],[item]],INDIRECT("'"&amp;Table1[[#This Row],[sheet]]&amp;"'!$A$8:$T$42"),Table1[[#This Row],[r]],FALSE))</f>
        <v>0</v>
      </c>
      <c r="AE1640" s="72" t="str">
        <f>IF(VLOOKUP(Table1[[#This Row],[sheet]],Prg!$A$7:$J$31,10,FALSE)="","",VLOOKUP(Table1[[#This Row],[sheet]],Prg!$A$7:$J$31,10,FALSE)*1)</f>
        <v/>
      </c>
      <c r="AF1640" s="72">
        <f>VLOOKUP(Table1[[#This Row],[sheet]],Prg!$A$7:$J$31,5,FALSE)</f>
        <v>0</v>
      </c>
      <c r="AG1640" s="72">
        <f>ROW()</f>
        <v>1640</v>
      </c>
    </row>
    <row r="1641" spans="24:33" hidden="1" x14ac:dyDescent="0.3">
      <c r="X1641" s="66">
        <v>10</v>
      </c>
      <c r="Y1641" s="66" t="s">
        <v>500</v>
      </c>
      <c r="Z1641" s="66" t="s">
        <v>22</v>
      </c>
      <c r="AA1641" s="66" t="str">
        <f>IF(OR(VLOOKUP(Table1[[#This Row],[sheet]],Prg!$A$7:$F$31,6,FALSE)=Prg!$O$2,VLOOKUP(Table1[[#This Row],[sheet]],Prg!$A$7:$F$31,6,FALSE)=Prg!$O$3),"Yes","No")</f>
        <v>No</v>
      </c>
      <c r="AB1641" s="66">
        <v>2022</v>
      </c>
      <c r="AC1641" s="72">
        <v>15</v>
      </c>
      <c r="AD1641" s="66">
        <f ca="1">IF(ISERROR(VLOOKUP(Table1[[#This Row],[item]],INDIRECT("'"&amp;Table1[[#This Row],[sheet]]&amp;"'!$A$8:$T$42"),Table1[[#This Row],[r]],FALSE)),"",VLOOKUP(Table1[[#This Row],[item]],INDIRECT("'"&amp;Table1[[#This Row],[sheet]]&amp;"'!$A$8:$T$42"),Table1[[#This Row],[r]],FALSE))</f>
        <v>0</v>
      </c>
      <c r="AE1641" s="72" t="str">
        <f>IF(VLOOKUP(Table1[[#This Row],[sheet]],Prg!$A$7:$J$31,10,FALSE)="","",VLOOKUP(Table1[[#This Row],[sheet]],Prg!$A$7:$J$31,10,FALSE)*1)</f>
        <v/>
      </c>
      <c r="AF1641" s="72">
        <f>VLOOKUP(Table1[[#This Row],[sheet]],Prg!$A$7:$J$31,5,FALSE)</f>
        <v>0</v>
      </c>
      <c r="AG1641" s="72">
        <f>ROW()</f>
        <v>1641</v>
      </c>
    </row>
    <row r="1642" spans="24:33" hidden="1" x14ac:dyDescent="0.3">
      <c r="X1642" s="66">
        <v>10</v>
      </c>
      <c r="Y1642" s="66" t="s">
        <v>501</v>
      </c>
      <c r="Z1642" s="66" t="s">
        <v>23</v>
      </c>
      <c r="AA1642" s="66" t="str">
        <f>IF(OR(VLOOKUP(Table1[[#This Row],[sheet]],Prg!$A$7:$F$31,6,FALSE)=Prg!$O$2,VLOOKUP(Table1[[#This Row],[sheet]],Prg!$A$7:$F$31,6,FALSE)=Prg!$O$3),"Yes","No")</f>
        <v>No</v>
      </c>
      <c r="AB1642" s="66">
        <v>2022</v>
      </c>
      <c r="AC1642" s="72">
        <v>15</v>
      </c>
      <c r="AD1642" s="66">
        <f ca="1">IF(ISERROR(VLOOKUP(Table1[[#This Row],[item]],INDIRECT("'"&amp;Table1[[#This Row],[sheet]]&amp;"'!$A$8:$T$42"),Table1[[#This Row],[r]],FALSE)),"",VLOOKUP(Table1[[#This Row],[item]],INDIRECT("'"&amp;Table1[[#This Row],[sheet]]&amp;"'!$A$8:$T$42"),Table1[[#This Row],[r]],FALSE))</f>
        <v>0</v>
      </c>
      <c r="AE1642" s="72" t="str">
        <f>IF(VLOOKUP(Table1[[#This Row],[sheet]],Prg!$A$7:$J$31,10,FALSE)="","",VLOOKUP(Table1[[#This Row],[sheet]],Prg!$A$7:$J$31,10,FALSE)*1)</f>
        <v/>
      </c>
      <c r="AF1642" s="72">
        <f>VLOOKUP(Table1[[#This Row],[sheet]],Prg!$A$7:$J$31,5,FALSE)</f>
        <v>0</v>
      </c>
      <c r="AG1642" s="72">
        <f>ROW()</f>
        <v>1642</v>
      </c>
    </row>
    <row r="1643" spans="24:33" hidden="1" x14ac:dyDescent="0.3">
      <c r="X1643" s="66">
        <v>10</v>
      </c>
      <c r="Y1643" s="66" t="s">
        <v>502</v>
      </c>
      <c r="Z1643" s="66" t="s">
        <v>467</v>
      </c>
      <c r="AA1643" s="66" t="str">
        <f>IF(OR(VLOOKUP(Table1[[#This Row],[sheet]],Prg!$A$7:$F$31,6,FALSE)=Prg!$O$2,VLOOKUP(Table1[[#This Row],[sheet]],Prg!$A$7:$F$31,6,FALSE)=Prg!$O$3),"Yes","No")</f>
        <v>No</v>
      </c>
      <c r="AB1643" s="66">
        <v>2022</v>
      </c>
      <c r="AC1643" s="72">
        <v>15</v>
      </c>
      <c r="AD1643" s="66">
        <f ca="1">IF(ISERROR(VLOOKUP(Table1[[#This Row],[item]],INDIRECT("'"&amp;Table1[[#This Row],[sheet]]&amp;"'!$A$8:$T$42"),Table1[[#This Row],[r]],FALSE)),"",VLOOKUP(Table1[[#This Row],[item]],INDIRECT("'"&amp;Table1[[#This Row],[sheet]]&amp;"'!$A$8:$T$42"),Table1[[#This Row],[r]],FALSE))</f>
        <v>0</v>
      </c>
      <c r="AE1643" s="72" t="str">
        <f>IF(VLOOKUP(Table1[[#This Row],[sheet]],Prg!$A$7:$J$31,10,FALSE)="","",VLOOKUP(Table1[[#This Row],[sheet]],Prg!$A$7:$J$31,10,FALSE)*1)</f>
        <v/>
      </c>
      <c r="AF1643" s="72">
        <f>VLOOKUP(Table1[[#This Row],[sheet]],Prg!$A$7:$J$31,5,FALSE)</f>
        <v>0</v>
      </c>
      <c r="AG1643" s="72">
        <f>ROW()</f>
        <v>1643</v>
      </c>
    </row>
    <row r="1644" spans="24:33" hidden="1" x14ac:dyDescent="0.3">
      <c r="X1644" s="66">
        <v>10</v>
      </c>
      <c r="Y1644" s="66" t="s">
        <v>473</v>
      </c>
      <c r="Z1644" s="66" t="s">
        <v>1</v>
      </c>
      <c r="AA1644" s="66" t="str">
        <f>IF(OR(VLOOKUP(Table1[[#This Row],[sheet]],Prg!$A$7:$F$31,6,FALSE)=Prg!$O$2,VLOOKUP(Table1[[#This Row],[sheet]],Prg!$A$7:$F$31,6,FALSE)=Prg!$O$3),"Yes","No")</f>
        <v>No</v>
      </c>
      <c r="AB1644" s="66">
        <v>2022</v>
      </c>
      <c r="AC1644" s="72">
        <v>15</v>
      </c>
      <c r="AD1644" s="66">
        <f ca="1">IF(ISERROR(VLOOKUP(Table1[[#This Row],[item]],INDIRECT("'"&amp;Table1[[#This Row],[sheet]]&amp;"'!$A$8:$T$42"),Table1[[#This Row],[r]],FALSE)),"",VLOOKUP(Table1[[#This Row],[item]],INDIRECT("'"&amp;Table1[[#This Row],[sheet]]&amp;"'!$A$8:$T$42"),Table1[[#This Row],[r]],FALSE))</f>
        <v>0</v>
      </c>
      <c r="AE1644" s="72" t="str">
        <f>IF(VLOOKUP(Table1[[#This Row],[sheet]],Prg!$A$7:$J$31,10,FALSE)="","",VLOOKUP(Table1[[#This Row],[sheet]],Prg!$A$7:$J$31,10,FALSE)*1)</f>
        <v/>
      </c>
      <c r="AF1644" s="72">
        <f>VLOOKUP(Table1[[#This Row],[sheet]],Prg!$A$7:$J$31,5,FALSE)</f>
        <v>0</v>
      </c>
      <c r="AG1644" s="72">
        <f>ROW()</f>
        <v>1644</v>
      </c>
    </row>
    <row r="1645" spans="24:33" hidden="1" x14ac:dyDescent="0.3">
      <c r="X1645" s="66">
        <v>10</v>
      </c>
      <c r="Y1645" s="66" t="s">
        <v>474</v>
      </c>
      <c r="Z1645" s="66" t="s">
        <v>24</v>
      </c>
      <c r="AA1645" s="66" t="str">
        <f>IF(OR(VLOOKUP(Table1[[#This Row],[sheet]],Prg!$A$7:$F$31,6,FALSE)=Prg!$O$2,VLOOKUP(Table1[[#This Row],[sheet]],Prg!$A$7:$F$31,6,FALSE)=Prg!$O$3),"Yes","No")</f>
        <v>No</v>
      </c>
      <c r="AB1645" s="66">
        <v>2022</v>
      </c>
      <c r="AC1645" s="72">
        <v>15</v>
      </c>
      <c r="AD1645" s="66">
        <f ca="1">IF(ISERROR(VLOOKUP(Table1[[#This Row],[item]],INDIRECT("'"&amp;Table1[[#This Row],[sheet]]&amp;"'!$A$8:$T$42"),Table1[[#This Row],[r]],FALSE)),"",VLOOKUP(Table1[[#This Row],[item]],INDIRECT("'"&amp;Table1[[#This Row],[sheet]]&amp;"'!$A$8:$T$42"),Table1[[#This Row],[r]],FALSE))</f>
        <v>0</v>
      </c>
      <c r="AE1645" s="72" t="str">
        <f>IF(VLOOKUP(Table1[[#This Row],[sheet]],Prg!$A$7:$J$31,10,FALSE)="","",VLOOKUP(Table1[[#This Row],[sheet]],Prg!$A$7:$J$31,10,FALSE)*1)</f>
        <v/>
      </c>
      <c r="AF1645" s="72">
        <f>VLOOKUP(Table1[[#This Row],[sheet]],Prg!$A$7:$J$31,5,FALSE)</f>
        <v>0</v>
      </c>
      <c r="AG1645" s="72">
        <f>ROW()</f>
        <v>1645</v>
      </c>
    </row>
    <row r="1646" spans="24:33" hidden="1" x14ac:dyDescent="0.3">
      <c r="X1646" s="66">
        <v>10</v>
      </c>
      <c r="Y1646" s="66" t="s">
        <v>477</v>
      </c>
      <c r="Z1646" s="66" t="s">
        <v>25</v>
      </c>
      <c r="AA1646" s="66" t="str">
        <f>IF(OR(VLOOKUP(Table1[[#This Row],[sheet]],Prg!$A$7:$F$31,6,FALSE)=Prg!$O$2,VLOOKUP(Table1[[#This Row],[sheet]],Prg!$A$7:$F$31,6,FALSE)=Prg!$O$3),"Yes","No")</f>
        <v>No</v>
      </c>
      <c r="AB1646" s="66">
        <v>2022</v>
      </c>
      <c r="AC1646" s="72">
        <v>15</v>
      </c>
      <c r="AD1646" s="66">
        <f ca="1">IF(ISERROR(VLOOKUP(Table1[[#This Row],[item]],INDIRECT("'"&amp;Table1[[#This Row],[sheet]]&amp;"'!$A$8:$T$42"),Table1[[#This Row],[r]],FALSE)),"",VLOOKUP(Table1[[#This Row],[item]],INDIRECT("'"&amp;Table1[[#This Row],[sheet]]&amp;"'!$A$8:$T$42"),Table1[[#This Row],[r]],FALSE))</f>
        <v>0</v>
      </c>
      <c r="AE1646" s="72" t="str">
        <f>IF(VLOOKUP(Table1[[#This Row],[sheet]],Prg!$A$7:$J$31,10,FALSE)="","",VLOOKUP(Table1[[#This Row],[sheet]],Prg!$A$7:$J$31,10,FALSE)*1)</f>
        <v/>
      </c>
      <c r="AF1646" s="72">
        <f>VLOOKUP(Table1[[#This Row],[sheet]],Prg!$A$7:$J$31,5,FALSE)</f>
        <v>0</v>
      </c>
      <c r="AG1646" s="72">
        <f>ROW()</f>
        <v>1646</v>
      </c>
    </row>
    <row r="1647" spans="24:33" hidden="1" x14ac:dyDescent="0.3">
      <c r="X1647" s="66">
        <v>10</v>
      </c>
      <c r="Y1647" s="66" t="s">
        <v>478</v>
      </c>
      <c r="Z1647" s="66" t="s">
        <v>26</v>
      </c>
      <c r="AA1647" s="66" t="str">
        <f>IF(OR(VLOOKUP(Table1[[#This Row],[sheet]],Prg!$A$7:$F$31,6,FALSE)=Prg!$O$2,VLOOKUP(Table1[[#This Row],[sheet]],Prg!$A$7:$F$31,6,FALSE)=Prg!$O$3),"Yes","No")</f>
        <v>No</v>
      </c>
      <c r="AB1647" s="66">
        <v>2022</v>
      </c>
      <c r="AC1647" s="72">
        <v>15</v>
      </c>
      <c r="AD1647" s="66">
        <f ca="1">IF(ISERROR(VLOOKUP(Table1[[#This Row],[item]],INDIRECT("'"&amp;Table1[[#This Row],[sheet]]&amp;"'!$A$8:$T$42"),Table1[[#This Row],[r]],FALSE)),"",VLOOKUP(Table1[[#This Row],[item]],INDIRECT("'"&amp;Table1[[#This Row],[sheet]]&amp;"'!$A$8:$T$42"),Table1[[#This Row],[r]],FALSE))</f>
        <v>0</v>
      </c>
      <c r="AE1647" s="72" t="str">
        <f>IF(VLOOKUP(Table1[[#This Row],[sheet]],Prg!$A$7:$J$31,10,FALSE)="","",VLOOKUP(Table1[[#This Row],[sheet]],Prg!$A$7:$J$31,10,FALSE)*1)</f>
        <v/>
      </c>
      <c r="AF1647" s="72">
        <f>VLOOKUP(Table1[[#This Row],[sheet]],Prg!$A$7:$J$31,5,FALSE)</f>
        <v>0</v>
      </c>
      <c r="AG1647" s="72">
        <f>ROW()</f>
        <v>1647</v>
      </c>
    </row>
    <row r="1648" spans="24:33" hidden="1" x14ac:dyDescent="0.3">
      <c r="X1648" s="66">
        <v>10</v>
      </c>
      <c r="Y1648" s="66" t="s">
        <v>479</v>
      </c>
      <c r="Z1648" s="66" t="s">
        <v>27</v>
      </c>
      <c r="AA1648" s="66" t="str">
        <f>IF(OR(VLOOKUP(Table1[[#This Row],[sheet]],Prg!$A$7:$F$31,6,FALSE)=Prg!$O$2,VLOOKUP(Table1[[#This Row],[sheet]],Prg!$A$7:$F$31,6,FALSE)=Prg!$O$3),"Yes","No")</f>
        <v>No</v>
      </c>
      <c r="AB1648" s="66">
        <v>2022</v>
      </c>
      <c r="AC1648" s="72">
        <v>15</v>
      </c>
      <c r="AD1648" s="66">
        <f ca="1">IF(ISERROR(VLOOKUP(Table1[[#This Row],[item]],INDIRECT("'"&amp;Table1[[#This Row],[sheet]]&amp;"'!$A$8:$T$42"),Table1[[#This Row],[r]],FALSE)),"",VLOOKUP(Table1[[#This Row],[item]],INDIRECT("'"&amp;Table1[[#This Row],[sheet]]&amp;"'!$A$8:$T$42"),Table1[[#This Row],[r]],FALSE))</f>
        <v>0</v>
      </c>
      <c r="AE1648" s="72" t="str">
        <f>IF(VLOOKUP(Table1[[#This Row],[sheet]],Prg!$A$7:$J$31,10,FALSE)="","",VLOOKUP(Table1[[#This Row],[sheet]],Prg!$A$7:$J$31,10,FALSE)*1)</f>
        <v/>
      </c>
      <c r="AF1648" s="72">
        <f>VLOOKUP(Table1[[#This Row],[sheet]],Prg!$A$7:$J$31,5,FALSE)</f>
        <v>0</v>
      </c>
      <c r="AG1648" s="72">
        <f>ROW()</f>
        <v>1648</v>
      </c>
    </row>
    <row r="1649" spans="24:33" hidden="1" x14ac:dyDescent="0.3">
      <c r="X1649" s="66">
        <v>10</v>
      </c>
      <c r="Y1649" s="66" t="s">
        <v>475</v>
      </c>
      <c r="Z1649" s="66" t="s">
        <v>28</v>
      </c>
      <c r="AA1649" s="66" t="str">
        <f>IF(OR(VLOOKUP(Table1[[#This Row],[sheet]],Prg!$A$7:$F$31,6,FALSE)=Prg!$O$2,VLOOKUP(Table1[[#This Row],[sheet]],Prg!$A$7:$F$31,6,FALSE)=Prg!$O$3),"Yes","No")</f>
        <v>No</v>
      </c>
      <c r="AB1649" s="66">
        <v>2022</v>
      </c>
      <c r="AC1649" s="72">
        <v>15</v>
      </c>
      <c r="AD1649" s="66">
        <f ca="1">IF(ISERROR(VLOOKUP(Table1[[#This Row],[item]],INDIRECT("'"&amp;Table1[[#This Row],[sheet]]&amp;"'!$A$8:$T$42"),Table1[[#This Row],[r]],FALSE)),"",VLOOKUP(Table1[[#This Row],[item]],INDIRECT("'"&amp;Table1[[#This Row],[sheet]]&amp;"'!$A$8:$T$42"),Table1[[#This Row],[r]],FALSE))</f>
        <v>0</v>
      </c>
      <c r="AE1649" s="72" t="str">
        <f>IF(VLOOKUP(Table1[[#This Row],[sheet]],Prg!$A$7:$J$31,10,FALSE)="","",VLOOKUP(Table1[[#This Row],[sheet]],Prg!$A$7:$J$31,10,FALSE)*1)</f>
        <v/>
      </c>
      <c r="AF1649" s="72">
        <f>VLOOKUP(Table1[[#This Row],[sheet]],Prg!$A$7:$J$31,5,FALSE)</f>
        <v>0</v>
      </c>
      <c r="AG1649" s="72">
        <f>ROW()</f>
        <v>1649</v>
      </c>
    </row>
    <row r="1650" spans="24:33" hidden="1" x14ac:dyDescent="0.3">
      <c r="X1650" s="66">
        <v>10</v>
      </c>
      <c r="Y1650" s="66" t="s">
        <v>480</v>
      </c>
      <c r="Z1650" s="66" t="s">
        <v>29</v>
      </c>
      <c r="AA1650" s="66" t="str">
        <f>IF(OR(VLOOKUP(Table1[[#This Row],[sheet]],Prg!$A$7:$F$31,6,FALSE)=Prg!$O$2,VLOOKUP(Table1[[#This Row],[sheet]],Prg!$A$7:$F$31,6,FALSE)=Prg!$O$3),"Yes","No")</f>
        <v>No</v>
      </c>
      <c r="AB1650" s="66">
        <v>2022</v>
      </c>
      <c r="AC1650" s="72">
        <v>15</v>
      </c>
      <c r="AD1650" s="66">
        <f ca="1">IF(ISERROR(VLOOKUP(Table1[[#This Row],[item]],INDIRECT("'"&amp;Table1[[#This Row],[sheet]]&amp;"'!$A$8:$T$42"),Table1[[#This Row],[r]],FALSE)),"",VLOOKUP(Table1[[#This Row],[item]],INDIRECT("'"&amp;Table1[[#This Row],[sheet]]&amp;"'!$A$8:$T$42"),Table1[[#This Row],[r]],FALSE))</f>
        <v>0</v>
      </c>
      <c r="AE1650" s="72" t="str">
        <f>IF(VLOOKUP(Table1[[#This Row],[sheet]],Prg!$A$7:$J$31,10,FALSE)="","",VLOOKUP(Table1[[#This Row],[sheet]],Prg!$A$7:$J$31,10,FALSE)*1)</f>
        <v/>
      </c>
      <c r="AF1650" s="72">
        <f>VLOOKUP(Table1[[#This Row],[sheet]],Prg!$A$7:$J$31,5,FALSE)</f>
        <v>0</v>
      </c>
      <c r="AG1650" s="72">
        <f>ROW()</f>
        <v>1650</v>
      </c>
    </row>
    <row r="1651" spans="24:33" hidden="1" x14ac:dyDescent="0.3">
      <c r="X1651" s="66">
        <v>10</v>
      </c>
      <c r="Y1651" s="66" t="s">
        <v>481</v>
      </c>
      <c r="Z1651" s="66" t="s">
        <v>30</v>
      </c>
      <c r="AA1651" s="66" t="str">
        <f>IF(OR(VLOOKUP(Table1[[#This Row],[sheet]],Prg!$A$7:$F$31,6,FALSE)=Prg!$O$2,VLOOKUP(Table1[[#This Row],[sheet]],Prg!$A$7:$F$31,6,FALSE)=Prg!$O$3),"Yes","No")</f>
        <v>No</v>
      </c>
      <c r="AB1651" s="66">
        <v>2022</v>
      </c>
      <c r="AC1651" s="72">
        <v>15</v>
      </c>
      <c r="AD1651" s="66">
        <f ca="1">IF(ISERROR(VLOOKUP(Table1[[#This Row],[item]],INDIRECT("'"&amp;Table1[[#This Row],[sheet]]&amp;"'!$A$8:$T$42"),Table1[[#This Row],[r]],FALSE)),"",VLOOKUP(Table1[[#This Row],[item]],INDIRECT("'"&amp;Table1[[#This Row],[sheet]]&amp;"'!$A$8:$T$42"),Table1[[#This Row],[r]],FALSE))</f>
        <v>0</v>
      </c>
      <c r="AE1651" s="72" t="str">
        <f>IF(VLOOKUP(Table1[[#This Row],[sheet]],Prg!$A$7:$J$31,10,FALSE)="","",VLOOKUP(Table1[[#This Row],[sheet]],Prg!$A$7:$J$31,10,FALSE)*1)</f>
        <v/>
      </c>
      <c r="AF1651" s="72">
        <f>VLOOKUP(Table1[[#This Row],[sheet]],Prg!$A$7:$J$31,5,FALSE)</f>
        <v>0</v>
      </c>
      <c r="AG1651" s="72">
        <f>ROW()</f>
        <v>1651</v>
      </c>
    </row>
    <row r="1652" spans="24:33" hidden="1" x14ac:dyDescent="0.3">
      <c r="X1652" s="66">
        <v>10</v>
      </c>
      <c r="Y1652" s="66" t="s">
        <v>482</v>
      </c>
      <c r="Z1652" s="66" t="s">
        <v>27</v>
      </c>
      <c r="AA1652" s="66" t="str">
        <f>IF(OR(VLOOKUP(Table1[[#This Row],[sheet]],Prg!$A$7:$F$31,6,FALSE)=Prg!$O$2,VLOOKUP(Table1[[#This Row],[sheet]],Prg!$A$7:$F$31,6,FALSE)=Prg!$O$3),"Yes","No")</f>
        <v>No</v>
      </c>
      <c r="AB1652" s="66">
        <v>2022</v>
      </c>
      <c r="AC1652" s="72">
        <v>15</v>
      </c>
      <c r="AD1652" s="66">
        <f ca="1">IF(ISERROR(VLOOKUP(Table1[[#This Row],[item]],INDIRECT("'"&amp;Table1[[#This Row],[sheet]]&amp;"'!$A$8:$T$42"),Table1[[#This Row],[r]],FALSE)),"",VLOOKUP(Table1[[#This Row],[item]],INDIRECT("'"&amp;Table1[[#This Row],[sheet]]&amp;"'!$A$8:$T$42"),Table1[[#This Row],[r]],FALSE))</f>
        <v>0</v>
      </c>
      <c r="AE1652" s="72" t="str">
        <f>IF(VLOOKUP(Table1[[#This Row],[sheet]],Prg!$A$7:$J$31,10,FALSE)="","",VLOOKUP(Table1[[#This Row],[sheet]],Prg!$A$7:$J$31,10,FALSE)*1)</f>
        <v/>
      </c>
      <c r="AF1652" s="72">
        <f>VLOOKUP(Table1[[#This Row],[sheet]],Prg!$A$7:$J$31,5,FALSE)</f>
        <v>0</v>
      </c>
      <c r="AG1652" s="72">
        <f>ROW()</f>
        <v>1652</v>
      </c>
    </row>
    <row r="1653" spans="24:33" hidden="1" x14ac:dyDescent="0.3">
      <c r="X1653" s="66">
        <v>10</v>
      </c>
      <c r="Y1653" s="66" t="s">
        <v>476</v>
      </c>
      <c r="Z1653" s="66" t="s">
        <v>469</v>
      </c>
      <c r="AA1653" s="66" t="str">
        <f>IF(OR(VLOOKUP(Table1[[#This Row],[sheet]],Prg!$A$7:$F$31,6,FALSE)=Prg!$O$2,VLOOKUP(Table1[[#This Row],[sheet]],Prg!$A$7:$F$31,6,FALSE)=Prg!$O$3),"Yes","No")</f>
        <v>No</v>
      </c>
      <c r="AB1653" s="66">
        <v>2022</v>
      </c>
      <c r="AC1653" s="72">
        <v>15</v>
      </c>
      <c r="AD1653" s="66">
        <f ca="1">IF(ISERROR(VLOOKUP(Table1[[#This Row],[item]],INDIRECT("'"&amp;Table1[[#This Row],[sheet]]&amp;"'!$A$8:$T$42"),Table1[[#This Row],[r]],FALSE)),"",VLOOKUP(Table1[[#This Row],[item]],INDIRECT("'"&amp;Table1[[#This Row],[sheet]]&amp;"'!$A$8:$T$42"),Table1[[#This Row],[r]],FALSE))</f>
        <v>0</v>
      </c>
      <c r="AE1653" s="72" t="str">
        <f>IF(VLOOKUP(Table1[[#This Row],[sheet]],Prg!$A$7:$J$31,10,FALSE)="","",VLOOKUP(Table1[[#This Row],[sheet]],Prg!$A$7:$J$31,10,FALSE)*1)</f>
        <v/>
      </c>
      <c r="AF1653" s="72">
        <f>VLOOKUP(Table1[[#This Row],[sheet]],Prg!$A$7:$J$31,5,FALSE)</f>
        <v>0</v>
      </c>
      <c r="AG1653" s="72">
        <f>ROW()</f>
        <v>1653</v>
      </c>
    </row>
    <row r="1654" spans="24:33" hidden="1" x14ac:dyDescent="0.3">
      <c r="X1654" s="66">
        <v>10</v>
      </c>
      <c r="Y1654" s="66" t="s">
        <v>483</v>
      </c>
      <c r="Z1654" s="66" t="s">
        <v>470</v>
      </c>
      <c r="AA1654" s="66" t="str">
        <f>IF(OR(VLOOKUP(Table1[[#This Row],[sheet]],Prg!$A$7:$F$31,6,FALSE)=Prg!$O$2,VLOOKUP(Table1[[#This Row],[sheet]],Prg!$A$7:$F$31,6,FALSE)=Prg!$O$3),"Yes","No")</f>
        <v>No</v>
      </c>
      <c r="AB1654" s="66">
        <v>2022</v>
      </c>
      <c r="AC1654" s="72">
        <v>15</v>
      </c>
      <c r="AD1654" s="66">
        <f ca="1">IF(ISERROR(VLOOKUP(Table1[[#This Row],[item]],INDIRECT("'"&amp;Table1[[#This Row],[sheet]]&amp;"'!$A$8:$T$42"),Table1[[#This Row],[r]],FALSE)),"",VLOOKUP(Table1[[#This Row],[item]],INDIRECT("'"&amp;Table1[[#This Row],[sheet]]&amp;"'!$A$8:$T$42"),Table1[[#This Row],[r]],FALSE))</f>
        <v>0</v>
      </c>
      <c r="AE1654" s="72" t="str">
        <f>IF(VLOOKUP(Table1[[#This Row],[sheet]],Prg!$A$7:$J$31,10,FALSE)="","",VLOOKUP(Table1[[#This Row],[sheet]],Prg!$A$7:$J$31,10,FALSE)*1)</f>
        <v/>
      </c>
      <c r="AF1654" s="72">
        <f>VLOOKUP(Table1[[#This Row],[sheet]],Prg!$A$7:$J$31,5,FALSE)</f>
        <v>0</v>
      </c>
      <c r="AG1654" s="72">
        <f>ROW()</f>
        <v>1654</v>
      </c>
    </row>
    <row r="1655" spans="24:33" hidden="1" x14ac:dyDescent="0.3">
      <c r="X1655" s="66">
        <v>10</v>
      </c>
      <c r="Y1655" s="66" t="s">
        <v>484</v>
      </c>
      <c r="Z1655" s="66" t="s">
        <v>471</v>
      </c>
      <c r="AA1655" s="66" t="str">
        <f>IF(OR(VLOOKUP(Table1[[#This Row],[sheet]],Prg!$A$7:$F$31,6,FALSE)=Prg!$O$2,VLOOKUP(Table1[[#This Row],[sheet]],Prg!$A$7:$F$31,6,FALSE)=Prg!$O$3),"Yes","No")</f>
        <v>No</v>
      </c>
      <c r="AB1655" s="66">
        <v>2022</v>
      </c>
      <c r="AC1655" s="72">
        <v>15</v>
      </c>
      <c r="AD1655" s="66">
        <f ca="1">IF(ISERROR(VLOOKUP(Table1[[#This Row],[item]],INDIRECT("'"&amp;Table1[[#This Row],[sheet]]&amp;"'!$A$8:$T$42"),Table1[[#This Row],[r]],FALSE)),"",VLOOKUP(Table1[[#This Row],[item]],INDIRECT("'"&amp;Table1[[#This Row],[sheet]]&amp;"'!$A$8:$T$42"),Table1[[#This Row],[r]],FALSE))</f>
        <v>0</v>
      </c>
      <c r="AE1655" s="72" t="str">
        <f>IF(VLOOKUP(Table1[[#This Row],[sheet]],Prg!$A$7:$J$31,10,FALSE)="","",VLOOKUP(Table1[[#This Row],[sheet]],Prg!$A$7:$J$31,10,FALSE)*1)</f>
        <v/>
      </c>
      <c r="AF1655" s="72">
        <f>VLOOKUP(Table1[[#This Row],[sheet]],Prg!$A$7:$J$31,5,FALSE)</f>
        <v>0</v>
      </c>
      <c r="AG1655" s="72">
        <f>ROW()</f>
        <v>1655</v>
      </c>
    </row>
    <row r="1656" spans="24:33" hidden="1" x14ac:dyDescent="0.3">
      <c r="X1656" s="66">
        <v>10</v>
      </c>
      <c r="Y1656" s="66" t="s">
        <v>485</v>
      </c>
      <c r="Z1656" s="66" t="s">
        <v>472</v>
      </c>
      <c r="AA1656" s="66" t="str">
        <f>IF(OR(VLOOKUP(Table1[[#This Row],[sheet]],Prg!$A$7:$F$31,6,FALSE)=Prg!$O$2,VLOOKUP(Table1[[#This Row],[sheet]],Prg!$A$7:$F$31,6,FALSE)=Prg!$O$3),"Yes","No")</f>
        <v>No</v>
      </c>
      <c r="AB1656" s="66">
        <v>2022</v>
      </c>
      <c r="AC1656" s="72">
        <v>15</v>
      </c>
      <c r="AD1656" s="66">
        <f ca="1">IF(ISERROR(VLOOKUP(Table1[[#This Row],[item]],INDIRECT("'"&amp;Table1[[#This Row],[sheet]]&amp;"'!$A$8:$T$42"),Table1[[#This Row],[r]],FALSE)),"",VLOOKUP(Table1[[#This Row],[item]],INDIRECT("'"&amp;Table1[[#This Row],[sheet]]&amp;"'!$A$8:$T$42"),Table1[[#This Row],[r]],FALSE))</f>
        <v>0</v>
      </c>
      <c r="AE1656" s="72" t="str">
        <f>IF(VLOOKUP(Table1[[#This Row],[sheet]],Prg!$A$7:$J$31,10,FALSE)="","",VLOOKUP(Table1[[#This Row],[sheet]],Prg!$A$7:$J$31,10,FALSE)*1)</f>
        <v/>
      </c>
      <c r="AF1656" s="72">
        <f>VLOOKUP(Table1[[#This Row],[sheet]],Prg!$A$7:$J$31,5,FALSE)</f>
        <v>0</v>
      </c>
      <c r="AG1656" s="72">
        <f>ROW()</f>
        <v>1656</v>
      </c>
    </row>
    <row r="1657" spans="24:33" hidden="1" x14ac:dyDescent="0.3">
      <c r="X1657" s="66">
        <v>10</v>
      </c>
      <c r="Y1657" s="66" t="s">
        <v>486</v>
      </c>
      <c r="Z1657" s="66" t="s">
        <v>31</v>
      </c>
      <c r="AA1657" s="66" t="str">
        <f>IF(OR(VLOOKUP(Table1[[#This Row],[sheet]],Prg!$A$7:$F$31,6,FALSE)=Prg!$O$2,VLOOKUP(Table1[[#This Row],[sheet]],Prg!$A$7:$F$31,6,FALSE)=Prg!$O$3),"Yes","No")</f>
        <v>No</v>
      </c>
      <c r="AB1657" s="66">
        <v>2022</v>
      </c>
      <c r="AC1657" s="72">
        <v>15</v>
      </c>
      <c r="AD1657" s="66">
        <f ca="1">IF(ISERROR(VLOOKUP(Table1[[#This Row],[item]],INDIRECT("'"&amp;Table1[[#This Row],[sheet]]&amp;"'!$A$8:$T$42"),Table1[[#This Row],[r]],FALSE)),"",VLOOKUP(Table1[[#This Row],[item]],INDIRECT("'"&amp;Table1[[#This Row],[sheet]]&amp;"'!$A$8:$T$42"),Table1[[#This Row],[r]],FALSE))</f>
        <v>0</v>
      </c>
      <c r="AE1657" s="72" t="str">
        <f>IF(VLOOKUP(Table1[[#This Row],[sheet]],Prg!$A$7:$J$31,10,FALSE)="","",VLOOKUP(Table1[[#This Row],[sheet]],Prg!$A$7:$J$31,10,FALSE)*1)</f>
        <v/>
      </c>
      <c r="AF1657" s="72">
        <f>VLOOKUP(Table1[[#This Row],[sheet]],Prg!$A$7:$J$31,5,FALSE)</f>
        <v>0</v>
      </c>
      <c r="AG1657" s="72">
        <f>ROW()</f>
        <v>1657</v>
      </c>
    </row>
    <row r="1658" spans="24:33" hidden="1" x14ac:dyDescent="0.3">
      <c r="X1658" s="66">
        <v>10</v>
      </c>
      <c r="Y1658" s="66" t="s">
        <v>487</v>
      </c>
      <c r="Z1658" s="66" t="s">
        <v>12</v>
      </c>
      <c r="AA1658" s="66" t="str">
        <f>IF(OR(VLOOKUP(Table1[[#This Row],[sheet]],Prg!$A$7:$F$31,6,FALSE)=Prg!$O$2,VLOOKUP(Table1[[#This Row],[sheet]],Prg!$A$7:$F$31,6,FALSE)=Prg!$O$3),"Yes","No")</f>
        <v>No</v>
      </c>
      <c r="AB1658" s="66">
        <v>2023</v>
      </c>
      <c r="AC1658" s="72">
        <v>16</v>
      </c>
      <c r="AD1658" s="66">
        <f ca="1">IF(ISERROR(VLOOKUP(Table1[[#This Row],[item]],INDIRECT("'"&amp;Table1[[#This Row],[sheet]]&amp;"'!$A$8:$T$42"),Table1[[#This Row],[r]],FALSE)),"",VLOOKUP(Table1[[#This Row],[item]],INDIRECT("'"&amp;Table1[[#This Row],[sheet]]&amp;"'!$A$8:$T$42"),Table1[[#This Row],[r]],FALSE))</f>
        <v>0</v>
      </c>
      <c r="AE1658" s="72" t="str">
        <f>IF(VLOOKUP(Table1[[#This Row],[sheet]],Prg!$A$7:$J$31,10,FALSE)="","",VLOOKUP(Table1[[#This Row],[sheet]],Prg!$A$7:$J$31,10,FALSE)*1)</f>
        <v/>
      </c>
      <c r="AF1658" s="72">
        <f>VLOOKUP(Table1[[#This Row],[sheet]],Prg!$A$7:$J$31,5,FALSE)</f>
        <v>0</v>
      </c>
      <c r="AG1658" s="72">
        <f>ROW()</f>
        <v>1658</v>
      </c>
    </row>
    <row r="1659" spans="24:33" hidden="1" x14ac:dyDescent="0.3">
      <c r="X1659" s="66">
        <v>10</v>
      </c>
      <c r="Y1659" s="66" t="s">
        <v>488</v>
      </c>
      <c r="Z1659" s="66" t="s">
        <v>13</v>
      </c>
      <c r="AA1659" s="66" t="str">
        <f>IF(OR(VLOOKUP(Table1[[#This Row],[sheet]],Prg!$A$7:$F$31,6,FALSE)=Prg!$O$2,VLOOKUP(Table1[[#This Row],[sheet]],Prg!$A$7:$F$31,6,FALSE)=Prg!$O$3),"Yes","No")</f>
        <v>No</v>
      </c>
      <c r="AB1659" s="66">
        <v>2023</v>
      </c>
      <c r="AC1659" s="72">
        <v>16</v>
      </c>
      <c r="AD1659" s="66">
        <f ca="1">IF(ISERROR(VLOOKUP(Table1[[#This Row],[item]],INDIRECT("'"&amp;Table1[[#This Row],[sheet]]&amp;"'!$A$8:$T$42"),Table1[[#This Row],[r]],FALSE)),"",VLOOKUP(Table1[[#This Row],[item]],INDIRECT("'"&amp;Table1[[#This Row],[sheet]]&amp;"'!$A$8:$T$42"),Table1[[#This Row],[r]],FALSE))</f>
        <v>0</v>
      </c>
      <c r="AE1659" s="72" t="str">
        <f>IF(VLOOKUP(Table1[[#This Row],[sheet]],Prg!$A$7:$J$31,10,FALSE)="","",VLOOKUP(Table1[[#This Row],[sheet]],Prg!$A$7:$J$31,10,FALSE)*1)</f>
        <v/>
      </c>
      <c r="AF1659" s="72">
        <f>VLOOKUP(Table1[[#This Row],[sheet]],Prg!$A$7:$J$31,5,FALSE)</f>
        <v>0</v>
      </c>
      <c r="AG1659" s="72">
        <f>ROW()</f>
        <v>1659</v>
      </c>
    </row>
    <row r="1660" spans="24:33" hidden="1" x14ac:dyDescent="0.3">
      <c r="X1660" s="66">
        <v>10</v>
      </c>
      <c r="Y1660" s="66" t="s">
        <v>489</v>
      </c>
      <c r="Z1660" s="66" t="s">
        <v>14</v>
      </c>
      <c r="AA1660" s="66" t="str">
        <f>IF(OR(VLOOKUP(Table1[[#This Row],[sheet]],Prg!$A$7:$F$31,6,FALSE)=Prg!$O$2,VLOOKUP(Table1[[#This Row],[sheet]],Prg!$A$7:$F$31,6,FALSE)=Prg!$O$3),"Yes","No")</f>
        <v>No</v>
      </c>
      <c r="AB1660" s="66">
        <v>2023</v>
      </c>
      <c r="AC1660" s="72">
        <v>16</v>
      </c>
      <c r="AD1660" s="66">
        <f ca="1">IF(ISERROR(VLOOKUP(Table1[[#This Row],[item]],INDIRECT("'"&amp;Table1[[#This Row],[sheet]]&amp;"'!$A$8:$T$42"),Table1[[#This Row],[r]],FALSE)),"",VLOOKUP(Table1[[#This Row],[item]],INDIRECT("'"&amp;Table1[[#This Row],[sheet]]&amp;"'!$A$8:$T$42"),Table1[[#This Row],[r]],FALSE))</f>
        <v>0</v>
      </c>
      <c r="AE1660" s="72" t="str">
        <f>IF(VLOOKUP(Table1[[#This Row],[sheet]],Prg!$A$7:$J$31,10,FALSE)="","",VLOOKUP(Table1[[#This Row],[sheet]],Prg!$A$7:$J$31,10,FALSE)*1)</f>
        <v/>
      </c>
      <c r="AF1660" s="72">
        <f>VLOOKUP(Table1[[#This Row],[sheet]],Prg!$A$7:$J$31,5,FALSE)</f>
        <v>0</v>
      </c>
      <c r="AG1660" s="72">
        <f>ROW()</f>
        <v>1660</v>
      </c>
    </row>
    <row r="1661" spans="24:33" hidden="1" x14ac:dyDescent="0.3">
      <c r="X1661" s="66">
        <v>10</v>
      </c>
      <c r="Y1661" s="66" t="s">
        <v>490</v>
      </c>
      <c r="Z1661" s="66" t="s">
        <v>464</v>
      </c>
      <c r="AA1661" s="66" t="str">
        <f>IF(OR(VLOOKUP(Table1[[#This Row],[sheet]],Prg!$A$7:$F$31,6,FALSE)=Prg!$O$2,VLOOKUP(Table1[[#This Row],[sheet]],Prg!$A$7:$F$31,6,FALSE)=Prg!$O$3),"Yes","No")</f>
        <v>No</v>
      </c>
      <c r="AB1661" s="66">
        <v>2023</v>
      </c>
      <c r="AC1661" s="72">
        <v>16</v>
      </c>
      <c r="AD1661" s="66">
        <f ca="1">IF(ISERROR(VLOOKUP(Table1[[#This Row],[item]],INDIRECT("'"&amp;Table1[[#This Row],[sheet]]&amp;"'!$A$8:$T$42"),Table1[[#This Row],[r]],FALSE)),"",VLOOKUP(Table1[[#This Row],[item]],INDIRECT("'"&amp;Table1[[#This Row],[sheet]]&amp;"'!$A$8:$T$42"),Table1[[#This Row],[r]],FALSE))</f>
        <v>0</v>
      </c>
      <c r="AE1661" s="72" t="str">
        <f>IF(VLOOKUP(Table1[[#This Row],[sheet]],Prg!$A$7:$J$31,10,FALSE)="","",VLOOKUP(Table1[[#This Row],[sheet]],Prg!$A$7:$J$31,10,FALSE)*1)</f>
        <v/>
      </c>
      <c r="AF1661" s="72">
        <f>VLOOKUP(Table1[[#This Row],[sheet]],Prg!$A$7:$J$31,5,FALSE)</f>
        <v>0</v>
      </c>
      <c r="AG1661" s="72">
        <f>ROW()</f>
        <v>1661</v>
      </c>
    </row>
    <row r="1662" spans="24:33" hidden="1" x14ac:dyDescent="0.3">
      <c r="X1662" s="66">
        <v>10</v>
      </c>
      <c r="Y1662" s="66" t="s">
        <v>491</v>
      </c>
      <c r="Z1662" s="66" t="s">
        <v>15</v>
      </c>
      <c r="AA1662" s="66" t="str">
        <f>IF(OR(VLOOKUP(Table1[[#This Row],[sheet]],Prg!$A$7:$F$31,6,FALSE)=Prg!$O$2,VLOOKUP(Table1[[#This Row],[sheet]],Prg!$A$7:$F$31,6,FALSE)=Prg!$O$3),"Yes","No")</f>
        <v>No</v>
      </c>
      <c r="AB1662" s="66">
        <v>2023</v>
      </c>
      <c r="AC1662" s="72">
        <v>16</v>
      </c>
      <c r="AD1662" s="66">
        <f ca="1">IF(ISERROR(VLOOKUP(Table1[[#This Row],[item]],INDIRECT("'"&amp;Table1[[#This Row],[sheet]]&amp;"'!$A$8:$T$42"),Table1[[#This Row],[r]],FALSE)),"",VLOOKUP(Table1[[#This Row],[item]],INDIRECT("'"&amp;Table1[[#This Row],[sheet]]&amp;"'!$A$8:$T$42"),Table1[[#This Row],[r]],FALSE))</f>
        <v>0</v>
      </c>
      <c r="AE1662" s="72" t="str">
        <f>IF(VLOOKUP(Table1[[#This Row],[sheet]],Prg!$A$7:$J$31,10,FALSE)="","",VLOOKUP(Table1[[#This Row],[sheet]],Prg!$A$7:$J$31,10,FALSE)*1)</f>
        <v/>
      </c>
      <c r="AF1662" s="72">
        <f>VLOOKUP(Table1[[#This Row],[sheet]],Prg!$A$7:$J$31,5,FALSE)</f>
        <v>0</v>
      </c>
      <c r="AG1662" s="72">
        <f>ROW()</f>
        <v>1662</v>
      </c>
    </row>
    <row r="1663" spans="24:33" hidden="1" x14ac:dyDescent="0.3">
      <c r="X1663" s="66">
        <v>10</v>
      </c>
      <c r="Y1663" s="66" t="s">
        <v>492</v>
      </c>
      <c r="Z1663" s="66" t="s">
        <v>16</v>
      </c>
      <c r="AA1663" s="66" t="str">
        <f>IF(OR(VLOOKUP(Table1[[#This Row],[sheet]],Prg!$A$7:$F$31,6,FALSE)=Prg!$O$2,VLOOKUP(Table1[[#This Row],[sheet]],Prg!$A$7:$F$31,6,FALSE)=Prg!$O$3),"Yes","No")</f>
        <v>No</v>
      </c>
      <c r="AB1663" s="66">
        <v>2023</v>
      </c>
      <c r="AC1663" s="72">
        <v>16</v>
      </c>
      <c r="AD1663" s="66">
        <f ca="1">IF(ISERROR(VLOOKUP(Table1[[#This Row],[item]],INDIRECT("'"&amp;Table1[[#This Row],[sheet]]&amp;"'!$A$8:$T$42"),Table1[[#This Row],[r]],FALSE)),"",VLOOKUP(Table1[[#This Row],[item]],INDIRECT("'"&amp;Table1[[#This Row],[sheet]]&amp;"'!$A$8:$T$42"),Table1[[#This Row],[r]],FALSE))</f>
        <v>0</v>
      </c>
      <c r="AE1663" s="72" t="str">
        <f>IF(VLOOKUP(Table1[[#This Row],[sheet]],Prg!$A$7:$J$31,10,FALSE)="","",VLOOKUP(Table1[[#This Row],[sheet]],Prg!$A$7:$J$31,10,FALSE)*1)</f>
        <v/>
      </c>
      <c r="AF1663" s="72">
        <f>VLOOKUP(Table1[[#This Row],[sheet]],Prg!$A$7:$J$31,5,FALSE)</f>
        <v>0</v>
      </c>
      <c r="AG1663" s="72">
        <f>ROW()</f>
        <v>1663</v>
      </c>
    </row>
    <row r="1664" spans="24:33" hidden="1" x14ac:dyDescent="0.3">
      <c r="X1664" s="66">
        <v>10</v>
      </c>
      <c r="Y1664" s="66" t="s">
        <v>493</v>
      </c>
      <c r="Z1664" s="66" t="s">
        <v>17</v>
      </c>
      <c r="AA1664" s="66" t="str">
        <f>IF(OR(VLOOKUP(Table1[[#This Row],[sheet]],Prg!$A$7:$F$31,6,FALSE)=Prg!$O$2,VLOOKUP(Table1[[#This Row],[sheet]],Prg!$A$7:$F$31,6,FALSE)=Prg!$O$3),"Yes","No")</f>
        <v>No</v>
      </c>
      <c r="AB1664" s="66">
        <v>2023</v>
      </c>
      <c r="AC1664" s="72">
        <v>16</v>
      </c>
      <c r="AD1664" s="66">
        <f ca="1">IF(ISERROR(VLOOKUP(Table1[[#This Row],[item]],INDIRECT("'"&amp;Table1[[#This Row],[sheet]]&amp;"'!$A$8:$T$42"),Table1[[#This Row],[r]],FALSE)),"",VLOOKUP(Table1[[#This Row],[item]],INDIRECT("'"&amp;Table1[[#This Row],[sheet]]&amp;"'!$A$8:$T$42"),Table1[[#This Row],[r]],FALSE))</f>
        <v>0</v>
      </c>
      <c r="AE1664" s="72" t="str">
        <f>IF(VLOOKUP(Table1[[#This Row],[sheet]],Prg!$A$7:$J$31,10,FALSE)="","",VLOOKUP(Table1[[#This Row],[sheet]],Prg!$A$7:$J$31,10,FALSE)*1)</f>
        <v/>
      </c>
      <c r="AF1664" s="72">
        <f>VLOOKUP(Table1[[#This Row],[sheet]],Prg!$A$7:$J$31,5,FALSE)</f>
        <v>0</v>
      </c>
      <c r="AG1664" s="72">
        <f>ROW()</f>
        <v>1664</v>
      </c>
    </row>
    <row r="1665" spans="24:33" hidden="1" x14ac:dyDescent="0.3">
      <c r="X1665" s="66">
        <v>10</v>
      </c>
      <c r="Y1665" s="66" t="s">
        <v>494</v>
      </c>
      <c r="Z1665" s="66" t="s">
        <v>465</v>
      </c>
      <c r="AA1665" s="66" t="str">
        <f>IF(OR(VLOOKUP(Table1[[#This Row],[sheet]],Prg!$A$7:$F$31,6,FALSE)=Prg!$O$2,VLOOKUP(Table1[[#This Row],[sheet]],Prg!$A$7:$F$31,6,FALSE)=Prg!$O$3),"Yes","No")</f>
        <v>No</v>
      </c>
      <c r="AB1665" s="66">
        <v>2023</v>
      </c>
      <c r="AC1665" s="72">
        <v>16</v>
      </c>
      <c r="AD1665" s="66">
        <f ca="1">IF(ISERROR(VLOOKUP(Table1[[#This Row],[item]],INDIRECT("'"&amp;Table1[[#This Row],[sheet]]&amp;"'!$A$8:$T$42"),Table1[[#This Row],[r]],FALSE)),"",VLOOKUP(Table1[[#This Row],[item]],INDIRECT("'"&amp;Table1[[#This Row],[sheet]]&amp;"'!$A$8:$T$42"),Table1[[#This Row],[r]],FALSE))</f>
        <v>0</v>
      </c>
      <c r="AE1665" s="72" t="str">
        <f>IF(VLOOKUP(Table1[[#This Row],[sheet]],Prg!$A$7:$J$31,10,FALSE)="","",VLOOKUP(Table1[[#This Row],[sheet]],Prg!$A$7:$J$31,10,FALSE)*1)</f>
        <v/>
      </c>
      <c r="AF1665" s="72">
        <f>VLOOKUP(Table1[[#This Row],[sheet]],Prg!$A$7:$J$31,5,FALSE)</f>
        <v>0</v>
      </c>
      <c r="AG1665" s="72">
        <f>ROW()</f>
        <v>1665</v>
      </c>
    </row>
    <row r="1666" spans="24:33" hidden="1" x14ac:dyDescent="0.3">
      <c r="X1666" s="66">
        <v>10</v>
      </c>
      <c r="Y1666" s="66" t="s">
        <v>495</v>
      </c>
      <c r="Z1666" s="66" t="s">
        <v>18</v>
      </c>
      <c r="AA1666" s="66" t="str">
        <f>IF(OR(VLOOKUP(Table1[[#This Row],[sheet]],Prg!$A$7:$F$31,6,FALSE)=Prg!$O$2,VLOOKUP(Table1[[#This Row],[sheet]],Prg!$A$7:$F$31,6,FALSE)=Prg!$O$3),"Yes","No")</f>
        <v>No</v>
      </c>
      <c r="AB1666" s="66">
        <v>2023</v>
      </c>
      <c r="AC1666" s="72">
        <v>16</v>
      </c>
      <c r="AD1666" s="66">
        <f ca="1">IF(ISERROR(VLOOKUP(Table1[[#This Row],[item]],INDIRECT("'"&amp;Table1[[#This Row],[sheet]]&amp;"'!$A$8:$T$42"),Table1[[#This Row],[r]],FALSE)),"",VLOOKUP(Table1[[#This Row],[item]],INDIRECT("'"&amp;Table1[[#This Row],[sheet]]&amp;"'!$A$8:$T$42"),Table1[[#This Row],[r]],FALSE))</f>
        <v>0</v>
      </c>
      <c r="AE1666" s="72" t="str">
        <f>IF(VLOOKUP(Table1[[#This Row],[sheet]],Prg!$A$7:$J$31,10,FALSE)="","",VLOOKUP(Table1[[#This Row],[sheet]],Prg!$A$7:$J$31,10,FALSE)*1)</f>
        <v/>
      </c>
      <c r="AF1666" s="72">
        <f>VLOOKUP(Table1[[#This Row],[sheet]],Prg!$A$7:$J$31,5,FALSE)</f>
        <v>0</v>
      </c>
      <c r="AG1666" s="72">
        <f>ROW()</f>
        <v>1666</v>
      </c>
    </row>
    <row r="1667" spans="24:33" hidden="1" x14ac:dyDescent="0.3">
      <c r="X1667" s="66">
        <v>10</v>
      </c>
      <c r="Y1667" s="66" t="s">
        <v>496</v>
      </c>
      <c r="Z1667" s="66" t="s">
        <v>19</v>
      </c>
      <c r="AA1667" s="66" t="str">
        <f>IF(OR(VLOOKUP(Table1[[#This Row],[sheet]],Prg!$A$7:$F$31,6,FALSE)=Prg!$O$2,VLOOKUP(Table1[[#This Row],[sheet]],Prg!$A$7:$F$31,6,FALSE)=Prg!$O$3),"Yes","No")</f>
        <v>No</v>
      </c>
      <c r="AB1667" s="66">
        <v>2023</v>
      </c>
      <c r="AC1667" s="72">
        <v>16</v>
      </c>
      <c r="AD1667" s="66">
        <f ca="1">IF(ISERROR(VLOOKUP(Table1[[#This Row],[item]],INDIRECT("'"&amp;Table1[[#This Row],[sheet]]&amp;"'!$A$8:$T$42"),Table1[[#This Row],[r]],FALSE)),"",VLOOKUP(Table1[[#This Row],[item]],INDIRECT("'"&amp;Table1[[#This Row],[sheet]]&amp;"'!$A$8:$T$42"),Table1[[#This Row],[r]],FALSE))</f>
        <v>0</v>
      </c>
      <c r="AE1667" s="72" t="str">
        <f>IF(VLOOKUP(Table1[[#This Row],[sheet]],Prg!$A$7:$J$31,10,FALSE)="","",VLOOKUP(Table1[[#This Row],[sheet]],Prg!$A$7:$J$31,10,FALSE)*1)</f>
        <v/>
      </c>
      <c r="AF1667" s="72">
        <f>VLOOKUP(Table1[[#This Row],[sheet]],Prg!$A$7:$J$31,5,FALSE)</f>
        <v>0</v>
      </c>
      <c r="AG1667" s="72">
        <f>ROW()</f>
        <v>1667</v>
      </c>
    </row>
    <row r="1668" spans="24:33" hidden="1" x14ac:dyDescent="0.3">
      <c r="X1668" s="66">
        <v>10</v>
      </c>
      <c r="Y1668" s="66" t="s">
        <v>497</v>
      </c>
      <c r="Z1668" s="66" t="s">
        <v>20</v>
      </c>
      <c r="AA1668" s="66" t="str">
        <f>IF(OR(VLOOKUP(Table1[[#This Row],[sheet]],Prg!$A$7:$F$31,6,FALSE)=Prg!$O$2,VLOOKUP(Table1[[#This Row],[sheet]],Prg!$A$7:$F$31,6,FALSE)=Prg!$O$3),"Yes","No")</f>
        <v>No</v>
      </c>
      <c r="AB1668" s="66">
        <v>2023</v>
      </c>
      <c r="AC1668" s="72">
        <v>16</v>
      </c>
      <c r="AD1668" s="66">
        <f ca="1">IF(ISERROR(VLOOKUP(Table1[[#This Row],[item]],INDIRECT("'"&amp;Table1[[#This Row],[sheet]]&amp;"'!$A$8:$T$42"),Table1[[#This Row],[r]],FALSE)),"",VLOOKUP(Table1[[#This Row],[item]],INDIRECT("'"&amp;Table1[[#This Row],[sheet]]&amp;"'!$A$8:$T$42"),Table1[[#This Row],[r]],FALSE))</f>
        <v>0</v>
      </c>
      <c r="AE1668" s="72" t="str">
        <f>IF(VLOOKUP(Table1[[#This Row],[sheet]],Prg!$A$7:$J$31,10,FALSE)="","",VLOOKUP(Table1[[#This Row],[sheet]],Prg!$A$7:$J$31,10,FALSE)*1)</f>
        <v/>
      </c>
      <c r="AF1668" s="72">
        <f>VLOOKUP(Table1[[#This Row],[sheet]],Prg!$A$7:$J$31,5,FALSE)</f>
        <v>0</v>
      </c>
      <c r="AG1668" s="72">
        <f>ROW()</f>
        <v>1668</v>
      </c>
    </row>
    <row r="1669" spans="24:33" hidden="1" x14ac:dyDescent="0.3">
      <c r="X1669" s="66">
        <v>10</v>
      </c>
      <c r="Y1669" s="66" t="s">
        <v>498</v>
      </c>
      <c r="Z1669" s="66" t="s">
        <v>466</v>
      </c>
      <c r="AA1669" s="66" t="str">
        <f>IF(OR(VLOOKUP(Table1[[#This Row],[sheet]],Prg!$A$7:$F$31,6,FALSE)=Prg!$O$2,VLOOKUP(Table1[[#This Row],[sheet]],Prg!$A$7:$F$31,6,FALSE)=Prg!$O$3),"Yes","No")</f>
        <v>No</v>
      </c>
      <c r="AB1669" s="66">
        <v>2023</v>
      </c>
      <c r="AC1669" s="72">
        <v>16</v>
      </c>
      <c r="AD1669" s="66">
        <f ca="1">IF(ISERROR(VLOOKUP(Table1[[#This Row],[item]],INDIRECT("'"&amp;Table1[[#This Row],[sheet]]&amp;"'!$A$8:$T$42"),Table1[[#This Row],[r]],FALSE)),"",VLOOKUP(Table1[[#This Row],[item]],INDIRECT("'"&amp;Table1[[#This Row],[sheet]]&amp;"'!$A$8:$T$42"),Table1[[#This Row],[r]],FALSE))</f>
        <v>0</v>
      </c>
      <c r="AE1669" s="72" t="str">
        <f>IF(VLOOKUP(Table1[[#This Row],[sheet]],Prg!$A$7:$J$31,10,FALSE)="","",VLOOKUP(Table1[[#This Row],[sheet]],Prg!$A$7:$J$31,10,FALSE)*1)</f>
        <v/>
      </c>
      <c r="AF1669" s="72">
        <f>VLOOKUP(Table1[[#This Row],[sheet]],Prg!$A$7:$J$31,5,FALSE)</f>
        <v>0</v>
      </c>
      <c r="AG1669" s="72">
        <f>ROW()</f>
        <v>1669</v>
      </c>
    </row>
    <row r="1670" spans="24:33" hidden="1" x14ac:dyDescent="0.3">
      <c r="X1670" s="66">
        <v>10</v>
      </c>
      <c r="Y1670" s="66" t="s">
        <v>499</v>
      </c>
      <c r="Z1670" s="66" t="s">
        <v>21</v>
      </c>
      <c r="AA1670" s="66" t="str">
        <f>IF(OR(VLOOKUP(Table1[[#This Row],[sheet]],Prg!$A$7:$F$31,6,FALSE)=Prg!$O$2,VLOOKUP(Table1[[#This Row],[sheet]],Prg!$A$7:$F$31,6,FALSE)=Prg!$O$3),"Yes","No")</f>
        <v>No</v>
      </c>
      <c r="AB1670" s="66">
        <v>2023</v>
      </c>
      <c r="AC1670" s="72">
        <v>16</v>
      </c>
      <c r="AD1670" s="66">
        <f ca="1">IF(ISERROR(VLOOKUP(Table1[[#This Row],[item]],INDIRECT("'"&amp;Table1[[#This Row],[sheet]]&amp;"'!$A$8:$T$42"),Table1[[#This Row],[r]],FALSE)),"",VLOOKUP(Table1[[#This Row],[item]],INDIRECT("'"&amp;Table1[[#This Row],[sheet]]&amp;"'!$A$8:$T$42"),Table1[[#This Row],[r]],FALSE))</f>
        <v>0</v>
      </c>
      <c r="AE1670" s="72" t="str">
        <f>IF(VLOOKUP(Table1[[#This Row],[sheet]],Prg!$A$7:$J$31,10,FALSE)="","",VLOOKUP(Table1[[#This Row],[sheet]],Prg!$A$7:$J$31,10,FALSE)*1)</f>
        <v/>
      </c>
      <c r="AF1670" s="72">
        <f>VLOOKUP(Table1[[#This Row],[sheet]],Prg!$A$7:$J$31,5,FALSE)</f>
        <v>0</v>
      </c>
      <c r="AG1670" s="72">
        <f>ROW()</f>
        <v>1670</v>
      </c>
    </row>
    <row r="1671" spans="24:33" hidden="1" x14ac:dyDescent="0.3">
      <c r="X1671" s="66">
        <v>10</v>
      </c>
      <c r="Y1671" s="66" t="s">
        <v>500</v>
      </c>
      <c r="Z1671" s="66" t="s">
        <v>22</v>
      </c>
      <c r="AA1671" s="66" t="str">
        <f>IF(OR(VLOOKUP(Table1[[#This Row],[sheet]],Prg!$A$7:$F$31,6,FALSE)=Prg!$O$2,VLOOKUP(Table1[[#This Row],[sheet]],Prg!$A$7:$F$31,6,FALSE)=Prg!$O$3),"Yes","No")</f>
        <v>No</v>
      </c>
      <c r="AB1671" s="66">
        <v>2023</v>
      </c>
      <c r="AC1671" s="72">
        <v>16</v>
      </c>
      <c r="AD1671" s="66">
        <f ca="1">IF(ISERROR(VLOOKUP(Table1[[#This Row],[item]],INDIRECT("'"&amp;Table1[[#This Row],[sheet]]&amp;"'!$A$8:$T$42"),Table1[[#This Row],[r]],FALSE)),"",VLOOKUP(Table1[[#This Row],[item]],INDIRECT("'"&amp;Table1[[#This Row],[sheet]]&amp;"'!$A$8:$T$42"),Table1[[#This Row],[r]],FALSE))</f>
        <v>0</v>
      </c>
      <c r="AE1671" s="72" t="str">
        <f>IF(VLOOKUP(Table1[[#This Row],[sheet]],Prg!$A$7:$J$31,10,FALSE)="","",VLOOKUP(Table1[[#This Row],[sheet]],Prg!$A$7:$J$31,10,FALSE)*1)</f>
        <v/>
      </c>
      <c r="AF1671" s="72">
        <f>VLOOKUP(Table1[[#This Row],[sheet]],Prg!$A$7:$J$31,5,FALSE)</f>
        <v>0</v>
      </c>
      <c r="AG1671" s="72">
        <f>ROW()</f>
        <v>1671</v>
      </c>
    </row>
    <row r="1672" spans="24:33" hidden="1" x14ac:dyDescent="0.3">
      <c r="X1672" s="66">
        <v>10</v>
      </c>
      <c r="Y1672" s="66" t="s">
        <v>501</v>
      </c>
      <c r="Z1672" s="66" t="s">
        <v>23</v>
      </c>
      <c r="AA1672" s="66" t="str">
        <f>IF(OR(VLOOKUP(Table1[[#This Row],[sheet]],Prg!$A$7:$F$31,6,FALSE)=Prg!$O$2,VLOOKUP(Table1[[#This Row],[sheet]],Prg!$A$7:$F$31,6,FALSE)=Prg!$O$3),"Yes","No")</f>
        <v>No</v>
      </c>
      <c r="AB1672" s="66">
        <v>2023</v>
      </c>
      <c r="AC1672" s="72">
        <v>16</v>
      </c>
      <c r="AD1672" s="66">
        <f ca="1">IF(ISERROR(VLOOKUP(Table1[[#This Row],[item]],INDIRECT("'"&amp;Table1[[#This Row],[sheet]]&amp;"'!$A$8:$T$42"),Table1[[#This Row],[r]],FALSE)),"",VLOOKUP(Table1[[#This Row],[item]],INDIRECT("'"&amp;Table1[[#This Row],[sheet]]&amp;"'!$A$8:$T$42"),Table1[[#This Row],[r]],FALSE))</f>
        <v>0</v>
      </c>
      <c r="AE1672" s="72" t="str">
        <f>IF(VLOOKUP(Table1[[#This Row],[sheet]],Prg!$A$7:$J$31,10,FALSE)="","",VLOOKUP(Table1[[#This Row],[sheet]],Prg!$A$7:$J$31,10,FALSE)*1)</f>
        <v/>
      </c>
      <c r="AF1672" s="72">
        <f>VLOOKUP(Table1[[#This Row],[sheet]],Prg!$A$7:$J$31,5,FALSE)</f>
        <v>0</v>
      </c>
      <c r="AG1672" s="72">
        <f>ROW()</f>
        <v>1672</v>
      </c>
    </row>
    <row r="1673" spans="24:33" hidden="1" x14ac:dyDescent="0.3">
      <c r="X1673" s="66">
        <v>10</v>
      </c>
      <c r="Y1673" s="66" t="s">
        <v>502</v>
      </c>
      <c r="Z1673" s="66" t="s">
        <v>467</v>
      </c>
      <c r="AA1673" s="66" t="str">
        <f>IF(OR(VLOOKUP(Table1[[#This Row],[sheet]],Prg!$A$7:$F$31,6,FALSE)=Prg!$O$2,VLOOKUP(Table1[[#This Row],[sheet]],Prg!$A$7:$F$31,6,FALSE)=Prg!$O$3),"Yes","No")</f>
        <v>No</v>
      </c>
      <c r="AB1673" s="66">
        <v>2023</v>
      </c>
      <c r="AC1673" s="72">
        <v>16</v>
      </c>
      <c r="AD1673" s="66">
        <f ca="1">IF(ISERROR(VLOOKUP(Table1[[#This Row],[item]],INDIRECT("'"&amp;Table1[[#This Row],[sheet]]&amp;"'!$A$8:$T$42"),Table1[[#This Row],[r]],FALSE)),"",VLOOKUP(Table1[[#This Row],[item]],INDIRECT("'"&amp;Table1[[#This Row],[sheet]]&amp;"'!$A$8:$T$42"),Table1[[#This Row],[r]],FALSE))</f>
        <v>0</v>
      </c>
      <c r="AE1673" s="72" t="str">
        <f>IF(VLOOKUP(Table1[[#This Row],[sheet]],Prg!$A$7:$J$31,10,FALSE)="","",VLOOKUP(Table1[[#This Row],[sheet]],Prg!$A$7:$J$31,10,FALSE)*1)</f>
        <v/>
      </c>
      <c r="AF1673" s="72">
        <f>VLOOKUP(Table1[[#This Row],[sheet]],Prg!$A$7:$J$31,5,FALSE)</f>
        <v>0</v>
      </c>
      <c r="AG1673" s="72">
        <f>ROW()</f>
        <v>1673</v>
      </c>
    </row>
    <row r="1674" spans="24:33" hidden="1" x14ac:dyDescent="0.3">
      <c r="X1674" s="66">
        <v>10</v>
      </c>
      <c r="Y1674" s="66" t="s">
        <v>473</v>
      </c>
      <c r="Z1674" s="66" t="s">
        <v>1</v>
      </c>
      <c r="AA1674" s="66" t="str">
        <f>IF(OR(VLOOKUP(Table1[[#This Row],[sheet]],Prg!$A$7:$F$31,6,FALSE)=Prg!$O$2,VLOOKUP(Table1[[#This Row],[sheet]],Prg!$A$7:$F$31,6,FALSE)=Prg!$O$3),"Yes","No")</f>
        <v>No</v>
      </c>
      <c r="AB1674" s="66">
        <v>2023</v>
      </c>
      <c r="AC1674" s="72">
        <v>16</v>
      </c>
      <c r="AD1674" s="66">
        <f ca="1">IF(ISERROR(VLOOKUP(Table1[[#This Row],[item]],INDIRECT("'"&amp;Table1[[#This Row],[sheet]]&amp;"'!$A$8:$T$42"),Table1[[#This Row],[r]],FALSE)),"",VLOOKUP(Table1[[#This Row],[item]],INDIRECT("'"&amp;Table1[[#This Row],[sheet]]&amp;"'!$A$8:$T$42"),Table1[[#This Row],[r]],FALSE))</f>
        <v>0</v>
      </c>
      <c r="AE1674" s="72" t="str">
        <f>IF(VLOOKUP(Table1[[#This Row],[sheet]],Prg!$A$7:$J$31,10,FALSE)="","",VLOOKUP(Table1[[#This Row],[sheet]],Prg!$A$7:$J$31,10,FALSE)*1)</f>
        <v/>
      </c>
      <c r="AF1674" s="72">
        <f>VLOOKUP(Table1[[#This Row],[sheet]],Prg!$A$7:$J$31,5,FALSE)</f>
        <v>0</v>
      </c>
      <c r="AG1674" s="72">
        <f>ROW()</f>
        <v>1674</v>
      </c>
    </row>
    <row r="1675" spans="24:33" hidden="1" x14ac:dyDescent="0.3">
      <c r="X1675" s="66">
        <v>10</v>
      </c>
      <c r="Y1675" s="66" t="s">
        <v>474</v>
      </c>
      <c r="Z1675" s="66" t="s">
        <v>24</v>
      </c>
      <c r="AA1675" s="66" t="str">
        <f>IF(OR(VLOOKUP(Table1[[#This Row],[sheet]],Prg!$A$7:$F$31,6,FALSE)=Prg!$O$2,VLOOKUP(Table1[[#This Row],[sheet]],Prg!$A$7:$F$31,6,FALSE)=Prg!$O$3),"Yes","No")</f>
        <v>No</v>
      </c>
      <c r="AB1675" s="66">
        <v>2023</v>
      </c>
      <c r="AC1675" s="72">
        <v>16</v>
      </c>
      <c r="AD1675" s="66">
        <f ca="1">IF(ISERROR(VLOOKUP(Table1[[#This Row],[item]],INDIRECT("'"&amp;Table1[[#This Row],[sheet]]&amp;"'!$A$8:$T$42"),Table1[[#This Row],[r]],FALSE)),"",VLOOKUP(Table1[[#This Row],[item]],INDIRECT("'"&amp;Table1[[#This Row],[sheet]]&amp;"'!$A$8:$T$42"),Table1[[#This Row],[r]],FALSE))</f>
        <v>0</v>
      </c>
      <c r="AE1675" s="72" t="str">
        <f>IF(VLOOKUP(Table1[[#This Row],[sheet]],Prg!$A$7:$J$31,10,FALSE)="","",VLOOKUP(Table1[[#This Row],[sheet]],Prg!$A$7:$J$31,10,FALSE)*1)</f>
        <v/>
      </c>
      <c r="AF1675" s="72">
        <f>VLOOKUP(Table1[[#This Row],[sheet]],Prg!$A$7:$J$31,5,FALSE)</f>
        <v>0</v>
      </c>
      <c r="AG1675" s="72">
        <f>ROW()</f>
        <v>1675</v>
      </c>
    </row>
    <row r="1676" spans="24:33" hidden="1" x14ac:dyDescent="0.3">
      <c r="X1676" s="66">
        <v>10</v>
      </c>
      <c r="Y1676" s="66" t="s">
        <v>477</v>
      </c>
      <c r="Z1676" s="66" t="s">
        <v>25</v>
      </c>
      <c r="AA1676" s="66" t="str">
        <f>IF(OR(VLOOKUP(Table1[[#This Row],[sheet]],Prg!$A$7:$F$31,6,FALSE)=Prg!$O$2,VLOOKUP(Table1[[#This Row],[sheet]],Prg!$A$7:$F$31,6,FALSE)=Prg!$O$3),"Yes","No")</f>
        <v>No</v>
      </c>
      <c r="AB1676" s="66">
        <v>2023</v>
      </c>
      <c r="AC1676" s="72">
        <v>16</v>
      </c>
      <c r="AD1676" s="66">
        <f ca="1">IF(ISERROR(VLOOKUP(Table1[[#This Row],[item]],INDIRECT("'"&amp;Table1[[#This Row],[sheet]]&amp;"'!$A$8:$T$42"),Table1[[#This Row],[r]],FALSE)),"",VLOOKUP(Table1[[#This Row],[item]],INDIRECT("'"&amp;Table1[[#This Row],[sheet]]&amp;"'!$A$8:$T$42"),Table1[[#This Row],[r]],FALSE))</f>
        <v>0</v>
      </c>
      <c r="AE1676" s="72" t="str">
        <f>IF(VLOOKUP(Table1[[#This Row],[sheet]],Prg!$A$7:$J$31,10,FALSE)="","",VLOOKUP(Table1[[#This Row],[sheet]],Prg!$A$7:$J$31,10,FALSE)*1)</f>
        <v/>
      </c>
      <c r="AF1676" s="72">
        <f>VLOOKUP(Table1[[#This Row],[sheet]],Prg!$A$7:$J$31,5,FALSE)</f>
        <v>0</v>
      </c>
      <c r="AG1676" s="72">
        <f>ROW()</f>
        <v>1676</v>
      </c>
    </row>
    <row r="1677" spans="24:33" hidden="1" x14ac:dyDescent="0.3">
      <c r="X1677" s="66">
        <v>10</v>
      </c>
      <c r="Y1677" s="66" t="s">
        <v>478</v>
      </c>
      <c r="Z1677" s="66" t="s">
        <v>26</v>
      </c>
      <c r="AA1677" s="66" t="str">
        <f>IF(OR(VLOOKUP(Table1[[#This Row],[sheet]],Prg!$A$7:$F$31,6,FALSE)=Prg!$O$2,VLOOKUP(Table1[[#This Row],[sheet]],Prg!$A$7:$F$31,6,FALSE)=Prg!$O$3),"Yes","No")</f>
        <v>No</v>
      </c>
      <c r="AB1677" s="66">
        <v>2023</v>
      </c>
      <c r="AC1677" s="72">
        <v>16</v>
      </c>
      <c r="AD1677" s="66">
        <f ca="1">IF(ISERROR(VLOOKUP(Table1[[#This Row],[item]],INDIRECT("'"&amp;Table1[[#This Row],[sheet]]&amp;"'!$A$8:$T$42"),Table1[[#This Row],[r]],FALSE)),"",VLOOKUP(Table1[[#This Row],[item]],INDIRECT("'"&amp;Table1[[#This Row],[sheet]]&amp;"'!$A$8:$T$42"),Table1[[#This Row],[r]],FALSE))</f>
        <v>0</v>
      </c>
      <c r="AE1677" s="72" t="str">
        <f>IF(VLOOKUP(Table1[[#This Row],[sheet]],Prg!$A$7:$J$31,10,FALSE)="","",VLOOKUP(Table1[[#This Row],[sheet]],Prg!$A$7:$J$31,10,FALSE)*1)</f>
        <v/>
      </c>
      <c r="AF1677" s="72">
        <f>VLOOKUP(Table1[[#This Row],[sheet]],Prg!$A$7:$J$31,5,FALSE)</f>
        <v>0</v>
      </c>
      <c r="AG1677" s="72">
        <f>ROW()</f>
        <v>1677</v>
      </c>
    </row>
    <row r="1678" spans="24:33" hidden="1" x14ac:dyDescent="0.3">
      <c r="X1678" s="66">
        <v>10</v>
      </c>
      <c r="Y1678" s="66" t="s">
        <v>479</v>
      </c>
      <c r="Z1678" s="66" t="s">
        <v>27</v>
      </c>
      <c r="AA1678" s="66" t="str">
        <f>IF(OR(VLOOKUP(Table1[[#This Row],[sheet]],Prg!$A$7:$F$31,6,FALSE)=Prg!$O$2,VLOOKUP(Table1[[#This Row],[sheet]],Prg!$A$7:$F$31,6,FALSE)=Prg!$O$3),"Yes","No")</f>
        <v>No</v>
      </c>
      <c r="AB1678" s="66">
        <v>2023</v>
      </c>
      <c r="AC1678" s="72">
        <v>16</v>
      </c>
      <c r="AD1678" s="66">
        <f ca="1">IF(ISERROR(VLOOKUP(Table1[[#This Row],[item]],INDIRECT("'"&amp;Table1[[#This Row],[sheet]]&amp;"'!$A$8:$T$42"),Table1[[#This Row],[r]],FALSE)),"",VLOOKUP(Table1[[#This Row],[item]],INDIRECT("'"&amp;Table1[[#This Row],[sheet]]&amp;"'!$A$8:$T$42"),Table1[[#This Row],[r]],FALSE))</f>
        <v>0</v>
      </c>
      <c r="AE1678" s="72" t="str">
        <f>IF(VLOOKUP(Table1[[#This Row],[sheet]],Prg!$A$7:$J$31,10,FALSE)="","",VLOOKUP(Table1[[#This Row],[sheet]],Prg!$A$7:$J$31,10,FALSE)*1)</f>
        <v/>
      </c>
      <c r="AF1678" s="72">
        <f>VLOOKUP(Table1[[#This Row],[sheet]],Prg!$A$7:$J$31,5,FALSE)</f>
        <v>0</v>
      </c>
      <c r="AG1678" s="72">
        <f>ROW()</f>
        <v>1678</v>
      </c>
    </row>
    <row r="1679" spans="24:33" hidden="1" x14ac:dyDescent="0.3">
      <c r="X1679" s="66">
        <v>10</v>
      </c>
      <c r="Y1679" s="66" t="s">
        <v>475</v>
      </c>
      <c r="Z1679" s="66" t="s">
        <v>28</v>
      </c>
      <c r="AA1679" s="66" t="str">
        <f>IF(OR(VLOOKUP(Table1[[#This Row],[sheet]],Prg!$A$7:$F$31,6,FALSE)=Prg!$O$2,VLOOKUP(Table1[[#This Row],[sheet]],Prg!$A$7:$F$31,6,FALSE)=Prg!$O$3),"Yes","No")</f>
        <v>No</v>
      </c>
      <c r="AB1679" s="66">
        <v>2023</v>
      </c>
      <c r="AC1679" s="72">
        <v>16</v>
      </c>
      <c r="AD1679" s="66">
        <f ca="1">IF(ISERROR(VLOOKUP(Table1[[#This Row],[item]],INDIRECT("'"&amp;Table1[[#This Row],[sheet]]&amp;"'!$A$8:$T$42"),Table1[[#This Row],[r]],FALSE)),"",VLOOKUP(Table1[[#This Row],[item]],INDIRECT("'"&amp;Table1[[#This Row],[sheet]]&amp;"'!$A$8:$T$42"),Table1[[#This Row],[r]],FALSE))</f>
        <v>0</v>
      </c>
      <c r="AE1679" s="72" t="str">
        <f>IF(VLOOKUP(Table1[[#This Row],[sheet]],Prg!$A$7:$J$31,10,FALSE)="","",VLOOKUP(Table1[[#This Row],[sheet]],Prg!$A$7:$J$31,10,FALSE)*1)</f>
        <v/>
      </c>
      <c r="AF1679" s="72">
        <f>VLOOKUP(Table1[[#This Row],[sheet]],Prg!$A$7:$J$31,5,FALSE)</f>
        <v>0</v>
      </c>
      <c r="AG1679" s="72">
        <f>ROW()</f>
        <v>1679</v>
      </c>
    </row>
    <row r="1680" spans="24:33" hidden="1" x14ac:dyDescent="0.3">
      <c r="X1680" s="66">
        <v>10</v>
      </c>
      <c r="Y1680" s="66" t="s">
        <v>480</v>
      </c>
      <c r="Z1680" s="66" t="s">
        <v>29</v>
      </c>
      <c r="AA1680" s="66" t="str">
        <f>IF(OR(VLOOKUP(Table1[[#This Row],[sheet]],Prg!$A$7:$F$31,6,FALSE)=Prg!$O$2,VLOOKUP(Table1[[#This Row],[sheet]],Prg!$A$7:$F$31,6,FALSE)=Prg!$O$3),"Yes","No")</f>
        <v>No</v>
      </c>
      <c r="AB1680" s="66">
        <v>2023</v>
      </c>
      <c r="AC1680" s="72">
        <v>16</v>
      </c>
      <c r="AD1680" s="66">
        <f ca="1">IF(ISERROR(VLOOKUP(Table1[[#This Row],[item]],INDIRECT("'"&amp;Table1[[#This Row],[sheet]]&amp;"'!$A$8:$T$42"),Table1[[#This Row],[r]],FALSE)),"",VLOOKUP(Table1[[#This Row],[item]],INDIRECT("'"&amp;Table1[[#This Row],[sheet]]&amp;"'!$A$8:$T$42"),Table1[[#This Row],[r]],FALSE))</f>
        <v>0</v>
      </c>
      <c r="AE1680" s="72" t="str">
        <f>IF(VLOOKUP(Table1[[#This Row],[sheet]],Prg!$A$7:$J$31,10,FALSE)="","",VLOOKUP(Table1[[#This Row],[sheet]],Prg!$A$7:$J$31,10,FALSE)*1)</f>
        <v/>
      </c>
      <c r="AF1680" s="72">
        <f>VLOOKUP(Table1[[#This Row],[sheet]],Prg!$A$7:$J$31,5,FALSE)</f>
        <v>0</v>
      </c>
      <c r="AG1680" s="72">
        <f>ROW()</f>
        <v>1680</v>
      </c>
    </row>
    <row r="1681" spans="24:33" hidden="1" x14ac:dyDescent="0.3">
      <c r="X1681" s="66">
        <v>10</v>
      </c>
      <c r="Y1681" s="66" t="s">
        <v>481</v>
      </c>
      <c r="Z1681" s="66" t="s">
        <v>30</v>
      </c>
      <c r="AA1681" s="66" t="str">
        <f>IF(OR(VLOOKUP(Table1[[#This Row],[sheet]],Prg!$A$7:$F$31,6,FALSE)=Prg!$O$2,VLOOKUP(Table1[[#This Row],[sheet]],Prg!$A$7:$F$31,6,FALSE)=Prg!$O$3),"Yes","No")</f>
        <v>No</v>
      </c>
      <c r="AB1681" s="66">
        <v>2023</v>
      </c>
      <c r="AC1681" s="72">
        <v>16</v>
      </c>
      <c r="AD1681" s="66">
        <f ca="1">IF(ISERROR(VLOOKUP(Table1[[#This Row],[item]],INDIRECT("'"&amp;Table1[[#This Row],[sheet]]&amp;"'!$A$8:$T$42"),Table1[[#This Row],[r]],FALSE)),"",VLOOKUP(Table1[[#This Row],[item]],INDIRECT("'"&amp;Table1[[#This Row],[sheet]]&amp;"'!$A$8:$T$42"),Table1[[#This Row],[r]],FALSE))</f>
        <v>0</v>
      </c>
      <c r="AE1681" s="72" t="str">
        <f>IF(VLOOKUP(Table1[[#This Row],[sheet]],Prg!$A$7:$J$31,10,FALSE)="","",VLOOKUP(Table1[[#This Row],[sheet]],Prg!$A$7:$J$31,10,FALSE)*1)</f>
        <v/>
      </c>
      <c r="AF1681" s="72">
        <f>VLOOKUP(Table1[[#This Row],[sheet]],Prg!$A$7:$J$31,5,FALSE)</f>
        <v>0</v>
      </c>
      <c r="AG1681" s="72">
        <f>ROW()</f>
        <v>1681</v>
      </c>
    </row>
    <row r="1682" spans="24:33" hidden="1" x14ac:dyDescent="0.3">
      <c r="X1682" s="66">
        <v>10</v>
      </c>
      <c r="Y1682" s="66" t="s">
        <v>482</v>
      </c>
      <c r="Z1682" s="66" t="s">
        <v>27</v>
      </c>
      <c r="AA1682" s="66" t="str">
        <f>IF(OR(VLOOKUP(Table1[[#This Row],[sheet]],Prg!$A$7:$F$31,6,FALSE)=Prg!$O$2,VLOOKUP(Table1[[#This Row],[sheet]],Prg!$A$7:$F$31,6,FALSE)=Prg!$O$3),"Yes","No")</f>
        <v>No</v>
      </c>
      <c r="AB1682" s="66">
        <v>2023</v>
      </c>
      <c r="AC1682" s="72">
        <v>16</v>
      </c>
      <c r="AD1682" s="66">
        <f ca="1">IF(ISERROR(VLOOKUP(Table1[[#This Row],[item]],INDIRECT("'"&amp;Table1[[#This Row],[sheet]]&amp;"'!$A$8:$T$42"),Table1[[#This Row],[r]],FALSE)),"",VLOOKUP(Table1[[#This Row],[item]],INDIRECT("'"&amp;Table1[[#This Row],[sheet]]&amp;"'!$A$8:$T$42"),Table1[[#This Row],[r]],FALSE))</f>
        <v>0</v>
      </c>
      <c r="AE1682" s="72" t="str">
        <f>IF(VLOOKUP(Table1[[#This Row],[sheet]],Prg!$A$7:$J$31,10,FALSE)="","",VLOOKUP(Table1[[#This Row],[sheet]],Prg!$A$7:$J$31,10,FALSE)*1)</f>
        <v/>
      </c>
      <c r="AF1682" s="72">
        <f>VLOOKUP(Table1[[#This Row],[sheet]],Prg!$A$7:$J$31,5,FALSE)</f>
        <v>0</v>
      </c>
      <c r="AG1682" s="72">
        <f>ROW()</f>
        <v>1682</v>
      </c>
    </row>
    <row r="1683" spans="24:33" hidden="1" x14ac:dyDescent="0.3">
      <c r="X1683" s="66">
        <v>10</v>
      </c>
      <c r="Y1683" s="66" t="s">
        <v>476</v>
      </c>
      <c r="Z1683" s="66" t="s">
        <v>469</v>
      </c>
      <c r="AA1683" s="66" t="str">
        <f>IF(OR(VLOOKUP(Table1[[#This Row],[sheet]],Prg!$A$7:$F$31,6,FALSE)=Prg!$O$2,VLOOKUP(Table1[[#This Row],[sheet]],Prg!$A$7:$F$31,6,FALSE)=Prg!$O$3),"Yes","No")</f>
        <v>No</v>
      </c>
      <c r="AB1683" s="66">
        <v>2023</v>
      </c>
      <c r="AC1683" s="72">
        <v>16</v>
      </c>
      <c r="AD1683" s="66">
        <f ca="1">IF(ISERROR(VLOOKUP(Table1[[#This Row],[item]],INDIRECT("'"&amp;Table1[[#This Row],[sheet]]&amp;"'!$A$8:$T$42"),Table1[[#This Row],[r]],FALSE)),"",VLOOKUP(Table1[[#This Row],[item]],INDIRECT("'"&amp;Table1[[#This Row],[sheet]]&amp;"'!$A$8:$T$42"),Table1[[#This Row],[r]],FALSE))</f>
        <v>0</v>
      </c>
      <c r="AE1683" s="72" t="str">
        <f>IF(VLOOKUP(Table1[[#This Row],[sheet]],Prg!$A$7:$J$31,10,FALSE)="","",VLOOKUP(Table1[[#This Row],[sheet]],Prg!$A$7:$J$31,10,FALSE)*1)</f>
        <v/>
      </c>
      <c r="AF1683" s="72">
        <f>VLOOKUP(Table1[[#This Row],[sheet]],Prg!$A$7:$J$31,5,FALSE)</f>
        <v>0</v>
      </c>
      <c r="AG1683" s="72">
        <f>ROW()</f>
        <v>1683</v>
      </c>
    </row>
    <row r="1684" spans="24:33" hidden="1" x14ac:dyDescent="0.3">
      <c r="X1684" s="66">
        <v>10</v>
      </c>
      <c r="Y1684" s="66" t="s">
        <v>483</v>
      </c>
      <c r="Z1684" s="66" t="s">
        <v>470</v>
      </c>
      <c r="AA1684" s="66" t="str">
        <f>IF(OR(VLOOKUP(Table1[[#This Row],[sheet]],Prg!$A$7:$F$31,6,FALSE)=Prg!$O$2,VLOOKUP(Table1[[#This Row],[sheet]],Prg!$A$7:$F$31,6,FALSE)=Prg!$O$3),"Yes","No")</f>
        <v>No</v>
      </c>
      <c r="AB1684" s="66">
        <v>2023</v>
      </c>
      <c r="AC1684" s="72">
        <v>16</v>
      </c>
      <c r="AD1684" s="66">
        <f ca="1">IF(ISERROR(VLOOKUP(Table1[[#This Row],[item]],INDIRECT("'"&amp;Table1[[#This Row],[sheet]]&amp;"'!$A$8:$T$42"),Table1[[#This Row],[r]],FALSE)),"",VLOOKUP(Table1[[#This Row],[item]],INDIRECT("'"&amp;Table1[[#This Row],[sheet]]&amp;"'!$A$8:$T$42"),Table1[[#This Row],[r]],FALSE))</f>
        <v>0</v>
      </c>
      <c r="AE1684" s="72" t="str">
        <f>IF(VLOOKUP(Table1[[#This Row],[sheet]],Prg!$A$7:$J$31,10,FALSE)="","",VLOOKUP(Table1[[#This Row],[sheet]],Prg!$A$7:$J$31,10,FALSE)*1)</f>
        <v/>
      </c>
      <c r="AF1684" s="72">
        <f>VLOOKUP(Table1[[#This Row],[sheet]],Prg!$A$7:$J$31,5,FALSE)</f>
        <v>0</v>
      </c>
      <c r="AG1684" s="72">
        <f>ROW()</f>
        <v>1684</v>
      </c>
    </row>
    <row r="1685" spans="24:33" hidden="1" x14ac:dyDescent="0.3">
      <c r="X1685" s="66">
        <v>10</v>
      </c>
      <c r="Y1685" s="66" t="s">
        <v>484</v>
      </c>
      <c r="Z1685" s="66" t="s">
        <v>471</v>
      </c>
      <c r="AA1685" s="66" t="str">
        <f>IF(OR(VLOOKUP(Table1[[#This Row],[sheet]],Prg!$A$7:$F$31,6,FALSE)=Prg!$O$2,VLOOKUP(Table1[[#This Row],[sheet]],Prg!$A$7:$F$31,6,FALSE)=Prg!$O$3),"Yes","No")</f>
        <v>No</v>
      </c>
      <c r="AB1685" s="66">
        <v>2023</v>
      </c>
      <c r="AC1685" s="72">
        <v>16</v>
      </c>
      <c r="AD1685" s="66">
        <f ca="1">IF(ISERROR(VLOOKUP(Table1[[#This Row],[item]],INDIRECT("'"&amp;Table1[[#This Row],[sheet]]&amp;"'!$A$8:$T$42"),Table1[[#This Row],[r]],FALSE)),"",VLOOKUP(Table1[[#This Row],[item]],INDIRECT("'"&amp;Table1[[#This Row],[sheet]]&amp;"'!$A$8:$T$42"),Table1[[#This Row],[r]],FALSE))</f>
        <v>0</v>
      </c>
      <c r="AE1685" s="72" t="str">
        <f>IF(VLOOKUP(Table1[[#This Row],[sheet]],Prg!$A$7:$J$31,10,FALSE)="","",VLOOKUP(Table1[[#This Row],[sheet]],Prg!$A$7:$J$31,10,FALSE)*1)</f>
        <v/>
      </c>
      <c r="AF1685" s="72">
        <f>VLOOKUP(Table1[[#This Row],[sheet]],Prg!$A$7:$J$31,5,FALSE)</f>
        <v>0</v>
      </c>
      <c r="AG1685" s="72">
        <f>ROW()</f>
        <v>1685</v>
      </c>
    </row>
    <row r="1686" spans="24:33" hidden="1" x14ac:dyDescent="0.3">
      <c r="X1686" s="66">
        <v>10</v>
      </c>
      <c r="Y1686" s="66" t="s">
        <v>485</v>
      </c>
      <c r="Z1686" s="66" t="s">
        <v>472</v>
      </c>
      <c r="AA1686" s="66" t="str">
        <f>IF(OR(VLOOKUP(Table1[[#This Row],[sheet]],Prg!$A$7:$F$31,6,FALSE)=Prg!$O$2,VLOOKUP(Table1[[#This Row],[sheet]],Prg!$A$7:$F$31,6,FALSE)=Prg!$O$3),"Yes","No")</f>
        <v>No</v>
      </c>
      <c r="AB1686" s="66">
        <v>2023</v>
      </c>
      <c r="AC1686" s="72">
        <v>16</v>
      </c>
      <c r="AD1686" s="66">
        <f ca="1">IF(ISERROR(VLOOKUP(Table1[[#This Row],[item]],INDIRECT("'"&amp;Table1[[#This Row],[sheet]]&amp;"'!$A$8:$T$42"),Table1[[#This Row],[r]],FALSE)),"",VLOOKUP(Table1[[#This Row],[item]],INDIRECT("'"&amp;Table1[[#This Row],[sheet]]&amp;"'!$A$8:$T$42"),Table1[[#This Row],[r]],FALSE))</f>
        <v>0</v>
      </c>
      <c r="AE1686" s="72" t="str">
        <f>IF(VLOOKUP(Table1[[#This Row],[sheet]],Prg!$A$7:$J$31,10,FALSE)="","",VLOOKUP(Table1[[#This Row],[sheet]],Prg!$A$7:$J$31,10,FALSE)*1)</f>
        <v/>
      </c>
      <c r="AF1686" s="72">
        <f>VLOOKUP(Table1[[#This Row],[sheet]],Prg!$A$7:$J$31,5,FALSE)</f>
        <v>0</v>
      </c>
      <c r="AG1686" s="72">
        <f>ROW()</f>
        <v>1686</v>
      </c>
    </row>
    <row r="1687" spans="24:33" hidden="1" x14ac:dyDescent="0.3">
      <c r="X1687" s="66">
        <v>10</v>
      </c>
      <c r="Y1687" s="66" t="s">
        <v>486</v>
      </c>
      <c r="Z1687" s="66" t="s">
        <v>31</v>
      </c>
      <c r="AA1687" s="66" t="str">
        <f>IF(OR(VLOOKUP(Table1[[#This Row],[sheet]],Prg!$A$7:$F$31,6,FALSE)=Prg!$O$2,VLOOKUP(Table1[[#This Row],[sheet]],Prg!$A$7:$F$31,6,FALSE)=Prg!$O$3),"Yes","No")</f>
        <v>No</v>
      </c>
      <c r="AB1687" s="66">
        <v>2023</v>
      </c>
      <c r="AC1687" s="72">
        <v>16</v>
      </c>
      <c r="AD1687" s="66">
        <f ca="1">IF(ISERROR(VLOOKUP(Table1[[#This Row],[item]],INDIRECT("'"&amp;Table1[[#This Row],[sheet]]&amp;"'!$A$8:$T$42"),Table1[[#This Row],[r]],FALSE)),"",VLOOKUP(Table1[[#This Row],[item]],INDIRECT("'"&amp;Table1[[#This Row],[sheet]]&amp;"'!$A$8:$T$42"),Table1[[#This Row],[r]],FALSE))</f>
        <v>0</v>
      </c>
      <c r="AE1687" s="72" t="str">
        <f>IF(VLOOKUP(Table1[[#This Row],[sheet]],Prg!$A$7:$J$31,10,FALSE)="","",VLOOKUP(Table1[[#This Row],[sheet]],Prg!$A$7:$J$31,10,FALSE)*1)</f>
        <v/>
      </c>
      <c r="AF1687" s="72">
        <f>VLOOKUP(Table1[[#This Row],[sheet]],Prg!$A$7:$J$31,5,FALSE)</f>
        <v>0</v>
      </c>
      <c r="AG1687" s="72">
        <f>ROW()</f>
        <v>1687</v>
      </c>
    </row>
    <row r="1688" spans="24:33" hidden="1" x14ac:dyDescent="0.3">
      <c r="X1688" s="66">
        <v>10</v>
      </c>
      <c r="Y1688" s="66" t="s">
        <v>487</v>
      </c>
      <c r="Z1688" s="66" t="s">
        <v>12</v>
      </c>
      <c r="AA1688" s="66" t="str">
        <f>IF(OR(VLOOKUP(Table1[[#This Row],[sheet]],Prg!$A$7:$F$31,6,FALSE)=Prg!$O$2,VLOOKUP(Table1[[#This Row],[sheet]],Prg!$A$7:$F$31,6,FALSE)=Prg!$O$3),"Yes","No")</f>
        <v>No</v>
      </c>
      <c r="AB1688" s="66">
        <v>2024</v>
      </c>
      <c r="AC1688" s="72">
        <v>17</v>
      </c>
      <c r="AD1688" s="66">
        <f ca="1">IF(ISERROR(VLOOKUP(Table1[[#This Row],[item]],INDIRECT("'"&amp;Table1[[#This Row],[sheet]]&amp;"'!$A$8:$T$42"),Table1[[#This Row],[r]],FALSE)),"",VLOOKUP(Table1[[#This Row],[item]],INDIRECT("'"&amp;Table1[[#This Row],[sheet]]&amp;"'!$A$8:$T$42"),Table1[[#This Row],[r]],FALSE))</f>
        <v>0</v>
      </c>
      <c r="AE1688" s="72" t="str">
        <f>IF(VLOOKUP(Table1[[#This Row],[sheet]],Prg!$A$7:$J$31,10,FALSE)="","",VLOOKUP(Table1[[#This Row],[sheet]],Prg!$A$7:$J$31,10,FALSE)*1)</f>
        <v/>
      </c>
      <c r="AF1688" s="72">
        <f>VLOOKUP(Table1[[#This Row],[sheet]],Prg!$A$7:$J$31,5,FALSE)</f>
        <v>0</v>
      </c>
      <c r="AG1688" s="72">
        <f>ROW()</f>
        <v>1688</v>
      </c>
    </row>
    <row r="1689" spans="24:33" hidden="1" x14ac:dyDescent="0.3">
      <c r="X1689" s="66">
        <v>10</v>
      </c>
      <c r="Y1689" s="66" t="s">
        <v>488</v>
      </c>
      <c r="Z1689" s="66" t="s">
        <v>13</v>
      </c>
      <c r="AA1689" s="66" t="str">
        <f>IF(OR(VLOOKUP(Table1[[#This Row],[sheet]],Prg!$A$7:$F$31,6,FALSE)=Prg!$O$2,VLOOKUP(Table1[[#This Row],[sheet]],Prg!$A$7:$F$31,6,FALSE)=Prg!$O$3),"Yes","No")</f>
        <v>No</v>
      </c>
      <c r="AB1689" s="66">
        <v>2024</v>
      </c>
      <c r="AC1689" s="72">
        <v>17</v>
      </c>
      <c r="AD1689" s="66">
        <f ca="1">IF(ISERROR(VLOOKUP(Table1[[#This Row],[item]],INDIRECT("'"&amp;Table1[[#This Row],[sheet]]&amp;"'!$A$8:$T$42"),Table1[[#This Row],[r]],FALSE)),"",VLOOKUP(Table1[[#This Row],[item]],INDIRECT("'"&amp;Table1[[#This Row],[sheet]]&amp;"'!$A$8:$T$42"),Table1[[#This Row],[r]],FALSE))</f>
        <v>0</v>
      </c>
      <c r="AE1689" s="72" t="str">
        <f>IF(VLOOKUP(Table1[[#This Row],[sheet]],Prg!$A$7:$J$31,10,FALSE)="","",VLOOKUP(Table1[[#This Row],[sheet]],Prg!$A$7:$J$31,10,FALSE)*1)</f>
        <v/>
      </c>
      <c r="AF1689" s="72">
        <f>VLOOKUP(Table1[[#This Row],[sheet]],Prg!$A$7:$J$31,5,FALSE)</f>
        <v>0</v>
      </c>
      <c r="AG1689" s="72">
        <f>ROW()</f>
        <v>1689</v>
      </c>
    </row>
    <row r="1690" spans="24:33" hidden="1" x14ac:dyDescent="0.3">
      <c r="X1690" s="66">
        <v>10</v>
      </c>
      <c r="Y1690" s="66" t="s">
        <v>489</v>
      </c>
      <c r="Z1690" s="66" t="s">
        <v>14</v>
      </c>
      <c r="AA1690" s="66" t="str">
        <f>IF(OR(VLOOKUP(Table1[[#This Row],[sheet]],Prg!$A$7:$F$31,6,FALSE)=Prg!$O$2,VLOOKUP(Table1[[#This Row],[sheet]],Prg!$A$7:$F$31,6,FALSE)=Prg!$O$3),"Yes","No")</f>
        <v>No</v>
      </c>
      <c r="AB1690" s="66">
        <v>2024</v>
      </c>
      <c r="AC1690" s="72">
        <v>17</v>
      </c>
      <c r="AD1690" s="66">
        <f ca="1">IF(ISERROR(VLOOKUP(Table1[[#This Row],[item]],INDIRECT("'"&amp;Table1[[#This Row],[sheet]]&amp;"'!$A$8:$T$42"),Table1[[#This Row],[r]],FALSE)),"",VLOOKUP(Table1[[#This Row],[item]],INDIRECT("'"&amp;Table1[[#This Row],[sheet]]&amp;"'!$A$8:$T$42"),Table1[[#This Row],[r]],FALSE))</f>
        <v>0</v>
      </c>
      <c r="AE1690" s="72" t="str">
        <f>IF(VLOOKUP(Table1[[#This Row],[sheet]],Prg!$A$7:$J$31,10,FALSE)="","",VLOOKUP(Table1[[#This Row],[sheet]],Prg!$A$7:$J$31,10,FALSE)*1)</f>
        <v/>
      </c>
      <c r="AF1690" s="72">
        <f>VLOOKUP(Table1[[#This Row],[sheet]],Prg!$A$7:$J$31,5,FALSE)</f>
        <v>0</v>
      </c>
      <c r="AG1690" s="72">
        <f>ROW()</f>
        <v>1690</v>
      </c>
    </row>
    <row r="1691" spans="24:33" hidden="1" x14ac:dyDescent="0.3">
      <c r="X1691" s="66">
        <v>10</v>
      </c>
      <c r="Y1691" s="66" t="s">
        <v>490</v>
      </c>
      <c r="Z1691" s="66" t="s">
        <v>464</v>
      </c>
      <c r="AA1691" s="66" t="str">
        <f>IF(OR(VLOOKUP(Table1[[#This Row],[sheet]],Prg!$A$7:$F$31,6,FALSE)=Prg!$O$2,VLOOKUP(Table1[[#This Row],[sheet]],Prg!$A$7:$F$31,6,FALSE)=Prg!$O$3),"Yes","No")</f>
        <v>No</v>
      </c>
      <c r="AB1691" s="66">
        <v>2024</v>
      </c>
      <c r="AC1691" s="72">
        <v>17</v>
      </c>
      <c r="AD1691" s="66">
        <f ca="1">IF(ISERROR(VLOOKUP(Table1[[#This Row],[item]],INDIRECT("'"&amp;Table1[[#This Row],[sheet]]&amp;"'!$A$8:$T$42"),Table1[[#This Row],[r]],FALSE)),"",VLOOKUP(Table1[[#This Row],[item]],INDIRECT("'"&amp;Table1[[#This Row],[sheet]]&amp;"'!$A$8:$T$42"),Table1[[#This Row],[r]],FALSE))</f>
        <v>0</v>
      </c>
      <c r="AE1691" s="72" t="str">
        <f>IF(VLOOKUP(Table1[[#This Row],[sheet]],Prg!$A$7:$J$31,10,FALSE)="","",VLOOKUP(Table1[[#This Row],[sheet]],Prg!$A$7:$J$31,10,FALSE)*1)</f>
        <v/>
      </c>
      <c r="AF1691" s="72">
        <f>VLOOKUP(Table1[[#This Row],[sheet]],Prg!$A$7:$J$31,5,FALSE)</f>
        <v>0</v>
      </c>
      <c r="AG1691" s="72">
        <f>ROW()</f>
        <v>1691</v>
      </c>
    </row>
    <row r="1692" spans="24:33" hidden="1" x14ac:dyDescent="0.3">
      <c r="X1692" s="66">
        <v>10</v>
      </c>
      <c r="Y1692" s="66" t="s">
        <v>491</v>
      </c>
      <c r="Z1692" s="66" t="s">
        <v>15</v>
      </c>
      <c r="AA1692" s="66" t="str">
        <f>IF(OR(VLOOKUP(Table1[[#This Row],[sheet]],Prg!$A$7:$F$31,6,FALSE)=Prg!$O$2,VLOOKUP(Table1[[#This Row],[sheet]],Prg!$A$7:$F$31,6,FALSE)=Prg!$O$3),"Yes","No")</f>
        <v>No</v>
      </c>
      <c r="AB1692" s="66">
        <v>2024</v>
      </c>
      <c r="AC1692" s="72">
        <v>17</v>
      </c>
      <c r="AD1692" s="66">
        <f ca="1">IF(ISERROR(VLOOKUP(Table1[[#This Row],[item]],INDIRECT("'"&amp;Table1[[#This Row],[sheet]]&amp;"'!$A$8:$T$42"),Table1[[#This Row],[r]],FALSE)),"",VLOOKUP(Table1[[#This Row],[item]],INDIRECT("'"&amp;Table1[[#This Row],[sheet]]&amp;"'!$A$8:$T$42"),Table1[[#This Row],[r]],FALSE))</f>
        <v>0</v>
      </c>
      <c r="AE1692" s="72" t="str">
        <f>IF(VLOOKUP(Table1[[#This Row],[sheet]],Prg!$A$7:$J$31,10,FALSE)="","",VLOOKUP(Table1[[#This Row],[sheet]],Prg!$A$7:$J$31,10,FALSE)*1)</f>
        <v/>
      </c>
      <c r="AF1692" s="72">
        <f>VLOOKUP(Table1[[#This Row],[sheet]],Prg!$A$7:$J$31,5,FALSE)</f>
        <v>0</v>
      </c>
      <c r="AG1692" s="72">
        <f>ROW()</f>
        <v>1692</v>
      </c>
    </row>
    <row r="1693" spans="24:33" hidden="1" x14ac:dyDescent="0.3">
      <c r="X1693" s="66">
        <v>10</v>
      </c>
      <c r="Y1693" s="66" t="s">
        <v>492</v>
      </c>
      <c r="Z1693" s="66" t="s">
        <v>16</v>
      </c>
      <c r="AA1693" s="66" t="str">
        <f>IF(OR(VLOOKUP(Table1[[#This Row],[sheet]],Prg!$A$7:$F$31,6,FALSE)=Prg!$O$2,VLOOKUP(Table1[[#This Row],[sheet]],Prg!$A$7:$F$31,6,FALSE)=Prg!$O$3),"Yes","No")</f>
        <v>No</v>
      </c>
      <c r="AB1693" s="66">
        <v>2024</v>
      </c>
      <c r="AC1693" s="72">
        <v>17</v>
      </c>
      <c r="AD1693" s="66">
        <f ca="1">IF(ISERROR(VLOOKUP(Table1[[#This Row],[item]],INDIRECT("'"&amp;Table1[[#This Row],[sheet]]&amp;"'!$A$8:$T$42"),Table1[[#This Row],[r]],FALSE)),"",VLOOKUP(Table1[[#This Row],[item]],INDIRECT("'"&amp;Table1[[#This Row],[sheet]]&amp;"'!$A$8:$T$42"),Table1[[#This Row],[r]],FALSE))</f>
        <v>0</v>
      </c>
      <c r="AE1693" s="72" t="str">
        <f>IF(VLOOKUP(Table1[[#This Row],[sheet]],Prg!$A$7:$J$31,10,FALSE)="","",VLOOKUP(Table1[[#This Row],[sheet]],Prg!$A$7:$J$31,10,FALSE)*1)</f>
        <v/>
      </c>
      <c r="AF1693" s="72">
        <f>VLOOKUP(Table1[[#This Row],[sheet]],Prg!$A$7:$J$31,5,FALSE)</f>
        <v>0</v>
      </c>
      <c r="AG1693" s="72">
        <f>ROW()</f>
        <v>1693</v>
      </c>
    </row>
    <row r="1694" spans="24:33" hidden="1" x14ac:dyDescent="0.3">
      <c r="X1694" s="66">
        <v>10</v>
      </c>
      <c r="Y1694" s="66" t="s">
        <v>493</v>
      </c>
      <c r="Z1694" s="66" t="s">
        <v>17</v>
      </c>
      <c r="AA1694" s="66" t="str">
        <f>IF(OR(VLOOKUP(Table1[[#This Row],[sheet]],Prg!$A$7:$F$31,6,FALSE)=Prg!$O$2,VLOOKUP(Table1[[#This Row],[sheet]],Prg!$A$7:$F$31,6,FALSE)=Prg!$O$3),"Yes","No")</f>
        <v>No</v>
      </c>
      <c r="AB1694" s="66">
        <v>2024</v>
      </c>
      <c r="AC1694" s="72">
        <v>17</v>
      </c>
      <c r="AD1694" s="66">
        <f ca="1">IF(ISERROR(VLOOKUP(Table1[[#This Row],[item]],INDIRECT("'"&amp;Table1[[#This Row],[sheet]]&amp;"'!$A$8:$T$42"),Table1[[#This Row],[r]],FALSE)),"",VLOOKUP(Table1[[#This Row],[item]],INDIRECT("'"&amp;Table1[[#This Row],[sheet]]&amp;"'!$A$8:$T$42"),Table1[[#This Row],[r]],FALSE))</f>
        <v>0</v>
      </c>
      <c r="AE1694" s="72" t="str">
        <f>IF(VLOOKUP(Table1[[#This Row],[sheet]],Prg!$A$7:$J$31,10,FALSE)="","",VLOOKUP(Table1[[#This Row],[sheet]],Prg!$A$7:$J$31,10,FALSE)*1)</f>
        <v/>
      </c>
      <c r="AF1694" s="72">
        <f>VLOOKUP(Table1[[#This Row],[sheet]],Prg!$A$7:$J$31,5,FALSE)</f>
        <v>0</v>
      </c>
      <c r="AG1694" s="72">
        <f>ROW()</f>
        <v>1694</v>
      </c>
    </row>
    <row r="1695" spans="24:33" hidden="1" x14ac:dyDescent="0.3">
      <c r="X1695" s="66">
        <v>10</v>
      </c>
      <c r="Y1695" s="66" t="s">
        <v>494</v>
      </c>
      <c r="Z1695" s="66" t="s">
        <v>465</v>
      </c>
      <c r="AA1695" s="66" t="str">
        <f>IF(OR(VLOOKUP(Table1[[#This Row],[sheet]],Prg!$A$7:$F$31,6,FALSE)=Prg!$O$2,VLOOKUP(Table1[[#This Row],[sheet]],Prg!$A$7:$F$31,6,FALSE)=Prg!$O$3),"Yes","No")</f>
        <v>No</v>
      </c>
      <c r="AB1695" s="66">
        <v>2024</v>
      </c>
      <c r="AC1695" s="72">
        <v>17</v>
      </c>
      <c r="AD1695" s="66">
        <f ca="1">IF(ISERROR(VLOOKUP(Table1[[#This Row],[item]],INDIRECT("'"&amp;Table1[[#This Row],[sheet]]&amp;"'!$A$8:$T$42"),Table1[[#This Row],[r]],FALSE)),"",VLOOKUP(Table1[[#This Row],[item]],INDIRECT("'"&amp;Table1[[#This Row],[sheet]]&amp;"'!$A$8:$T$42"),Table1[[#This Row],[r]],FALSE))</f>
        <v>0</v>
      </c>
      <c r="AE1695" s="72" t="str">
        <f>IF(VLOOKUP(Table1[[#This Row],[sheet]],Prg!$A$7:$J$31,10,FALSE)="","",VLOOKUP(Table1[[#This Row],[sheet]],Prg!$A$7:$J$31,10,FALSE)*1)</f>
        <v/>
      </c>
      <c r="AF1695" s="72">
        <f>VLOOKUP(Table1[[#This Row],[sheet]],Prg!$A$7:$J$31,5,FALSE)</f>
        <v>0</v>
      </c>
      <c r="AG1695" s="72">
        <f>ROW()</f>
        <v>1695</v>
      </c>
    </row>
    <row r="1696" spans="24:33" hidden="1" x14ac:dyDescent="0.3">
      <c r="X1696" s="66">
        <v>10</v>
      </c>
      <c r="Y1696" s="66" t="s">
        <v>495</v>
      </c>
      <c r="Z1696" s="66" t="s">
        <v>18</v>
      </c>
      <c r="AA1696" s="66" t="str">
        <f>IF(OR(VLOOKUP(Table1[[#This Row],[sheet]],Prg!$A$7:$F$31,6,FALSE)=Prg!$O$2,VLOOKUP(Table1[[#This Row],[sheet]],Prg!$A$7:$F$31,6,FALSE)=Prg!$O$3),"Yes","No")</f>
        <v>No</v>
      </c>
      <c r="AB1696" s="66">
        <v>2024</v>
      </c>
      <c r="AC1696" s="72">
        <v>17</v>
      </c>
      <c r="AD1696" s="66">
        <f ca="1">IF(ISERROR(VLOOKUP(Table1[[#This Row],[item]],INDIRECT("'"&amp;Table1[[#This Row],[sheet]]&amp;"'!$A$8:$T$42"),Table1[[#This Row],[r]],FALSE)),"",VLOOKUP(Table1[[#This Row],[item]],INDIRECT("'"&amp;Table1[[#This Row],[sheet]]&amp;"'!$A$8:$T$42"),Table1[[#This Row],[r]],FALSE))</f>
        <v>0</v>
      </c>
      <c r="AE1696" s="72" t="str">
        <f>IF(VLOOKUP(Table1[[#This Row],[sheet]],Prg!$A$7:$J$31,10,FALSE)="","",VLOOKUP(Table1[[#This Row],[sheet]],Prg!$A$7:$J$31,10,FALSE)*1)</f>
        <v/>
      </c>
      <c r="AF1696" s="72">
        <f>VLOOKUP(Table1[[#This Row],[sheet]],Prg!$A$7:$J$31,5,FALSE)</f>
        <v>0</v>
      </c>
      <c r="AG1696" s="72">
        <f>ROW()</f>
        <v>1696</v>
      </c>
    </row>
    <row r="1697" spans="24:33" hidden="1" x14ac:dyDescent="0.3">
      <c r="X1697" s="66">
        <v>10</v>
      </c>
      <c r="Y1697" s="66" t="s">
        <v>496</v>
      </c>
      <c r="Z1697" s="66" t="s">
        <v>19</v>
      </c>
      <c r="AA1697" s="66" t="str">
        <f>IF(OR(VLOOKUP(Table1[[#This Row],[sheet]],Prg!$A$7:$F$31,6,FALSE)=Prg!$O$2,VLOOKUP(Table1[[#This Row],[sheet]],Prg!$A$7:$F$31,6,FALSE)=Prg!$O$3),"Yes","No")</f>
        <v>No</v>
      </c>
      <c r="AB1697" s="66">
        <v>2024</v>
      </c>
      <c r="AC1697" s="72">
        <v>17</v>
      </c>
      <c r="AD1697" s="66">
        <f ca="1">IF(ISERROR(VLOOKUP(Table1[[#This Row],[item]],INDIRECT("'"&amp;Table1[[#This Row],[sheet]]&amp;"'!$A$8:$T$42"),Table1[[#This Row],[r]],FALSE)),"",VLOOKUP(Table1[[#This Row],[item]],INDIRECT("'"&amp;Table1[[#This Row],[sheet]]&amp;"'!$A$8:$T$42"),Table1[[#This Row],[r]],FALSE))</f>
        <v>0</v>
      </c>
      <c r="AE1697" s="72" t="str">
        <f>IF(VLOOKUP(Table1[[#This Row],[sheet]],Prg!$A$7:$J$31,10,FALSE)="","",VLOOKUP(Table1[[#This Row],[sheet]],Prg!$A$7:$J$31,10,FALSE)*1)</f>
        <v/>
      </c>
      <c r="AF1697" s="72">
        <f>VLOOKUP(Table1[[#This Row],[sheet]],Prg!$A$7:$J$31,5,FALSE)</f>
        <v>0</v>
      </c>
      <c r="AG1697" s="72">
        <f>ROW()</f>
        <v>1697</v>
      </c>
    </row>
    <row r="1698" spans="24:33" hidden="1" x14ac:dyDescent="0.3">
      <c r="X1698" s="66">
        <v>10</v>
      </c>
      <c r="Y1698" s="66" t="s">
        <v>497</v>
      </c>
      <c r="Z1698" s="66" t="s">
        <v>20</v>
      </c>
      <c r="AA1698" s="66" t="str">
        <f>IF(OR(VLOOKUP(Table1[[#This Row],[sheet]],Prg!$A$7:$F$31,6,FALSE)=Prg!$O$2,VLOOKUP(Table1[[#This Row],[sheet]],Prg!$A$7:$F$31,6,FALSE)=Prg!$O$3),"Yes","No")</f>
        <v>No</v>
      </c>
      <c r="AB1698" s="66">
        <v>2024</v>
      </c>
      <c r="AC1698" s="72">
        <v>17</v>
      </c>
      <c r="AD1698" s="66">
        <f ca="1">IF(ISERROR(VLOOKUP(Table1[[#This Row],[item]],INDIRECT("'"&amp;Table1[[#This Row],[sheet]]&amp;"'!$A$8:$T$42"),Table1[[#This Row],[r]],FALSE)),"",VLOOKUP(Table1[[#This Row],[item]],INDIRECT("'"&amp;Table1[[#This Row],[sheet]]&amp;"'!$A$8:$T$42"),Table1[[#This Row],[r]],FALSE))</f>
        <v>0</v>
      </c>
      <c r="AE1698" s="72" t="str">
        <f>IF(VLOOKUP(Table1[[#This Row],[sheet]],Prg!$A$7:$J$31,10,FALSE)="","",VLOOKUP(Table1[[#This Row],[sheet]],Prg!$A$7:$J$31,10,FALSE)*1)</f>
        <v/>
      </c>
      <c r="AF1698" s="72">
        <f>VLOOKUP(Table1[[#This Row],[sheet]],Prg!$A$7:$J$31,5,FALSE)</f>
        <v>0</v>
      </c>
      <c r="AG1698" s="72">
        <f>ROW()</f>
        <v>1698</v>
      </c>
    </row>
    <row r="1699" spans="24:33" hidden="1" x14ac:dyDescent="0.3">
      <c r="X1699" s="66">
        <v>10</v>
      </c>
      <c r="Y1699" s="66" t="s">
        <v>498</v>
      </c>
      <c r="Z1699" s="66" t="s">
        <v>466</v>
      </c>
      <c r="AA1699" s="66" t="str">
        <f>IF(OR(VLOOKUP(Table1[[#This Row],[sheet]],Prg!$A$7:$F$31,6,FALSE)=Prg!$O$2,VLOOKUP(Table1[[#This Row],[sheet]],Prg!$A$7:$F$31,6,FALSE)=Prg!$O$3),"Yes","No")</f>
        <v>No</v>
      </c>
      <c r="AB1699" s="66">
        <v>2024</v>
      </c>
      <c r="AC1699" s="72">
        <v>17</v>
      </c>
      <c r="AD1699" s="66">
        <f ca="1">IF(ISERROR(VLOOKUP(Table1[[#This Row],[item]],INDIRECT("'"&amp;Table1[[#This Row],[sheet]]&amp;"'!$A$8:$T$42"),Table1[[#This Row],[r]],FALSE)),"",VLOOKUP(Table1[[#This Row],[item]],INDIRECT("'"&amp;Table1[[#This Row],[sheet]]&amp;"'!$A$8:$T$42"),Table1[[#This Row],[r]],FALSE))</f>
        <v>0</v>
      </c>
      <c r="AE1699" s="72" t="str">
        <f>IF(VLOOKUP(Table1[[#This Row],[sheet]],Prg!$A$7:$J$31,10,FALSE)="","",VLOOKUP(Table1[[#This Row],[sheet]],Prg!$A$7:$J$31,10,FALSE)*1)</f>
        <v/>
      </c>
      <c r="AF1699" s="72">
        <f>VLOOKUP(Table1[[#This Row],[sheet]],Prg!$A$7:$J$31,5,FALSE)</f>
        <v>0</v>
      </c>
      <c r="AG1699" s="72">
        <f>ROW()</f>
        <v>1699</v>
      </c>
    </row>
    <row r="1700" spans="24:33" hidden="1" x14ac:dyDescent="0.3">
      <c r="X1700" s="66">
        <v>10</v>
      </c>
      <c r="Y1700" s="66" t="s">
        <v>499</v>
      </c>
      <c r="Z1700" s="66" t="s">
        <v>21</v>
      </c>
      <c r="AA1700" s="66" t="str">
        <f>IF(OR(VLOOKUP(Table1[[#This Row],[sheet]],Prg!$A$7:$F$31,6,FALSE)=Prg!$O$2,VLOOKUP(Table1[[#This Row],[sheet]],Prg!$A$7:$F$31,6,FALSE)=Prg!$O$3),"Yes","No")</f>
        <v>No</v>
      </c>
      <c r="AB1700" s="66">
        <v>2024</v>
      </c>
      <c r="AC1700" s="72">
        <v>17</v>
      </c>
      <c r="AD1700" s="66">
        <f ca="1">IF(ISERROR(VLOOKUP(Table1[[#This Row],[item]],INDIRECT("'"&amp;Table1[[#This Row],[sheet]]&amp;"'!$A$8:$T$42"),Table1[[#This Row],[r]],FALSE)),"",VLOOKUP(Table1[[#This Row],[item]],INDIRECT("'"&amp;Table1[[#This Row],[sheet]]&amp;"'!$A$8:$T$42"),Table1[[#This Row],[r]],FALSE))</f>
        <v>0</v>
      </c>
      <c r="AE1700" s="72" t="str">
        <f>IF(VLOOKUP(Table1[[#This Row],[sheet]],Prg!$A$7:$J$31,10,FALSE)="","",VLOOKUP(Table1[[#This Row],[sheet]],Prg!$A$7:$J$31,10,FALSE)*1)</f>
        <v/>
      </c>
      <c r="AF1700" s="72">
        <f>VLOOKUP(Table1[[#This Row],[sheet]],Prg!$A$7:$J$31,5,FALSE)</f>
        <v>0</v>
      </c>
      <c r="AG1700" s="72">
        <f>ROW()</f>
        <v>1700</v>
      </c>
    </row>
    <row r="1701" spans="24:33" hidden="1" x14ac:dyDescent="0.3">
      <c r="X1701" s="66">
        <v>10</v>
      </c>
      <c r="Y1701" s="66" t="s">
        <v>500</v>
      </c>
      <c r="Z1701" s="66" t="s">
        <v>22</v>
      </c>
      <c r="AA1701" s="66" t="str">
        <f>IF(OR(VLOOKUP(Table1[[#This Row],[sheet]],Prg!$A$7:$F$31,6,FALSE)=Prg!$O$2,VLOOKUP(Table1[[#This Row],[sheet]],Prg!$A$7:$F$31,6,FALSE)=Prg!$O$3),"Yes","No")</f>
        <v>No</v>
      </c>
      <c r="AB1701" s="66">
        <v>2024</v>
      </c>
      <c r="AC1701" s="72">
        <v>17</v>
      </c>
      <c r="AD1701" s="66">
        <f ca="1">IF(ISERROR(VLOOKUP(Table1[[#This Row],[item]],INDIRECT("'"&amp;Table1[[#This Row],[sheet]]&amp;"'!$A$8:$T$42"),Table1[[#This Row],[r]],FALSE)),"",VLOOKUP(Table1[[#This Row],[item]],INDIRECT("'"&amp;Table1[[#This Row],[sheet]]&amp;"'!$A$8:$T$42"),Table1[[#This Row],[r]],FALSE))</f>
        <v>0</v>
      </c>
      <c r="AE1701" s="72" t="str">
        <f>IF(VLOOKUP(Table1[[#This Row],[sheet]],Prg!$A$7:$J$31,10,FALSE)="","",VLOOKUP(Table1[[#This Row],[sheet]],Prg!$A$7:$J$31,10,FALSE)*1)</f>
        <v/>
      </c>
      <c r="AF1701" s="72">
        <f>VLOOKUP(Table1[[#This Row],[sheet]],Prg!$A$7:$J$31,5,FALSE)</f>
        <v>0</v>
      </c>
      <c r="AG1701" s="72">
        <f>ROW()</f>
        <v>1701</v>
      </c>
    </row>
    <row r="1702" spans="24:33" hidden="1" x14ac:dyDescent="0.3">
      <c r="X1702" s="66">
        <v>10</v>
      </c>
      <c r="Y1702" s="66" t="s">
        <v>501</v>
      </c>
      <c r="Z1702" s="66" t="s">
        <v>23</v>
      </c>
      <c r="AA1702" s="66" t="str">
        <f>IF(OR(VLOOKUP(Table1[[#This Row],[sheet]],Prg!$A$7:$F$31,6,FALSE)=Prg!$O$2,VLOOKUP(Table1[[#This Row],[sheet]],Prg!$A$7:$F$31,6,FALSE)=Prg!$O$3),"Yes","No")</f>
        <v>No</v>
      </c>
      <c r="AB1702" s="66">
        <v>2024</v>
      </c>
      <c r="AC1702" s="72">
        <v>17</v>
      </c>
      <c r="AD1702" s="66">
        <f ca="1">IF(ISERROR(VLOOKUP(Table1[[#This Row],[item]],INDIRECT("'"&amp;Table1[[#This Row],[sheet]]&amp;"'!$A$8:$T$42"),Table1[[#This Row],[r]],FALSE)),"",VLOOKUP(Table1[[#This Row],[item]],INDIRECT("'"&amp;Table1[[#This Row],[sheet]]&amp;"'!$A$8:$T$42"),Table1[[#This Row],[r]],FALSE))</f>
        <v>0</v>
      </c>
      <c r="AE1702" s="72" t="str">
        <f>IF(VLOOKUP(Table1[[#This Row],[sheet]],Prg!$A$7:$J$31,10,FALSE)="","",VLOOKUP(Table1[[#This Row],[sheet]],Prg!$A$7:$J$31,10,FALSE)*1)</f>
        <v/>
      </c>
      <c r="AF1702" s="72">
        <f>VLOOKUP(Table1[[#This Row],[sheet]],Prg!$A$7:$J$31,5,FALSE)</f>
        <v>0</v>
      </c>
      <c r="AG1702" s="72">
        <f>ROW()</f>
        <v>1702</v>
      </c>
    </row>
    <row r="1703" spans="24:33" hidden="1" x14ac:dyDescent="0.3">
      <c r="X1703" s="66">
        <v>10</v>
      </c>
      <c r="Y1703" s="66" t="s">
        <v>502</v>
      </c>
      <c r="Z1703" s="66" t="s">
        <v>467</v>
      </c>
      <c r="AA1703" s="66" t="str">
        <f>IF(OR(VLOOKUP(Table1[[#This Row],[sheet]],Prg!$A$7:$F$31,6,FALSE)=Prg!$O$2,VLOOKUP(Table1[[#This Row],[sheet]],Prg!$A$7:$F$31,6,FALSE)=Prg!$O$3),"Yes","No")</f>
        <v>No</v>
      </c>
      <c r="AB1703" s="66">
        <v>2024</v>
      </c>
      <c r="AC1703" s="72">
        <v>17</v>
      </c>
      <c r="AD1703" s="66">
        <f ca="1">IF(ISERROR(VLOOKUP(Table1[[#This Row],[item]],INDIRECT("'"&amp;Table1[[#This Row],[sheet]]&amp;"'!$A$8:$T$42"),Table1[[#This Row],[r]],FALSE)),"",VLOOKUP(Table1[[#This Row],[item]],INDIRECT("'"&amp;Table1[[#This Row],[sheet]]&amp;"'!$A$8:$T$42"),Table1[[#This Row],[r]],FALSE))</f>
        <v>0</v>
      </c>
      <c r="AE1703" s="72" t="str">
        <f>IF(VLOOKUP(Table1[[#This Row],[sheet]],Prg!$A$7:$J$31,10,FALSE)="","",VLOOKUP(Table1[[#This Row],[sheet]],Prg!$A$7:$J$31,10,FALSE)*1)</f>
        <v/>
      </c>
      <c r="AF1703" s="72">
        <f>VLOOKUP(Table1[[#This Row],[sheet]],Prg!$A$7:$J$31,5,FALSE)</f>
        <v>0</v>
      </c>
      <c r="AG1703" s="72">
        <f>ROW()</f>
        <v>1703</v>
      </c>
    </row>
    <row r="1704" spans="24:33" hidden="1" x14ac:dyDescent="0.3">
      <c r="X1704" s="66">
        <v>10</v>
      </c>
      <c r="Y1704" s="66" t="s">
        <v>473</v>
      </c>
      <c r="Z1704" s="66" t="s">
        <v>1</v>
      </c>
      <c r="AA1704" s="66" t="str">
        <f>IF(OR(VLOOKUP(Table1[[#This Row],[sheet]],Prg!$A$7:$F$31,6,FALSE)=Prg!$O$2,VLOOKUP(Table1[[#This Row],[sheet]],Prg!$A$7:$F$31,6,FALSE)=Prg!$O$3),"Yes","No")</f>
        <v>No</v>
      </c>
      <c r="AB1704" s="66">
        <v>2024</v>
      </c>
      <c r="AC1704" s="72">
        <v>17</v>
      </c>
      <c r="AD1704" s="66">
        <f ca="1">IF(ISERROR(VLOOKUP(Table1[[#This Row],[item]],INDIRECT("'"&amp;Table1[[#This Row],[sheet]]&amp;"'!$A$8:$T$42"),Table1[[#This Row],[r]],FALSE)),"",VLOOKUP(Table1[[#This Row],[item]],INDIRECT("'"&amp;Table1[[#This Row],[sheet]]&amp;"'!$A$8:$T$42"),Table1[[#This Row],[r]],FALSE))</f>
        <v>0</v>
      </c>
      <c r="AE1704" s="72" t="str">
        <f>IF(VLOOKUP(Table1[[#This Row],[sheet]],Prg!$A$7:$J$31,10,FALSE)="","",VLOOKUP(Table1[[#This Row],[sheet]],Prg!$A$7:$J$31,10,FALSE)*1)</f>
        <v/>
      </c>
      <c r="AF1704" s="72">
        <f>VLOOKUP(Table1[[#This Row],[sheet]],Prg!$A$7:$J$31,5,FALSE)</f>
        <v>0</v>
      </c>
      <c r="AG1704" s="72">
        <f>ROW()</f>
        <v>1704</v>
      </c>
    </row>
    <row r="1705" spans="24:33" hidden="1" x14ac:dyDescent="0.3">
      <c r="X1705" s="66">
        <v>10</v>
      </c>
      <c r="Y1705" s="66" t="s">
        <v>474</v>
      </c>
      <c r="Z1705" s="66" t="s">
        <v>24</v>
      </c>
      <c r="AA1705" s="66" t="str">
        <f>IF(OR(VLOOKUP(Table1[[#This Row],[sheet]],Prg!$A$7:$F$31,6,FALSE)=Prg!$O$2,VLOOKUP(Table1[[#This Row],[sheet]],Prg!$A$7:$F$31,6,FALSE)=Prg!$O$3),"Yes","No")</f>
        <v>No</v>
      </c>
      <c r="AB1705" s="66">
        <v>2024</v>
      </c>
      <c r="AC1705" s="72">
        <v>17</v>
      </c>
      <c r="AD1705" s="66">
        <f ca="1">IF(ISERROR(VLOOKUP(Table1[[#This Row],[item]],INDIRECT("'"&amp;Table1[[#This Row],[sheet]]&amp;"'!$A$8:$T$42"),Table1[[#This Row],[r]],FALSE)),"",VLOOKUP(Table1[[#This Row],[item]],INDIRECT("'"&amp;Table1[[#This Row],[sheet]]&amp;"'!$A$8:$T$42"),Table1[[#This Row],[r]],FALSE))</f>
        <v>0</v>
      </c>
      <c r="AE1705" s="72" t="str">
        <f>IF(VLOOKUP(Table1[[#This Row],[sheet]],Prg!$A$7:$J$31,10,FALSE)="","",VLOOKUP(Table1[[#This Row],[sheet]],Prg!$A$7:$J$31,10,FALSE)*1)</f>
        <v/>
      </c>
      <c r="AF1705" s="72">
        <f>VLOOKUP(Table1[[#This Row],[sheet]],Prg!$A$7:$J$31,5,FALSE)</f>
        <v>0</v>
      </c>
      <c r="AG1705" s="72">
        <f>ROW()</f>
        <v>1705</v>
      </c>
    </row>
    <row r="1706" spans="24:33" hidden="1" x14ac:dyDescent="0.3">
      <c r="X1706" s="66">
        <v>10</v>
      </c>
      <c r="Y1706" s="66" t="s">
        <v>477</v>
      </c>
      <c r="Z1706" s="66" t="s">
        <v>25</v>
      </c>
      <c r="AA1706" s="66" t="str">
        <f>IF(OR(VLOOKUP(Table1[[#This Row],[sheet]],Prg!$A$7:$F$31,6,FALSE)=Prg!$O$2,VLOOKUP(Table1[[#This Row],[sheet]],Prg!$A$7:$F$31,6,FALSE)=Prg!$O$3),"Yes","No")</f>
        <v>No</v>
      </c>
      <c r="AB1706" s="66">
        <v>2024</v>
      </c>
      <c r="AC1706" s="72">
        <v>17</v>
      </c>
      <c r="AD1706" s="66">
        <f ca="1">IF(ISERROR(VLOOKUP(Table1[[#This Row],[item]],INDIRECT("'"&amp;Table1[[#This Row],[sheet]]&amp;"'!$A$8:$T$42"),Table1[[#This Row],[r]],FALSE)),"",VLOOKUP(Table1[[#This Row],[item]],INDIRECT("'"&amp;Table1[[#This Row],[sheet]]&amp;"'!$A$8:$T$42"),Table1[[#This Row],[r]],FALSE))</f>
        <v>0</v>
      </c>
      <c r="AE1706" s="72" t="str">
        <f>IF(VLOOKUP(Table1[[#This Row],[sheet]],Prg!$A$7:$J$31,10,FALSE)="","",VLOOKUP(Table1[[#This Row],[sheet]],Prg!$A$7:$J$31,10,FALSE)*1)</f>
        <v/>
      </c>
      <c r="AF1706" s="72">
        <f>VLOOKUP(Table1[[#This Row],[sheet]],Prg!$A$7:$J$31,5,FALSE)</f>
        <v>0</v>
      </c>
      <c r="AG1706" s="72">
        <f>ROW()</f>
        <v>1706</v>
      </c>
    </row>
    <row r="1707" spans="24:33" hidden="1" x14ac:dyDescent="0.3">
      <c r="X1707" s="66">
        <v>10</v>
      </c>
      <c r="Y1707" s="66" t="s">
        <v>478</v>
      </c>
      <c r="Z1707" s="66" t="s">
        <v>26</v>
      </c>
      <c r="AA1707" s="66" t="str">
        <f>IF(OR(VLOOKUP(Table1[[#This Row],[sheet]],Prg!$A$7:$F$31,6,FALSE)=Prg!$O$2,VLOOKUP(Table1[[#This Row],[sheet]],Prg!$A$7:$F$31,6,FALSE)=Prg!$O$3),"Yes","No")</f>
        <v>No</v>
      </c>
      <c r="AB1707" s="66">
        <v>2024</v>
      </c>
      <c r="AC1707" s="72">
        <v>17</v>
      </c>
      <c r="AD1707" s="66">
        <f ca="1">IF(ISERROR(VLOOKUP(Table1[[#This Row],[item]],INDIRECT("'"&amp;Table1[[#This Row],[sheet]]&amp;"'!$A$8:$T$42"),Table1[[#This Row],[r]],FALSE)),"",VLOOKUP(Table1[[#This Row],[item]],INDIRECT("'"&amp;Table1[[#This Row],[sheet]]&amp;"'!$A$8:$T$42"),Table1[[#This Row],[r]],FALSE))</f>
        <v>0</v>
      </c>
      <c r="AE1707" s="72" t="str">
        <f>IF(VLOOKUP(Table1[[#This Row],[sheet]],Prg!$A$7:$J$31,10,FALSE)="","",VLOOKUP(Table1[[#This Row],[sheet]],Prg!$A$7:$J$31,10,FALSE)*1)</f>
        <v/>
      </c>
      <c r="AF1707" s="72">
        <f>VLOOKUP(Table1[[#This Row],[sheet]],Prg!$A$7:$J$31,5,FALSE)</f>
        <v>0</v>
      </c>
      <c r="AG1707" s="72">
        <f>ROW()</f>
        <v>1707</v>
      </c>
    </row>
    <row r="1708" spans="24:33" hidden="1" x14ac:dyDescent="0.3">
      <c r="X1708" s="66">
        <v>10</v>
      </c>
      <c r="Y1708" s="66" t="s">
        <v>479</v>
      </c>
      <c r="Z1708" s="66" t="s">
        <v>27</v>
      </c>
      <c r="AA1708" s="66" t="str">
        <f>IF(OR(VLOOKUP(Table1[[#This Row],[sheet]],Prg!$A$7:$F$31,6,FALSE)=Prg!$O$2,VLOOKUP(Table1[[#This Row],[sheet]],Prg!$A$7:$F$31,6,FALSE)=Prg!$O$3),"Yes","No")</f>
        <v>No</v>
      </c>
      <c r="AB1708" s="66">
        <v>2024</v>
      </c>
      <c r="AC1708" s="72">
        <v>17</v>
      </c>
      <c r="AD1708" s="66">
        <f ca="1">IF(ISERROR(VLOOKUP(Table1[[#This Row],[item]],INDIRECT("'"&amp;Table1[[#This Row],[sheet]]&amp;"'!$A$8:$T$42"),Table1[[#This Row],[r]],FALSE)),"",VLOOKUP(Table1[[#This Row],[item]],INDIRECT("'"&amp;Table1[[#This Row],[sheet]]&amp;"'!$A$8:$T$42"),Table1[[#This Row],[r]],FALSE))</f>
        <v>0</v>
      </c>
      <c r="AE1708" s="72" t="str">
        <f>IF(VLOOKUP(Table1[[#This Row],[sheet]],Prg!$A$7:$J$31,10,FALSE)="","",VLOOKUP(Table1[[#This Row],[sheet]],Prg!$A$7:$J$31,10,FALSE)*1)</f>
        <v/>
      </c>
      <c r="AF1708" s="72">
        <f>VLOOKUP(Table1[[#This Row],[sheet]],Prg!$A$7:$J$31,5,FALSE)</f>
        <v>0</v>
      </c>
      <c r="AG1708" s="72">
        <f>ROW()</f>
        <v>1708</v>
      </c>
    </row>
    <row r="1709" spans="24:33" hidden="1" x14ac:dyDescent="0.3">
      <c r="X1709" s="66">
        <v>10</v>
      </c>
      <c r="Y1709" s="66" t="s">
        <v>475</v>
      </c>
      <c r="Z1709" s="66" t="s">
        <v>28</v>
      </c>
      <c r="AA1709" s="66" t="str">
        <f>IF(OR(VLOOKUP(Table1[[#This Row],[sheet]],Prg!$A$7:$F$31,6,FALSE)=Prg!$O$2,VLOOKUP(Table1[[#This Row],[sheet]],Prg!$A$7:$F$31,6,FALSE)=Prg!$O$3),"Yes","No")</f>
        <v>No</v>
      </c>
      <c r="AB1709" s="66">
        <v>2024</v>
      </c>
      <c r="AC1709" s="72">
        <v>17</v>
      </c>
      <c r="AD1709" s="66">
        <f ca="1">IF(ISERROR(VLOOKUP(Table1[[#This Row],[item]],INDIRECT("'"&amp;Table1[[#This Row],[sheet]]&amp;"'!$A$8:$T$42"),Table1[[#This Row],[r]],FALSE)),"",VLOOKUP(Table1[[#This Row],[item]],INDIRECT("'"&amp;Table1[[#This Row],[sheet]]&amp;"'!$A$8:$T$42"),Table1[[#This Row],[r]],FALSE))</f>
        <v>0</v>
      </c>
      <c r="AE1709" s="72" t="str">
        <f>IF(VLOOKUP(Table1[[#This Row],[sheet]],Prg!$A$7:$J$31,10,FALSE)="","",VLOOKUP(Table1[[#This Row],[sheet]],Prg!$A$7:$J$31,10,FALSE)*1)</f>
        <v/>
      </c>
      <c r="AF1709" s="72">
        <f>VLOOKUP(Table1[[#This Row],[sheet]],Prg!$A$7:$J$31,5,FALSE)</f>
        <v>0</v>
      </c>
      <c r="AG1709" s="72">
        <f>ROW()</f>
        <v>1709</v>
      </c>
    </row>
    <row r="1710" spans="24:33" hidden="1" x14ac:dyDescent="0.3">
      <c r="X1710" s="66">
        <v>10</v>
      </c>
      <c r="Y1710" s="66" t="s">
        <v>480</v>
      </c>
      <c r="Z1710" s="66" t="s">
        <v>29</v>
      </c>
      <c r="AA1710" s="66" t="str">
        <f>IF(OR(VLOOKUP(Table1[[#This Row],[sheet]],Prg!$A$7:$F$31,6,FALSE)=Prg!$O$2,VLOOKUP(Table1[[#This Row],[sheet]],Prg!$A$7:$F$31,6,FALSE)=Prg!$O$3),"Yes","No")</f>
        <v>No</v>
      </c>
      <c r="AB1710" s="66">
        <v>2024</v>
      </c>
      <c r="AC1710" s="72">
        <v>17</v>
      </c>
      <c r="AD1710" s="66">
        <f ca="1">IF(ISERROR(VLOOKUP(Table1[[#This Row],[item]],INDIRECT("'"&amp;Table1[[#This Row],[sheet]]&amp;"'!$A$8:$T$42"),Table1[[#This Row],[r]],FALSE)),"",VLOOKUP(Table1[[#This Row],[item]],INDIRECT("'"&amp;Table1[[#This Row],[sheet]]&amp;"'!$A$8:$T$42"),Table1[[#This Row],[r]],FALSE))</f>
        <v>0</v>
      </c>
      <c r="AE1710" s="72" t="str">
        <f>IF(VLOOKUP(Table1[[#This Row],[sheet]],Prg!$A$7:$J$31,10,FALSE)="","",VLOOKUP(Table1[[#This Row],[sheet]],Prg!$A$7:$J$31,10,FALSE)*1)</f>
        <v/>
      </c>
      <c r="AF1710" s="72">
        <f>VLOOKUP(Table1[[#This Row],[sheet]],Prg!$A$7:$J$31,5,FALSE)</f>
        <v>0</v>
      </c>
      <c r="AG1710" s="72">
        <f>ROW()</f>
        <v>1710</v>
      </c>
    </row>
    <row r="1711" spans="24:33" hidden="1" x14ac:dyDescent="0.3">
      <c r="X1711" s="66">
        <v>10</v>
      </c>
      <c r="Y1711" s="66" t="s">
        <v>481</v>
      </c>
      <c r="Z1711" s="66" t="s">
        <v>30</v>
      </c>
      <c r="AA1711" s="66" t="str">
        <f>IF(OR(VLOOKUP(Table1[[#This Row],[sheet]],Prg!$A$7:$F$31,6,FALSE)=Prg!$O$2,VLOOKUP(Table1[[#This Row],[sheet]],Prg!$A$7:$F$31,6,FALSE)=Prg!$O$3),"Yes","No")</f>
        <v>No</v>
      </c>
      <c r="AB1711" s="66">
        <v>2024</v>
      </c>
      <c r="AC1711" s="72">
        <v>17</v>
      </c>
      <c r="AD1711" s="66">
        <f ca="1">IF(ISERROR(VLOOKUP(Table1[[#This Row],[item]],INDIRECT("'"&amp;Table1[[#This Row],[sheet]]&amp;"'!$A$8:$T$42"),Table1[[#This Row],[r]],FALSE)),"",VLOOKUP(Table1[[#This Row],[item]],INDIRECT("'"&amp;Table1[[#This Row],[sheet]]&amp;"'!$A$8:$T$42"),Table1[[#This Row],[r]],FALSE))</f>
        <v>0</v>
      </c>
      <c r="AE1711" s="72" t="str">
        <f>IF(VLOOKUP(Table1[[#This Row],[sheet]],Prg!$A$7:$J$31,10,FALSE)="","",VLOOKUP(Table1[[#This Row],[sheet]],Prg!$A$7:$J$31,10,FALSE)*1)</f>
        <v/>
      </c>
      <c r="AF1711" s="72">
        <f>VLOOKUP(Table1[[#This Row],[sheet]],Prg!$A$7:$J$31,5,FALSE)</f>
        <v>0</v>
      </c>
      <c r="AG1711" s="72">
        <f>ROW()</f>
        <v>1711</v>
      </c>
    </row>
    <row r="1712" spans="24:33" hidden="1" x14ac:dyDescent="0.3">
      <c r="X1712" s="66">
        <v>10</v>
      </c>
      <c r="Y1712" s="66" t="s">
        <v>482</v>
      </c>
      <c r="Z1712" s="66" t="s">
        <v>27</v>
      </c>
      <c r="AA1712" s="66" t="str">
        <f>IF(OR(VLOOKUP(Table1[[#This Row],[sheet]],Prg!$A$7:$F$31,6,FALSE)=Prg!$O$2,VLOOKUP(Table1[[#This Row],[sheet]],Prg!$A$7:$F$31,6,FALSE)=Prg!$O$3),"Yes","No")</f>
        <v>No</v>
      </c>
      <c r="AB1712" s="66">
        <v>2024</v>
      </c>
      <c r="AC1712" s="72">
        <v>17</v>
      </c>
      <c r="AD1712" s="66">
        <f ca="1">IF(ISERROR(VLOOKUP(Table1[[#This Row],[item]],INDIRECT("'"&amp;Table1[[#This Row],[sheet]]&amp;"'!$A$8:$T$42"),Table1[[#This Row],[r]],FALSE)),"",VLOOKUP(Table1[[#This Row],[item]],INDIRECT("'"&amp;Table1[[#This Row],[sheet]]&amp;"'!$A$8:$T$42"),Table1[[#This Row],[r]],FALSE))</f>
        <v>0</v>
      </c>
      <c r="AE1712" s="72" t="str">
        <f>IF(VLOOKUP(Table1[[#This Row],[sheet]],Prg!$A$7:$J$31,10,FALSE)="","",VLOOKUP(Table1[[#This Row],[sheet]],Prg!$A$7:$J$31,10,FALSE)*1)</f>
        <v/>
      </c>
      <c r="AF1712" s="72">
        <f>VLOOKUP(Table1[[#This Row],[sheet]],Prg!$A$7:$J$31,5,FALSE)</f>
        <v>0</v>
      </c>
      <c r="AG1712" s="72">
        <f>ROW()</f>
        <v>1712</v>
      </c>
    </row>
    <row r="1713" spans="24:33" hidden="1" x14ac:dyDescent="0.3">
      <c r="X1713" s="66">
        <v>10</v>
      </c>
      <c r="Y1713" s="66" t="s">
        <v>476</v>
      </c>
      <c r="Z1713" s="66" t="s">
        <v>469</v>
      </c>
      <c r="AA1713" s="66" t="str">
        <f>IF(OR(VLOOKUP(Table1[[#This Row],[sheet]],Prg!$A$7:$F$31,6,FALSE)=Prg!$O$2,VLOOKUP(Table1[[#This Row],[sheet]],Prg!$A$7:$F$31,6,FALSE)=Prg!$O$3),"Yes","No")</f>
        <v>No</v>
      </c>
      <c r="AB1713" s="66">
        <v>2024</v>
      </c>
      <c r="AC1713" s="72">
        <v>17</v>
      </c>
      <c r="AD1713" s="66">
        <f ca="1">IF(ISERROR(VLOOKUP(Table1[[#This Row],[item]],INDIRECT("'"&amp;Table1[[#This Row],[sheet]]&amp;"'!$A$8:$T$42"),Table1[[#This Row],[r]],FALSE)),"",VLOOKUP(Table1[[#This Row],[item]],INDIRECT("'"&amp;Table1[[#This Row],[sheet]]&amp;"'!$A$8:$T$42"),Table1[[#This Row],[r]],FALSE))</f>
        <v>0</v>
      </c>
      <c r="AE1713" s="72" t="str">
        <f>IF(VLOOKUP(Table1[[#This Row],[sheet]],Prg!$A$7:$J$31,10,FALSE)="","",VLOOKUP(Table1[[#This Row],[sheet]],Prg!$A$7:$J$31,10,FALSE)*1)</f>
        <v/>
      </c>
      <c r="AF1713" s="72">
        <f>VLOOKUP(Table1[[#This Row],[sheet]],Prg!$A$7:$J$31,5,FALSE)</f>
        <v>0</v>
      </c>
      <c r="AG1713" s="72">
        <f>ROW()</f>
        <v>1713</v>
      </c>
    </row>
    <row r="1714" spans="24:33" hidden="1" x14ac:dyDescent="0.3">
      <c r="X1714" s="66">
        <v>10</v>
      </c>
      <c r="Y1714" s="66" t="s">
        <v>483</v>
      </c>
      <c r="Z1714" s="66" t="s">
        <v>470</v>
      </c>
      <c r="AA1714" s="66" t="str">
        <f>IF(OR(VLOOKUP(Table1[[#This Row],[sheet]],Prg!$A$7:$F$31,6,FALSE)=Prg!$O$2,VLOOKUP(Table1[[#This Row],[sheet]],Prg!$A$7:$F$31,6,FALSE)=Prg!$O$3),"Yes","No")</f>
        <v>No</v>
      </c>
      <c r="AB1714" s="66">
        <v>2024</v>
      </c>
      <c r="AC1714" s="72">
        <v>17</v>
      </c>
      <c r="AD1714" s="66">
        <f ca="1">IF(ISERROR(VLOOKUP(Table1[[#This Row],[item]],INDIRECT("'"&amp;Table1[[#This Row],[sheet]]&amp;"'!$A$8:$T$42"),Table1[[#This Row],[r]],FALSE)),"",VLOOKUP(Table1[[#This Row],[item]],INDIRECT("'"&amp;Table1[[#This Row],[sheet]]&amp;"'!$A$8:$T$42"),Table1[[#This Row],[r]],FALSE))</f>
        <v>0</v>
      </c>
      <c r="AE1714" s="72" t="str">
        <f>IF(VLOOKUP(Table1[[#This Row],[sheet]],Prg!$A$7:$J$31,10,FALSE)="","",VLOOKUP(Table1[[#This Row],[sheet]],Prg!$A$7:$J$31,10,FALSE)*1)</f>
        <v/>
      </c>
      <c r="AF1714" s="72">
        <f>VLOOKUP(Table1[[#This Row],[sheet]],Prg!$A$7:$J$31,5,FALSE)</f>
        <v>0</v>
      </c>
      <c r="AG1714" s="72">
        <f>ROW()</f>
        <v>1714</v>
      </c>
    </row>
    <row r="1715" spans="24:33" hidden="1" x14ac:dyDescent="0.3">
      <c r="X1715" s="66">
        <v>10</v>
      </c>
      <c r="Y1715" s="66" t="s">
        <v>484</v>
      </c>
      <c r="Z1715" s="66" t="s">
        <v>471</v>
      </c>
      <c r="AA1715" s="66" t="str">
        <f>IF(OR(VLOOKUP(Table1[[#This Row],[sheet]],Prg!$A$7:$F$31,6,FALSE)=Prg!$O$2,VLOOKUP(Table1[[#This Row],[sheet]],Prg!$A$7:$F$31,6,FALSE)=Prg!$O$3),"Yes","No")</f>
        <v>No</v>
      </c>
      <c r="AB1715" s="66">
        <v>2024</v>
      </c>
      <c r="AC1715" s="72">
        <v>17</v>
      </c>
      <c r="AD1715" s="66">
        <f ca="1">IF(ISERROR(VLOOKUP(Table1[[#This Row],[item]],INDIRECT("'"&amp;Table1[[#This Row],[sheet]]&amp;"'!$A$8:$T$42"),Table1[[#This Row],[r]],FALSE)),"",VLOOKUP(Table1[[#This Row],[item]],INDIRECT("'"&amp;Table1[[#This Row],[sheet]]&amp;"'!$A$8:$T$42"),Table1[[#This Row],[r]],FALSE))</f>
        <v>0</v>
      </c>
      <c r="AE1715" s="72" t="str">
        <f>IF(VLOOKUP(Table1[[#This Row],[sheet]],Prg!$A$7:$J$31,10,FALSE)="","",VLOOKUP(Table1[[#This Row],[sheet]],Prg!$A$7:$J$31,10,FALSE)*1)</f>
        <v/>
      </c>
      <c r="AF1715" s="72">
        <f>VLOOKUP(Table1[[#This Row],[sheet]],Prg!$A$7:$J$31,5,FALSE)</f>
        <v>0</v>
      </c>
      <c r="AG1715" s="72">
        <f>ROW()</f>
        <v>1715</v>
      </c>
    </row>
    <row r="1716" spans="24:33" hidden="1" x14ac:dyDescent="0.3">
      <c r="X1716" s="66">
        <v>10</v>
      </c>
      <c r="Y1716" s="66" t="s">
        <v>485</v>
      </c>
      <c r="Z1716" s="66" t="s">
        <v>472</v>
      </c>
      <c r="AA1716" s="66" t="str">
        <f>IF(OR(VLOOKUP(Table1[[#This Row],[sheet]],Prg!$A$7:$F$31,6,FALSE)=Prg!$O$2,VLOOKUP(Table1[[#This Row],[sheet]],Prg!$A$7:$F$31,6,FALSE)=Prg!$O$3),"Yes","No")</f>
        <v>No</v>
      </c>
      <c r="AB1716" s="66">
        <v>2024</v>
      </c>
      <c r="AC1716" s="72">
        <v>17</v>
      </c>
      <c r="AD1716" s="66">
        <f ca="1">IF(ISERROR(VLOOKUP(Table1[[#This Row],[item]],INDIRECT("'"&amp;Table1[[#This Row],[sheet]]&amp;"'!$A$8:$T$42"),Table1[[#This Row],[r]],FALSE)),"",VLOOKUP(Table1[[#This Row],[item]],INDIRECT("'"&amp;Table1[[#This Row],[sheet]]&amp;"'!$A$8:$T$42"),Table1[[#This Row],[r]],FALSE))</f>
        <v>0</v>
      </c>
      <c r="AE1716" s="72" t="str">
        <f>IF(VLOOKUP(Table1[[#This Row],[sheet]],Prg!$A$7:$J$31,10,FALSE)="","",VLOOKUP(Table1[[#This Row],[sheet]],Prg!$A$7:$J$31,10,FALSE)*1)</f>
        <v/>
      </c>
      <c r="AF1716" s="72">
        <f>VLOOKUP(Table1[[#This Row],[sheet]],Prg!$A$7:$J$31,5,FALSE)</f>
        <v>0</v>
      </c>
      <c r="AG1716" s="72">
        <f>ROW()</f>
        <v>1716</v>
      </c>
    </row>
    <row r="1717" spans="24:33" hidden="1" x14ac:dyDescent="0.3">
      <c r="X1717" s="66">
        <v>10</v>
      </c>
      <c r="Y1717" s="66" t="s">
        <v>486</v>
      </c>
      <c r="Z1717" s="66" t="s">
        <v>31</v>
      </c>
      <c r="AA1717" s="66" t="str">
        <f>IF(OR(VLOOKUP(Table1[[#This Row],[sheet]],Prg!$A$7:$F$31,6,FALSE)=Prg!$O$2,VLOOKUP(Table1[[#This Row],[sheet]],Prg!$A$7:$F$31,6,FALSE)=Prg!$O$3),"Yes","No")</f>
        <v>No</v>
      </c>
      <c r="AB1717" s="66">
        <v>2024</v>
      </c>
      <c r="AC1717" s="72">
        <v>17</v>
      </c>
      <c r="AD1717" s="66">
        <f ca="1">IF(ISERROR(VLOOKUP(Table1[[#This Row],[item]],INDIRECT("'"&amp;Table1[[#This Row],[sheet]]&amp;"'!$A$8:$T$42"),Table1[[#This Row],[r]],FALSE)),"",VLOOKUP(Table1[[#This Row],[item]],INDIRECT("'"&amp;Table1[[#This Row],[sheet]]&amp;"'!$A$8:$T$42"),Table1[[#This Row],[r]],FALSE))</f>
        <v>0</v>
      </c>
      <c r="AE1717" s="72" t="str">
        <f>IF(VLOOKUP(Table1[[#This Row],[sheet]],Prg!$A$7:$J$31,10,FALSE)="","",VLOOKUP(Table1[[#This Row],[sheet]],Prg!$A$7:$J$31,10,FALSE)*1)</f>
        <v/>
      </c>
      <c r="AF1717" s="72">
        <f>VLOOKUP(Table1[[#This Row],[sheet]],Prg!$A$7:$J$31,5,FALSE)</f>
        <v>0</v>
      </c>
      <c r="AG1717" s="72">
        <f>ROW()</f>
        <v>1717</v>
      </c>
    </row>
    <row r="1718" spans="24:33" hidden="1" x14ac:dyDescent="0.3">
      <c r="X1718" s="66">
        <v>10</v>
      </c>
      <c r="Y1718" s="66" t="s">
        <v>487</v>
      </c>
      <c r="Z1718" s="66" t="s">
        <v>12</v>
      </c>
      <c r="AA1718" s="66" t="str">
        <f>IF(OR(VLOOKUP(Table1[[#This Row],[sheet]],Prg!$A$7:$F$31,6,FALSE)=Prg!$O$2,VLOOKUP(Table1[[#This Row],[sheet]],Prg!$A$7:$F$31,6,FALSE)=Prg!$O$3),"Yes","No")</f>
        <v>No</v>
      </c>
      <c r="AB1718" s="66">
        <v>2025</v>
      </c>
      <c r="AC1718" s="72">
        <v>18</v>
      </c>
      <c r="AD1718" s="66">
        <f ca="1">IF(ISERROR(VLOOKUP(Table1[[#This Row],[item]],INDIRECT("'"&amp;Table1[[#This Row],[sheet]]&amp;"'!$A$8:$T$42"),Table1[[#This Row],[r]],FALSE)),"",VLOOKUP(Table1[[#This Row],[item]],INDIRECT("'"&amp;Table1[[#This Row],[sheet]]&amp;"'!$A$8:$T$42"),Table1[[#This Row],[r]],FALSE))</f>
        <v>0</v>
      </c>
      <c r="AE1718" s="72" t="str">
        <f>IF(VLOOKUP(Table1[[#This Row],[sheet]],Prg!$A$7:$J$31,10,FALSE)="","",VLOOKUP(Table1[[#This Row],[sheet]],Prg!$A$7:$J$31,10,FALSE)*1)</f>
        <v/>
      </c>
      <c r="AF1718" s="72">
        <f>VLOOKUP(Table1[[#This Row],[sheet]],Prg!$A$7:$J$31,5,FALSE)</f>
        <v>0</v>
      </c>
      <c r="AG1718" s="72">
        <f>ROW()</f>
        <v>1718</v>
      </c>
    </row>
    <row r="1719" spans="24:33" hidden="1" x14ac:dyDescent="0.3">
      <c r="X1719" s="66">
        <v>10</v>
      </c>
      <c r="Y1719" s="66" t="s">
        <v>488</v>
      </c>
      <c r="Z1719" s="66" t="s">
        <v>13</v>
      </c>
      <c r="AA1719" s="66" t="str">
        <f>IF(OR(VLOOKUP(Table1[[#This Row],[sheet]],Prg!$A$7:$F$31,6,FALSE)=Prg!$O$2,VLOOKUP(Table1[[#This Row],[sheet]],Prg!$A$7:$F$31,6,FALSE)=Prg!$O$3),"Yes","No")</f>
        <v>No</v>
      </c>
      <c r="AB1719" s="66">
        <v>2025</v>
      </c>
      <c r="AC1719" s="72">
        <v>18</v>
      </c>
      <c r="AD1719" s="66">
        <f ca="1">IF(ISERROR(VLOOKUP(Table1[[#This Row],[item]],INDIRECT("'"&amp;Table1[[#This Row],[sheet]]&amp;"'!$A$8:$T$42"),Table1[[#This Row],[r]],FALSE)),"",VLOOKUP(Table1[[#This Row],[item]],INDIRECT("'"&amp;Table1[[#This Row],[sheet]]&amp;"'!$A$8:$T$42"),Table1[[#This Row],[r]],FALSE))</f>
        <v>0</v>
      </c>
      <c r="AE1719" s="72" t="str">
        <f>IF(VLOOKUP(Table1[[#This Row],[sheet]],Prg!$A$7:$J$31,10,FALSE)="","",VLOOKUP(Table1[[#This Row],[sheet]],Prg!$A$7:$J$31,10,FALSE)*1)</f>
        <v/>
      </c>
      <c r="AF1719" s="72">
        <f>VLOOKUP(Table1[[#This Row],[sheet]],Prg!$A$7:$J$31,5,FALSE)</f>
        <v>0</v>
      </c>
      <c r="AG1719" s="72">
        <f>ROW()</f>
        <v>1719</v>
      </c>
    </row>
    <row r="1720" spans="24:33" hidden="1" x14ac:dyDescent="0.3">
      <c r="X1720" s="66">
        <v>10</v>
      </c>
      <c r="Y1720" s="66" t="s">
        <v>489</v>
      </c>
      <c r="Z1720" s="66" t="s">
        <v>14</v>
      </c>
      <c r="AA1720" s="66" t="str">
        <f>IF(OR(VLOOKUP(Table1[[#This Row],[sheet]],Prg!$A$7:$F$31,6,FALSE)=Prg!$O$2,VLOOKUP(Table1[[#This Row],[sheet]],Prg!$A$7:$F$31,6,FALSE)=Prg!$O$3),"Yes","No")</f>
        <v>No</v>
      </c>
      <c r="AB1720" s="66">
        <v>2025</v>
      </c>
      <c r="AC1720" s="72">
        <v>18</v>
      </c>
      <c r="AD1720" s="66">
        <f ca="1">IF(ISERROR(VLOOKUP(Table1[[#This Row],[item]],INDIRECT("'"&amp;Table1[[#This Row],[sheet]]&amp;"'!$A$8:$T$42"),Table1[[#This Row],[r]],FALSE)),"",VLOOKUP(Table1[[#This Row],[item]],INDIRECT("'"&amp;Table1[[#This Row],[sheet]]&amp;"'!$A$8:$T$42"),Table1[[#This Row],[r]],FALSE))</f>
        <v>0</v>
      </c>
      <c r="AE1720" s="72" t="str">
        <f>IF(VLOOKUP(Table1[[#This Row],[sheet]],Prg!$A$7:$J$31,10,FALSE)="","",VLOOKUP(Table1[[#This Row],[sheet]],Prg!$A$7:$J$31,10,FALSE)*1)</f>
        <v/>
      </c>
      <c r="AF1720" s="72">
        <f>VLOOKUP(Table1[[#This Row],[sheet]],Prg!$A$7:$J$31,5,FALSE)</f>
        <v>0</v>
      </c>
      <c r="AG1720" s="72">
        <f>ROW()</f>
        <v>1720</v>
      </c>
    </row>
    <row r="1721" spans="24:33" hidden="1" x14ac:dyDescent="0.3">
      <c r="X1721" s="66">
        <v>10</v>
      </c>
      <c r="Y1721" s="66" t="s">
        <v>490</v>
      </c>
      <c r="Z1721" s="66" t="s">
        <v>464</v>
      </c>
      <c r="AA1721" s="66" t="str">
        <f>IF(OR(VLOOKUP(Table1[[#This Row],[sheet]],Prg!$A$7:$F$31,6,FALSE)=Prg!$O$2,VLOOKUP(Table1[[#This Row],[sheet]],Prg!$A$7:$F$31,6,FALSE)=Prg!$O$3),"Yes","No")</f>
        <v>No</v>
      </c>
      <c r="AB1721" s="66">
        <v>2025</v>
      </c>
      <c r="AC1721" s="72">
        <v>18</v>
      </c>
      <c r="AD1721" s="66">
        <f ca="1">IF(ISERROR(VLOOKUP(Table1[[#This Row],[item]],INDIRECT("'"&amp;Table1[[#This Row],[sheet]]&amp;"'!$A$8:$T$42"),Table1[[#This Row],[r]],FALSE)),"",VLOOKUP(Table1[[#This Row],[item]],INDIRECT("'"&amp;Table1[[#This Row],[sheet]]&amp;"'!$A$8:$T$42"),Table1[[#This Row],[r]],FALSE))</f>
        <v>0</v>
      </c>
      <c r="AE1721" s="72" t="str">
        <f>IF(VLOOKUP(Table1[[#This Row],[sheet]],Prg!$A$7:$J$31,10,FALSE)="","",VLOOKUP(Table1[[#This Row],[sheet]],Prg!$A$7:$J$31,10,FALSE)*1)</f>
        <v/>
      </c>
      <c r="AF1721" s="72">
        <f>VLOOKUP(Table1[[#This Row],[sheet]],Prg!$A$7:$J$31,5,FALSE)</f>
        <v>0</v>
      </c>
      <c r="AG1721" s="72">
        <f>ROW()</f>
        <v>1721</v>
      </c>
    </row>
    <row r="1722" spans="24:33" hidden="1" x14ac:dyDescent="0.3">
      <c r="X1722" s="66">
        <v>10</v>
      </c>
      <c r="Y1722" s="66" t="s">
        <v>491</v>
      </c>
      <c r="Z1722" s="66" t="s">
        <v>15</v>
      </c>
      <c r="AA1722" s="66" t="str">
        <f>IF(OR(VLOOKUP(Table1[[#This Row],[sheet]],Prg!$A$7:$F$31,6,FALSE)=Prg!$O$2,VLOOKUP(Table1[[#This Row],[sheet]],Prg!$A$7:$F$31,6,FALSE)=Prg!$O$3),"Yes","No")</f>
        <v>No</v>
      </c>
      <c r="AB1722" s="66">
        <v>2025</v>
      </c>
      <c r="AC1722" s="72">
        <v>18</v>
      </c>
      <c r="AD1722" s="66">
        <f ca="1">IF(ISERROR(VLOOKUP(Table1[[#This Row],[item]],INDIRECT("'"&amp;Table1[[#This Row],[sheet]]&amp;"'!$A$8:$T$42"),Table1[[#This Row],[r]],FALSE)),"",VLOOKUP(Table1[[#This Row],[item]],INDIRECT("'"&amp;Table1[[#This Row],[sheet]]&amp;"'!$A$8:$T$42"),Table1[[#This Row],[r]],FALSE))</f>
        <v>0</v>
      </c>
      <c r="AE1722" s="72" t="str">
        <f>IF(VLOOKUP(Table1[[#This Row],[sheet]],Prg!$A$7:$J$31,10,FALSE)="","",VLOOKUP(Table1[[#This Row],[sheet]],Prg!$A$7:$J$31,10,FALSE)*1)</f>
        <v/>
      </c>
      <c r="AF1722" s="72">
        <f>VLOOKUP(Table1[[#This Row],[sheet]],Prg!$A$7:$J$31,5,FALSE)</f>
        <v>0</v>
      </c>
      <c r="AG1722" s="72">
        <f>ROW()</f>
        <v>1722</v>
      </c>
    </row>
    <row r="1723" spans="24:33" hidden="1" x14ac:dyDescent="0.3">
      <c r="X1723" s="66">
        <v>10</v>
      </c>
      <c r="Y1723" s="66" t="s">
        <v>492</v>
      </c>
      <c r="Z1723" s="66" t="s">
        <v>16</v>
      </c>
      <c r="AA1723" s="66" t="str">
        <f>IF(OR(VLOOKUP(Table1[[#This Row],[sheet]],Prg!$A$7:$F$31,6,FALSE)=Prg!$O$2,VLOOKUP(Table1[[#This Row],[sheet]],Prg!$A$7:$F$31,6,FALSE)=Prg!$O$3),"Yes","No")</f>
        <v>No</v>
      </c>
      <c r="AB1723" s="66">
        <v>2025</v>
      </c>
      <c r="AC1723" s="72">
        <v>18</v>
      </c>
      <c r="AD1723" s="66">
        <f ca="1">IF(ISERROR(VLOOKUP(Table1[[#This Row],[item]],INDIRECT("'"&amp;Table1[[#This Row],[sheet]]&amp;"'!$A$8:$T$42"),Table1[[#This Row],[r]],FALSE)),"",VLOOKUP(Table1[[#This Row],[item]],INDIRECT("'"&amp;Table1[[#This Row],[sheet]]&amp;"'!$A$8:$T$42"),Table1[[#This Row],[r]],FALSE))</f>
        <v>0</v>
      </c>
      <c r="AE1723" s="72" t="str">
        <f>IF(VLOOKUP(Table1[[#This Row],[sheet]],Prg!$A$7:$J$31,10,FALSE)="","",VLOOKUP(Table1[[#This Row],[sheet]],Prg!$A$7:$J$31,10,FALSE)*1)</f>
        <v/>
      </c>
      <c r="AF1723" s="72">
        <f>VLOOKUP(Table1[[#This Row],[sheet]],Prg!$A$7:$J$31,5,FALSE)</f>
        <v>0</v>
      </c>
      <c r="AG1723" s="72">
        <f>ROW()</f>
        <v>1723</v>
      </c>
    </row>
    <row r="1724" spans="24:33" hidden="1" x14ac:dyDescent="0.3">
      <c r="X1724" s="66">
        <v>10</v>
      </c>
      <c r="Y1724" s="66" t="s">
        <v>493</v>
      </c>
      <c r="Z1724" s="66" t="s">
        <v>17</v>
      </c>
      <c r="AA1724" s="66" t="str">
        <f>IF(OR(VLOOKUP(Table1[[#This Row],[sheet]],Prg!$A$7:$F$31,6,FALSE)=Prg!$O$2,VLOOKUP(Table1[[#This Row],[sheet]],Prg!$A$7:$F$31,6,FALSE)=Prg!$O$3),"Yes","No")</f>
        <v>No</v>
      </c>
      <c r="AB1724" s="66">
        <v>2025</v>
      </c>
      <c r="AC1724" s="72">
        <v>18</v>
      </c>
      <c r="AD1724" s="66">
        <f ca="1">IF(ISERROR(VLOOKUP(Table1[[#This Row],[item]],INDIRECT("'"&amp;Table1[[#This Row],[sheet]]&amp;"'!$A$8:$T$42"),Table1[[#This Row],[r]],FALSE)),"",VLOOKUP(Table1[[#This Row],[item]],INDIRECT("'"&amp;Table1[[#This Row],[sheet]]&amp;"'!$A$8:$T$42"),Table1[[#This Row],[r]],FALSE))</f>
        <v>0</v>
      </c>
      <c r="AE1724" s="72" t="str">
        <f>IF(VLOOKUP(Table1[[#This Row],[sheet]],Prg!$A$7:$J$31,10,FALSE)="","",VLOOKUP(Table1[[#This Row],[sheet]],Prg!$A$7:$J$31,10,FALSE)*1)</f>
        <v/>
      </c>
      <c r="AF1724" s="72">
        <f>VLOOKUP(Table1[[#This Row],[sheet]],Prg!$A$7:$J$31,5,FALSE)</f>
        <v>0</v>
      </c>
      <c r="AG1724" s="72">
        <f>ROW()</f>
        <v>1724</v>
      </c>
    </row>
    <row r="1725" spans="24:33" hidden="1" x14ac:dyDescent="0.3">
      <c r="X1725" s="66">
        <v>10</v>
      </c>
      <c r="Y1725" s="66" t="s">
        <v>494</v>
      </c>
      <c r="Z1725" s="66" t="s">
        <v>465</v>
      </c>
      <c r="AA1725" s="66" t="str">
        <f>IF(OR(VLOOKUP(Table1[[#This Row],[sheet]],Prg!$A$7:$F$31,6,FALSE)=Prg!$O$2,VLOOKUP(Table1[[#This Row],[sheet]],Prg!$A$7:$F$31,6,FALSE)=Prg!$O$3),"Yes","No")</f>
        <v>No</v>
      </c>
      <c r="AB1725" s="66">
        <v>2025</v>
      </c>
      <c r="AC1725" s="72">
        <v>18</v>
      </c>
      <c r="AD1725" s="66">
        <f ca="1">IF(ISERROR(VLOOKUP(Table1[[#This Row],[item]],INDIRECT("'"&amp;Table1[[#This Row],[sheet]]&amp;"'!$A$8:$T$42"),Table1[[#This Row],[r]],FALSE)),"",VLOOKUP(Table1[[#This Row],[item]],INDIRECT("'"&amp;Table1[[#This Row],[sheet]]&amp;"'!$A$8:$T$42"),Table1[[#This Row],[r]],FALSE))</f>
        <v>0</v>
      </c>
      <c r="AE1725" s="72" t="str">
        <f>IF(VLOOKUP(Table1[[#This Row],[sheet]],Prg!$A$7:$J$31,10,FALSE)="","",VLOOKUP(Table1[[#This Row],[sheet]],Prg!$A$7:$J$31,10,FALSE)*1)</f>
        <v/>
      </c>
      <c r="AF1725" s="72">
        <f>VLOOKUP(Table1[[#This Row],[sheet]],Prg!$A$7:$J$31,5,FALSE)</f>
        <v>0</v>
      </c>
      <c r="AG1725" s="72">
        <f>ROW()</f>
        <v>1725</v>
      </c>
    </row>
    <row r="1726" spans="24:33" hidden="1" x14ac:dyDescent="0.3">
      <c r="X1726" s="66">
        <v>10</v>
      </c>
      <c r="Y1726" s="66" t="s">
        <v>495</v>
      </c>
      <c r="Z1726" s="66" t="s">
        <v>18</v>
      </c>
      <c r="AA1726" s="66" t="str">
        <f>IF(OR(VLOOKUP(Table1[[#This Row],[sheet]],Prg!$A$7:$F$31,6,FALSE)=Prg!$O$2,VLOOKUP(Table1[[#This Row],[sheet]],Prg!$A$7:$F$31,6,FALSE)=Prg!$O$3),"Yes","No")</f>
        <v>No</v>
      </c>
      <c r="AB1726" s="66">
        <v>2025</v>
      </c>
      <c r="AC1726" s="72">
        <v>18</v>
      </c>
      <c r="AD1726" s="66">
        <f ca="1">IF(ISERROR(VLOOKUP(Table1[[#This Row],[item]],INDIRECT("'"&amp;Table1[[#This Row],[sheet]]&amp;"'!$A$8:$T$42"),Table1[[#This Row],[r]],FALSE)),"",VLOOKUP(Table1[[#This Row],[item]],INDIRECT("'"&amp;Table1[[#This Row],[sheet]]&amp;"'!$A$8:$T$42"),Table1[[#This Row],[r]],FALSE))</f>
        <v>0</v>
      </c>
      <c r="AE1726" s="72" t="str">
        <f>IF(VLOOKUP(Table1[[#This Row],[sheet]],Prg!$A$7:$J$31,10,FALSE)="","",VLOOKUP(Table1[[#This Row],[sheet]],Prg!$A$7:$J$31,10,FALSE)*1)</f>
        <v/>
      </c>
      <c r="AF1726" s="72">
        <f>VLOOKUP(Table1[[#This Row],[sheet]],Prg!$A$7:$J$31,5,FALSE)</f>
        <v>0</v>
      </c>
      <c r="AG1726" s="72">
        <f>ROW()</f>
        <v>1726</v>
      </c>
    </row>
    <row r="1727" spans="24:33" hidden="1" x14ac:dyDescent="0.3">
      <c r="X1727" s="66">
        <v>10</v>
      </c>
      <c r="Y1727" s="66" t="s">
        <v>496</v>
      </c>
      <c r="Z1727" s="66" t="s">
        <v>19</v>
      </c>
      <c r="AA1727" s="66" t="str">
        <f>IF(OR(VLOOKUP(Table1[[#This Row],[sheet]],Prg!$A$7:$F$31,6,FALSE)=Prg!$O$2,VLOOKUP(Table1[[#This Row],[sheet]],Prg!$A$7:$F$31,6,FALSE)=Prg!$O$3),"Yes","No")</f>
        <v>No</v>
      </c>
      <c r="AB1727" s="66">
        <v>2025</v>
      </c>
      <c r="AC1727" s="72">
        <v>18</v>
      </c>
      <c r="AD1727" s="66">
        <f ca="1">IF(ISERROR(VLOOKUP(Table1[[#This Row],[item]],INDIRECT("'"&amp;Table1[[#This Row],[sheet]]&amp;"'!$A$8:$T$42"),Table1[[#This Row],[r]],FALSE)),"",VLOOKUP(Table1[[#This Row],[item]],INDIRECT("'"&amp;Table1[[#This Row],[sheet]]&amp;"'!$A$8:$T$42"),Table1[[#This Row],[r]],FALSE))</f>
        <v>0</v>
      </c>
      <c r="AE1727" s="72" t="str">
        <f>IF(VLOOKUP(Table1[[#This Row],[sheet]],Prg!$A$7:$J$31,10,FALSE)="","",VLOOKUP(Table1[[#This Row],[sheet]],Prg!$A$7:$J$31,10,FALSE)*1)</f>
        <v/>
      </c>
      <c r="AF1727" s="72">
        <f>VLOOKUP(Table1[[#This Row],[sheet]],Prg!$A$7:$J$31,5,FALSE)</f>
        <v>0</v>
      </c>
      <c r="AG1727" s="72">
        <f>ROW()</f>
        <v>1727</v>
      </c>
    </row>
    <row r="1728" spans="24:33" hidden="1" x14ac:dyDescent="0.3">
      <c r="X1728" s="66">
        <v>10</v>
      </c>
      <c r="Y1728" s="66" t="s">
        <v>497</v>
      </c>
      <c r="Z1728" s="66" t="s">
        <v>20</v>
      </c>
      <c r="AA1728" s="66" t="str">
        <f>IF(OR(VLOOKUP(Table1[[#This Row],[sheet]],Prg!$A$7:$F$31,6,FALSE)=Prg!$O$2,VLOOKUP(Table1[[#This Row],[sheet]],Prg!$A$7:$F$31,6,FALSE)=Prg!$O$3),"Yes","No")</f>
        <v>No</v>
      </c>
      <c r="AB1728" s="66">
        <v>2025</v>
      </c>
      <c r="AC1728" s="72">
        <v>18</v>
      </c>
      <c r="AD1728" s="66">
        <f ca="1">IF(ISERROR(VLOOKUP(Table1[[#This Row],[item]],INDIRECT("'"&amp;Table1[[#This Row],[sheet]]&amp;"'!$A$8:$T$42"),Table1[[#This Row],[r]],FALSE)),"",VLOOKUP(Table1[[#This Row],[item]],INDIRECT("'"&amp;Table1[[#This Row],[sheet]]&amp;"'!$A$8:$T$42"),Table1[[#This Row],[r]],FALSE))</f>
        <v>0</v>
      </c>
      <c r="AE1728" s="72" t="str">
        <f>IF(VLOOKUP(Table1[[#This Row],[sheet]],Prg!$A$7:$J$31,10,FALSE)="","",VLOOKUP(Table1[[#This Row],[sheet]],Prg!$A$7:$J$31,10,FALSE)*1)</f>
        <v/>
      </c>
      <c r="AF1728" s="72">
        <f>VLOOKUP(Table1[[#This Row],[sheet]],Prg!$A$7:$J$31,5,FALSE)</f>
        <v>0</v>
      </c>
      <c r="AG1728" s="72">
        <f>ROW()</f>
        <v>1728</v>
      </c>
    </row>
    <row r="1729" spans="24:33" hidden="1" x14ac:dyDescent="0.3">
      <c r="X1729" s="66">
        <v>10</v>
      </c>
      <c r="Y1729" s="66" t="s">
        <v>498</v>
      </c>
      <c r="Z1729" s="66" t="s">
        <v>466</v>
      </c>
      <c r="AA1729" s="66" t="str">
        <f>IF(OR(VLOOKUP(Table1[[#This Row],[sheet]],Prg!$A$7:$F$31,6,FALSE)=Prg!$O$2,VLOOKUP(Table1[[#This Row],[sheet]],Prg!$A$7:$F$31,6,FALSE)=Prg!$O$3),"Yes","No")</f>
        <v>No</v>
      </c>
      <c r="AB1729" s="66">
        <v>2025</v>
      </c>
      <c r="AC1729" s="72">
        <v>18</v>
      </c>
      <c r="AD1729" s="66">
        <f ca="1">IF(ISERROR(VLOOKUP(Table1[[#This Row],[item]],INDIRECT("'"&amp;Table1[[#This Row],[sheet]]&amp;"'!$A$8:$T$42"),Table1[[#This Row],[r]],FALSE)),"",VLOOKUP(Table1[[#This Row],[item]],INDIRECT("'"&amp;Table1[[#This Row],[sheet]]&amp;"'!$A$8:$T$42"),Table1[[#This Row],[r]],FALSE))</f>
        <v>0</v>
      </c>
      <c r="AE1729" s="72" t="str">
        <f>IF(VLOOKUP(Table1[[#This Row],[sheet]],Prg!$A$7:$J$31,10,FALSE)="","",VLOOKUP(Table1[[#This Row],[sheet]],Prg!$A$7:$J$31,10,FALSE)*1)</f>
        <v/>
      </c>
      <c r="AF1729" s="72">
        <f>VLOOKUP(Table1[[#This Row],[sheet]],Prg!$A$7:$J$31,5,FALSE)</f>
        <v>0</v>
      </c>
      <c r="AG1729" s="72">
        <f>ROW()</f>
        <v>1729</v>
      </c>
    </row>
    <row r="1730" spans="24:33" hidden="1" x14ac:dyDescent="0.3">
      <c r="X1730" s="66">
        <v>10</v>
      </c>
      <c r="Y1730" s="66" t="s">
        <v>499</v>
      </c>
      <c r="Z1730" s="66" t="s">
        <v>21</v>
      </c>
      <c r="AA1730" s="66" t="str">
        <f>IF(OR(VLOOKUP(Table1[[#This Row],[sheet]],Prg!$A$7:$F$31,6,FALSE)=Prg!$O$2,VLOOKUP(Table1[[#This Row],[sheet]],Prg!$A$7:$F$31,6,FALSE)=Prg!$O$3),"Yes","No")</f>
        <v>No</v>
      </c>
      <c r="AB1730" s="66">
        <v>2025</v>
      </c>
      <c r="AC1730" s="72">
        <v>18</v>
      </c>
      <c r="AD1730" s="66">
        <f ca="1">IF(ISERROR(VLOOKUP(Table1[[#This Row],[item]],INDIRECT("'"&amp;Table1[[#This Row],[sheet]]&amp;"'!$A$8:$T$42"),Table1[[#This Row],[r]],FALSE)),"",VLOOKUP(Table1[[#This Row],[item]],INDIRECT("'"&amp;Table1[[#This Row],[sheet]]&amp;"'!$A$8:$T$42"),Table1[[#This Row],[r]],FALSE))</f>
        <v>0</v>
      </c>
      <c r="AE1730" s="72" t="str">
        <f>IF(VLOOKUP(Table1[[#This Row],[sheet]],Prg!$A$7:$J$31,10,FALSE)="","",VLOOKUP(Table1[[#This Row],[sheet]],Prg!$A$7:$J$31,10,FALSE)*1)</f>
        <v/>
      </c>
      <c r="AF1730" s="72">
        <f>VLOOKUP(Table1[[#This Row],[sheet]],Prg!$A$7:$J$31,5,FALSE)</f>
        <v>0</v>
      </c>
      <c r="AG1730" s="72">
        <f>ROW()</f>
        <v>1730</v>
      </c>
    </row>
    <row r="1731" spans="24:33" hidden="1" x14ac:dyDescent="0.3">
      <c r="X1731" s="66">
        <v>10</v>
      </c>
      <c r="Y1731" s="66" t="s">
        <v>500</v>
      </c>
      <c r="Z1731" s="66" t="s">
        <v>22</v>
      </c>
      <c r="AA1731" s="66" t="str">
        <f>IF(OR(VLOOKUP(Table1[[#This Row],[sheet]],Prg!$A$7:$F$31,6,FALSE)=Prg!$O$2,VLOOKUP(Table1[[#This Row],[sheet]],Prg!$A$7:$F$31,6,FALSE)=Prg!$O$3),"Yes","No")</f>
        <v>No</v>
      </c>
      <c r="AB1731" s="66">
        <v>2025</v>
      </c>
      <c r="AC1731" s="72">
        <v>18</v>
      </c>
      <c r="AD1731" s="66">
        <f ca="1">IF(ISERROR(VLOOKUP(Table1[[#This Row],[item]],INDIRECT("'"&amp;Table1[[#This Row],[sheet]]&amp;"'!$A$8:$T$42"),Table1[[#This Row],[r]],FALSE)),"",VLOOKUP(Table1[[#This Row],[item]],INDIRECT("'"&amp;Table1[[#This Row],[sheet]]&amp;"'!$A$8:$T$42"),Table1[[#This Row],[r]],FALSE))</f>
        <v>0</v>
      </c>
      <c r="AE1731" s="72" t="str">
        <f>IF(VLOOKUP(Table1[[#This Row],[sheet]],Prg!$A$7:$J$31,10,FALSE)="","",VLOOKUP(Table1[[#This Row],[sheet]],Prg!$A$7:$J$31,10,FALSE)*1)</f>
        <v/>
      </c>
      <c r="AF1731" s="72">
        <f>VLOOKUP(Table1[[#This Row],[sheet]],Prg!$A$7:$J$31,5,FALSE)</f>
        <v>0</v>
      </c>
      <c r="AG1731" s="72">
        <f>ROW()</f>
        <v>1731</v>
      </c>
    </row>
    <row r="1732" spans="24:33" hidden="1" x14ac:dyDescent="0.3">
      <c r="X1732" s="66">
        <v>10</v>
      </c>
      <c r="Y1732" s="66" t="s">
        <v>501</v>
      </c>
      <c r="Z1732" s="66" t="s">
        <v>23</v>
      </c>
      <c r="AA1732" s="66" t="str">
        <f>IF(OR(VLOOKUP(Table1[[#This Row],[sheet]],Prg!$A$7:$F$31,6,FALSE)=Prg!$O$2,VLOOKUP(Table1[[#This Row],[sheet]],Prg!$A$7:$F$31,6,FALSE)=Prg!$O$3),"Yes","No")</f>
        <v>No</v>
      </c>
      <c r="AB1732" s="66">
        <v>2025</v>
      </c>
      <c r="AC1732" s="72">
        <v>18</v>
      </c>
      <c r="AD1732" s="66">
        <f ca="1">IF(ISERROR(VLOOKUP(Table1[[#This Row],[item]],INDIRECT("'"&amp;Table1[[#This Row],[sheet]]&amp;"'!$A$8:$T$42"),Table1[[#This Row],[r]],FALSE)),"",VLOOKUP(Table1[[#This Row],[item]],INDIRECT("'"&amp;Table1[[#This Row],[sheet]]&amp;"'!$A$8:$T$42"),Table1[[#This Row],[r]],FALSE))</f>
        <v>0</v>
      </c>
      <c r="AE1732" s="72" t="str">
        <f>IF(VLOOKUP(Table1[[#This Row],[sheet]],Prg!$A$7:$J$31,10,FALSE)="","",VLOOKUP(Table1[[#This Row],[sheet]],Prg!$A$7:$J$31,10,FALSE)*1)</f>
        <v/>
      </c>
      <c r="AF1732" s="72">
        <f>VLOOKUP(Table1[[#This Row],[sheet]],Prg!$A$7:$J$31,5,FALSE)</f>
        <v>0</v>
      </c>
      <c r="AG1732" s="72">
        <f>ROW()</f>
        <v>1732</v>
      </c>
    </row>
    <row r="1733" spans="24:33" hidden="1" x14ac:dyDescent="0.3">
      <c r="X1733" s="66">
        <v>10</v>
      </c>
      <c r="Y1733" s="66" t="s">
        <v>502</v>
      </c>
      <c r="Z1733" s="66" t="s">
        <v>467</v>
      </c>
      <c r="AA1733" s="66" t="str">
        <f>IF(OR(VLOOKUP(Table1[[#This Row],[sheet]],Prg!$A$7:$F$31,6,FALSE)=Prg!$O$2,VLOOKUP(Table1[[#This Row],[sheet]],Prg!$A$7:$F$31,6,FALSE)=Prg!$O$3),"Yes","No")</f>
        <v>No</v>
      </c>
      <c r="AB1733" s="66">
        <v>2025</v>
      </c>
      <c r="AC1733" s="72">
        <v>18</v>
      </c>
      <c r="AD1733" s="66">
        <f ca="1">IF(ISERROR(VLOOKUP(Table1[[#This Row],[item]],INDIRECT("'"&amp;Table1[[#This Row],[sheet]]&amp;"'!$A$8:$T$42"),Table1[[#This Row],[r]],FALSE)),"",VLOOKUP(Table1[[#This Row],[item]],INDIRECT("'"&amp;Table1[[#This Row],[sheet]]&amp;"'!$A$8:$T$42"),Table1[[#This Row],[r]],FALSE))</f>
        <v>0</v>
      </c>
      <c r="AE1733" s="72" t="str">
        <f>IF(VLOOKUP(Table1[[#This Row],[sheet]],Prg!$A$7:$J$31,10,FALSE)="","",VLOOKUP(Table1[[#This Row],[sheet]],Prg!$A$7:$J$31,10,FALSE)*1)</f>
        <v/>
      </c>
      <c r="AF1733" s="72">
        <f>VLOOKUP(Table1[[#This Row],[sheet]],Prg!$A$7:$J$31,5,FALSE)</f>
        <v>0</v>
      </c>
      <c r="AG1733" s="72">
        <f>ROW()</f>
        <v>1733</v>
      </c>
    </row>
    <row r="1734" spans="24:33" hidden="1" x14ac:dyDescent="0.3">
      <c r="X1734" s="66">
        <v>10</v>
      </c>
      <c r="Y1734" s="66" t="s">
        <v>473</v>
      </c>
      <c r="Z1734" s="66" t="s">
        <v>1</v>
      </c>
      <c r="AA1734" s="66" t="str">
        <f>IF(OR(VLOOKUP(Table1[[#This Row],[sheet]],Prg!$A$7:$F$31,6,FALSE)=Prg!$O$2,VLOOKUP(Table1[[#This Row],[sheet]],Prg!$A$7:$F$31,6,FALSE)=Prg!$O$3),"Yes","No")</f>
        <v>No</v>
      </c>
      <c r="AB1734" s="66">
        <v>2025</v>
      </c>
      <c r="AC1734" s="72">
        <v>18</v>
      </c>
      <c r="AD1734" s="66">
        <f ca="1">IF(ISERROR(VLOOKUP(Table1[[#This Row],[item]],INDIRECT("'"&amp;Table1[[#This Row],[sheet]]&amp;"'!$A$8:$T$42"),Table1[[#This Row],[r]],FALSE)),"",VLOOKUP(Table1[[#This Row],[item]],INDIRECT("'"&amp;Table1[[#This Row],[sheet]]&amp;"'!$A$8:$T$42"),Table1[[#This Row],[r]],FALSE))</f>
        <v>0</v>
      </c>
      <c r="AE1734" s="72" t="str">
        <f>IF(VLOOKUP(Table1[[#This Row],[sheet]],Prg!$A$7:$J$31,10,FALSE)="","",VLOOKUP(Table1[[#This Row],[sheet]],Prg!$A$7:$J$31,10,FALSE)*1)</f>
        <v/>
      </c>
      <c r="AF1734" s="72">
        <f>VLOOKUP(Table1[[#This Row],[sheet]],Prg!$A$7:$J$31,5,FALSE)</f>
        <v>0</v>
      </c>
      <c r="AG1734" s="72">
        <f>ROW()</f>
        <v>1734</v>
      </c>
    </row>
    <row r="1735" spans="24:33" hidden="1" x14ac:dyDescent="0.3">
      <c r="X1735" s="66">
        <v>10</v>
      </c>
      <c r="Y1735" s="66" t="s">
        <v>474</v>
      </c>
      <c r="Z1735" s="66" t="s">
        <v>24</v>
      </c>
      <c r="AA1735" s="66" t="str">
        <f>IF(OR(VLOOKUP(Table1[[#This Row],[sheet]],Prg!$A$7:$F$31,6,FALSE)=Prg!$O$2,VLOOKUP(Table1[[#This Row],[sheet]],Prg!$A$7:$F$31,6,FALSE)=Prg!$O$3),"Yes","No")</f>
        <v>No</v>
      </c>
      <c r="AB1735" s="66">
        <v>2025</v>
      </c>
      <c r="AC1735" s="72">
        <v>18</v>
      </c>
      <c r="AD1735" s="66">
        <f ca="1">IF(ISERROR(VLOOKUP(Table1[[#This Row],[item]],INDIRECT("'"&amp;Table1[[#This Row],[sheet]]&amp;"'!$A$8:$T$42"),Table1[[#This Row],[r]],FALSE)),"",VLOOKUP(Table1[[#This Row],[item]],INDIRECT("'"&amp;Table1[[#This Row],[sheet]]&amp;"'!$A$8:$T$42"),Table1[[#This Row],[r]],FALSE))</f>
        <v>0</v>
      </c>
      <c r="AE1735" s="72" t="str">
        <f>IF(VLOOKUP(Table1[[#This Row],[sheet]],Prg!$A$7:$J$31,10,FALSE)="","",VLOOKUP(Table1[[#This Row],[sheet]],Prg!$A$7:$J$31,10,FALSE)*1)</f>
        <v/>
      </c>
      <c r="AF1735" s="72">
        <f>VLOOKUP(Table1[[#This Row],[sheet]],Prg!$A$7:$J$31,5,FALSE)</f>
        <v>0</v>
      </c>
      <c r="AG1735" s="72">
        <f>ROW()</f>
        <v>1735</v>
      </c>
    </row>
    <row r="1736" spans="24:33" hidden="1" x14ac:dyDescent="0.3">
      <c r="X1736" s="66">
        <v>10</v>
      </c>
      <c r="Y1736" s="66" t="s">
        <v>477</v>
      </c>
      <c r="Z1736" s="66" t="s">
        <v>25</v>
      </c>
      <c r="AA1736" s="66" t="str">
        <f>IF(OR(VLOOKUP(Table1[[#This Row],[sheet]],Prg!$A$7:$F$31,6,FALSE)=Prg!$O$2,VLOOKUP(Table1[[#This Row],[sheet]],Prg!$A$7:$F$31,6,FALSE)=Prg!$O$3),"Yes","No")</f>
        <v>No</v>
      </c>
      <c r="AB1736" s="66">
        <v>2025</v>
      </c>
      <c r="AC1736" s="72">
        <v>18</v>
      </c>
      <c r="AD1736" s="66">
        <f ca="1">IF(ISERROR(VLOOKUP(Table1[[#This Row],[item]],INDIRECT("'"&amp;Table1[[#This Row],[sheet]]&amp;"'!$A$8:$T$42"),Table1[[#This Row],[r]],FALSE)),"",VLOOKUP(Table1[[#This Row],[item]],INDIRECT("'"&amp;Table1[[#This Row],[sheet]]&amp;"'!$A$8:$T$42"),Table1[[#This Row],[r]],FALSE))</f>
        <v>0</v>
      </c>
      <c r="AE1736" s="72" t="str">
        <f>IF(VLOOKUP(Table1[[#This Row],[sheet]],Prg!$A$7:$J$31,10,FALSE)="","",VLOOKUP(Table1[[#This Row],[sheet]],Prg!$A$7:$J$31,10,FALSE)*1)</f>
        <v/>
      </c>
      <c r="AF1736" s="72">
        <f>VLOOKUP(Table1[[#This Row],[sheet]],Prg!$A$7:$J$31,5,FALSE)</f>
        <v>0</v>
      </c>
      <c r="AG1736" s="72">
        <f>ROW()</f>
        <v>1736</v>
      </c>
    </row>
    <row r="1737" spans="24:33" hidden="1" x14ac:dyDescent="0.3">
      <c r="X1737" s="66">
        <v>10</v>
      </c>
      <c r="Y1737" s="66" t="s">
        <v>478</v>
      </c>
      <c r="Z1737" s="66" t="s">
        <v>26</v>
      </c>
      <c r="AA1737" s="66" t="str">
        <f>IF(OR(VLOOKUP(Table1[[#This Row],[sheet]],Prg!$A$7:$F$31,6,FALSE)=Prg!$O$2,VLOOKUP(Table1[[#This Row],[sheet]],Prg!$A$7:$F$31,6,FALSE)=Prg!$O$3),"Yes","No")</f>
        <v>No</v>
      </c>
      <c r="AB1737" s="66">
        <v>2025</v>
      </c>
      <c r="AC1737" s="72">
        <v>18</v>
      </c>
      <c r="AD1737" s="66">
        <f ca="1">IF(ISERROR(VLOOKUP(Table1[[#This Row],[item]],INDIRECT("'"&amp;Table1[[#This Row],[sheet]]&amp;"'!$A$8:$T$42"),Table1[[#This Row],[r]],FALSE)),"",VLOOKUP(Table1[[#This Row],[item]],INDIRECT("'"&amp;Table1[[#This Row],[sheet]]&amp;"'!$A$8:$T$42"),Table1[[#This Row],[r]],FALSE))</f>
        <v>0</v>
      </c>
      <c r="AE1737" s="72" t="str">
        <f>IF(VLOOKUP(Table1[[#This Row],[sheet]],Prg!$A$7:$J$31,10,FALSE)="","",VLOOKUP(Table1[[#This Row],[sheet]],Prg!$A$7:$J$31,10,FALSE)*1)</f>
        <v/>
      </c>
      <c r="AF1737" s="72">
        <f>VLOOKUP(Table1[[#This Row],[sheet]],Prg!$A$7:$J$31,5,FALSE)</f>
        <v>0</v>
      </c>
      <c r="AG1737" s="72">
        <f>ROW()</f>
        <v>1737</v>
      </c>
    </row>
    <row r="1738" spans="24:33" hidden="1" x14ac:dyDescent="0.3">
      <c r="X1738" s="66">
        <v>10</v>
      </c>
      <c r="Y1738" s="66" t="s">
        <v>479</v>
      </c>
      <c r="Z1738" s="66" t="s">
        <v>27</v>
      </c>
      <c r="AA1738" s="66" t="str">
        <f>IF(OR(VLOOKUP(Table1[[#This Row],[sheet]],Prg!$A$7:$F$31,6,FALSE)=Prg!$O$2,VLOOKUP(Table1[[#This Row],[sheet]],Prg!$A$7:$F$31,6,FALSE)=Prg!$O$3),"Yes","No")</f>
        <v>No</v>
      </c>
      <c r="AB1738" s="66">
        <v>2025</v>
      </c>
      <c r="AC1738" s="72">
        <v>18</v>
      </c>
      <c r="AD1738" s="66">
        <f ca="1">IF(ISERROR(VLOOKUP(Table1[[#This Row],[item]],INDIRECT("'"&amp;Table1[[#This Row],[sheet]]&amp;"'!$A$8:$T$42"),Table1[[#This Row],[r]],FALSE)),"",VLOOKUP(Table1[[#This Row],[item]],INDIRECT("'"&amp;Table1[[#This Row],[sheet]]&amp;"'!$A$8:$T$42"),Table1[[#This Row],[r]],FALSE))</f>
        <v>0</v>
      </c>
      <c r="AE1738" s="72" t="str">
        <f>IF(VLOOKUP(Table1[[#This Row],[sheet]],Prg!$A$7:$J$31,10,FALSE)="","",VLOOKUP(Table1[[#This Row],[sheet]],Prg!$A$7:$J$31,10,FALSE)*1)</f>
        <v/>
      </c>
      <c r="AF1738" s="72">
        <f>VLOOKUP(Table1[[#This Row],[sheet]],Prg!$A$7:$J$31,5,FALSE)</f>
        <v>0</v>
      </c>
      <c r="AG1738" s="72">
        <f>ROW()</f>
        <v>1738</v>
      </c>
    </row>
    <row r="1739" spans="24:33" hidden="1" x14ac:dyDescent="0.3">
      <c r="X1739" s="66">
        <v>10</v>
      </c>
      <c r="Y1739" s="66" t="s">
        <v>475</v>
      </c>
      <c r="Z1739" s="66" t="s">
        <v>28</v>
      </c>
      <c r="AA1739" s="66" t="str">
        <f>IF(OR(VLOOKUP(Table1[[#This Row],[sheet]],Prg!$A$7:$F$31,6,FALSE)=Prg!$O$2,VLOOKUP(Table1[[#This Row],[sheet]],Prg!$A$7:$F$31,6,FALSE)=Prg!$O$3),"Yes","No")</f>
        <v>No</v>
      </c>
      <c r="AB1739" s="66">
        <v>2025</v>
      </c>
      <c r="AC1739" s="72">
        <v>18</v>
      </c>
      <c r="AD1739" s="66">
        <f ca="1">IF(ISERROR(VLOOKUP(Table1[[#This Row],[item]],INDIRECT("'"&amp;Table1[[#This Row],[sheet]]&amp;"'!$A$8:$T$42"),Table1[[#This Row],[r]],FALSE)),"",VLOOKUP(Table1[[#This Row],[item]],INDIRECT("'"&amp;Table1[[#This Row],[sheet]]&amp;"'!$A$8:$T$42"),Table1[[#This Row],[r]],FALSE))</f>
        <v>0</v>
      </c>
      <c r="AE1739" s="72" t="str">
        <f>IF(VLOOKUP(Table1[[#This Row],[sheet]],Prg!$A$7:$J$31,10,FALSE)="","",VLOOKUP(Table1[[#This Row],[sheet]],Prg!$A$7:$J$31,10,FALSE)*1)</f>
        <v/>
      </c>
      <c r="AF1739" s="72">
        <f>VLOOKUP(Table1[[#This Row],[sheet]],Prg!$A$7:$J$31,5,FALSE)</f>
        <v>0</v>
      </c>
      <c r="AG1739" s="72">
        <f>ROW()</f>
        <v>1739</v>
      </c>
    </row>
    <row r="1740" spans="24:33" hidden="1" x14ac:dyDescent="0.3">
      <c r="X1740" s="66">
        <v>10</v>
      </c>
      <c r="Y1740" s="66" t="s">
        <v>480</v>
      </c>
      <c r="Z1740" s="66" t="s">
        <v>29</v>
      </c>
      <c r="AA1740" s="66" t="str">
        <f>IF(OR(VLOOKUP(Table1[[#This Row],[sheet]],Prg!$A$7:$F$31,6,FALSE)=Prg!$O$2,VLOOKUP(Table1[[#This Row],[sheet]],Prg!$A$7:$F$31,6,FALSE)=Prg!$O$3),"Yes","No")</f>
        <v>No</v>
      </c>
      <c r="AB1740" s="66">
        <v>2025</v>
      </c>
      <c r="AC1740" s="72">
        <v>18</v>
      </c>
      <c r="AD1740" s="66">
        <f ca="1">IF(ISERROR(VLOOKUP(Table1[[#This Row],[item]],INDIRECT("'"&amp;Table1[[#This Row],[sheet]]&amp;"'!$A$8:$T$42"),Table1[[#This Row],[r]],FALSE)),"",VLOOKUP(Table1[[#This Row],[item]],INDIRECT("'"&amp;Table1[[#This Row],[sheet]]&amp;"'!$A$8:$T$42"),Table1[[#This Row],[r]],FALSE))</f>
        <v>0</v>
      </c>
      <c r="AE1740" s="72" t="str">
        <f>IF(VLOOKUP(Table1[[#This Row],[sheet]],Prg!$A$7:$J$31,10,FALSE)="","",VLOOKUP(Table1[[#This Row],[sheet]],Prg!$A$7:$J$31,10,FALSE)*1)</f>
        <v/>
      </c>
      <c r="AF1740" s="72">
        <f>VLOOKUP(Table1[[#This Row],[sheet]],Prg!$A$7:$J$31,5,FALSE)</f>
        <v>0</v>
      </c>
      <c r="AG1740" s="72">
        <f>ROW()</f>
        <v>1740</v>
      </c>
    </row>
    <row r="1741" spans="24:33" hidden="1" x14ac:dyDescent="0.3">
      <c r="X1741" s="66">
        <v>10</v>
      </c>
      <c r="Y1741" s="66" t="s">
        <v>481</v>
      </c>
      <c r="Z1741" s="66" t="s">
        <v>30</v>
      </c>
      <c r="AA1741" s="66" t="str">
        <f>IF(OR(VLOOKUP(Table1[[#This Row],[sheet]],Prg!$A$7:$F$31,6,FALSE)=Prg!$O$2,VLOOKUP(Table1[[#This Row],[sheet]],Prg!$A$7:$F$31,6,FALSE)=Prg!$O$3),"Yes","No")</f>
        <v>No</v>
      </c>
      <c r="AB1741" s="66">
        <v>2025</v>
      </c>
      <c r="AC1741" s="72">
        <v>18</v>
      </c>
      <c r="AD1741" s="66">
        <f ca="1">IF(ISERROR(VLOOKUP(Table1[[#This Row],[item]],INDIRECT("'"&amp;Table1[[#This Row],[sheet]]&amp;"'!$A$8:$T$42"),Table1[[#This Row],[r]],FALSE)),"",VLOOKUP(Table1[[#This Row],[item]],INDIRECT("'"&amp;Table1[[#This Row],[sheet]]&amp;"'!$A$8:$T$42"),Table1[[#This Row],[r]],FALSE))</f>
        <v>0</v>
      </c>
      <c r="AE1741" s="72" t="str">
        <f>IF(VLOOKUP(Table1[[#This Row],[sheet]],Prg!$A$7:$J$31,10,FALSE)="","",VLOOKUP(Table1[[#This Row],[sheet]],Prg!$A$7:$J$31,10,FALSE)*1)</f>
        <v/>
      </c>
      <c r="AF1741" s="72">
        <f>VLOOKUP(Table1[[#This Row],[sheet]],Prg!$A$7:$J$31,5,FALSE)</f>
        <v>0</v>
      </c>
      <c r="AG1741" s="72">
        <f>ROW()</f>
        <v>1741</v>
      </c>
    </row>
    <row r="1742" spans="24:33" hidden="1" x14ac:dyDescent="0.3">
      <c r="X1742" s="66">
        <v>10</v>
      </c>
      <c r="Y1742" s="66" t="s">
        <v>482</v>
      </c>
      <c r="Z1742" s="66" t="s">
        <v>27</v>
      </c>
      <c r="AA1742" s="66" t="str">
        <f>IF(OR(VLOOKUP(Table1[[#This Row],[sheet]],Prg!$A$7:$F$31,6,FALSE)=Prg!$O$2,VLOOKUP(Table1[[#This Row],[sheet]],Prg!$A$7:$F$31,6,FALSE)=Prg!$O$3),"Yes","No")</f>
        <v>No</v>
      </c>
      <c r="AB1742" s="66">
        <v>2025</v>
      </c>
      <c r="AC1742" s="72">
        <v>18</v>
      </c>
      <c r="AD1742" s="66">
        <f ca="1">IF(ISERROR(VLOOKUP(Table1[[#This Row],[item]],INDIRECT("'"&amp;Table1[[#This Row],[sheet]]&amp;"'!$A$8:$T$42"),Table1[[#This Row],[r]],FALSE)),"",VLOOKUP(Table1[[#This Row],[item]],INDIRECT("'"&amp;Table1[[#This Row],[sheet]]&amp;"'!$A$8:$T$42"),Table1[[#This Row],[r]],FALSE))</f>
        <v>0</v>
      </c>
      <c r="AE1742" s="72" t="str">
        <f>IF(VLOOKUP(Table1[[#This Row],[sheet]],Prg!$A$7:$J$31,10,FALSE)="","",VLOOKUP(Table1[[#This Row],[sheet]],Prg!$A$7:$J$31,10,FALSE)*1)</f>
        <v/>
      </c>
      <c r="AF1742" s="72">
        <f>VLOOKUP(Table1[[#This Row],[sheet]],Prg!$A$7:$J$31,5,FALSE)</f>
        <v>0</v>
      </c>
      <c r="AG1742" s="72">
        <f>ROW()</f>
        <v>1742</v>
      </c>
    </row>
    <row r="1743" spans="24:33" hidden="1" x14ac:dyDescent="0.3">
      <c r="X1743" s="66">
        <v>10</v>
      </c>
      <c r="Y1743" s="66" t="s">
        <v>476</v>
      </c>
      <c r="Z1743" s="66" t="s">
        <v>469</v>
      </c>
      <c r="AA1743" s="66" t="str">
        <f>IF(OR(VLOOKUP(Table1[[#This Row],[sheet]],Prg!$A$7:$F$31,6,FALSE)=Prg!$O$2,VLOOKUP(Table1[[#This Row],[sheet]],Prg!$A$7:$F$31,6,FALSE)=Prg!$O$3),"Yes","No")</f>
        <v>No</v>
      </c>
      <c r="AB1743" s="66">
        <v>2025</v>
      </c>
      <c r="AC1743" s="72">
        <v>18</v>
      </c>
      <c r="AD1743" s="66">
        <f ca="1">IF(ISERROR(VLOOKUP(Table1[[#This Row],[item]],INDIRECT("'"&amp;Table1[[#This Row],[sheet]]&amp;"'!$A$8:$T$42"),Table1[[#This Row],[r]],FALSE)),"",VLOOKUP(Table1[[#This Row],[item]],INDIRECT("'"&amp;Table1[[#This Row],[sheet]]&amp;"'!$A$8:$T$42"),Table1[[#This Row],[r]],FALSE))</f>
        <v>0</v>
      </c>
      <c r="AE1743" s="72" t="str">
        <f>IF(VLOOKUP(Table1[[#This Row],[sheet]],Prg!$A$7:$J$31,10,FALSE)="","",VLOOKUP(Table1[[#This Row],[sheet]],Prg!$A$7:$J$31,10,FALSE)*1)</f>
        <v/>
      </c>
      <c r="AF1743" s="72">
        <f>VLOOKUP(Table1[[#This Row],[sheet]],Prg!$A$7:$J$31,5,FALSE)</f>
        <v>0</v>
      </c>
      <c r="AG1743" s="72">
        <f>ROW()</f>
        <v>1743</v>
      </c>
    </row>
    <row r="1744" spans="24:33" hidden="1" x14ac:dyDescent="0.3">
      <c r="X1744" s="66">
        <v>10</v>
      </c>
      <c r="Y1744" s="66" t="s">
        <v>483</v>
      </c>
      <c r="Z1744" s="66" t="s">
        <v>470</v>
      </c>
      <c r="AA1744" s="66" t="str">
        <f>IF(OR(VLOOKUP(Table1[[#This Row],[sheet]],Prg!$A$7:$F$31,6,FALSE)=Prg!$O$2,VLOOKUP(Table1[[#This Row],[sheet]],Prg!$A$7:$F$31,6,FALSE)=Prg!$O$3),"Yes","No")</f>
        <v>No</v>
      </c>
      <c r="AB1744" s="66">
        <v>2025</v>
      </c>
      <c r="AC1744" s="72">
        <v>18</v>
      </c>
      <c r="AD1744" s="66">
        <f ca="1">IF(ISERROR(VLOOKUP(Table1[[#This Row],[item]],INDIRECT("'"&amp;Table1[[#This Row],[sheet]]&amp;"'!$A$8:$T$42"),Table1[[#This Row],[r]],FALSE)),"",VLOOKUP(Table1[[#This Row],[item]],INDIRECT("'"&amp;Table1[[#This Row],[sheet]]&amp;"'!$A$8:$T$42"),Table1[[#This Row],[r]],FALSE))</f>
        <v>0</v>
      </c>
      <c r="AE1744" s="72" t="str">
        <f>IF(VLOOKUP(Table1[[#This Row],[sheet]],Prg!$A$7:$J$31,10,FALSE)="","",VLOOKUP(Table1[[#This Row],[sheet]],Prg!$A$7:$J$31,10,FALSE)*1)</f>
        <v/>
      </c>
      <c r="AF1744" s="72">
        <f>VLOOKUP(Table1[[#This Row],[sheet]],Prg!$A$7:$J$31,5,FALSE)</f>
        <v>0</v>
      </c>
      <c r="AG1744" s="72">
        <f>ROW()</f>
        <v>1744</v>
      </c>
    </row>
    <row r="1745" spans="24:33" hidden="1" x14ac:dyDescent="0.3">
      <c r="X1745" s="66">
        <v>10</v>
      </c>
      <c r="Y1745" s="66" t="s">
        <v>484</v>
      </c>
      <c r="Z1745" s="66" t="s">
        <v>471</v>
      </c>
      <c r="AA1745" s="66" t="str">
        <f>IF(OR(VLOOKUP(Table1[[#This Row],[sheet]],Prg!$A$7:$F$31,6,FALSE)=Prg!$O$2,VLOOKUP(Table1[[#This Row],[sheet]],Prg!$A$7:$F$31,6,FALSE)=Prg!$O$3),"Yes","No")</f>
        <v>No</v>
      </c>
      <c r="AB1745" s="66">
        <v>2025</v>
      </c>
      <c r="AC1745" s="72">
        <v>18</v>
      </c>
      <c r="AD1745" s="66">
        <f ca="1">IF(ISERROR(VLOOKUP(Table1[[#This Row],[item]],INDIRECT("'"&amp;Table1[[#This Row],[sheet]]&amp;"'!$A$8:$T$42"),Table1[[#This Row],[r]],FALSE)),"",VLOOKUP(Table1[[#This Row],[item]],INDIRECT("'"&amp;Table1[[#This Row],[sheet]]&amp;"'!$A$8:$T$42"),Table1[[#This Row],[r]],FALSE))</f>
        <v>0</v>
      </c>
      <c r="AE1745" s="72" t="str">
        <f>IF(VLOOKUP(Table1[[#This Row],[sheet]],Prg!$A$7:$J$31,10,FALSE)="","",VLOOKUP(Table1[[#This Row],[sheet]],Prg!$A$7:$J$31,10,FALSE)*1)</f>
        <v/>
      </c>
      <c r="AF1745" s="72">
        <f>VLOOKUP(Table1[[#This Row],[sheet]],Prg!$A$7:$J$31,5,FALSE)</f>
        <v>0</v>
      </c>
      <c r="AG1745" s="72">
        <f>ROW()</f>
        <v>1745</v>
      </c>
    </row>
    <row r="1746" spans="24:33" hidden="1" x14ac:dyDescent="0.3">
      <c r="X1746" s="66">
        <v>10</v>
      </c>
      <c r="Y1746" s="66" t="s">
        <v>485</v>
      </c>
      <c r="Z1746" s="66" t="s">
        <v>472</v>
      </c>
      <c r="AA1746" s="66" t="str">
        <f>IF(OR(VLOOKUP(Table1[[#This Row],[sheet]],Prg!$A$7:$F$31,6,FALSE)=Prg!$O$2,VLOOKUP(Table1[[#This Row],[sheet]],Prg!$A$7:$F$31,6,FALSE)=Prg!$O$3),"Yes","No")</f>
        <v>No</v>
      </c>
      <c r="AB1746" s="66">
        <v>2025</v>
      </c>
      <c r="AC1746" s="72">
        <v>18</v>
      </c>
      <c r="AD1746" s="66">
        <f ca="1">IF(ISERROR(VLOOKUP(Table1[[#This Row],[item]],INDIRECT("'"&amp;Table1[[#This Row],[sheet]]&amp;"'!$A$8:$T$42"),Table1[[#This Row],[r]],FALSE)),"",VLOOKUP(Table1[[#This Row],[item]],INDIRECT("'"&amp;Table1[[#This Row],[sheet]]&amp;"'!$A$8:$T$42"),Table1[[#This Row],[r]],FALSE))</f>
        <v>0</v>
      </c>
      <c r="AE1746" s="72" t="str">
        <f>IF(VLOOKUP(Table1[[#This Row],[sheet]],Prg!$A$7:$J$31,10,FALSE)="","",VLOOKUP(Table1[[#This Row],[sheet]],Prg!$A$7:$J$31,10,FALSE)*1)</f>
        <v/>
      </c>
      <c r="AF1746" s="72">
        <f>VLOOKUP(Table1[[#This Row],[sheet]],Prg!$A$7:$J$31,5,FALSE)</f>
        <v>0</v>
      </c>
      <c r="AG1746" s="72">
        <f>ROW()</f>
        <v>1746</v>
      </c>
    </row>
    <row r="1747" spans="24:33" hidden="1" x14ac:dyDescent="0.3">
      <c r="X1747" s="66">
        <v>10</v>
      </c>
      <c r="Y1747" s="66" t="s">
        <v>486</v>
      </c>
      <c r="Z1747" s="66" t="s">
        <v>31</v>
      </c>
      <c r="AA1747" s="66" t="str">
        <f>IF(OR(VLOOKUP(Table1[[#This Row],[sheet]],Prg!$A$7:$F$31,6,FALSE)=Prg!$O$2,VLOOKUP(Table1[[#This Row],[sheet]],Prg!$A$7:$F$31,6,FALSE)=Prg!$O$3),"Yes","No")</f>
        <v>No</v>
      </c>
      <c r="AB1747" s="66">
        <v>2025</v>
      </c>
      <c r="AC1747" s="72">
        <v>18</v>
      </c>
      <c r="AD1747" s="66">
        <f ca="1">IF(ISERROR(VLOOKUP(Table1[[#This Row],[item]],INDIRECT("'"&amp;Table1[[#This Row],[sheet]]&amp;"'!$A$8:$T$42"),Table1[[#This Row],[r]],FALSE)),"",VLOOKUP(Table1[[#This Row],[item]],INDIRECT("'"&amp;Table1[[#This Row],[sheet]]&amp;"'!$A$8:$T$42"),Table1[[#This Row],[r]],FALSE))</f>
        <v>0</v>
      </c>
      <c r="AE1747" s="72" t="str">
        <f>IF(VLOOKUP(Table1[[#This Row],[sheet]],Prg!$A$7:$J$31,10,FALSE)="","",VLOOKUP(Table1[[#This Row],[sheet]],Prg!$A$7:$J$31,10,FALSE)*1)</f>
        <v/>
      </c>
      <c r="AF1747" s="72">
        <f>VLOOKUP(Table1[[#This Row],[sheet]],Prg!$A$7:$J$31,5,FALSE)</f>
        <v>0</v>
      </c>
      <c r="AG1747" s="72">
        <f>ROW()</f>
        <v>1747</v>
      </c>
    </row>
    <row r="1748" spans="24:33" hidden="1" x14ac:dyDescent="0.3">
      <c r="X1748" s="66">
        <v>10</v>
      </c>
      <c r="Y1748" s="66" t="s">
        <v>487</v>
      </c>
      <c r="Z1748" s="66" t="s">
        <v>12</v>
      </c>
      <c r="AA1748" s="66" t="str">
        <f>IF(OR(VLOOKUP(Table1[[#This Row],[sheet]],Prg!$A$7:$F$31,6,FALSE)=Prg!$O$2,VLOOKUP(Table1[[#This Row],[sheet]],Prg!$A$7:$F$31,6,FALSE)=Prg!$O$3),"Yes","No")</f>
        <v>No</v>
      </c>
      <c r="AB1748" s="66">
        <v>2026</v>
      </c>
      <c r="AC1748" s="72">
        <v>19</v>
      </c>
      <c r="AD1748" s="66">
        <f ca="1">IF(ISERROR(VLOOKUP(Table1[[#This Row],[item]],INDIRECT("'"&amp;Table1[[#This Row],[sheet]]&amp;"'!$A$8:$T$42"),Table1[[#This Row],[r]],FALSE)),"",VLOOKUP(Table1[[#This Row],[item]],INDIRECT("'"&amp;Table1[[#This Row],[sheet]]&amp;"'!$A$8:$T$42"),Table1[[#This Row],[r]],FALSE))</f>
        <v>0</v>
      </c>
      <c r="AE1748" s="72" t="str">
        <f>IF(VLOOKUP(Table1[[#This Row],[sheet]],Prg!$A$7:$J$31,10,FALSE)="","",VLOOKUP(Table1[[#This Row],[sheet]],Prg!$A$7:$J$31,10,FALSE)*1)</f>
        <v/>
      </c>
      <c r="AF1748" s="72">
        <f>VLOOKUP(Table1[[#This Row],[sheet]],Prg!$A$7:$J$31,5,FALSE)</f>
        <v>0</v>
      </c>
      <c r="AG1748" s="72">
        <f>ROW()</f>
        <v>1748</v>
      </c>
    </row>
    <row r="1749" spans="24:33" hidden="1" x14ac:dyDescent="0.3">
      <c r="X1749" s="66">
        <v>10</v>
      </c>
      <c r="Y1749" s="66" t="s">
        <v>488</v>
      </c>
      <c r="Z1749" s="66" t="s">
        <v>13</v>
      </c>
      <c r="AA1749" s="66" t="str">
        <f>IF(OR(VLOOKUP(Table1[[#This Row],[sheet]],Prg!$A$7:$F$31,6,FALSE)=Prg!$O$2,VLOOKUP(Table1[[#This Row],[sheet]],Prg!$A$7:$F$31,6,FALSE)=Prg!$O$3),"Yes","No")</f>
        <v>No</v>
      </c>
      <c r="AB1749" s="66">
        <v>2026</v>
      </c>
      <c r="AC1749" s="72">
        <v>19</v>
      </c>
      <c r="AD1749" s="66">
        <f ca="1">IF(ISERROR(VLOOKUP(Table1[[#This Row],[item]],INDIRECT("'"&amp;Table1[[#This Row],[sheet]]&amp;"'!$A$8:$T$42"),Table1[[#This Row],[r]],FALSE)),"",VLOOKUP(Table1[[#This Row],[item]],INDIRECT("'"&amp;Table1[[#This Row],[sheet]]&amp;"'!$A$8:$T$42"),Table1[[#This Row],[r]],FALSE))</f>
        <v>0</v>
      </c>
      <c r="AE1749" s="72" t="str">
        <f>IF(VLOOKUP(Table1[[#This Row],[sheet]],Prg!$A$7:$J$31,10,FALSE)="","",VLOOKUP(Table1[[#This Row],[sheet]],Prg!$A$7:$J$31,10,FALSE)*1)</f>
        <v/>
      </c>
      <c r="AF1749" s="72">
        <f>VLOOKUP(Table1[[#This Row],[sheet]],Prg!$A$7:$J$31,5,FALSE)</f>
        <v>0</v>
      </c>
      <c r="AG1749" s="72">
        <f>ROW()</f>
        <v>1749</v>
      </c>
    </row>
    <row r="1750" spans="24:33" hidden="1" x14ac:dyDescent="0.3">
      <c r="X1750" s="66">
        <v>10</v>
      </c>
      <c r="Y1750" s="66" t="s">
        <v>489</v>
      </c>
      <c r="Z1750" s="66" t="s">
        <v>14</v>
      </c>
      <c r="AA1750" s="66" t="str">
        <f>IF(OR(VLOOKUP(Table1[[#This Row],[sheet]],Prg!$A$7:$F$31,6,FALSE)=Prg!$O$2,VLOOKUP(Table1[[#This Row],[sheet]],Prg!$A$7:$F$31,6,FALSE)=Prg!$O$3),"Yes","No")</f>
        <v>No</v>
      </c>
      <c r="AB1750" s="66">
        <v>2026</v>
      </c>
      <c r="AC1750" s="72">
        <v>19</v>
      </c>
      <c r="AD1750" s="66">
        <f ca="1">IF(ISERROR(VLOOKUP(Table1[[#This Row],[item]],INDIRECT("'"&amp;Table1[[#This Row],[sheet]]&amp;"'!$A$8:$T$42"),Table1[[#This Row],[r]],FALSE)),"",VLOOKUP(Table1[[#This Row],[item]],INDIRECT("'"&amp;Table1[[#This Row],[sheet]]&amp;"'!$A$8:$T$42"),Table1[[#This Row],[r]],FALSE))</f>
        <v>0</v>
      </c>
      <c r="AE1750" s="72" t="str">
        <f>IF(VLOOKUP(Table1[[#This Row],[sheet]],Prg!$A$7:$J$31,10,FALSE)="","",VLOOKUP(Table1[[#This Row],[sheet]],Prg!$A$7:$J$31,10,FALSE)*1)</f>
        <v/>
      </c>
      <c r="AF1750" s="72">
        <f>VLOOKUP(Table1[[#This Row],[sheet]],Prg!$A$7:$J$31,5,FALSE)</f>
        <v>0</v>
      </c>
      <c r="AG1750" s="72">
        <f>ROW()</f>
        <v>1750</v>
      </c>
    </row>
    <row r="1751" spans="24:33" hidden="1" x14ac:dyDescent="0.3">
      <c r="X1751" s="66">
        <v>10</v>
      </c>
      <c r="Y1751" s="66" t="s">
        <v>490</v>
      </c>
      <c r="Z1751" s="66" t="s">
        <v>464</v>
      </c>
      <c r="AA1751" s="66" t="str">
        <f>IF(OR(VLOOKUP(Table1[[#This Row],[sheet]],Prg!$A$7:$F$31,6,FALSE)=Prg!$O$2,VLOOKUP(Table1[[#This Row],[sheet]],Prg!$A$7:$F$31,6,FALSE)=Prg!$O$3),"Yes","No")</f>
        <v>No</v>
      </c>
      <c r="AB1751" s="66">
        <v>2026</v>
      </c>
      <c r="AC1751" s="72">
        <v>19</v>
      </c>
      <c r="AD1751" s="66">
        <f ca="1">IF(ISERROR(VLOOKUP(Table1[[#This Row],[item]],INDIRECT("'"&amp;Table1[[#This Row],[sheet]]&amp;"'!$A$8:$T$42"),Table1[[#This Row],[r]],FALSE)),"",VLOOKUP(Table1[[#This Row],[item]],INDIRECT("'"&amp;Table1[[#This Row],[sheet]]&amp;"'!$A$8:$T$42"),Table1[[#This Row],[r]],FALSE))</f>
        <v>0</v>
      </c>
      <c r="AE1751" s="72" t="str">
        <f>IF(VLOOKUP(Table1[[#This Row],[sheet]],Prg!$A$7:$J$31,10,FALSE)="","",VLOOKUP(Table1[[#This Row],[sheet]],Prg!$A$7:$J$31,10,FALSE)*1)</f>
        <v/>
      </c>
      <c r="AF1751" s="72">
        <f>VLOOKUP(Table1[[#This Row],[sheet]],Prg!$A$7:$J$31,5,FALSE)</f>
        <v>0</v>
      </c>
      <c r="AG1751" s="72">
        <f>ROW()</f>
        <v>1751</v>
      </c>
    </row>
    <row r="1752" spans="24:33" hidden="1" x14ac:dyDescent="0.3">
      <c r="X1752" s="66">
        <v>10</v>
      </c>
      <c r="Y1752" s="66" t="s">
        <v>491</v>
      </c>
      <c r="Z1752" s="66" t="s">
        <v>15</v>
      </c>
      <c r="AA1752" s="66" t="str">
        <f>IF(OR(VLOOKUP(Table1[[#This Row],[sheet]],Prg!$A$7:$F$31,6,FALSE)=Prg!$O$2,VLOOKUP(Table1[[#This Row],[sheet]],Prg!$A$7:$F$31,6,FALSE)=Prg!$O$3),"Yes","No")</f>
        <v>No</v>
      </c>
      <c r="AB1752" s="66">
        <v>2026</v>
      </c>
      <c r="AC1752" s="72">
        <v>19</v>
      </c>
      <c r="AD1752" s="66">
        <f ca="1">IF(ISERROR(VLOOKUP(Table1[[#This Row],[item]],INDIRECT("'"&amp;Table1[[#This Row],[sheet]]&amp;"'!$A$8:$T$42"),Table1[[#This Row],[r]],FALSE)),"",VLOOKUP(Table1[[#This Row],[item]],INDIRECT("'"&amp;Table1[[#This Row],[sheet]]&amp;"'!$A$8:$T$42"),Table1[[#This Row],[r]],FALSE))</f>
        <v>0</v>
      </c>
      <c r="AE1752" s="72" t="str">
        <f>IF(VLOOKUP(Table1[[#This Row],[sheet]],Prg!$A$7:$J$31,10,FALSE)="","",VLOOKUP(Table1[[#This Row],[sheet]],Prg!$A$7:$J$31,10,FALSE)*1)</f>
        <v/>
      </c>
      <c r="AF1752" s="72">
        <f>VLOOKUP(Table1[[#This Row],[sheet]],Prg!$A$7:$J$31,5,FALSE)</f>
        <v>0</v>
      </c>
      <c r="AG1752" s="72">
        <f>ROW()</f>
        <v>1752</v>
      </c>
    </row>
    <row r="1753" spans="24:33" hidden="1" x14ac:dyDescent="0.3">
      <c r="X1753" s="66">
        <v>10</v>
      </c>
      <c r="Y1753" s="66" t="s">
        <v>492</v>
      </c>
      <c r="Z1753" s="66" t="s">
        <v>16</v>
      </c>
      <c r="AA1753" s="66" t="str">
        <f>IF(OR(VLOOKUP(Table1[[#This Row],[sheet]],Prg!$A$7:$F$31,6,FALSE)=Prg!$O$2,VLOOKUP(Table1[[#This Row],[sheet]],Prg!$A$7:$F$31,6,FALSE)=Prg!$O$3),"Yes","No")</f>
        <v>No</v>
      </c>
      <c r="AB1753" s="66">
        <v>2026</v>
      </c>
      <c r="AC1753" s="72">
        <v>19</v>
      </c>
      <c r="AD1753" s="66">
        <f ca="1">IF(ISERROR(VLOOKUP(Table1[[#This Row],[item]],INDIRECT("'"&amp;Table1[[#This Row],[sheet]]&amp;"'!$A$8:$T$42"),Table1[[#This Row],[r]],FALSE)),"",VLOOKUP(Table1[[#This Row],[item]],INDIRECT("'"&amp;Table1[[#This Row],[sheet]]&amp;"'!$A$8:$T$42"),Table1[[#This Row],[r]],FALSE))</f>
        <v>0</v>
      </c>
      <c r="AE1753" s="72" t="str">
        <f>IF(VLOOKUP(Table1[[#This Row],[sheet]],Prg!$A$7:$J$31,10,FALSE)="","",VLOOKUP(Table1[[#This Row],[sheet]],Prg!$A$7:$J$31,10,FALSE)*1)</f>
        <v/>
      </c>
      <c r="AF1753" s="72">
        <f>VLOOKUP(Table1[[#This Row],[sheet]],Prg!$A$7:$J$31,5,FALSE)</f>
        <v>0</v>
      </c>
      <c r="AG1753" s="72">
        <f>ROW()</f>
        <v>1753</v>
      </c>
    </row>
    <row r="1754" spans="24:33" hidden="1" x14ac:dyDescent="0.3">
      <c r="X1754" s="66">
        <v>10</v>
      </c>
      <c r="Y1754" s="66" t="s">
        <v>493</v>
      </c>
      <c r="Z1754" s="66" t="s">
        <v>17</v>
      </c>
      <c r="AA1754" s="66" t="str">
        <f>IF(OR(VLOOKUP(Table1[[#This Row],[sheet]],Prg!$A$7:$F$31,6,FALSE)=Prg!$O$2,VLOOKUP(Table1[[#This Row],[sheet]],Prg!$A$7:$F$31,6,FALSE)=Prg!$O$3),"Yes","No")</f>
        <v>No</v>
      </c>
      <c r="AB1754" s="66">
        <v>2026</v>
      </c>
      <c r="AC1754" s="72">
        <v>19</v>
      </c>
      <c r="AD1754" s="66">
        <f ca="1">IF(ISERROR(VLOOKUP(Table1[[#This Row],[item]],INDIRECT("'"&amp;Table1[[#This Row],[sheet]]&amp;"'!$A$8:$T$42"),Table1[[#This Row],[r]],FALSE)),"",VLOOKUP(Table1[[#This Row],[item]],INDIRECT("'"&amp;Table1[[#This Row],[sheet]]&amp;"'!$A$8:$T$42"),Table1[[#This Row],[r]],FALSE))</f>
        <v>0</v>
      </c>
      <c r="AE1754" s="72" t="str">
        <f>IF(VLOOKUP(Table1[[#This Row],[sheet]],Prg!$A$7:$J$31,10,FALSE)="","",VLOOKUP(Table1[[#This Row],[sheet]],Prg!$A$7:$J$31,10,FALSE)*1)</f>
        <v/>
      </c>
      <c r="AF1754" s="72">
        <f>VLOOKUP(Table1[[#This Row],[sheet]],Prg!$A$7:$J$31,5,FALSE)</f>
        <v>0</v>
      </c>
      <c r="AG1754" s="72">
        <f>ROW()</f>
        <v>1754</v>
      </c>
    </row>
    <row r="1755" spans="24:33" hidden="1" x14ac:dyDescent="0.3">
      <c r="X1755" s="66">
        <v>10</v>
      </c>
      <c r="Y1755" s="66" t="s">
        <v>494</v>
      </c>
      <c r="Z1755" s="66" t="s">
        <v>465</v>
      </c>
      <c r="AA1755" s="66" t="str">
        <f>IF(OR(VLOOKUP(Table1[[#This Row],[sheet]],Prg!$A$7:$F$31,6,FALSE)=Prg!$O$2,VLOOKUP(Table1[[#This Row],[sheet]],Prg!$A$7:$F$31,6,FALSE)=Prg!$O$3),"Yes","No")</f>
        <v>No</v>
      </c>
      <c r="AB1755" s="66">
        <v>2026</v>
      </c>
      <c r="AC1755" s="72">
        <v>19</v>
      </c>
      <c r="AD1755" s="66">
        <f ca="1">IF(ISERROR(VLOOKUP(Table1[[#This Row],[item]],INDIRECT("'"&amp;Table1[[#This Row],[sheet]]&amp;"'!$A$8:$T$42"),Table1[[#This Row],[r]],FALSE)),"",VLOOKUP(Table1[[#This Row],[item]],INDIRECT("'"&amp;Table1[[#This Row],[sheet]]&amp;"'!$A$8:$T$42"),Table1[[#This Row],[r]],FALSE))</f>
        <v>0</v>
      </c>
      <c r="AE1755" s="72" t="str">
        <f>IF(VLOOKUP(Table1[[#This Row],[sheet]],Prg!$A$7:$J$31,10,FALSE)="","",VLOOKUP(Table1[[#This Row],[sheet]],Prg!$A$7:$J$31,10,FALSE)*1)</f>
        <v/>
      </c>
      <c r="AF1755" s="72">
        <f>VLOOKUP(Table1[[#This Row],[sheet]],Prg!$A$7:$J$31,5,FALSE)</f>
        <v>0</v>
      </c>
      <c r="AG1755" s="72">
        <f>ROW()</f>
        <v>1755</v>
      </c>
    </row>
    <row r="1756" spans="24:33" hidden="1" x14ac:dyDescent="0.3">
      <c r="X1756" s="66">
        <v>10</v>
      </c>
      <c r="Y1756" s="66" t="s">
        <v>495</v>
      </c>
      <c r="Z1756" s="66" t="s">
        <v>18</v>
      </c>
      <c r="AA1756" s="66" t="str">
        <f>IF(OR(VLOOKUP(Table1[[#This Row],[sheet]],Prg!$A$7:$F$31,6,FALSE)=Prg!$O$2,VLOOKUP(Table1[[#This Row],[sheet]],Prg!$A$7:$F$31,6,FALSE)=Prg!$O$3),"Yes","No")</f>
        <v>No</v>
      </c>
      <c r="AB1756" s="66">
        <v>2026</v>
      </c>
      <c r="AC1756" s="72">
        <v>19</v>
      </c>
      <c r="AD1756" s="66">
        <f ca="1">IF(ISERROR(VLOOKUP(Table1[[#This Row],[item]],INDIRECT("'"&amp;Table1[[#This Row],[sheet]]&amp;"'!$A$8:$T$42"),Table1[[#This Row],[r]],FALSE)),"",VLOOKUP(Table1[[#This Row],[item]],INDIRECT("'"&amp;Table1[[#This Row],[sheet]]&amp;"'!$A$8:$T$42"),Table1[[#This Row],[r]],FALSE))</f>
        <v>0</v>
      </c>
      <c r="AE1756" s="72" t="str">
        <f>IF(VLOOKUP(Table1[[#This Row],[sheet]],Prg!$A$7:$J$31,10,FALSE)="","",VLOOKUP(Table1[[#This Row],[sheet]],Prg!$A$7:$J$31,10,FALSE)*1)</f>
        <v/>
      </c>
      <c r="AF1756" s="72">
        <f>VLOOKUP(Table1[[#This Row],[sheet]],Prg!$A$7:$J$31,5,FALSE)</f>
        <v>0</v>
      </c>
      <c r="AG1756" s="72">
        <f>ROW()</f>
        <v>1756</v>
      </c>
    </row>
    <row r="1757" spans="24:33" hidden="1" x14ac:dyDescent="0.3">
      <c r="X1757" s="66">
        <v>10</v>
      </c>
      <c r="Y1757" s="66" t="s">
        <v>496</v>
      </c>
      <c r="Z1757" s="66" t="s">
        <v>19</v>
      </c>
      <c r="AA1757" s="66" t="str">
        <f>IF(OR(VLOOKUP(Table1[[#This Row],[sheet]],Prg!$A$7:$F$31,6,FALSE)=Prg!$O$2,VLOOKUP(Table1[[#This Row],[sheet]],Prg!$A$7:$F$31,6,FALSE)=Prg!$O$3),"Yes","No")</f>
        <v>No</v>
      </c>
      <c r="AB1757" s="66">
        <v>2026</v>
      </c>
      <c r="AC1757" s="72">
        <v>19</v>
      </c>
      <c r="AD1757" s="66">
        <f ca="1">IF(ISERROR(VLOOKUP(Table1[[#This Row],[item]],INDIRECT("'"&amp;Table1[[#This Row],[sheet]]&amp;"'!$A$8:$T$42"),Table1[[#This Row],[r]],FALSE)),"",VLOOKUP(Table1[[#This Row],[item]],INDIRECT("'"&amp;Table1[[#This Row],[sheet]]&amp;"'!$A$8:$T$42"),Table1[[#This Row],[r]],FALSE))</f>
        <v>0</v>
      </c>
      <c r="AE1757" s="72" t="str">
        <f>IF(VLOOKUP(Table1[[#This Row],[sheet]],Prg!$A$7:$J$31,10,FALSE)="","",VLOOKUP(Table1[[#This Row],[sheet]],Prg!$A$7:$J$31,10,FALSE)*1)</f>
        <v/>
      </c>
      <c r="AF1757" s="72">
        <f>VLOOKUP(Table1[[#This Row],[sheet]],Prg!$A$7:$J$31,5,FALSE)</f>
        <v>0</v>
      </c>
      <c r="AG1757" s="72">
        <f>ROW()</f>
        <v>1757</v>
      </c>
    </row>
    <row r="1758" spans="24:33" hidden="1" x14ac:dyDescent="0.3">
      <c r="X1758" s="66">
        <v>10</v>
      </c>
      <c r="Y1758" s="66" t="s">
        <v>497</v>
      </c>
      <c r="Z1758" s="66" t="s">
        <v>20</v>
      </c>
      <c r="AA1758" s="66" t="str">
        <f>IF(OR(VLOOKUP(Table1[[#This Row],[sheet]],Prg!$A$7:$F$31,6,FALSE)=Prg!$O$2,VLOOKUP(Table1[[#This Row],[sheet]],Prg!$A$7:$F$31,6,FALSE)=Prg!$O$3),"Yes","No")</f>
        <v>No</v>
      </c>
      <c r="AB1758" s="66">
        <v>2026</v>
      </c>
      <c r="AC1758" s="72">
        <v>19</v>
      </c>
      <c r="AD1758" s="66">
        <f ca="1">IF(ISERROR(VLOOKUP(Table1[[#This Row],[item]],INDIRECT("'"&amp;Table1[[#This Row],[sheet]]&amp;"'!$A$8:$T$42"),Table1[[#This Row],[r]],FALSE)),"",VLOOKUP(Table1[[#This Row],[item]],INDIRECT("'"&amp;Table1[[#This Row],[sheet]]&amp;"'!$A$8:$T$42"),Table1[[#This Row],[r]],FALSE))</f>
        <v>0</v>
      </c>
      <c r="AE1758" s="72" t="str">
        <f>IF(VLOOKUP(Table1[[#This Row],[sheet]],Prg!$A$7:$J$31,10,FALSE)="","",VLOOKUP(Table1[[#This Row],[sheet]],Prg!$A$7:$J$31,10,FALSE)*1)</f>
        <v/>
      </c>
      <c r="AF1758" s="72">
        <f>VLOOKUP(Table1[[#This Row],[sheet]],Prg!$A$7:$J$31,5,FALSE)</f>
        <v>0</v>
      </c>
      <c r="AG1758" s="72">
        <f>ROW()</f>
        <v>1758</v>
      </c>
    </row>
    <row r="1759" spans="24:33" hidden="1" x14ac:dyDescent="0.3">
      <c r="X1759" s="66">
        <v>10</v>
      </c>
      <c r="Y1759" s="66" t="s">
        <v>498</v>
      </c>
      <c r="Z1759" s="66" t="s">
        <v>466</v>
      </c>
      <c r="AA1759" s="66" t="str">
        <f>IF(OR(VLOOKUP(Table1[[#This Row],[sheet]],Prg!$A$7:$F$31,6,FALSE)=Prg!$O$2,VLOOKUP(Table1[[#This Row],[sheet]],Prg!$A$7:$F$31,6,FALSE)=Prg!$O$3),"Yes","No")</f>
        <v>No</v>
      </c>
      <c r="AB1759" s="66">
        <v>2026</v>
      </c>
      <c r="AC1759" s="72">
        <v>19</v>
      </c>
      <c r="AD1759" s="66">
        <f ca="1">IF(ISERROR(VLOOKUP(Table1[[#This Row],[item]],INDIRECT("'"&amp;Table1[[#This Row],[sheet]]&amp;"'!$A$8:$T$42"),Table1[[#This Row],[r]],FALSE)),"",VLOOKUP(Table1[[#This Row],[item]],INDIRECT("'"&amp;Table1[[#This Row],[sheet]]&amp;"'!$A$8:$T$42"),Table1[[#This Row],[r]],FALSE))</f>
        <v>0</v>
      </c>
      <c r="AE1759" s="72" t="str">
        <f>IF(VLOOKUP(Table1[[#This Row],[sheet]],Prg!$A$7:$J$31,10,FALSE)="","",VLOOKUP(Table1[[#This Row],[sheet]],Prg!$A$7:$J$31,10,FALSE)*1)</f>
        <v/>
      </c>
      <c r="AF1759" s="72">
        <f>VLOOKUP(Table1[[#This Row],[sheet]],Prg!$A$7:$J$31,5,FALSE)</f>
        <v>0</v>
      </c>
      <c r="AG1759" s="72">
        <f>ROW()</f>
        <v>1759</v>
      </c>
    </row>
    <row r="1760" spans="24:33" hidden="1" x14ac:dyDescent="0.3">
      <c r="X1760" s="66">
        <v>10</v>
      </c>
      <c r="Y1760" s="66" t="s">
        <v>499</v>
      </c>
      <c r="Z1760" s="66" t="s">
        <v>21</v>
      </c>
      <c r="AA1760" s="66" t="str">
        <f>IF(OR(VLOOKUP(Table1[[#This Row],[sheet]],Prg!$A$7:$F$31,6,FALSE)=Prg!$O$2,VLOOKUP(Table1[[#This Row],[sheet]],Prg!$A$7:$F$31,6,FALSE)=Prg!$O$3),"Yes","No")</f>
        <v>No</v>
      </c>
      <c r="AB1760" s="66">
        <v>2026</v>
      </c>
      <c r="AC1760" s="72">
        <v>19</v>
      </c>
      <c r="AD1760" s="66">
        <f ca="1">IF(ISERROR(VLOOKUP(Table1[[#This Row],[item]],INDIRECT("'"&amp;Table1[[#This Row],[sheet]]&amp;"'!$A$8:$T$42"),Table1[[#This Row],[r]],FALSE)),"",VLOOKUP(Table1[[#This Row],[item]],INDIRECT("'"&amp;Table1[[#This Row],[sheet]]&amp;"'!$A$8:$T$42"),Table1[[#This Row],[r]],FALSE))</f>
        <v>0</v>
      </c>
      <c r="AE1760" s="72" t="str">
        <f>IF(VLOOKUP(Table1[[#This Row],[sheet]],Prg!$A$7:$J$31,10,FALSE)="","",VLOOKUP(Table1[[#This Row],[sheet]],Prg!$A$7:$J$31,10,FALSE)*1)</f>
        <v/>
      </c>
      <c r="AF1760" s="72">
        <f>VLOOKUP(Table1[[#This Row],[sheet]],Prg!$A$7:$J$31,5,FALSE)</f>
        <v>0</v>
      </c>
      <c r="AG1760" s="72">
        <f>ROW()</f>
        <v>1760</v>
      </c>
    </row>
    <row r="1761" spans="24:33" hidden="1" x14ac:dyDescent="0.3">
      <c r="X1761" s="66">
        <v>10</v>
      </c>
      <c r="Y1761" s="66" t="s">
        <v>500</v>
      </c>
      <c r="Z1761" s="66" t="s">
        <v>22</v>
      </c>
      <c r="AA1761" s="66" t="str">
        <f>IF(OR(VLOOKUP(Table1[[#This Row],[sheet]],Prg!$A$7:$F$31,6,FALSE)=Prg!$O$2,VLOOKUP(Table1[[#This Row],[sheet]],Prg!$A$7:$F$31,6,FALSE)=Prg!$O$3),"Yes","No")</f>
        <v>No</v>
      </c>
      <c r="AB1761" s="66">
        <v>2026</v>
      </c>
      <c r="AC1761" s="72">
        <v>19</v>
      </c>
      <c r="AD1761" s="66">
        <f ca="1">IF(ISERROR(VLOOKUP(Table1[[#This Row],[item]],INDIRECT("'"&amp;Table1[[#This Row],[sheet]]&amp;"'!$A$8:$T$42"),Table1[[#This Row],[r]],FALSE)),"",VLOOKUP(Table1[[#This Row],[item]],INDIRECT("'"&amp;Table1[[#This Row],[sheet]]&amp;"'!$A$8:$T$42"),Table1[[#This Row],[r]],FALSE))</f>
        <v>0</v>
      </c>
      <c r="AE1761" s="72" t="str">
        <f>IF(VLOOKUP(Table1[[#This Row],[sheet]],Prg!$A$7:$J$31,10,FALSE)="","",VLOOKUP(Table1[[#This Row],[sheet]],Prg!$A$7:$J$31,10,FALSE)*1)</f>
        <v/>
      </c>
      <c r="AF1761" s="72">
        <f>VLOOKUP(Table1[[#This Row],[sheet]],Prg!$A$7:$J$31,5,FALSE)</f>
        <v>0</v>
      </c>
      <c r="AG1761" s="72">
        <f>ROW()</f>
        <v>1761</v>
      </c>
    </row>
    <row r="1762" spans="24:33" hidden="1" x14ac:dyDescent="0.3">
      <c r="X1762" s="66">
        <v>10</v>
      </c>
      <c r="Y1762" s="66" t="s">
        <v>501</v>
      </c>
      <c r="Z1762" s="66" t="s">
        <v>23</v>
      </c>
      <c r="AA1762" s="66" t="str">
        <f>IF(OR(VLOOKUP(Table1[[#This Row],[sheet]],Prg!$A$7:$F$31,6,FALSE)=Prg!$O$2,VLOOKUP(Table1[[#This Row],[sheet]],Prg!$A$7:$F$31,6,FALSE)=Prg!$O$3),"Yes","No")</f>
        <v>No</v>
      </c>
      <c r="AB1762" s="66">
        <v>2026</v>
      </c>
      <c r="AC1762" s="72">
        <v>19</v>
      </c>
      <c r="AD1762" s="66">
        <f ca="1">IF(ISERROR(VLOOKUP(Table1[[#This Row],[item]],INDIRECT("'"&amp;Table1[[#This Row],[sheet]]&amp;"'!$A$8:$T$42"),Table1[[#This Row],[r]],FALSE)),"",VLOOKUP(Table1[[#This Row],[item]],INDIRECT("'"&amp;Table1[[#This Row],[sheet]]&amp;"'!$A$8:$T$42"),Table1[[#This Row],[r]],FALSE))</f>
        <v>0</v>
      </c>
      <c r="AE1762" s="72" t="str">
        <f>IF(VLOOKUP(Table1[[#This Row],[sheet]],Prg!$A$7:$J$31,10,FALSE)="","",VLOOKUP(Table1[[#This Row],[sheet]],Prg!$A$7:$J$31,10,FALSE)*1)</f>
        <v/>
      </c>
      <c r="AF1762" s="72">
        <f>VLOOKUP(Table1[[#This Row],[sheet]],Prg!$A$7:$J$31,5,FALSE)</f>
        <v>0</v>
      </c>
      <c r="AG1762" s="72">
        <f>ROW()</f>
        <v>1762</v>
      </c>
    </row>
    <row r="1763" spans="24:33" hidden="1" x14ac:dyDescent="0.3">
      <c r="X1763" s="66">
        <v>10</v>
      </c>
      <c r="Y1763" s="66" t="s">
        <v>502</v>
      </c>
      <c r="Z1763" s="66" t="s">
        <v>467</v>
      </c>
      <c r="AA1763" s="66" t="str">
        <f>IF(OR(VLOOKUP(Table1[[#This Row],[sheet]],Prg!$A$7:$F$31,6,FALSE)=Prg!$O$2,VLOOKUP(Table1[[#This Row],[sheet]],Prg!$A$7:$F$31,6,FALSE)=Prg!$O$3),"Yes","No")</f>
        <v>No</v>
      </c>
      <c r="AB1763" s="66">
        <v>2026</v>
      </c>
      <c r="AC1763" s="72">
        <v>19</v>
      </c>
      <c r="AD1763" s="66">
        <f ca="1">IF(ISERROR(VLOOKUP(Table1[[#This Row],[item]],INDIRECT("'"&amp;Table1[[#This Row],[sheet]]&amp;"'!$A$8:$T$42"),Table1[[#This Row],[r]],FALSE)),"",VLOOKUP(Table1[[#This Row],[item]],INDIRECT("'"&amp;Table1[[#This Row],[sheet]]&amp;"'!$A$8:$T$42"),Table1[[#This Row],[r]],FALSE))</f>
        <v>0</v>
      </c>
      <c r="AE1763" s="72" t="str">
        <f>IF(VLOOKUP(Table1[[#This Row],[sheet]],Prg!$A$7:$J$31,10,FALSE)="","",VLOOKUP(Table1[[#This Row],[sheet]],Prg!$A$7:$J$31,10,FALSE)*1)</f>
        <v/>
      </c>
      <c r="AF1763" s="72">
        <f>VLOOKUP(Table1[[#This Row],[sheet]],Prg!$A$7:$J$31,5,FALSE)</f>
        <v>0</v>
      </c>
      <c r="AG1763" s="72">
        <f>ROW()</f>
        <v>1763</v>
      </c>
    </row>
    <row r="1764" spans="24:33" hidden="1" x14ac:dyDescent="0.3">
      <c r="X1764" s="66">
        <v>10</v>
      </c>
      <c r="Y1764" s="66" t="s">
        <v>473</v>
      </c>
      <c r="Z1764" s="66" t="s">
        <v>1</v>
      </c>
      <c r="AA1764" s="66" t="str">
        <f>IF(OR(VLOOKUP(Table1[[#This Row],[sheet]],Prg!$A$7:$F$31,6,FALSE)=Prg!$O$2,VLOOKUP(Table1[[#This Row],[sheet]],Prg!$A$7:$F$31,6,FALSE)=Prg!$O$3),"Yes","No")</f>
        <v>No</v>
      </c>
      <c r="AB1764" s="66">
        <v>2026</v>
      </c>
      <c r="AC1764" s="72">
        <v>19</v>
      </c>
      <c r="AD1764" s="66">
        <f ca="1">IF(ISERROR(VLOOKUP(Table1[[#This Row],[item]],INDIRECT("'"&amp;Table1[[#This Row],[sheet]]&amp;"'!$A$8:$T$42"),Table1[[#This Row],[r]],FALSE)),"",VLOOKUP(Table1[[#This Row],[item]],INDIRECT("'"&amp;Table1[[#This Row],[sheet]]&amp;"'!$A$8:$T$42"),Table1[[#This Row],[r]],FALSE))</f>
        <v>0</v>
      </c>
      <c r="AE1764" s="72" t="str">
        <f>IF(VLOOKUP(Table1[[#This Row],[sheet]],Prg!$A$7:$J$31,10,FALSE)="","",VLOOKUP(Table1[[#This Row],[sheet]],Prg!$A$7:$J$31,10,FALSE)*1)</f>
        <v/>
      </c>
      <c r="AF1764" s="72">
        <f>VLOOKUP(Table1[[#This Row],[sheet]],Prg!$A$7:$J$31,5,FALSE)</f>
        <v>0</v>
      </c>
      <c r="AG1764" s="72">
        <f>ROW()</f>
        <v>1764</v>
      </c>
    </row>
    <row r="1765" spans="24:33" hidden="1" x14ac:dyDescent="0.3">
      <c r="X1765" s="66">
        <v>10</v>
      </c>
      <c r="Y1765" s="66" t="s">
        <v>474</v>
      </c>
      <c r="Z1765" s="66" t="s">
        <v>24</v>
      </c>
      <c r="AA1765" s="66" t="str">
        <f>IF(OR(VLOOKUP(Table1[[#This Row],[sheet]],Prg!$A$7:$F$31,6,FALSE)=Prg!$O$2,VLOOKUP(Table1[[#This Row],[sheet]],Prg!$A$7:$F$31,6,FALSE)=Prg!$O$3),"Yes","No")</f>
        <v>No</v>
      </c>
      <c r="AB1765" s="66">
        <v>2026</v>
      </c>
      <c r="AC1765" s="72">
        <v>19</v>
      </c>
      <c r="AD1765" s="66">
        <f ca="1">IF(ISERROR(VLOOKUP(Table1[[#This Row],[item]],INDIRECT("'"&amp;Table1[[#This Row],[sheet]]&amp;"'!$A$8:$T$42"),Table1[[#This Row],[r]],FALSE)),"",VLOOKUP(Table1[[#This Row],[item]],INDIRECT("'"&amp;Table1[[#This Row],[sheet]]&amp;"'!$A$8:$T$42"),Table1[[#This Row],[r]],FALSE))</f>
        <v>0</v>
      </c>
      <c r="AE1765" s="72" t="str">
        <f>IF(VLOOKUP(Table1[[#This Row],[sheet]],Prg!$A$7:$J$31,10,FALSE)="","",VLOOKUP(Table1[[#This Row],[sheet]],Prg!$A$7:$J$31,10,FALSE)*1)</f>
        <v/>
      </c>
      <c r="AF1765" s="72">
        <f>VLOOKUP(Table1[[#This Row],[sheet]],Prg!$A$7:$J$31,5,FALSE)</f>
        <v>0</v>
      </c>
      <c r="AG1765" s="72">
        <f>ROW()</f>
        <v>1765</v>
      </c>
    </row>
    <row r="1766" spans="24:33" hidden="1" x14ac:dyDescent="0.3">
      <c r="X1766" s="66">
        <v>10</v>
      </c>
      <c r="Y1766" s="66" t="s">
        <v>477</v>
      </c>
      <c r="Z1766" s="66" t="s">
        <v>25</v>
      </c>
      <c r="AA1766" s="66" t="str">
        <f>IF(OR(VLOOKUP(Table1[[#This Row],[sheet]],Prg!$A$7:$F$31,6,FALSE)=Prg!$O$2,VLOOKUP(Table1[[#This Row],[sheet]],Prg!$A$7:$F$31,6,FALSE)=Prg!$O$3),"Yes","No")</f>
        <v>No</v>
      </c>
      <c r="AB1766" s="66">
        <v>2026</v>
      </c>
      <c r="AC1766" s="72">
        <v>19</v>
      </c>
      <c r="AD1766" s="66">
        <f ca="1">IF(ISERROR(VLOOKUP(Table1[[#This Row],[item]],INDIRECT("'"&amp;Table1[[#This Row],[sheet]]&amp;"'!$A$8:$T$42"),Table1[[#This Row],[r]],FALSE)),"",VLOOKUP(Table1[[#This Row],[item]],INDIRECT("'"&amp;Table1[[#This Row],[sheet]]&amp;"'!$A$8:$T$42"),Table1[[#This Row],[r]],FALSE))</f>
        <v>0</v>
      </c>
      <c r="AE1766" s="72" t="str">
        <f>IF(VLOOKUP(Table1[[#This Row],[sheet]],Prg!$A$7:$J$31,10,FALSE)="","",VLOOKUP(Table1[[#This Row],[sheet]],Prg!$A$7:$J$31,10,FALSE)*1)</f>
        <v/>
      </c>
      <c r="AF1766" s="72">
        <f>VLOOKUP(Table1[[#This Row],[sheet]],Prg!$A$7:$J$31,5,FALSE)</f>
        <v>0</v>
      </c>
      <c r="AG1766" s="72">
        <f>ROW()</f>
        <v>1766</v>
      </c>
    </row>
    <row r="1767" spans="24:33" hidden="1" x14ac:dyDescent="0.3">
      <c r="X1767" s="66">
        <v>10</v>
      </c>
      <c r="Y1767" s="66" t="s">
        <v>478</v>
      </c>
      <c r="Z1767" s="66" t="s">
        <v>26</v>
      </c>
      <c r="AA1767" s="66" t="str">
        <f>IF(OR(VLOOKUP(Table1[[#This Row],[sheet]],Prg!$A$7:$F$31,6,FALSE)=Prg!$O$2,VLOOKUP(Table1[[#This Row],[sheet]],Prg!$A$7:$F$31,6,FALSE)=Prg!$O$3),"Yes","No")</f>
        <v>No</v>
      </c>
      <c r="AB1767" s="66">
        <v>2026</v>
      </c>
      <c r="AC1767" s="72">
        <v>19</v>
      </c>
      <c r="AD1767" s="66">
        <f ca="1">IF(ISERROR(VLOOKUP(Table1[[#This Row],[item]],INDIRECT("'"&amp;Table1[[#This Row],[sheet]]&amp;"'!$A$8:$T$42"),Table1[[#This Row],[r]],FALSE)),"",VLOOKUP(Table1[[#This Row],[item]],INDIRECT("'"&amp;Table1[[#This Row],[sheet]]&amp;"'!$A$8:$T$42"),Table1[[#This Row],[r]],FALSE))</f>
        <v>0</v>
      </c>
      <c r="AE1767" s="72" t="str">
        <f>IF(VLOOKUP(Table1[[#This Row],[sheet]],Prg!$A$7:$J$31,10,FALSE)="","",VLOOKUP(Table1[[#This Row],[sheet]],Prg!$A$7:$J$31,10,FALSE)*1)</f>
        <v/>
      </c>
      <c r="AF1767" s="72">
        <f>VLOOKUP(Table1[[#This Row],[sheet]],Prg!$A$7:$J$31,5,FALSE)</f>
        <v>0</v>
      </c>
      <c r="AG1767" s="72">
        <f>ROW()</f>
        <v>1767</v>
      </c>
    </row>
    <row r="1768" spans="24:33" hidden="1" x14ac:dyDescent="0.3">
      <c r="X1768" s="66">
        <v>10</v>
      </c>
      <c r="Y1768" s="66" t="s">
        <v>479</v>
      </c>
      <c r="Z1768" s="66" t="s">
        <v>27</v>
      </c>
      <c r="AA1768" s="66" t="str">
        <f>IF(OR(VLOOKUP(Table1[[#This Row],[sheet]],Prg!$A$7:$F$31,6,FALSE)=Prg!$O$2,VLOOKUP(Table1[[#This Row],[sheet]],Prg!$A$7:$F$31,6,FALSE)=Prg!$O$3),"Yes","No")</f>
        <v>No</v>
      </c>
      <c r="AB1768" s="66">
        <v>2026</v>
      </c>
      <c r="AC1768" s="72">
        <v>19</v>
      </c>
      <c r="AD1768" s="66">
        <f ca="1">IF(ISERROR(VLOOKUP(Table1[[#This Row],[item]],INDIRECT("'"&amp;Table1[[#This Row],[sheet]]&amp;"'!$A$8:$T$42"),Table1[[#This Row],[r]],FALSE)),"",VLOOKUP(Table1[[#This Row],[item]],INDIRECT("'"&amp;Table1[[#This Row],[sheet]]&amp;"'!$A$8:$T$42"),Table1[[#This Row],[r]],FALSE))</f>
        <v>0</v>
      </c>
      <c r="AE1768" s="72" t="str">
        <f>IF(VLOOKUP(Table1[[#This Row],[sheet]],Prg!$A$7:$J$31,10,FALSE)="","",VLOOKUP(Table1[[#This Row],[sheet]],Prg!$A$7:$J$31,10,FALSE)*1)</f>
        <v/>
      </c>
      <c r="AF1768" s="72">
        <f>VLOOKUP(Table1[[#This Row],[sheet]],Prg!$A$7:$J$31,5,FALSE)</f>
        <v>0</v>
      </c>
      <c r="AG1768" s="72">
        <f>ROW()</f>
        <v>1768</v>
      </c>
    </row>
    <row r="1769" spans="24:33" hidden="1" x14ac:dyDescent="0.3">
      <c r="X1769" s="66">
        <v>10</v>
      </c>
      <c r="Y1769" s="66" t="s">
        <v>475</v>
      </c>
      <c r="Z1769" s="66" t="s">
        <v>28</v>
      </c>
      <c r="AA1769" s="66" t="str">
        <f>IF(OR(VLOOKUP(Table1[[#This Row],[sheet]],Prg!$A$7:$F$31,6,FALSE)=Prg!$O$2,VLOOKUP(Table1[[#This Row],[sheet]],Prg!$A$7:$F$31,6,FALSE)=Prg!$O$3),"Yes","No")</f>
        <v>No</v>
      </c>
      <c r="AB1769" s="66">
        <v>2026</v>
      </c>
      <c r="AC1769" s="72">
        <v>19</v>
      </c>
      <c r="AD1769" s="66">
        <f ca="1">IF(ISERROR(VLOOKUP(Table1[[#This Row],[item]],INDIRECT("'"&amp;Table1[[#This Row],[sheet]]&amp;"'!$A$8:$T$42"),Table1[[#This Row],[r]],FALSE)),"",VLOOKUP(Table1[[#This Row],[item]],INDIRECT("'"&amp;Table1[[#This Row],[sheet]]&amp;"'!$A$8:$T$42"),Table1[[#This Row],[r]],FALSE))</f>
        <v>0</v>
      </c>
      <c r="AE1769" s="72" t="str">
        <f>IF(VLOOKUP(Table1[[#This Row],[sheet]],Prg!$A$7:$J$31,10,FALSE)="","",VLOOKUP(Table1[[#This Row],[sheet]],Prg!$A$7:$J$31,10,FALSE)*1)</f>
        <v/>
      </c>
      <c r="AF1769" s="72">
        <f>VLOOKUP(Table1[[#This Row],[sheet]],Prg!$A$7:$J$31,5,FALSE)</f>
        <v>0</v>
      </c>
      <c r="AG1769" s="72">
        <f>ROW()</f>
        <v>1769</v>
      </c>
    </row>
    <row r="1770" spans="24:33" hidden="1" x14ac:dyDescent="0.3">
      <c r="X1770" s="66">
        <v>10</v>
      </c>
      <c r="Y1770" s="66" t="s">
        <v>480</v>
      </c>
      <c r="Z1770" s="66" t="s">
        <v>29</v>
      </c>
      <c r="AA1770" s="66" t="str">
        <f>IF(OR(VLOOKUP(Table1[[#This Row],[sheet]],Prg!$A$7:$F$31,6,FALSE)=Prg!$O$2,VLOOKUP(Table1[[#This Row],[sheet]],Prg!$A$7:$F$31,6,FALSE)=Prg!$O$3),"Yes","No")</f>
        <v>No</v>
      </c>
      <c r="AB1770" s="66">
        <v>2026</v>
      </c>
      <c r="AC1770" s="72">
        <v>19</v>
      </c>
      <c r="AD1770" s="66">
        <f ca="1">IF(ISERROR(VLOOKUP(Table1[[#This Row],[item]],INDIRECT("'"&amp;Table1[[#This Row],[sheet]]&amp;"'!$A$8:$T$42"),Table1[[#This Row],[r]],FALSE)),"",VLOOKUP(Table1[[#This Row],[item]],INDIRECT("'"&amp;Table1[[#This Row],[sheet]]&amp;"'!$A$8:$T$42"),Table1[[#This Row],[r]],FALSE))</f>
        <v>0</v>
      </c>
      <c r="AE1770" s="72" t="str">
        <f>IF(VLOOKUP(Table1[[#This Row],[sheet]],Prg!$A$7:$J$31,10,FALSE)="","",VLOOKUP(Table1[[#This Row],[sheet]],Prg!$A$7:$J$31,10,FALSE)*1)</f>
        <v/>
      </c>
      <c r="AF1770" s="72">
        <f>VLOOKUP(Table1[[#This Row],[sheet]],Prg!$A$7:$J$31,5,FALSE)</f>
        <v>0</v>
      </c>
      <c r="AG1770" s="72">
        <f>ROW()</f>
        <v>1770</v>
      </c>
    </row>
    <row r="1771" spans="24:33" hidden="1" x14ac:dyDescent="0.3">
      <c r="X1771" s="66">
        <v>10</v>
      </c>
      <c r="Y1771" s="66" t="s">
        <v>481</v>
      </c>
      <c r="Z1771" s="66" t="s">
        <v>30</v>
      </c>
      <c r="AA1771" s="66" t="str">
        <f>IF(OR(VLOOKUP(Table1[[#This Row],[sheet]],Prg!$A$7:$F$31,6,FALSE)=Prg!$O$2,VLOOKUP(Table1[[#This Row],[sheet]],Prg!$A$7:$F$31,6,FALSE)=Prg!$O$3),"Yes","No")</f>
        <v>No</v>
      </c>
      <c r="AB1771" s="66">
        <v>2026</v>
      </c>
      <c r="AC1771" s="72">
        <v>19</v>
      </c>
      <c r="AD1771" s="66">
        <f ca="1">IF(ISERROR(VLOOKUP(Table1[[#This Row],[item]],INDIRECT("'"&amp;Table1[[#This Row],[sheet]]&amp;"'!$A$8:$T$42"),Table1[[#This Row],[r]],FALSE)),"",VLOOKUP(Table1[[#This Row],[item]],INDIRECT("'"&amp;Table1[[#This Row],[sheet]]&amp;"'!$A$8:$T$42"),Table1[[#This Row],[r]],FALSE))</f>
        <v>0</v>
      </c>
      <c r="AE1771" s="72" t="str">
        <f>IF(VLOOKUP(Table1[[#This Row],[sheet]],Prg!$A$7:$J$31,10,FALSE)="","",VLOOKUP(Table1[[#This Row],[sheet]],Prg!$A$7:$J$31,10,FALSE)*1)</f>
        <v/>
      </c>
      <c r="AF1771" s="72">
        <f>VLOOKUP(Table1[[#This Row],[sheet]],Prg!$A$7:$J$31,5,FALSE)</f>
        <v>0</v>
      </c>
      <c r="AG1771" s="72">
        <f>ROW()</f>
        <v>1771</v>
      </c>
    </row>
    <row r="1772" spans="24:33" hidden="1" x14ac:dyDescent="0.3">
      <c r="X1772" s="66">
        <v>10</v>
      </c>
      <c r="Y1772" s="66" t="s">
        <v>482</v>
      </c>
      <c r="Z1772" s="66" t="s">
        <v>27</v>
      </c>
      <c r="AA1772" s="66" t="str">
        <f>IF(OR(VLOOKUP(Table1[[#This Row],[sheet]],Prg!$A$7:$F$31,6,FALSE)=Prg!$O$2,VLOOKUP(Table1[[#This Row],[sheet]],Prg!$A$7:$F$31,6,FALSE)=Prg!$O$3),"Yes","No")</f>
        <v>No</v>
      </c>
      <c r="AB1772" s="66">
        <v>2026</v>
      </c>
      <c r="AC1772" s="72">
        <v>19</v>
      </c>
      <c r="AD1772" s="66">
        <f ca="1">IF(ISERROR(VLOOKUP(Table1[[#This Row],[item]],INDIRECT("'"&amp;Table1[[#This Row],[sheet]]&amp;"'!$A$8:$T$42"),Table1[[#This Row],[r]],FALSE)),"",VLOOKUP(Table1[[#This Row],[item]],INDIRECT("'"&amp;Table1[[#This Row],[sheet]]&amp;"'!$A$8:$T$42"),Table1[[#This Row],[r]],FALSE))</f>
        <v>0</v>
      </c>
      <c r="AE1772" s="72" t="str">
        <f>IF(VLOOKUP(Table1[[#This Row],[sheet]],Prg!$A$7:$J$31,10,FALSE)="","",VLOOKUP(Table1[[#This Row],[sheet]],Prg!$A$7:$J$31,10,FALSE)*1)</f>
        <v/>
      </c>
      <c r="AF1772" s="72">
        <f>VLOOKUP(Table1[[#This Row],[sheet]],Prg!$A$7:$J$31,5,FALSE)</f>
        <v>0</v>
      </c>
      <c r="AG1772" s="72">
        <f>ROW()</f>
        <v>1772</v>
      </c>
    </row>
    <row r="1773" spans="24:33" hidden="1" x14ac:dyDescent="0.3">
      <c r="X1773" s="66">
        <v>10</v>
      </c>
      <c r="Y1773" s="66" t="s">
        <v>476</v>
      </c>
      <c r="Z1773" s="66" t="s">
        <v>469</v>
      </c>
      <c r="AA1773" s="66" t="str">
        <f>IF(OR(VLOOKUP(Table1[[#This Row],[sheet]],Prg!$A$7:$F$31,6,FALSE)=Prg!$O$2,VLOOKUP(Table1[[#This Row],[sheet]],Prg!$A$7:$F$31,6,FALSE)=Prg!$O$3),"Yes","No")</f>
        <v>No</v>
      </c>
      <c r="AB1773" s="66">
        <v>2026</v>
      </c>
      <c r="AC1773" s="72">
        <v>19</v>
      </c>
      <c r="AD1773" s="66">
        <f ca="1">IF(ISERROR(VLOOKUP(Table1[[#This Row],[item]],INDIRECT("'"&amp;Table1[[#This Row],[sheet]]&amp;"'!$A$8:$T$42"),Table1[[#This Row],[r]],FALSE)),"",VLOOKUP(Table1[[#This Row],[item]],INDIRECT("'"&amp;Table1[[#This Row],[sheet]]&amp;"'!$A$8:$T$42"),Table1[[#This Row],[r]],FALSE))</f>
        <v>0</v>
      </c>
      <c r="AE1773" s="72" t="str">
        <f>IF(VLOOKUP(Table1[[#This Row],[sheet]],Prg!$A$7:$J$31,10,FALSE)="","",VLOOKUP(Table1[[#This Row],[sheet]],Prg!$A$7:$J$31,10,FALSE)*1)</f>
        <v/>
      </c>
      <c r="AF1773" s="72">
        <f>VLOOKUP(Table1[[#This Row],[sheet]],Prg!$A$7:$J$31,5,FALSE)</f>
        <v>0</v>
      </c>
      <c r="AG1773" s="72">
        <f>ROW()</f>
        <v>1773</v>
      </c>
    </row>
    <row r="1774" spans="24:33" hidden="1" x14ac:dyDescent="0.3">
      <c r="X1774" s="66">
        <v>10</v>
      </c>
      <c r="Y1774" s="66" t="s">
        <v>483</v>
      </c>
      <c r="Z1774" s="66" t="s">
        <v>470</v>
      </c>
      <c r="AA1774" s="66" t="str">
        <f>IF(OR(VLOOKUP(Table1[[#This Row],[sheet]],Prg!$A$7:$F$31,6,FALSE)=Prg!$O$2,VLOOKUP(Table1[[#This Row],[sheet]],Prg!$A$7:$F$31,6,FALSE)=Prg!$O$3),"Yes","No")</f>
        <v>No</v>
      </c>
      <c r="AB1774" s="66">
        <v>2026</v>
      </c>
      <c r="AC1774" s="72">
        <v>19</v>
      </c>
      <c r="AD1774" s="66">
        <f ca="1">IF(ISERROR(VLOOKUP(Table1[[#This Row],[item]],INDIRECT("'"&amp;Table1[[#This Row],[sheet]]&amp;"'!$A$8:$T$42"),Table1[[#This Row],[r]],FALSE)),"",VLOOKUP(Table1[[#This Row],[item]],INDIRECT("'"&amp;Table1[[#This Row],[sheet]]&amp;"'!$A$8:$T$42"),Table1[[#This Row],[r]],FALSE))</f>
        <v>0</v>
      </c>
      <c r="AE1774" s="72" t="str">
        <f>IF(VLOOKUP(Table1[[#This Row],[sheet]],Prg!$A$7:$J$31,10,FALSE)="","",VLOOKUP(Table1[[#This Row],[sheet]],Prg!$A$7:$J$31,10,FALSE)*1)</f>
        <v/>
      </c>
      <c r="AF1774" s="72">
        <f>VLOOKUP(Table1[[#This Row],[sheet]],Prg!$A$7:$J$31,5,FALSE)</f>
        <v>0</v>
      </c>
      <c r="AG1774" s="72">
        <f>ROW()</f>
        <v>1774</v>
      </c>
    </row>
    <row r="1775" spans="24:33" hidden="1" x14ac:dyDescent="0.3">
      <c r="X1775" s="66">
        <v>10</v>
      </c>
      <c r="Y1775" s="66" t="s">
        <v>484</v>
      </c>
      <c r="Z1775" s="66" t="s">
        <v>471</v>
      </c>
      <c r="AA1775" s="66" t="str">
        <f>IF(OR(VLOOKUP(Table1[[#This Row],[sheet]],Prg!$A$7:$F$31,6,FALSE)=Prg!$O$2,VLOOKUP(Table1[[#This Row],[sheet]],Prg!$A$7:$F$31,6,FALSE)=Prg!$O$3),"Yes","No")</f>
        <v>No</v>
      </c>
      <c r="AB1775" s="66">
        <v>2026</v>
      </c>
      <c r="AC1775" s="72">
        <v>19</v>
      </c>
      <c r="AD1775" s="66">
        <f ca="1">IF(ISERROR(VLOOKUP(Table1[[#This Row],[item]],INDIRECT("'"&amp;Table1[[#This Row],[sheet]]&amp;"'!$A$8:$T$42"),Table1[[#This Row],[r]],FALSE)),"",VLOOKUP(Table1[[#This Row],[item]],INDIRECT("'"&amp;Table1[[#This Row],[sheet]]&amp;"'!$A$8:$T$42"),Table1[[#This Row],[r]],FALSE))</f>
        <v>0</v>
      </c>
      <c r="AE1775" s="72" t="str">
        <f>IF(VLOOKUP(Table1[[#This Row],[sheet]],Prg!$A$7:$J$31,10,FALSE)="","",VLOOKUP(Table1[[#This Row],[sheet]],Prg!$A$7:$J$31,10,FALSE)*1)</f>
        <v/>
      </c>
      <c r="AF1775" s="72">
        <f>VLOOKUP(Table1[[#This Row],[sheet]],Prg!$A$7:$J$31,5,FALSE)</f>
        <v>0</v>
      </c>
      <c r="AG1775" s="72">
        <f>ROW()</f>
        <v>1775</v>
      </c>
    </row>
    <row r="1776" spans="24:33" hidden="1" x14ac:dyDescent="0.3">
      <c r="X1776" s="66">
        <v>10</v>
      </c>
      <c r="Y1776" s="66" t="s">
        <v>485</v>
      </c>
      <c r="Z1776" s="66" t="s">
        <v>472</v>
      </c>
      <c r="AA1776" s="66" t="str">
        <f>IF(OR(VLOOKUP(Table1[[#This Row],[sheet]],Prg!$A$7:$F$31,6,FALSE)=Prg!$O$2,VLOOKUP(Table1[[#This Row],[sheet]],Prg!$A$7:$F$31,6,FALSE)=Prg!$O$3),"Yes","No")</f>
        <v>No</v>
      </c>
      <c r="AB1776" s="66">
        <v>2026</v>
      </c>
      <c r="AC1776" s="72">
        <v>19</v>
      </c>
      <c r="AD1776" s="66">
        <f ca="1">IF(ISERROR(VLOOKUP(Table1[[#This Row],[item]],INDIRECT("'"&amp;Table1[[#This Row],[sheet]]&amp;"'!$A$8:$T$42"),Table1[[#This Row],[r]],FALSE)),"",VLOOKUP(Table1[[#This Row],[item]],INDIRECT("'"&amp;Table1[[#This Row],[sheet]]&amp;"'!$A$8:$T$42"),Table1[[#This Row],[r]],FALSE))</f>
        <v>0</v>
      </c>
      <c r="AE1776" s="72" t="str">
        <f>IF(VLOOKUP(Table1[[#This Row],[sheet]],Prg!$A$7:$J$31,10,FALSE)="","",VLOOKUP(Table1[[#This Row],[sheet]],Prg!$A$7:$J$31,10,FALSE)*1)</f>
        <v/>
      </c>
      <c r="AF1776" s="72">
        <f>VLOOKUP(Table1[[#This Row],[sheet]],Prg!$A$7:$J$31,5,FALSE)</f>
        <v>0</v>
      </c>
      <c r="AG1776" s="72">
        <f>ROW()</f>
        <v>1776</v>
      </c>
    </row>
    <row r="1777" spans="24:33" hidden="1" x14ac:dyDescent="0.3">
      <c r="X1777" s="66">
        <v>10</v>
      </c>
      <c r="Y1777" s="66" t="s">
        <v>486</v>
      </c>
      <c r="Z1777" s="66" t="s">
        <v>31</v>
      </c>
      <c r="AA1777" s="66" t="str">
        <f>IF(OR(VLOOKUP(Table1[[#This Row],[sheet]],Prg!$A$7:$F$31,6,FALSE)=Prg!$O$2,VLOOKUP(Table1[[#This Row],[sheet]],Prg!$A$7:$F$31,6,FALSE)=Prg!$O$3),"Yes","No")</f>
        <v>No</v>
      </c>
      <c r="AB1777" s="66">
        <v>2026</v>
      </c>
      <c r="AC1777" s="72">
        <v>19</v>
      </c>
      <c r="AD1777" s="66">
        <f ca="1">IF(ISERROR(VLOOKUP(Table1[[#This Row],[item]],INDIRECT("'"&amp;Table1[[#This Row],[sheet]]&amp;"'!$A$8:$T$42"),Table1[[#This Row],[r]],FALSE)),"",VLOOKUP(Table1[[#This Row],[item]],INDIRECT("'"&amp;Table1[[#This Row],[sheet]]&amp;"'!$A$8:$T$42"),Table1[[#This Row],[r]],FALSE))</f>
        <v>0</v>
      </c>
      <c r="AE1777" s="72" t="str">
        <f>IF(VLOOKUP(Table1[[#This Row],[sheet]],Prg!$A$7:$J$31,10,FALSE)="","",VLOOKUP(Table1[[#This Row],[sheet]],Prg!$A$7:$J$31,10,FALSE)*1)</f>
        <v/>
      </c>
      <c r="AF1777" s="72">
        <f>VLOOKUP(Table1[[#This Row],[sheet]],Prg!$A$7:$J$31,5,FALSE)</f>
        <v>0</v>
      </c>
      <c r="AG1777" s="72">
        <f>ROW()</f>
        <v>1777</v>
      </c>
    </row>
    <row r="1778" spans="24:33" hidden="1" x14ac:dyDescent="0.3">
      <c r="X1778" s="66">
        <v>10</v>
      </c>
      <c r="Y1778" s="66" t="s">
        <v>487</v>
      </c>
      <c r="Z1778" s="66" t="s">
        <v>12</v>
      </c>
      <c r="AA1778" s="66" t="str">
        <f>IF(OR(VLOOKUP(Table1[[#This Row],[sheet]],Prg!$A$7:$F$31,6,FALSE)=Prg!$O$2,VLOOKUP(Table1[[#This Row],[sheet]],Prg!$A$7:$F$31,6,FALSE)=Prg!$O$3),"Yes","No")</f>
        <v>No</v>
      </c>
      <c r="AB1778" s="66" t="s">
        <v>2</v>
      </c>
      <c r="AC1778" s="72">
        <v>20</v>
      </c>
      <c r="AD1778" s="66">
        <f ca="1">IF(ISERROR(VLOOKUP(Table1[[#This Row],[item]],INDIRECT("'"&amp;Table1[[#This Row],[sheet]]&amp;"'!$A$8:$T$42"),Table1[[#This Row],[r]],FALSE)),"",VLOOKUP(Table1[[#This Row],[item]],INDIRECT("'"&amp;Table1[[#This Row],[sheet]]&amp;"'!$A$8:$T$42"),Table1[[#This Row],[r]],FALSE))</f>
        <v>0</v>
      </c>
      <c r="AE1778" s="72" t="str">
        <f>IF(VLOOKUP(Table1[[#This Row],[sheet]],Prg!$A$7:$J$31,10,FALSE)="","",VLOOKUP(Table1[[#This Row],[sheet]],Prg!$A$7:$J$31,10,FALSE)*1)</f>
        <v/>
      </c>
      <c r="AF1778" s="72">
        <f>VLOOKUP(Table1[[#This Row],[sheet]],Prg!$A$7:$J$31,5,FALSE)</f>
        <v>0</v>
      </c>
      <c r="AG1778" s="72">
        <f>ROW()</f>
        <v>1778</v>
      </c>
    </row>
    <row r="1779" spans="24:33" hidden="1" x14ac:dyDescent="0.3">
      <c r="X1779" s="66">
        <v>10</v>
      </c>
      <c r="Y1779" s="66" t="s">
        <v>488</v>
      </c>
      <c r="Z1779" s="66" t="s">
        <v>13</v>
      </c>
      <c r="AA1779" s="66" t="str">
        <f>IF(OR(VLOOKUP(Table1[[#This Row],[sheet]],Prg!$A$7:$F$31,6,FALSE)=Prg!$O$2,VLOOKUP(Table1[[#This Row],[sheet]],Prg!$A$7:$F$31,6,FALSE)=Prg!$O$3),"Yes","No")</f>
        <v>No</v>
      </c>
      <c r="AB1779" s="66" t="s">
        <v>2</v>
      </c>
      <c r="AC1779" s="72">
        <v>20</v>
      </c>
      <c r="AD1779" s="66">
        <f ca="1">IF(ISERROR(VLOOKUP(Table1[[#This Row],[item]],INDIRECT("'"&amp;Table1[[#This Row],[sheet]]&amp;"'!$A$8:$T$42"),Table1[[#This Row],[r]],FALSE)),"",VLOOKUP(Table1[[#This Row],[item]],INDIRECT("'"&amp;Table1[[#This Row],[sheet]]&amp;"'!$A$8:$T$42"),Table1[[#This Row],[r]],FALSE))</f>
        <v>0</v>
      </c>
      <c r="AE1779" s="72" t="str">
        <f>IF(VLOOKUP(Table1[[#This Row],[sheet]],Prg!$A$7:$J$31,10,FALSE)="","",VLOOKUP(Table1[[#This Row],[sheet]],Prg!$A$7:$J$31,10,FALSE)*1)</f>
        <v/>
      </c>
      <c r="AF1779" s="72">
        <f>VLOOKUP(Table1[[#This Row],[sheet]],Prg!$A$7:$J$31,5,FALSE)</f>
        <v>0</v>
      </c>
      <c r="AG1779" s="72">
        <f>ROW()</f>
        <v>1779</v>
      </c>
    </row>
    <row r="1780" spans="24:33" hidden="1" x14ac:dyDescent="0.3">
      <c r="X1780" s="66">
        <v>10</v>
      </c>
      <c r="Y1780" s="66" t="s">
        <v>489</v>
      </c>
      <c r="Z1780" s="66" t="s">
        <v>14</v>
      </c>
      <c r="AA1780" s="66" t="str">
        <f>IF(OR(VLOOKUP(Table1[[#This Row],[sheet]],Prg!$A$7:$F$31,6,FALSE)=Prg!$O$2,VLOOKUP(Table1[[#This Row],[sheet]],Prg!$A$7:$F$31,6,FALSE)=Prg!$O$3),"Yes","No")</f>
        <v>No</v>
      </c>
      <c r="AB1780" s="66" t="s">
        <v>2</v>
      </c>
      <c r="AC1780" s="72">
        <v>20</v>
      </c>
      <c r="AD1780" s="66">
        <f ca="1">IF(ISERROR(VLOOKUP(Table1[[#This Row],[item]],INDIRECT("'"&amp;Table1[[#This Row],[sheet]]&amp;"'!$A$8:$T$42"),Table1[[#This Row],[r]],FALSE)),"",VLOOKUP(Table1[[#This Row],[item]],INDIRECT("'"&amp;Table1[[#This Row],[sheet]]&amp;"'!$A$8:$T$42"),Table1[[#This Row],[r]],FALSE))</f>
        <v>0</v>
      </c>
      <c r="AE1780" s="72" t="str">
        <f>IF(VLOOKUP(Table1[[#This Row],[sheet]],Prg!$A$7:$J$31,10,FALSE)="","",VLOOKUP(Table1[[#This Row],[sheet]],Prg!$A$7:$J$31,10,FALSE)*1)</f>
        <v/>
      </c>
      <c r="AF1780" s="72">
        <f>VLOOKUP(Table1[[#This Row],[sheet]],Prg!$A$7:$J$31,5,FALSE)</f>
        <v>0</v>
      </c>
      <c r="AG1780" s="72">
        <f>ROW()</f>
        <v>1780</v>
      </c>
    </row>
    <row r="1781" spans="24:33" hidden="1" x14ac:dyDescent="0.3">
      <c r="X1781" s="66">
        <v>10</v>
      </c>
      <c r="Y1781" s="66" t="s">
        <v>490</v>
      </c>
      <c r="Z1781" s="66" t="s">
        <v>464</v>
      </c>
      <c r="AA1781" s="66" t="str">
        <f>IF(OR(VLOOKUP(Table1[[#This Row],[sheet]],Prg!$A$7:$F$31,6,FALSE)=Prg!$O$2,VLOOKUP(Table1[[#This Row],[sheet]],Prg!$A$7:$F$31,6,FALSE)=Prg!$O$3),"Yes","No")</f>
        <v>No</v>
      </c>
      <c r="AB1781" s="66" t="s">
        <v>2</v>
      </c>
      <c r="AC1781" s="72">
        <v>20</v>
      </c>
      <c r="AD1781" s="66">
        <f ca="1">IF(ISERROR(VLOOKUP(Table1[[#This Row],[item]],INDIRECT("'"&amp;Table1[[#This Row],[sheet]]&amp;"'!$A$8:$T$42"),Table1[[#This Row],[r]],FALSE)),"",VLOOKUP(Table1[[#This Row],[item]],INDIRECT("'"&amp;Table1[[#This Row],[sheet]]&amp;"'!$A$8:$T$42"),Table1[[#This Row],[r]],FALSE))</f>
        <v>0</v>
      </c>
      <c r="AE1781" s="72" t="str">
        <f>IF(VLOOKUP(Table1[[#This Row],[sheet]],Prg!$A$7:$J$31,10,FALSE)="","",VLOOKUP(Table1[[#This Row],[sheet]],Prg!$A$7:$J$31,10,FALSE)*1)</f>
        <v/>
      </c>
      <c r="AF1781" s="72">
        <f>VLOOKUP(Table1[[#This Row],[sheet]],Prg!$A$7:$J$31,5,FALSE)</f>
        <v>0</v>
      </c>
      <c r="AG1781" s="72">
        <f>ROW()</f>
        <v>1781</v>
      </c>
    </row>
    <row r="1782" spans="24:33" hidden="1" x14ac:dyDescent="0.3">
      <c r="X1782" s="66">
        <v>10</v>
      </c>
      <c r="Y1782" s="66" t="s">
        <v>491</v>
      </c>
      <c r="Z1782" s="66" t="s">
        <v>15</v>
      </c>
      <c r="AA1782" s="66" t="str">
        <f>IF(OR(VLOOKUP(Table1[[#This Row],[sheet]],Prg!$A$7:$F$31,6,FALSE)=Prg!$O$2,VLOOKUP(Table1[[#This Row],[sheet]],Prg!$A$7:$F$31,6,FALSE)=Prg!$O$3),"Yes","No")</f>
        <v>No</v>
      </c>
      <c r="AB1782" s="66" t="s">
        <v>2</v>
      </c>
      <c r="AC1782" s="72">
        <v>20</v>
      </c>
      <c r="AD1782" s="66">
        <f ca="1">IF(ISERROR(VLOOKUP(Table1[[#This Row],[item]],INDIRECT("'"&amp;Table1[[#This Row],[sheet]]&amp;"'!$A$8:$T$42"),Table1[[#This Row],[r]],FALSE)),"",VLOOKUP(Table1[[#This Row],[item]],INDIRECT("'"&amp;Table1[[#This Row],[sheet]]&amp;"'!$A$8:$T$42"),Table1[[#This Row],[r]],FALSE))</f>
        <v>0</v>
      </c>
      <c r="AE1782" s="72" t="str">
        <f>IF(VLOOKUP(Table1[[#This Row],[sheet]],Prg!$A$7:$J$31,10,FALSE)="","",VLOOKUP(Table1[[#This Row],[sheet]],Prg!$A$7:$J$31,10,FALSE)*1)</f>
        <v/>
      </c>
      <c r="AF1782" s="72">
        <f>VLOOKUP(Table1[[#This Row],[sheet]],Prg!$A$7:$J$31,5,FALSE)</f>
        <v>0</v>
      </c>
      <c r="AG1782" s="72">
        <f>ROW()</f>
        <v>1782</v>
      </c>
    </row>
    <row r="1783" spans="24:33" hidden="1" x14ac:dyDescent="0.3">
      <c r="X1783" s="66">
        <v>10</v>
      </c>
      <c r="Y1783" s="66" t="s">
        <v>492</v>
      </c>
      <c r="Z1783" s="66" t="s">
        <v>16</v>
      </c>
      <c r="AA1783" s="66" t="str">
        <f>IF(OR(VLOOKUP(Table1[[#This Row],[sheet]],Prg!$A$7:$F$31,6,FALSE)=Prg!$O$2,VLOOKUP(Table1[[#This Row],[sheet]],Prg!$A$7:$F$31,6,FALSE)=Prg!$O$3),"Yes","No")</f>
        <v>No</v>
      </c>
      <c r="AB1783" s="66" t="s">
        <v>2</v>
      </c>
      <c r="AC1783" s="72">
        <v>20</v>
      </c>
      <c r="AD1783" s="66">
        <f ca="1">IF(ISERROR(VLOOKUP(Table1[[#This Row],[item]],INDIRECT("'"&amp;Table1[[#This Row],[sheet]]&amp;"'!$A$8:$T$42"),Table1[[#This Row],[r]],FALSE)),"",VLOOKUP(Table1[[#This Row],[item]],INDIRECT("'"&amp;Table1[[#This Row],[sheet]]&amp;"'!$A$8:$T$42"),Table1[[#This Row],[r]],FALSE))</f>
        <v>0</v>
      </c>
      <c r="AE1783" s="72" t="str">
        <f>IF(VLOOKUP(Table1[[#This Row],[sheet]],Prg!$A$7:$J$31,10,FALSE)="","",VLOOKUP(Table1[[#This Row],[sheet]],Prg!$A$7:$J$31,10,FALSE)*1)</f>
        <v/>
      </c>
      <c r="AF1783" s="72">
        <f>VLOOKUP(Table1[[#This Row],[sheet]],Prg!$A$7:$J$31,5,FALSE)</f>
        <v>0</v>
      </c>
      <c r="AG1783" s="72">
        <f>ROW()</f>
        <v>1783</v>
      </c>
    </row>
    <row r="1784" spans="24:33" hidden="1" x14ac:dyDescent="0.3">
      <c r="X1784" s="66">
        <v>10</v>
      </c>
      <c r="Y1784" s="66" t="s">
        <v>493</v>
      </c>
      <c r="Z1784" s="66" t="s">
        <v>17</v>
      </c>
      <c r="AA1784" s="66" t="str">
        <f>IF(OR(VLOOKUP(Table1[[#This Row],[sheet]],Prg!$A$7:$F$31,6,FALSE)=Prg!$O$2,VLOOKUP(Table1[[#This Row],[sheet]],Prg!$A$7:$F$31,6,FALSE)=Prg!$O$3),"Yes","No")</f>
        <v>No</v>
      </c>
      <c r="AB1784" s="66" t="s">
        <v>2</v>
      </c>
      <c r="AC1784" s="72">
        <v>20</v>
      </c>
      <c r="AD1784" s="66">
        <f ca="1">IF(ISERROR(VLOOKUP(Table1[[#This Row],[item]],INDIRECT("'"&amp;Table1[[#This Row],[sheet]]&amp;"'!$A$8:$T$42"),Table1[[#This Row],[r]],FALSE)),"",VLOOKUP(Table1[[#This Row],[item]],INDIRECT("'"&amp;Table1[[#This Row],[sheet]]&amp;"'!$A$8:$T$42"),Table1[[#This Row],[r]],FALSE))</f>
        <v>0</v>
      </c>
      <c r="AE1784" s="72" t="str">
        <f>IF(VLOOKUP(Table1[[#This Row],[sheet]],Prg!$A$7:$J$31,10,FALSE)="","",VLOOKUP(Table1[[#This Row],[sheet]],Prg!$A$7:$J$31,10,FALSE)*1)</f>
        <v/>
      </c>
      <c r="AF1784" s="72">
        <f>VLOOKUP(Table1[[#This Row],[sheet]],Prg!$A$7:$J$31,5,FALSE)</f>
        <v>0</v>
      </c>
      <c r="AG1784" s="72">
        <f>ROW()</f>
        <v>1784</v>
      </c>
    </row>
    <row r="1785" spans="24:33" hidden="1" x14ac:dyDescent="0.3">
      <c r="X1785" s="66">
        <v>10</v>
      </c>
      <c r="Y1785" s="66" t="s">
        <v>494</v>
      </c>
      <c r="Z1785" s="66" t="s">
        <v>465</v>
      </c>
      <c r="AA1785" s="66" t="str">
        <f>IF(OR(VLOOKUP(Table1[[#This Row],[sheet]],Prg!$A$7:$F$31,6,FALSE)=Prg!$O$2,VLOOKUP(Table1[[#This Row],[sheet]],Prg!$A$7:$F$31,6,FALSE)=Prg!$O$3),"Yes","No")</f>
        <v>No</v>
      </c>
      <c r="AB1785" s="66" t="s">
        <v>2</v>
      </c>
      <c r="AC1785" s="72">
        <v>20</v>
      </c>
      <c r="AD1785" s="66">
        <f ca="1">IF(ISERROR(VLOOKUP(Table1[[#This Row],[item]],INDIRECT("'"&amp;Table1[[#This Row],[sheet]]&amp;"'!$A$8:$T$42"),Table1[[#This Row],[r]],FALSE)),"",VLOOKUP(Table1[[#This Row],[item]],INDIRECT("'"&amp;Table1[[#This Row],[sheet]]&amp;"'!$A$8:$T$42"),Table1[[#This Row],[r]],FALSE))</f>
        <v>0</v>
      </c>
      <c r="AE1785" s="72" t="str">
        <f>IF(VLOOKUP(Table1[[#This Row],[sheet]],Prg!$A$7:$J$31,10,FALSE)="","",VLOOKUP(Table1[[#This Row],[sheet]],Prg!$A$7:$J$31,10,FALSE)*1)</f>
        <v/>
      </c>
      <c r="AF1785" s="72">
        <f>VLOOKUP(Table1[[#This Row],[sheet]],Prg!$A$7:$J$31,5,FALSE)</f>
        <v>0</v>
      </c>
      <c r="AG1785" s="72">
        <f>ROW()</f>
        <v>1785</v>
      </c>
    </row>
    <row r="1786" spans="24:33" hidden="1" x14ac:dyDescent="0.3">
      <c r="X1786" s="66">
        <v>10</v>
      </c>
      <c r="Y1786" s="66" t="s">
        <v>495</v>
      </c>
      <c r="Z1786" s="66" t="s">
        <v>18</v>
      </c>
      <c r="AA1786" s="66" t="str">
        <f>IF(OR(VLOOKUP(Table1[[#This Row],[sheet]],Prg!$A$7:$F$31,6,FALSE)=Prg!$O$2,VLOOKUP(Table1[[#This Row],[sheet]],Prg!$A$7:$F$31,6,FALSE)=Prg!$O$3),"Yes","No")</f>
        <v>No</v>
      </c>
      <c r="AB1786" s="66" t="s">
        <v>2</v>
      </c>
      <c r="AC1786" s="72">
        <v>20</v>
      </c>
      <c r="AD1786" s="66">
        <f ca="1">IF(ISERROR(VLOOKUP(Table1[[#This Row],[item]],INDIRECT("'"&amp;Table1[[#This Row],[sheet]]&amp;"'!$A$8:$T$42"),Table1[[#This Row],[r]],FALSE)),"",VLOOKUP(Table1[[#This Row],[item]],INDIRECT("'"&amp;Table1[[#This Row],[sheet]]&amp;"'!$A$8:$T$42"),Table1[[#This Row],[r]],FALSE))</f>
        <v>0</v>
      </c>
      <c r="AE1786" s="72" t="str">
        <f>IF(VLOOKUP(Table1[[#This Row],[sheet]],Prg!$A$7:$J$31,10,FALSE)="","",VLOOKUP(Table1[[#This Row],[sheet]],Prg!$A$7:$J$31,10,FALSE)*1)</f>
        <v/>
      </c>
      <c r="AF1786" s="72">
        <f>VLOOKUP(Table1[[#This Row],[sheet]],Prg!$A$7:$J$31,5,FALSE)</f>
        <v>0</v>
      </c>
      <c r="AG1786" s="72">
        <f>ROW()</f>
        <v>1786</v>
      </c>
    </row>
    <row r="1787" spans="24:33" hidden="1" x14ac:dyDescent="0.3">
      <c r="X1787" s="66">
        <v>10</v>
      </c>
      <c r="Y1787" s="66" t="s">
        <v>496</v>
      </c>
      <c r="Z1787" s="66" t="s">
        <v>19</v>
      </c>
      <c r="AA1787" s="66" t="str">
        <f>IF(OR(VLOOKUP(Table1[[#This Row],[sheet]],Prg!$A$7:$F$31,6,FALSE)=Prg!$O$2,VLOOKUP(Table1[[#This Row],[sheet]],Prg!$A$7:$F$31,6,FALSE)=Prg!$O$3),"Yes","No")</f>
        <v>No</v>
      </c>
      <c r="AB1787" s="66" t="s">
        <v>2</v>
      </c>
      <c r="AC1787" s="72">
        <v>20</v>
      </c>
      <c r="AD1787" s="66">
        <f ca="1">IF(ISERROR(VLOOKUP(Table1[[#This Row],[item]],INDIRECT("'"&amp;Table1[[#This Row],[sheet]]&amp;"'!$A$8:$T$42"),Table1[[#This Row],[r]],FALSE)),"",VLOOKUP(Table1[[#This Row],[item]],INDIRECT("'"&amp;Table1[[#This Row],[sheet]]&amp;"'!$A$8:$T$42"),Table1[[#This Row],[r]],FALSE))</f>
        <v>0</v>
      </c>
      <c r="AE1787" s="72" t="str">
        <f>IF(VLOOKUP(Table1[[#This Row],[sheet]],Prg!$A$7:$J$31,10,FALSE)="","",VLOOKUP(Table1[[#This Row],[sheet]],Prg!$A$7:$J$31,10,FALSE)*1)</f>
        <v/>
      </c>
      <c r="AF1787" s="72">
        <f>VLOOKUP(Table1[[#This Row],[sheet]],Prg!$A$7:$J$31,5,FALSE)</f>
        <v>0</v>
      </c>
      <c r="AG1787" s="72">
        <f>ROW()</f>
        <v>1787</v>
      </c>
    </row>
    <row r="1788" spans="24:33" hidden="1" x14ac:dyDescent="0.3">
      <c r="X1788" s="66">
        <v>10</v>
      </c>
      <c r="Y1788" s="66" t="s">
        <v>497</v>
      </c>
      <c r="Z1788" s="66" t="s">
        <v>20</v>
      </c>
      <c r="AA1788" s="66" t="str">
        <f>IF(OR(VLOOKUP(Table1[[#This Row],[sheet]],Prg!$A$7:$F$31,6,FALSE)=Prg!$O$2,VLOOKUP(Table1[[#This Row],[sheet]],Prg!$A$7:$F$31,6,FALSE)=Prg!$O$3),"Yes","No")</f>
        <v>No</v>
      </c>
      <c r="AB1788" s="66" t="s">
        <v>2</v>
      </c>
      <c r="AC1788" s="72">
        <v>20</v>
      </c>
      <c r="AD1788" s="66">
        <f ca="1">IF(ISERROR(VLOOKUP(Table1[[#This Row],[item]],INDIRECT("'"&amp;Table1[[#This Row],[sheet]]&amp;"'!$A$8:$T$42"),Table1[[#This Row],[r]],FALSE)),"",VLOOKUP(Table1[[#This Row],[item]],INDIRECT("'"&amp;Table1[[#This Row],[sheet]]&amp;"'!$A$8:$T$42"),Table1[[#This Row],[r]],FALSE))</f>
        <v>0</v>
      </c>
      <c r="AE1788" s="72" t="str">
        <f>IF(VLOOKUP(Table1[[#This Row],[sheet]],Prg!$A$7:$J$31,10,FALSE)="","",VLOOKUP(Table1[[#This Row],[sheet]],Prg!$A$7:$J$31,10,FALSE)*1)</f>
        <v/>
      </c>
      <c r="AF1788" s="72">
        <f>VLOOKUP(Table1[[#This Row],[sheet]],Prg!$A$7:$J$31,5,FALSE)</f>
        <v>0</v>
      </c>
      <c r="AG1788" s="72">
        <f>ROW()</f>
        <v>1788</v>
      </c>
    </row>
    <row r="1789" spans="24:33" hidden="1" x14ac:dyDescent="0.3">
      <c r="X1789" s="66">
        <v>10</v>
      </c>
      <c r="Y1789" s="66" t="s">
        <v>498</v>
      </c>
      <c r="Z1789" s="66" t="s">
        <v>466</v>
      </c>
      <c r="AA1789" s="66" t="str">
        <f>IF(OR(VLOOKUP(Table1[[#This Row],[sheet]],Prg!$A$7:$F$31,6,FALSE)=Prg!$O$2,VLOOKUP(Table1[[#This Row],[sheet]],Prg!$A$7:$F$31,6,FALSE)=Prg!$O$3),"Yes","No")</f>
        <v>No</v>
      </c>
      <c r="AB1789" s="66" t="s">
        <v>2</v>
      </c>
      <c r="AC1789" s="72">
        <v>20</v>
      </c>
      <c r="AD1789" s="66">
        <f ca="1">IF(ISERROR(VLOOKUP(Table1[[#This Row],[item]],INDIRECT("'"&amp;Table1[[#This Row],[sheet]]&amp;"'!$A$8:$T$42"),Table1[[#This Row],[r]],FALSE)),"",VLOOKUP(Table1[[#This Row],[item]],INDIRECT("'"&amp;Table1[[#This Row],[sheet]]&amp;"'!$A$8:$T$42"),Table1[[#This Row],[r]],FALSE))</f>
        <v>0</v>
      </c>
      <c r="AE1789" s="72" t="str">
        <f>IF(VLOOKUP(Table1[[#This Row],[sheet]],Prg!$A$7:$J$31,10,FALSE)="","",VLOOKUP(Table1[[#This Row],[sheet]],Prg!$A$7:$J$31,10,FALSE)*1)</f>
        <v/>
      </c>
      <c r="AF1789" s="72">
        <f>VLOOKUP(Table1[[#This Row],[sheet]],Prg!$A$7:$J$31,5,FALSE)</f>
        <v>0</v>
      </c>
      <c r="AG1789" s="72">
        <f>ROW()</f>
        <v>1789</v>
      </c>
    </row>
    <row r="1790" spans="24:33" hidden="1" x14ac:dyDescent="0.3">
      <c r="X1790" s="66">
        <v>10</v>
      </c>
      <c r="Y1790" s="66" t="s">
        <v>499</v>
      </c>
      <c r="Z1790" s="66" t="s">
        <v>21</v>
      </c>
      <c r="AA1790" s="66" t="str">
        <f>IF(OR(VLOOKUP(Table1[[#This Row],[sheet]],Prg!$A$7:$F$31,6,FALSE)=Prg!$O$2,VLOOKUP(Table1[[#This Row],[sheet]],Prg!$A$7:$F$31,6,FALSE)=Prg!$O$3),"Yes","No")</f>
        <v>No</v>
      </c>
      <c r="AB1790" s="66" t="s">
        <v>2</v>
      </c>
      <c r="AC1790" s="72">
        <v>20</v>
      </c>
      <c r="AD1790" s="66">
        <f ca="1">IF(ISERROR(VLOOKUP(Table1[[#This Row],[item]],INDIRECT("'"&amp;Table1[[#This Row],[sheet]]&amp;"'!$A$8:$T$42"),Table1[[#This Row],[r]],FALSE)),"",VLOOKUP(Table1[[#This Row],[item]],INDIRECT("'"&amp;Table1[[#This Row],[sheet]]&amp;"'!$A$8:$T$42"),Table1[[#This Row],[r]],FALSE))</f>
        <v>0</v>
      </c>
      <c r="AE1790" s="72" t="str">
        <f>IF(VLOOKUP(Table1[[#This Row],[sheet]],Prg!$A$7:$J$31,10,FALSE)="","",VLOOKUP(Table1[[#This Row],[sheet]],Prg!$A$7:$J$31,10,FALSE)*1)</f>
        <v/>
      </c>
      <c r="AF1790" s="72">
        <f>VLOOKUP(Table1[[#This Row],[sheet]],Prg!$A$7:$J$31,5,FALSE)</f>
        <v>0</v>
      </c>
      <c r="AG1790" s="72">
        <f>ROW()</f>
        <v>1790</v>
      </c>
    </row>
    <row r="1791" spans="24:33" hidden="1" x14ac:dyDescent="0.3">
      <c r="X1791" s="66">
        <v>10</v>
      </c>
      <c r="Y1791" s="66" t="s">
        <v>500</v>
      </c>
      <c r="Z1791" s="66" t="s">
        <v>22</v>
      </c>
      <c r="AA1791" s="66" t="str">
        <f>IF(OR(VLOOKUP(Table1[[#This Row],[sheet]],Prg!$A$7:$F$31,6,FALSE)=Prg!$O$2,VLOOKUP(Table1[[#This Row],[sheet]],Prg!$A$7:$F$31,6,FALSE)=Prg!$O$3),"Yes","No")</f>
        <v>No</v>
      </c>
      <c r="AB1791" s="66" t="s">
        <v>2</v>
      </c>
      <c r="AC1791" s="72">
        <v>20</v>
      </c>
      <c r="AD1791" s="66">
        <f ca="1">IF(ISERROR(VLOOKUP(Table1[[#This Row],[item]],INDIRECT("'"&amp;Table1[[#This Row],[sheet]]&amp;"'!$A$8:$T$42"),Table1[[#This Row],[r]],FALSE)),"",VLOOKUP(Table1[[#This Row],[item]],INDIRECT("'"&amp;Table1[[#This Row],[sheet]]&amp;"'!$A$8:$T$42"),Table1[[#This Row],[r]],FALSE))</f>
        <v>0</v>
      </c>
      <c r="AE1791" s="72" t="str">
        <f>IF(VLOOKUP(Table1[[#This Row],[sheet]],Prg!$A$7:$J$31,10,FALSE)="","",VLOOKUP(Table1[[#This Row],[sheet]],Prg!$A$7:$J$31,10,FALSE)*1)</f>
        <v/>
      </c>
      <c r="AF1791" s="72">
        <f>VLOOKUP(Table1[[#This Row],[sheet]],Prg!$A$7:$J$31,5,FALSE)</f>
        <v>0</v>
      </c>
      <c r="AG1791" s="72">
        <f>ROW()</f>
        <v>1791</v>
      </c>
    </row>
    <row r="1792" spans="24:33" hidden="1" x14ac:dyDescent="0.3">
      <c r="X1792" s="66">
        <v>10</v>
      </c>
      <c r="Y1792" s="66" t="s">
        <v>501</v>
      </c>
      <c r="Z1792" s="66" t="s">
        <v>23</v>
      </c>
      <c r="AA1792" s="66" t="str">
        <f>IF(OR(VLOOKUP(Table1[[#This Row],[sheet]],Prg!$A$7:$F$31,6,FALSE)=Prg!$O$2,VLOOKUP(Table1[[#This Row],[sheet]],Prg!$A$7:$F$31,6,FALSE)=Prg!$O$3),"Yes","No")</f>
        <v>No</v>
      </c>
      <c r="AB1792" s="66" t="s">
        <v>2</v>
      </c>
      <c r="AC1792" s="72">
        <v>20</v>
      </c>
      <c r="AD1792" s="66">
        <f ca="1">IF(ISERROR(VLOOKUP(Table1[[#This Row],[item]],INDIRECT("'"&amp;Table1[[#This Row],[sheet]]&amp;"'!$A$8:$T$42"),Table1[[#This Row],[r]],FALSE)),"",VLOOKUP(Table1[[#This Row],[item]],INDIRECT("'"&amp;Table1[[#This Row],[sheet]]&amp;"'!$A$8:$T$42"),Table1[[#This Row],[r]],FALSE))</f>
        <v>0</v>
      </c>
      <c r="AE1792" s="72" t="str">
        <f>IF(VLOOKUP(Table1[[#This Row],[sheet]],Prg!$A$7:$J$31,10,FALSE)="","",VLOOKUP(Table1[[#This Row],[sheet]],Prg!$A$7:$J$31,10,FALSE)*1)</f>
        <v/>
      </c>
      <c r="AF1792" s="72">
        <f>VLOOKUP(Table1[[#This Row],[sheet]],Prg!$A$7:$J$31,5,FALSE)</f>
        <v>0</v>
      </c>
      <c r="AG1792" s="72">
        <f>ROW()</f>
        <v>1792</v>
      </c>
    </row>
    <row r="1793" spans="24:33" hidden="1" x14ac:dyDescent="0.3">
      <c r="X1793" s="66">
        <v>10</v>
      </c>
      <c r="Y1793" s="66" t="s">
        <v>502</v>
      </c>
      <c r="Z1793" s="66" t="s">
        <v>467</v>
      </c>
      <c r="AA1793" s="66" t="str">
        <f>IF(OR(VLOOKUP(Table1[[#This Row],[sheet]],Prg!$A$7:$F$31,6,FALSE)=Prg!$O$2,VLOOKUP(Table1[[#This Row],[sheet]],Prg!$A$7:$F$31,6,FALSE)=Prg!$O$3),"Yes","No")</f>
        <v>No</v>
      </c>
      <c r="AB1793" s="66" t="s">
        <v>2</v>
      </c>
      <c r="AC1793" s="72">
        <v>20</v>
      </c>
      <c r="AD1793" s="66">
        <f ca="1">IF(ISERROR(VLOOKUP(Table1[[#This Row],[item]],INDIRECT("'"&amp;Table1[[#This Row],[sheet]]&amp;"'!$A$8:$T$42"),Table1[[#This Row],[r]],FALSE)),"",VLOOKUP(Table1[[#This Row],[item]],INDIRECT("'"&amp;Table1[[#This Row],[sheet]]&amp;"'!$A$8:$T$42"),Table1[[#This Row],[r]],FALSE))</f>
        <v>0</v>
      </c>
      <c r="AE1793" s="72" t="str">
        <f>IF(VLOOKUP(Table1[[#This Row],[sheet]],Prg!$A$7:$J$31,10,FALSE)="","",VLOOKUP(Table1[[#This Row],[sheet]],Prg!$A$7:$J$31,10,FALSE)*1)</f>
        <v/>
      </c>
      <c r="AF1793" s="72">
        <f>VLOOKUP(Table1[[#This Row],[sheet]],Prg!$A$7:$J$31,5,FALSE)</f>
        <v>0</v>
      </c>
      <c r="AG1793" s="72">
        <f>ROW()</f>
        <v>1793</v>
      </c>
    </row>
    <row r="1794" spans="24:33" hidden="1" x14ac:dyDescent="0.3">
      <c r="X1794" s="66">
        <v>10</v>
      </c>
      <c r="Y1794" s="66" t="s">
        <v>473</v>
      </c>
      <c r="Z1794" s="66" t="s">
        <v>1</v>
      </c>
      <c r="AA1794" s="66" t="str">
        <f>IF(OR(VLOOKUP(Table1[[#This Row],[sheet]],Prg!$A$7:$F$31,6,FALSE)=Prg!$O$2,VLOOKUP(Table1[[#This Row],[sheet]],Prg!$A$7:$F$31,6,FALSE)=Prg!$O$3),"Yes","No")</f>
        <v>No</v>
      </c>
      <c r="AB1794" s="66" t="s">
        <v>2</v>
      </c>
      <c r="AC1794" s="72">
        <v>20</v>
      </c>
      <c r="AD1794" s="66">
        <f ca="1">IF(ISERROR(VLOOKUP(Table1[[#This Row],[item]],INDIRECT("'"&amp;Table1[[#This Row],[sheet]]&amp;"'!$A$8:$T$42"),Table1[[#This Row],[r]],FALSE)),"",VLOOKUP(Table1[[#This Row],[item]],INDIRECT("'"&amp;Table1[[#This Row],[sheet]]&amp;"'!$A$8:$T$42"),Table1[[#This Row],[r]],FALSE))</f>
        <v>0</v>
      </c>
      <c r="AE1794" s="72" t="str">
        <f>IF(VLOOKUP(Table1[[#This Row],[sheet]],Prg!$A$7:$J$31,10,FALSE)="","",VLOOKUP(Table1[[#This Row],[sheet]],Prg!$A$7:$J$31,10,FALSE)*1)</f>
        <v/>
      </c>
      <c r="AF1794" s="72">
        <f>VLOOKUP(Table1[[#This Row],[sheet]],Prg!$A$7:$J$31,5,FALSE)</f>
        <v>0</v>
      </c>
      <c r="AG1794" s="72">
        <f>ROW()</f>
        <v>1794</v>
      </c>
    </row>
    <row r="1795" spans="24:33" hidden="1" x14ac:dyDescent="0.3">
      <c r="X1795" s="66">
        <v>10</v>
      </c>
      <c r="Y1795" s="66" t="s">
        <v>474</v>
      </c>
      <c r="Z1795" s="66" t="s">
        <v>24</v>
      </c>
      <c r="AA1795" s="66" t="str">
        <f>IF(OR(VLOOKUP(Table1[[#This Row],[sheet]],Prg!$A$7:$F$31,6,FALSE)=Prg!$O$2,VLOOKUP(Table1[[#This Row],[sheet]],Prg!$A$7:$F$31,6,FALSE)=Prg!$O$3),"Yes","No")</f>
        <v>No</v>
      </c>
      <c r="AB1795" s="66" t="s">
        <v>2</v>
      </c>
      <c r="AC1795" s="72">
        <v>20</v>
      </c>
      <c r="AD1795" s="66">
        <f ca="1">IF(ISERROR(VLOOKUP(Table1[[#This Row],[item]],INDIRECT("'"&amp;Table1[[#This Row],[sheet]]&amp;"'!$A$8:$T$42"),Table1[[#This Row],[r]],FALSE)),"",VLOOKUP(Table1[[#This Row],[item]],INDIRECT("'"&amp;Table1[[#This Row],[sheet]]&amp;"'!$A$8:$T$42"),Table1[[#This Row],[r]],FALSE))</f>
        <v>0</v>
      </c>
      <c r="AE1795" s="72" t="str">
        <f>IF(VLOOKUP(Table1[[#This Row],[sheet]],Prg!$A$7:$J$31,10,FALSE)="","",VLOOKUP(Table1[[#This Row],[sheet]],Prg!$A$7:$J$31,10,FALSE)*1)</f>
        <v/>
      </c>
      <c r="AF1795" s="72">
        <f>VLOOKUP(Table1[[#This Row],[sheet]],Prg!$A$7:$J$31,5,FALSE)</f>
        <v>0</v>
      </c>
      <c r="AG1795" s="72">
        <f>ROW()</f>
        <v>1795</v>
      </c>
    </row>
    <row r="1796" spans="24:33" hidden="1" x14ac:dyDescent="0.3">
      <c r="X1796" s="66">
        <v>10</v>
      </c>
      <c r="Y1796" s="66" t="s">
        <v>477</v>
      </c>
      <c r="Z1796" s="66" t="s">
        <v>25</v>
      </c>
      <c r="AA1796" s="66" t="str">
        <f>IF(OR(VLOOKUP(Table1[[#This Row],[sheet]],Prg!$A$7:$F$31,6,FALSE)=Prg!$O$2,VLOOKUP(Table1[[#This Row],[sheet]],Prg!$A$7:$F$31,6,FALSE)=Prg!$O$3),"Yes","No")</f>
        <v>No</v>
      </c>
      <c r="AB1796" s="66" t="s">
        <v>2</v>
      </c>
      <c r="AC1796" s="72">
        <v>20</v>
      </c>
      <c r="AD1796" s="66">
        <f ca="1">IF(ISERROR(VLOOKUP(Table1[[#This Row],[item]],INDIRECT("'"&amp;Table1[[#This Row],[sheet]]&amp;"'!$A$8:$T$42"),Table1[[#This Row],[r]],FALSE)),"",VLOOKUP(Table1[[#This Row],[item]],INDIRECT("'"&amp;Table1[[#This Row],[sheet]]&amp;"'!$A$8:$T$42"),Table1[[#This Row],[r]],FALSE))</f>
        <v>0</v>
      </c>
      <c r="AE1796" s="72" t="str">
        <f>IF(VLOOKUP(Table1[[#This Row],[sheet]],Prg!$A$7:$J$31,10,FALSE)="","",VLOOKUP(Table1[[#This Row],[sheet]],Prg!$A$7:$J$31,10,FALSE)*1)</f>
        <v/>
      </c>
      <c r="AF1796" s="72">
        <f>VLOOKUP(Table1[[#This Row],[sheet]],Prg!$A$7:$J$31,5,FALSE)</f>
        <v>0</v>
      </c>
      <c r="AG1796" s="72">
        <f>ROW()</f>
        <v>1796</v>
      </c>
    </row>
    <row r="1797" spans="24:33" hidden="1" x14ac:dyDescent="0.3">
      <c r="X1797" s="66">
        <v>10</v>
      </c>
      <c r="Y1797" s="66" t="s">
        <v>478</v>
      </c>
      <c r="Z1797" s="66" t="s">
        <v>26</v>
      </c>
      <c r="AA1797" s="66" t="str">
        <f>IF(OR(VLOOKUP(Table1[[#This Row],[sheet]],Prg!$A$7:$F$31,6,FALSE)=Prg!$O$2,VLOOKUP(Table1[[#This Row],[sheet]],Prg!$A$7:$F$31,6,FALSE)=Prg!$O$3),"Yes","No")</f>
        <v>No</v>
      </c>
      <c r="AB1797" s="66" t="s">
        <v>2</v>
      </c>
      <c r="AC1797" s="72">
        <v>20</v>
      </c>
      <c r="AD1797" s="66">
        <f ca="1">IF(ISERROR(VLOOKUP(Table1[[#This Row],[item]],INDIRECT("'"&amp;Table1[[#This Row],[sheet]]&amp;"'!$A$8:$T$42"),Table1[[#This Row],[r]],FALSE)),"",VLOOKUP(Table1[[#This Row],[item]],INDIRECT("'"&amp;Table1[[#This Row],[sheet]]&amp;"'!$A$8:$T$42"),Table1[[#This Row],[r]],FALSE))</f>
        <v>0</v>
      </c>
      <c r="AE1797" s="72" t="str">
        <f>IF(VLOOKUP(Table1[[#This Row],[sheet]],Prg!$A$7:$J$31,10,FALSE)="","",VLOOKUP(Table1[[#This Row],[sheet]],Prg!$A$7:$J$31,10,FALSE)*1)</f>
        <v/>
      </c>
      <c r="AF1797" s="72">
        <f>VLOOKUP(Table1[[#This Row],[sheet]],Prg!$A$7:$J$31,5,FALSE)</f>
        <v>0</v>
      </c>
      <c r="AG1797" s="72">
        <f>ROW()</f>
        <v>1797</v>
      </c>
    </row>
    <row r="1798" spans="24:33" hidden="1" x14ac:dyDescent="0.3">
      <c r="X1798" s="66">
        <v>10</v>
      </c>
      <c r="Y1798" s="66" t="s">
        <v>479</v>
      </c>
      <c r="Z1798" s="66" t="s">
        <v>27</v>
      </c>
      <c r="AA1798" s="66" t="str">
        <f>IF(OR(VLOOKUP(Table1[[#This Row],[sheet]],Prg!$A$7:$F$31,6,FALSE)=Prg!$O$2,VLOOKUP(Table1[[#This Row],[sheet]],Prg!$A$7:$F$31,6,FALSE)=Prg!$O$3),"Yes","No")</f>
        <v>No</v>
      </c>
      <c r="AB1798" s="66" t="s">
        <v>2</v>
      </c>
      <c r="AC1798" s="72">
        <v>20</v>
      </c>
      <c r="AD1798" s="66">
        <f ca="1">IF(ISERROR(VLOOKUP(Table1[[#This Row],[item]],INDIRECT("'"&amp;Table1[[#This Row],[sheet]]&amp;"'!$A$8:$T$42"),Table1[[#This Row],[r]],FALSE)),"",VLOOKUP(Table1[[#This Row],[item]],INDIRECT("'"&amp;Table1[[#This Row],[sheet]]&amp;"'!$A$8:$T$42"),Table1[[#This Row],[r]],FALSE))</f>
        <v>0</v>
      </c>
      <c r="AE1798" s="72" t="str">
        <f>IF(VLOOKUP(Table1[[#This Row],[sheet]],Prg!$A$7:$J$31,10,FALSE)="","",VLOOKUP(Table1[[#This Row],[sheet]],Prg!$A$7:$J$31,10,FALSE)*1)</f>
        <v/>
      </c>
      <c r="AF1798" s="72">
        <f>VLOOKUP(Table1[[#This Row],[sheet]],Prg!$A$7:$J$31,5,FALSE)</f>
        <v>0</v>
      </c>
      <c r="AG1798" s="72">
        <f>ROW()</f>
        <v>1798</v>
      </c>
    </row>
    <row r="1799" spans="24:33" hidden="1" x14ac:dyDescent="0.3">
      <c r="X1799" s="66">
        <v>10</v>
      </c>
      <c r="Y1799" s="66" t="s">
        <v>475</v>
      </c>
      <c r="Z1799" s="66" t="s">
        <v>28</v>
      </c>
      <c r="AA1799" s="66" t="str">
        <f>IF(OR(VLOOKUP(Table1[[#This Row],[sheet]],Prg!$A$7:$F$31,6,FALSE)=Prg!$O$2,VLOOKUP(Table1[[#This Row],[sheet]],Prg!$A$7:$F$31,6,FALSE)=Prg!$O$3),"Yes","No")</f>
        <v>No</v>
      </c>
      <c r="AB1799" s="66" t="s">
        <v>2</v>
      </c>
      <c r="AC1799" s="72">
        <v>20</v>
      </c>
      <c r="AD1799" s="66">
        <f ca="1">IF(ISERROR(VLOOKUP(Table1[[#This Row],[item]],INDIRECT("'"&amp;Table1[[#This Row],[sheet]]&amp;"'!$A$8:$T$42"),Table1[[#This Row],[r]],FALSE)),"",VLOOKUP(Table1[[#This Row],[item]],INDIRECT("'"&amp;Table1[[#This Row],[sheet]]&amp;"'!$A$8:$T$42"),Table1[[#This Row],[r]],FALSE))</f>
        <v>0</v>
      </c>
      <c r="AE1799" s="72" t="str">
        <f>IF(VLOOKUP(Table1[[#This Row],[sheet]],Prg!$A$7:$J$31,10,FALSE)="","",VLOOKUP(Table1[[#This Row],[sheet]],Prg!$A$7:$J$31,10,FALSE)*1)</f>
        <v/>
      </c>
      <c r="AF1799" s="72">
        <f>VLOOKUP(Table1[[#This Row],[sheet]],Prg!$A$7:$J$31,5,FALSE)</f>
        <v>0</v>
      </c>
      <c r="AG1799" s="72">
        <f>ROW()</f>
        <v>1799</v>
      </c>
    </row>
    <row r="1800" spans="24:33" hidden="1" x14ac:dyDescent="0.3">
      <c r="X1800" s="66">
        <v>10</v>
      </c>
      <c r="Y1800" s="66" t="s">
        <v>480</v>
      </c>
      <c r="Z1800" s="66" t="s">
        <v>29</v>
      </c>
      <c r="AA1800" s="66" t="str">
        <f>IF(OR(VLOOKUP(Table1[[#This Row],[sheet]],Prg!$A$7:$F$31,6,FALSE)=Prg!$O$2,VLOOKUP(Table1[[#This Row],[sheet]],Prg!$A$7:$F$31,6,FALSE)=Prg!$O$3),"Yes","No")</f>
        <v>No</v>
      </c>
      <c r="AB1800" s="66" t="s">
        <v>2</v>
      </c>
      <c r="AC1800" s="72">
        <v>20</v>
      </c>
      <c r="AD1800" s="66">
        <f ca="1">IF(ISERROR(VLOOKUP(Table1[[#This Row],[item]],INDIRECT("'"&amp;Table1[[#This Row],[sheet]]&amp;"'!$A$8:$T$42"),Table1[[#This Row],[r]],FALSE)),"",VLOOKUP(Table1[[#This Row],[item]],INDIRECT("'"&amp;Table1[[#This Row],[sheet]]&amp;"'!$A$8:$T$42"),Table1[[#This Row],[r]],FALSE))</f>
        <v>0</v>
      </c>
      <c r="AE1800" s="72" t="str">
        <f>IF(VLOOKUP(Table1[[#This Row],[sheet]],Prg!$A$7:$J$31,10,FALSE)="","",VLOOKUP(Table1[[#This Row],[sheet]],Prg!$A$7:$J$31,10,FALSE)*1)</f>
        <v/>
      </c>
      <c r="AF1800" s="72">
        <f>VLOOKUP(Table1[[#This Row],[sheet]],Prg!$A$7:$J$31,5,FALSE)</f>
        <v>0</v>
      </c>
      <c r="AG1800" s="72">
        <f>ROW()</f>
        <v>1800</v>
      </c>
    </row>
    <row r="1801" spans="24:33" hidden="1" x14ac:dyDescent="0.3">
      <c r="X1801" s="66">
        <v>10</v>
      </c>
      <c r="Y1801" s="66" t="s">
        <v>481</v>
      </c>
      <c r="Z1801" s="66" t="s">
        <v>30</v>
      </c>
      <c r="AA1801" s="66" t="str">
        <f>IF(OR(VLOOKUP(Table1[[#This Row],[sheet]],Prg!$A$7:$F$31,6,FALSE)=Prg!$O$2,VLOOKUP(Table1[[#This Row],[sheet]],Prg!$A$7:$F$31,6,FALSE)=Prg!$O$3),"Yes","No")</f>
        <v>No</v>
      </c>
      <c r="AB1801" s="66" t="s">
        <v>2</v>
      </c>
      <c r="AC1801" s="72">
        <v>20</v>
      </c>
      <c r="AD1801" s="66">
        <f ca="1">IF(ISERROR(VLOOKUP(Table1[[#This Row],[item]],INDIRECT("'"&amp;Table1[[#This Row],[sheet]]&amp;"'!$A$8:$T$42"),Table1[[#This Row],[r]],FALSE)),"",VLOOKUP(Table1[[#This Row],[item]],INDIRECT("'"&amp;Table1[[#This Row],[sheet]]&amp;"'!$A$8:$T$42"),Table1[[#This Row],[r]],FALSE))</f>
        <v>0</v>
      </c>
      <c r="AE1801" s="72" t="str">
        <f>IF(VLOOKUP(Table1[[#This Row],[sheet]],Prg!$A$7:$J$31,10,FALSE)="","",VLOOKUP(Table1[[#This Row],[sheet]],Prg!$A$7:$J$31,10,FALSE)*1)</f>
        <v/>
      </c>
      <c r="AF1801" s="72">
        <f>VLOOKUP(Table1[[#This Row],[sheet]],Prg!$A$7:$J$31,5,FALSE)</f>
        <v>0</v>
      </c>
      <c r="AG1801" s="72">
        <f>ROW()</f>
        <v>1801</v>
      </c>
    </row>
    <row r="1802" spans="24:33" hidden="1" x14ac:dyDescent="0.3">
      <c r="X1802" s="66">
        <v>10</v>
      </c>
      <c r="Y1802" s="66" t="s">
        <v>482</v>
      </c>
      <c r="Z1802" s="66" t="s">
        <v>27</v>
      </c>
      <c r="AA1802" s="66" t="str">
        <f>IF(OR(VLOOKUP(Table1[[#This Row],[sheet]],Prg!$A$7:$F$31,6,FALSE)=Prg!$O$2,VLOOKUP(Table1[[#This Row],[sheet]],Prg!$A$7:$F$31,6,FALSE)=Prg!$O$3),"Yes","No")</f>
        <v>No</v>
      </c>
      <c r="AB1802" s="66" t="s">
        <v>2</v>
      </c>
      <c r="AC1802" s="72">
        <v>20</v>
      </c>
      <c r="AD1802" s="66">
        <f ca="1">IF(ISERROR(VLOOKUP(Table1[[#This Row],[item]],INDIRECT("'"&amp;Table1[[#This Row],[sheet]]&amp;"'!$A$8:$T$42"),Table1[[#This Row],[r]],FALSE)),"",VLOOKUP(Table1[[#This Row],[item]],INDIRECT("'"&amp;Table1[[#This Row],[sheet]]&amp;"'!$A$8:$T$42"),Table1[[#This Row],[r]],FALSE))</f>
        <v>0</v>
      </c>
      <c r="AE1802" s="72" t="str">
        <f>IF(VLOOKUP(Table1[[#This Row],[sheet]],Prg!$A$7:$J$31,10,FALSE)="","",VLOOKUP(Table1[[#This Row],[sheet]],Prg!$A$7:$J$31,10,FALSE)*1)</f>
        <v/>
      </c>
      <c r="AF1802" s="72">
        <f>VLOOKUP(Table1[[#This Row],[sheet]],Prg!$A$7:$J$31,5,FALSE)</f>
        <v>0</v>
      </c>
      <c r="AG1802" s="72">
        <f>ROW()</f>
        <v>1802</v>
      </c>
    </row>
    <row r="1803" spans="24:33" hidden="1" x14ac:dyDescent="0.3">
      <c r="X1803" s="66">
        <v>10</v>
      </c>
      <c r="Y1803" s="66" t="s">
        <v>476</v>
      </c>
      <c r="Z1803" s="66" t="s">
        <v>469</v>
      </c>
      <c r="AA1803" s="66" t="str">
        <f>IF(OR(VLOOKUP(Table1[[#This Row],[sheet]],Prg!$A$7:$F$31,6,FALSE)=Prg!$O$2,VLOOKUP(Table1[[#This Row],[sheet]],Prg!$A$7:$F$31,6,FALSE)=Prg!$O$3),"Yes","No")</f>
        <v>No</v>
      </c>
      <c r="AB1803" s="66" t="s">
        <v>2</v>
      </c>
      <c r="AC1803" s="72">
        <v>20</v>
      </c>
      <c r="AD1803" s="66">
        <f ca="1">IF(ISERROR(VLOOKUP(Table1[[#This Row],[item]],INDIRECT("'"&amp;Table1[[#This Row],[sheet]]&amp;"'!$A$8:$T$42"),Table1[[#This Row],[r]],FALSE)),"",VLOOKUP(Table1[[#This Row],[item]],INDIRECT("'"&amp;Table1[[#This Row],[sheet]]&amp;"'!$A$8:$T$42"),Table1[[#This Row],[r]],FALSE))</f>
        <v>0</v>
      </c>
      <c r="AE1803" s="72" t="str">
        <f>IF(VLOOKUP(Table1[[#This Row],[sheet]],Prg!$A$7:$J$31,10,FALSE)="","",VLOOKUP(Table1[[#This Row],[sheet]],Prg!$A$7:$J$31,10,FALSE)*1)</f>
        <v/>
      </c>
      <c r="AF1803" s="72">
        <f>VLOOKUP(Table1[[#This Row],[sheet]],Prg!$A$7:$J$31,5,FALSE)</f>
        <v>0</v>
      </c>
      <c r="AG1803" s="72">
        <f>ROW()</f>
        <v>1803</v>
      </c>
    </row>
    <row r="1804" spans="24:33" hidden="1" x14ac:dyDescent="0.3">
      <c r="X1804" s="66">
        <v>10</v>
      </c>
      <c r="Y1804" s="66" t="s">
        <v>483</v>
      </c>
      <c r="Z1804" s="66" t="s">
        <v>470</v>
      </c>
      <c r="AA1804" s="66" t="str">
        <f>IF(OR(VLOOKUP(Table1[[#This Row],[sheet]],Prg!$A$7:$F$31,6,FALSE)=Prg!$O$2,VLOOKUP(Table1[[#This Row],[sheet]],Prg!$A$7:$F$31,6,FALSE)=Prg!$O$3),"Yes","No")</f>
        <v>No</v>
      </c>
      <c r="AB1804" s="66" t="s">
        <v>2</v>
      </c>
      <c r="AC1804" s="72">
        <v>20</v>
      </c>
      <c r="AD1804" s="66">
        <f ca="1">IF(ISERROR(VLOOKUP(Table1[[#This Row],[item]],INDIRECT("'"&amp;Table1[[#This Row],[sheet]]&amp;"'!$A$8:$T$42"),Table1[[#This Row],[r]],FALSE)),"",VLOOKUP(Table1[[#This Row],[item]],INDIRECT("'"&amp;Table1[[#This Row],[sheet]]&amp;"'!$A$8:$T$42"),Table1[[#This Row],[r]],FALSE))</f>
        <v>0</v>
      </c>
      <c r="AE1804" s="72" t="str">
        <f>IF(VLOOKUP(Table1[[#This Row],[sheet]],Prg!$A$7:$J$31,10,FALSE)="","",VLOOKUP(Table1[[#This Row],[sheet]],Prg!$A$7:$J$31,10,FALSE)*1)</f>
        <v/>
      </c>
      <c r="AF1804" s="72">
        <f>VLOOKUP(Table1[[#This Row],[sheet]],Prg!$A$7:$J$31,5,FALSE)</f>
        <v>0</v>
      </c>
      <c r="AG1804" s="72">
        <f>ROW()</f>
        <v>1804</v>
      </c>
    </row>
    <row r="1805" spans="24:33" hidden="1" x14ac:dyDescent="0.3">
      <c r="X1805" s="66">
        <v>10</v>
      </c>
      <c r="Y1805" s="66" t="s">
        <v>484</v>
      </c>
      <c r="Z1805" s="66" t="s">
        <v>471</v>
      </c>
      <c r="AA1805" s="66" t="str">
        <f>IF(OR(VLOOKUP(Table1[[#This Row],[sheet]],Prg!$A$7:$F$31,6,FALSE)=Prg!$O$2,VLOOKUP(Table1[[#This Row],[sheet]],Prg!$A$7:$F$31,6,FALSE)=Prg!$O$3),"Yes","No")</f>
        <v>No</v>
      </c>
      <c r="AB1805" s="66" t="s">
        <v>2</v>
      </c>
      <c r="AC1805" s="72">
        <v>20</v>
      </c>
      <c r="AD1805" s="66">
        <f ca="1">IF(ISERROR(VLOOKUP(Table1[[#This Row],[item]],INDIRECT("'"&amp;Table1[[#This Row],[sheet]]&amp;"'!$A$8:$T$42"),Table1[[#This Row],[r]],FALSE)),"",VLOOKUP(Table1[[#This Row],[item]],INDIRECT("'"&amp;Table1[[#This Row],[sheet]]&amp;"'!$A$8:$T$42"),Table1[[#This Row],[r]],FALSE))</f>
        <v>0</v>
      </c>
      <c r="AE1805" s="72" t="str">
        <f>IF(VLOOKUP(Table1[[#This Row],[sheet]],Prg!$A$7:$J$31,10,FALSE)="","",VLOOKUP(Table1[[#This Row],[sheet]],Prg!$A$7:$J$31,10,FALSE)*1)</f>
        <v/>
      </c>
      <c r="AF1805" s="72">
        <f>VLOOKUP(Table1[[#This Row],[sheet]],Prg!$A$7:$J$31,5,FALSE)</f>
        <v>0</v>
      </c>
      <c r="AG1805" s="72">
        <f>ROW()</f>
        <v>1805</v>
      </c>
    </row>
    <row r="1806" spans="24:33" hidden="1" x14ac:dyDescent="0.3">
      <c r="X1806" s="66">
        <v>10</v>
      </c>
      <c r="Y1806" s="66" t="s">
        <v>485</v>
      </c>
      <c r="Z1806" s="66" t="s">
        <v>472</v>
      </c>
      <c r="AA1806" s="66" t="str">
        <f>IF(OR(VLOOKUP(Table1[[#This Row],[sheet]],Prg!$A$7:$F$31,6,FALSE)=Prg!$O$2,VLOOKUP(Table1[[#This Row],[sheet]],Prg!$A$7:$F$31,6,FALSE)=Prg!$O$3),"Yes","No")</f>
        <v>No</v>
      </c>
      <c r="AB1806" s="66" t="s">
        <v>2</v>
      </c>
      <c r="AC1806" s="72">
        <v>20</v>
      </c>
      <c r="AD1806" s="66">
        <f ca="1">IF(ISERROR(VLOOKUP(Table1[[#This Row],[item]],INDIRECT("'"&amp;Table1[[#This Row],[sheet]]&amp;"'!$A$8:$T$42"),Table1[[#This Row],[r]],FALSE)),"",VLOOKUP(Table1[[#This Row],[item]],INDIRECT("'"&amp;Table1[[#This Row],[sheet]]&amp;"'!$A$8:$T$42"),Table1[[#This Row],[r]],FALSE))</f>
        <v>0</v>
      </c>
      <c r="AE1806" s="72" t="str">
        <f>IF(VLOOKUP(Table1[[#This Row],[sheet]],Prg!$A$7:$J$31,10,FALSE)="","",VLOOKUP(Table1[[#This Row],[sheet]],Prg!$A$7:$J$31,10,FALSE)*1)</f>
        <v/>
      </c>
      <c r="AF1806" s="72">
        <f>VLOOKUP(Table1[[#This Row],[sheet]],Prg!$A$7:$J$31,5,FALSE)</f>
        <v>0</v>
      </c>
      <c r="AG1806" s="72">
        <f>ROW()</f>
        <v>1806</v>
      </c>
    </row>
    <row r="1807" spans="24:33" hidden="1" x14ac:dyDescent="0.3">
      <c r="X1807" s="66">
        <v>10</v>
      </c>
      <c r="Y1807" s="66" t="s">
        <v>486</v>
      </c>
      <c r="Z1807" s="66" t="s">
        <v>31</v>
      </c>
      <c r="AA1807" s="66" t="str">
        <f>IF(OR(VLOOKUP(Table1[[#This Row],[sheet]],Prg!$A$7:$F$31,6,FALSE)=Prg!$O$2,VLOOKUP(Table1[[#This Row],[sheet]],Prg!$A$7:$F$31,6,FALSE)=Prg!$O$3),"Yes","No")</f>
        <v>No</v>
      </c>
      <c r="AB1807" s="66" t="s">
        <v>2</v>
      </c>
      <c r="AC1807" s="72">
        <v>20</v>
      </c>
      <c r="AD1807" s="66">
        <f ca="1">IF(ISERROR(VLOOKUP(Table1[[#This Row],[item]],INDIRECT("'"&amp;Table1[[#This Row],[sheet]]&amp;"'!$A$8:$T$42"),Table1[[#This Row],[r]],FALSE)),"",VLOOKUP(Table1[[#This Row],[item]],INDIRECT("'"&amp;Table1[[#This Row],[sheet]]&amp;"'!$A$8:$T$42"),Table1[[#This Row],[r]],FALSE))</f>
        <v>0</v>
      </c>
      <c r="AE1807" s="72" t="str">
        <f>IF(VLOOKUP(Table1[[#This Row],[sheet]],Prg!$A$7:$J$31,10,FALSE)="","",VLOOKUP(Table1[[#This Row],[sheet]],Prg!$A$7:$J$31,10,FALSE)*1)</f>
        <v/>
      </c>
      <c r="AF1807" s="72">
        <f>VLOOKUP(Table1[[#This Row],[sheet]],Prg!$A$7:$J$31,5,FALSE)</f>
        <v>0</v>
      </c>
      <c r="AG1807" s="72">
        <f>ROW()</f>
        <v>1807</v>
      </c>
    </row>
    <row r="1808" spans="24:33" hidden="1" x14ac:dyDescent="0.3">
      <c r="X1808" s="66">
        <v>11</v>
      </c>
      <c r="Y1808" s="70" t="s">
        <v>487</v>
      </c>
      <c r="Z1808" s="70" t="s">
        <v>12</v>
      </c>
      <c r="AA1808" s="70" t="str">
        <f>IF(OR(VLOOKUP(Table1[[#This Row],[sheet]],Prg!$A$7:$F$31,6,FALSE)=Prg!$O$2,VLOOKUP(Table1[[#This Row],[sheet]],Prg!$A$7:$F$31,6,FALSE)=Prg!$O$3),"Yes","No")</f>
        <v>No</v>
      </c>
      <c r="AB1808" s="70">
        <v>2022</v>
      </c>
      <c r="AC1808" s="72">
        <v>15</v>
      </c>
      <c r="AD1808" s="66">
        <f ca="1">IF(ISERROR(VLOOKUP(Table1[[#This Row],[item]],INDIRECT("'"&amp;Table1[[#This Row],[sheet]]&amp;"'!$A$8:$T$42"),Table1[[#This Row],[r]],FALSE)),"",VLOOKUP(Table1[[#This Row],[item]],INDIRECT("'"&amp;Table1[[#This Row],[sheet]]&amp;"'!$A$8:$T$42"),Table1[[#This Row],[r]],FALSE))</f>
        <v>0</v>
      </c>
      <c r="AE1808" s="72" t="str">
        <f>IF(VLOOKUP(Table1[[#This Row],[sheet]],Prg!$A$7:$J$31,10,FALSE)="","",VLOOKUP(Table1[[#This Row],[sheet]],Prg!$A$7:$J$31,10,FALSE)*1)</f>
        <v/>
      </c>
      <c r="AF1808" s="72">
        <f>VLOOKUP(Table1[[#This Row],[sheet]],Prg!$A$7:$J$31,5,FALSE)</f>
        <v>0</v>
      </c>
      <c r="AG1808" s="72">
        <f>ROW()</f>
        <v>1808</v>
      </c>
    </row>
    <row r="1809" spans="24:33" hidden="1" x14ac:dyDescent="0.3">
      <c r="X1809" s="66">
        <v>11</v>
      </c>
      <c r="Y1809" s="66" t="s">
        <v>488</v>
      </c>
      <c r="Z1809" s="66" t="s">
        <v>13</v>
      </c>
      <c r="AA1809" s="66" t="str">
        <f>IF(OR(VLOOKUP(Table1[[#This Row],[sheet]],Prg!$A$7:$F$31,6,FALSE)=Prg!$O$2,VLOOKUP(Table1[[#This Row],[sheet]],Prg!$A$7:$F$31,6,FALSE)=Prg!$O$3),"Yes","No")</f>
        <v>No</v>
      </c>
      <c r="AB1809" s="66">
        <v>2022</v>
      </c>
      <c r="AC1809" s="72">
        <v>15</v>
      </c>
      <c r="AD1809" s="66">
        <f ca="1">IF(ISERROR(VLOOKUP(Table1[[#This Row],[item]],INDIRECT("'"&amp;Table1[[#This Row],[sheet]]&amp;"'!$A$8:$T$42"),Table1[[#This Row],[r]],FALSE)),"",VLOOKUP(Table1[[#This Row],[item]],INDIRECT("'"&amp;Table1[[#This Row],[sheet]]&amp;"'!$A$8:$T$42"),Table1[[#This Row],[r]],FALSE))</f>
        <v>0</v>
      </c>
      <c r="AE1809" s="72" t="str">
        <f>IF(VLOOKUP(Table1[[#This Row],[sheet]],Prg!$A$7:$J$31,10,FALSE)="","",VLOOKUP(Table1[[#This Row],[sheet]],Prg!$A$7:$J$31,10,FALSE)*1)</f>
        <v/>
      </c>
      <c r="AF1809" s="72">
        <f>VLOOKUP(Table1[[#This Row],[sheet]],Prg!$A$7:$J$31,5,FALSE)</f>
        <v>0</v>
      </c>
      <c r="AG1809" s="72">
        <f>ROW()</f>
        <v>1809</v>
      </c>
    </row>
    <row r="1810" spans="24:33" hidden="1" x14ac:dyDescent="0.3">
      <c r="X1810" s="66">
        <v>11</v>
      </c>
      <c r="Y1810" s="66" t="s">
        <v>489</v>
      </c>
      <c r="Z1810" s="66" t="s">
        <v>14</v>
      </c>
      <c r="AA1810" s="66" t="str">
        <f>IF(OR(VLOOKUP(Table1[[#This Row],[sheet]],Prg!$A$7:$F$31,6,FALSE)=Prg!$O$2,VLOOKUP(Table1[[#This Row],[sheet]],Prg!$A$7:$F$31,6,FALSE)=Prg!$O$3),"Yes","No")</f>
        <v>No</v>
      </c>
      <c r="AB1810" s="66">
        <v>2022</v>
      </c>
      <c r="AC1810" s="72">
        <v>15</v>
      </c>
      <c r="AD1810" s="66">
        <f ca="1">IF(ISERROR(VLOOKUP(Table1[[#This Row],[item]],INDIRECT("'"&amp;Table1[[#This Row],[sheet]]&amp;"'!$A$8:$T$42"),Table1[[#This Row],[r]],FALSE)),"",VLOOKUP(Table1[[#This Row],[item]],INDIRECT("'"&amp;Table1[[#This Row],[sheet]]&amp;"'!$A$8:$T$42"),Table1[[#This Row],[r]],FALSE))</f>
        <v>0</v>
      </c>
      <c r="AE1810" s="72" t="str">
        <f>IF(VLOOKUP(Table1[[#This Row],[sheet]],Prg!$A$7:$J$31,10,FALSE)="","",VLOOKUP(Table1[[#This Row],[sheet]],Prg!$A$7:$J$31,10,FALSE)*1)</f>
        <v/>
      </c>
      <c r="AF1810" s="72">
        <f>VLOOKUP(Table1[[#This Row],[sheet]],Prg!$A$7:$J$31,5,FALSE)</f>
        <v>0</v>
      </c>
      <c r="AG1810" s="72">
        <f>ROW()</f>
        <v>1810</v>
      </c>
    </row>
    <row r="1811" spans="24:33" hidden="1" x14ac:dyDescent="0.3">
      <c r="X1811" s="66">
        <v>11</v>
      </c>
      <c r="Y1811" s="66" t="s">
        <v>490</v>
      </c>
      <c r="Z1811" s="66" t="s">
        <v>464</v>
      </c>
      <c r="AA1811" s="66" t="str">
        <f>IF(OR(VLOOKUP(Table1[[#This Row],[sheet]],Prg!$A$7:$F$31,6,FALSE)=Prg!$O$2,VLOOKUP(Table1[[#This Row],[sheet]],Prg!$A$7:$F$31,6,FALSE)=Prg!$O$3),"Yes","No")</f>
        <v>No</v>
      </c>
      <c r="AB1811" s="66">
        <v>2022</v>
      </c>
      <c r="AC1811" s="72">
        <v>15</v>
      </c>
      <c r="AD1811" s="66">
        <f ca="1">IF(ISERROR(VLOOKUP(Table1[[#This Row],[item]],INDIRECT("'"&amp;Table1[[#This Row],[sheet]]&amp;"'!$A$8:$T$42"),Table1[[#This Row],[r]],FALSE)),"",VLOOKUP(Table1[[#This Row],[item]],INDIRECT("'"&amp;Table1[[#This Row],[sheet]]&amp;"'!$A$8:$T$42"),Table1[[#This Row],[r]],FALSE))</f>
        <v>0</v>
      </c>
      <c r="AE1811" s="72" t="str">
        <f>IF(VLOOKUP(Table1[[#This Row],[sheet]],Prg!$A$7:$J$31,10,FALSE)="","",VLOOKUP(Table1[[#This Row],[sheet]],Prg!$A$7:$J$31,10,FALSE)*1)</f>
        <v/>
      </c>
      <c r="AF1811" s="72">
        <f>VLOOKUP(Table1[[#This Row],[sheet]],Prg!$A$7:$J$31,5,FALSE)</f>
        <v>0</v>
      </c>
      <c r="AG1811" s="72">
        <f>ROW()</f>
        <v>1811</v>
      </c>
    </row>
    <row r="1812" spans="24:33" hidden="1" x14ac:dyDescent="0.3">
      <c r="X1812" s="66">
        <v>11</v>
      </c>
      <c r="Y1812" s="66" t="s">
        <v>491</v>
      </c>
      <c r="Z1812" s="66" t="s">
        <v>15</v>
      </c>
      <c r="AA1812" s="66" t="str">
        <f>IF(OR(VLOOKUP(Table1[[#This Row],[sheet]],Prg!$A$7:$F$31,6,FALSE)=Prg!$O$2,VLOOKUP(Table1[[#This Row],[sheet]],Prg!$A$7:$F$31,6,FALSE)=Prg!$O$3),"Yes","No")</f>
        <v>No</v>
      </c>
      <c r="AB1812" s="66">
        <v>2022</v>
      </c>
      <c r="AC1812" s="72">
        <v>15</v>
      </c>
      <c r="AD1812" s="66">
        <f ca="1">IF(ISERROR(VLOOKUP(Table1[[#This Row],[item]],INDIRECT("'"&amp;Table1[[#This Row],[sheet]]&amp;"'!$A$8:$T$42"),Table1[[#This Row],[r]],FALSE)),"",VLOOKUP(Table1[[#This Row],[item]],INDIRECT("'"&amp;Table1[[#This Row],[sheet]]&amp;"'!$A$8:$T$42"),Table1[[#This Row],[r]],FALSE))</f>
        <v>0</v>
      </c>
      <c r="AE1812" s="72" t="str">
        <f>IF(VLOOKUP(Table1[[#This Row],[sheet]],Prg!$A$7:$J$31,10,FALSE)="","",VLOOKUP(Table1[[#This Row],[sheet]],Prg!$A$7:$J$31,10,FALSE)*1)</f>
        <v/>
      </c>
      <c r="AF1812" s="72">
        <f>VLOOKUP(Table1[[#This Row],[sheet]],Prg!$A$7:$J$31,5,FALSE)</f>
        <v>0</v>
      </c>
      <c r="AG1812" s="72">
        <f>ROW()</f>
        <v>1812</v>
      </c>
    </row>
    <row r="1813" spans="24:33" hidden="1" x14ac:dyDescent="0.3">
      <c r="X1813" s="66">
        <v>11</v>
      </c>
      <c r="Y1813" s="66" t="s">
        <v>492</v>
      </c>
      <c r="Z1813" s="66" t="s">
        <v>16</v>
      </c>
      <c r="AA1813" s="66" t="str">
        <f>IF(OR(VLOOKUP(Table1[[#This Row],[sheet]],Prg!$A$7:$F$31,6,FALSE)=Prg!$O$2,VLOOKUP(Table1[[#This Row],[sheet]],Prg!$A$7:$F$31,6,FALSE)=Prg!$O$3),"Yes","No")</f>
        <v>No</v>
      </c>
      <c r="AB1813" s="66">
        <v>2022</v>
      </c>
      <c r="AC1813" s="72">
        <v>15</v>
      </c>
      <c r="AD1813" s="66">
        <f ca="1">IF(ISERROR(VLOOKUP(Table1[[#This Row],[item]],INDIRECT("'"&amp;Table1[[#This Row],[sheet]]&amp;"'!$A$8:$T$42"),Table1[[#This Row],[r]],FALSE)),"",VLOOKUP(Table1[[#This Row],[item]],INDIRECT("'"&amp;Table1[[#This Row],[sheet]]&amp;"'!$A$8:$T$42"),Table1[[#This Row],[r]],FALSE))</f>
        <v>0</v>
      </c>
      <c r="AE1813" s="72" t="str">
        <f>IF(VLOOKUP(Table1[[#This Row],[sheet]],Prg!$A$7:$J$31,10,FALSE)="","",VLOOKUP(Table1[[#This Row],[sheet]],Prg!$A$7:$J$31,10,FALSE)*1)</f>
        <v/>
      </c>
      <c r="AF1813" s="72">
        <f>VLOOKUP(Table1[[#This Row],[sheet]],Prg!$A$7:$J$31,5,FALSE)</f>
        <v>0</v>
      </c>
      <c r="AG1813" s="72">
        <f>ROW()</f>
        <v>1813</v>
      </c>
    </row>
    <row r="1814" spans="24:33" hidden="1" x14ac:dyDescent="0.3">
      <c r="X1814" s="66">
        <v>11</v>
      </c>
      <c r="Y1814" s="66" t="s">
        <v>493</v>
      </c>
      <c r="Z1814" s="66" t="s">
        <v>17</v>
      </c>
      <c r="AA1814" s="66" t="str">
        <f>IF(OR(VLOOKUP(Table1[[#This Row],[sheet]],Prg!$A$7:$F$31,6,FALSE)=Prg!$O$2,VLOOKUP(Table1[[#This Row],[sheet]],Prg!$A$7:$F$31,6,FALSE)=Prg!$O$3),"Yes","No")</f>
        <v>No</v>
      </c>
      <c r="AB1814" s="66">
        <v>2022</v>
      </c>
      <c r="AC1814" s="72">
        <v>15</v>
      </c>
      <c r="AD1814" s="66">
        <f ca="1">IF(ISERROR(VLOOKUP(Table1[[#This Row],[item]],INDIRECT("'"&amp;Table1[[#This Row],[sheet]]&amp;"'!$A$8:$T$42"),Table1[[#This Row],[r]],FALSE)),"",VLOOKUP(Table1[[#This Row],[item]],INDIRECT("'"&amp;Table1[[#This Row],[sheet]]&amp;"'!$A$8:$T$42"),Table1[[#This Row],[r]],FALSE))</f>
        <v>0</v>
      </c>
      <c r="AE1814" s="72" t="str">
        <f>IF(VLOOKUP(Table1[[#This Row],[sheet]],Prg!$A$7:$J$31,10,FALSE)="","",VLOOKUP(Table1[[#This Row],[sheet]],Prg!$A$7:$J$31,10,FALSE)*1)</f>
        <v/>
      </c>
      <c r="AF1814" s="72">
        <f>VLOOKUP(Table1[[#This Row],[sheet]],Prg!$A$7:$J$31,5,FALSE)</f>
        <v>0</v>
      </c>
      <c r="AG1814" s="72">
        <f>ROW()</f>
        <v>1814</v>
      </c>
    </row>
    <row r="1815" spans="24:33" hidden="1" x14ac:dyDescent="0.3">
      <c r="X1815" s="66">
        <v>11</v>
      </c>
      <c r="Y1815" s="66" t="s">
        <v>494</v>
      </c>
      <c r="Z1815" s="66" t="s">
        <v>465</v>
      </c>
      <c r="AA1815" s="66" t="str">
        <f>IF(OR(VLOOKUP(Table1[[#This Row],[sheet]],Prg!$A$7:$F$31,6,FALSE)=Prg!$O$2,VLOOKUP(Table1[[#This Row],[sheet]],Prg!$A$7:$F$31,6,FALSE)=Prg!$O$3),"Yes","No")</f>
        <v>No</v>
      </c>
      <c r="AB1815" s="66">
        <v>2022</v>
      </c>
      <c r="AC1815" s="72">
        <v>15</v>
      </c>
      <c r="AD1815" s="66">
        <f ca="1">IF(ISERROR(VLOOKUP(Table1[[#This Row],[item]],INDIRECT("'"&amp;Table1[[#This Row],[sheet]]&amp;"'!$A$8:$T$42"),Table1[[#This Row],[r]],FALSE)),"",VLOOKUP(Table1[[#This Row],[item]],INDIRECT("'"&amp;Table1[[#This Row],[sheet]]&amp;"'!$A$8:$T$42"),Table1[[#This Row],[r]],FALSE))</f>
        <v>0</v>
      </c>
      <c r="AE1815" s="72" t="str">
        <f>IF(VLOOKUP(Table1[[#This Row],[sheet]],Prg!$A$7:$J$31,10,FALSE)="","",VLOOKUP(Table1[[#This Row],[sheet]],Prg!$A$7:$J$31,10,FALSE)*1)</f>
        <v/>
      </c>
      <c r="AF1815" s="72">
        <f>VLOOKUP(Table1[[#This Row],[sheet]],Prg!$A$7:$J$31,5,FALSE)</f>
        <v>0</v>
      </c>
      <c r="AG1815" s="72">
        <f>ROW()</f>
        <v>1815</v>
      </c>
    </row>
    <row r="1816" spans="24:33" hidden="1" x14ac:dyDescent="0.3">
      <c r="X1816" s="66">
        <v>11</v>
      </c>
      <c r="Y1816" s="66" t="s">
        <v>495</v>
      </c>
      <c r="Z1816" s="66" t="s">
        <v>18</v>
      </c>
      <c r="AA1816" s="66" t="str">
        <f>IF(OR(VLOOKUP(Table1[[#This Row],[sheet]],Prg!$A$7:$F$31,6,FALSE)=Prg!$O$2,VLOOKUP(Table1[[#This Row],[sheet]],Prg!$A$7:$F$31,6,FALSE)=Prg!$O$3),"Yes","No")</f>
        <v>No</v>
      </c>
      <c r="AB1816" s="66">
        <v>2022</v>
      </c>
      <c r="AC1816" s="72">
        <v>15</v>
      </c>
      <c r="AD1816" s="66">
        <f ca="1">IF(ISERROR(VLOOKUP(Table1[[#This Row],[item]],INDIRECT("'"&amp;Table1[[#This Row],[sheet]]&amp;"'!$A$8:$T$42"),Table1[[#This Row],[r]],FALSE)),"",VLOOKUP(Table1[[#This Row],[item]],INDIRECT("'"&amp;Table1[[#This Row],[sheet]]&amp;"'!$A$8:$T$42"),Table1[[#This Row],[r]],FALSE))</f>
        <v>0</v>
      </c>
      <c r="AE1816" s="72" t="str">
        <f>IF(VLOOKUP(Table1[[#This Row],[sheet]],Prg!$A$7:$J$31,10,FALSE)="","",VLOOKUP(Table1[[#This Row],[sheet]],Prg!$A$7:$J$31,10,FALSE)*1)</f>
        <v/>
      </c>
      <c r="AF1816" s="72">
        <f>VLOOKUP(Table1[[#This Row],[sheet]],Prg!$A$7:$J$31,5,FALSE)</f>
        <v>0</v>
      </c>
      <c r="AG1816" s="72">
        <f>ROW()</f>
        <v>1816</v>
      </c>
    </row>
    <row r="1817" spans="24:33" hidden="1" x14ac:dyDescent="0.3">
      <c r="X1817" s="66">
        <v>11</v>
      </c>
      <c r="Y1817" s="66" t="s">
        <v>496</v>
      </c>
      <c r="Z1817" s="66" t="s">
        <v>19</v>
      </c>
      <c r="AA1817" s="66" t="str">
        <f>IF(OR(VLOOKUP(Table1[[#This Row],[sheet]],Prg!$A$7:$F$31,6,FALSE)=Prg!$O$2,VLOOKUP(Table1[[#This Row],[sheet]],Prg!$A$7:$F$31,6,FALSE)=Prg!$O$3),"Yes","No")</f>
        <v>No</v>
      </c>
      <c r="AB1817" s="66">
        <v>2022</v>
      </c>
      <c r="AC1817" s="72">
        <v>15</v>
      </c>
      <c r="AD1817" s="66">
        <f ca="1">IF(ISERROR(VLOOKUP(Table1[[#This Row],[item]],INDIRECT("'"&amp;Table1[[#This Row],[sheet]]&amp;"'!$A$8:$T$42"),Table1[[#This Row],[r]],FALSE)),"",VLOOKUP(Table1[[#This Row],[item]],INDIRECT("'"&amp;Table1[[#This Row],[sheet]]&amp;"'!$A$8:$T$42"),Table1[[#This Row],[r]],FALSE))</f>
        <v>0</v>
      </c>
      <c r="AE1817" s="72" t="str">
        <f>IF(VLOOKUP(Table1[[#This Row],[sheet]],Prg!$A$7:$J$31,10,FALSE)="","",VLOOKUP(Table1[[#This Row],[sheet]],Prg!$A$7:$J$31,10,FALSE)*1)</f>
        <v/>
      </c>
      <c r="AF1817" s="72">
        <f>VLOOKUP(Table1[[#This Row],[sheet]],Prg!$A$7:$J$31,5,FALSE)</f>
        <v>0</v>
      </c>
      <c r="AG1817" s="72">
        <f>ROW()</f>
        <v>1817</v>
      </c>
    </row>
    <row r="1818" spans="24:33" hidden="1" x14ac:dyDescent="0.3">
      <c r="X1818" s="66">
        <v>11</v>
      </c>
      <c r="Y1818" s="66" t="s">
        <v>497</v>
      </c>
      <c r="Z1818" s="66" t="s">
        <v>20</v>
      </c>
      <c r="AA1818" s="66" t="str">
        <f>IF(OR(VLOOKUP(Table1[[#This Row],[sheet]],Prg!$A$7:$F$31,6,FALSE)=Prg!$O$2,VLOOKUP(Table1[[#This Row],[sheet]],Prg!$A$7:$F$31,6,FALSE)=Prg!$O$3),"Yes","No")</f>
        <v>No</v>
      </c>
      <c r="AB1818" s="66">
        <v>2022</v>
      </c>
      <c r="AC1818" s="72">
        <v>15</v>
      </c>
      <c r="AD1818" s="66">
        <f ca="1">IF(ISERROR(VLOOKUP(Table1[[#This Row],[item]],INDIRECT("'"&amp;Table1[[#This Row],[sheet]]&amp;"'!$A$8:$T$42"),Table1[[#This Row],[r]],FALSE)),"",VLOOKUP(Table1[[#This Row],[item]],INDIRECT("'"&amp;Table1[[#This Row],[sheet]]&amp;"'!$A$8:$T$42"),Table1[[#This Row],[r]],FALSE))</f>
        <v>0</v>
      </c>
      <c r="AE1818" s="72" t="str">
        <f>IF(VLOOKUP(Table1[[#This Row],[sheet]],Prg!$A$7:$J$31,10,FALSE)="","",VLOOKUP(Table1[[#This Row],[sheet]],Prg!$A$7:$J$31,10,FALSE)*1)</f>
        <v/>
      </c>
      <c r="AF1818" s="72">
        <f>VLOOKUP(Table1[[#This Row],[sheet]],Prg!$A$7:$J$31,5,FALSE)</f>
        <v>0</v>
      </c>
      <c r="AG1818" s="72">
        <f>ROW()</f>
        <v>1818</v>
      </c>
    </row>
    <row r="1819" spans="24:33" hidden="1" x14ac:dyDescent="0.3">
      <c r="X1819" s="66">
        <v>11</v>
      </c>
      <c r="Y1819" s="66" t="s">
        <v>498</v>
      </c>
      <c r="Z1819" s="66" t="s">
        <v>466</v>
      </c>
      <c r="AA1819" s="66" t="str">
        <f>IF(OR(VLOOKUP(Table1[[#This Row],[sheet]],Prg!$A$7:$F$31,6,FALSE)=Prg!$O$2,VLOOKUP(Table1[[#This Row],[sheet]],Prg!$A$7:$F$31,6,FALSE)=Prg!$O$3),"Yes","No")</f>
        <v>No</v>
      </c>
      <c r="AB1819" s="66">
        <v>2022</v>
      </c>
      <c r="AC1819" s="72">
        <v>15</v>
      </c>
      <c r="AD1819" s="66">
        <f ca="1">IF(ISERROR(VLOOKUP(Table1[[#This Row],[item]],INDIRECT("'"&amp;Table1[[#This Row],[sheet]]&amp;"'!$A$8:$T$42"),Table1[[#This Row],[r]],FALSE)),"",VLOOKUP(Table1[[#This Row],[item]],INDIRECT("'"&amp;Table1[[#This Row],[sheet]]&amp;"'!$A$8:$T$42"),Table1[[#This Row],[r]],FALSE))</f>
        <v>0</v>
      </c>
      <c r="AE1819" s="72" t="str">
        <f>IF(VLOOKUP(Table1[[#This Row],[sheet]],Prg!$A$7:$J$31,10,FALSE)="","",VLOOKUP(Table1[[#This Row],[sheet]],Prg!$A$7:$J$31,10,FALSE)*1)</f>
        <v/>
      </c>
      <c r="AF1819" s="72">
        <f>VLOOKUP(Table1[[#This Row],[sheet]],Prg!$A$7:$J$31,5,FALSE)</f>
        <v>0</v>
      </c>
      <c r="AG1819" s="72">
        <f>ROW()</f>
        <v>1819</v>
      </c>
    </row>
    <row r="1820" spans="24:33" hidden="1" x14ac:dyDescent="0.3">
      <c r="X1820" s="66">
        <v>11</v>
      </c>
      <c r="Y1820" s="66" t="s">
        <v>499</v>
      </c>
      <c r="Z1820" s="66" t="s">
        <v>21</v>
      </c>
      <c r="AA1820" s="66" t="str">
        <f>IF(OR(VLOOKUP(Table1[[#This Row],[sheet]],Prg!$A$7:$F$31,6,FALSE)=Prg!$O$2,VLOOKUP(Table1[[#This Row],[sheet]],Prg!$A$7:$F$31,6,FALSE)=Prg!$O$3),"Yes","No")</f>
        <v>No</v>
      </c>
      <c r="AB1820" s="66">
        <v>2022</v>
      </c>
      <c r="AC1820" s="72">
        <v>15</v>
      </c>
      <c r="AD1820" s="66">
        <f ca="1">IF(ISERROR(VLOOKUP(Table1[[#This Row],[item]],INDIRECT("'"&amp;Table1[[#This Row],[sheet]]&amp;"'!$A$8:$T$42"),Table1[[#This Row],[r]],FALSE)),"",VLOOKUP(Table1[[#This Row],[item]],INDIRECT("'"&amp;Table1[[#This Row],[sheet]]&amp;"'!$A$8:$T$42"),Table1[[#This Row],[r]],FALSE))</f>
        <v>0</v>
      </c>
      <c r="AE1820" s="72" t="str">
        <f>IF(VLOOKUP(Table1[[#This Row],[sheet]],Prg!$A$7:$J$31,10,FALSE)="","",VLOOKUP(Table1[[#This Row],[sheet]],Prg!$A$7:$J$31,10,FALSE)*1)</f>
        <v/>
      </c>
      <c r="AF1820" s="72">
        <f>VLOOKUP(Table1[[#This Row],[sheet]],Prg!$A$7:$J$31,5,FALSE)</f>
        <v>0</v>
      </c>
      <c r="AG1820" s="72">
        <f>ROW()</f>
        <v>1820</v>
      </c>
    </row>
    <row r="1821" spans="24:33" hidden="1" x14ac:dyDescent="0.3">
      <c r="X1821" s="66">
        <v>11</v>
      </c>
      <c r="Y1821" s="66" t="s">
        <v>500</v>
      </c>
      <c r="Z1821" s="66" t="s">
        <v>22</v>
      </c>
      <c r="AA1821" s="66" t="str">
        <f>IF(OR(VLOOKUP(Table1[[#This Row],[sheet]],Prg!$A$7:$F$31,6,FALSE)=Prg!$O$2,VLOOKUP(Table1[[#This Row],[sheet]],Prg!$A$7:$F$31,6,FALSE)=Prg!$O$3),"Yes","No")</f>
        <v>No</v>
      </c>
      <c r="AB1821" s="66">
        <v>2022</v>
      </c>
      <c r="AC1821" s="72">
        <v>15</v>
      </c>
      <c r="AD1821" s="66">
        <f ca="1">IF(ISERROR(VLOOKUP(Table1[[#This Row],[item]],INDIRECT("'"&amp;Table1[[#This Row],[sheet]]&amp;"'!$A$8:$T$42"),Table1[[#This Row],[r]],FALSE)),"",VLOOKUP(Table1[[#This Row],[item]],INDIRECT("'"&amp;Table1[[#This Row],[sheet]]&amp;"'!$A$8:$T$42"),Table1[[#This Row],[r]],FALSE))</f>
        <v>0</v>
      </c>
      <c r="AE1821" s="72" t="str">
        <f>IF(VLOOKUP(Table1[[#This Row],[sheet]],Prg!$A$7:$J$31,10,FALSE)="","",VLOOKUP(Table1[[#This Row],[sheet]],Prg!$A$7:$J$31,10,FALSE)*1)</f>
        <v/>
      </c>
      <c r="AF1821" s="72">
        <f>VLOOKUP(Table1[[#This Row],[sheet]],Prg!$A$7:$J$31,5,FALSE)</f>
        <v>0</v>
      </c>
      <c r="AG1821" s="72">
        <f>ROW()</f>
        <v>1821</v>
      </c>
    </row>
    <row r="1822" spans="24:33" hidden="1" x14ac:dyDescent="0.3">
      <c r="X1822" s="66">
        <v>11</v>
      </c>
      <c r="Y1822" s="66" t="s">
        <v>501</v>
      </c>
      <c r="Z1822" s="66" t="s">
        <v>23</v>
      </c>
      <c r="AA1822" s="66" t="str">
        <f>IF(OR(VLOOKUP(Table1[[#This Row],[sheet]],Prg!$A$7:$F$31,6,FALSE)=Prg!$O$2,VLOOKUP(Table1[[#This Row],[sheet]],Prg!$A$7:$F$31,6,FALSE)=Prg!$O$3),"Yes","No")</f>
        <v>No</v>
      </c>
      <c r="AB1822" s="66">
        <v>2022</v>
      </c>
      <c r="AC1822" s="72">
        <v>15</v>
      </c>
      <c r="AD1822" s="66">
        <f ca="1">IF(ISERROR(VLOOKUP(Table1[[#This Row],[item]],INDIRECT("'"&amp;Table1[[#This Row],[sheet]]&amp;"'!$A$8:$T$42"),Table1[[#This Row],[r]],FALSE)),"",VLOOKUP(Table1[[#This Row],[item]],INDIRECT("'"&amp;Table1[[#This Row],[sheet]]&amp;"'!$A$8:$T$42"),Table1[[#This Row],[r]],FALSE))</f>
        <v>0</v>
      </c>
      <c r="AE1822" s="72" t="str">
        <f>IF(VLOOKUP(Table1[[#This Row],[sheet]],Prg!$A$7:$J$31,10,FALSE)="","",VLOOKUP(Table1[[#This Row],[sheet]],Prg!$A$7:$J$31,10,FALSE)*1)</f>
        <v/>
      </c>
      <c r="AF1822" s="72">
        <f>VLOOKUP(Table1[[#This Row],[sheet]],Prg!$A$7:$J$31,5,FALSE)</f>
        <v>0</v>
      </c>
      <c r="AG1822" s="72">
        <f>ROW()</f>
        <v>1822</v>
      </c>
    </row>
    <row r="1823" spans="24:33" hidden="1" x14ac:dyDescent="0.3">
      <c r="X1823" s="66">
        <v>11</v>
      </c>
      <c r="Y1823" s="66" t="s">
        <v>502</v>
      </c>
      <c r="Z1823" s="66" t="s">
        <v>467</v>
      </c>
      <c r="AA1823" s="66" t="str">
        <f>IF(OR(VLOOKUP(Table1[[#This Row],[sheet]],Prg!$A$7:$F$31,6,FALSE)=Prg!$O$2,VLOOKUP(Table1[[#This Row],[sheet]],Prg!$A$7:$F$31,6,FALSE)=Prg!$O$3),"Yes","No")</f>
        <v>No</v>
      </c>
      <c r="AB1823" s="66">
        <v>2022</v>
      </c>
      <c r="AC1823" s="72">
        <v>15</v>
      </c>
      <c r="AD1823" s="66">
        <f ca="1">IF(ISERROR(VLOOKUP(Table1[[#This Row],[item]],INDIRECT("'"&amp;Table1[[#This Row],[sheet]]&amp;"'!$A$8:$T$42"),Table1[[#This Row],[r]],FALSE)),"",VLOOKUP(Table1[[#This Row],[item]],INDIRECT("'"&amp;Table1[[#This Row],[sheet]]&amp;"'!$A$8:$T$42"),Table1[[#This Row],[r]],FALSE))</f>
        <v>0</v>
      </c>
      <c r="AE1823" s="72" t="str">
        <f>IF(VLOOKUP(Table1[[#This Row],[sheet]],Prg!$A$7:$J$31,10,FALSE)="","",VLOOKUP(Table1[[#This Row],[sheet]],Prg!$A$7:$J$31,10,FALSE)*1)</f>
        <v/>
      </c>
      <c r="AF1823" s="72">
        <f>VLOOKUP(Table1[[#This Row],[sheet]],Prg!$A$7:$J$31,5,FALSE)</f>
        <v>0</v>
      </c>
      <c r="AG1823" s="72">
        <f>ROW()</f>
        <v>1823</v>
      </c>
    </row>
    <row r="1824" spans="24:33" hidden="1" x14ac:dyDescent="0.3">
      <c r="X1824" s="66">
        <v>11</v>
      </c>
      <c r="Y1824" s="66" t="s">
        <v>473</v>
      </c>
      <c r="Z1824" s="66" t="s">
        <v>1</v>
      </c>
      <c r="AA1824" s="66" t="str">
        <f>IF(OR(VLOOKUP(Table1[[#This Row],[sheet]],Prg!$A$7:$F$31,6,FALSE)=Prg!$O$2,VLOOKUP(Table1[[#This Row],[sheet]],Prg!$A$7:$F$31,6,FALSE)=Prg!$O$3),"Yes","No")</f>
        <v>No</v>
      </c>
      <c r="AB1824" s="66">
        <v>2022</v>
      </c>
      <c r="AC1824" s="72">
        <v>15</v>
      </c>
      <c r="AD1824" s="66">
        <f ca="1">IF(ISERROR(VLOOKUP(Table1[[#This Row],[item]],INDIRECT("'"&amp;Table1[[#This Row],[sheet]]&amp;"'!$A$8:$T$42"),Table1[[#This Row],[r]],FALSE)),"",VLOOKUP(Table1[[#This Row],[item]],INDIRECT("'"&amp;Table1[[#This Row],[sheet]]&amp;"'!$A$8:$T$42"),Table1[[#This Row],[r]],FALSE))</f>
        <v>0</v>
      </c>
      <c r="AE1824" s="72" t="str">
        <f>IF(VLOOKUP(Table1[[#This Row],[sheet]],Prg!$A$7:$J$31,10,FALSE)="","",VLOOKUP(Table1[[#This Row],[sheet]],Prg!$A$7:$J$31,10,FALSE)*1)</f>
        <v/>
      </c>
      <c r="AF1824" s="72">
        <f>VLOOKUP(Table1[[#This Row],[sheet]],Prg!$A$7:$J$31,5,FALSE)</f>
        <v>0</v>
      </c>
      <c r="AG1824" s="72">
        <f>ROW()</f>
        <v>1824</v>
      </c>
    </row>
    <row r="1825" spans="24:33" hidden="1" x14ac:dyDescent="0.3">
      <c r="X1825" s="66">
        <v>11</v>
      </c>
      <c r="Y1825" s="66" t="s">
        <v>474</v>
      </c>
      <c r="Z1825" s="66" t="s">
        <v>24</v>
      </c>
      <c r="AA1825" s="66" t="str">
        <f>IF(OR(VLOOKUP(Table1[[#This Row],[sheet]],Prg!$A$7:$F$31,6,FALSE)=Prg!$O$2,VLOOKUP(Table1[[#This Row],[sheet]],Prg!$A$7:$F$31,6,FALSE)=Prg!$O$3),"Yes","No")</f>
        <v>No</v>
      </c>
      <c r="AB1825" s="66">
        <v>2022</v>
      </c>
      <c r="AC1825" s="72">
        <v>15</v>
      </c>
      <c r="AD1825" s="66">
        <f ca="1">IF(ISERROR(VLOOKUP(Table1[[#This Row],[item]],INDIRECT("'"&amp;Table1[[#This Row],[sheet]]&amp;"'!$A$8:$T$42"),Table1[[#This Row],[r]],FALSE)),"",VLOOKUP(Table1[[#This Row],[item]],INDIRECT("'"&amp;Table1[[#This Row],[sheet]]&amp;"'!$A$8:$T$42"),Table1[[#This Row],[r]],FALSE))</f>
        <v>0</v>
      </c>
      <c r="AE1825" s="72" t="str">
        <f>IF(VLOOKUP(Table1[[#This Row],[sheet]],Prg!$A$7:$J$31,10,FALSE)="","",VLOOKUP(Table1[[#This Row],[sheet]],Prg!$A$7:$J$31,10,FALSE)*1)</f>
        <v/>
      </c>
      <c r="AF1825" s="72">
        <f>VLOOKUP(Table1[[#This Row],[sheet]],Prg!$A$7:$J$31,5,FALSE)</f>
        <v>0</v>
      </c>
      <c r="AG1825" s="72">
        <f>ROW()</f>
        <v>1825</v>
      </c>
    </row>
    <row r="1826" spans="24:33" hidden="1" x14ac:dyDescent="0.3">
      <c r="X1826" s="66">
        <v>11</v>
      </c>
      <c r="Y1826" s="66" t="s">
        <v>477</v>
      </c>
      <c r="Z1826" s="66" t="s">
        <v>25</v>
      </c>
      <c r="AA1826" s="66" t="str">
        <f>IF(OR(VLOOKUP(Table1[[#This Row],[sheet]],Prg!$A$7:$F$31,6,FALSE)=Prg!$O$2,VLOOKUP(Table1[[#This Row],[sheet]],Prg!$A$7:$F$31,6,FALSE)=Prg!$O$3),"Yes","No")</f>
        <v>No</v>
      </c>
      <c r="AB1826" s="66">
        <v>2022</v>
      </c>
      <c r="AC1826" s="72">
        <v>15</v>
      </c>
      <c r="AD1826" s="66">
        <f ca="1">IF(ISERROR(VLOOKUP(Table1[[#This Row],[item]],INDIRECT("'"&amp;Table1[[#This Row],[sheet]]&amp;"'!$A$8:$T$42"),Table1[[#This Row],[r]],FALSE)),"",VLOOKUP(Table1[[#This Row],[item]],INDIRECT("'"&amp;Table1[[#This Row],[sheet]]&amp;"'!$A$8:$T$42"),Table1[[#This Row],[r]],FALSE))</f>
        <v>0</v>
      </c>
      <c r="AE1826" s="72" t="str">
        <f>IF(VLOOKUP(Table1[[#This Row],[sheet]],Prg!$A$7:$J$31,10,FALSE)="","",VLOOKUP(Table1[[#This Row],[sheet]],Prg!$A$7:$J$31,10,FALSE)*1)</f>
        <v/>
      </c>
      <c r="AF1826" s="72">
        <f>VLOOKUP(Table1[[#This Row],[sheet]],Prg!$A$7:$J$31,5,FALSE)</f>
        <v>0</v>
      </c>
      <c r="AG1826" s="72">
        <f>ROW()</f>
        <v>1826</v>
      </c>
    </row>
    <row r="1827" spans="24:33" hidden="1" x14ac:dyDescent="0.3">
      <c r="X1827" s="66">
        <v>11</v>
      </c>
      <c r="Y1827" s="66" t="s">
        <v>478</v>
      </c>
      <c r="Z1827" s="66" t="s">
        <v>26</v>
      </c>
      <c r="AA1827" s="66" t="str">
        <f>IF(OR(VLOOKUP(Table1[[#This Row],[sheet]],Prg!$A$7:$F$31,6,FALSE)=Prg!$O$2,VLOOKUP(Table1[[#This Row],[sheet]],Prg!$A$7:$F$31,6,FALSE)=Prg!$O$3),"Yes","No")</f>
        <v>No</v>
      </c>
      <c r="AB1827" s="66">
        <v>2022</v>
      </c>
      <c r="AC1827" s="72">
        <v>15</v>
      </c>
      <c r="AD1827" s="66">
        <f ca="1">IF(ISERROR(VLOOKUP(Table1[[#This Row],[item]],INDIRECT("'"&amp;Table1[[#This Row],[sheet]]&amp;"'!$A$8:$T$42"),Table1[[#This Row],[r]],FALSE)),"",VLOOKUP(Table1[[#This Row],[item]],INDIRECT("'"&amp;Table1[[#This Row],[sheet]]&amp;"'!$A$8:$T$42"),Table1[[#This Row],[r]],FALSE))</f>
        <v>0</v>
      </c>
      <c r="AE1827" s="72" t="str">
        <f>IF(VLOOKUP(Table1[[#This Row],[sheet]],Prg!$A$7:$J$31,10,FALSE)="","",VLOOKUP(Table1[[#This Row],[sheet]],Prg!$A$7:$J$31,10,FALSE)*1)</f>
        <v/>
      </c>
      <c r="AF1827" s="72">
        <f>VLOOKUP(Table1[[#This Row],[sheet]],Prg!$A$7:$J$31,5,FALSE)</f>
        <v>0</v>
      </c>
      <c r="AG1827" s="72">
        <f>ROW()</f>
        <v>1827</v>
      </c>
    </row>
    <row r="1828" spans="24:33" hidden="1" x14ac:dyDescent="0.3">
      <c r="X1828" s="66">
        <v>11</v>
      </c>
      <c r="Y1828" s="66" t="s">
        <v>479</v>
      </c>
      <c r="Z1828" s="66" t="s">
        <v>27</v>
      </c>
      <c r="AA1828" s="66" t="str">
        <f>IF(OR(VLOOKUP(Table1[[#This Row],[sheet]],Prg!$A$7:$F$31,6,FALSE)=Prg!$O$2,VLOOKUP(Table1[[#This Row],[sheet]],Prg!$A$7:$F$31,6,FALSE)=Prg!$O$3),"Yes","No")</f>
        <v>No</v>
      </c>
      <c r="AB1828" s="66">
        <v>2022</v>
      </c>
      <c r="AC1828" s="72">
        <v>15</v>
      </c>
      <c r="AD1828" s="66">
        <f ca="1">IF(ISERROR(VLOOKUP(Table1[[#This Row],[item]],INDIRECT("'"&amp;Table1[[#This Row],[sheet]]&amp;"'!$A$8:$T$42"),Table1[[#This Row],[r]],FALSE)),"",VLOOKUP(Table1[[#This Row],[item]],INDIRECT("'"&amp;Table1[[#This Row],[sheet]]&amp;"'!$A$8:$T$42"),Table1[[#This Row],[r]],FALSE))</f>
        <v>0</v>
      </c>
      <c r="AE1828" s="72" t="str">
        <f>IF(VLOOKUP(Table1[[#This Row],[sheet]],Prg!$A$7:$J$31,10,FALSE)="","",VLOOKUP(Table1[[#This Row],[sheet]],Prg!$A$7:$J$31,10,FALSE)*1)</f>
        <v/>
      </c>
      <c r="AF1828" s="72">
        <f>VLOOKUP(Table1[[#This Row],[sheet]],Prg!$A$7:$J$31,5,FALSE)</f>
        <v>0</v>
      </c>
      <c r="AG1828" s="72">
        <f>ROW()</f>
        <v>1828</v>
      </c>
    </row>
    <row r="1829" spans="24:33" hidden="1" x14ac:dyDescent="0.3">
      <c r="X1829" s="66">
        <v>11</v>
      </c>
      <c r="Y1829" s="66" t="s">
        <v>475</v>
      </c>
      <c r="Z1829" s="66" t="s">
        <v>28</v>
      </c>
      <c r="AA1829" s="66" t="str">
        <f>IF(OR(VLOOKUP(Table1[[#This Row],[sheet]],Prg!$A$7:$F$31,6,FALSE)=Prg!$O$2,VLOOKUP(Table1[[#This Row],[sheet]],Prg!$A$7:$F$31,6,FALSE)=Prg!$O$3),"Yes","No")</f>
        <v>No</v>
      </c>
      <c r="AB1829" s="66">
        <v>2022</v>
      </c>
      <c r="AC1829" s="72">
        <v>15</v>
      </c>
      <c r="AD1829" s="66">
        <f ca="1">IF(ISERROR(VLOOKUP(Table1[[#This Row],[item]],INDIRECT("'"&amp;Table1[[#This Row],[sheet]]&amp;"'!$A$8:$T$42"),Table1[[#This Row],[r]],FALSE)),"",VLOOKUP(Table1[[#This Row],[item]],INDIRECT("'"&amp;Table1[[#This Row],[sheet]]&amp;"'!$A$8:$T$42"),Table1[[#This Row],[r]],FALSE))</f>
        <v>0</v>
      </c>
      <c r="AE1829" s="72" t="str">
        <f>IF(VLOOKUP(Table1[[#This Row],[sheet]],Prg!$A$7:$J$31,10,FALSE)="","",VLOOKUP(Table1[[#This Row],[sheet]],Prg!$A$7:$J$31,10,FALSE)*1)</f>
        <v/>
      </c>
      <c r="AF1829" s="72">
        <f>VLOOKUP(Table1[[#This Row],[sheet]],Prg!$A$7:$J$31,5,FALSE)</f>
        <v>0</v>
      </c>
      <c r="AG1829" s="72">
        <f>ROW()</f>
        <v>1829</v>
      </c>
    </row>
    <row r="1830" spans="24:33" hidden="1" x14ac:dyDescent="0.3">
      <c r="X1830" s="66">
        <v>11</v>
      </c>
      <c r="Y1830" s="66" t="s">
        <v>480</v>
      </c>
      <c r="Z1830" s="66" t="s">
        <v>29</v>
      </c>
      <c r="AA1830" s="66" t="str">
        <f>IF(OR(VLOOKUP(Table1[[#This Row],[sheet]],Prg!$A$7:$F$31,6,FALSE)=Prg!$O$2,VLOOKUP(Table1[[#This Row],[sheet]],Prg!$A$7:$F$31,6,FALSE)=Prg!$O$3),"Yes","No")</f>
        <v>No</v>
      </c>
      <c r="AB1830" s="66">
        <v>2022</v>
      </c>
      <c r="AC1830" s="72">
        <v>15</v>
      </c>
      <c r="AD1830" s="66">
        <f ca="1">IF(ISERROR(VLOOKUP(Table1[[#This Row],[item]],INDIRECT("'"&amp;Table1[[#This Row],[sheet]]&amp;"'!$A$8:$T$42"),Table1[[#This Row],[r]],FALSE)),"",VLOOKUP(Table1[[#This Row],[item]],INDIRECT("'"&amp;Table1[[#This Row],[sheet]]&amp;"'!$A$8:$T$42"),Table1[[#This Row],[r]],FALSE))</f>
        <v>0</v>
      </c>
      <c r="AE1830" s="72" t="str">
        <f>IF(VLOOKUP(Table1[[#This Row],[sheet]],Prg!$A$7:$J$31,10,FALSE)="","",VLOOKUP(Table1[[#This Row],[sheet]],Prg!$A$7:$J$31,10,FALSE)*1)</f>
        <v/>
      </c>
      <c r="AF1830" s="72">
        <f>VLOOKUP(Table1[[#This Row],[sheet]],Prg!$A$7:$J$31,5,FALSE)</f>
        <v>0</v>
      </c>
      <c r="AG1830" s="72">
        <f>ROW()</f>
        <v>1830</v>
      </c>
    </row>
    <row r="1831" spans="24:33" hidden="1" x14ac:dyDescent="0.3">
      <c r="X1831" s="66">
        <v>11</v>
      </c>
      <c r="Y1831" s="66" t="s">
        <v>481</v>
      </c>
      <c r="Z1831" s="66" t="s">
        <v>30</v>
      </c>
      <c r="AA1831" s="66" t="str">
        <f>IF(OR(VLOOKUP(Table1[[#This Row],[sheet]],Prg!$A$7:$F$31,6,FALSE)=Prg!$O$2,VLOOKUP(Table1[[#This Row],[sheet]],Prg!$A$7:$F$31,6,FALSE)=Prg!$O$3),"Yes","No")</f>
        <v>No</v>
      </c>
      <c r="AB1831" s="66">
        <v>2022</v>
      </c>
      <c r="AC1831" s="72">
        <v>15</v>
      </c>
      <c r="AD1831" s="66">
        <f ca="1">IF(ISERROR(VLOOKUP(Table1[[#This Row],[item]],INDIRECT("'"&amp;Table1[[#This Row],[sheet]]&amp;"'!$A$8:$T$42"),Table1[[#This Row],[r]],FALSE)),"",VLOOKUP(Table1[[#This Row],[item]],INDIRECT("'"&amp;Table1[[#This Row],[sheet]]&amp;"'!$A$8:$T$42"),Table1[[#This Row],[r]],FALSE))</f>
        <v>0</v>
      </c>
      <c r="AE1831" s="72" t="str">
        <f>IF(VLOOKUP(Table1[[#This Row],[sheet]],Prg!$A$7:$J$31,10,FALSE)="","",VLOOKUP(Table1[[#This Row],[sheet]],Prg!$A$7:$J$31,10,FALSE)*1)</f>
        <v/>
      </c>
      <c r="AF1831" s="72">
        <f>VLOOKUP(Table1[[#This Row],[sheet]],Prg!$A$7:$J$31,5,FALSE)</f>
        <v>0</v>
      </c>
      <c r="AG1831" s="72">
        <f>ROW()</f>
        <v>1831</v>
      </c>
    </row>
    <row r="1832" spans="24:33" hidden="1" x14ac:dyDescent="0.3">
      <c r="X1832" s="66">
        <v>11</v>
      </c>
      <c r="Y1832" s="66" t="s">
        <v>482</v>
      </c>
      <c r="Z1832" s="66" t="s">
        <v>27</v>
      </c>
      <c r="AA1832" s="66" t="str">
        <f>IF(OR(VLOOKUP(Table1[[#This Row],[sheet]],Prg!$A$7:$F$31,6,FALSE)=Prg!$O$2,VLOOKUP(Table1[[#This Row],[sheet]],Prg!$A$7:$F$31,6,FALSE)=Prg!$O$3),"Yes","No")</f>
        <v>No</v>
      </c>
      <c r="AB1832" s="66">
        <v>2022</v>
      </c>
      <c r="AC1832" s="72">
        <v>15</v>
      </c>
      <c r="AD1832" s="66">
        <f ca="1">IF(ISERROR(VLOOKUP(Table1[[#This Row],[item]],INDIRECT("'"&amp;Table1[[#This Row],[sheet]]&amp;"'!$A$8:$T$42"),Table1[[#This Row],[r]],FALSE)),"",VLOOKUP(Table1[[#This Row],[item]],INDIRECT("'"&amp;Table1[[#This Row],[sheet]]&amp;"'!$A$8:$T$42"),Table1[[#This Row],[r]],FALSE))</f>
        <v>0</v>
      </c>
      <c r="AE1832" s="72" t="str">
        <f>IF(VLOOKUP(Table1[[#This Row],[sheet]],Prg!$A$7:$J$31,10,FALSE)="","",VLOOKUP(Table1[[#This Row],[sheet]],Prg!$A$7:$J$31,10,FALSE)*1)</f>
        <v/>
      </c>
      <c r="AF1832" s="72">
        <f>VLOOKUP(Table1[[#This Row],[sheet]],Prg!$A$7:$J$31,5,FALSE)</f>
        <v>0</v>
      </c>
      <c r="AG1832" s="72">
        <f>ROW()</f>
        <v>1832</v>
      </c>
    </row>
    <row r="1833" spans="24:33" hidden="1" x14ac:dyDescent="0.3">
      <c r="X1833" s="66">
        <v>11</v>
      </c>
      <c r="Y1833" s="66" t="s">
        <v>476</v>
      </c>
      <c r="Z1833" s="66" t="s">
        <v>469</v>
      </c>
      <c r="AA1833" s="66" t="str">
        <f>IF(OR(VLOOKUP(Table1[[#This Row],[sheet]],Prg!$A$7:$F$31,6,FALSE)=Prg!$O$2,VLOOKUP(Table1[[#This Row],[sheet]],Prg!$A$7:$F$31,6,FALSE)=Prg!$O$3),"Yes","No")</f>
        <v>No</v>
      </c>
      <c r="AB1833" s="66">
        <v>2022</v>
      </c>
      <c r="AC1833" s="72">
        <v>15</v>
      </c>
      <c r="AD1833" s="66">
        <f ca="1">IF(ISERROR(VLOOKUP(Table1[[#This Row],[item]],INDIRECT("'"&amp;Table1[[#This Row],[sheet]]&amp;"'!$A$8:$T$42"),Table1[[#This Row],[r]],FALSE)),"",VLOOKUP(Table1[[#This Row],[item]],INDIRECT("'"&amp;Table1[[#This Row],[sheet]]&amp;"'!$A$8:$T$42"),Table1[[#This Row],[r]],FALSE))</f>
        <v>0</v>
      </c>
      <c r="AE1833" s="72" t="str">
        <f>IF(VLOOKUP(Table1[[#This Row],[sheet]],Prg!$A$7:$J$31,10,FALSE)="","",VLOOKUP(Table1[[#This Row],[sheet]],Prg!$A$7:$J$31,10,FALSE)*1)</f>
        <v/>
      </c>
      <c r="AF1833" s="72">
        <f>VLOOKUP(Table1[[#This Row],[sheet]],Prg!$A$7:$J$31,5,FALSE)</f>
        <v>0</v>
      </c>
      <c r="AG1833" s="72">
        <f>ROW()</f>
        <v>1833</v>
      </c>
    </row>
    <row r="1834" spans="24:33" hidden="1" x14ac:dyDescent="0.3">
      <c r="X1834" s="66">
        <v>11</v>
      </c>
      <c r="Y1834" s="66" t="s">
        <v>483</v>
      </c>
      <c r="Z1834" s="66" t="s">
        <v>470</v>
      </c>
      <c r="AA1834" s="66" t="str">
        <f>IF(OR(VLOOKUP(Table1[[#This Row],[sheet]],Prg!$A$7:$F$31,6,FALSE)=Prg!$O$2,VLOOKUP(Table1[[#This Row],[sheet]],Prg!$A$7:$F$31,6,FALSE)=Prg!$O$3),"Yes","No")</f>
        <v>No</v>
      </c>
      <c r="AB1834" s="66">
        <v>2022</v>
      </c>
      <c r="AC1834" s="72">
        <v>15</v>
      </c>
      <c r="AD1834" s="66">
        <f ca="1">IF(ISERROR(VLOOKUP(Table1[[#This Row],[item]],INDIRECT("'"&amp;Table1[[#This Row],[sheet]]&amp;"'!$A$8:$T$42"),Table1[[#This Row],[r]],FALSE)),"",VLOOKUP(Table1[[#This Row],[item]],INDIRECT("'"&amp;Table1[[#This Row],[sheet]]&amp;"'!$A$8:$T$42"),Table1[[#This Row],[r]],FALSE))</f>
        <v>0</v>
      </c>
      <c r="AE1834" s="72" t="str">
        <f>IF(VLOOKUP(Table1[[#This Row],[sheet]],Prg!$A$7:$J$31,10,FALSE)="","",VLOOKUP(Table1[[#This Row],[sheet]],Prg!$A$7:$J$31,10,FALSE)*1)</f>
        <v/>
      </c>
      <c r="AF1834" s="72">
        <f>VLOOKUP(Table1[[#This Row],[sheet]],Prg!$A$7:$J$31,5,FALSE)</f>
        <v>0</v>
      </c>
      <c r="AG1834" s="72">
        <f>ROW()</f>
        <v>1834</v>
      </c>
    </row>
    <row r="1835" spans="24:33" hidden="1" x14ac:dyDescent="0.3">
      <c r="X1835" s="66">
        <v>11</v>
      </c>
      <c r="Y1835" s="66" t="s">
        <v>484</v>
      </c>
      <c r="Z1835" s="66" t="s">
        <v>471</v>
      </c>
      <c r="AA1835" s="66" t="str">
        <f>IF(OR(VLOOKUP(Table1[[#This Row],[sheet]],Prg!$A$7:$F$31,6,FALSE)=Prg!$O$2,VLOOKUP(Table1[[#This Row],[sheet]],Prg!$A$7:$F$31,6,FALSE)=Prg!$O$3),"Yes","No")</f>
        <v>No</v>
      </c>
      <c r="AB1835" s="66">
        <v>2022</v>
      </c>
      <c r="AC1835" s="72">
        <v>15</v>
      </c>
      <c r="AD1835" s="66">
        <f ca="1">IF(ISERROR(VLOOKUP(Table1[[#This Row],[item]],INDIRECT("'"&amp;Table1[[#This Row],[sheet]]&amp;"'!$A$8:$T$42"),Table1[[#This Row],[r]],FALSE)),"",VLOOKUP(Table1[[#This Row],[item]],INDIRECT("'"&amp;Table1[[#This Row],[sheet]]&amp;"'!$A$8:$T$42"),Table1[[#This Row],[r]],FALSE))</f>
        <v>0</v>
      </c>
      <c r="AE1835" s="72" t="str">
        <f>IF(VLOOKUP(Table1[[#This Row],[sheet]],Prg!$A$7:$J$31,10,FALSE)="","",VLOOKUP(Table1[[#This Row],[sheet]],Prg!$A$7:$J$31,10,FALSE)*1)</f>
        <v/>
      </c>
      <c r="AF1835" s="72">
        <f>VLOOKUP(Table1[[#This Row],[sheet]],Prg!$A$7:$J$31,5,FALSE)</f>
        <v>0</v>
      </c>
      <c r="AG1835" s="72">
        <f>ROW()</f>
        <v>1835</v>
      </c>
    </row>
    <row r="1836" spans="24:33" hidden="1" x14ac:dyDescent="0.3">
      <c r="X1836" s="66">
        <v>11</v>
      </c>
      <c r="Y1836" s="66" t="s">
        <v>485</v>
      </c>
      <c r="Z1836" s="66" t="s">
        <v>472</v>
      </c>
      <c r="AA1836" s="66" t="str">
        <f>IF(OR(VLOOKUP(Table1[[#This Row],[sheet]],Prg!$A$7:$F$31,6,FALSE)=Prg!$O$2,VLOOKUP(Table1[[#This Row],[sheet]],Prg!$A$7:$F$31,6,FALSE)=Prg!$O$3),"Yes","No")</f>
        <v>No</v>
      </c>
      <c r="AB1836" s="66">
        <v>2022</v>
      </c>
      <c r="AC1836" s="72">
        <v>15</v>
      </c>
      <c r="AD1836" s="66">
        <f ca="1">IF(ISERROR(VLOOKUP(Table1[[#This Row],[item]],INDIRECT("'"&amp;Table1[[#This Row],[sheet]]&amp;"'!$A$8:$T$42"),Table1[[#This Row],[r]],FALSE)),"",VLOOKUP(Table1[[#This Row],[item]],INDIRECT("'"&amp;Table1[[#This Row],[sheet]]&amp;"'!$A$8:$T$42"),Table1[[#This Row],[r]],FALSE))</f>
        <v>0</v>
      </c>
      <c r="AE1836" s="72" t="str">
        <f>IF(VLOOKUP(Table1[[#This Row],[sheet]],Prg!$A$7:$J$31,10,FALSE)="","",VLOOKUP(Table1[[#This Row],[sheet]],Prg!$A$7:$J$31,10,FALSE)*1)</f>
        <v/>
      </c>
      <c r="AF1836" s="72">
        <f>VLOOKUP(Table1[[#This Row],[sheet]],Prg!$A$7:$J$31,5,FALSE)</f>
        <v>0</v>
      </c>
      <c r="AG1836" s="72">
        <f>ROW()</f>
        <v>1836</v>
      </c>
    </row>
    <row r="1837" spans="24:33" hidden="1" x14ac:dyDescent="0.3">
      <c r="X1837" s="66">
        <v>11</v>
      </c>
      <c r="Y1837" s="66" t="s">
        <v>486</v>
      </c>
      <c r="Z1837" s="66" t="s">
        <v>31</v>
      </c>
      <c r="AA1837" s="66" t="str">
        <f>IF(OR(VLOOKUP(Table1[[#This Row],[sheet]],Prg!$A$7:$F$31,6,FALSE)=Prg!$O$2,VLOOKUP(Table1[[#This Row],[sheet]],Prg!$A$7:$F$31,6,FALSE)=Prg!$O$3),"Yes","No")</f>
        <v>No</v>
      </c>
      <c r="AB1837" s="66">
        <v>2022</v>
      </c>
      <c r="AC1837" s="72">
        <v>15</v>
      </c>
      <c r="AD1837" s="66">
        <f ca="1">IF(ISERROR(VLOOKUP(Table1[[#This Row],[item]],INDIRECT("'"&amp;Table1[[#This Row],[sheet]]&amp;"'!$A$8:$T$42"),Table1[[#This Row],[r]],FALSE)),"",VLOOKUP(Table1[[#This Row],[item]],INDIRECT("'"&amp;Table1[[#This Row],[sheet]]&amp;"'!$A$8:$T$42"),Table1[[#This Row],[r]],FALSE))</f>
        <v>0</v>
      </c>
      <c r="AE1837" s="72" t="str">
        <f>IF(VLOOKUP(Table1[[#This Row],[sheet]],Prg!$A$7:$J$31,10,FALSE)="","",VLOOKUP(Table1[[#This Row],[sheet]],Prg!$A$7:$J$31,10,FALSE)*1)</f>
        <v/>
      </c>
      <c r="AF1837" s="72">
        <f>VLOOKUP(Table1[[#This Row],[sheet]],Prg!$A$7:$J$31,5,FALSE)</f>
        <v>0</v>
      </c>
      <c r="AG1837" s="72">
        <f>ROW()</f>
        <v>1837</v>
      </c>
    </row>
    <row r="1838" spans="24:33" hidden="1" x14ac:dyDescent="0.3">
      <c r="X1838" s="66">
        <v>11</v>
      </c>
      <c r="Y1838" s="70" t="s">
        <v>487</v>
      </c>
      <c r="Z1838" s="70" t="s">
        <v>12</v>
      </c>
      <c r="AA1838" s="70" t="str">
        <f>IF(OR(VLOOKUP(Table1[[#This Row],[sheet]],Prg!$A$7:$F$31,6,FALSE)=Prg!$O$2,VLOOKUP(Table1[[#This Row],[sheet]],Prg!$A$7:$F$31,6,FALSE)=Prg!$O$3),"Yes","No")</f>
        <v>No</v>
      </c>
      <c r="AB1838" s="70">
        <v>2023</v>
      </c>
      <c r="AC1838" s="72">
        <v>16</v>
      </c>
      <c r="AD1838" s="66">
        <f ca="1">IF(ISERROR(VLOOKUP(Table1[[#This Row],[item]],INDIRECT("'"&amp;Table1[[#This Row],[sheet]]&amp;"'!$A$8:$T$42"),Table1[[#This Row],[r]],FALSE)),"",VLOOKUP(Table1[[#This Row],[item]],INDIRECT("'"&amp;Table1[[#This Row],[sheet]]&amp;"'!$A$8:$T$42"),Table1[[#This Row],[r]],FALSE))</f>
        <v>0</v>
      </c>
      <c r="AE1838" s="72" t="str">
        <f>IF(VLOOKUP(Table1[[#This Row],[sheet]],Prg!$A$7:$J$31,10,FALSE)="","",VLOOKUP(Table1[[#This Row],[sheet]],Prg!$A$7:$J$31,10,FALSE)*1)</f>
        <v/>
      </c>
      <c r="AF1838" s="72">
        <f>VLOOKUP(Table1[[#This Row],[sheet]],Prg!$A$7:$J$31,5,FALSE)</f>
        <v>0</v>
      </c>
      <c r="AG1838" s="72">
        <f>ROW()</f>
        <v>1838</v>
      </c>
    </row>
    <row r="1839" spans="24:33" hidden="1" x14ac:dyDescent="0.3">
      <c r="X1839" s="66">
        <v>11</v>
      </c>
      <c r="Y1839" s="66" t="s">
        <v>488</v>
      </c>
      <c r="Z1839" s="66" t="s">
        <v>13</v>
      </c>
      <c r="AA1839" s="66" t="str">
        <f>IF(OR(VLOOKUP(Table1[[#This Row],[sheet]],Prg!$A$7:$F$31,6,FALSE)=Prg!$O$2,VLOOKUP(Table1[[#This Row],[sheet]],Prg!$A$7:$F$31,6,FALSE)=Prg!$O$3),"Yes","No")</f>
        <v>No</v>
      </c>
      <c r="AB1839" s="66">
        <v>2023</v>
      </c>
      <c r="AC1839" s="72">
        <v>16</v>
      </c>
      <c r="AD1839" s="66">
        <f ca="1">IF(ISERROR(VLOOKUP(Table1[[#This Row],[item]],INDIRECT("'"&amp;Table1[[#This Row],[sheet]]&amp;"'!$A$8:$T$42"),Table1[[#This Row],[r]],FALSE)),"",VLOOKUP(Table1[[#This Row],[item]],INDIRECT("'"&amp;Table1[[#This Row],[sheet]]&amp;"'!$A$8:$T$42"),Table1[[#This Row],[r]],FALSE))</f>
        <v>0</v>
      </c>
      <c r="AE1839" s="72" t="str">
        <f>IF(VLOOKUP(Table1[[#This Row],[sheet]],Prg!$A$7:$J$31,10,FALSE)="","",VLOOKUP(Table1[[#This Row],[sheet]],Prg!$A$7:$J$31,10,FALSE)*1)</f>
        <v/>
      </c>
      <c r="AF1839" s="72">
        <f>VLOOKUP(Table1[[#This Row],[sheet]],Prg!$A$7:$J$31,5,FALSE)</f>
        <v>0</v>
      </c>
      <c r="AG1839" s="72">
        <f>ROW()</f>
        <v>1839</v>
      </c>
    </row>
    <row r="1840" spans="24:33" hidden="1" x14ac:dyDescent="0.3">
      <c r="X1840" s="66">
        <v>11</v>
      </c>
      <c r="Y1840" s="66" t="s">
        <v>489</v>
      </c>
      <c r="Z1840" s="66" t="s">
        <v>14</v>
      </c>
      <c r="AA1840" s="66" t="str">
        <f>IF(OR(VLOOKUP(Table1[[#This Row],[sheet]],Prg!$A$7:$F$31,6,FALSE)=Prg!$O$2,VLOOKUP(Table1[[#This Row],[sheet]],Prg!$A$7:$F$31,6,FALSE)=Prg!$O$3),"Yes","No")</f>
        <v>No</v>
      </c>
      <c r="AB1840" s="66">
        <v>2023</v>
      </c>
      <c r="AC1840" s="72">
        <v>16</v>
      </c>
      <c r="AD1840" s="66">
        <f ca="1">IF(ISERROR(VLOOKUP(Table1[[#This Row],[item]],INDIRECT("'"&amp;Table1[[#This Row],[sheet]]&amp;"'!$A$8:$T$42"),Table1[[#This Row],[r]],FALSE)),"",VLOOKUP(Table1[[#This Row],[item]],INDIRECT("'"&amp;Table1[[#This Row],[sheet]]&amp;"'!$A$8:$T$42"),Table1[[#This Row],[r]],FALSE))</f>
        <v>0</v>
      </c>
      <c r="AE1840" s="72" t="str">
        <f>IF(VLOOKUP(Table1[[#This Row],[sheet]],Prg!$A$7:$J$31,10,FALSE)="","",VLOOKUP(Table1[[#This Row],[sheet]],Prg!$A$7:$J$31,10,FALSE)*1)</f>
        <v/>
      </c>
      <c r="AF1840" s="72">
        <f>VLOOKUP(Table1[[#This Row],[sheet]],Prg!$A$7:$J$31,5,FALSE)</f>
        <v>0</v>
      </c>
      <c r="AG1840" s="72">
        <f>ROW()</f>
        <v>1840</v>
      </c>
    </row>
    <row r="1841" spans="24:33" hidden="1" x14ac:dyDescent="0.3">
      <c r="X1841" s="66">
        <v>11</v>
      </c>
      <c r="Y1841" s="66" t="s">
        <v>490</v>
      </c>
      <c r="Z1841" s="66" t="s">
        <v>464</v>
      </c>
      <c r="AA1841" s="66" t="str">
        <f>IF(OR(VLOOKUP(Table1[[#This Row],[sheet]],Prg!$A$7:$F$31,6,FALSE)=Prg!$O$2,VLOOKUP(Table1[[#This Row],[sheet]],Prg!$A$7:$F$31,6,FALSE)=Prg!$O$3),"Yes","No")</f>
        <v>No</v>
      </c>
      <c r="AB1841" s="66">
        <v>2023</v>
      </c>
      <c r="AC1841" s="72">
        <v>16</v>
      </c>
      <c r="AD1841" s="66">
        <f ca="1">IF(ISERROR(VLOOKUP(Table1[[#This Row],[item]],INDIRECT("'"&amp;Table1[[#This Row],[sheet]]&amp;"'!$A$8:$T$42"),Table1[[#This Row],[r]],FALSE)),"",VLOOKUP(Table1[[#This Row],[item]],INDIRECT("'"&amp;Table1[[#This Row],[sheet]]&amp;"'!$A$8:$T$42"),Table1[[#This Row],[r]],FALSE))</f>
        <v>0</v>
      </c>
      <c r="AE1841" s="72" t="str">
        <f>IF(VLOOKUP(Table1[[#This Row],[sheet]],Prg!$A$7:$J$31,10,FALSE)="","",VLOOKUP(Table1[[#This Row],[sheet]],Prg!$A$7:$J$31,10,FALSE)*1)</f>
        <v/>
      </c>
      <c r="AF1841" s="72">
        <f>VLOOKUP(Table1[[#This Row],[sheet]],Prg!$A$7:$J$31,5,FALSE)</f>
        <v>0</v>
      </c>
      <c r="AG1841" s="72">
        <f>ROW()</f>
        <v>1841</v>
      </c>
    </row>
    <row r="1842" spans="24:33" hidden="1" x14ac:dyDescent="0.3">
      <c r="X1842" s="66">
        <v>11</v>
      </c>
      <c r="Y1842" s="66" t="s">
        <v>491</v>
      </c>
      <c r="Z1842" s="66" t="s">
        <v>15</v>
      </c>
      <c r="AA1842" s="66" t="str">
        <f>IF(OR(VLOOKUP(Table1[[#This Row],[sheet]],Prg!$A$7:$F$31,6,FALSE)=Prg!$O$2,VLOOKUP(Table1[[#This Row],[sheet]],Prg!$A$7:$F$31,6,FALSE)=Prg!$O$3),"Yes","No")</f>
        <v>No</v>
      </c>
      <c r="AB1842" s="66">
        <v>2023</v>
      </c>
      <c r="AC1842" s="72">
        <v>16</v>
      </c>
      <c r="AD1842" s="66">
        <f ca="1">IF(ISERROR(VLOOKUP(Table1[[#This Row],[item]],INDIRECT("'"&amp;Table1[[#This Row],[sheet]]&amp;"'!$A$8:$T$42"),Table1[[#This Row],[r]],FALSE)),"",VLOOKUP(Table1[[#This Row],[item]],INDIRECT("'"&amp;Table1[[#This Row],[sheet]]&amp;"'!$A$8:$T$42"),Table1[[#This Row],[r]],FALSE))</f>
        <v>0</v>
      </c>
      <c r="AE1842" s="72" t="str">
        <f>IF(VLOOKUP(Table1[[#This Row],[sheet]],Prg!$A$7:$J$31,10,FALSE)="","",VLOOKUP(Table1[[#This Row],[sheet]],Prg!$A$7:$J$31,10,FALSE)*1)</f>
        <v/>
      </c>
      <c r="AF1842" s="72">
        <f>VLOOKUP(Table1[[#This Row],[sheet]],Prg!$A$7:$J$31,5,FALSE)</f>
        <v>0</v>
      </c>
      <c r="AG1842" s="72">
        <f>ROW()</f>
        <v>1842</v>
      </c>
    </row>
    <row r="1843" spans="24:33" hidden="1" x14ac:dyDescent="0.3">
      <c r="X1843" s="66">
        <v>11</v>
      </c>
      <c r="Y1843" s="66" t="s">
        <v>492</v>
      </c>
      <c r="Z1843" s="66" t="s">
        <v>16</v>
      </c>
      <c r="AA1843" s="66" t="str">
        <f>IF(OR(VLOOKUP(Table1[[#This Row],[sheet]],Prg!$A$7:$F$31,6,FALSE)=Prg!$O$2,VLOOKUP(Table1[[#This Row],[sheet]],Prg!$A$7:$F$31,6,FALSE)=Prg!$O$3),"Yes","No")</f>
        <v>No</v>
      </c>
      <c r="AB1843" s="66">
        <v>2023</v>
      </c>
      <c r="AC1843" s="72">
        <v>16</v>
      </c>
      <c r="AD1843" s="66">
        <f ca="1">IF(ISERROR(VLOOKUP(Table1[[#This Row],[item]],INDIRECT("'"&amp;Table1[[#This Row],[sheet]]&amp;"'!$A$8:$T$42"),Table1[[#This Row],[r]],FALSE)),"",VLOOKUP(Table1[[#This Row],[item]],INDIRECT("'"&amp;Table1[[#This Row],[sheet]]&amp;"'!$A$8:$T$42"),Table1[[#This Row],[r]],FALSE))</f>
        <v>0</v>
      </c>
      <c r="AE1843" s="72" t="str">
        <f>IF(VLOOKUP(Table1[[#This Row],[sheet]],Prg!$A$7:$J$31,10,FALSE)="","",VLOOKUP(Table1[[#This Row],[sheet]],Prg!$A$7:$J$31,10,FALSE)*1)</f>
        <v/>
      </c>
      <c r="AF1843" s="72">
        <f>VLOOKUP(Table1[[#This Row],[sheet]],Prg!$A$7:$J$31,5,FALSE)</f>
        <v>0</v>
      </c>
      <c r="AG1843" s="72">
        <f>ROW()</f>
        <v>1843</v>
      </c>
    </row>
    <row r="1844" spans="24:33" hidden="1" x14ac:dyDescent="0.3">
      <c r="X1844" s="66">
        <v>11</v>
      </c>
      <c r="Y1844" s="66" t="s">
        <v>493</v>
      </c>
      <c r="Z1844" s="66" t="s">
        <v>17</v>
      </c>
      <c r="AA1844" s="66" t="str">
        <f>IF(OR(VLOOKUP(Table1[[#This Row],[sheet]],Prg!$A$7:$F$31,6,FALSE)=Prg!$O$2,VLOOKUP(Table1[[#This Row],[sheet]],Prg!$A$7:$F$31,6,FALSE)=Prg!$O$3),"Yes","No")</f>
        <v>No</v>
      </c>
      <c r="AB1844" s="66">
        <v>2023</v>
      </c>
      <c r="AC1844" s="72">
        <v>16</v>
      </c>
      <c r="AD1844" s="66">
        <f ca="1">IF(ISERROR(VLOOKUP(Table1[[#This Row],[item]],INDIRECT("'"&amp;Table1[[#This Row],[sheet]]&amp;"'!$A$8:$T$42"),Table1[[#This Row],[r]],FALSE)),"",VLOOKUP(Table1[[#This Row],[item]],INDIRECT("'"&amp;Table1[[#This Row],[sheet]]&amp;"'!$A$8:$T$42"),Table1[[#This Row],[r]],FALSE))</f>
        <v>0</v>
      </c>
      <c r="AE1844" s="72" t="str">
        <f>IF(VLOOKUP(Table1[[#This Row],[sheet]],Prg!$A$7:$J$31,10,FALSE)="","",VLOOKUP(Table1[[#This Row],[sheet]],Prg!$A$7:$J$31,10,FALSE)*1)</f>
        <v/>
      </c>
      <c r="AF1844" s="72">
        <f>VLOOKUP(Table1[[#This Row],[sheet]],Prg!$A$7:$J$31,5,FALSE)</f>
        <v>0</v>
      </c>
      <c r="AG1844" s="72">
        <f>ROW()</f>
        <v>1844</v>
      </c>
    </row>
    <row r="1845" spans="24:33" hidden="1" x14ac:dyDescent="0.3">
      <c r="X1845" s="66">
        <v>11</v>
      </c>
      <c r="Y1845" s="66" t="s">
        <v>494</v>
      </c>
      <c r="Z1845" s="66" t="s">
        <v>465</v>
      </c>
      <c r="AA1845" s="66" t="str">
        <f>IF(OR(VLOOKUP(Table1[[#This Row],[sheet]],Prg!$A$7:$F$31,6,FALSE)=Prg!$O$2,VLOOKUP(Table1[[#This Row],[sheet]],Prg!$A$7:$F$31,6,FALSE)=Prg!$O$3),"Yes","No")</f>
        <v>No</v>
      </c>
      <c r="AB1845" s="66">
        <v>2023</v>
      </c>
      <c r="AC1845" s="72">
        <v>16</v>
      </c>
      <c r="AD1845" s="66">
        <f ca="1">IF(ISERROR(VLOOKUP(Table1[[#This Row],[item]],INDIRECT("'"&amp;Table1[[#This Row],[sheet]]&amp;"'!$A$8:$T$42"),Table1[[#This Row],[r]],FALSE)),"",VLOOKUP(Table1[[#This Row],[item]],INDIRECT("'"&amp;Table1[[#This Row],[sheet]]&amp;"'!$A$8:$T$42"),Table1[[#This Row],[r]],FALSE))</f>
        <v>0</v>
      </c>
      <c r="AE1845" s="72" t="str">
        <f>IF(VLOOKUP(Table1[[#This Row],[sheet]],Prg!$A$7:$J$31,10,FALSE)="","",VLOOKUP(Table1[[#This Row],[sheet]],Prg!$A$7:$J$31,10,FALSE)*1)</f>
        <v/>
      </c>
      <c r="AF1845" s="72">
        <f>VLOOKUP(Table1[[#This Row],[sheet]],Prg!$A$7:$J$31,5,FALSE)</f>
        <v>0</v>
      </c>
      <c r="AG1845" s="72">
        <f>ROW()</f>
        <v>1845</v>
      </c>
    </row>
    <row r="1846" spans="24:33" hidden="1" x14ac:dyDescent="0.3">
      <c r="X1846" s="66">
        <v>11</v>
      </c>
      <c r="Y1846" s="66" t="s">
        <v>495</v>
      </c>
      <c r="Z1846" s="66" t="s">
        <v>18</v>
      </c>
      <c r="AA1846" s="66" t="str">
        <f>IF(OR(VLOOKUP(Table1[[#This Row],[sheet]],Prg!$A$7:$F$31,6,FALSE)=Prg!$O$2,VLOOKUP(Table1[[#This Row],[sheet]],Prg!$A$7:$F$31,6,FALSE)=Prg!$O$3),"Yes","No")</f>
        <v>No</v>
      </c>
      <c r="AB1846" s="66">
        <v>2023</v>
      </c>
      <c r="AC1846" s="72">
        <v>16</v>
      </c>
      <c r="AD1846" s="66">
        <f ca="1">IF(ISERROR(VLOOKUP(Table1[[#This Row],[item]],INDIRECT("'"&amp;Table1[[#This Row],[sheet]]&amp;"'!$A$8:$T$42"),Table1[[#This Row],[r]],FALSE)),"",VLOOKUP(Table1[[#This Row],[item]],INDIRECT("'"&amp;Table1[[#This Row],[sheet]]&amp;"'!$A$8:$T$42"),Table1[[#This Row],[r]],FALSE))</f>
        <v>0</v>
      </c>
      <c r="AE1846" s="72" t="str">
        <f>IF(VLOOKUP(Table1[[#This Row],[sheet]],Prg!$A$7:$J$31,10,FALSE)="","",VLOOKUP(Table1[[#This Row],[sheet]],Prg!$A$7:$J$31,10,FALSE)*1)</f>
        <v/>
      </c>
      <c r="AF1846" s="72">
        <f>VLOOKUP(Table1[[#This Row],[sheet]],Prg!$A$7:$J$31,5,FALSE)</f>
        <v>0</v>
      </c>
      <c r="AG1846" s="72">
        <f>ROW()</f>
        <v>1846</v>
      </c>
    </row>
    <row r="1847" spans="24:33" hidden="1" x14ac:dyDescent="0.3">
      <c r="X1847" s="66">
        <v>11</v>
      </c>
      <c r="Y1847" s="66" t="s">
        <v>496</v>
      </c>
      <c r="Z1847" s="66" t="s">
        <v>19</v>
      </c>
      <c r="AA1847" s="66" t="str">
        <f>IF(OR(VLOOKUP(Table1[[#This Row],[sheet]],Prg!$A$7:$F$31,6,FALSE)=Prg!$O$2,VLOOKUP(Table1[[#This Row],[sheet]],Prg!$A$7:$F$31,6,FALSE)=Prg!$O$3),"Yes","No")</f>
        <v>No</v>
      </c>
      <c r="AB1847" s="66">
        <v>2023</v>
      </c>
      <c r="AC1847" s="72">
        <v>16</v>
      </c>
      <c r="AD1847" s="66">
        <f ca="1">IF(ISERROR(VLOOKUP(Table1[[#This Row],[item]],INDIRECT("'"&amp;Table1[[#This Row],[sheet]]&amp;"'!$A$8:$T$42"),Table1[[#This Row],[r]],FALSE)),"",VLOOKUP(Table1[[#This Row],[item]],INDIRECT("'"&amp;Table1[[#This Row],[sheet]]&amp;"'!$A$8:$T$42"),Table1[[#This Row],[r]],FALSE))</f>
        <v>0</v>
      </c>
      <c r="AE1847" s="72" t="str">
        <f>IF(VLOOKUP(Table1[[#This Row],[sheet]],Prg!$A$7:$J$31,10,FALSE)="","",VLOOKUP(Table1[[#This Row],[sheet]],Prg!$A$7:$J$31,10,FALSE)*1)</f>
        <v/>
      </c>
      <c r="AF1847" s="72">
        <f>VLOOKUP(Table1[[#This Row],[sheet]],Prg!$A$7:$J$31,5,FALSE)</f>
        <v>0</v>
      </c>
      <c r="AG1847" s="72">
        <f>ROW()</f>
        <v>1847</v>
      </c>
    </row>
    <row r="1848" spans="24:33" hidden="1" x14ac:dyDescent="0.3">
      <c r="X1848" s="66">
        <v>11</v>
      </c>
      <c r="Y1848" s="66" t="s">
        <v>497</v>
      </c>
      <c r="Z1848" s="66" t="s">
        <v>20</v>
      </c>
      <c r="AA1848" s="66" t="str">
        <f>IF(OR(VLOOKUP(Table1[[#This Row],[sheet]],Prg!$A$7:$F$31,6,FALSE)=Prg!$O$2,VLOOKUP(Table1[[#This Row],[sheet]],Prg!$A$7:$F$31,6,FALSE)=Prg!$O$3),"Yes","No")</f>
        <v>No</v>
      </c>
      <c r="AB1848" s="66">
        <v>2023</v>
      </c>
      <c r="AC1848" s="72">
        <v>16</v>
      </c>
      <c r="AD1848" s="66">
        <f ca="1">IF(ISERROR(VLOOKUP(Table1[[#This Row],[item]],INDIRECT("'"&amp;Table1[[#This Row],[sheet]]&amp;"'!$A$8:$T$42"),Table1[[#This Row],[r]],FALSE)),"",VLOOKUP(Table1[[#This Row],[item]],INDIRECT("'"&amp;Table1[[#This Row],[sheet]]&amp;"'!$A$8:$T$42"),Table1[[#This Row],[r]],FALSE))</f>
        <v>0</v>
      </c>
      <c r="AE1848" s="72" t="str">
        <f>IF(VLOOKUP(Table1[[#This Row],[sheet]],Prg!$A$7:$J$31,10,FALSE)="","",VLOOKUP(Table1[[#This Row],[sheet]],Prg!$A$7:$J$31,10,FALSE)*1)</f>
        <v/>
      </c>
      <c r="AF1848" s="72">
        <f>VLOOKUP(Table1[[#This Row],[sheet]],Prg!$A$7:$J$31,5,FALSE)</f>
        <v>0</v>
      </c>
      <c r="AG1848" s="72">
        <f>ROW()</f>
        <v>1848</v>
      </c>
    </row>
    <row r="1849" spans="24:33" hidden="1" x14ac:dyDescent="0.3">
      <c r="X1849" s="66">
        <v>11</v>
      </c>
      <c r="Y1849" s="66" t="s">
        <v>498</v>
      </c>
      <c r="Z1849" s="66" t="s">
        <v>466</v>
      </c>
      <c r="AA1849" s="66" t="str">
        <f>IF(OR(VLOOKUP(Table1[[#This Row],[sheet]],Prg!$A$7:$F$31,6,FALSE)=Prg!$O$2,VLOOKUP(Table1[[#This Row],[sheet]],Prg!$A$7:$F$31,6,FALSE)=Prg!$O$3),"Yes","No")</f>
        <v>No</v>
      </c>
      <c r="AB1849" s="66">
        <v>2023</v>
      </c>
      <c r="AC1849" s="72">
        <v>16</v>
      </c>
      <c r="AD1849" s="66">
        <f ca="1">IF(ISERROR(VLOOKUP(Table1[[#This Row],[item]],INDIRECT("'"&amp;Table1[[#This Row],[sheet]]&amp;"'!$A$8:$T$42"),Table1[[#This Row],[r]],FALSE)),"",VLOOKUP(Table1[[#This Row],[item]],INDIRECT("'"&amp;Table1[[#This Row],[sheet]]&amp;"'!$A$8:$T$42"),Table1[[#This Row],[r]],FALSE))</f>
        <v>0</v>
      </c>
      <c r="AE1849" s="72" t="str">
        <f>IF(VLOOKUP(Table1[[#This Row],[sheet]],Prg!$A$7:$J$31,10,FALSE)="","",VLOOKUP(Table1[[#This Row],[sheet]],Prg!$A$7:$J$31,10,FALSE)*1)</f>
        <v/>
      </c>
      <c r="AF1849" s="72">
        <f>VLOOKUP(Table1[[#This Row],[sheet]],Prg!$A$7:$J$31,5,FALSE)</f>
        <v>0</v>
      </c>
      <c r="AG1849" s="72">
        <f>ROW()</f>
        <v>1849</v>
      </c>
    </row>
    <row r="1850" spans="24:33" hidden="1" x14ac:dyDescent="0.3">
      <c r="X1850" s="66">
        <v>11</v>
      </c>
      <c r="Y1850" s="66" t="s">
        <v>499</v>
      </c>
      <c r="Z1850" s="66" t="s">
        <v>21</v>
      </c>
      <c r="AA1850" s="66" t="str">
        <f>IF(OR(VLOOKUP(Table1[[#This Row],[sheet]],Prg!$A$7:$F$31,6,FALSE)=Prg!$O$2,VLOOKUP(Table1[[#This Row],[sheet]],Prg!$A$7:$F$31,6,FALSE)=Prg!$O$3),"Yes","No")</f>
        <v>No</v>
      </c>
      <c r="AB1850" s="66">
        <v>2023</v>
      </c>
      <c r="AC1850" s="72">
        <v>16</v>
      </c>
      <c r="AD1850" s="66">
        <f ca="1">IF(ISERROR(VLOOKUP(Table1[[#This Row],[item]],INDIRECT("'"&amp;Table1[[#This Row],[sheet]]&amp;"'!$A$8:$T$42"),Table1[[#This Row],[r]],FALSE)),"",VLOOKUP(Table1[[#This Row],[item]],INDIRECT("'"&amp;Table1[[#This Row],[sheet]]&amp;"'!$A$8:$T$42"),Table1[[#This Row],[r]],FALSE))</f>
        <v>0</v>
      </c>
      <c r="AE1850" s="72" t="str">
        <f>IF(VLOOKUP(Table1[[#This Row],[sheet]],Prg!$A$7:$J$31,10,FALSE)="","",VLOOKUP(Table1[[#This Row],[sheet]],Prg!$A$7:$J$31,10,FALSE)*1)</f>
        <v/>
      </c>
      <c r="AF1850" s="72">
        <f>VLOOKUP(Table1[[#This Row],[sheet]],Prg!$A$7:$J$31,5,FALSE)</f>
        <v>0</v>
      </c>
      <c r="AG1850" s="72">
        <f>ROW()</f>
        <v>1850</v>
      </c>
    </row>
    <row r="1851" spans="24:33" hidden="1" x14ac:dyDescent="0.3">
      <c r="X1851" s="66">
        <v>11</v>
      </c>
      <c r="Y1851" s="66" t="s">
        <v>500</v>
      </c>
      <c r="Z1851" s="66" t="s">
        <v>22</v>
      </c>
      <c r="AA1851" s="66" t="str">
        <f>IF(OR(VLOOKUP(Table1[[#This Row],[sheet]],Prg!$A$7:$F$31,6,FALSE)=Prg!$O$2,VLOOKUP(Table1[[#This Row],[sheet]],Prg!$A$7:$F$31,6,FALSE)=Prg!$O$3),"Yes","No")</f>
        <v>No</v>
      </c>
      <c r="AB1851" s="66">
        <v>2023</v>
      </c>
      <c r="AC1851" s="72">
        <v>16</v>
      </c>
      <c r="AD1851" s="66">
        <f ca="1">IF(ISERROR(VLOOKUP(Table1[[#This Row],[item]],INDIRECT("'"&amp;Table1[[#This Row],[sheet]]&amp;"'!$A$8:$T$42"),Table1[[#This Row],[r]],FALSE)),"",VLOOKUP(Table1[[#This Row],[item]],INDIRECT("'"&amp;Table1[[#This Row],[sheet]]&amp;"'!$A$8:$T$42"),Table1[[#This Row],[r]],FALSE))</f>
        <v>0</v>
      </c>
      <c r="AE1851" s="72" t="str">
        <f>IF(VLOOKUP(Table1[[#This Row],[sheet]],Prg!$A$7:$J$31,10,FALSE)="","",VLOOKUP(Table1[[#This Row],[sheet]],Prg!$A$7:$J$31,10,FALSE)*1)</f>
        <v/>
      </c>
      <c r="AF1851" s="72">
        <f>VLOOKUP(Table1[[#This Row],[sheet]],Prg!$A$7:$J$31,5,FALSE)</f>
        <v>0</v>
      </c>
      <c r="AG1851" s="72">
        <f>ROW()</f>
        <v>1851</v>
      </c>
    </row>
    <row r="1852" spans="24:33" hidden="1" x14ac:dyDescent="0.3">
      <c r="X1852" s="66">
        <v>11</v>
      </c>
      <c r="Y1852" s="66" t="s">
        <v>501</v>
      </c>
      <c r="Z1852" s="66" t="s">
        <v>23</v>
      </c>
      <c r="AA1852" s="66" t="str">
        <f>IF(OR(VLOOKUP(Table1[[#This Row],[sheet]],Prg!$A$7:$F$31,6,FALSE)=Prg!$O$2,VLOOKUP(Table1[[#This Row],[sheet]],Prg!$A$7:$F$31,6,FALSE)=Prg!$O$3),"Yes","No")</f>
        <v>No</v>
      </c>
      <c r="AB1852" s="66">
        <v>2023</v>
      </c>
      <c r="AC1852" s="72">
        <v>16</v>
      </c>
      <c r="AD1852" s="66">
        <f ca="1">IF(ISERROR(VLOOKUP(Table1[[#This Row],[item]],INDIRECT("'"&amp;Table1[[#This Row],[sheet]]&amp;"'!$A$8:$T$42"),Table1[[#This Row],[r]],FALSE)),"",VLOOKUP(Table1[[#This Row],[item]],INDIRECT("'"&amp;Table1[[#This Row],[sheet]]&amp;"'!$A$8:$T$42"),Table1[[#This Row],[r]],FALSE))</f>
        <v>0</v>
      </c>
      <c r="AE1852" s="72" t="str">
        <f>IF(VLOOKUP(Table1[[#This Row],[sheet]],Prg!$A$7:$J$31,10,FALSE)="","",VLOOKUP(Table1[[#This Row],[sheet]],Prg!$A$7:$J$31,10,FALSE)*1)</f>
        <v/>
      </c>
      <c r="AF1852" s="72">
        <f>VLOOKUP(Table1[[#This Row],[sheet]],Prg!$A$7:$J$31,5,FALSE)</f>
        <v>0</v>
      </c>
      <c r="AG1852" s="72">
        <f>ROW()</f>
        <v>1852</v>
      </c>
    </row>
    <row r="1853" spans="24:33" hidden="1" x14ac:dyDescent="0.3">
      <c r="X1853" s="66">
        <v>11</v>
      </c>
      <c r="Y1853" s="66" t="s">
        <v>502</v>
      </c>
      <c r="Z1853" s="66" t="s">
        <v>467</v>
      </c>
      <c r="AA1853" s="66" t="str">
        <f>IF(OR(VLOOKUP(Table1[[#This Row],[sheet]],Prg!$A$7:$F$31,6,FALSE)=Prg!$O$2,VLOOKUP(Table1[[#This Row],[sheet]],Prg!$A$7:$F$31,6,FALSE)=Prg!$O$3),"Yes","No")</f>
        <v>No</v>
      </c>
      <c r="AB1853" s="66">
        <v>2023</v>
      </c>
      <c r="AC1853" s="72">
        <v>16</v>
      </c>
      <c r="AD1853" s="66">
        <f ca="1">IF(ISERROR(VLOOKUP(Table1[[#This Row],[item]],INDIRECT("'"&amp;Table1[[#This Row],[sheet]]&amp;"'!$A$8:$T$42"),Table1[[#This Row],[r]],FALSE)),"",VLOOKUP(Table1[[#This Row],[item]],INDIRECT("'"&amp;Table1[[#This Row],[sheet]]&amp;"'!$A$8:$T$42"),Table1[[#This Row],[r]],FALSE))</f>
        <v>0</v>
      </c>
      <c r="AE1853" s="72" t="str">
        <f>IF(VLOOKUP(Table1[[#This Row],[sheet]],Prg!$A$7:$J$31,10,FALSE)="","",VLOOKUP(Table1[[#This Row],[sheet]],Prg!$A$7:$J$31,10,FALSE)*1)</f>
        <v/>
      </c>
      <c r="AF1853" s="72">
        <f>VLOOKUP(Table1[[#This Row],[sheet]],Prg!$A$7:$J$31,5,FALSE)</f>
        <v>0</v>
      </c>
      <c r="AG1853" s="72">
        <f>ROW()</f>
        <v>1853</v>
      </c>
    </row>
    <row r="1854" spans="24:33" hidden="1" x14ac:dyDescent="0.3">
      <c r="X1854" s="66">
        <v>11</v>
      </c>
      <c r="Y1854" s="66" t="s">
        <v>473</v>
      </c>
      <c r="Z1854" s="66" t="s">
        <v>1</v>
      </c>
      <c r="AA1854" s="66" t="str">
        <f>IF(OR(VLOOKUP(Table1[[#This Row],[sheet]],Prg!$A$7:$F$31,6,FALSE)=Prg!$O$2,VLOOKUP(Table1[[#This Row],[sheet]],Prg!$A$7:$F$31,6,FALSE)=Prg!$O$3),"Yes","No")</f>
        <v>No</v>
      </c>
      <c r="AB1854" s="66">
        <v>2023</v>
      </c>
      <c r="AC1854" s="72">
        <v>16</v>
      </c>
      <c r="AD1854" s="66">
        <f ca="1">IF(ISERROR(VLOOKUP(Table1[[#This Row],[item]],INDIRECT("'"&amp;Table1[[#This Row],[sheet]]&amp;"'!$A$8:$T$42"),Table1[[#This Row],[r]],FALSE)),"",VLOOKUP(Table1[[#This Row],[item]],INDIRECT("'"&amp;Table1[[#This Row],[sheet]]&amp;"'!$A$8:$T$42"),Table1[[#This Row],[r]],FALSE))</f>
        <v>0</v>
      </c>
      <c r="AE1854" s="72" t="str">
        <f>IF(VLOOKUP(Table1[[#This Row],[sheet]],Prg!$A$7:$J$31,10,FALSE)="","",VLOOKUP(Table1[[#This Row],[sheet]],Prg!$A$7:$J$31,10,FALSE)*1)</f>
        <v/>
      </c>
      <c r="AF1854" s="72">
        <f>VLOOKUP(Table1[[#This Row],[sheet]],Prg!$A$7:$J$31,5,FALSE)</f>
        <v>0</v>
      </c>
      <c r="AG1854" s="72">
        <f>ROW()</f>
        <v>1854</v>
      </c>
    </row>
    <row r="1855" spans="24:33" hidden="1" x14ac:dyDescent="0.3">
      <c r="X1855" s="66">
        <v>11</v>
      </c>
      <c r="Y1855" s="66" t="s">
        <v>474</v>
      </c>
      <c r="Z1855" s="66" t="s">
        <v>24</v>
      </c>
      <c r="AA1855" s="66" t="str">
        <f>IF(OR(VLOOKUP(Table1[[#This Row],[sheet]],Prg!$A$7:$F$31,6,FALSE)=Prg!$O$2,VLOOKUP(Table1[[#This Row],[sheet]],Prg!$A$7:$F$31,6,FALSE)=Prg!$O$3),"Yes","No")</f>
        <v>No</v>
      </c>
      <c r="AB1855" s="66">
        <v>2023</v>
      </c>
      <c r="AC1855" s="72">
        <v>16</v>
      </c>
      <c r="AD1855" s="66">
        <f ca="1">IF(ISERROR(VLOOKUP(Table1[[#This Row],[item]],INDIRECT("'"&amp;Table1[[#This Row],[sheet]]&amp;"'!$A$8:$T$42"),Table1[[#This Row],[r]],FALSE)),"",VLOOKUP(Table1[[#This Row],[item]],INDIRECT("'"&amp;Table1[[#This Row],[sheet]]&amp;"'!$A$8:$T$42"),Table1[[#This Row],[r]],FALSE))</f>
        <v>0</v>
      </c>
      <c r="AE1855" s="72" t="str">
        <f>IF(VLOOKUP(Table1[[#This Row],[sheet]],Prg!$A$7:$J$31,10,FALSE)="","",VLOOKUP(Table1[[#This Row],[sheet]],Prg!$A$7:$J$31,10,FALSE)*1)</f>
        <v/>
      </c>
      <c r="AF1855" s="72">
        <f>VLOOKUP(Table1[[#This Row],[sheet]],Prg!$A$7:$J$31,5,FALSE)</f>
        <v>0</v>
      </c>
      <c r="AG1855" s="72">
        <f>ROW()</f>
        <v>1855</v>
      </c>
    </row>
    <row r="1856" spans="24:33" hidden="1" x14ac:dyDescent="0.3">
      <c r="X1856" s="66">
        <v>11</v>
      </c>
      <c r="Y1856" s="66" t="s">
        <v>477</v>
      </c>
      <c r="Z1856" s="66" t="s">
        <v>25</v>
      </c>
      <c r="AA1856" s="66" t="str">
        <f>IF(OR(VLOOKUP(Table1[[#This Row],[sheet]],Prg!$A$7:$F$31,6,FALSE)=Prg!$O$2,VLOOKUP(Table1[[#This Row],[sheet]],Prg!$A$7:$F$31,6,FALSE)=Prg!$O$3),"Yes","No")</f>
        <v>No</v>
      </c>
      <c r="AB1856" s="66">
        <v>2023</v>
      </c>
      <c r="AC1856" s="72">
        <v>16</v>
      </c>
      <c r="AD1856" s="66">
        <f ca="1">IF(ISERROR(VLOOKUP(Table1[[#This Row],[item]],INDIRECT("'"&amp;Table1[[#This Row],[sheet]]&amp;"'!$A$8:$T$42"),Table1[[#This Row],[r]],FALSE)),"",VLOOKUP(Table1[[#This Row],[item]],INDIRECT("'"&amp;Table1[[#This Row],[sheet]]&amp;"'!$A$8:$T$42"),Table1[[#This Row],[r]],FALSE))</f>
        <v>0</v>
      </c>
      <c r="AE1856" s="72" t="str">
        <f>IF(VLOOKUP(Table1[[#This Row],[sheet]],Prg!$A$7:$J$31,10,FALSE)="","",VLOOKUP(Table1[[#This Row],[sheet]],Prg!$A$7:$J$31,10,FALSE)*1)</f>
        <v/>
      </c>
      <c r="AF1856" s="72">
        <f>VLOOKUP(Table1[[#This Row],[sheet]],Prg!$A$7:$J$31,5,FALSE)</f>
        <v>0</v>
      </c>
      <c r="AG1856" s="72">
        <f>ROW()</f>
        <v>1856</v>
      </c>
    </row>
    <row r="1857" spans="24:33" hidden="1" x14ac:dyDescent="0.3">
      <c r="X1857" s="66">
        <v>11</v>
      </c>
      <c r="Y1857" s="66" t="s">
        <v>478</v>
      </c>
      <c r="Z1857" s="66" t="s">
        <v>26</v>
      </c>
      <c r="AA1857" s="66" t="str">
        <f>IF(OR(VLOOKUP(Table1[[#This Row],[sheet]],Prg!$A$7:$F$31,6,FALSE)=Prg!$O$2,VLOOKUP(Table1[[#This Row],[sheet]],Prg!$A$7:$F$31,6,FALSE)=Prg!$O$3),"Yes","No")</f>
        <v>No</v>
      </c>
      <c r="AB1857" s="66">
        <v>2023</v>
      </c>
      <c r="AC1857" s="72">
        <v>16</v>
      </c>
      <c r="AD1857" s="66">
        <f ca="1">IF(ISERROR(VLOOKUP(Table1[[#This Row],[item]],INDIRECT("'"&amp;Table1[[#This Row],[sheet]]&amp;"'!$A$8:$T$42"),Table1[[#This Row],[r]],FALSE)),"",VLOOKUP(Table1[[#This Row],[item]],INDIRECT("'"&amp;Table1[[#This Row],[sheet]]&amp;"'!$A$8:$T$42"),Table1[[#This Row],[r]],FALSE))</f>
        <v>0</v>
      </c>
      <c r="AE1857" s="72" t="str">
        <f>IF(VLOOKUP(Table1[[#This Row],[sheet]],Prg!$A$7:$J$31,10,FALSE)="","",VLOOKUP(Table1[[#This Row],[sheet]],Prg!$A$7:$J$31,10,FALSE)*1)</f>
        <v/>
      </c>
      <c r="AF1857" s="72">
        <f>VLOOKUP(Table1[[#This Row],[sheet]],Prg!$A$7:$J$31,5,FALSE)</f>
        <v>0</v>
      </c>
      <c r="AG1857" s="72">
        <f>ROW()</f>
        <v>1857</v>
      </c>
    </row>
    <row r="1858" spans="24:33" hidden="1" x14ac:dyDescent="0.3">
      <c r="X1858" s="66">
        <v>11</v>
      </c>
      <c r="Y1858" s="66" t="s">
        <v>479</v>
      </c>
      <c r="Z1858" s="66" t="s">
        <v>27</v>
      </c>
      <c r="AA1858" s="66" t="str">
        <f>IF(OR(VLOOKUP(Table1[[#This Row],[sheet]],Prg!$A$7:$F$31,6,FALSE)=Prg!$O$2,VLOOKUP(Table1[[#This Row],[sheet]],Prg!$A$7:$F$31,6,FALSE)=Prg!$O$3),"Yes","No")</f>
        <v>No</v>
      </c>
      <c r="AB1858" s="66">
        <v>2023</v>
      </c>
      <c r="AC1858" s="72">
        <v>16</v>
      </c>
      <c r="AD1858" s="66">
        <f ca="1">IF(ISERROR(VLOOKUP(Table1[[#This Row],[item]],INDIRECT("'"&amp;Table1[[#This Row],[sheet]]&amp;"'!$A$8:$T$42"),Table1[[#This Row],[r]],FALSE)),"",VLOOKUP(Table1[[#This Row],[item]],INDIRECT("'"&amp;Table1[[#This Row],[sheet]]&amp;"'!$A$8:$T$42"),Table1[[#This Row],[r]],FALSE))</f>
        <v>0</v>
      </c>
      <c r="AE1858" s="72" t="str">
        <f>IF(VLOOKUP(Table1[[#This Row],[sheet]],Prg!$A$7:$J$31,10,FALSE)="","",VLOOKUP(Table1[[#This Row],[sheet]],Prg!$A$7:$J$31,10,FALSE)*1)</f>
        <v/>
      </c>
      <c r="AF1858" s="72">
        <f>VLOOKUP(Table1[[#This Row],[sheet]],Prg!$A$7:$J$31,5,FALSE)</f>
        <v>0</v>
      </c>
      <c r="AG1858" s="72">
        <f>ROW()</f>
        <v>1858</v>
      </c>
    </row>
    <row r="1859" spans="24:33" hidden="1" x14ac:dyDescent="0.3">
      <c r="X1859" s="66">
        <v>11</v>
      </c>
      <c r="Y1859" s="66" t="s">
        <v>475</v>
      </c>
      <c r="Z1859" s="66" t="s">
        <v>28</v>
      </c>
      <c r="AA1859" s="66" t="str">
        <f>IF(OR(VLOOKUP(Table1[[#This Row],[sheet]],Prg!$A$7:$F$31,6,FALSE)=Prg!$O$2,VLOOKUP(Table1[[#This Row],[sheet]],Prg!$A$7:$F$31,6,FALSE)=Prg!$O$3),"Yes","No")</f>
        <v>No</v>
      </c>
      <c r="AB1859" s="66">
        <v>2023</v>
      </c>
      <c r="AC1859" s="72">
        <v>16</v>
      </c>
      <c r="AD1859" s="66">
        <f ca="1">IF(ISERROR(VLOOKUP(Table1[[#This Row],[item]],INDIRECT("'"&amp;Table1[[#This Row],[sheet]]&amp;"'!$A$8:$T$42"),Table1[[#This Row],[r]],FALSE)),"",VLOOKUP(Table1[[#This Row],[item]],INDIRECT("'"&amp;Table1[[#This Row],[sheet]]&amp;"'!$A$8:$T$42"),Table1[[#This Row],[r]],FALSE))</f>
        <v>0</v>
      </c>
      <c r="AE1859" s="72" t="str">
        <f>IF(VLOOKUP(Table1[[#This Row],[sheet]],Prg!$A$7:$J$31,10,FALSE)="","",VLOOKUP(Table1[[#This Row],[sheet]],Prg!$A$7:$J$31,10,FALSE)*1)</f>
        <v/>
      </c>
      <c r="AF1859" s="72">
        <f>VLOOKUP(Table1[[#This Row],[sheet]],Prg!$A$7:$J$31,5,FALSE)</f>
        <v>0</v>
      </c>
      <c r="AG1859" s="72">
        <f>ROW()</f>
        <v>1859</v>
      </c>
    </row>
    <row r="1860" spans="24:33" hidden="1" x14ac:dyDescent="0.3">
      <c r="X1860" s="66">
        <v>11</v>
      </c>
      <c r="Y1860" s="66" t="s">
        <v>480</v>
      </c>
      <c r="Z1860" s="66" t="s">
        <v>29</v>
      </c>
      <c r="AA1860" s="66" t="str">
        <f>IF(OR(VLOOKUP(Table1[[#This Row],[sheet]],Prg!$A$7:$F$31,6,FALSE)=Prg!$O$2,VLOOKUP(Table1[[#This Row],[sheet]],Prg!$A$7:$F$31,6,FALSE)=Prg!$O$3),"Yes","No")</f>
        <v>No</v>
      </c>
      <c r="AB1860" s="66">
        <v>2023</v>
      </c>
      <c r="AC1860" s="72">
        <v>16</v>
      </c>
      <c r="AD1860" s="66">
        <f ca="1">IF(ISERROR(VLOOKUP(Table1[[#This Row],[item]],INDIRECT("'"&amp;Table1[[#This Row],[sheet]]&amp;"'!$A$8:$T$42"),Table1[[#This Row],[r]],FALSE)),"",VLOOKUP(Table1[[#This Row],[item]],INDIRECT("'"&amp;Table1[[#This Row],[sheet]]&amp;"'!$A$8:$T$42"),Table1[[#This Row],[r]],FALSE))</f>
        <v>0</v>
      </c>
      <c r="AE1860" s="72" t="str">
        <f>IF(VLOOKUP(Table1[[#This Row],[sheet]],Prg!$A$7:$J$31,10,FALSE)="","",VLOOKUP(Table1[[#This Row],[sheet]],Prg!$A$7:$J$31,10,FALSE)*1)</f>
        <v/>
      </c>
      <c r="AF1860" s="72">
        <f>VLOOKUP(Table1[[#This Row],[sheet]],Prg!$A$7:$J$31,5,FALSE)</f>
        <v>0</v>
      </c>
      <c r="AG1860" s="72">
        <f>ROW()</f>
        <v>1860</v>
      </c>
    </row>
    <row r="1861" spans="24:33" hidden="1" x14ac:dyDescent="0.3">
      <c r="X1861" s="66">
        <v>11</v>
      </c>
      <c r="Y1861" s="66" t="s">
        <v>481</v>
      </c>
      <c r="Z1861" s="66" t="s">
        <v>30</v>
      </c>
      <c r="AA1861" s="66" t="str">
        <f>IF(OR(VLOOKUP(Table1[[#This Row],[sheet]],Prg!$A$7:$F$31,6,FALSE)=Prg!$O$2,VLOOKUP(Table1[[#This Row],[sheet]],Prg!$A$7:$F$31,6,FALSE)=Prg!$O$3),"Yes","No")</f>
        <v>No</v>
      </c>
      <c r="AB1861" s="66">
        <v>2023</v>
      </c>
      <c r="AC1861" s="72">
        <v>16</v>
      </c>
      <c r="AD1861" s="66">
        <f ca="1">IF(ISERROR(VLOOKUP(Table1[[#This Row],[item]],INDIRECT("'"&amp;Table1[[#This Row],[sheet]]&amp;"'!$A$8:$T$42"),Table1[[#This Row],[r]],FALSE)),"",VLOOKUP(Table1[[#This Row],[item]],INDIRECT("'"&amp;Table1[[#This Row],[sheet]]&amp;"'!$A$8:$T$42"),Table1[[#This Row],[r]],FALSE))</f>
        <v>0</v>
      </c>
      <c r="AE1861" s="72" t="str">
        <f>IF(VLOOKUP(Table1[[#This Row],[sheet]],Prg!$A$7:$J$31,10,FALSE)="","",VLOOKUP(Table1[[#This Row],[sheet]],Prg!$A$7:$J$31,10,FALSE)*1)</f>
        <v/>
      </c>
      <c r="AF1861" s="72">
        <f>VLOOKUP(Table1[[#This Row],[sheet]],Prg!$A$7:$J$31,5,FALSE)</f>
        <v>0</v>
      </c>
      <c r="AG1861" s="72">
        <f>ROW()</f>
        <v>1861</v>
      </c>
    </row>
    <row r="1862" spans="24:33" hidden="1" x14ac:dyDescent="0.3">
      <c r="X1862" s="66">
        <v>11</v>
      </c>
      <c r="Y1862" s="66" t="s">
        <v>482</v>
      </c>
      <c r="Z1862" s="66" t="s">
        <v>27</v>
      </c>
      <c r="AA1862" s="66" t="str">
        <f>IF(OR(VLOOKUP(Table1[[#This Row],[sheet]],Prg!$A$7:$F$31,6,FALSE)=Prg!$O$2,VLOOKUP(Table1[[#This Row],[sheet]],Prg!$A$7:$F$31,6,FALSE)=Prg!$O$3),"Yes","No")</f>
        <v>No</v>
      </c>
      <c r="AB1862" s="66">
        <v>2023</v>
      </c>
      <c r="AC1862" s="72">
        <v>16</v>
      </c>
      <c r="AD1862" s="66">
        <f ca="1">IF(ISERROR(VLOOKUP(Table1[[#This Row],[item]],INDIRECT("'"&amp;Table1[[#This Row],[sheet]]&amp;"'!$A$8:$T$42"),Table1[[#This Row],[r]],FALSE)),"",VLOOKUP(Table1[[#This Row],[item]],INDIRECT("'"&amp;Table1[[#This Row],[sheet]]&amp;"'!$A$8:$T$42"),Table1[[#This Row],[r]],FALSE))</f>
        <v>0</v>
      </c>
      <c r="AE1862" s="72" t="str">
        <f>IF(VLOOKUP(Table1[[#This Row],[sheet]],Prg!$A$7:$J$31,10,FALSE)="","",VLOOKUP(Table1[[#This Row],[sheet]],Prg!$A$7:$J$31,10,FALSE)*1)</f>
        <v/>
      </c>
      <c r="AF1862" s="72">
        <f>VLOOKUP(Table1[[#This Row],[sheet]],Prg!$A$7:$J$31,5,FALSE)</f>
        <v>0</v>
      </c>
      <c r="AG1862" s="72">
        <f>ROW()</f>
        <v>1862</v>
      </c>
    </row>
    <row r="1863" spans="24:33" hidden="1" x14ac:dyDescent="0.3">
      <c r="X1863" s="66">
        <v>11</v>
      </c>
      <c r="Y1863" s="66" t="s">
        <v>476</v>
      </c>
      <c r="Z1863" s="66" t="s">
        <v>469</v>
      </c>
      <c r="AA1863" s="66" t="str">
        <f>IF(OR(VLOOKUP(Table1[[#This Row],[sheet]],Prg!$A$7:$F$31,6,FALSE)=Prg!$O$2,VLOOKUP(Table1[[#This Row],[sheet]],Prg!$A$7:$F$31,6,FALSE)=Prg!$O$3),"Yes","No")</f>
        <v>No</v>
      </c>
      <c r="AB1863" s="66">
        <v>2023</v>
      </c>
      <c r="AC1863" s="72">
        <v>16</v>
      </c>
      <c r="AD1863" s="66">
        <f ca="1">IF(ISERROR(VLOOKUP(Table1[[#This Row],[item]],INDIRECT("'"&amp;Table1[[#This Row],[sheet]]&amp;"'!$A$8:$T$42"),Table1[[#This Row],[r]],FALSE)),"",VLOOKUP(Table1[[#This Row],[item]],INDIRECT("'"&amp;Table1[[#This Row],[sheet]]&amp;"'!$A$8:$T$42"),Table1[[#This Row],[r]],FALSE))</f>
        <v>0</v>
      </c>
      <c r="AE1863" s="72" t="str">
        <f>IF(VLOOKUP(Table1[[#This Row],[sheet]],Prg!$A$7:$J$31,10,FALSE)="","",VLOOKUP(Table1[[#This Row],[sheet]],Prg!$A$7:$J$31,10,FALSE)*1)</f>
        <v/>
      </c>
      <c r="AF1863" s="72">
        <f>VLOOKUP(Table1[[#This Row],[sheet]],Prg!$A$7:$J$31,5,FALSE)</f>
        <v>0</v>
      </c>
      <c r="AG1863" s="72">
        <f>ROW()</f>
        <v>1863</v>
      </c>
    </row>
    <row r="1864" spans="24:33" hidden="1" x14ac:dyDescent="0.3">
      <c r="X1864" s="66">
        <v>11</v>
      </c>
      <c r="Y1864" s="66" t="s">
        <v>483</v>
      </c>
      <c r="Z1864" s="66" t="s">
        <v>470</v>
      </c>
      <c r="AA1864" s="66" t="str">
        <f>IF(OR(VLOOKUP(Table1[[#This Row],[sheet]],Prg!$A$7:$F$31,6,FALSE)=Prg!$O$2,VLOOKUP(Table1[[#This Row],[sheet]],Prg!$A$7:$F$31,6,FALSE)=Prg!$O$3),"Yes","No")</f>
        <v>No</v>
      </c>
      <c r="AB1864" s="66">
        <v>2023</v>
      </c>
      <c r="AC1864" s="72">
        <v>16</v>
      </c>
      <c r="AD1864" s="66">
        <f ca="1">IF(ISERROR(VLOOKUP(Table1[[#This Row],[item]],INDIRECT("'"&amp;Table1[[#This Row],[sheet]]&amp;"'!$A$8:$T$42"),Table1[[#This Row],[r]],FALSE)),"",VLOOKUP(Table1[[#This Row],[item]],INDIRECT("'"&amp;Table1[[#This Row],[sheet]]&amp;"'!$A$8:$T$42"),Table1[[#This Row],[r]],FALSE))</f>
        <v>0</v>
      </c>
      <c r="AE1864" s="72" t="str">
        <f>IF(VLOOKUP(Table1[[#This Row],[sheet]],Prg!$A$7:$J$31,10,FALSE)="","",VLOOKUP(Table1[[#This Row],[sheet]],Prg!$A$7:$J$31,10,FALSE)*1)</f>
        <v/>
      </c>
      <c r="AF1864" s="72">
        <f>VLOOKUP(Table1[[#This Row],[sheet]],Prg!$A$7:$J$31,5,FALSE)</f>
        <v>0</v>
      </c>
      <c r="AG1864" s="72">
        <f>ROW()</f>
        <v>1864</v>
      </c>
    </row>
    <row r="1865" spans="24:33" hidden="1" x14ac:dyDescent="0.3">
      <c r="X1865" s="66">
        <v>11</v>
      </c>
      <c r="Y1865" s="66" t="s">
        <v>484</v>
      </c>
      <c r="Z1865" s="66" t="s">
        <v>471</v>
      </c>
      <c r="AA1865" s="66" t="str">
        <f>IF(OR(VLOOKUP(Table1[[#This Row],[sheet]],Prg!$A$7:$F$31,6,FALSE)=Prg!$O$2,VLOOKUP(Table1[[#This Row],[sheet]],Prg!$A$7:$F$31,6,FALSE)=Prg!$O$3),"Yes","No")</f>
        <v>No</v>
      </c>
      <c r="AB1865" s="66">
        <v>2023</v>
      </c>
      <c r="AC1865" s="72">
        <v>16</v>
      </c>
      <c r="AD1865" s="66">
        <f ca="1">IF(ISERROR(VLOOKUP(Table1[[#This Row],[item]],INDIRECT("'"&amp;Table1[[#This Row],[sheet]]&amp;"'!$A$8:$T$42"),Table1[[#This Row],[r]],FALSE)),"",VLOOKUP(Table1[[#This Row],[item]],INDIRECT("'"&amp;Table1[[#This Row],[sheet]]&amp;"'!$A$8:$T$42"),Table1[[#This Row],[r]],FALSE))</f>
        <v>0</v>
      </c>
      <c r="AE1865" s="72" t="str">
        <f>IF(VLOOKUP(Table1[[#This Row],[sheet]],Prg!$A$7:$J$31,10,FALSE)="","",VLOOKUP(Table1[[#This Row],[sheet]],Prg!$A$7:$J$31,10,FALSE)*1)</f>
        <v/>
      </c>
      <c r="AF1865" s="72">
        <f>VLOOKUP(Table1[[#This Row],[sheet]],Prg!$A$7:$J$31,5,FALSE)</f>
        <v>0</v>
      </c>
      <c r="AG1865" s="72">
        <f>ROW()</f>
        <v>1865</v>
      </c>
    </row>
    <row r="1866" spans="24:33" hidden="1" x14ac:dyDescent="0.3">
      <c r="X1866" s="66">
        <v>11</v>
      </c>
      <c r="Y1866" s="66" t="s">
        <v>485</v>
      </c>
      <c r="Z1866" s="66" t="s">
        <v>472</v>
      </c>
      <c r="AA1866" s="66" t="str">
        <f>IF(OR(VLOOKUP(Table1[[#This Row],[sheet]],Prg!$A$7:$F$31,6,FALSE)=Prg!$O$2,VLOOKUP(Table1[[#This Row],[sheet]],Prg!$A$7:$F$31,6,FALSE)=Prg!$O$3),"Yes","No")</f>
        <v>No</v>
      </c>
      <c r="AB1866" s="66">
        <v>2023</v>
      </c>
      <c r="AC1866" s="72">
        <v>16</v>
      </c>
      <c r="AD1866" s="66">
        <f ca="1">IF(ISERROR(VLOOKUP(Table1[[#This Row],[item]],INDIRECT("'"&amp;Table1[[#This Row],[sheet]]&amp;"'!$A$8:$T$42"),Table1[[#This Row],[r]],FALSE)),"",VLOOKUP(Table1[[#This Row],[item]],INDIRECT("'"&amp;Table1[[#This Row],[sheet]]&amp;"'!$A$8:$T$42"),Table1[[#This Row],[r]],FALSE))</f>
        <v>0</v>
      </c>
      <c r="AE1866" s="72" t="str">
        <f>IF(VLOOKUP(Table1[[#This Row],[sheet]],Prg!$A$7:$J$31,10,FALSE)="","",VLOOKUP(Table1[[#This Row],[sheet]],Prg!$A$7:$J$31,10,FALSE)*1)</f>
        <v/>
      </c>
      <c r="AF1866" s="72">
        <f>VLOOKUP(Table1[[#This Row],[sheet]],Prg!$A$7:$J$31,5,FALSE)</f>
        <v>0</v>
      </c>
      <c r="AG1866" s="72">
        <f>ROW()</f>
        <v>1866</v>
      </c>
    </row>
    <row r="1867" spans="24:33" hidden="1" x14ac:dyDescent="0.3">
      <c r="X1867" s="66">
        <v>11</v>
      </c>
      <c r="Y1867" s="66" t="s">
        <v>486</v>
      </c>
      <c r="Z1867" s="66" t="s">
        <v>31</v>
      </c>
      <c r="AA1867" s="66" t="str">
        <f>IF(OR(VLOOKUP(Table1[[#This Row],[sheet]],Prg!$A$7:$F$31,6,FALSE)=Prg!$O$2,VLOOKUP(Table1[[#This Row],[sheet]],Prg!$A$7:$F$31,6,FALSE)=Prg!$O$3),"Yes","No")</f>
        <v>No</v>
      </c>
      <c r="AB1867" s="66">
        <v>2023</v>
      </c>
      <c r="AC1867" s="72">
        <v>16</v>
      </c>
      <c r="AD1867" s="66">
        <f ca="1">IF(ISERROR(VLOOKUP(Table1[[#This Row],[item]],INDIRECT("'"&amp;Table1[[#This Row],[sheet]]&amp;"'!$A$8:$T$42"),Table1[[#This Row],[r]],FALSE)),"",VLOOKUP(Table1[[#This Row],[item]],INDIRECT("'"&amp;Table1[[#This Row],[sheet]]&amp;"'!$A$8:$T$42"),Table1[[#This Row],[r]],FALSE))</f>
        <v>0</v>
      </c>
      <c r="AE1867" s="72" t="str">
        <f>IF(VLOOKUP(Table1[[#This Row],[sheet]],Prg!$A$7:$J$31,10,FALSE)="","",VLOOKUP(Table1[[#This Row],[sheet]],Prg!$A$7:$J$31,10,FALSE)*1)</f>
        <v/>
      </c>
      <c r="AF1867" s="72">
        <f>VLOOKUP(Table1[[#This Row],[sheet]],Prg!$A$7:$J$31,5,FALSE)</f>
        <v>0</v>
      </c>
      <c r="AG1867" s="72">
        <f>ROW()</f>
        <v>1867</v>
      </c>
    </row>
    <row r="1868" spans="24:33" hidden="1" x14ac:dyDescent="0.3">
      <c r="X1868" s="66">
        <v>11</v>
      </c>
      <c r="Y1868" s="70" t="s">
        <v>487</v>
      </c>
      <c r="Z1868" s="70" t="s">
        <v>12</v>
      </c>
      <c r="AA1868" s="70" t="str">
        <f>IF(OR(VLOOKUP(Table1[[#This Row],[sheet]],Prg!$A$7:$F$31,6,FALSE)=Prg!$O$2,VLOOKUP(Table1[[#This Row],[sheet]],Prg!$A$7:$F$31,6,FALSE)=Prg!$O$3),"Yes","No")</f>
        <v>No</v>
      </c>
      <c r="AB1868" s="70">
        <v>2024</v>
      </c>
      <c r="AC1868" s="72">
        <v>17</v>
      </c>
      <c r="AD1868" s="66">
        <f ca="1">IF(ISERROR(VLOOKUP(Table1[[#This Row],[item]],INDIRECT("'"&amp;Table1[[#This Row],[sheet]]&amp;"'!$A$8:$T$42"),Table1[[#This Row],[r]],FALSE)),"",VLOOKUP(Table1[[#This Row],[item]],INDIRECT("'"&amp;Table1[[#This Row],[sheet]]&amp;"'!$A$8:$T$42"),Table1[[#This Row],[r]],FALSE))</f>
        <v>0</v>
      </c>
      <c r="AE1868" s="72" t="str">
        <f>IF(VLOOKUP(Table1[[#This Row],[sheet]],Prg!$A$7:$J$31,10,FALSE)="","",VLOOKUP(Table1[[#This Row],[sheet]],Prg!$A$7:$J$31,10,FALSE)*1)</f>
        <v/>
      </c>
      <c r="AF1868" s="72">
        <f>VLOOKUP(Table1[[#This Row],[sheet]],Prg!$A$7:$J$31,5,FALSE)</f>
        <v>0</v>
      </c>
      <c r="AG1868" s="72">
        <f>ROW()</f>
        <v>1868</v>
      </c>
    </row>
    <row r="1869" spans="24:33" hidden="1" x14ac:dyDescent="0.3">
      <c r="X1869" s="66">
        <v>11</v>
      </c>
      <c r="Y1869" s="66" t="s">
        <v>488</v>
      </c>
      <c r="Z1869" s="66" t="s">
        <v>13</v>
      </c>
      <c r="AA1869" s="66" t="str">
        <f>IF(OR(VLOOKUP(Table1[[#This Row],[sheet]],Prg!$A$7:$F$31,6,FALSE)=Prg!$O$2,VLOOKUP(Table1[[#This Row],[sheet]],Prg!$A$7:$F$31,6,FALSE)=Prg!$O$3),"Yes","No")</f>
        <v>No</v>
      </c>
      <c r="AB1869" s="66">
        <v>2024</v>
      </c>
      <c r="AC1869" s="72">
        <v>17</v>
      </c>
      <c r="AD1869" s="66">
        <f ca="1">IF(ISERROR(VLOOKUP(Table1[[#This Row],[item]],INDIRECT("'"&amp;Table1[[#This Row],[sheet]]&amp;"'!$A$8:$T$42"),Table1[[#This Row],[r]],FALSE)),"",VLOOKUP(Table1[[#This Row],[item]],INDIRECT("'"&amp;Table1[[#This Row],[sheet]]&amp;"'!$A$8:$T$42"),Table1[[#This Row],[r]],FALSE))</f>
        <v>0</v>
      </c>
      <c r="AE1869" s="72" t="str">
        <f>IF(VLOOKUP(Table1[[#This Row],[sheet]],Prg!$A$7:$J$31,10,FALSE)="","",VLOOKUP(Table1[[#This Row],[sheet]],Prg!$A$7:$J$31,10,FALSE)*1)</f>
        <v/>
      </c>
      <c r="AF1869" s="72">
        <f>VLOOKUP(Table1[[#This Row],[sheet]],Prg!$A$7:$J$31,5,FALSE)</f>
        <v>0</v>
      </c>
      <c r="AG1869" s="72">
        <f>ROW()</f>
        <v>1869</v>
      </c>
    </row>
    <row r="1870" spans="24:33" hidden="1" x14ac:dyDescent="0.3">
      <c r="X1870" s="66">
        <v>11</v>
      </c>
      <c r="Y1870" s="66" t="s">
        <v>489</v>
      </c>
      <c r="Z1870" s="66" t="s">
        <v>14</v>
      </c>
      <c r="AA1870" s="66" t="str">
        <f>IF(OR(VLOOKUP(Table1[[#This Row],[sheet]],Prg!$A$7:$F$31,6,FALSE)=Prg!$O$2,VLOOKUP(Table1[[#This Row],[sheet]],Prg!$A$7:$F$31,6,FALSE)=Prg!$O$3),"Yes","No")</f>
        <v>No</v>
      </c>
      <c r="AB1870" s="66">
        <v>2024</v>
      </c>
      <c r="AC1870" s="72">
        <v>17</v>
      </c>
      <c r="AD1870" s="66">
        <f ca="1">IF(ISERROR(VLOOKUP(Table1[[#This Row],[item]],INDIRECT("'"&amp;Table1[[#This Row],[sheet]]&amp;"'!$A$8:$T$42"),Table1[[#This Row],[r]],FALSE)),"",VLOOKUP(Table1[[#This Row],[item]],INDIRECT("'"&amp;Table1[[#This Row],[sheet]]&amp;"'!$A$8:$T$42"),Table1[[#This Row],[r]],FALSE))</f>
        <v>0</v>
      </c>
      <c r="AE1870" s="72" t="str">
        <f>IF(VLOOKUP(Table1[[#This Row],[sheet]],Prg!$A$7:$J$31,10,FALSE)="","",VLOOKUP(Table1[[#This Row],[sheet]],Prg!$A$7:$J$31,10,FALSE)*1)</f>
        <v/>
      </c>
      <c r="AF1870" s="72">
        <f>VLOOKUP(Table1[[#This Row],[sheet]],Prg!$A$7:$J$31,5,FALSE)</f>
        <v>0</v>
      </c>
      <c r="AG1870" s="72">
        <f>ROW()</f>
        <v>1870</v>
      </c>
    </row>
    <row r="1871" spans="24:33" hidden="1" x14ac:dyDescent="0.3">
      <c r="X1871" s="66">
        <v>11</v>
      </c>
      <c r="Y1871" s="66" t="s">
        <v>490</v>
      </c>
      <c r="Z1871" s="66" t="s">
        <v>464</v>
      </c>
      <c r="AA1871" s="66" t="str">
        <f>IF(OR(VLOOKUP(Table1[[#This Row],[sheet]],Prg!$A$7:$F$31,6,FALSE)=Prg!$O$2,VLOOKUP(Table1[[#This Row],[sheet]],Prg!$A$7:$F$31,6,FALSE)=Prg!$O$3),"Yes","No")</f>
        <v>No</v>
      </c>
      <c r="AB1871" s="66">
        <v>2024</v>
      </c>
      <c r="AC1871" s="72">
        <v>17</v>
      </c>
      <c r="AD1871" s="66">
        <f ca="1">IF(ISERROR(VLOOKUP(Table1[[#This Row],[item]],INDIRECT("'"&amp;Table1[[#This Row],[sheet]]&amp;"'!$A$8:$T$42"),Table1[[#This Row],[r]],FALSE)),"",VLOOKUP(Table1[[#This Row],[item]],INDIRECT("'"&amp;Table1[[#This Row],[sheet]]&amp;"'!$A$8:$T$42"),Table1[[#This Row],[r]],FALSE))</f>
        <v>0</v>
      </c>
      <c r="AE1871" s="72" t="str">
        <f>IF(VLOOKUP(Table1[[#This Row],[sheet]],Prg!$A$7:$J$31,10,FALSE)="","",VLOOKUP(Table1[[#This Row],[sheet]],Prg!$A$7:$J$31,10,FALSE)*1)</f>
        <v/>
      </c>
      <c r="AF1871" s="72">
        <f>VLOOKUP(Table1[[#This Row],[sheet]],Prg!$A$7:$J$31,5,FALSE)</f>
        <v>0</v>
      </c>
      <c r="AG1871" s="72">
        <f>ROW()</f>
        <v>1871</v>
      </c>
    </row>
    <row r="1872" spans="24:33" hidden="1" x14ac:dyDescent="0.3">
      <c r="X1872" s="66">
        <v>11</v>
      </c>
      <c r="Y1872" s="66" t="s">
        <v>491</v>
      </c>
      <c r="Z1872" s="66" t="s">
        <v>15</v>
      </c>
      <c r="AA1872" s="66" t="str">
        <f>IF(OR(VLOOKUP(Table1[[#This Row],[sheet]],Prg!$A$7:$F$31,6,FALSE)=Prg!$O$2,VLOOKUP(Table1[[#This Row],[sheet]],Prg!$A$7:$F$31,6,FALSE)=Prg!$O$3),"Yes","No")</f>
        <v>No</v>
      </c>
      <c r="AB1872" s="66">
        <v>2024</v>
      </c>
      <c r="AC1872" s="72">
        <v>17</v>
      </c>
      <c r="AD1872" s="66">
        <f ca="1">IF(ISERROR(VLOOKUP(Table1[[#This Row],[item]],INDIRECT("'"&amp;Table1[[#This Row],[sheet]]&amp;"'!$A$8:$T$42"),Table1[[#This Row],[r]],FALSE)),"",VLOOKUP(Table1[[#This Row],[item]],INDIRECT("'"&amp;Table1[[#This Row],[sheet]]&amp;"'!$A$8:$T$42"),Table1[[#This Row],[r]],FALSE))</f>
        <v>0</v>
      </c>
      <c r="AE1872" s="72" t="str">
        <f>IF(VLOOKUP(Table1[[#This Row],[sheet]],Prg!$A$7:$J$31,10,FALSE)="","",VLOOKUP(Table1[[#This Row],[sheet]],Prg!$A$7:$J$31,10,FALSE)*1)</f>
        <v/>
      </c>
      <c r="AF1872" s="72">
        <f>VLOOKUP(Table1[[#This Row],[sheet]],Prg!$A$7:$J$31,5,FALSE)</f>
        <v>0</v>
      </c>
      <c r="AG1872" s="72">
        <f>ROW()</f>
        <v>1872</v>
      </c>
    </row>
    <row r="1873" spans="24:33" hidden="1" x14ac:dyDescent="0.3">
      <c r="X1873" s="66">
        <v>11</v>
      </c>
      <c r="Y1873" s="66" t="s">
        <v>492</v>
      </c>
      <c r="Z1873" s="66" t="s">
        <v>16</v>
      </c>
      <c r="AA1873" s="66" t="str">
        <f>IF(OR(VLOOKUP(Table1[[#This Row],[sheet]],Prg!$A$7:$F$31,6,FALSE)=Prg!$O$2,VLOOKUP(Table1[[#This Row],[sheet]],Prg!$A$7:$F$31,6,FALSE)=Prg!$O$3),"Yes","No")</f>
        <v>No</v>
      </c>
      <c r="AB1873" s="66">
        <v>2024</v>
      </c>
      <c r="AC1873" s="72">
        <v>17</v>
      </c>
      <c r="AD1873" s="66">
        <f ca="1">IF(ISERROR(VLOOKUP(Table1[[#This Row],[item]],INDIRECT("'"&amp;Table1[[#This Row],[sheet]]&amp;"'!$A$8:$T$42"),Table1[[#This Row],[r]],FALSE)),"",VLOOKUP(Table1[[#This Row],[item]],INDIRECT("'"&amp;Table1[[#This Row],[sheet]]&amp;"'!$A$8:$T$42"),Table1[[#This Row],[r]],FALSE))</f>
        <v>0</v>
      </c>
      <c r="AE1873" s="72" t="str">
        <f>IF(VLOOKUP(Table1[[#This Row],[sheet]],Prg!$A$7:$J$31,10,FALSE)="","",VLOOKUP(Table1[[#This Row],[sheet]],Prg!$A$7:$J$31,10,FALSE)*1)</f>
        <v/>
      </c>
      <c r="AF1873" s="72">
        <f>VLOOKUP(Table1[[#This Row],[sheet]],Prg!$A$7:$J$31,5,FALSE)</f>
        <v>0</v>
      </c>
      <c r="AG1873" s="72">
        <f>ROW()</f>
        <v>1873</v>
      </c>
    </row>
    <row r="1874" spans="24:33" hidden="1" x14ac:dyDescent="0.3">
      <c r="X1874" s="66">
        <v>11</v>
      </c>
      <c r="Y1874" s="66" t="s">
        <v>493</v>
      </c>
      <c r="Z1874" s="66" t="s">
        <v>17</v>
      </c>
      <c r="AA1874" s="66" t="str">
        <f>IF(OR(VLOOKUP(Table1[[#This Row],[sheet]],Prg!$A$7:$F$31,6,FALSE)=Prg!$O$2,VLOOKUP(Table1[[#This Row],[sheet]],Prg!$A$7:$F$31,6,FALSE)=Prg!$O$3),"Yes","No")</f>
        <v>No</v>
      </c>
      <c r="AB1874" s="66">
        <v>2024</v>
      </c>
      <c r="AC1874" s="72">
        <v>17</v>
      </c>
      <c r="AD1874" s="66">
        <f ca="1">IF(ISERROR(VLOOKUP(Table1[[#This Row],[item]],INDIRECT("'"&amp;Table1[[#This Row],[sheet]]&amp;"'!$A$8:$T$42"),Table1[[#This Row],[r]],FALSE)),"",VLOOKUP(Table1[[#This Row],[item]],INDIRECT("'"&amp;Table1[[#This Row],[sheet]]&amp;"'!$A$8:$T$42"),Table1[[#This Row],[r]],FALSE))</f>
        <v>0</v>
      </c>
      <c r="AE1874" s="72" t="str">
        <f>IF(VLOOKUP(Table1[[#This Row],[sheet]],Prg!$A$7:$J$31,10,FALSE)="","",VLOOKUP(Table1[[#This Row],[sheet]],Prg!$A$7:$J$31,10,FALSE)*1)</f>
        <v/>
      </c>
      <c r="AF1874" s="72">
        <f>VLOOKUP(Table1[[#This Row],[sheet]],Prg!$A$7:$J$31,5,FALSE)</f>
        <v>0</v>
      </c>
      <c r="AG1874" s="72">
        <f>ROW()</f>
        <v>1874</v>
      </c>
    </row>
    <row r="1875" spans="24:33" hidden="1" x14ac:dyDescent="0.3">
      <c r="X1875" s="66">
        <v>11</v>
      </c>
      <c r="Y1875" s="66" t="s">
        <v>494</v>
      </c>
      <c r="Z1875" s="66" t="s">
        <v>465</v>
      </c>
      <c r="AA1875" s="66" t="str">
        <f>IF(OR(VLOOKUP(Table1[[#This Row],[sheet]],Prg!$A$7:$F$31,6,FALSE)=Prg!$O$2,VLOOKUP(Table1[[#This Row],[sheet]],Prg!$A$7:$F$31,6,FALSE)=Prg!$O$3),"Yes","No")</f>
        <v>No</v>
      </c>
      <c r="AB1875" s="66">
        <v>2024</v>
      </c>
      <c r="AC1875" s="72">
        <v>17</v>
      </c>
      <c r="AD1875" s="66">
        <f ca="1">IF(ISERROR(VLOOKUP(Table1[[#This Row],[item]],INDIRECT("'"&amp;Table1[[#This Row],[sheet]]&amp;"'!$A$8:$T$42"),Table1[[#This Row],[r]],FALSE)),"",VLOOKUP(Table1[[#This Row],[item]],INDIRECT("'"&amp;Table1[[#This Row],[sheet]]&amp;"'!$A$8:$T$42"),Table1[[#This Row],[r]],FALSE))</f>
        <v>0</v>
      </c>
      <c r="AE1875" s="72" t="str">
        <f>IF(VLOOKUP(Table1[[#This Row],[sheet]],Prg!$A$7:$J$31,10,FALSE)="","",VLOOKUP(Table1[[#This Row],[sheet]],Prg!$A$7:$J$31,10,FALSE)*1)</f>
        <v/>
      </c>
      <c r="AF1875" s="72">
        <f>VLOOKUP(Table1[[#This Row],[sheet]],Prg!$A$7:$J$31,5,FALSE)</f>
        <v>0</v>
      </c>
      <c r="AG1875" s="72">
        <f>ROW()</f>
        <v>1875</v>
      </c>
    </row>
    <row r="1876" spans="24:33" hidden="1" x14ac:dyDescent="0.3">
      <c r="X1876" s="66">
        <v>11</v>
      </c>
      <c r="Y1876" s="66" t="s">
        <v>495</v>
      </c>
      <c r="Z1876" s="66" t="s">
        <v>18</v>
      </c>
      <c r="AA1876" s="66" t="str">
        <f>IF(OR(VLOOKUP(Table1[[#This Row],[sheet]],Prg!$A$7:$F$31,6,FALSE)=Prg!$O$2,VLOOKUP(Table1[[#This Row],[sheet]],Prg!$A$7:$F$31,6,FALSE)=Prg!$O$3),"Yes","No")</f>
        <v>No</v>
      </c>
      <c r="AB1876" s="66">
        <v>2024</v>
      </c>
      <c r="AC1876" s="72">
        <v>17</v>
      </c>
      <c r="AD1876" s="66">
        <f ca="1">IF(ISERROR(VLOOKUP(Table1[[#This Row],[item]],INDIRECT("'"&amp;Table1[[#This Row],[sheet]]&amp;"'!$A$8:$T$42"),Table1[[#This Row],[r]],FALSE)),"",VLOOKUP(Table1[[#This Row],[item]],INDIRECT("'"&amp;Table1[[#This Row],[sheet]]&amp;"'!$A$8:$T$42"),Table1[[#This Row],[r]],FALSE))</f>
        <v>0</v>
      </c>
      <c r="AE1876" s="72" t="str">
        <f>IF(VLOOKUP(Table1[[#This Row],[sheet]],Prg!$A$7:$J$31,10,FALSE)="","",VLOOKUP(Table1[[#This Row],[sheet]],Prg!$A$7:$J$31,10,FALSE)*1)</f>
        <v/>
      </c>
      <c r="AF1876" s="72">
        <f>VLOOKUP(Table1[[#This Row],[sheet]],Prg!$A$7:$J$31,5,FALSE)</f>
        <v>0</v>
      </c>
      <c r="AG1876" s="72">
        <f>ROW()</f>
        <v>1876</v>
      </c>
    </row>
    <row r="1877" spans="24:33" hidden="1" x14ac:dyDescent="0.3">
      <c r="X1877" s="66">
        <v>11</v>
      </c>
      <c r="Y1877" s="66" t="s">
        <v>496</v>
      </c>
      <c r="Z1877" s="66" t="s">
        <v>19</v>
      </c>
      <c r="AA1877" s="66" t="str">
        <f>IF(OR(VLOOKUP(Table1[[#This Row],[sheet]],Prg!$A$7:$F$31,6,FALSE)=Prg!$O$2,VLOOKUP(Table1[[#This Row],[sheet]],Prg!$A$7:$F$31,6,FALSE)=Prg!$O$3),"Yes","No")</f>
        <v>No</v>
      </c>
      <c r="AB1877" s="66">
        <v>2024</v>
      </c>
      <c r="AC1877" s="72">
        <v>17</v>
      </c>
      <c r="AD1877" s="66">
        <f ca="1">IF(ISERROR(VLOOKUP(Table1[[#This Row],[item]],INDIRECT("'"&amp;Table1[[#This Row],[sheet]]&amp;"'!$A$8:$T$42"),Table1[[#This Row],[r]],FALSE)),"",VLOOKUP(Table1[[#This Row],[item]],INDIRECT("'"&amp;Table1[[#This Row],[sheet]]&amp;"'!$A$8:$T$42"),Table1[[#This Row],[r]],FALSE))</f>
        <v>0</v>
      </c>
      <c r="AE1877" s="72" t="str">
        <f>IF(VLOOKUP(Table1[[#This Row],[sheet]],Prg!$A$7:$J$31,10,FALSE)="","",VLOOKUP(Table1[[#This Row],[sheet]],Prg!$A$7:$J$31,10,FALSE)*1)</f>
        <v/>
      </c>
      <c r="AF1877" s="72">
        <f>VLOOKUP(Table1[[#This Row],[sheet]],Prg!$A$7:$J$31,5,FALSE)</f>
        <v>0</v>
      </c>
      <c r="AG1877" s="72">
        <f>ROW()</f>
        <v>1877</v>
      </c>
    </row>
    <row r="1878" spans="24:33" hidden="1" x14ac:dyDescent="0.3">
      <c r="X1878" s="66">
        <v>11</v>
      </c>
      <c r="Y1878" s="66" t="s">
        <v>497</v>
      </c>
      <c r="Z1878" s="66" t="s">
        <v>20</v>
      </c>
      <c r="AA1878" s="66" t="str">
        <f>IF(OR(VLOOKUP(Table1[[#This Row],[sheet]],Prg!$A$7:$F$31,6,FALSE)=Prg!$O$2,VLOOKUP(Table1[[#This Row],[sheet]],Prg!$A$7:$F$31,6,FALSE)=Prg!$O$3),"Yes","No")</f>
        <v>No</v>
      </c>
      <c r="AB1878" s="66">
        <v>2024</v>
      </c>
      <c r="AC1878" s="72">
        <v>17</v>
      </c>
      <c r="AD1878" s="66">
        <f ca="1">IF(ISERROR(VLOOKUP(Table1[[#This Row],[item]],INDIRECT("'"&amp;Table1[[#This Row],[sheet]]&amp;"'!$A$8:$T$42"),Table1[[#This Row],[r]],FALSE)),"",VLOOKUP(Table1[[#This Row],[item]],INDIRECT("'"&amp;Table1[[#This Row],[sheet]]&amp;"'!$A$8:$T$42"),Table1[[#This Row],[r]],FALSE))</f>
        <v>0</v>
      </c>
      <c r="AE1878" s="72" t="str">
        <f>IF(VLOOKUP(Table1[[#This Row],[sheet]],Prg!$A$7:$J$31,10,FALSE)="","",VLOOKUP(Table1[[#This Row],[sheet]],Prg!$A$7:$J$31,10,FALSE)*1)</f>
        <v/>
      </c>
      <c r="AF1878" s="72">
        <f>VLOOKUP(Table1[[#This Row],[sheet]],Prg!$A$7:$J$31,5,FALSE)</f>
        <v>0</v>
      </c>
      <c r="AG1878" s="72">
        <f>ROW()</f>
        <v>1878</v>
      </c>
    </row>
    <row r="1879" spans="24:33" hidden="1" x14ac:dyDescent="0.3">
      <c r="X1879" s="66">
        <v>11</v>
      </c>
      <c r="Y1879" s="66" t="s">
        <v>498</v>
      </c>
      <c r="Z1879" s="66" t="s">
        <v>466</v>
      </c>
      <c r="AA1879" s="66" t="str">
        <f>IF(OR(VLOOKUP(Table1[[#This Row],[sheet]],Prg!$A$7:$F$31,6,FALSE)=Prg!$O$2,VLOOKUP(Table1[[#This Row],[sheet]],Prg!$A$7:$F$31,6,FALSE)=Prg!$O$3),"Yes","No")</f>
        <v>No</v>
      </c>
      <c r="AB1879" s="66">
        <v>2024</v>
      </c>
      <c r="AC1879" s="72">
        <v>17</v>
      </c>
      <c r="AD1879" s="66">
        <f ca="1">IF(ISERROR(VLOOKUP(Table1[[#This Row],[item]],INDIRECT("'"&amp;Table1[[#This Row],[sheet]]&amp;"'!$A$8:$T$42"),Table1[[#This Row],[r]],FALSE)),"",VLOOKUP(Table1[[#This Row],[item]],INDIRECT("'"&amp;Table1[[#This Row],[sheet]]&amp;"'!$A$8:$T$42"),Table1[[#This Row],[r]],FALSE))</f>
        <v>0</v>
      </c>
      <c r="AE1879" s="72" t="str">
        <f>IF(VLOOKUP(Table1[[#This Row],[sheet]],Prg!$A$7:$J$31,10,FALSE)="","",VLOOKUP(Table1[[#This Row],[sheet]],Prg!$A$7:$J$31,10,FALSE)*1)</f>
        <v/>
      </c>
      <c r="AF1879" s="72">
        <f>VLOOKUP(Table1[[#This Row],[sheet]],Prg!$A$7:$J$31,5,FALSE)</f>
        <v>0</v>
      </c>
      <c r="AG1879" s="72">
        <f>ROW()</f>
        <v>1879</v>
      </c>
    </row>
    <row r="1880" spans="24:33" hidden="1" x14ac:dyDescent="0.3">
      <c r="X1880" s="66">
        <v>11</v>
      </c>
      <c r="Y1880" s="66" t="s">
        <v>499</v>
      </c>
      <c r="Z1880" s="66" t="s">
        <v>21</v>
      </c>
      <c r="AA1880" s="66" t="str">
        <f>IF(OR(VLOOKUP(Table1[[#This Row],[sheet]],Prg!$A$7:$F$31,6,FALSE)=Prg!$O$2,VLOOKUP(Table1[[#This Row],[sheet]],Prg!$A$7:$F$31,6,FALSE)=Prg!$O$3),"Yes","No")</f>
        <v>No</v>
      </c>
      <c r="AB1880" s="66">
        <v>2024</v>
      </c>
      <c r="AC1880" s="72">
        <v>17</v>
      </c>
      <c r="AD1880" s="66">
        <f ca="1">IF(ISERROR(VLOOKUP(Table1[[#This Row],[item]],INDIRECT("'"&amp;Table1[[#This Row],[sheet]]&amp;"'!$A$8:$T$42"),Table1[[#This Row],[r]],FALSE)),"",VLOOKUP(Table1[[#This Row],[item]],INDIRECT("'"&amp;Table1[[#This Row],[sheet]]&amp;"'!$A$8:$T$42"),Table1[[#This Row],[r]],FALSE))</f>
        <v>0</v>
      </c>
      <c r="AE1880" s="72" t="str">
        <f>IF(VLOOKUP(Table1[[#This Row],[sheet]],Prg!$A$7:$J$31,10,FALSE)="","",VLOOKUP(Table1[[#This Row],[sheet]],Prg!$A$7:$J$31,10,FALSE)*1)</f>
        <v/>
      </c>
      <c r="AF1880" s="72">
        <f>VLOOKUP(Table1[[#This Row],[sheet]],Prg!$A$7:$J$31,5,FALSE)</f>
        <v>0</v>
      </c>
      <c r="AG1880" s="72">
        <f>ROW()</f>
        <v>1880</v>
      </c>
    </row>
    <row r="1881" spans="24:33" hidden="1" x14ac:dyDescent="0.3">
      <c r="X1881" s="66">
        <v>11</v>
      </c>
      <c r="Y1881" s="66" t="s">
        <v>500</v>
      </c>
      <c r="Z1881" s="66" t="s">
        <v>22</v>
      </c>
      <c r="AA1881" s="66" t="str">
        <f>IF(OR(VLOOKUP(Table1[[#This Row],[sheet]],Prg!$A$7:$F$31,6,FALSE)=Prg!$O$2,VLOOKUP(Table1[[#This Row],[sheet]],Prg!$A$7:$F$31,6,FALSE)=Prg!$O$3),"Yes","No")</f>
        <v>No</v>
      </c>
      <c r="AB1881" s="66">
        <v>2024</v>
      </c>
      <c r="AC1881" s="72">
        <v>17</v>
      </c>
      <c r="AD1881" s="66">
        <f ca="1">IF(ISERROR(VLOOKUP(Table1[[#This Row],[item]],INDIRECT("'"&amp;Table1[[#This Row],[sheet]]&amp;"'!$A$8:$T$42"),Table1[[#This Row],[r]],FALSE)),"",VLOOKUP(Table1[[#This Row],[item]],INDIRECT("'"&amp;Table1[[#This Row],[sheet]]&amp;"'!$A$8:$T$42"),Table1[[#This Row],[r]],FALSE))</f>
        <v>0</v>
      </c>
      <c r="AE1881" s="72" t="str">
        <f>IF(VLOOKUP(Table1[[#This Row],[sheet]],Prg!$A$7:$J$31,10,FALSE)="","",VLOOKUP(Table1[[#This Row],[sheet]],Prg!$A$7:$J$31,10,FALSE)*1)</f>
        <v/>
      </c>
      <c r="AF1881" s="72">
        <f>VLOOKUP(Table1[[#This Row],[sheet]],Prg!$A$7:$J$31,5,FALSE)</f>
        <v>0</v>
      </c>
      <c r="AG1881" s="72">
        <f>ROW()</f>
        <v>1881</v>
      </c>
    </row>
    <row r="1882" spans="24:33" hidden="1" x14ac:dyDescent="0.3">
      <c r="X1882" s="66">
        <v>11</v>
      </c>
      <c r="Y1882" s="66" t="s">
        <v>501</v>
      </c>
      <c r="Z1882" s="66" t="s">
        <v>23</v>
      </c>
      <c r="AA1882" s="66" t="str">
        <f>IF(OR(VLOOKUP(Table1[[#This Row],[sheet]],Prg!$A$7:$F$31,6,FALSE)=Prg!$O$2,VLOOKUP(Table1[[#This Row],[sheet]],Prg!$A$7:$F$31,6,FALSE)=Prg!$O$3),"Yes","No")</f>
        <v>No</v>
      </c>
      <c r="AB1882" s="66">
        <v>2024</v>
      </c>
      <c r="AC1882" s="72">
        <v>17</v>
      </c>
      <c r="AD1882" s="66">
        <f ca="1">IF(ISERROR(VLOOKUP(Table1[[#This Row],[item]],INDIRECT("'"&amp;Table1[[#This Row],[sheet]]&amp;"'!$A$8:$T$42"),Table1[[#This Row],[r]],FALSE)),"",VLOOKUP(Table1[[#This Row],[item]],INDIRECT("'"&amp;Table1[[#This Row],[sheet]]&amp;"'!$A$8:$T$42"),Table1[[#This Row],[r]],FALSE))</f>
        <v>0</v>
      </c>
      <c r="AE1882" s="72" t="str">
        <f>IF(VLOOKUP(Table1[[#This Row],[sheet]],Prg!$A$7:$J$31,10,FALSE)="","",VLOOKUP(Table1[[#This Row],[sheet]],Prg!$A$7:$J$31,10,FALSE)*1)</f>
        <v/>
      </c>
      <c r="AF1882" s="72">
        <f>VLOOKUP(Table1[[#This Row],[sheet]],Prg!$A$7:$J$31,5,FALSE)</f>
        <v>0</v>
      </c>
      <c r="AG1882" s="72">
        <f>ROW()</f>
        <v>1882</v>
      </c>
    </row>
    <row r="1883" spans="24:33" hidden="1" x14ac:dyDescent="0.3">
      <c r="X1883" s="66">
        <v>11</v>
      </c>
      <c r="Y1883" s="66" t="s">
        <v>502</v>
      </c>
      <c r="Z1883" s="66" t="s">
        <v>467</v>
      </c>
      <c r="AA1883" s="66" t="str">
        <f>IF(OR(VLOOKUP(Table1[[#This Row],[sheet]],Prg!$A$7:$F$31,6,FALSE)=Prg!$O$2,VLOOKUP(Table1[[#This Row],[sheet]],Prg!$A$7:$F$31,6,FALSE)=Prg!$O$3),"Yes","No")</f>
        <v>No</v>
      </c>
      <c r="AB1883" s="66">
        <v>2024</v>
      </c>
      <c r="AC1883" s="72">
        <v>17</v>
      </c>
      <c r="AD1883" s="66">
        <f ca="1">IF(ISERROR(VLOOKUP(Table1[[#This Row],[item]],INDIRECT("'"&amp;Table1[[#This Row],[sheet]]&amp;"'!$A$8:$T$42"),Table1[[#This Row],[r]],FALSE)),"",VLOOKUP(Table1[[#This Row],[item]],INDIRECT("'"&amp;Table1[[#This Row],[sheet]]&amp;"'!$A$8:$T$42"),Table1[[#This Row],[r]],FALSE))</f>
        <v>0</v>
      </c>
      <c r="AE1883" s="72" t="str">
        <f>IF(VLOOKUP(Table1[[#This Row],[sheet]],Prg!$A$7:$J$31,10,FALSE)="","",VLOOKUP(Table1[[#This Row],[sheet]],Prg!$A$7:$J$31,10,FALSE)*1)</f>
        <v/>
      </c>
      <c r="AF1883" s="72">
        <f>VLOOKUP(Table1[[#This Row],[sheet]],Prg!$A$7:$J$31,5,FALSE)</f>
        <v>0</v>
      </c>
      <c r="AG1883" s="72">
        <f>ROW()</f>
        <v>1883</v>
      </c>
    </row>
    <row r="1884" spans="24:33" hidden="1" x14ac:dyDescent="0.3">
      <c r="X1884" s="66">
        <v>11</v>
      </c>
      <c r="Y1884" s="66" t="s">
        <v>473</v>
      </c>
      <c r="Z1884" s="66" t="s">
        <v>1</v>
      </c>
      <c r="AA1884" s="66" t="str">
        <f>IF(OR(VLOOKUP(Table1[[#This Row],[sheet]],Prg!$A$7:$F$31,6,FALSE)=Prg!$O$2,VLOOKUP(Table1[[#This Row],[sheet]],Prg!$A$7:$F$31,6,FALSE)=Prg!$O$3),"Yes","No")</f>
        <v>No</v>
      </c>
      <c r="AB1884" s="66">
        <v>2024</v>
      </c>
      <c r="AC1884" s="72">
        <v>17</v>
      </c>
      <c r="AD1884" s="66">
        <f ca="1">IF(ISERROR(VLOOKUP(Table1[[#This Row],[item]],INDIRECT("'"&amp;Table1[[#This Row],[sheet]]&amp;"'!$A$8:$T$42"),Table1[[#This Row],[r]],FALSE)),"",VLOOKUP(Table1[[#This Row],[item]],INDIRECT("'"&amp;Table1[[#This Row],[sheet]]&amp;"'!$A$8:$T$42"),Table1[[#This Row],[r]],FALSE))</f>
        <v>0</v>
      </c>
      <c r="AE1884" s="72" t="str">
        <f>IF(VLOOKUP(Table1[[#This Row],[sheet]],Prg!$A$7:$J$31,10,FALSE)="","",VLOOKUP(Table1[[#This Row],[sheet]],Prg!$A$7:$J$31,10,FALSE)*1)</f>
        <v/>
      </c>
      <c r="AF1884" s="72">
        <f>VLOOKUP(Table1[[#This Row],[sheet]],Prg!$A$7:$J$31,5,FALSE)</f>
        <v>0</v>
      </c>
      <c r="AG1884" s="72">
        <f>ROW()</f>
        <v>1884</v>
      </c>
    </row>
    <row r="1885" spans="24:33" hidden="1" x14ac:dyDescent="0.3">
      <c r="X1885" s="66">
        <v>11</v>
      </c>
      <c r="Y1885" s="66" t="s">
        <v>474</v>
      </c>
      <c r="Z1885" s="66" t="s">
        <v>24</v>
      </c>
      <c r="AA1885" s="66" t="str">
        <f>IF(OR(VLOOKUP(Table1[[#This Row],[sheet]],Prg!$A$7:$F$31,6,FALSE)=Prg!$O$2,VLOOKUP(Table1[[#This Row],[sheet]],Prg!$A$7:$F$31,6,FALSE)=Prg!$O$3),"Yes","No")</f>
        <v>No</v>
      </c>
      <c r="AB1885" s="66">
        <v>2024</v>
      </c>
      <c r="AC1885" s="72">
        <v>17</v>
      </c>
      <c r="AD1885" s="66">
        <f ca="1">IF(ISERROR(VLOOKUP(Table1[[#This Row],[item]],INDIRECT("'"&amp;Table1[[#This Row],[sheet]]&amp;"'!$A$8:$T$42"),Table1[[#This Row],[r]],FALSE)),"",VLOOKUP(Table1[[#This Row],[item]],INDIRECT("'"&amp;Table1[[#This Row],[sheet]]&amp;"'!$A$8:$T$42"),Table1[[#This Row],[r]],FALSE))</f>
        <v>0</v>
      </c>
      <c r="AE1885" s="72" t="str">
        <f>IF(VLOOKUP(Table1[[#This Row],[sheet]],Prg!$A$7:$J$31,10,FALSE)="","",VLOOKUP(Table1[[#This Row],[sheet]],Prg!$A$7:$J$31,10,FALSE)*1)</f>
        <v/>
      </c>
      <c r="AF1885" s="72">
        <f>VLOOKUP(Table1[[#This Row],[sheet]],Prg!$A$7:$J$31,5,FALSE)</f>
        <v>0</v>
      </c>
      <c r="AG1885" s="72">
        <f>ROW()</f>
        <v>1885</v>
      </c>
    </row>
    <row r="1886" spans="24:33" hidden="1" x14ac:dyDescent="0.3">
      <c r="X1886" s="66">
        <v>11</v>
      </c>
      <c r="Y1886" s="66" t="s">
        <v>477</v>
      </c>
      <c r="Z1886" s="66" t="s">
        <v>25</v>
      </c>
      <c r="AA1886" s="66" t="str">
        <f>IF(OR(VLOOKUP(Table1[[#This Row],[sheet]],Prg!$A$7:$F$31,6,FALSE)=Prg!$O$2,VLOOKUP(Table1[[#This Row],[sheet]],Prg!$A$7:$F$31,6,FALSE)=Prg!$O$3),"Yes","No")</f>
        <v>No</v>
      </c>
      <c r="AB1886" s="66">
        <v>2024</v>
      </c>
      <c r="AC1886" s="72">
        <v>17</v>
      </c>
      <c r="AD1886" s="66">
        <f ca="1">IF(ISERROR(VLOOKUP(Table1[[#This Row],[item]],INDIRECT("'"&amp;Table1[[#This Row],[sheet]]&amp;"'!$A$8:$T$42"),Table1[[#This Row],[r]],FALSE)),"",VLOOKUP(Table1[[#This Row],[item]],INDIRECT("'"&amp;Table1[[#This Row],[sheet]]&amp;"'!$A$8:$T$42"),Table1[[#This Row],[r]],FALSE))</f>
        <v>0</v>
      </c>
      <c r="AE1886" s="72" t="str">
        <f>IF(VLOOKUP(Table1[[#This Row],[sheet]],Prg!$A$7:$J$31,10,FALSE)="","",VLOOKUP(Table1[[#This Row],[sheet]],Prg!$A$7:$J$31,10,FALSE)*1)</f>
        <v/>
      </c>
      <c r="AF1886" s="72">
        <f>VLOOKUP(Table1[[#This Row],[sheet]],Prg!$A$7:$J$31,5,FALSE)</f>
        <v>0</v>
      </c>
      <c r="AG1886" s="72">
        <f>ROW()</f>
        <v>1886</v>
      </c>
    </row>
    <row r="1887" spans="24:33" hidden="1" x14ac:dyDescent="0.3">
      <c r="X1887" s="66">
        <v>11</v>
      </c>
      <c r="Y1887" s="66" t="s">
        <v>478</v>
      </c>
      <c r="Z1887" s="66" t="s">
        <v>26</v>
      </c>
      <c r="AA1887" s="66" t="str">
        <f>IF(OR(VLOOKUP(Table1[[#This Row],[sheet]],Prg!$A$7:$F$31,6,FALSE)=Prg!$O$2,VLOOKUP(Table1[[#This Row],[sheet]],Prg!$A$7:$F$31,6,FALSE)=Prg!$O$3),"Yes","No")</f>
        <v>No</v>
      </c>
      <c r="AB1887" s="66">
        <v>2024</v>
      </c>
      <c r="AC1887" s="72">
        <v>17</v>
      </c>
      <c r="AD1887" s="66">
        <f ca="1">IF(ISERROR(VLOOKUP(Table1[[#This Row],[item]],INDIRECT("'"&amp;Table1[[#This Row],[sheet]]&amp;"'!$A$8:$T$42"),Table1[[#This Row],[r]],FALSE)),"",VLOOKUP(Table1[[#This Row],[item]],INDIRECT("'"&amp;Table1[[#This Row],[sheet]]&amp;"'!$A$8:$T$42"),Table1[[#This Row],[r]],FALSE))</f>
        <v>0</v>
      </c>
      <c r="AE1887" s="72" t="str">
        <f>IF(VLOOKUP(Table1[[#This Row],[sheet]],Prg!$A$7:$J$31,10,FALSE)="","",VLOOKUP(Table1[[#This Row],[sheet]],Prg!$A$7:$J$31,10,FALSE)*1)</f>
        <v/>
      </c>
      <c r="AF1887" s="72">
        <f>VLOOKUP(Table1[[#This Row],[sheet]],Prg!$A$7:$J$31,5,FALSE)</f>
        <v>0</v>
      </c>
      <c r="AG1887" s="72">
        <f>ROW()</f>
        <v>1887</v>
      </c>
    </row>
    <row r="1888" spans="24:33" hidden="1" x14ac:dyDescent="0.3">
      <c r="X1888" s="66">
        <v>11</v>
      </c>
      <c r="Y1888" s="66" t="s">
        <v>479</v>
      </c>
      <c r="Z1888" s="66" t="s">
        <v>27</v>
      </c>
      <c r="AA1888" s="66" t="str">
        <f>IF(OR(VLOOKUP(Table1[[#This Row],[sheet]],Prg!$A$7:$F$31,6,FALSE)=Prg!$O$2,VLOOKUP(Table1[[#This Row],[sheet]],Prg!$A$7:$F$31,6,FALSE)=Prg!$O$3),"Yes","No")</f>
        <v>No</v>
      </c>
      <c r="AB1888" s="66">
        <v>2024</v>
      </c>
      <c r="AC1888" s="72">
        <v>17</v>
      </c>
      <c r="AD1888" s="66">
        <f ca="1">IF(ISERROR(VLOOKUP(Table1[[#This Row],[item]],INDIRECT("'"&amp;Table1[[#This Row],[sheet]]&amp;"'!$A$8:$T$42"),Table1[[#This Row],[r]],FALSE)),"",VLOOKUP(Table1[[#This Row],[item]],INDIRECT("'"&amp;Table1[[#This Row],[sheet]]&amp;"'!$A$8:$T$42"),Table1[[#This Row],[r]],FALSE))</f>
        <v>0</v>
      </c>
      <c r="AE1888" s="72" t="str">
        <f>IF(VLOOKUP(Table1[[#This Row],[sheet]],Prg!$A$7:$J$31,10,FALSE)="","",VLOOKUP(Table1[[#This Row],[sheet]],Prg!$A$7:$J$31,10,FALSE)*1)</f>
        <v/>
      </c>
      <c r="AF1888" s="72">
        <f>VLOOKUP(Table1[[#This Row],[sheet]],Prg!$A$7:$J$31,5,FALSE)</f>
        <v>0</v>
      </c>
      <c r="AG1888" s="72">
        <f>ROW()</f>
        <v>1888</v>
      </c>
    </row>
    <row r="1889" spans="24:33" hidden="1" x14ac:dyDescent="0.3">
      <c r="X1889" s="66">
        <v>11</v>
      </c>
      <c r="Y1889" s="66" t="s">
        <v>475</v>
      </c>
      <c r="Z1889" s="66" t="s">
        <v>28</v>
      </c>
      <c r="AA1889" s="66" t="str">
        <f>IF(OR(VLOOKUP(Table1[[#This Row],[sheet]],Prg!$A$7:$F$31,6,FALSE)=Prg!$O$2,VLOOKUP(Table1[[#This Row],[sheet]],Prg!$A$7:$F$31,6,FALSE)=Prg!$O$3),"Yes","No")</f>
        <v>No</v>
      </c>
      <c r="AB1889" s="66">
        <v>2024</v>
      </c>
      <c r="AC1889" s="72">
        <v>17</v>
      </c>
      <c r="AD1889" s="66">
        <f ca="1">IF(ISERROR(VLOOKUP(Table1[[#This Row],[item]],INDIRECT("'"&amp;Table1[[#This Row],[sheet]]&amp;"'!$A$8:$T$42"),Table1[[#This Row],[r]],FALSE)),"",VLOOKUP(Table1[[#This Row],[item]],INDIRECT("'"&amp;Table1[[#This Row],[sheet]]&amp;"'!$A$8:$T$42"),Table1[[#This Row],[r]],FALSE))</f>
        <v>0</v>
      </c>
      <c r="AE1889" s="72" t="str">
        <f>IF(VLOOKUP(Table1[[#This Row],[sheet]],Prg!$A$7:$J$31,10,FALSE)="","",VLOOKUP(Table1[[#This Row],[sheet]],Prg!$A$7:$J$31,10,FALSE)*1)</f>
        <v/>
      </c>
      <c r="AF1889" s="72">
        <f>VLOOKUP(Table1[[#This Row],[sheet]],Prg!$A$7:$J$31,5,FALSE)</f>
        <v>0</v>
      </c>
      <c r="AG1889" s="72">
        <f>ROW()</f>
        <v>1889</v>
      </c>
    </row>
    <row r="1890" spans="24:33" hidden="1" x14ac:dyDescent="0.3">
      <c r="X1890" s="66">
        <v>11</v>
      </c>
      <c r="Y1890" s="66" t="s">
        <v>480</v>
      </c>
      <c r="Z1890" s="66" t="s">
        <v>29</v>
      </c>
      <c r="AA1890" s="66" t="str">
        <f>IF(OR(VLOOKUP(Table1[[#This Row],[sheet]],Prg!$A$7:$F$31,6,FALSE)=Prg!$O$2,VLOOKUP(Table1[[#This Row],[sheet]],Prg!$A$7:$F$31,6,FALSE)=Prg!$O$3),"Yes","No")</f>
        <v>No</v>
      </c>
      <c r="AB1890" s="66">
        <v>2024</v>
      </c>
      <c r="AC1890" s="72">
        <v>17</v>
      </c>
      <c r="AD1890" s="66">
        <f ca="1">IF(ISERROR(VLOOKUP(Table1[[#This Row],[item]],INDIRECT("'"&amp;Table1[[#This Row],[sheet]]&amp;"'!$A$8:$T$42"),Table1[[#This Row],[r]],FALSE)),"",VLOOKUP(Table1[[#This Row],[item]],INDIRECT("'"&amp;Table1[[#This Row],[sheet]]&amp;"'!$A$8:$T$42"),Table1[[#This Row],[r]],FALSE))</f>
        <v>0</v>
      </c>
      <c r="AE1890" s="72" t="str">
        <f>IF(VLOOKUP(Table1[[#This Row],[sheet]],Prg!$A$7:$J$31,10,FALSE)="","",VLOOKUP(Table1[[#This Row],[sheet]],Prg!$A$7:$J$31,10,FALSE)*1)</f>
        <v/>
      </c>
      <c r="AF1890" s="72">
        <f>VLOOKUP(Table1[[#This Row],[sheet]],Prg!$A$7:$J$31,5,FALSE)</f>
        <v>0</v>
      </c>
      <c r="AG1890" s="72">
        <f>ROW()</f>
        <v>1890</v>
      </c>
    </row>
    <row r="1891" spans="24:33" hidden="1" x14ac:dyDescent="0.3">
      <c r="X1891" s="66">
        <v>11</v>
      </c>
      <c r="Y1891" s="66" t="s">
        <v>481</v>
      </c>
      <c r="Z1891" s="66" t="s">
        <v>30</v>
      </c>
      <c r="AA1891" s="66" t="str">
        <f>IF(OR(VLOOKUP(Table1[[#This Row],[sheet]],Prg!$A$7:$F$31,6,FALSE)=Prg!$O$2,VLOOKUP(Table1[[#This Row],[sheet]],Prg!$A$7:$F$31,6,FALSE)=Prg!$O$3),"Yes","No")</f>
        <v>No</v>
      </c>
      <c r="AB1891" s="66">
        <v>2024</v>
      </c>
      <c r="AC1891" s="72">
        <v>17</v>
      </c>
      <c r="AD1891" s="66">
        <f ca="1">IF(ISERROR(VLOOKUP(Table1[[#This Row],[item]],INDIRECT("'"&amp;Table1[[#This Row],[sheet]]&amp;"'!$A$8:$T$42"),Table1[[#This Row],[r]],FALSE)),"",VLOOKUP(Table1[[#This Row],[item]],INDIRECT("'"&amp;Table1[[#This Row],[sheet]]&amp;"'!$A$8:$T$42"),Table1[[#This Row],[r]],FALSE))</f>
        <v>0</v>
      </c>
      <c r="AE1891" s="72" t="str">
        <f>IF(VLOOKUP(Table1[[#This Row],[sheet]],Prg!$A$7:$J$31,10,FALSE)="","",VLOOKUP(Table1[[#This Row],[sheet]],Prg!$A$7:$J$31,10,FALSE)*1)</f>
        <v/>
      </c>
      <c r="AF1891" s="72">
        <f>VLOOKUP(Table1[[#This Row],[sheet]],Prg!$A$7:$J$31,5,FALSE)</f>
        <v>0</v>
      </c>
      <c r="AG1891" s="72">
        <f>ROW()</f>
        <v>1891</v>
      </c>
    </row>
    <row r="1892" spans="24:33" hidden="1" x14ac:dyDescent="0.3">
      <c r="X1892" s="66">
        <v>11</v>
      </c>
      <c r="Y1892" s="66" t="s">
        <v>482</v>
      </c>
      <c r="Z1892" s="66" t="s">
        <v>27</v>
      </c>
      <c r="AA1892" s="66" t="str">
        <f>IF(OR(VLOOKUP(Table1[[#This Row],[sheet]],Prg!$A$7:$F$31,6,FALSE)=Prg!$O$2,VLOOKUP(Table1[[#This Row],[sheet]],Prg!$A$7:$F$31,6,FALSE)=Prg!$O$3),"Yes","No")</f>
        <v>No</v>
      </c>
      <c r="AB1892" s="66">
        <v>2024</v>
      </c>
      <c r="AC1892" s="72">
        <v>17</v>
      </c>
      <c r="AD1892" s="66">
        <f ca="1">IF(ISERROR(VLOOKUP(Table1[[#This Row],[item]],INDIRECT("'"&amp;Table1[[#This Row],[sheet]]&amp;"'!$A$8:$T$42"),Table1[[#This Row],[r]],FALSE)),"",VLOOKUP(Table1[[#This Row],[item]],INDIRECT("'"&amp;Table1[[#This Row],[sheet]]&amp;"'!$A$8:$T$42"),Table1[[#This Row],[r]],FALSE))</f>
        <v>0</v>
      </c>
      <c r="AE1892" s="72" t="str">
        <f>IF(VLOOKUP(Table1[[#This Row],[sheet]],Prg!$A$7:$J$31,10,FALSE)="","",VLOOKUP(Table1[[#This Row],[sheet]],Prg!$A$7:$J$31,10,FALSE)*1)</f>
        <v/>
      </c>
      <c r="AF1892" s="72">
        <f>VLOOKUP(Table1[[#This Row],[sheet]],Prg!$A$7:$J$31,5,FALSE)</f>
        <v>0</v>
      </c>
      <c r="AG1892" s="72">
        <f>ROW()</f>
        <v>1892</v>
      </c>
    </row>
    <row r="1893" spans="24:33" hidden="1" x14ac:dyDescent="0.3">
      <c r="X1893" s="66">
        <v>11</v>
      </c>
      <c r="Y1893" s="66" t="s">
        <v>476</v>
      </c>
      <c r="Z1893" s="66" t="s">
        <v>469</v>
      </c>
      <c r="AA1893" s="66" t="str">
        <f>IF(OR(VLOOKUP(Table1[[#This Row],[sheet]],Prg!$A$7:$F$31,6,FALSE)=Prg!$O$2,VLOOKUP(Table1[[#This Row],[sheet]],Prg!$A$7:$F$31,6,FALSE)=Prg!$O$3),"Yes","No")</f>
        <v>No</v>
      </c>
      <c r="AB1893" s="66">
        <v>2024</v>
      </c>
      <c r="AC1893" s="72">
        <v>17</v>
      </c>
      <c r="AD1893" s="66">
        <f ca="1">IF(ISERROR(VLOOKUP(Table1[[#This Row],[item]],INDIRECT("'"&amp;Table1[[#This Row],[sheet]]&amp;"'!$A$8:$T$42"),Table1[[#This Row],[r]],FALSE)),"",VLOOKUP(Table1[[#This Row],[item]],INDIRECT("'"&amp;Table1[[#This Row],[sheet]]&amp;"'!$A$8:$T$42"),Table1[[#This Row],[r]],FALSE))</f>
        <v>0</v>
      </c>
      <c r="AE1893" s="72" t="str">
        <f>IF(VLOOKUP(Table1[[#This Row],[sheet]],Prg!$A$7:$J$31,10,FALSE)="","",VLOOKUP(Table1[[#This Row],[sheet]],Prg!$A$7:$J$31,10,FALSE)*1)</f>
        <v/>
      </c>
      <c r="AF1893" s="72">
        <f>VLOOKUP(Table1[[#This Row],[sheet]],Prg!$A$7:$J$31,5,FALSE)</f>
        <v>0</v>
      </c>
      <c r="AG1893" s="72">
        <f>ROW()</f>
        <v>1893</v>
      </c>
    </row>
    <row r="1894" spans="24:33" hidden="1" x14ac:dyDescent="0.3">
      <c r="X1894" s="66">
        <v>11</v>
      </c>
      <c r="Y1894" s="66" t="s">
        <v>483</v>
      </c>
      <c r="Z1894" s="66" t="s">
        <v>470</v>
      </c>
      <c r="AA1894" s="66" t="str">
        <f>IF(OR(VLOOKUP(Table1[[#This Row],[sheet]],Prg!$A$7:$F$31,6,FALSE)=Prg!$O$2,VLOOKUP(Table1[[#This Row],[sheet]],Prg!$A$7:$F$31,6,FALSE)=Prg!$O$3),"Yes","No")</f>
        <v>No</v>
      </c>
      <c r="AB1894" s="66">
        <v>2024</v>
      </c>
      <c r="AC1894" s="72">
        <v>17</v>
      </c>
      <c r="AD1894" s="66">
        <f ca="1">IF(ISERROR(VLOOKUP(Table1[[#This Row],[item]],INDIRECT("'"&amp;Table1[[#This Row],[sheet]]&amp;"'!$A$8:$T$42"),Table1[[#This Row],[r]],FALSE)),"",VLOOKUP(Table1[[#This Row],[item]],INDIRECT("'"&amp;Table1[[#This Row],[sheet]]&amp;"'!$A$8:$T$42"),Table1[[#This Row],[r]],FALSE))</f>
        <v>0</v>
      </c>
      <c r="AE1894" s="72" t="str">
        <f>IF(VLOOKUP(Table1[[#This Row],[sheet]],Prg!$A$7:$J$31,10,FALSE)="","",VLOOKUP(Table1[[#This Row],[sheet]],Prg!$A$7:$J$31,10,FALSE)*1)</f>
        <v/>
      </c>
      <c r="AF1894" s="72">
        <f>VLOOKUP(Table1[[#This Row],[sheet]],Prg!$A$7:$J$31,5,FALSE)</f>
        <v>0</v>
      </c>
      <c r="AG1894" s="72">
        <f>ROW()</f>
        <v>1894</v>
      </c>
    </row>
    <row r="1895" spans="24:33" hidden="1" x14ac:dyDescent="0.3">
      <c r="X1895" s="66">
        <v>11</v>
      </c>
      <c r="Y1895" s="66" t="s">
        <v>484</v>
      </c>
      <c r="Z1895" s="66" t="s">
        <v>471</v>
      </c>
      <c r="AA1895" s="66" t="str">
        <f>IF(OR(VLOOKUP(Table1[[#This Row],[sheet]],Prg!$A$7:$F$31,6,FALSE)=Prg!$O$2,VLOOKUP(Table1[[#This Row],[sheet]],Prg!$A$7:$F$31,6,FALSE)=Prg!$O$3),"Yes","No")</f>
        <v>No</v>
      </c>
      <c r="AB1895" s="66">
        <v>2024</v>
      </c>
      <c r="AC1895" s="72">
        <v>17</v>
      </c>
      <c r="AD1895" s="66">
        <f ca="1">IF(ISERROR(VLOOKUP(Table1[[#This Row],[item]],INDIRECT("'"&amp;Table1[[#This Row],[sheet]]&amp;"'!$A$8:$T$42"),Table1[[#This Row],[r]],FALSE)),"",VLOOKUP(Table1[[#This Row],[item]],INDIRECT("'"&amp;Table1[[#This Row],[sheet]]&amp;"'!$A$8:$T$42"),Table1[[#This Row],[r]],FALSE))</f>
        <v>0</v>
      </c>
      <c r="AE1895" s="72" t="str">
        <f>IF(VLOOKUP(Table1[[#This Row],[sheet]],Prg!$A$7:$J$31,10,FALSE)="","",VLOOKUP(Table1[[#This Row],[sheet]],Prg!$A$7:$J$31,10,FALSE)*1)</f>
        <v/>
      </c>
      <c r="AF1895" s="72">
        <f>VLOOKUP(Table1[[#This Row],[sheet]],Prg!$A$7:$J$31,5,FALSE)</f>
        <v>0</v>
      </c>
      <c r="AG1895" s="72">
        <f>ROW()</f>
        <v>1895</v>
      </c>
    </row>
    <row r="1896" spans="24:33" hidden="1" x14ac:dyDescent="0.3">
      <c r="X1896" s="66">
        <v>11</v>
      </c>
      <c r="Y1896" s="66" t="s">
        <v>485</v>
      </c>
      <c r="Z1896" s="66" t="s">
        <v>472</v>
      </c>
      <c r="AA1896" s="66" t="str">
        <f>IF(OR(VLOOKUP(Table1[[#This Row],[sheet]],Prg!$A$7:$F$31,6,FALSE)=Prg!$O$2,VLOOKUP(Table1[[#This Row],[sheet]],Prg!$A$7:$F$31,6,FALSE)=Prg!$O$3),"Yes","No")</f>
        <v>No</v>
      </c>
      <c r="AB1896" s="66">
        <v>2024</v>
      </c>
      <c r="AC1896" s="72">
        <v>17</v>
      </c>
      <c r="AD1896" s="66">
        <f ca="1">IF(ISERROR(VLOOKUP(Table1[[#This Row],[item]],INDIRECT("'"&amp;Table1[[#This Row],[sheet]]&amp;"'!$A$8:$T$42"),Table1[[#This Row],[r]],FALSE)),"",VLOOKUP(Table1[[#This Row],[item]],INDIRECT("'"&amp;Table1[[#This Row],[sheet]]&amp;"'!$A$8:$T$42"),Table1[[#This Row],[r]],FALSE))</f>
        <v>0</v>
      </c>
      <c r="AE1896" s="72" t="str">
        <f>IF(VLOOKUP(Table1[[#This Row],[sheet]],Prg!$A$7:$J$31,10,FALSE)="","",VLOOKUP(Table1[[#This Row],[sheet]],Prg!$A$7:$J$31,10,FALSE)*1)</f>
        <v/>
      </c>
      <c r="AF1896" s="72">
        <f>VLOOKUP(Table1[[#This Row],[sheet]],Prg!$A$7:$J$31,5,FALSE)</f>
        <v>0</v>
      </c>
      <c r="AG1896" s="72">
        <f>ROW()</f>
        <v>1896</v>
      </c>
    </row>
    <row r="1897" spans="24:33" hidden="1" x14ac:dyDescent="0.3">
      <c r="X1897" s="66">
        <v>11</v>
      </c>
      <c r="Y1897" s="66" t="s">
        <v>486</v>
      </c>
      <c r="Z1897" s="66" t="s">
        <v>31</v>
      </c>
      <c r="AA1897" s="66" t="str">
        <f>IF(OR(VLOOKUP(Table1[[#This Row],[sheet]],Prg!$A$7:$F$31,6,FALSE)=Prg!$O$2,VLOOKUP(Table1[[#This Row],[sheet]],Prg!$A$7:$F$31,6,FALSE)=Prg!$O$3),"Yes","No")</f>
        <v>No</v>
      </c>
      <c r="AB1897" s="66">
        <v>2024</v>
      </c>
      <c r="AC1897" s="72">
        <v>17</v>
      </c>
      <c r="AD1897" s="66">
        <f ca="1">IF(ISERROR(VLOOKUP(Table1[[#This Row],[item]],INDIRECT("'"&amp;Table1[[#This Row],[sheet]]&amp;"'!$A$8:$T$42"),Table1[[#This Row],[r]],FALSE)),"",VLOOKUP(Table1[[#This Row],[item]],INDIRECT("'"&amp;Table1[[#This Row],[sheet]]&amp;"'!$A$8:$T$42"),Table1[[#This Row],[r]],FALSE))</f>
        <v>0</v>
      </c>
      <c r="AE1897" s="72" t="str">
        <f>IF(VLOOKUP(Table1[[#This Row],[sheet]],Prg!$A$7:$J$31,10,FALSE)="","",VLOOKUP(Table1[[#This Row],[sheet]],Prg!$A$7:$J$31,10,FALSE)*1)</f>
        <v/>
      </c>
      <c r="AF1897" s="72">
        <f>VLOOKUP(Table1[[#This Row],[sheet]],Prg!$A$7:$J$31,5,FALSE)</f>
        <v>0</v>
      </c>
      <c r="AG1897" s="72">
        <f>ROW()</f>
        <v>1897</v>
      </c>
    </row>
    <row r="1898" spans="24:33" hidden="1" x14ac:dyDescent="0.3">
      <c r="X1898" s="66">
        <v>11</v>
      </c>
      <c r="Y1898" s="70" t="s">
        <v>487</v>
      </c>
      <c r="Z1898" s="70" t="s">
        <v>12</v>
      </c>
      <c r="AA1898" s="70" t="str">
        <f>IF(OR(VLOOKUP(Table1[[#This Row],[sheet]],Prg!$A$7:$F$31,6,FALSE)=Prg!$O$2,VLOOKUP(Table1[[#This Row],[sheet]],Prg!$A$7:$F$31,6,FALSE)=Prg!$O$3),"Yes","No")</f>
        <v>No</v>
      </c>
      <c r="AB1898" s="70">
        <v>2025</v>
      </c>
      <c r="AC1898" s="72">
        <v>18</v>
      </c>
      <c r="AD1898" s="66">
        <f ca="1">IF(ISERROR(VLOOKUP(Table1[[#This Row],[item]],INDIRECT("'"&amp;Table1[[#This Row],[sheet]]&amp;"'!$A$8:$T$42"),Table1[[#This Row],[r]],FALSE)),"",VLOOKUP(Table1[[#This Row],[item]],INDIRECT("'"&amp;Table1[[#This Row],[sheet]]&amp;"'!$A$8:$T$42"),Table1[[#This Row],[r]],FALSE))</f>
        <v>0</v>
      </c>
      <c r="AE1898" s="72" t="str">
        <f>IF(VLOOKUP(Table1[[#This Row],[sheet]],Prg!$A$7:$J$31,10,FALSE)="","",VLOOKUP(Table1[[#This Row],[sheet]],Prg!$A$7:$J$31,10,FALSE)*1)</f>
        <v/>
      </c>
      <c r="AF1898" s="72">
        <f>VLOOKUP(Table1[[#This Row],[sheet]],Prg!$A$7:$J$31,5,FALSE)</f>
        <v>0</v>
      </c>
      <c r="AG1898" s="72">
        <f>ROW()</f>
        <v>1898</v>
      </c>
    </row>
    <row r="1899" spans="24:33" hidden="1" x14ac:dyDescent="0.3">
      <c r="X1899" s="66">
        <v>11</v>
      </c>
      <c r="Y1899" s="66" t="s">
        <v>488</v>
      </c>
      <c r="Z1899" s="66" t="s">
        <v>13</v>
      </c>
      <c r="AA1899" s="66" t="str">
        <f>IF(OR(VLOOKUP(Table1[[#This Row],[sheet]],Prg!$A$7:$F$31,6,FALSE)=Prg!$O$2,VLOOKUP(Table1[[#This Row],[sheet]],Prg!$A$7:$F$31,6,FALSE)=Prg!$O$3),"Yes","No")</f>
        <v>No</v>
      </c>
      <c r="AB1899" s="66">
        <v>2025</v>
      </c>
      <c r="AC1899" s="72">
        <v>18</v>
      </c>
      <c r="AD1899" s="66">
        <f ca="1">IF(ISERROR(VLOOKUP(Table1[[#This Row],[item]],INDIRECT("'"&amp;Table1[[#This Row],[sheet]]&amp;"'!$A$8:$T$42"),Table1[[#This Row],[r]],FALSE)),"",VLOOKUP(Table1[[#This Row],[item]],INDIRECT("'"&amp;Table1[[#This Row],[sheet]]&amp;"'!$A$8:$T$42"),Table1[[#This Row],[r]],FALSE))</f>
        <v>0</v>
      </c>
      <c r="AE1899" s="72" t="str">
        <f>IF(VLOOKUP(Table1[[#This Row],[sheet]],Prg!$A$7:$J$31,10,FALSE)="","",VLOOKUP(Table1[[#This Row],[sheet]],Prg!$A$7:$J$31,10,FALSE)*1)</f>
        <v/>
      </c>
      <c r="AF1899" s="72">
        <f>VLOOKUP(Table1[[#This Row],[sheet]],Prg!$A$7:$J$31,5,FALSE)</f>
        <v>0</v>
      </c>
      <c r="AG1899" s="72">
        <f>ROW()</f>
        <v>1899</v>
      </c>
    </row>
    <row r="1900" spans="24:33" hidden="1" x14ac:dyDescent="0.3">
      <c r="X1900" s="66">
        <v>11</v>
      </c>
      <c r="Y1900" s="66" t="s">
        <v>489</v>
      </c>
      <c r="Z1900" s="66" t="s">
        <v>14</v>
      </c>
      <c r="AA1900" s="66" t="str">
        <f>IF(OR(VLOOKUP(Table1[[#This Row],[sheet]],Prg!$A$7:$F$31,6,FALSE)=Prg!$O$2,VLOOKUP(Table1[[#This Row],[sheet]],Prg!$A$7:$F$31,6,FALSE)=Prg!$O$3),"Yes","No")</f>
        <v>No</v>
      </c>
      <c r="AB1900" s="66">
        <v>2025</v>
      </c>
      <c r="AC1900" s="72">
        <v>18</v>
      </c>
      <c r="AD1900" s="66">
        <f ca="1">IF(ISERROR(VLOOKUP(Table1[[#This Row],[item]],INDIRECT("'"&amp;Table1[[#This Row],[sheet]]&amp;"'!$A$8:$T$42"),Table1[[#This Row],[r]],FALSE)),"",VLOOKUP(Table1[[#This Row],[item]],INDIRECT("'"&amp;Table1[[#This Row],[sheet]]&amp;"'!$A$8:$T$42"),Table1[[#This Row],[r]],FALSE))</f>
        <v>0</v>
      </c>
      <c r="AE1900" s="72" t="str">
        <f>IF(VLOOKUP(Table1[[#This Row],[sheet]],Prg!$A$7:$J$31,10,FALSE)="","",VLOOKUP(Table1[[#This Row],[sheet]],Prg!$A$7:$J$31,10,FALSE)*1)</f>
        <v/>
      </c>
      <c r="AF1900" s="72">
        <f>VLOOKUP(Table1[[#This Row],[sheet]],Prg!$A$7:$J$31,5,FALSE)</f>
        <v>0</v>
      </c>
      <c r="AG1900" s="72">
        <f>ROW()</f>
        <v>1900</v>
      </c>
    </row>
    <row r="1901" spans="24:33" hidden="1" x14ac:dyDescent="0.3">
      <c r="X1901" s="66">
        <v>11</v>
      </c>
      <c r="Y1901" s="66" t="s">
        <v>490</v>
      </c>
      <c r="Z1901" s="66" t="s">
        <v>464</v>
      </c>
      <c r="AA1901" s="66" t="str">
        <f>IF(OR(VLOOKUP(Table1[[#This Row],[sheet]],Prg!$A$7:$F$31,6,FALSE)=Prg!$O$2,VLOOKUP(Table1[[#This Row],[sheet]],Prg!$A$7:$F$31,6,FALSE)=Prg!$O$3),"Yes","No")</f>
        <v>No</v>
      </c>
      <c r="AB1901" s="66">
        <v>2025</v>
      </c>
      <c r="AC1901" s="72">
        <v>18</v>
      </c>
      <c r="AD1901" s="66">
        <f ca="1">IF(ISERROR(VLOOKUP(Table1[[#This Row],[item]],INDIRECT("'"&amp;Table1[[#This Row],[sheet]]&amp;"'!$A$8:$T$42"),Table1[[#This Row],[r]],FALSE)),"",VLOOKUP(Table1[[#This Row],[item]],INDIRECT("'"&amp;Table1[[#This Row],[sheet]]&amp;"'!$A$8:$T$42"),Table1[[#This Row],[r]],FALSE))</f>
        <v>0</v>
      </c>
      <c r="AE1901" s="72" t="str">
        <f>IF(VLOOKUP(Table1[[#This Row],[sheet]],Prg!$A$7:$J$31,10,FALSE)="","",VLOOKUP(Table1[[#This Row],[sheet]],Prg!$A$7:$J$31,10,FALSE)*1)</f>
        <v/>
      </c>
      <c r="AF1901" s="72">
        <f>VLOOKUP(Table1[[#This Row],[sheet]],Prg!$A$7:$J$31,5,FALSE)</f>
        <v>0</v>
      </c>
      <c r="AG1901" s="72">
        <f>ROW()</f>
        <v>1901</v>
      </c>
    </row>
    <row r="1902" spans="24:33" hidden="1" x14ac:dyDescent="0.3">
      <c r="X1902" s="66">
        <v>11</v>
      </c>
      <c r="Y1902" s="66" t="s">
        <v>491</v>
      </c>
      <c r="Z1902" s="66" t="s">
        <v>15</v>
      </c>
      <c r="AA1902" s="66" t="str">
        <f>IF(OR(VLOOKUP(Table1[[#This Row],[sheet]],Prg!$A$7:$F$31,6,FALSE)=Prg!$O$2,VLOOKUP(Table1[[#This Row],[sheet]],Prg!$A$7:$F$31,6,FALSE)=Prg!$O$3),"Yes","No")</f>
        <v>No</v>
      </c>
      <c r="AB1902" s="66">
        <v>2025</v>
      </c>
      <c r="AC1902" s="72">
        <v>18</v>
      </c>
      <c r="AD1902" s="66">
        <f ca="1">IF(ISERROR(VLOOKUP(Table1[[#This Row],[item]],INDIRECT("'"&amp;Table1[[#This Row],[sheet]]&amp;"'!$A$8:$T$42"),Table1[[#This Row],[r]],FALSE)),"",VLOOKUP(Table1[[#This Row],[item]],INDIRECT("'"&amp;Table1[[#This Row],[sheet]]&amp;"'!$A$8:$T$42"),Table1[[#This Row],[r]],FALSE))</f>
        <v>0</v>
      </c>
      <c r="AE1902" s="72" t="str">
        <f>IF(VLOOKUP(Table1[[#This Row],[sheet]],Prg!$A$7:$J$31,10,FALSE)="","",VLOOKUP(Table1[[#This Row],[sheet]],Prg!$A$7:$J$31,10,FALSE)*1)</f>
        <v/>
      </c>
      <c r="AF1902" s="72">
        <f>VLOOKUP(Table1[[#This Row],[sheet]],Prg!$A$7:$J$31,5,FALSE)</f>
        <v>0</v>
      </c>
      <c r="AG1902" s="72">
        <f>ROW()</f>
        <v>1902</v>
      </c>
    </row>
    <row r="1903" spans="24:33" hidden="1" x14ac:dyDescent="0.3">
      <c r="X1903" s="66">
        <v>11</v>
      </c>
      <c r="Y1903" s="66" t="s">
        <v>492</v>
      </c>
      <c r="Z1903" s="66" t="s">
        <v>16</v>
      </c>
      <c r="AA1903" s="66" t="str">
        <f>IF(OR(VLOOKUP(Table1[[#This Row],[sheet]],Prg!$A$7:$F$31,6,FALSE)=Prg!$O$2,VLOOKUP(Table1[[#This Row],[sheet]],Prg!$A$7:$F$31,6,FALSE)=Prg!$O$3),"Yes","No")</f>
        <v>No</v>
      </c>
      <c r="AB1903" s="66">
        <v>2025</v>
      </c>
      <c r="AC1903" s="72">
        <v>18</v>
      </c>
      <c r="AD1903" s="66">
        <f ca="1">IF(ISERROR(VLOOKUP(Table1[[#This Row],[item]],INDIRECT("'"&amp;Table1[[#This Row],[sheet]]&amp;"'!$A$8:$T$42"),Table1[[#This Row],[r]],FALSE)),"",VLOOKUP(Table1[[#This Row],[item]],INDIRECT("'"&amp;Table1[[#This Row],[sheet]]&amp;"'!$A$8:$T$42"),Table1[[#This Row],[r]],FALSE))</f>
        <v>0</v>
      </c>
      <c r="AE1903" s="72" t="str">
        <f>IF(VLOOKUP(Table1[[#This Row],[sheet]],Prg!$A$7:$J$31,10,FALSE)="","",VLOOKUP(Table1[[#This Row],[sheet]],Prg!$A$7:$J$31,10,FALSE)*1)</f>
        <v/>
      </c>
      <c r="AF1903" s="72">
        <f>VLOOKUP(Table1[[#This Row],[sheet]],Prg!$A$7:$J$31,5,FALSE)</f>
        <v>0</v>
      </c>
      <c r="AG1903" s="72">
        <f>ROW()</f>
        <v>1903</v>
      </c>
    </row>
    <row r="1904" spans="24:33" hidden="1" x14ac:dyDescent="0.3">
      <c r="X1904" s="66">
        <v>11</v>
      </c>
      <c r="Y1904" s="66" t="s">
        <v>493</v>
      </c>
      <c r="Z1904" s="66" t="s">
        <v>17</v>
      </c>
      <c r="AA1904" s="66" t="str">
        <f>IF(OR(VLOOKUP(Table1[[#This Row],[sheet]],Prg!$A$7:$F$31,6,FALSE)=Prg!$O$2,VLOOKUP(Table1[[#This Row],[sheet]],Prg!$A$7:$F$31,6,FALSE)=Prg!$O$3),"Yes","No")</f>
        <v>No</v>
      </c>
      <c r="AB1904" s="66">
        <v>2025</v>
      </c>
      <c r="AC1904" s="72">
        <v>18</v>
      </c>
      <c r="AD1904" s="66">
        <f ca="1">IF(ISERROR(VLOOKUP(Table1[[#This Row],[item]],INDIRECT("'"&amp;Table1[[#This Row],[sheet]]&amp;"'!$A$8:$T$42"),Table1[[#This Row],[r]],FALSE)),"",VLOOKUP(Table1[[#This Row],[item]],INDIRECT("'"&amp;Table1[[#This Row],[sheet]]&amp;"'!$A$8:$T$42"),Table1[[#This Row],[r]],FALSE))</f>
        <v>0</v>
      </c>
      <c r="AE1904" s="72" t="str">
        <f>IF(VLOOKUP(Table1[[#This Row],[sheet]],Prg!$A$7:$J$31,10,FALSE)="","",VLOOKUP(Table1[[#This Row],[sheet]],Prg!$A$7:$J$31,10,FALSE)*1)</f>
        <v/>
      </c>
      <c r="AF1904" s="72">
        <f>VLOOKUP(Table1[[#This Row],[sheet]],Prg!$A$7:$J$31,5,FALSE)</f>
        <v>0</v>
      </c>
      <c r="AG1904" s="72">
        <f>ROW()</f>
        <v>1904</v>
      </c>
    </row>
    <row r="1905" spans="24:33" hidden="1" x14ac:dyDescent="0.3">
      <c r="X1905" s="66">
        <v>11</v>
      </c>
      <c r="Y1905" s="66" t="s">
        <v>494</v>
      </c>
      <c r="Z1905" s="66" t="s">
        <v>465</v>
      </c>
      <c r="AA1905" s="66" t="str">
        <f>IF(OR(VLOOKUP(Table1[[#This Row],[sheet]],Prg!$A$7:$F$31,6,FALSE)=Prg!$O$2,VLOOKUP(Table1[[#This Row],[sheet]],Prg!$A$7:$F$31,6,FALSE)=Prg!$O$3),"Yes","No")</f>
        <v>No</v>
      </c>
      <c r="AB1905" s="66">
        <v>2025</v>
      </c>
      <c r="AC1905" s="72">
        <v>18</v>
      </c>
      <c r="AD1905" s="66">
        <f ca="1">IF(ISERROR(VLOOKUP(Table1[[#This Row],[item]],INDIRECT("'"&amp;Table1[[#This Row],[sheet]]&amp;"'!$A$8:$T$42"),Table1[[#This Row],[r]],FALSE)),"",VLOOKUP(Table1[[#This Row],[item]],INDIRECT("'"&amp;Table1[[#This Row],[sheet]]&amp;"'!$A$8:$T$42"),Table1[[#This Row],[r]],FALSE))</f>
        <v>0</v>
      </c>
      <c r="AE1905" s="72" t="str">
        <f>IF(VLOOKUP(Table1[[#This Row],[sheet]],Prg!$A$7:$J$31,10,FALSE)="","",VLOOKUP(Table1[[#This Row],[sheet]],Prg!$A$7:$J$31,10,FALSE)*1)</f>
        <v/>
      </c>
      <c r="AF1905" s="72">
        <f>VLOOKUP(Table1[[#This Row],[sheet]],Prg!$A$7:$J$31,5,FALSE)</f>
        <v>0</v>
      </c>
      <c r="AG1905" s="72">
        <f>ROW()</f>
        <v>1905</v>
      </c>
    </row>
    <row r="1906" spans="24:33" hidden="1" x14ac:dyDescent="0.3">
      <c r="X1906" s="66">
        <v>11</v>
      </c>
      <c r="Y1906" s="66" t="s">
        <v>495</v>
      </c>
      <c r="Z1906" s="66" t="s">
        <v>18</v>
      </c>
      <c r="AA1906" s="66" t="str">
        <f>IF(OR(VLOOKUP(Table1[[#This Row],[sheet]],Prg!$A$7:$F$31,6,FALSE)=Prg!$O$2,VLOOKUP(Table1[[#This Row],[sheet]],Prg!$A$7:$F$31,6,FALSE)=Prg!$O$3),"Yes","No")</f>
        <v>No</v>
      </c>
      <c r="AB1906" s="66">
        <v>2025</v>
      </c>
      <c r="AC1906" s="72">
        <v>18</v>
      </c>
      <c r="AD1906" s="66">
        <f ca="1">IF(ISERROR(VLOOKUP(Table1[[#This Row],[item]],INDIRECT("'"&amp;Table1[[#This Row],[sheet]]&amp;"'!$A$8:$T$42"),Table1[[#This Row],[r]],FALSE)),"",VLOOKUP(Table1[[#This Row],[item]],INDIRECT("'"&amp;Table1[[#This Row],[sheet]]&amp;"'!$A$8:$T$42"),Table1[[#This Row],[r]],FALSE))</f>
        <v>0</v>
      </c>
      <c r="AE1906" s="72" t="str">
        <f>IF(VLOOKUP(Table1[[#This Row],[sheet]],Prg!$A$7:$J$31,10,FALSE)="","",VLOOKUP(Table1[[#This Row],[sheet]],Prg!$A$7:$J$31,10,FALSE)*1)</f>
        <v/>
      </c>
      <c r="AF1906" s="72">
        <f>VLOOKUP(Table1[[#This Row],[sheet]],Prg!$A$7:$J$31,5,FALSE)</f>
        <v>0</v>
      </c>
      <c r="AG1906" s="72">
        <f>ROW()</f>
        <v>1906</v>
      </c>
    </row>
    <row r="1907" spans="24:33" hidden="1" x14ac:dyDescent="0.3">
      <c r="X1907" s="66">
        <v>11</v>
      </c>
      <c r="Y1907" s="66" t="s">
        <v>496</v>
      </c>
      <c r="Z1907" s="66" t="s">
        <v>19</v>
      </c>
      <c r="AA1907" s="66" t="str">
        <f>IF(OR(VLOOKUP(Table1[[#This Row],[sheet]],Prg!$A$7:$F$31,6,FALSE)=Prg!$O$2,VLOOKUP(Table1[[#This Row],[sheet]],Prg!$A$7:$F$31,6,FALSE)=Prg!$O$3),"Yes","No")</f>
        <v>No</v>
      </c>
      <c r="AB1907" s="66">
        <v>2025</v>
      </c>
      <c r="AC1907" s="72">
        <v>18</v>
      </c>
      <c r="AD1907" s="66">
        <f ca="1">IF(ISERROR(VLOOKUP(Table1[[#This Row],[item]],INDIRECT("'"&amp;Table1[[#This Row],[sheet]]&amp;"'!$A$8:$T$42"),Table1[[#This Row],[r]],FALSE)),"",VLOOKUP(Table1[[#This Row],[item]],INDIRECT("'"&amp;Table1[[#This Row],[sheet]]&amp;"'!$A$8:$T$42"),Table1[[#This Row],[r]],FALSE))</f>
        <v>0</v>
      </c>
      <c r="AE1907" s="72" t="str">
        <f>IF(VLOOKUP(Table1[[#This Row],[sheet]],Prg!$A$7:$J$31,10,FALSE)="","",VLOOKUP(Table1[[#This Row],[sheet]],Prg!$A$7:$J$31,10,FALSE)*1)</f>
        <v/>
      </c>
      <c r="AF1907" s="72">
        <f>VLOOKUP(Table1[[#This Row],[sheet]],Prg!$A$7:$J$31,5,FALSE)</f>
        <v>0</v>
      </c>
      <c r="AG1907" s="72">
        <f>ROW()</f>
        <v>1907</v>
      </c>
    </row>
    <row r="1908" spans="24:33" hidden="1" x14ac:dyDescent="0.3">
      <c r="X1908" s="66">
        <v>11</v>
      </c>
      <c r="Y1908" s="66" t="s">
        <v>497</v>
      </c>
      <c r="Z1908" s="66" t="s">
        <v>20</v>
      </c>
      <c r="AA1908" s="66" t="str">
        <f>IF(OR(VLOOKUP(Table1[[#This Row],[sheet]],Prg!$A$7:$F$31,6,FALSE)=Prg!$O$2,VLOOKUP(Table1[[#This Row],[sheet]],Prg!$A$7:$F$31,6,FALSE)=Prg!$O$3),"Yes","No")</f>
        <v>No</v>
      </c>
      <c r="AB1908" s="66">
        <v>2025</v>
      </c>
      <c r="AC1908" s="72">
        <v>18</v>
      </c>
      <c r="AD1908" s="66">
        <f ca="1">IF(ISERROR(VLOOKUP(Table1[[#This Row],[item]],INDIRECT("'"&amp;Table1[[#This Row],[sheet]]&amp;"'!$A$8:$T$42"),Table1[[#This Row],[r]],FALSE)),"",VLOOKUP(Table1[[#This Row],[item]],INDIRECT("'"&amp;Table1[[#This Row],[sheet]]&amp;"'!$A$8:$T$42"),Table1[[#This Row],[r]],FALSE))</f>
        <v>0</v>
      </c>
      <c r="AE1908" s="72" t="str">
        <f>IF(VLOOKUP(Table1[[#This Row],[sheet]],Prg!$A$7:$J$31,10,FALSE)="","",VLOOKUP(Table1[[#This Row],[sheet]],Prg!$A$7:$J$31,10,FALSE)*1)</f>
        <v/>
      </c>
      <c r="AF1908" s="72">
        <f>VLOOKUP(Table1[[#This Row],[sheet]],Prg!$A$7:$J$31,5,FALSE)</f>
        <v>0</v>
      </c>
      <c r="AG1908" s="72">
        <f>ROW()</f>
        <v>1908</v>
      </c>
    </row>
    <row r="1909" spans="24:33" hidden="1" x14ac:dyDescent="0.3">
      <c r="X1909" s="66">
        <v>11</v>
      </c>
      <c r="Y1909" s="66" t="s">
        <v>498</v>
      </c>
      <c r="Z1909" s="66" t="s">
        <v>466</v>
      </c>
      <c r="AA1909" s="66" t="str">
        <f>IF(OR(VLOOKUP(Table1[[#This Row],[sheet]],Prg!$A$7:$F$31,6,FALSE)=Prg!$O$2,VLOOKUP(Table1[[#This Row],[sheet]],Prg!$A$7:$F$31,6,FALSE)=Prg!$O$3),"Yes","No")</f>
        <v>No</v>
      </c>
      <c r="AB1909" s="66">
        <v>2025</v>
      </c>
      <c r="AC1909" s="72">
        <v>18</v>
      </c>
      <c r="AD1909" s="66">
        <f ca="1">IF(ISERROR(VLOOKUP(Table1[[#This Row],[item]],INDIRECT("'"&amp;Table1[[#This Row],[sheet]]&amp;"'!$A$8:$T$42"),Table1[[#This Row],[r]],FALSE)),"",VLOOKUP(Table1[[#This Row],[item]],INDIRECT("'"&amp;Table1[[#This Row],[sheet]]&amp;"'!$A$8:$T$42"),Table1[[#This Row],[r]],FALSE))</f>
        <v>0</v>
      </c>
      <c r="AE1909" s="72" t="str">
        <f>IF(VLOOKUP(Table1[[#This Row],[sheet]],Prg!$A$7:$J$31,10,FALSE)="","",VLOOKUP(Table1[[#This Row],[sheet]],Prg!$A$7:$J$31,10,FALSE)*1)</f>
        <v/>
      </c>
      <c r="AF1909" s="72">
        <f>VLOOKUP(Table1[[#This Row],[sheet]],Prg!$A$7:$J$31,5,FALSE)</f>
        <v>0</v>
      </c>
      <c r="AG1909" s="72">
        <f>ROW()</f>
        <v>1909</v>
      </c>
    </row>
    <row r="1910" spans="24:33" hidden="1" x14ac:dyDescent="0.3">
      <c r="X1910" s="66">
        <v>11</v>
      </c>
      <c r="Y1910" s="66" t="s">
        <v>499</v>
      </c>
      <c r="Z1910" s="66" t="s">
        <v>21</v>
      </c>
      <c r="AA1910" s="66" t="str">
        <f>IF(OR(VLOOKUP(Table1[[#This Row],[sheet]],Prg!$A$7:$F$31,6,FALSE)=Prg!$O$2,VLOOKUP(Table1[[#This Row],[sheet]],Prg!$A$7:$F$31,6,FALSE)=Prg!$O$3),"Yes","No")</f>
        <v>No</v>
      </c>
      <c r="AB1910" s="66">
        <v>2025</v>
      </c>
      <c r="AC1910" s="72">
        <v>18</v>
      </c>
      <c r="AD1910" s="66">
        <f ca="1">IF(ISERROR(VLOOKUP(Table1[[#This Row],[item]],INDIRECT("'"&amp;Table1[[#This Row],[sheet]]&amp;"'!$A$8:$T$42"),Table1[[#This Row],[r]],FALSE)),"",VLOOKUP(Table1[[#This Row],[item]],INDIRECT("'"&amp;Table1[[#This Row],[sheet]]&amp;"'!$A$8:$T$42"),Table1[[#This Row],[r]],FALSE))</f>
        <v>0</v>
      </c>
      <c r="AE1910" s="72" t="str">
        <f>IF(VLOOKUP(Table1[[#This Row],[sheet]],Prg!$A$7:$J$31,10,FALSE)="","",VLOOKUP(Table1[[#This Row],[sheet]],Prg!$A$7:$J$31,10,FALSE)*1)</f>
        <v/>
      </c>
      <c r="AF1910" s="72">
        <f>VLOOKUP(Table1[[#This Row],[sheet]],Prg!$A$7:$J$31,5,FALSE)</f>
        <v>0</v>
      </c>
      <c r="AG1910" s="72">
        <f>ROW()</f>
        <v>1910</v>
      </c>
    </row>
    <row r="1911" spans="24:33" hidden="1" x14ac:dyDescent="0.3">
      <c r="X1911" s="66">
        <v>11</v>
      </c>
      <c r="Y1911" s="66" t="s">
        <v>500</v>
      </c>
      <c r="Z1911" s="66" t="s">
        <v>22</v>
      </c>
      <c r="AA1911" s="66" t="str">
        <f>IF(OR(VLOOKUP(Table1[[#This Row],[sheet]],Prg!$A$7:$F$31,6,FALSE)=Prg!$O$2,VLOOKUP(Table1[[#This Row],[sheet]],Prg!$A$7:$F$31,6,FALSE)=Prg!$O$3),"Yes","No")</f>
        <v>No</v>
      </c>
      <c r="AB1911" s="66">
        <v>2025</v>
      </c>
      <c r="AC1911" s="72">
        <v>18</v>
      </c>
      <c r="AD1911" s="66">
        <f ca="1">IF(ISERROR(VLOOKUP(Table1[[#This Row],[item]],INDIRECT("'"&amp;Table1[[#This Row],[sheet]]&amp;"'!$A$8:$T$42"),Table1[[#This Row],[r]],FALSE)),"",VLOOKUP(Table1[[#This Row],[item]],INDIRECT("'"&amp;Table1[[#This Row],[sheet]]&amp;"'!$A$8:$T$42"),Table1[[#This Row],[r]],FALSE))</f>
        <v>0</v>
      </c>
      <c r="AE1911" s="72" t="str">
        <f>IF(VLOOKUP(Table1[[#This Row],[sheet]],Prg!$A$7:$J$31,10,FALSE)="","",VLOOKUP(Table1[[#This Row],[sheet]],Prg!$A$7:$J$31,10,FALSE)*1)</f>
        <v/>
      </c>
      <c r="AF1911" s="72">
        <f>VLOOKUP(Table1[[#This Row],[sheet]],Prg!$A$7:$J$31,5,FALSE)</f>
        <v>0</v>
      </c>
      <c r="AG1911" s="72">
        <f>ROW()</f>
        <v>1911</v>
      </c>
    </row>
    <row r="1912" spans="24:33" hidden="1" x14ac:dyDescent="0.3">
      <c r="X1912" s="66">
        <v>11</v>
      </c>
      <c r="Y1912" s="66" t="s">
        <v>501</v>
      </c>
      <c r="Z1912" s="66" t="s">
        <v>23</v>
      </c>
      <c r="AA1912" s="66" t="str">
        <f>IF(OR(VLOOKUP(Table1[[#This Row],[sheet]],Prg!$A$7:$F$31,6,FALSE)=Prg!$O$2,VLOOKUP(Table1[[#This Row],[sheet]],Prg!$A$7:$F$31,6,FALSE)=Prg!$O$3),"Yes","No")</f>
        <v>No</v>
      </c>
      <c r="AB1912" s="66">
        <v>2025</v>
      </c>
      <c r="AC1912" s="72">
        <v>18</v>
      </c>
      <c r="AD1912" s="66">
        <f ca="1">IF(ISERROR(VLOOKUP(Table1[[#This Row],[item]],INDIRECT("'"&amp;Table1[[#This Row],[sheet]]&amp;"'!$A$8:$T$42"),Table1[[#This Row],[r]],FALSE)),"",VLOOKUP(Table1[[#This Row],[item]],INDIRECT("'"&amp;Table1[[#This Row],[sheet]]&amp;"'!$A$8:$T$42"),Table1[[#This Row],[r]],FALSE))</f>
        <v>0</v>
      </c>
      <c r="AE1912" s="72" t="str">
        <f>IF(VLOOKUP(Table1[[#This Row],[sheet]],Prg!$A$7:$J$31,10,FALSE)="","",VLOOKUP(Table1[[#This Row],[sheet]],Prg!$A$7:$J$31,10,FALSE)*1)</f>
        <v/>
      </c>
      <c r="AF1912" s="72">
        <f>VLOOKUP(Table1[[#This Row],[sheet]],Prg!$A$7:$J$31,5,FALSE)</f>
        <v>0</v>
      </c>
      <c r="AG1912" s="72">
        <f>ROW()</f>
        <v>1912</v>
      </c>
    </row>
    <row r="1913" spans="24:33" hidden="1" x14ac:dyDescent="0.3">
      <c r="X1913" s="66">
        <v>11</v>
      </c>
      <c r="Y1913" s="66" t="s">
        <v>502</v>
      </c>
      <c r="Z1913" s="66" t="s">
        <v>467</v>
      </c>
      <c r="AA1913" s="66" t="str">
        <f>IF(OR(VLOOKUP(Table1[[#This Row],[sheet]],Prg!$A$7:$F$31,6,FALSE)=Prg!$O$2,VLOOKUP(Table1[[#This Row],[sheet]],Prg!$A$7:$F$31,6,FALSE)=Prg!$O$3),"Yes","No")</f>
        <v>No</v>
      </c>
      <c r="AB1913" s="66">
        <v>2025</v>
      </c>
      <c r="AC1913" s="72">
        <v>18</v>
      </c>
      <c r="AD1913" s="66">
        <f ca="1">IF(ISERROR(VLOOKUP(Table1[[#This Row],[item]],INDIRECT("'"&amp;Table1[[#This Row],[sheet]]&amp;"'!$A$8:$T$42"),Table1[[#This Row],[r]],FALSE)),"",VLOOKUP(Table1[[#This Row],[item]],INDIRECT("'"&amp;Table1[[#This Row],[sheet]]&amp;"'!$A$8:$T$42"),Table1[[#This Row],[r]],FALSE))</f>
        <v>0</v>
      </c>
      <c r="AE1913" s="72" t="str">
        <f>IF(VLOOKUP(Table1[[#This Row],[sheet]],Prg!$A$7:$J$31,10,FALSE)="","",VLOOKUP(Table1[[#This Row],[sheet]],Prg!$A$7:$J$31,10,FALSE)*1)</f>
        <v/>
      </c>
      <c r="AF1913" s="72">
        <f>VLOOKUP(Table1[[#This Row],[sheet]],Prg!$A$7:$J$31,5,FALSE)</f>
        <v>0</v>
      </c>
      <c r="AG1913" s="72">
        <f>ROW()</f>
        <v>1913</v>
      </c>
    </row>
    <row r="1914" spans="24:33" hidden="1" x14ac:dyDescent="0.3">
      <c r="X1914" s="66">
        <v>11</v>
      </c>
      <c r="Y1914" s="66" t="s">
        <v>473</v>
      </c>
      <c r="Z1914" s="66" t="s">
        <v>1</v>
      </c>
      <c r="AA1914" s="66" t="str">
        <f>IF(OR(VLOOKUP(Table1[[#This Row],[sheet]],Prg!$A$7:$F$31,6,FALSE)=Prg!$O$2,VLOOKUP(Table1[[#This Row],[sheet]],Prg!$A$7:$F$31,6,FALSE)=Prg!$O$3),"Yes","No")</f>
        <v>No</v>
      </c>
      <c r="AB1914" s="66">
        <v>2025</v>
      </c>
      <c r="AC1914" s="72">
        <v>18</v>
      </c>
      <c r="AD1914" s="66">
        <f ca="1">IF(ISERROR(VLOOKUP(Table1[[#This Row],[item]],INDIRECT("'"&amp;Table1[[#This Row],[sheet]]&amp;"'!$A$8:$T$42"),Table1[[#This Row],[r]],FALSE)),"",VLOOKUP(Table1[[#This Row],[item]],INDIRECT("'"&amp;Table1[[#This Row],[sheet]]&amp;"'!$A$8:$T$42"),Table1[[#This Row],[r]],FALSE))</f>
        <v>0</v>
      </c>
      <c r="AE1914" s="72" t="str">
        <f>IF(VLOOKUP(Table1[[#This Row],[sheet]],Prg!$A$7:$J$31,10,FALSE)="","",VLOOKUP(Table1[[#This Row],[sheet]],Prg!$A$7:$J$31,10,FALSE)*1)</f>
        <v/>
      </c>
      <c r="AF1914" s="72">
        <f>VLOOKUP(Table1[[#This Row],[sheet]],Prg!$A$7:$J$31,5,FALSE)</f>
        <v>0</v>
      </c>
      <c r="AG1914" s="72">
        <f>ROW()</f>
        <v>1914</v>
      </c>
    </row>
    <row r="1915" spans="24:33" hidden="1" x14ac:dyDescent="0.3">
      <c r="X1915" s="66">
        <v>11</v>
      </c>
      <c r="Y1915" s="66" t="s">
        <v>474</v>
      </c>
      <c r="Z1915" s="66" t="s">
        <v>24</v>
      </c>
      <c r="AA1915" s="66" t="str">
        <f>IF(OR(VLOOKUP(Table1[[#This Row],[sheet]],Prg!$A$7:$F$31,6,FALSE)=Prg!$O$2,VLOOKUP(Table1[[#This Row],[sheet]],Prg!$A$7:$F$31,6,FALSE)=Prg!$O$3),"Yes","No")</f>
        <v>No</v>
      </c>
      <c r="AB1915" s="66">
        <v>2025</v>
      </c>
      <c r="AC1915" s="72">
        <v>18</v>
      </c>
      <c r="AD1915" s="66">
        <f ca="1">IF(ISERROR(VLOOKUP(Table1[[#This Row],[item]],INDIRECT("'"&amp;Table1[[#This Row],[sheet]]&amp;"'!$A$8:$T$42"),Table1[[#This Row],[r]],FALSE)),"",VLOOKUP(Table1[[#This Row],[item]],INDIRECT("'"&amp;Table1[[#This Row],[sheet]]&amp;"'!$A$8:$T$42"),Table1[[#This Row],[r]],FALSE))</f>
        <v>0</v>
      </c>
      <c r="AE1915" s="72" t="str">
        <f>IF(VLOOKUP(Table1[[#This Row],[sheet]],Prg!$A$7:$J$31,10,FALSE)="","",VLOOKUP(Table1[[#This Row],[sheet]],Prg!$A$7:$J$31,10,FALSE)*1)</f>
        <v/>
      </c>
      <c r="AF1915" s="72">
        <f>VLOOKUP(Table1[[#This Row],[sheet]],Prg!$A$7:$J$31,5,FALSE)</f>
        <v>0</v>
      </c>
      <c r="AG1915" s="72">
        <f>ROW()</f>
        <v>1915</v>
      </c>
    </row>
    <row r="1916" spans="24:33" hidden="1" x14ac:dyDescent="0.3">
      <c r="X1916" s="66">
        <v>11</v>
      </c>
      <c r="Y1916" s="66" t="s">
        <v>477</v>
      </c>
      <c r="Z1916" s="66" t="s">
        <v>25</v>
      </c>
      <c r="AA1916" s="66" t="str">
        <f>IF(OR(VLOOKUP(Table1[[#This Row],[sheet]],Prg!$A$7:$F$31,6,FALSE)=Prg!$O$2,VLOOKUP(Table1[[#This Row],[sheet]],Prg!$A$7:$F$31,6,FALSE)=Prg!$O$3),"Yes","No")</f>
        <v>No</v>
      </c>
      <c r="AB1916" s="66">
        <v>2025</v>
      </c>
      <c r="AC1916" s="72">
        <v>18</v>
      </c>
      <c r="AD1916" s="66">
        <f ca="1">IF(ISERROR(VLOOKUP(Table1[[#This Row],[item]],INDIRECT("'"&amp;Table1[[#This Row],[sheet]]&amp;"'!$A$8:$T$42"),Table1[[#This Row],[r]],FALSE)),"",VLOOKUP(Table1[[#This Row],[item]],INDIRECT("'"&amp;Table1[[#This Row],[sheet]]&amp;"'!$A$8:$T$42"),Table1[[#This Row],[r]],FALSE))</f>
        <v>0</v>
      </c>
      <c r="AE1916" s="72" t="str">
        <f>IF(VLOOKUP(Table1[[#This Row],[sheet]],Prg!$A$7:$J$31,10,FALSE)="","",VLOOKUP(Table1[[#This Row],[sheet]],Prg!$A$7:$J$31,10,FALSE)*1)</f>
        <v/>
      </c>
      <c r="AF1916" s="72">
        <f>VLOOKUP(Table1[[#This Row],[sheet]],Prg!$A$7:$J$31,5,FALSE)</f>
        <v>0</v>
      </c>
      <c r="AG1916" s="72">
        <f>ROW()</f>
        <v>1916</v>
      </c>
    </row>
    <row r="1917" spans="24:33" hidden="1" x14ac:dyDescent="0.3">
      <c r="X1917" s="66">
        <v>11</v>
      </c>
      <c r="Y1917" s="66" t="s">
        <v>478</v>
      </c>
      <c r="Z1917" s="66" t="s">
        <v>26</v>
      </c>
      <c r="AA1917" s="66" t="str">
        <f>IF(OR(VLOOKUP(Table1[[#This Row],[sheet]],Prg!$A$7:$F$31,6,FALSE)=Prg!$O$2,VLOOKUP(Table1[[#This Row],[sheet]],Prg!$A$7:$F$31,6,FALSE)=Prg!$O$3),"Yes","No")</f>
        <v>No</v>
      </c>
      <c r="AB1917" s="66">
        <v>2025</v>
      </c>
      <c r="AC1917" s="72">
        <v>18</v>
      </c>
      <c r="AD1917" s="66">
        <f ca="1">IF(ISERROR(VLOOKUP(Table1[[#This Row],[item]],INDIRECT("'"&amp;Table1[[#This Row],[sheet]]&amp;"'!$A$8:$T$42"),Table1[[#This Row],[r]],FALSE)),"",VLOOKUP(Table1[[#This Row],[item]],INDIRECT("'"&amp;Table1[[#This Row],[sheet]]&amp;"'!$A$8:$T$42"),Table1[[#This Row],[r]],FALSE))</f>
        <v>0</v>
      </c>
      <c r="AE1917" s="72" t="str">
        <f>IF(VLOOKUP(Table1[[#This Row],[sheet]],Prg!$A$7:$J$31,10,FALSE)="","",VLOOKUP(Table1[[#This Row],[sheet]],Prg!$A$7:$J$31,10,FALSE)*1)</f>
        <v/>
      </c>
      <c r="AF1917" s="72">
        <f>VLOOKUP(Table1[[#This Row],[sheet]],Prg!$A$7:$J$31,5,FALSE)</f>
        <v>0</v>
      </c>
      <c r="AG1917" s="72">
        <f>ROW()</f>
        <v>1917</v>
      </c>
    </row>
    <row r="1918" spans="24:33" hidden="1" x14ac:dyDescent="0.3">
      <c r="X1918" s="66">
        <v>11</v>
      </c>
      <c r="Y1918" s="66" t="s">
        <v>479</v>
      </c>
      <c r="Z1918" s="66" t="s">
        <v>27</v>
      </c>
      <c r="AA1918" s="66" t="str">
        <f>IF(OR(VLOOKUP(Table1[[#This Row],[sheet]],Prg!$A$7:$F$31,6,FALSE)=Prg!$O$2,VLOOKUP(Table1[[#This Row],[sheet]],Prg!$A$7:$F$31,6,FALSE)=Prg!$O$3),"Yes","No")</f>
        <v>No</v>
      </c>
      <c r="AB1918" s="66">
        <v>2025</v>
      </c>
      <c r="AC1918" s="72">
        <v>18</v>
      </c>
      <c r="AD1918" s="66">
        <f ca="1">IF(ISERROR(VLOOKUP(Table1[[#This Row],[item]],INDIRECT("'"&amp;Table1[[#This Row],[sheet]]&amp;"'!$A$8:$T$42"),Table1[[#This Row],[r]],FALSE)),"",VLOOKUP(Table1[[#This Row],[item]],INDIRECT("'"&amp;Table1[[#This Row],[sheet]]&amp;"'!$A$8:$T$42"),Table1[[#This Row],[r]],FALSE))</f>
        <v>0</v>
      </c>
      <c r="AE1918" s="72" t="str">
        <f>IF(VLOOKUP(Table1[[#This Row],[sheet]],Prg!$A$7:$J$31,10,FALSE)="","",VLOOKUP(Table1[[#This Row],[sheet]],Prg!$A$7:$J$31,10,FALSE)*1)</f>
        <v/>
      </c>
      <c r="AF1918" s="72">
        <f>VLOOKUP(Table1[[#This Row],[sheet]],Prg!$A$7:$J$31,5,FALSE)</f>
        <v>0</v>
      </c>
      <c r="AG1918" s="72">
        <f>ROW()</f>
        <v>1918</v>
      </c>
    </row>
    <row r="1919" spans="24:33" hidden="1" x14ac:dyDescent="0.3">
      <c r="X1919" s="66">
        <v>11</v>
      </c>
      <c r="Y1919" s="66" t="s">
        <v>475</v>
      </c>
      <c r="Z1919" s="66" t="s">
        <v>28</v>
      </c>
      <c r="AA1919" s="66" t="str">
        <f>IF(OR(VLOOKUP(Table1[[#This Row],[sheet]],Prg!$A$7:$F$31,6,FALSE)=Prg!$O$2,VLOOKUP(Table1[[#This Row],[sheet]],Prg!$A$7:$F$31,6,FALSE)=Prg!$O$3),"Yes","No")</f>
        <v>No</v>
      </c>
      <c r="AB1919" s="66">
        <v>2025</v>
      </c>
      <c r="AC1919" s="72">
        <v>18</v>
      </c>
      <c r="AD1919" s="66">
        <f ca="1">IF(ISERROR(VLOOKUP(Table1[[#This Row],[item]],INDIRECT("'"&amp;Table1[[#This Row],[sheet]]&amp;"'!$A$8:$T$42"),Table1[[#This Row],[r]],FALSE)),"",VLOOKUP(Table1[[#This Row],[item]],INDIRECT("'"&amp;Table1[[#This Row],[sheet]]&amp;"'!$A$8:$T$42"),Table1[[#This Row],[r]],FALSE))</f>
        <v>0</v>
      </c>
      <c r="AE1919" s="72" t="str">
        <f>IF(VLOOKUP(Table1[[#This Row],[sheet]],Prg!$A$7:$J$31,10,FALSE)="","",VLOOKUP(Table1[[#This Row],[sheet]],Prg!$A$7:$J$31,10,FALSE)*1)</f>
        <v/>
      </c>
      <c r="AF1919" s="72">
        <f>VLOOKUP(Table1[[#This Row],[sheet]],Prg!$A$7:$J$31,5,FALSE)</f>
        <v>0</v>
      </c>
      <c r="AG1919" s="72">
        <f>ROW()</f>
        <v>1919</v>
      </c>
    </row>
    <row r="1920" spans="24:33" hidden="1" x14ac:dyDescent="0.3">
      <c r="X1920" s="66">
        <v>11</v>
      </c>
      <c r="Y1920" s="66" t="s">
        <v>480</v>
      </c>
      <c r="Z1920" s="66" t="s">
        <v>29</v>
      </c>
      <c r="AA1920" s="66" t="str">
        <f>IF(OR(VLOOKUP(Table1[[#This Row],[sheet]],Prg!$A$7:$F$31,6,FALSE)=Prg!$O$2,VLOOKUP(Table1[[#This Row],[sheet]],Prg!$A$7:$F$31,6,FALSE)=Prg!$O$3),"Yes","No")</f>
        <v>No</v>
      </c>
      <c r="AB1920" s="66">
        <v>2025</v>
      </c>
      <c r="AC1920" s="72">
        <v>18</v>
      </c>
      <c r="AD1920" s="66">
        <f ca="1">IF(ISERROR(VLOOKUP(Table1[[#This Row],[item]],INDIRECT("'"&amp;Table1[[#This Row],[sheet]]&amp;"'!$A$8:$T$42"),Table1[[#This Row],[r]],FALSE)),"",VLOOKUP(Table1[[#This Row],[item]],INDIRECT("'"&amp;Table1[[#This Row],[sheet]]&amp;"'!$A$8:$T$42"),Table1[[#This Row],[r]],FALSE))</f>
        <v>0</v>
      </c>
      <c r="AE1920" s="72" t="str">
        <f>IF(VLOOKUP(Table1[[#This Row],[sheet]],Prg!$A$7:$J$31,10,FALSE)="","",VLOOKUP(Table1[[#This Row],[sheet]],Prg!$A$7:$J$31,10,FALSE)*1)</f>
        <v/>
      </c>
      <c r="AF1920" s="72">
        <f>VLOOKUP(Table1[[#This Row],[sheet]],Prg!$A$7:$J$31,5,FALSE)</f>
        <v>0</v>
      </c>
      <c r="AG1920" s="72">
        <f>ROW()</f>
        <v>1920</v>
      </c>
    </row>
    <row r="1921" spans="24:33" hidden="1" x14ac:dyDescent="0.3">
      <c r="X1921" s="66">
        <v>11</v>
      </c>
      <c r="Y1921" s="66" t="s">
        <v>481</v>
      </c>
      <c r="Z1921" s="66" t="s">
        <v>30</v>
      </c>
      <c r="AA1921" s="66" t="str">
        <f>IF(OR(VLOOKUP(Table1[[#This Row],[sheet]],Prg!$A$7:$F$31,6,FALSE)=Prg!$O$2,VLOOKUP(Table1[[#This Row],[sheet]],Prg!$A$7:$F$31,6,FALSE)=Prg!$O$3),"Yes","No")</f>
        <v>No</v>
      </c>
      <c r="AB1921" s="66">
        <v>2025</v>
      </c>
      <c r="AC1921" s="72">
        <v>18</v>
      </c>
      <c r="AD1921" s="66">
        <f ca="1">IF(ISERROR(VLOOKUP(Table1[[#This Row],[item]],INDIRECT("'"&amp;Table1[[#This Row],[sheet]]&amp;"'!$A$8:$T$42"),Table1[[#This Row],[r]],FALSE)),"",VLOOKUP(Table1[[#This Row],[item]],INDIRECT("'"&amp;Table1[[#This Row],[sheet]]&amp;"'!$A$8:$T$42"),Table1[[#This Row],[r]],FALSE))</f>
        <v>0</v>
      </c>
      <c r="AE1921" s="72" t="str">
        <f>IF(VLOOKUP(Table1[[#This Row],[sheet]],Prg!$A$7:$J$31,10,FALSE)="","",VLOOKUP(Table1[[#This Row],[sheet]],Prg!$A$7:$J$31,10,FALSE)*1)</f>
        <v/>
      </c>
      <c r="AF1921" s="72">
        <f>VLOOKUP(Table1[[#This Row],[sheet]],Prg!$A$7:$J$31,5,FALSE)</f>
        <v>0</v>
      </c>
      <c r="AG1921" s="72">
        <f>ROW()</f>
        <v>1921</v>
      </c>
    </row>
    <row r="1922" spans="24:33" hidden="1" x14ac:dyDescent="0.3">
      <c r="X1922" s="66">
        <v>11</v>
      </c>
      <c r="Y1922" s="66" t="s">
        <v>482</v>
      </c>
      <c r="Z1922" s="66" t="s">
        <v>27</v>
      </c>
      <c r="AA1922" s="66" t="str">
        <f>IF(OR(VLOOKUP(Table1[[#This Row],[sheet]],Prg!$A$7:$F$31,6,FALSE)=Prg!$O$2,VLOOKUP(Table1[[#This Row],[sheet]],Prg!$A$7:$F$31,6,FALSE)=Prg!$O$3),"Yes","No")</f>
        <v>No</v>
      </c>
      <c r="AB1922" s="66">
        <v>2025</v>
      </c>
      <c r="AC1922" s="72">
        <v>18</v>
      </c>
      <c r="AD1922" s="66">
        <f ca="1">IF(ISERROR(VLOOKUP(Table1[[#This Row],[item]],INDIRECT("'"&amp;Table1[[#This Row],[sheet]]&amp;"'!$A$8:$T$42"),Table1[[#This Row],[r]],FALSE)),"",VLOOKUP(Table1[[#This Row],[item]],INDIRECT("'"&amp;Table1[[#This Row],[sheet]]&amp;"'!$A$8:$T$42"),Table1[[#This Row],[r]],FALSE))</f>
        <v>0</v>
      </c>
      <c r="AE1922" s="72" t="str">
        <f>IF(VLOOKUP(Table1[[#This Row],[sheet]],Prg!$A$7:$J$31,10,FALSE)="","",VLOOKUP(Table1[[#This Row],[sheet]],Prg!$A$7:$J$31,10,FALSE)*1)</f>
        <v/>
      </c>
      <c r="AF1922" s="72">
        <f>VLOOKUP(Table1[[#This Row],[sheet]],Prg!$A$7:$J$31,5,FALSE)</f>
        <v>0</v>
      </c>
      <c r="AG1922" s="72">
        <f>ROW()</f>
        <v>1922</v>
      </c>
    </row>
    <row r="1923" spans="24:33" hidden="1" x14ac:dyDescent="0.3">
      <c r="X1923" s="66">
        <v>11</v>
      </c>
      <c r="Y1923" s="66" t="s">
        <v>476</v>
      </c>
      <c r="Z1923" s="66" t="s">
        <v>469</v>
      </c>
      <c r="AA1923" s="66" t="str">
        <f>IF(OR(VLOOKUP(Table1[[#This Row],[sheet]],Prg!$A$7:$F$31,6,FALSE)=Prg!$O$2,VLOOKUP(Table1[[#This Row],[sheet]],Prg!$A$7:$F$31,6,FALSE)=Prg!$O$3),"Yes","No")</f>
        <v>No</v>
      </c>
      <c r="AB1923" s="66">
        <v>2025</v>
      </c>
      <c r="AC1923" s="72">
        <v>18</v>
      </c>
      <c r="AD1923" s="66">
        <f ca="1">IF(ISERROR(VLOOKUP(Table1[[#This Row],[item]],INDIRECT("'"&amp;Table1[[#This Row],[sheet]]&amp;"'!$A$8:$T$42"),Table1[[#This Row],[r]],FALSE)),"",VLOOKUP(Table1[[#This Row],[item]],INDIRECT("'"&amp;Table1[[#This Row],[sheet]]&amp;"'!$A$8:$T$42"),Table1[[#This Row],[r]],FALSE))</f>
        <v>0</v>
      </c>
      <c r="AE1923" s="72" t="str">
        <f>IF(VLOOKUP(Table1[[#This Row],[sheet]],Prg!$A$7:$J$31,10,FALSE)="","",VLOOKUP(Table1[[#This Row],[sheet]],Prg!$A$7:$J$31,10,FALSE)*1)</f>
        <v/>
      </c>
      <c r="AF1923" s="72">
        <f>VLOOKUP(Table1[[#This Row],[sheet]],Prg!$A$7:$J$31,5,FALSE)</f>
        <v>0</v>
      </c>
      <c r="AG1923" s="72">
        <f>ROW()</f>
        <v>1923</v>
      </c>
    </row>
    <row r="1924" spans="24:33" hidden="1" x14ac:dyDescent="0.3">
      <c r="X1924" s="66">
        <v>11</v>
      </c>
      <c r="Y1924" s="66" t="s">
        <v>483</v>
      </c>
      <c r="Z1924" s="66" t="s">
        <v>470</v>
      </c>
      <c r="AA1924" s="66" t="str">
        <f>IF(OR(VLOOKUP(Table1[[#This Row],[sheet]],Prg!$A$7:$F$31,6,FALSE)=Prg!$O$2,VLOOKUP(Table1[[#This Row],[sheet]],Prg!$A$7:$F$31,6,FALSE)=Prg!$O$3),"Yes","No")</f>
        <v>No</v>
      </c>
      <c r="AB1924" s="66">
        <v>2025</v>
      </c>
      <c r="AC1924" s="72">
        <v>18</v>
      </c>
      <c r="AD1924" s="66">
        <f ca="1">IF(ISERROR(VLOOKUP(Table1[[#This Row],[item]],INDIRECT("'"&amp;Table1[[#This Row],[sheet]]&amp;"'!$A$8:$T$42"),Table1[[#This Row],[r]],FALSE)),"",VLOOKUP(Table1[[#This Row],[item]],INDIRECT("'"&amp;Table1[[#This Row],[sheet]]&amp;"'!$A$8:$T$42"),Table1[[#This Row],[r]],FALSE))</f>
        <v>0</v>
      </c>
      <c r="AE1924" s="72" t="str">
        <f>IF(VLOOKUP(Table1[[#This Row],[sheet]],Prg!$A$7:$J$31,10,FALSE)="","",VLOOKUP(Table1[[#This Row],[sheet]],Prg!$A$7:$J$31,10,FALSE)*1)</f>
        <v/>
      </c>
      <c r="AF1924" s="72">
        <f>VLOOKUP(Table1[[#This Row],[sheet]],Prg!$A$7:$J$31,5,FALSE)</f>
        <v>0</v>
      </c>
      <c r="AG1924" s="72">
        <f>ROW()</f>
        <v>1924</v>
      </c>
    </row>
    <row r="1925" spans="24:33" hidden="1" x14ac:dyDescent="0.3">
      <c r="X1925" s="66">
        <v>11</v>
      </c>
      <c r="Y1925" s="66" t="s">
        <v>484</v>
      </c>
      <c r="Z1925" s="66" t="s">
        <v>471</v>
      </c>
      <c r="AA1925" s="66" t="str">
        <f>IF(OR(VLOOKUP(Table1[[#This Row],[sheet]],Prg!$A$7:$F$31,6,FALSE)=Prg!$O$2,VLOOKUP(Table1[[#This Row],[sheet]],Prg!$A$7:$F$31,6,FALSE)=Prg!$O$3),"Yes","No")</f>
        <v>No</v>
      </c>
      <c r="AB1925" s="66">
        <v>2025</v>
      </c>
      <c r="AC1925" s="72">
        <v>18</v>
      </c>
      <c r="AD1925" s="66">
        <f ca="1">IF(ISERROR(VLOOKUP(Table1[[#This Row],[item]],INDIRECT("'"&amp;Table1[[#This Row],[sheet]]&amp;"'!$A$8:$T$42"),Table1[[#This Row],[r]],FALSE)),"",VLOOKUP(Table1[[#This Row],[item]],INDIRECT("'"&amp;Table1[[#This Row],[sheet]]&amp;"'!$A$8:$T$42"),Table1[[#This Row],[r]],FALSE))</f>
        <v>0</v>
      </c>
      <c r="AE1925" s="72" t="str">
        <f>IF(VLOOKUP(Table1[[#This Row],[sheet]],Prg!$A$7:$J$31,10,FALSE)="","",VLOOKUP(Table1[[#This Row],[sheet]],Prg!$A$7:$J$31,10,FALSE)*1)</f>
        <v/>
      </c>
      <c r="AF1925" s="72">
        <f>VLOOKUP(Table1[[#This Row],[sheet]],Prg!$A$7:$J$31,5,FALSE)</f>
        <v>0</v>
      </c>
      <c r="AG1925" s="72">
        <f>ROW()</f>
        <v>1925</v>
      </c>
    </row>
    <row r="1926" spans="24:33" hidden="1" x14ac:dyDescent="0.3">
      <c r="X1926" s="66">
        <v>11</v>
      </c>
      <c r="Y1926" s="66" t="s">
        <v>485</v>
      </c>
      <c r="Z1926" s="66" t="s">
        <v>472</v>
      </c>
      <c r="AA1926" s="66" t="str">
        <f>IF(OR(VLOOKUP(Table1[[#This Row],[sheet]],Prg!$A$7:$F$31,6,FALSE)=Prg!$O$2,VLOOKUP(Table1[[#This Row],[sheet]],Prg!$A$7:$F$31,6,FALSE)=Prg!$O$3),"Yes","No")</f>
        <v>No</v>
      </c>
      <c r="AB1926" s="66">
        <v>2025</v>
      </c>
      <c r="AC1926" s="72">
        <v>18</v>
      </c>
      <c r="AD1926" s="66">
        <f ca="1">IF(ISERROR(VLOOKUP(Table1[[#This Row],[item]],INDIRECT("'"&amp;Table1[[#This Row],[sheet]]&amp;"'!$A$8:$T$42"),Table1[[#This Row],[r]],FALSE)),"",VLOOKUP(Table1[[#This Row],[item]],INDIRECT("'"&amp;Table1[[#This Row],[sheet]]&amp;"'!$A$8:$T$42"),Table1[[#This Row],[r]],FALSE))</f>
        <v>0</v>
      </c>
      <c r="AE1926" s="72" t="str">
        <f>IF(VLOOKUP(Table1[[#This Row],[sheet]],Prg!$A$7:$J$31,10,FALSE)="","",VLOOKUP(Table1[[#This Row],[sheet]],Prg!$A$7:$J$31,10,FALSE)*1)</f>
        <v/>
      </c>
      <c r="AF1926" s="72">
        <f>VLOOKUP(Table1[[#This Row],[sheet]],Prg!$A$7:$J$31,5,FALSE)</f>
        <v>0</v>
      </c>
      <c r="AG1926" s="72">
        <f>ROW()</f>
        <v>1926</v>
      </c>
    </row>
    <row r="1927" spans="24:33" hidden="1" x14ac:dyDescent="0.3">
      <c r="X1927" s="66">
        <v>11</v>
      </c>
      <c r="Y1927" s="66" t="s">
        <v>486</v>
      </c>
      <c r="Z1927" s="66" t="s">
        <v>31</v>
      </c>
      <c r="AA1927" s="66" t="str">
        <f>IF(OR(VLOOKUP(Table1[[#This Row],[sheet]],Prg!$A$7:$F$31,6,FALSE)=Prg!$O$2,VLOOKUP(Table1[[#This Row],[sheet]],Prg!$A$7:$F$31,6,FALSE)=Prg!$O$3),"Yes","No")</f>
        <v>No</v>
      </c>
      <c r="AB1927" s="66">
        <v>2025</v>
      </c>
      <c r="AC1927" s="72">
        <v>18</v>
      </c>
      <c r="AD1927" s="66">
        <f ca="1">IF(ISERROR(VLOOKUP(Table1[[#This Row],[item]],INDIRECT("'"&amp;Table1[[#This Row],[sheet]]&amp;"'!$A$8:$T$42"),Table1[[#This Row],[r]],FALSE)),"",VLOOKUP(Table1[[#This Row],[item]],INDIRECT("'"&amp;Table1[[#This Row],[sheet]]&amp;"'!$A$8:$T$42"),Table1[[#This Row],[r]],FALSE))</f>
        <v>0</v>
      </c>
      <c r="AE1927" s="72" t="str">
        <f>IF(VLOOKUP(Table1[[#This Row],[sheet]],Prg!$A$7:$J$31,10,FALSE)="","",VLOOKUP(Table1[[#This Row],[sheet]],Prg!$A$7:$J$31,10,FALSE)*1)</f>
        <v/>
      </c>
      <c r="AF1927" s="72">
        <f>VLOOKUP(Table1[[#This Row],[sheet]],Prg!$A$7:$J$31,5,FALSE)</f>
        <v>0</v>
      </c>
      <c r="AG1927" s="72">
        <f>ROW()</f>
        <v>1927</v>
      </c>
    </row>
    <row r="1928" spans="24:33" hidden="1" x14ac:dyDescent="0.3">
      <c r="X1928" s="66">
        <v>11</v>
      </c>
      <c r="Y1928" s="70" t="s">
        <v>487</v>
      </c>
      <c r="Z1928" s="70" t="s">
        <v>12</v>
      </c>
      <c r="AA1928" s="70" t="str">
        <f>IF(OR(VLOOKUP(Table1[[#This Row],[sheet]],Prg!$A$7:$F$31,6,FALSE)=Prg!$O$2,VLOOKUP(Table1[[#This Row],[sheet]],Prg!$A$7:$F$31,6,FALSE)=Prg!$O$3),"Yes","No")</f>
        <v>No</v>
      </c>
      <c r="AB1928" s="70">
        <v>2026</v>
      </c>
      <c r="AC1928" s="72">
        <v>19</v>
      </c>
      <c r="AD1928" s="66">
        <f ca="1">IF(ISERROR(VLOOKUP(Table1[[#This Row],[item]],INDIRECT("'"&amp;Table1[[#This Row],[sheet]]&amp;"'!$A$8:$T$42"),Table1[[#This Row],[r]],FALSE)),"",VLOOKUP(Table1[[#This Row],[item]],INDIRECT("'"&amp;Table1[[#This Row],[sheet]]&amp;"'!$A$8:$T$42"),Table1[[#This Row],[r]],FALSE))</f>
        <v>0</v>
      </c>
      <c r="AE1928" s="72" t="str">
        <f>IF(VLOOKUP(Table1[[#This Row],[sheet]],Prg!$A$7:$J$31,10,FALSE)="","",VLOOKUP(Table1[[#This Row],[sheet]],Prg!$A$7:$J$31,10,FALSE)*1)</f>
        <v/>
      </c>
      <c r="AF1928" s="72">
        <f>VLOOKUP(Table1[[#This Row],[sheet]],Prg!$A$7:$J$31,5,FALSE)</f>
        <v>0</v>
      </c>
      <c r="AG1928" s="72">
        <f>ROW()</f>
        <v>1928</v>
      </c>
    </row>
    <row r="1929" spans="24:33" hidden="1" x14ac:dyDescent="0.3">
      <c r="X1929" s="66">
        <v>11</v>
      </c>
      <c r="Y1929" s="66" t="s">
        <v>488</v>
      </c>
      <c r="Z1929" s="66" t="s">
        <v>13</v>
      </c>
      <c r="AA1929" s="66" t="str">
        <f>IF(OR(VLOOKUP(Table1[[#This Row],[sheet]],Prg!$A$7:$F$31,6,FALSE)=Prg!$O$2,VLOOKUP(Table1[[#This Row],[sheet]],Prg!$A$7:$F$31,6,FALSE)=Prg!$O$3),"Yes","No")</f>
        <v>No</v>
      </c>
      <c r="AB1929" s="66">
        <v>2026</v>
      </c>
      <c r="AC1929" s="72">
        <v>19</v>
      </c>
      <c r="AD1929" s="66">
        <f ca="1">IF(ISERROR(VLOOKUP(Table1[[#This Row],[item]],INDIRECT("'"&amp;Table1[[#This Row],[sheet]]&amp;"'!$A$8:$T$42"),Table1[[#This Row],[r]],FALSE)),"",VLOOKUP(Table1[[#This Row],[item]],INDIRECT("'"&amp;Table1[[#This Row],[sheet]]&amp;"'!$A$8:$T$42"),Table1[[#This Row],[r]],FALSE))</f>
        <v>0</v>
      </c>
      <c r="AE1929" s="72" t="str">
        <f>IF(VLOOKUP(Table1[[#This Row],[sheet]],Prg!$A$7:$J$31,10,FALSE)="","",VLOOKUP(Table1[[#This Row],[sheet]],Prg!$A$7:$J$31,10,FALSE)*1)</f>
        <v/>
      </c>
      <c r="AF1929" s="72">
        <f>VLOOKUP(Table1[[#This Row],[sheet]],Prg!$A$7:$J$31,5,FALSE)</f>
        <v>0</v>
      </c>
      <c r="AG1929" s="72">
        <f>ROW()</f>
        <v>1929</v>
      </c>
    </row>
    <row r="1930" spans="24:33" hidden="1" x14ac:dyDescent="0.3">
      <c r="X1930" s="66">
        <v>11</v>
      </c>
      <c r="Y1930" s="66" t="s">
        <v>489</v>
      </c>
      <c r="Z1930" s="66" t="s">
        <v>14</v>
      </c>
      <c r="AA1930" s="66" t="str">
        <f>IF(OR(VLOOKUP(Table1[[#This Row],[sheet]],Prg!$A$7:$F$31,6,FALSE)=Prg!$O$2,VLOOKUP(Table1[[#This Row],[sheet]],Prg!$A$7:$F$31,6,FALSE)=Prg!$O$3),"Yes","No")</f>
        <v>No</v>
      </c>
      <c r="AB1930" s="66">
        <v>2026</v>
      </c>
      <c r="AC1930" s="72">
        <v>19</v>
      </c>
      <c r="AD1930" s="66">
        <f ca="1">IF(ISERROR(VLOOKUP(Table1[[#This Row],[item]],INDIRECT("'"&amp;Table1[[#This Row],[sheet]]&amp;"'!$A$8:$T$42"),Table1[[#This Row],[r]],FALSE)),"",VLOOKUP(Table1[[#This Row],[item]],INDIRECT("'"&amp;Table1[[#This Row],[sheet]]&amp;"'!$A$8:$T$42"),Table1[[#This Row],[r]],FALSE))</f>
        <v>0</v>
      </c>
      <c r="AE1930" s="72" t="str">
        <f>IF(VLOOKUP(Table1[[#This Row],[sheet]],Prg!$A$7:$J$31,10,FALSE)="","",VLOOKUP(Table1[[#This Row],[sheet]],Prg!$A$7:$J$31,10,FALSE)*1)</f>
        <v/>
      </c>
      <c r="AF1930" s="72">
        <f>VLOOKUP(Table1[[#This Row],[sheet]],Prg!$A$7:$J$31,5,FALSE)</f>
        <v>0</v>
      </c>
      <c r="AG1930" s="72">
        <f>ROW()</f>
        <v>1930</v>
      </c>
    </row>
    <row r="1931" spans="24:33" hidden="1" x14ac:dyDescent="0.3">
      <c r="X1931" s="66">
        <v>11</v>
      </c>
      <c r="Y1931" s="66" t="s">
        <v>490</v>
      </c>
      <c r="Z1931" s="66" t="s">
        <v>464</v>
      </c>
      <c r="AA1931" s="66" t="str">
        <f>IF(OR(VLOOKUP(Table1[[#This Row],[sheet]],Prg!$A$7:$F$31,6,FALSE)=Prg!$O$2,VLOOKUP(Table1[[#This Row],[sheet]],Prg!$A$7:$F$31,6,FALSE)=Prg!$O$3),"Yes","No")</f>
        <v>No</v>
      </c>
      <c r="AB1931" s="66">
        <v>2026</v>
      </c>
      <c r="AC1931" s="72">
        <v>19</v>
      </c>
      <c r="AD1931" s="66">
        <f ca="1">IF(ISERROR(VLOOKUP(Table1[[#This Row],[item]],INDIRECT("'"&amp;Table1[[#This Row],[sheet]]&amp;"'!$A$8:$T$42"),Table1[[#This Row],[r]],FALSE)),"",VLOOKUP(Table1[[#This Row],[item]],INDIRECT("'"&amp;Table1[[#This Row],[sheet]]&amp;"'!$A$8:$T$42"),Table1[[#This Row],[r]],FALSE))</f>
        <v>0</v>
      </c>
      <c r="AE1931" s="72" t="str">
        <f>IF(VLOOKUP(Table1[[#This Row],[sheet]],Prg!$A$7:$J$31,10,FALSE)="","",VLOOKUP(Table1[[#This Row],[sheet]],Prg!$A$7:$J$31,10,FALSE)*1)</f>
        <v/>
      </c>
      <c r="AF1931" s="72">
        <f>VLOOKUP(Table1[[#This Row],[sheet]],Prg!$A$7:$J$31,5,FALSE)</f>
        <v>0</v>
      </c>
      <c r="AG1931" s="72">
        <f>ROW()</f>
        <v>1931</v>
      </c>
    </row>
    <row r="1932" spans="24:33" hidden="1" x14ac:dyDescent="0.3">
      <c r="X1932" s="66">
        <v>11</v>
      </c>
      <c r="Y1932" s="66" t="s">
        <v>491</v>
      </c>
      <c r="Z1932" s="66" t="s">
        <v>15</v>
      </c>
      <c r="AA1932" s="66" t="str">
        <f>IF(OR(VLOOKUP(Table1[[#This Row],[sheet]],Prg!$A$7:$F$31,6,FALSE)=Prg!$O$2,VLOOKUP(Table1[[#This Row],[sheet]],Prg!$A$7:$F$31,6,FALSE)=Prg!$O$3),"Yes","No")</f>
        <v>No</v>
      </c>
      <c r="AB1932" s="66">
        <v>2026</v>
      </c>
      <c r="AC1932" s="72">
        <v>19</v>
      </c>
      <c r="AD1932" s="66">
        <f ca="1">IF(ISERROR(VLOOKUP(Table1[[#This Row],[item]],INDIRECT("'"&amp;Table1[[#This Row],[sheet]]&amp;"'!$A$8:$T$42"),Table1[[#This Row],[r]],FALSE)),"",VLOOKUP(Table1[[#This Row],[item]],INDIRECT("'"&amp;Table1[[#This Row],[sheet]]&amp;"'!$A$8:$T$42"),Table1[[#This Row],[r]],FALSE))</f>
        <v>0</v>
      </c>
      <c r="AE1932" s="72" t="str">
        <f>IF(VLOOKUP(Table1[[#This Row],[sheet]],Prg!$A$7:$J$31,10,FALSE)="","",VLOOKUP(Table1[[#This Row],[sheet]],Prg!$A$7:$J$31,10,FALSE)*1)</f>
        <v/>
      </c>
      <c r="AF1932" s="72">
        <f>VLOOKUP(Table1[[#This Row],[sheet]],Prg!$A$7:$J$31,5,FALSE)</f>
        <v>0</v>
      </c>
      <c r="AG1932" s="72">
        <f>ROW()</f>
        <v>1932</v>
      </c>
    </row>
    <row r="1933" spans="24:33" hidden="1" x14ac:dyDescent="0.3">
      <c r="X1933" s="66">
        <v>11</v>
      </c>
      <c r="Y1933" s="66" t="s">
        <v>492</v>
      </c>
      <c r="Z1933" s="66" t="s">
        <v>16</v>
      </c>
      <c r="AA1933" s="66" t="str">
        <f>IF(OR(VLOOKUP(Table1[[#This Row],[sheet]],Prg!$A$7:$F$31,6,FALSE)=Prg!$O$2,VLOOKUP(Table1[[#This Row],[sheet]],Prg!$A$7:$F$31,6,FALSE)=Prg!$O$3),"Yes","No")</f>
        <v>No</v>
      </c>
      <c r="AB1933" s="66">
        <v>2026</v>
      </c>
      <c r="AC1933" s="72">
        <v>19</v>
      </c>
      <c r="AD1933" s="66">
        <f ca="1">IF(ISERROR(VLOOKUP(Table1[[#This Row],[item]],INDIRECT("'"&amp;Table1[[#This Row],[sheet]]&amp;"'!$A$8:$T$42"),Table1[[#This Row],[r]],FALSE)),"",VLOOKUP(Table1[[#This Row],[item]],INDIRECT("'"&amp;Table1[[#This Row],[sheet]]&amp;"'!$A$8:$T$42"),Table1[[#This Row],[r]],FALSE))</f>
        <v>0</v>
      </c>
      <c r="AE1933" s="72" t="str">
        <f>IF(VLOOKUP(Table1[[#This Row],[sheet]],Prg!$A$7:$J$31,10,FALSE)="","",VLOOKUP(Table1[[#This Row],[sheet]],Prg!$A$7:$J$31,10,FALSE)*1)</f>
        <v/>
      </c>
      <c r="AF1933" s="72">
        <f>VLOOKUP(Table1[[#This Row],[sheet]],Prg!$A$7:$J$31,5,FALSE)</f>
        <v>0</v>
      </c>
      <c r="AG1933" s="72">
        <f>ROW()</f>
        <v>1933</v>
      </c>
    </row>
    <row r="1934" spans="24:33" hidden="1" x14ac:dyDescent="0.3">
      <c r="X1934" s="66">
        <v>11</v>
      </c>
      <c r="Y1934" s="66" t="s">
        <v>493</v>
      </c>
      <c r="Z1934" s="66" t="s">
        <v>17</v>
      </c>
      <c r="AA1934" s="66" t="str">
        <f>IF(OR(VLOOKUP(Table1[[#This Row],[sheet]],Prg!$A$7:$F$31,6,FALSE)=Prg!$O$2,VLOOKUP(Table1[[#This Row],[sheet]],Prg!$A$7:$F$31,6,FALSE)=Prg!$O$3),"Yes","No")</f>
        <v>No</v>
      </c>
      <c r="AB1934" s="66">
        <v>2026</v>
      </c>
      <c r="AC1934" s="72">
        <v>19</v>
      </c>
      <c r="AD1934" s="66">
        <f ca="1">IF(ISERROR(VLOOKUP(Table1[[#This Row],[item]],INDIRECT("'"&amp;Table1[[#This Row],[sheet]]&amp;"'!$A$8:$T$42"),Table1[[#This Row],[r]],FALSE)),"",VLOOKUP(Table1[[#This Row],[item]],INDIRECT("'"&amp;Table1[[#This Row],[sheet]]&amp;"'!$A$8:$T$42"),Table1[[#This Row],[r]],FALSE))</f>
        <v>0</v>
      </c>
      <c r="AE1934" s="72" t="str">
        <f>IF(VLOOKUP(Table1[[#This Row],[sheet]],Prg!$A$7:$J$31,10,FALSE)="","",VLOOKUP(Table1[[#This Row],[sheet]],Prg!$A$7:$J$31,10,FALSE)*1)</f>
        <v/>
      </c>
      <c r="AF1934" s="72">
        <f>VLOOKUP(Table1[[#This Row],[sheet]],Prg!$A$7:$J$31,5,FALSE)</f>
        <v>0</v>
      </c>
      <c r="AG1934" s="72">
        <f>ROW()</f>
        <v>1934</v>
      </c>
    </row>
    <row r="1935" spans="24:33" hidden="1" x14ac:dyDescent="0.3">
      <c r="X1935" s="66">
        <v>11</v>
      </c>
      <c r="Y1935" s="66" t="s">
        <v>494</v>
      </c>
      <c r="Z1935" s="66" t="s">
        <v>465</v>
      </c>
      <c r="AA1935" s="66" t="str">
        <f>IF(OR(VLOOKUP(Table1[[#This Row],[sheet]],Prg!$A$7:$F$31,6,FALSE)=Prg!$O$2,VLOOKUP(Table1[[#This Row],[sheet]],Prg!$A$7:$F$31,6,FALSE)=Prg!$O$3),"Yes","No")</f>
        <v>No</v>
      </c>
      <c r="AB1935" s="66">
        <v>2026</v>
      </c>
      <c r="AC1935" s="72">
        <v>19</v>
      </c>
      <c r="AD1935" s="66">
        <f ca="1">IF(ISERROR(VLOOKUP(Table1[[#This Row],[item]],INDIRECT("'"&amp;Table1[[#This Row],[sheet]]&amp;"'!$A$8:$T$42"),Table1[[#This Row],[r]],FALSE)),"",VLOOKUP(Table1[[#This Row],[item]],INDIRECT("'"&amp;Table1[[#This Row],[sheet]]&amp;"'!$A$8:$T$42"),Table1[[#This Row],[r]],FALSE))</f>
        <v>0</v>
      </c>
      <c r="AE1935" s="72" t="str">
        <f>IF(VLOOKUP(Table1[[#This Row],[sheet]],Prg!$A$7:$J$31,10,FALSE)="","",VLOOKUP(Table1[[#This Row],[sheet]],Prg!$A$7:$J$31,10,FALSE)*1)</f>
        <v/>
      </c>
      <c r="AF1935" s="72">
        <f>VLOOKUP(Table1[[#This Row],[sheet]],Prg!$A$7:$J$31,5,FALSE)</f>
        <v>0</v>
      </c>
      <c r="AG1935" s="72">
        <f>ROW()</f>
        <v>1935</v>
      </c>
    </row>
    <row r="1936" spans="24:33" hidden="1" x14ac:dyDescent="0.3">
      <c r="X1936" s="66">
        <v>11</v>
      </c>
      <c r="Y1936" s="66" t="s">
        <v>495</v>
      </c>
      <c r="Z1936" s="66" t="s">
        <v>18</v>
      </c>
      <c r="AA1936" s="66" t="str">
        <f>IF(OR(VLOOKUP(Table1[[#This Row],[sheet]],Prg!$A$7:$F$31,6,FALSE)=Prg!$O$2,VLOOKUP(Table1[[#This Row],[sheet]],Prg!$A$7:$F$31,6,FALSE)=Prg!$O$3),"Yes","No")</f>
        <v>No</v>
      </c>
      <c r="AB1936" s="66">
        <v>2026</v>
      </c>
      <c r="AC1936" s="72">
        <v>19</v>
      </c>
      <c r="AD1936" s="66">
        <f ca="1">IF(ISERROR(VLOOKUP(Table1[[#This Row],[item]],INDIRECT("'"&amp;Table1[[#This Row],[sheet]]&amp;"'!$A$8:$T$42"),Table1[[#This Row],[r]],FALSE)),"",VLOOKUP(Table1[[#This Row],[item]],INDIRECT("'"&amp;Table1[[#This Row],[sheet]]&amp;"'!$A$8:$T$42"),Table1[[#This Row],[r]],FALSE))</f>
        <v>0</v>
      </c>
      <c r="AE1936" s="72" t="str">
        <f>IF(VLOOKUP(Table1[[#This Row],[sheet]],Prg!$A$7:$J$31,10,FALSE)="","",VLOOKUP(Table1[[#This Row],[sheet]],Prg!$A$7:$J$31,10,FALSE)*1)</f>
        <v/>
      </c>
      <c r="AF1936" s="72">
        <f>VLOOKUP(Table1[[#This Row],[sheet]],Prg!$A$7:$J$31,5,FALSE)</f>
        <v>0</v>
      </c>
      <c r="AG1936" s="72">
        <f>ROW()</f>
        <v>1936</v>
      </c>
    </row>
    <row r="1937" spans="24:33" hidden="1" x14ac:dyDescent="0.3">
      <c r="X1937" s="66">
        <v>11</v>
      </c>
      <c r="Y1937" s="66" t="s">
        <v>496</v>
      </c>
      <c r="Z1937" s="66" t="s">
        <v>19</v>
      </c>
      <c r="AA1937" s="66" t="str">
        <f>IF(OR(VLOOKUP(Table1[[#This Row],[sheet]],Prg!$A$7:$F$31,6,FALSE)=Prg!$O$2,VLOOKUP(Table1[[#This Row],[sheet]],Prg!$A$7:$F$31,6,FALSE)=Prg!$O$3),"Yes","No")</f>
        <v>No</v>
      </c>
      <c r="AB1937" s="66">
        <v>2026</v>
      </c>
      <c r="AC1937" s="72">
        <v>19</v>
      </c>
      <c r="AD1937" s="66">
        <f ca="1">IF(ISERROR(VLOOKUP(Table1[[#This Row],[item]],INDIRECT("'"&amp;Table1[[#This Row],[sheet]]&amp;"'!$A$8:$T$42"),Table1[[#This Row],[r]],FALSE)),"",VLOOKUP(Table1[[#This Row],[item]],INDIRECT("'"&amp;Table1[[#This Row],[sheet]]&amp;"'!$A$8:$T$42"),Table1[[#This Row],[r]],FALSE))</f>
        <v>0</v>
      </c>
      <c r="AE1937" s="72" t="str">
        <f>IF(VLOOKUP(Table1[[#This Row],[sheet]],Prg!$A$7:$J$31,10,FALSE)="","",VLOOKUP(Table1[[#This Row],[sheet]],Prg!$A$7:$J$31,10,FALSE)*1)</f>
        <v/>
      </c>
      <c r="AF1937" s="72">
        <f>VLOOKUP(Table1[[#This Row],[sheet]],Prg!$A$7:$J$31,5,FALSE)</f>
        <v>0</v>
      </c>
      <c r="AG1937" s="72">
        <f>ROW()</f>
        <v>1937</v>
      </c>
    </row>
    <row r="1938" spans="24:33" hidden="1" x14ac:dyDescent="0.3">
      <c r="X1938" s="66">
        <v>11</v>
      </c>
      <c r="Y1938" s="66" t="s">
        <v>497</v>
      </c>
      <c r="Z1938" s="66" t="s">
        <v>20</v>
      </c>
      <c r="AA1938" s="66" t="str">
        <f>IF(OR(VLOOKUP(Table1[[#This Row],[sheet]],Prg!$A$7:$F$31,6,FALSE)=Prg!$O$2,VLOOKUP(Table1[[#This Row],[sheet]],Prg!$A$7:$F$31,6,FALSE)=Prg!$O$3),"Yes","No")</f>
        <v>No</v>
      </c>
      <c r="AB1938" s="66">
        <v>2026</v>
      </c>
      <c r="AC1938" s="72">
        <v>19</v>
      </c>
      <c r="AD1938" s="66">
        <f ca="1">IF(ISERROR(VLOOKUP(Table1[[#This Row],[item]],INDIRECT("'"&amp;Table1[[#This Row],[sheet]]&amp;"'!$A$8:$T$42"),Table1[[#This Row],[r]],FALSE)),"",VLOOKUP(Table1[[#This Row],[item]],INDIRECT("'"&amp;Table1[[#This Row],[sheet]]&amp;"'!$A$8:$T$42"),Table1[[#This Row],[r]],FALSE))</f>
        <v>0</v>
      </c>
      <c r="AE1938" s="72" t="str">
        <f>IF(VLOOKUP(Table1[[#This Row],[sheet]],Prg!$A$7:$J$31,10,FALSE)="","",VLOOKUP(Table1[[#This Row],[sheet]],Prg!$A$7:$J$31,10,FALSE)*1)</f>
        <v/>
      </c>
      <c r="AF1938" s="72">
        <f>VLOOKUP(Table1[[#This Row],[sheet]],Prg!$A$7:$J$31,5,FALSE)</f>
        <v>0</v>
      </c>
      <c r="AG1938" s="72">
        <f>ROW()</f>
        <v>1938</v>
      </c>
    </row>
    <row r="1939" spans="24:33" hidden="1" x14ac:dyDescent="0.3">
      <c r="X1939" s="66">
        <v>11</v>
      </c>
      <c r="Y1939" s="66" t="s">
        <v>498</v>
      </c>
      <c r="Z1939" s="66" t="s">
        <v>466</v>
      </c>
      <c r="AA1939" s="66" t="str">
        <f>IF(OR(VLOOKUP(Table1[[#This Row],[sheet]],Prg!$A$7:$F$31,6,FALSE)=Prg!$O$2,VLOOKUP(Table1[[#This Row],[sheet]],Prg!$A$7:$F$31,6,FALSE)=Prg!$O$3),"Yes","No")</f>
        <v>No</v>
      </c>
      <c r="AB1939" s="66">
        <v>2026</v>
      </c>
      <c r="AC1939" s="72">
        <v>19</v>
      </c>
      <c r="AD1939" s="66">
        <f ca="1">IF(ISERROR(VLOOKUP(Table1[[#This Row],[item]],INDIRECT("'"&amp;Table1[[#This Row],[sheet]]&amp;"'!$A$8:$T$42"),Table1[[#This Row],[r]],FALSE)),"",VLOOKUP(Table1[[#This Row],[item]],INDIRECT("'"&amp;Table1[[#This Row],[sheet]]&amp;"'!$A$8:$T$42"),Table1[[#This Row],[r]],FALSE))</f>
        <v>0</v>
      </c>
      <c r="AE1939" s="72" t="str">
        <f>IF(VLOOKUP(Table1[[#This Row],[sheet]],Prg!$A$7:$J$31,10,FALSE)="","",VLOOKUP(Table1[[#This Row],[sheet]],Prg!$A$7:$J$31,10,FALSE)*1)</f>
        <v/>
      </c>
      <c r="AF1939" s="72">
        <f>VLOOKUP(Table1[[#This Row],[sheet]],Prg!$A$7:$J$31,5,FALSE)</f>
        <v>0</v>
      </c>
      <c r="AG1939" s="72">
        <f>ROW()</f>
        <v>1939</v>
      </c>
    </row>
    <row r="1940" spans="24:33" hidden="1" x14ac:dyDescent="0.3">
      <c r="X1940" s="66">
        <v>11</v>
      </c>
      <c r="Y1940" s="66" t="s">
        <v>499</v>
      </c>
      <c r="Z1940" s="66" t="s">
        <v>21</v>
      </c>
      <c r="AA1940" s="66" t="str">
        <f>IF(OR(VLOOKUP(Table1[[#This Row],[sheet]],Prg!$A$7:$F$31,6,FALSE)=Prg!$O$2,VLOOKUP(Table1[[#This Row],[sheet]],Prg!$A$7:$F$31,6,FALSE)=Prg!$O$3),"Yes","No")</f>
        <v>No</v>
      </c>
      <c r="AB1940" s="66">
        <v>2026</v>
      </c>
      <c r="AC1940" s="72">
        <v>19</v>
      </c>
      <c r="AD1940" s="66">
        <f ca="1">IF(ISERROR(VLOOKUP(Table1[[#This Row],[item]],INDIRECT("'"&amp;Table1[[#This Row],[sheet]]&amp;"'!$A$8:$T$42"),Table1[[#This Row],[r]],FALSE)),"",VLOOKUP(Table1[[#This Row],[item]],INDIRECT("'"&amp;Table1[[#This Row],[sheet]]&amp;"'!$A$8:$T$42"),Table1[[#This Row],[r]],FALSE))</f>
        <v>0</v>
      </c>
      <c r="AE1940" s="72" t="str">
        <f>IF(VLOOKUP(Table1[[#This Row],[sheet]],Prg!$A$7:$J$31,10,FALSE)="","",VLOOKUP(Table1[[#This Row],[sheet]],Prg!$A$7:$J$31,10,FALSE)*1)</f>
        <v/>
      </c>
      <c r="AF1940" s="72">
        <f>VLOOKUP(Table1[[#This Row],[sheet]],Prg!$A$7:$J$31,5,FALSE)</f>
        <v>0</v>
      </c>
      <c r="AG1940" s="72">
        <f>ROW()</f>
        <v>1940</v>
      </c>
    </row>
    <row r="1941" spans="24:33" hidden="1" x14ac:dyDescent="0.3">
      <c r="X1941" s="66">
        <v>11</v>
      </c>
      <c r="Y1941" s="66" t="s">
        <v>500</v>
      </c>
      <c r="Z1941" s="66" t="s">
        <v>22</v>
      </c>
      <c r="AA1941" s="66" t="str">
        <f>IF(OR(VLOOKUP(Table1[[#This Row],[sheet]],Prg!$A$7:$F$31,6,FALSE)=Prg!$O$2,VLOOKUP(Table1[[#This Row],[sheet]],Prg!$A$7:$F$31,6,FALSE)=Prg!$O$3),"Yes","No")</f>
        <v>No</v>
      </c>
      <c r="AB1941" s="66">
        <v>2026</v>
      </c>
      <c r="AC1941" s="72">
        <v>19</v>
      </c>
      <c r="AD1941" s="66">
        <f ca="1">IF(ISERROR(VLOOKUP(Table1[[#This Row],[item]],INDIRECT("'"&amp;Table1[[#This Row],[sheet]]&amp;"'!$A$8:$T$42"),Table1[[#This Row],[r]],FALSE)),"",VLOOKUP(Table1[[#This Row],[item]],INDIRECT("'"&amp;Table1[[#This Row],[sheet]]&amp;"'!$A$8:$T$42"),Table1[[#This Row],[r]],FALSE))</f>
        <v>0</v>
      </c>
      <c r="AE1941" s="72" t="str">
        <f>IF(VLOOKUP(Table1[[#This Row],[sheet]],Prg!$A$7:$J$31,10,FALSE)="","",VLOOKUP(Table1[[#This Row],[sheet]],Prg!$A$7:$J$31,10,FALSE)*1)</f>
        <v/>
      </c>
      <c r="AF1941" s="72">
        <f>VLOOKUP(Table1[[#This Row],[sheet]],Prg!$A$7:$J$31,5,FALSE)</f>
        <v>0</v>
      </c>
      <c r="AG1941" s="72">
        <f>ROW()</f>
        <v>1941</v>
      </c>
    </row>
    <row r="1942" spans="24:33" hidden="1" x14ac:dyDescent="0.3">
      <c r="X1942" s="66">
        <v>11</v>
      </c>
      <c r="Y1942" s="66" t="s">
        <v>501</v>
      </c>
      <c r="Z1942" s="66" t="s">
        <v>23</v>
      </c>
      <c r="AA1942" s="66" t="str">
        <f>IF(OR(VLOOKUP(Table1[[#This Row],[sheet]],Prg!$A$7:$F$31,6,FALSE)=Prg!$O$2,VLOOKUP(Table1[[#This Row],[sheet]],Prg!$A$7:$F$31,6,FALSE)=Prg!$O$3),"Yes","No")</f>
        <v>No</v>
      </c>
      <c r="AB1942" s="66">
        <v>2026</v>
      </c>
      <c r="AC1942" s="72">
        <v>19</v>
      </c>
      <c r="AD1942" s="66">
        <f ca="1">IF(ISERROR(VLOOKUP(Table1[[#This Row],[item]],INDIRECT("'"&amp;Table1[[#This Row],[sheet]]&amp;"'!$A$8:$T$42"),Table1[[#This Row],[r]],FALSE)),"",VLOOKUP(Table1[[#This Row],[item]],INDIRECT("'"&amp;Table1[[#This Row],[sheet]]&amp;"'!$A$8:$T$42"),Table1[[#This Row],[r]],FALSE))</f>
        <v>0</v>
      </c>
      <c r="AE1942" s="72" t="str">
        <f>IF(VLOOKUP(Table1[[#This Row],[sheet]],Prg!$A$7:$J$31,10,FALSE)="","",VLOOKUP(Table1[[#This Row],[sheet]],Prg!$A$7:$J$31,10,FALSE)*1)</f>
        <v/>
      </c>
      <c r="AF1942" s="72">
        <f>VLOOKUP(Table1[[#This Row],[sheet]],Prg!$A$7:$J$31,5,FALSE)</f>
        <v>0</v>
      </c>
      <c r="AG1942" s="72">
        <f>ROW()</f>
        <v>1942</v>
      </c>
    </row>
    <row r="1943" spans="24:33" hidden="1" x14ac:dyDescent="0.3">
      <c r="X1943" s="66">
        <v>11</v>
      </c>
      <c r="Y1943" s="66" t="s">
        <v>502</v>
      </c>
      <c r="Z1943" s="66" t="s">
        <v>467</v>
      </c>
      <c r="AA1943" s="66" t="str">
        <f>IF(OR(VLOOKUP(Table1[[#This Row],[sheet]],Prg!$A$7:$F$31,6,FALSE)=Prg!$O$2,VLOOKUP(Table1[[#This Row],[sheet]],Prg!$A$7:$F$31,6,FALSE)=Prg!$O$3),"Yes","No")</f>
        <v>No</v>
      </c>
      <c r="AB1943" s="66">
        <v>2026</v>
      </c>
      <c r="AC1943" s="72">
        <v>19</v>
      </c>
      <c r="AD1943" s="66">
        <f ca="1">IF(ISERROR(VLOOKUP(Table1[[#This Row],[item]],INDIRECT("'"&amp;Table1[[#This Row],[sheet]]&amp;"'!$A$8:$T$42"),Table1[[#This Row],[r]],FALSE)),"",VLOOKUP(Table1[[#This Row],[item]],INDIRECT("'"&amp;Table1[[#This Row],[sheet]]&amp;"'!$A$8:$T$42"),Table1[[#This Row],[r]],FALSE))</f>
        <v>0</v>
      </c>
      <c r="AE1943" s="72" t="str">
        <f>IF(VLOOKUP(Table1[[#This Row],[sheet]],Prg!$A$7:$J$31,10,FALSE)="","",VLOOKUP(Table1[[#This Row],[sheet]],Prg!$A$7:$J$31,10,FALSE)*1)</f>
        <v/>
      </c>
      <c r="AF1943" s="72">
        <f>VLOOKUP(Table1[[#This Row],[sheet]],Prg!$A$7:$J$31,5,FALSE)</f>
        <v>0</v>
      </c>
      <c r="AG1943" s="72">
        <f>ROW()</f>
        <v>1943</v>
      </c>
    </row>
    <row r="1944" spans="24:33" hidden="1" x14ac:dyDescent="0.3">
      <c r="X1944" s="66">
        <v>11</v>
      </c>
      <c r="Y1944" s="66" t="s">
        <v>473</v>
      </c>
      <c r="Z1944" s="66" t="s">
        <v>1</v>
      </c>
      <c r="AA1944" s="66" t="str">
        <f>IF(OR(VLOOKUP(Table1[[#This Row],[sheet]],Prg!$A$7:$F$31,6,FALSE)=Prg!$O$2,VLOOKUP(Table1[[#This Row],[sheet]],Prg!$A$7:$F$31,6,FALSE)=Prg!$O$3),"Yes","No")</f>
        <v>No</v>
      </c>
      <c r="AB1944" s="66">
        <v>2026</v>
      </c>
      <c r="AC1944" s="72">
        <v>19</v>
      </c>
      <c r="AD1944" s="66">
        <f ca="1">IF(ISERROR(VLOOKUP(Table1[[#This Row],[item]],INDIRECT("'"&amp;Table1[[#This Row],[sheet]]&amp;"'!$A$8:$T$42"),Table1[[#This Row],[r]],FALSE)),"",VLOOKUP(Table1[[#This Row],[item]],INDIRECT("'"&amp;Table1[[#This Row],[sheet]]&amp;"'!$A$8:$T$42"),Table1[[#This Row],[r]],FALSE))</f>
        <v>0</v>
      </c>
      <c r="AE1944" s="72" t="str">
        <f>IF(VLOOKUP(Table1[[#This Row],[sheet]],Prg!$A$7:$J$31,10,FALSE)="","",VLOOKUP(Table1[[#This Row],[sheet]],Prg!$A$7:$J$31,10,FALSE)*1)</f>
        <v/>
      </c>
      <c r="AF1944" s="72">
        <f>VLOOKUP(Table1[[#This Row],[sheet]],Prg!$A$7:$J$31,5,FALSE)</f>
        <v>0</v>
      </c>
      <c r="AG1944" s="72">
        <f>ROW()</f>
        <v>1944</v>
      </c>
    </row>
    <row r="1945" spans="24:33" hidden="1" x14ac:dyDescent="0.3">
      <c r="X1945" s="66">
        <v>11</v>
      </c>
      <c r="Y1945" s="66" t="s">
        <v>474</v>
      </c>
      <c r="Z1945" s="66" t="s">
        <v>24</v>
      </c>
      <c r="AA1945" s="66" t="str">
        <f>IF(OR(VLOOKUP(Table1[[#This Row],[sheet]],Prg!$A$7:$F$31,6,FALSE)=Prg!$O$2,VLOOKUP(Table1[[#This Row],[sheet]],Prg!$A$7:$F$31,6,FALSE)=Prg!$O$3),"Yes","No")</f>
        <v>No</v>
      </c>
      <c r="AB1945" s="66">
        <v>2026</v>
      </c>
      <c r="AC1945" s="72">
        <v>19</v>
      </c>
      <c r="AD1945" s="66">
        <f ca="1">IF(ISERROR(VLOOKUP(Table1[[#This Row],[item]],INDIRECT("'"&amp;Table1[[#This Row],[sheet]]&amp;"'!$A$8:$T$42"),Table1[[#This Row],[r]],FALSE)),"",VLOOKUP(Table1[[#This Row],[item]],INDIRECT("'"&amp;Table1[[#This Row],[sheet]]&amp;"'!$A$8:$T$42"),Table1[[#This Row],[r]],FALSE))</f>
        <v>0</v>
      </c>
      <c r="AE1945" s="72" t="str">
        <f>IF(VLOOKUP(Table1[[#This Row],[sheet]],Prg!$A$7:$J$31,10,FALSE)="","",VLOOKUP(Table1[[#This Row],[sheet]],Prg!$A$7:$J$31,10,FALSE)*1)</f>
        <v/>
      </c>
      <c r="AF1945" s="72">
        <f>VLOOKUP(Table1[[#This Row],[sheet]],Prg!$A$7:$J$31,5,FALSE)</f>
        <v>0</v>
      </c>
      <c r="AG1945" s="72">
        <f>ROW()</f>
        <v>1945</v>
      </c>
    </row>
    <row r="1946" spans="24:33" hidden="1" x14ac:dyDescent="0.3">
      <c r="X1946" s="66">
        <v>11</v>
      </c>
      <c r="Y1946" s="66" t="s">
        <v>477</v>
      </c>
      <c r="Z1946" s="66" t="s">
        <v>25</v>
      </c>
      <c r="AA1946" s="66" t="str">
        <f>IF(OR(VLOOKUP(Table1[[#This Row],[sheet]],Prg!$A$7:$F$31,6,FALSE)=Prg!$O$2,VLOOKUP(Table1[[#This Row],[sheet]],Prg!$A$7:$F$31,6,FALSE)=Prg!$O$3),"Yes","No")</f>
        <v>No</v>
      </c>
      <c r="AB1946" s="66">
        <v>2026</v>
      </c>
      <c r="AC1946" s="72">
        <v>19</v>
      </c>
      <c r="AD1946" s="66">
        <f ca="1">IF(ISERROR(VLOOKUP(Table1[[#This Row],[item]],INDIRECT("'"&amp;Table1[[#This Row],[sheet]]&amp;"'!$A$8:$T$42"),Table1[[#This Row],[r]],FALSE)),"",VLOOKUP(Table1[[#This Row],[item]],INDIRECT("'"&amp;Table1[[#This Row],[sheet]]&amp;"'!$A$8:$T$42"),Table1[[#This Row],[r]],FALSE))</f>
        <v>0</v>
      </c>
      <c r="AE1946" s="72" t="str">
        <f>IF(VLOOKUP(Table1[[#This Row],[sheet]],Prg!$A$7:$J$31,10,FALSE)="","",VLOOKUP(Table1[[#This Row],[sheet]],Prg!$A$7:$J$31,10,FALSE)*1)</f>
        <v/>
      </c>
      <c r="AF1946" s="72">
        <f>VLOOKUP(Table1[[#This Row],[sheet]],Prg!$A$7:$J$31,5,FALSE)</f>
        <v>0</v>
      </c>
      <c r="AG1946" s="72">
        <f>ROW()</f>
        <v>1946</v>
      </c>
    </row>
    <row r="1947" spans="24:33" hidden="1" x14ac:dyDescent="0.3">
      <c r="X1947" s="66">
        <v>11</v>
      </c>
      <c r="Y1947" s="66" t="s">
        <v>478</v>
      </c>
      <c r="Z1947" s="66" t="s">
        <v>26</v>
      </c>
      <c r="AA1947" s="66" t="str">
        <f>IF(OR(VLOOKUP(Table1[[#This Row],[sheet]],Prg!$A$7:$F$31,6,FALSE)=Prg!$O$2,VLOOKUP(Table1[[#This Row],[sheet]],Prg!$A$7:$F$31,6,FALSE)=Prg!$O$3),"Yes","No")</f>
        <v>No</v>
      </c>
      <c r="AB1947" s="66">
        <v>2026</v>
      </c>
      <c r="AC1947" s="72">
        <v>19</v>
      </c>
      <c r="AD1947" s="66">
        <f ca="1">IF(ISERROR(VLOOKUP(Table1[[#This Row],[item]],INDIRECT("'"&amp;Table1[[#This Row],[sheet]]&amp;"'!$A$8:$T$42"),Table1[[#This Row],[r]],FALSE)),"",VLOOKUP(Table1[[#This Row],[item]],INDIRECT("'"&amp;Table1[[#This Row],[sheet]]&amp;"'!$A$8:$T$42"),Table1[[#This Row],[r]],FALSE))</f>
        <v>0</v>
      </c>
      <c r="AE1947" s="72" t="str">
        <f>IF(VLOOKUP(Table1[[#This Row],[sheet]],Prg!$A$7:$J$31,10,FALSE)="","",VLOOKUP(Table1[[#This Row],[sheet]],Prg!$A$7:$J$31,10,FALSE)*1)</f>
        <v/>
      </c>
      <c r="AF1947" s="72">
        <f>VLOOKUP(Table1[[#This Row],[sheet]],Prg!$A$7:$J$31,5,FALSE)</f>
        <v>0</v>
      </c>
      <c r="AG1947" s="72">
        <f>ROW()</f>
        <v>1947</v>
      </c>
    </row>
    <row r="1948" spans="24:33" hidden="1" x14ac:dyDescent="0.3">
      <c r="X1948" s="66">
        <v>11</v>
      </c>
      <c r="Y1948" s="66" t="s">
        <v>479</v>
      </c>
      <c r="Z1948" s="66" t="s">
        <v>27</v>
      </c>
      <c r="AA1948" s="66" t="str">
        <f>IF(OR(VLOOKUP(Table1[[#This Row],[sheet]],Prg!$A$7:$F$31,6,FALSE)=Prg!$O$2,VLOOKUP(Table1[[#This Row],[sheet]],Prg!$A$7:$F$31,6,FALSE)=Prg!$O$3),"Yes","No")</f>
        <v>No</v>
      </c>
      <c r="AB1948" s="66">
        <v>2026</v>
      </c>
      <c r="AC1948" s="72">
        <v>19</v>
      </c>
      <c r="AD1948" s="66">
        <f ca="1">IF(ISERROR(VLOOKUP(Table1[[#This Row],[item]],INDIRECT("'"&amp;Table1[[#This Row],[sheet]]&amp;"'!$A$8:$T$42"),Table1[[#This Row],[r]],FALSE)),"",VLOOKUP(Table1[[#This Row],[item]],INDIRECT("'"&amp;Table1[[#This Row],[sheet]]&amp;"'!$A$8:$T$42"),Table1[[#This Row],[r]],FALSE))</f>
        <v>0</v>
      </c>
      <c r="AE1948" s="72" t="str">
        <f>IF(VLOOKUP(Table1[[#This Row],[sheet]],Prg!$A$7:$J$31,10,FALSE)="","",VLOOKUP(Table1[[#This Row],[sheet]],Prg!$A$7:$J$31,10,FALSE)*1)</f>
        <v/>
      </c>
      <c r="AF1948" s="72">
        <f>VLOOKUP(Table1[[#This Row],[sheet]],Prg!$A$7:$J$31,5,FALSE)</f>
        <v>0</v>
      </c>
      <c r="AG1948" s="72">
        <f>ROW()</f>
        <v>1948</v>
      </c>
    </row>
    <row r="1949" spans="24:33" hidden="1" x14ac:dyDescent="0.3">
      <c r="X1949" s="66">
        <v>11</v>
      </c>
      <c r="Y1949" s="66" t="s">
        <v>475</v>
      </c>
      <c r="Z1949" s="66" t="s">
        <v>28</v>
      </c>
      <c r="AA1949" s="66" t="str">
        <f>IF(OR(VLOOKUP(Table1[[#This Row],[sheet]],Prg!$A$7:$F$31,6,FALSE)=Prg!$O$2,VLOOKUP(Table1[[#This Row],[sheet]],Prg!$A$7:$F$31,6,FALSE)=Prg!$O$3),"Yes","No")</f>
        <v>No</v>
      </c>
      <c r="AB1949" s="66">
        <v>2026</v>
      </c>
      <c r="AC1949" s="72">
        <v>19</v>
      </c>
      <c r="AD1949" s="66">
        <f ca="1">IF(ISERROR(VLOOKUP(Table1[[#This Row],[item]],INDIRECT("'"&amp;Table1[[#This Row],[sheet]]&amp;"'!$A$8:$T$42"),Table1[[#This Row],[r]],FALSE)),"",VLOOKUP(Table1[[#This Row],[item]],INDIRECT("'"&amp;Table1[[#This Row],[sheet]]&amp;"'!$A$8:$T$42"),Table1[[#This Row],[r]],FALSE))</f>
        <v>0</v>
      </c>
      <c r="AE1949" s="72" t="str">
        <f>IF(VLOOKUP(Table1[[#This Row],[sheet]],Prg!$A$7:$J$31,10,FALSE)="","",VLOOKUP(Table1[[#This Row],[sheet]],Prg!$A$7:$J$31,10,FALSE)*1)</f>
        <v/>
      </c>
      <c r="AF1949" s="72">
        <f>VLOOKUP(Table1[[#This Row],[sheet]],Prg!$A$7:$J$31,5,FALSE)</f>
        <v>0</v>
      </c>
      <c r="AG1949" s="72">
        <f>ROW()</f>
        <v>1949</v>
      </c>
    </row>
    <row r="1950" spans="24:33" hidden="1" x14ac:dyDescent="0.3">
      <c r="X1950" s="66">
        <v>11</v>
      </c>
      <c r="Y1950" s="66" t="s">
        <v>480</v>
      </c>
      <c r="Z1950" s="66" t="s">
        <v>29</v>
      </c>
      <c r="AA1950" s="66" t="str">
        <f>IF(OR(VLOOKUP(Table1[[#This Row],[sheet]],Prg!$A$7:$F$31,6,FALSE)=Prg!$O$2,VLOOKUP(Table1[[#This Row],[sheet]],Prg!$A$7:$F$31,6,FALSE)=Prg!$O$3),"Yes","No")</f>
        <v>No</v>
      </c>
      <c r="AB1950" s="66">
        <v>2026</v>
      </c>
      <c r="AC1950" s="72">
        <v>19</v>
      </c>
      <c r="AD1950" s="66">
        <f ca="1">IF(ISERROR(VLOOKUP(Table1[[#This Row],[item]],INDIRECT("'"&amp;Table1[[#This Row],[sheet]]&amp;"'!$A$8:$T$42"),Table1[[#This Row],[r]],FALSE)),"",VLOOKUP(Table1[[#This Row],[item]],INDIRECT("'"&amp;Table1[[#This Row],[sheet]]&amp;"'!$A$8:$T$42"),Table1[[#This Row],[r]],FALSE))</f>
        <v>0</v>
      </c>
      <c r="AE1950" s="72" t="str">
        <f>IF(VLOOKUP(Table1[[#This Row],[sheet]],Prg!$A$7:$J$31,10,FALSE)="","",VLOOKUP(Table1[[#This Row],[sheet]],Prg!$A$7:$J$31,10,FALSE)*1)</f>
        <v/>
      </c>
      <c r="AF1950" s="72">
        <f>VLOOKUP(Table1[[#This Row],[sheet]],Prg!$A$7:$J$31,5,FALSE)</f>
        <v>0</v>
      </c>
      <c r="AG1950" s="72">
        <f>ROW()</f>
        <v>1950</v>
      </c>
    </row>
    <row r="1951" spans="24:33" hidden="1" x14ac:dyDescent="0.3">
      <c r="X1951" s="66">
        <v>11</v>
      </c>
      <c r="Y1951" s="66" t="s">
        <v>481</v>
      </c>
      <c r="Z1951" s="66" t="s">
        <v>30</v>
      </c>
      <c r="AA1951" s="66" t="str">
        <f>IF(OR(VLOOKUP(Table1[[#This Row],[sheet]],Prg!$A$7:$F$31,6,FALSE)=Prg!$O$2,VLOOKUP(Table1[[#This Row],[sheet]],Prg!$A$7:$F$31,6,FALSE)=Prg!$O$3),"Yes","No")</f>
        <v>No</v>
      </c>
      <c r="AB1951" s="66">
        <v>2026</v>
      </c>
      <c r="AC1951" s="72">
        <v>19</v>
      </c>
      <c r="AD1951" s="66">
        <f ca="1">IF(ISERROR(VLOOKUP(Table1[[#This Row],[item]],INDIRECT("'"&amp;Table1[[#This Row],[sheet]]&amp;"'!$A$8:$T$42"),Table1[[#This Row],[r]],FALSE)),"",VLOOKUP(Table1[[#This Row],[item]],INDIRECT("'"&amp;Table1[[#This Row],[sheet]]&amp;"'!$A$8:$T$42"),Table1[[#This Row],[r]],FALSE))</f>
        <v>0</v>
      </c>
      <c r="AE1951" s="72" t="str">
        <f>IF(VLOOKUP(Table1[[#This Row],[sheet]],Prg!$A$7:$J$31,10,FALSE)="","",VLOOKUP(Table1[[#This Row],[sheet]],Prg!$A$7:$J$31,10,FALSE)*1)</f>
        <v/>
      </c>
      <c r="AF1951" s="72">
        <f>VLOOKUP(Table1[[#This Row],[sheet]],Prg!$A$7:$J$31,5,FALSE)</f>
        <v>0</v>
      </c>
      <c r="AG1951" s="72">
        <f>ROW()</f>
        <v>1951</v>
      </c>
    </row>
    <row r="1952" spans="24:33" hidden="1" x14ac:dyDescent="0.3">
      <c r="X1952" s="66">
        <v>11</v>
      </c>
      <c r="Y1952" s="66" t="s">
        <v>482</v>
      </c>
      <c r="Z1952" s="66" t="s">
        <v>27</v>
      </c>
      <c r="AA1952" s="66" t="str">
        <f>IF(OR(VLOOKUP(Table1[[#This Row],[sheet]],Prg!$A$7:$F$31,6,FALSE)=Prg!$O$2,VLOOKUP(Table1[[#This Row],[sheet]],Prg!$A$7:$F$31,6,FALSE)=Prg!$O$3),"Yes","No")</f>
        <v>No</v>
      </c>
      <c r="AB1952" s="66">
        <v>2026</v>
      </c>
      <c r="AC1952" s="72">
        <v>19</v>
      </c>
      <c r="AD1952" s="66">
        <f ca="1">IF(ISERROR(VLOOKUP(Table1[[#This Row],[item]],INDIRECT("'"&amp;Table1[[#This Row],[sheet]]&amp;"'!$A$8:$T$42"),Table1[[#This Row],[r]],FALSE)),"",VLOOKUP(Table1[[#This Row],[item]],INDIRECT("'"&amp;Table1[[#This Row],[sheet]]&amp;"'!$A$8:$T$42"),Table1[[#This Row],[r]],FALSE))</f>
        <v>0</v>
      </c>
      <c r="AE1952" s="72" t="str">
        <f>IF(VLOOKUP(Table1[[#This Row],[sheet]],Prg!$A$7:$J$31,10,FALSE)="","",VLOOKUP(Table1[[#This Row],[sheet]],Prg!$A$7:$J$31,10,FALSE)*1)</f>
        <v/>
      </c>
      <c r="AF1952" s="72">
        <f>VLOOKUP(Table1[[#This Row],[sheet]],Prg!$A$7:$J$31,5,FALSE)</f>
        <v>0</v>
      </c>
      <c r="AG1952" s="72">
        <f>ROW()</f>
        <v>1952</v>
      </c>
    </row>
    <row r="1953" spans="24:33" hidden="1" x14ac:dyDescent="0.3">
      <c r="X1953" s="66">
        <v>11</v>
      </c>
      <c r="Y1953" s="66" t="s">
        <v>476</v>
      </c>
      <c r="Z1953" s="66" t="s">
        <v>469</v>
      </c>
      <c r="AA1953" s="66" t="str">
        <f>IF(OR(VLOOKUP(Table1[[#This Row],[sheet]],Prg!$A$7:$F$31,6,FALSE)=Prg!$O$2,VLOOKUP(Table1[[#This Row],[sheet]],Prg!$A$7:$F$31,6,FALSE)=Prg!$O$3),"Yes","No")</f>
        <v>No</v>
      </c>
      <c r="AB1953" s="66">
        <v>2026</v>
      </c>
      <c r="AC1953" s="72">
        <v>19</v>
      </c>
      <c r="AD1953" s="66">
        <f ca="1">IF(ISERROR(VLOOKUP(Table1[[#This Row],[item]],INDIRECT("'"&amp;Table1[[#This Row],[sheet]]&amp;"'!$A$8:$T$42"),Table1[[#This Row],[r]],FALSE)),"",VLOOKUP(Table1[[#This Row],[item]],INDIRECT("'"&amp;Table1[[#This Row],[sheet]]&amp;"'!$A$8:$T$42"),Table1[[#This Row],[r]],FALSE))</f>
        <v>0</v>
      </c>
      <c r="AE1953" s="72" t="str">
        <f>IF(VLOOKUP(Table1[[#This Row],[sheet]],Prg!$A$7:$J$31,10,FALSE)="","",VLOOKUP(Table1[[#This Row],[sheet]],Prg!$A$7:$J$31,10,FALSE)*1)</f>
        <v/>
      </c>
      <c r="AF1953" s="72">
        <f>VLOOKUP(Table1[[#This Row],[sheet]],Prg!$A$7:$J$31,5,FALSE)</f>
        <v>0</v>
      </c>
      <c r="AG1953" s="72">
        <f>ROW()</f>
        <v>1953</v>
      </c>
    </row>
    <row r="1954" spans="24:33" hidden="1" x14ac:dyDescent="0.3">
      <c r="X1954" s="66">
        <v>11</v>
      </c>
      <c r="Y1954" s="66" t="s">
        <v>483</v>
      </c>
      <c r="Z1954" s="66" t="s">
        <v>470</v>
      </c>
      <c r="AA1954" s="66" t="str">
        <f>IF(OR(VLOOKUP(Table1[[#This Row],[sheet]],Prg!$A$7:$F$31,6,FALSE)=Prg!$O$2,VLOOKUP(Table1[[#This Row],[sheet]],Prg!$A$7:$F$31,6,FALSE)=Prg!$O$3),"Yes","No")</f>
        <v>No</v>
      </c>
      <c r="AB1954" s="66">
        <v>2026</v>
      </c>
      <c r="AC1954" s="72">
        <v>19</v>
      </c>
      <c r="AD1954" s="66">
        <f ca="1">IF(ISERROR(VLOOKUP(Table1[[#This Row],[item]],INDIRECT("'"&amp;Table1[[#This Row],[sheet]]&amp;"'!$A$8:$T$42"),Table1[[#This Row],[r]],FALSE)),"",VLOOKUP(Table1[[#This Row],[item]],INDIRECT("'"&amp;Table1[[#This Row],[sheet]]&amp;"'!$A$8:$T$42"),Table1[[#This Row],[r]],FALSE))</f>
        <v>0</v>
      </c>
      <c r="AE1954" s="72" t="str">
        <f>IF(VLOOKUP(Table1[[#This Row],[sheet]],Prg!$A$7:$J$31,10,FALSE)="","",VLOOKUP(Table1[[#This Row],[sheet]],Prg!$A$7:$J$31,10,FALSE)*1)</f>
        <v/>
      </c>
      <c r="AF1954" s="72">
        <f>VLOOKUP(Table1[[#This Row],[sheet]],Prg!$A$7:$J$31,5,FALSE)</f>
        <v>0</v>
      </c>
      <c r="AG1954" s="72">
        <f>ROW()</f>
        <v>1954</v>
      </c>
    </row>
    <row r="1955" spans="24:33" hidden="1" x14ac:dyDescent="0.3">
      <c r="X1955" s="66">
        <v>11</v>
      </c>
      <c r="Y1955" s="66" t="s">
        <v>484</v>
      </c>
      <c r="Z1955" s="66" t="s">
        <v>471</v>
      </c>
      <c r="AA1955" s="66" t="str">
        <f>IF(OR(VLOOKUP(Table1[[#This Row],[sheet]],Prg!$A$7:$F$31,6,FALSE)=Prg!$O$2,VLOOKUP(Table1[[#This Row],[sheet]],Prg!$A$7:$F$31,6,FALSE)=Prg!$O$3),"Yes","No")</f>
        <v>No</v>
      </c>
      <c r="AB1955" s="66">
        <v>2026</v>
      </c>
      <c r="AC1955" s="72">
        <v>19</v>
      </c>
      <c r="AD1955" s="66">
        <f ca="1">IF(ISERROR(VLOOKUP(Table1[[#This Row],[item]],INDIRECT("'"&amp;Table1[[#This Row],[sheet]]&amp;"'!$A$8:$T$42"),Table1[[#This Row],[r]],FALSE)),"",VLOOKUP(Table1[[#This Row],[item]],INDIRECT("'"&amp;Table1[[#This Row],[sheet]]&amp;"'!$A$8:$T$42"),Table1[[#This Row],[r]],FALSE))</f>
        <v>0</v>
      </c>
      <c r="AE1955" s="72" t="str">
        <f>IF(VLOOKUP(Table1[[#This Row],[sheet]],Prg!$A$7:$J$31,10,FALSE)="","",VLOOKUP(Table1[[#This Row],[sheet]],Prg!$A$7:$J$31,10,FALSE)*1)</f>
        <v/>
      </c>
      <c r="AF1955" s="72">
        <f>VLOOKUP(Table1[[#This Row],[sheet]],Prg!$A$7:$J$31,5,FALSE)</f>
        <v>0</v>
      </c>
      <c r="AG1955" s="72">
        <f>ROW()</f>
        <v>1955</v>
      </c>
    </row>
    <row r="1956" spans="24:33" hidden="1" x14ac:dyDescent="0.3">
      <c r="X1956" s="66">
        <v>11</v>
      </c>
      <c r="Y1956" s="66" t="s">
        <v>485</v>
      </c>
      <c r="Z1956" s="66" t="s">
        <v>472</v>
      </c>
      <c r="AA1956" s="66" t="str">
        <f>IF(OR(VLOOKUP(Table1[[#This Row],[sheet]],Prg!$A$7:$F$31,6,FALSE)=Prg!$O$2,VLOOKUP(Table1[[#This Row],[sheet]],Prg!$A$7:$F$31,6,FALSE)=Prg!$O$3),"Yes","No")</f>
        <v>No</v>
      </c>
      <c r="AB1956" s="66">
        <v>2026</v>
      </c>
      <c r="AC1956" s="72">
        <v>19</v>
      </c>
      <c r="AD1956" s="66">
        <f ca="1">IF(ISERROR(VLOOKUP(Table1[[#This Row],[item]],INDIRECT("'"&amp;Table1[[#This Row],[sheet]]&amp;"'!$A$8:$T$42"),Table1[[#This Row],[r]],FALSE)),"",VLOOKUP(Table1[[#This Row],[item]],INDIRECT("'"&amp;Table1[[#This Row],[sheet]]&amp;"'!$A$8:$T$42"),Table1[[#This Row],[r]],FALSE))</f>
        <v>0</v>
      </c>
      <c r="AE1956" s="72" t="str">
        <f>IF(VLOOKUP(Table1[[#This Row],[sheet]],Prg!$A$7:$J$31,10,FALSE)="","",VLOOKUP(Table1[[#This Row],[sheet]],Prg!$A$7:$J$31,10,FALSE)*1)</f>
        <v/>
      </c>
      <c r="AF1956" s="72">
        <f>VLOOKUP(Table1[[#This Row],[sheet]],Prg!$A$7:$J$31,5,FALSE)</f>
        <v>0</v>
      </c>
      <c r="AG1956" s="72">
        <f>ROW()</f>
        <v>1956</v>
      </c>
    </row>
    <row r="1957" spans="24:33" hidden="1" x14ac:dyDescent="0.3">
      <c r="X1957" s="66">
        <v>11</v>
      </c>
      <c r="Y1957" s="66" t="s">
        <v>486</v>
      </c>
      <c r="Z1957" s="66" t="s">
        <v>31</v>
      </c>
      <c r="AA1957" s="66" t="str">
        <f>IF(OR(VLOOKUP(Table1[[#This Row],[sheet]],Prg!$A$7:$F$31,6,FALSE)=Prg!$O$2,VLOOKUP(Table1[[#This Row],[sheet]],Prg!$A$7:$F$31,6,FALSE)=Prg!$O$3),"Yes","No")</f>
        <v>No</v>
      </c>
      <c r="AB1957" s="66">
        <v>2026</v>
      </c>
      <c r="AC1957" s="72">
        <v>19</v>
      </c>
      <c r="AD1957" s="66">
        <f ca="1">IF(ISERROR(VLOOKUP(Table1[[#This Row],[item]],INDIRECT("'"&amp;Table1[[#This Row],[sheet]]&amp;"'!$A$8:$T$42"),Table1[[#This Row],[r]],FALSE)),"",VLOOKUP(Table1[[#This Row],[item]],INDIRECT("'"&amp;Table1[[#This Row],[sheet]]&amp;"'!$A$8:$T$42"),Table1[[#This Row],[r]],FALSE))</f>
        <v>0</v>
      </c>
      <c r="AE1957" s="72" t="str">
        <f>IF(VLOOKUP(Table1[[#This Row],[sheet]],Prg!$A$7:$J$31,10,FALSE)="","",VLOOKUP(Table1[[#This Row],[sheet]],Prg!$A$7:$J$31,10,FALSE)*1)</f>
        <v/>
      </c>
      <c r="AF1957" s="72">
        <f>VLOOKUP(Table1[[#This Row],[sheet]],Prg!$A$7:$J$31,5,FALSE)</f>
        <v>0</v>
      </c>
      <c r="AG1957" s="72">
        <f>ROW()</f>
        <v>1957</v>
      </c>
    </row>
    <row r="1958" spans="24:33" hidden="1" x14ac:dyDescent="0.3">
      <c r="X1958" s="66">
        <v>11</v>
      </c>
      <c r="Y1958" s="70" t="s">
        <v>487</v>
      </c>
      <c r="Z1958" s="70" t="s">
        <v>12</v>
      </c>
      <c r="AA1958" s="70" t="str">
        <f>IF(OR(VLOOKUP(Table1[[#This Row],[sheet]],Prg!$A$7:$F$31,6,FALSE)=Prg!$O$2,VLOOKUP(Table1[[#This Row],[sheet]],Prg!$A$7:$F$31,6,FALSE)=Prg!$O$3),"Yes","No")</f>
        <v>No</v>
      </c>
      <c r="AB1958" s="70" t="s">
        <v>2</v>
      </c>
      <c r="AC1958" s="72">
        <v>20</v>
      </c>
      <c r="AD1958" s="66">
        <f ca="1">IF(ISERROR(VLOOKUP(Table1[[#This Row],[item]],INDIRECT("'"&amp;Table1[[#This Row],[sheet]]&amp;"'!$A$8:$T$42"),Table1[[#This Row],[r]],FALSE)),"",VLOOKUP(Table1[[#This Row],[item]],INDIRECT("'"&amp;Table1[[#This Row],[sheet]]&amp;"'!$A$8:$T$42"),Table1[[#This Row],[r]],FALSE))</f>
        <v>0</v>
      </c>
      <c r="AE1958" s="72" t="str">
        <f>IF(VLOOKUP(Table1[[#This Row],[sheet]],Prg!$A$7:$J$31,10,FALSE)="","",VLOOKUP(Table1[[#This Row],[sheet]],Prg!$A$7:$J$31,10,FALSE)*1)</f>
        <v/>
      </c>
      <c r="AF1958" s="72">
        <f>VLOOKUP(Table1[[#This Row],[sheet]],Prg!$A$7:$J$31,5,FALSE)</f>
        <v>0</v>
      </c>
      <c r="AG1958" s="72">
        <f>ROW()</f>
        <v>1958</v>
      </c>
    </row>
    <row r="1959" spans="24:33" hidden="1" x14ac:dyDescent="0.3">
      <c r="X1959" s="66">
        <v>11</v>
      </c>
      <c r="Y1959" s="66" t="s">
        <v>488</v>
      </c>
      <c r="Z1959" s="66" t="s">
        <v>13</v>
      </c>
      <c r="AA1959" s="66" t="str">
        <f>IF(OR(VLOOKUP(Table1[[#This Row],[sheet]],Prg!$A$7:$F$31,6,FALSE)=Prg!$O$2,VLOOKUP(Table1[[#This Row],[sheet]],Prg!$A$7:$F$31,6,FALSE)=Prg!$O$3),"Yes","No")</f>
        <v>No</v>
      </c>
      <c r="AB1959" s="66" t="s">
        <v>2</v>
      </c>
      <c r="AC1959" s="72">
        <v>20</v>
      </c>
      <c r="AD1959" s="66">
        <f ca="1">IF(ISERROR(VLOOKUP(Table1[[#This Row],[item]],INDIRECT("'"&amp;Table1[[#This Row],[sheet]]&amp;"'!$A$8:$T$42"),Table1[[#This Row],[r]],FALSE)),"",VLOOKUP(Table1[[#This Row],[item]],INDIRECT("'"&amp;Table1[[#This Row],[sheet]]&amp;"'!$A$8:$T$42"),Table1[[#This Row],[r]],FALSE))</f>
        <v>0</v>
      </c>
      <c r="AE1959" s="72" t="str">
        <f>IF(VLOOKUP(Table1[[#This Row],[sheet]],Prg!$A$7:$J$31,10,FALSE)="","",VLOOKUP(Table1[[#This Row],[sheet]],Prg!$A$7:$J$31,10,FALSE)*1)</f>
        <v/>
      </c>
      <c r="AF1959" s="72">
        <f>VLOOKUP(Table1[[#This Row],[sheet]],Prg!$A$7:$J$31,5,FALSE)</f>
        <v>0</v>
      </c>
      <c r="AG1959" s="72">
        <f>ROW()</f>
        <v>1959</v>
      </c>
    </row>
    <row r="1960" spans="24:33" hidden="1" x14ac:dyDescent="0.3">
      <c r="X1960" s="66">
        <v>11</v>
      </c>
      <c r="Y1960" s="66" t="s">
        <v>489</v>
      </c>
      <c r="Z1960" s="66" t="s">
        <v>14</v>
      </c>
      <c r="AA1960" s="66" t="str">
        <f>IF(OR(VLOOKUP(Table1[[#This Row],[sheet]],Prg!$A$7:$F$31,6,FALSE)=Prg!$O$2,VLOOKUP(Table1[[#This Row],[sheet]],Prg!$A$7:$F$31,6,FALSE)=Prg!$O$3),"Yes","No")</f>
        <v>No</v>
      </c>
      <c r="AB1960" s="66" t="s">
        <v>2</v>
      </c>
      <c r="AC1960" s="72">
        <v>20</v>
      </c>
      <c r="AD1960" s="66">
        <f ca="1">IF(ISERROR(VLOOKUP(Table1[[#This Row],[item]],INDIRECT("'"&amp;Table1[[#This Row],[sheet]]&amp;"'!$A$8:$T$42"),Table1[[#This Row],[r]],FALSE)),"",VLOOKUP(Table1[[#This Row],[item]],INDIRECT("'"&amp;Table1[[#This Row],[sheet]]&amp;"'!$A$8:$T$42"),Table1[[#This Row],[r]],FALSE))</f>
        <v>0</v>
      </c>
      <c r="AE1960" s="72" t="str">
        <f>IF(VLOOKUP(Table1[[#This Row],[sheet]],Prg!$A$7:$J$31,10,FALSE)="","",VLOOKUP(Table1[[#This Row],[sheet]],Prg!$A$7:$J$31,10,FALSE)*1)</f>
        <v/>
      </c>
      <c r="AF1960" s="72">
        <f>VLOOKUP(Table1[[#This Row],[sheet]],Prg!$A$7:$J$31,5,FALSE)</f>
        <v>0</v>
      </c>
      <c r="AG1960" s="72">
        <f>ROW()</f>
        <v>1960</v>
      </c>
    </row>
    <row r="1961" spans="24:33" hidden="1" x14ac:dyDescent="0.3">
      <c r="X1961" s="66">
        <v>11</v>
      </c>
      <c r="Y1961" s="66" t="s">
        <v>490</v>
      </c>
      <c r="Z1961" s="66" t="s">
        <v>464</v>
      </c>
      <c r="AA1961" s="66" t="str">
        <f>IF(OR(VLOOKUP(Table1[[#This Row],[sheet]],Prg!$A$7:$F$31,6,FALSE)=Prg!$O$2,VLOOKUP(Table1[[#This Row],[sheet]],Prg!$A$7:$F$31,6,FALSE)=Prg!$O$3),"Yes","No")</f>
        <v>No</v>
      </c>
      <c r="AB1961" s="66" t="s">
        <v>2</v>
      </c>
      <c r="AC1961" s="72">
        <v>20</v>
      </c>
      <c r="AD1961" s="66">
        <f ca="1">IF(ISERROR(VLOOKUP(Table1[[#This Row],[item]],INDIRECT("'"&amp;Table1[[#This Row],[sheet]]&amp;"'!$A$8:$T$42"),Table1[[#This Row],[r]],FALSE)),"",VLOOKUP(Table1[[#This Row],[item]],INDIRECT("'"&amp;Table1[[#This Row],[sheet]]&amp;"'!$A$8:$T$42"),Table1[[#This Row],[r]],FALSE))</f>
        <v>0</v>
      </c>
      <c r="AE1961" s="72" t="str">
        <f>IF(VLOOKUP(Table1[[#This Row],[sheet]],Prg!$A$7:$J$31,10,FALSE)="","",VLOOKUP(Table1[[#This Row],[sheet]],Prg!$A$7:$J$31,10,FALSE)*1)</f>
        <v/>
      </c>
      <c r="AF1961" s="72">
        <f>VLOOKUP(Table1[[#This Row],[sheet]],Prg!$A$7:$J$31,5,FALSE)</f>
        <v>0</v>
      </c>
      <c r="AG1961" s="72">
        <f>ROW()</f>
        <v>1961</v>
      </c>
    </row>
    <row r="1962" spans="24:33" hidden="1" x14ac:dyDescent="0.3">
      <c r="X1962" s="66">
        <v>11</v>
      </c>
      <c r="Y1962" s="66" t="s">
        <v>491</v>
      </c>
      <c r="Z1962" s="66" t="s">
        <v>15</v>
      </c>
      <c r="AA1962" s="66" t="str">
        <f>IF(OR(VLOOKUP(Table1[[#This Row],[sheet]],Prg!$A$7:$F$31,6,FALSE)=Prg!$O$2,VLOOKUP(Table1[[#This Row],[sheet]],Prg!$A$7:$F$31,6,FALSE)=Prg!$O$3),"Yes","No")</f>
        <v>No</v>
      </c>
      <c r="AB1962" s="66" t="s">
        <v>2</v>
      </c>
      <c r="AC1962" s="72">
        <v>20</v>
      </c>
      <c r="AD1962" s="66">
        <f ca="1">IF(ISERROR(VLOOKUP(Table1[[#This Row],[item]],INDIRECT("'"&amp;Table1[[#This Row],[sheet]]&amp;"'!$A$8:$T$42"),Table1[[#This Row],[r]],FALSE)),"",VLOOKUP(Table1[[#This Row],[item]],INDIRECT("'"&amp;Table1[[#This Row],[sheet]]&amp;"'!$A$8:$T$42"),Table1[[#This Row],[r]],FALSE))</f>
        <v>0</v>
      </c>
      <c r="AE1962" s="72" t="str">
        <f>IF(VLOOKUP(Table1[[#This Row],[sheet]],Prg!$A$7:$J$31,10,FALSE)="","",VLOOKUP(Table1[[#This Row],[sheet]],Prg!$A$7:$J$31,10,FALSE)*1)</f>
        <v/>
      </c>
      <c r="AF1962" s="72">
        <f>VLOOKUP(Table1[[#This Row],[sheet]],Prg!$A$7:$J$31,5,FALSE)</f>
        <v>0</v>
      </c>
      <c r="AG1962" s="72">
        <f>ROW()</f>
        <v>1962</v>
      </c>
    </row>
    <row r="1963" spans="24:33" hidden="1" x14ac:dyDescent="0.3">
      <c r="X1963" s="66">
        <v>11</v>
      </c>
      <c r="Y1963" s="66" t="s">
        <v>492</v>
      </c>
      <c r="Z1963" s="66" t="s">
        <v>16</v>
      </c>
      <c r="AA1963" s="66" t="str">
        <f>IF(OR(VLOOKUP(Table1[[#This Row],[sheet]],Prg!$A$7:$F$31,6,FALSE)=Prg!$O$2,VLOOKUP(Table1[[#This Row],[sheet]],Prg!$A$7:$F$31,6,FALSE)=Prg!$O$3),"Yes","No")</f>
        <v>No</v>
      </c>
      <c r="AB1963" s="66" t="s">
        <v>2</v>
      </c>
      <c r="AC1963" s="72">
        <v>20</v>
      </c>
      <c r="AD1963" s="66">
        <f ca="1">IF(ISERROR(VLOOKUP(Table1[[#This Row],[item]],INDIRECT("'"&amp;Table1[[#This Row],[sheet]]&amp;"'!$A$8:$T$42"),Table1[[#This Row],[r]],FALSE)),"",VLOOKUP(Table1[[#This Row],[item]],INDIRECT("'"&amp;Table1[[#This Row],[sheet]]&amp;"'!$A$8:$T$42"),Table1[[#This Row],[r]],FALSE))</f>
        <v>0</v>
      </c>
      <c r="AE1963" s="72" t="str">
        <f>IF(VLOOKUP(Table1[[#This Row],[sheet]],Prg!$A$7:$J$31,10,FALSE)="","",VLOOKUP(Table1[[#This Row],[sheet]],Prg!$A$7:$J$31,10,FALSE)*1)</f>
        <v/>
      </c>
      <c r="AF1963" s="72">
        <f>VLOOKUP(Table1[[#This Row],[sheet]],Prg!$A$7:$J$31,5,FALSE)</f>
        <v>0</v>
      </c>
      <c r="AG1963" s="72">
        <f>ROW()</f>
        <v>1963</v>
      </c>
    </row>
    <row r="1964" spans="24:33" hidden="1" x14ac:dyDescent="0.3">
      <c r="X1964" s="66">
        <v>11</v>
      </c>
      <c r="Y1964" s="66" t="s">
        <v>493</v>
      </c>
      <c r="Z1964" s="66" t="s">
        <v>17</v>
      </c>
      <c r="AA1964" s="66" t="str">
        <f>IF(OR(VLOOKUP(Table1[[#This Row],[sheet]],Prg!$A$7:$F$31,6,FALSE)=Prg!$O$2,VLOOKUP(Table1[[#This Row],[sheet]],Prg!$A$7:$F$31,6,FALSE)=Prg!$O$3),"Yes","No")</f>
        <v>No</v>
      </c>
      <c r="AB1964" s="66" t="s">
        <v>2</v>
      </c>
      <c r="AC1964" s="72">
        <v>20</v>
      </c>
      <c r="AD1964" s="66">
        <f ca="1">IF(ISERROR(VLOOKUP(Table1[[#This Row],[item]],INDIRECT("'"&amp;Table1[[#This Row],[sheet]]&amp;"'!$A$8:$T$42"),Table1[[#This Row],[r]],FALSE)),"",VLOOKUP(Table1[[#This Row],[item]],INDIRECT("'"&amp;Table1[[#This Row],[sheet]]&amp;"'!$A$8:$T$42"),Table1[[#This Row],[r]],FALSE))</f>
        <v>0</v>
      </c>
      <c r="AE1964" s="72" t="str">
        <f>IF(VLOOKUP(Table1[[#This Row],[sheet]],Prg!$A$7:$J$31,10,FALSE)="","",VLOOKUP(Table1[[#This Row],[sheet]],Prg!$A$7:$J$31,10,FALSE)*1)</f>
        <v/>
      </c>
      <c r="AF1964" s="72">
        <f>VLOOKUP(Table1[[#This Row],[sheet]],Prg!$A$7:$J$31,5,FALSE)</f>
        <v>0</v>
      </c>
      <c r="AG1964" s="72">
        <f>ROW()</f>
        <v>1964</v>
      </c>
    </row>
    <row r="1965" spans="24:33" hidden="1" x14ac:dyDescent="0.3">
      <c r="X1965" s="66">
        <v>11</v>
      </c>
      <c r="Y1965" s="66" t="s">
        <v>494</v>
      </c>
      <c r="Z1965" s="66" t="s">
        <v>465</v>
      </c>
      <c r="AA1965" s="66" t="str">
        <f>IF(OR(VLOOKUP(Table1[[#This Row],[sheet]],Prg!$A$7:$F$31,6,FALSE)=Prg!$O$2,VLOOKUP(Table1[[#This Row],[sheet]],Prg!$A$7:$F$31,6,FALSE)=Prg!$O$3),"Yes","No")</f>
        <v>No</v>
      </c>
      <c r="AB1965" s="66" t="s">
        <v>2</v>
      </c>
      <c r="AC1965" s="72">
        <v>20</v>
      </c>
      <c r="AD1965" s="66">
        <f ca="1">IF(ISERROR(VLOOKUP(Table1[[#This Row],[item]],INDIRECT("'"&amp;Table1[[#This Row],[sheet]]&amp;"'!$A$8:$T$42"),Table1[[#This Row],[r]],FALSE)),"",VLOOKUP(Table1[[#This Row],[item]],INDIRECT("'"&amp;Table1[[#This Row],[sheet]]&amp;"'!$A$8:$T$42"),Table1[[#This Row],[r]],FALSE))</f>
        <v>0</v>
      </c>
      <c r="AE1965" s="72" t="str">
        <f>IF(VLOOKUP(Table1[[#This Row],[sheet]],Prg!$A$7:$J$31,10,FALSE)="","",VLOOKUP(Table1[[#This Row],[sheet]],Prg!$A$7:$J$31,10,FALSE)*1)</f>
        <v/>
      </c>
      <c r="AF1965" s="72">
        <f>VLOOKUP(Table1[[#This Row],[sheet]],Prg!$A$7:$J$31,5,FALSE)</f>
        <v>0</v>
      </c>
      <c r="AG1965" s="72">
        <f>ROW()</f>
        <v>1965</v>
      </c>
    </row>
    <row r="1966" spans="24:33" hidden="1" x14ac:dyDescent="0.3">
      <c r="X1966" s="66">
        <v>11</v>
      </c>
      <c r="Y1966" s="66" t="s">
        <v>495</v>
      </c>
      <c r="Z1966" s="66" t="s">
        <v>18</v>
      </c>
      <c r="AA1966" s="66" t="str">
        <f>IF(OR(VLOOKUP(Table1[[#This Row],[sheet]],Prg!$A$7:$F$31,6,FALSE)=Prg!$O$2,VLOOKUP(Table1[[#This Row],[sheet]],Prg!$A$7:$F$31,6,FALSE)=Prg!$O$3),"Yes","No")</f>
        <v>No</v>
      </c>
      <c r="AB1966" s="66" t="s">
        <v>2</v>
      </c>
      <c r="AC1966" s="72">
        <v>20</v>
      </c>
      <c r="AD1966" s="66">
        <f ca="1">IF(ISERROR(VLOOKUP(Table1[[#This Row],[item]],INDIRECT("'"&amp;Table1[[#This Row],[sheet]]&amp;"'!$A$8:$T$42"),Table1[[#This Row],[r]],FALSE)),"",VLOOKUP(Table1[[#This Row],[item]],INDIRECT("'"&amp;Table1[[#This Row],[sheet]]&amp;"'!$A$8:$T$42"),Table1[[#This Row],[r]],FALSE))</f>
        <v>0</v>
      </c>
      <c r="AE1966" s="72" t="str">
        <f>IF(VLOOKUP(Table1[[#This Row],[sheet]],Prg!$A$7:$J$31,10,FALSE)="","",VLOOKUP(Table1[[#This Row],[sheet]],Prg!$A$7:$J$31,10,FALSE)*1)</f>
        <v/>
      </c>
      <c r="AF1966" s="72">
        <f>VLOOKUP(Table1[[#This Row],[sheet]],Prg!$A$7:$J$31,5,FALSE)</f>
        <v>0</v>
      </c>
      <c r="AG1966" s="72">
        <f>ROW()</f>
        <v>1966</v>
      </c>
    </row>
    <row r="1967" spans="24:33" hidden="1" x14ac:dyDescent="0.3">
      <c r="X1967" s="66">
        <v>11</v>
      </c>
      <c r="Y1967" s="66" t="s">
        <v>496</v>
      </c>
      <c r="Z1967" s="66" t="s">
        <v>19</v>
      </c>
      <c r="AA1967" s="66" t="str">
        <f>IF(OR(VLOOKUP(Table1[[#This Row],[sheet]],Prg!$A$7:$F$31,6,FALSE)=Prg!$O$2,VLOOKUP(Table1[[#This Row],[sheet]],Prg!$A$7:$F$31,6,FALSE)=Prg!$O$3),"Yes","No")</f>
        <v>No</v>
      </c>
      <c r="AB1967" s="66" t="s">
        <v>2</v>
      </c>
      <c r="AC1967" s="72">
        <v>20</v>
      </c>
      <c r="AD1967" s="66">
        <f ca="1">IF(ISERROR(VLOOKUP(Table1[[#This Row],[item]],INDIRECT("'"&amp;Table1[[#This Row],[sheet]]&amp;"'!$A$8:$T$42"),Table1[[#This Row],[r]],FALSE)),"",VLOOKUP(Table1[[#This Row],[item]],INDIRECT("'"&amp;Table1[[#This Row],[sheet]]&amp;"'!$A$8:$T$42"),Table1[[#This Row],[r]],FALSE))</f>
        <v>0</v>
      </c>
      <c r="AE1967" s="72" t="str">
        <f>IF(VLOOKUP(Table1[[#This Row],[sheet]],Prg!$A$7:$J$31,10,FALSE)="","",VLOOKUP(Table1[[#This Row],[sheet]],Prg!$A$7:$J$31,10,FALSE)*1)</f>
        <v/>
      </c>
      <c r="AF1967" s="72">
        <f>VLOOKUP(Table1[[#This Row],[sheet]],Prg!$A$7:$J$31,5,FALSE)</f>
        <v>0</v>
      </c>
      <c r="AG1967" s="72">
        <f>ROW()</f>
        <v>1967</v>
      </c>
    </row>
    <row r="1968" spans="24:33" hidden="1" x14ac:dyDescent="0.3">
      <c r="X1968" s="66">
        <v>11</v>
      </c>
      <c r="Y1968" s="66" t="s">
        <v>497</v>
      </c>
      <c r="Z1968" s="66" t="s">
        <v>20</v>
      </c>
      <c r="AA1968" s="66" t="str">
        <f>IF(OR(VLOOKUP(Table1[[#This Row],[sheet]],Prg!$A$7:$F$31,6,FALSE)=Prg!$O$2,VLOOKUP(Table1[[#This Row],[sheet]],Prg!$A$7:$F$31,6,FALSE)=Prg!$O$3),"Yes","No")</f>
        <v>No</v>
      </c>
      <c r="AB1968" s="66" t="s">
        <v>2</v>
      </c>
      <c r="AC1968" s="72">
        <v>20</v>
      </c>
      <c r="AD1968" s="66">
        <f ca="1">IF(ISERROR(VLOOKUP(Table1[[#This Row],[item]],INDIRECT("'"&amp;Table1[[#This Row],[sheet]]&amp;"'!$A$8:$T$42"),Table1[[#This Row],[r]],FALSE)),"",VLOOKUP(Table1[[#This Row],[item]],INDIRECT("'"&amp;Table1[[#This Row],[sheet]]&amp;"'!$A$8:$T$42"),Table1[[#This Row],[r]],FALSE))</f>
        <v>0</v>
      </c>
      <c r="AE1968" s="72" t="str">
        <f>IF(VLOOKUP(Table1[[#This Row],[sheet]],Prg!$A$7:$J$31,10,FALSE)="","",VLOOKUP(Table1[[#This Row],[sheet]],Prg!$A$7:$J$31,10,FALSE)*1)</f>
        <v/>
      </c>
      <c r="AF1968" s="72">
        <f>VLOOKUP(Table1[[#This Row],[sheet]],Prg!$A$7:$J$31,5,FALSE)</f>
        <v>0</v>
      </c>
      <c r="AG1968" s="72">
        <f>ROW()</f>
        <v>1968</v>
      </c>
    </row>
    <row r="1969" spans="24:33" hidden="1" x14ac:dyDescent="0.3">
      <c r="X1969" s="66">
        <v>11</v>
      </c>
      <c r="Y1969" s="66" t="s">
        <v>498</v>
      </c>
      <c r="Z1969" s="66" t="s">
        <v>466</v>
      </c>
      <c r="AA1969" s="66" t="str">
        <f>IF(OR(VLOOKUP(Table1[[#This Row],[sheet]],Prg!$A$7:$F$31,6,FALSE)=Prg!$O$2,VLOOKUP(Table1[[#This Row],[sheet]],Prg!$A$7:$F$31,6,FALSE)=Prg!$O$3),"Yes","No")</f>
        <v>No</v>
      </c>
      <c r="AB1969" s="66" t="s">
        <v>2</v>
      </c>
      <c r="AC1969" s="72">
        <v>20</v>
      </c>
      <c r="AD1969" s="66">
        <f ca="1">IF(ISERROR(VLOOKUP(Table1[[#This Row],[item]],INDIRECT("'"&amp;Table1[[#This Row],[sheet]]&amp;"'!$A$8:$T$42"),Table1[[#This Row],[r]],FALSE)),"",VLOOKUP(Table1[[#This Row],[item]],INDIRECT("'"&amp;Table1[[#This Row],[sheet]]&amp;"'!$A$8:$T$42"),Table1[[#This Row],[r]],FALSE))</f>
        <v>0</v>
      </c>
      <c r="AE1969" s="72" t="str">
        <f>IF(VLOOKUP(Table1[[#This Row],[sheet]],Prg!$A$7:$J$31,10,FALSE)="","",VLOOKUP(Table1[[#This Row],[sheet]],Prg!$A$7:$J$31,10,FALSE)*1)</f>
        <v/>
      </c>
      <c r="AF1969" s="72">
        <f>VLOOKUP(Table1[[#This Row],[sheet]],Prg!$A$7:$J$31,5,FALSE)</f>
        <v>0</v>
      </c>
      <c r="AG1969" s="72">
        <f>ROW()</f>
        <v>1969</v>
      </c>
    </row>
    <row r="1970" spans="24:33" hidden="1" x14ac:dyDescent="0.3">
      <c r="X1970" s="66">
        <v>11</v>
      </c>
      <c r="Y1970" s="66" t="s">
        <v>499</v>
      </c>
      <c r="Z1970" s="66" t="s">
        <v>21</v>
      </c>
      <c r="AA1970" s="66" t="str">
        <f>IF(OR(VLOOKUP(Table1[[#This Row],[sheet]],Prg!$A$7:$F$31,6,FALSE)=Prg!$O$2,VLOOKUP(Table1[[#This Row],[sheet]],Prg!$A$7:$F$31,6,FALSE)=Prg!$O$3),"Yes","No")</f>
        <v>No</v>
      </c>
      <c r="AB1970" s="66" t="s">
        <v>2</v>
      </c>
      <c r="AC1970" s="72">
        <v>20</v>
      </c>
      <c r="AD1970" s="66">
        <f ca="1">IF(ISERROR(VLOOKUP(Table1[[#This Row],[item]],INDIRECT("'"&amp;Table1[[#This Row],[sheet]]&amp;"'!$A$8:$T$42"),Table1[[#This Row],[r]],FALSE)),"",VLOOKUP(Table1[[#This Row],[item]],INDIRECT("'"&amp;Table1[[#This Row],[sheet]]&amp;"'!$A$8:$T$42"),Table1[[#This Row],[r]],FALSE))</f>
        <v>0</v>
      </c>
      <c r="AE1970" s="72" t="str">
        <f>IF(VLOOKUP(Table1[[#This Row],[sheet]],Prg!$A$7:$J$31,10,FALSE)="","",VLOOKUP(Table1[[#This Row],[sheet]],Prg!$A$7:$J$31,10,FALSE)*1)</f>
        <v/>
      </c>
      <c r="AF1970" s="72">
        <f>VLOOKUP(Table1[[#This Row],[sheet]],Prg!$A$7:$J$31,5,FALSE)</f>
        <v>0</v>
      </c>
      <c r="AG1970" s="72">
        <f>ROW()</f>
        <v>1970</v>
      </c>
    </row>
    <row r="1971" spans="24:33" hidden="1" x14ac:dyDescent="0.3">
      <c r="X1971" s="66">
        <v>11</v>
      </c>
      <c r="Y1971" s="66" t="s">
        <v>500</v>
      </c>
      <c r="Z1971" s="66" t="s">
        <v>22</v>
      </c>
      <c r="AA1971" s="66" t="str">
        <f>IF(OR(VLOOKUP(Table1[[#This Row],[sheet]],Prg!$A$7:$F$31,6,FALSE)=Prg!$O$2,VLOOKUP(Table1[[#This Row],[sheet]],Prg!$A$7:$F$31,6,FALSE)=Prg!$O$3),"Yes","No")</f>
        <v>No</v>
      </c>
      <c r="AB1971" s="66" t="s">
        <v>2</v>
      </c>
      <c r="AC1971" s="72">
        <v>20</v>
      </c>
      <c r="AD1971" s="66">
        <f ca="1">IF(ISERROR(VLOOKUP(Table1[[#This Row],[item]],INDIRECT("'"&amp;Table1[[#This Row],[sheet]]&amp;"'!$A$8:$T$42"),Table1[[#This Row],[r]],FALSE)),"",VLOOKUP(Table1[[#This Row],[item]],INDIRECT("'"&amp;Table1[[#This Row],[sheet]]&amp;"'!$A$8:$T$42"),Table1[[#This Row],[r]],FALSE))</f>
        <v>0</v>
      </c>
      <c r="AE1971" s="72" t="str">
        <f>IF(VLOOKUP(Table1[[#This Row],[sheet]],Prg!$A$7:$J$31,10,FALSE)="","",VLOOKUP(Table1[[#This Row],[sheet]],Prg!$A$7:$J$31,10,FALSE)*1)</f>
        <v/>
      </c>
      <c r="AF1971" s="72">
        <f>VLOOKUP(Table1[[#This Row],[sheet]],Prg!$A$7:$J$31,5,FALSE)</f>
        <v>0</v>
      </c>
      <c r="AG1971" s="72">
        <f>ROW()</f>
        <v>1971</v>
      </c>
    </row>
    <row r="1972" spans="24:33" hidden="1" x14ac:dyDescent="0.3">
      <c r="X1972" s="66">
        <v>11</v>
      </c>
      <c r="Y1972" s="66" t="s">
        <v>501</v>
      </c>
      <c r="Z1972" s="66" t="s">
        <v>23</v>
      </c>
      <c r="AA1972" s="66" t="str">
        <f>IF(OR(VLOOKUP(Table1[[#This Row],[sheet]],Prg!$A$7:$F$31,6,FALSE)=Prg!$O$2,VLOOKUP(Table1[[#This Row],[sheet]],Prg!$A$7:$F$31,6,FALSE)=Prg!$O$3),"Yes","No")</f>
        <v>No</v>
      </c>
      <c r="AB1972" s="66" t="s">
        <v>2</v>
      </c>
      <c r="AC1972" s="72">
        <v>20</v>
      </c>
      <c r="AD1972" s="66">
        <f ca="1">IF(ISERROR(VLOOKUP(Table1[[#This Row],[item]],INDIRECT("'"&amp;Table1[[#This Row],[sheet]]&amp;"'!$A$8:$T$42"),Table1[[#This Row],[r]],FALSE)),"",VLOOKUP(Table1[[#This Row],[item]],INDIRECT("'"&amp;Table1[[#This Row],[sheet]]&amp;"'!$A$8:$T$42"),Table1[[#This Row],[r]],FALSE))</f>
        <v>0</v>
      </c>
      <c r="AE1972" s="72" t="str">
        <f>IF(VLOOKUP(Table1[[#This Row],[sheet]],Prg!$A$7:$J$31,10,FALSE)="","",VLOOKUP(Table1[[#This Row],[sheet]],Prg!$A$7:$J$31,10,FALSE)*1)</f>
        <v/>
      </c>
      <c r="AF1972" s="72">
        <f>VLOOKUP(Table1[[#This Row],[sheet]],Prg!$A$7:$J$31,5,FALSE)</f>
        <v>0</v>
      </c>
      <c r="AG1972" s="72">
        <f>ROW()</f>
        <v>1972</v>
      </c>
    </row>
    <row r="1973" spans="24:33" hidden="1" x14ac:dyDescent="0.3">
      <c r="X1973" s="66">
        <v>11</v>
      </c>
      <c r="Y1973" s="66" t="s">
        <v>502</v>
      </c>
      <c r="Z1973" s="66" t="s">
        <v>467</v>
      </c>
      <c r="AA1973" s="66" t="str">
        <f>IF(OR(VLOOKUP(Table1[[#This Row],[sheet]],Prg!$A$7:$F$31,6,FALSE)=Prg!$O$2,VLOOKUP(Table1[[#This Row],[sheet]],Prg!$A$7:$F$31,6,FALSE)=Prg!$O$3),"Yes","No")</f>
        <v>No</v>
      </c>
      <c r="AB1973" s="66" t="s">
        <v>2</v>
      </c>
      <c r="AC1973" s="72">
        <v>20</v>
      </c>
      <c r="AD1973" s="66">
        <f ca="1">IF(ISERROR(VLOOKUP(Table1[[#This Row],[item]],INDIRECT("'"&amp;Table1[[#This Row],[sheet]]&amp;"'!$A$8:$T$42"),Table1[[#This Row],[r]],FALSE)),"",VLOOKUP(Table1[[#This Row],[item]],INDIRECT("'"&amp;Table1[[#This Row],[sheet]]&amp;"'!$A$8:$T$42"),Table1[[#This Row],[r]],FALSE))</f>
        <v>0</v>
      </c>
      <c r="AE1973" s="72" t="str">
        <f>IF(VLOOKUP(Table1[[#This Row],[sheet]],Prg!$A$7:$J$31,10,FALSE)="","",VLOOKUP(Table1[[#This Row],[sheet]],Prg!$A$7:$J$31,10,FALSE)*1)</f>
        <v/>
      </c>
      <c r="AF1973" s="72">
        <f>VLOOKUP(Table1[[#This Row],[sheet]],Prg!$A$7:$J$31,5,FALSE)</f>
        <v>0</v>
      </c>
      <c r="AG1973" s="72">
        <f>ROW()</f>
        <v>1973</v>
      </c>
    </row>
    <row r="1974" spans="24:33" hidden="1" x14ac:dyDescent="0.3">
      <c r="X1974" s="66">
        <v>11</v>
      </c>
      <c r="Y1974" s="66" t="s">
        <v>473</v>
      </c>
      <c r="Z1974" s="66" t="s">
        <v>1</v>
      </c>
      <c r="AA1974" s="66" t="str">
        <f>IF(OR(VLOOKUP(Table1[[#This Row],[sheet]],Prg!$A$7:$F$31,6,FALSE)=Prg!$O$2,VLOOKUP(Table1[[#This Row],[sheet]],Prg!$A$7:$F$31,6,FALSE)=Prg!$O$3),"Yes","No")</f>
        <v>No</v>
      </c>
      <c r="AB1974" s="66" t="s">
        <v>2</v>
      </c>
      <c r="AC1974" s="72">
        <v>20</v>
      </c>
      <c r="AD1974" s="66">
        <f ca="1">IF(ISERROR(VLOOKUP(Table1[[#This Row],[item]],INDIRECT("'"&amp;Table1[[#This Row],[sheet]]&amp;"'!$A$8:$T$42"),Table1[[#This Row],[r]],FALSE)),"",VLOOKUP(Table1[[#This Row],[item]],INDIRECT("'"&amp;Table1[[#This Row],[sheet]]&amp;"'!$A$8:$T$42"),Table1[[#This Row],[r]],FALSE))</f>
        <v>0</v>
      </c>
      <c r="AE1974" s="72" t="str">
        <f>IF(VLOOKUP(Table1[[#This Row],[sheet]],Prg!$A$7:$J$31,10,FALSE)="","",VLOOKUP(Table1[[#This Row],[sheet]],Prg!$A$7:$J$31,10,FALSE)*1)</f>
        <v/>
      </c>
      <c r="AF1974" s="72">
        <f>VLOOKUP(Table1[[#This Row],[sheet]],Prg!$A$7:$J$31,5,FALSE)</f>
        <v>0</v>
      </c>
      <c r="AG1974" s="72">
        <f>ROW()</f>
        <v>1974</v>
      </c>
    </row>
    <row r="1975" spans="24:33" hidden="1" x14ac:dyDescent="0.3">
      <c r="X1975" s="66">
        <v>11</v>
      </c>
      <c r="Y1975" s="66" t="s">
        <v>474</v>
      </c>
      <c r="Z1975" s="66" t="s">
        <v>24</v>
      </c>
      <c r="AA1975" s="66" t="str">
        <f>IF(OR(VLOOKUP(Table1[[#This Row],[sheet]],Prg!$A$7:$F$31,6,FALSE)=Prg!$O$2,VLOOKUP(Table1[[#This Row],[sheet]],Prg!$A$7:$F$31,6,FALSE)=Prg!$O$3),"Yes","No")</f>
        <v>No</v>
      </c>
      <c r="AB1975" s="66" t="s">
        <v>2</v>
      </c>
      <c r="AC1975" s="72">
        <v>20</v>
      </c>
      <c r="AD1975" s="66">
        <f ca="1">IF(ISERROR(VLOOKUP(Table1[[#This Row],[item]],INDIRECT("'"&amp;Table1[[#This Row],[sheet]]&amp;"'!$A$8:$T$42"),Table1[[#This Row],[r]],FALSE)),"",VLOOKUP(Table1[[#This Row],[item]],INDIRECT("'"&amp;Table1[[#This Row],[sheet]]&amp;"'!$A$8:$T$42"),Table1[[#This Row],[r]],FALSE))</f>
        <v>0</v>
      </c>
      <c r="AE1975" s="72" t="str">
        <f>IF(VLOOKUP(Table1[[#This Row],[sheet]],Prg!$A$7:$J$31,10,FALSE)="","",VLOOKUP(Table1[[#This Row],[sheet]],Prg!$A$7:$J$31,10,FALSE)*1)</f>
        <v/>
      </c>
      <c r="AF1975" s="72">
        <f>VLOOKUP(Table1[[#This Row],[sheet]],Prg!$A$7:$J$31,5,FALSE)</f>
        <v>0</v>
      </c>
      <c r="AG1975" s="72">
        <f>ROW()</f>
        <v>1975</v>
      </c>
    </row>
    <row r="1976" spans="24:33" hidden="1" x14ac:dyDescent="0.3">
      <c r="X1976" s="66">
        <v>11</v>
      </c>
      <c r="Y1976" s="66" t="s">
        <v>477</v>
      </c>
      <c r="Z1976" s="66" t="s">
        <v>25</v>
      </c>
      <c r="AA1976" s="66" t="str">
        <f>IF(OR(VLOOKUP(Table1[[#This Row],[sheet]],Prg!$A$7:$F$31,6,FALSE)=Prg!$O$2,VLOOKUP(Table1[[#This Row],[sheet]],Prg!$A$7:$F$31,6,FALSE)=Prg!$O$3),"Yes","No")</f>
        <v>No</v>
      </c>
      <c r="AB1976" s="66" t="s">
        <v>2</v>
      </c>
      <c r="AC1976" s="72">
        <v>20</v>
      </c>
      <c r="AD1976" s="66">
        <f ca="1">IF(ISERROR(VLOOKUP(Table1[[#This Row],[item]],INDIRECT("'"&amp;Table1[[#This Row],[sheet]]&amp;"'!$A$8:$T$42"),Table1[[#This Row],[r]],FALSE)),"",VLOOKUP(Table1[[#This Row],[item]],INDIRECT("'"&amp;Table1[[#This Row],[sheet]]&amp;"'!$A$8:$T$42"),Table1[[#This Row],[r]],FALSE))</f>
        <v>0</v>
      </c>
      <c r="AE1976" s="72" t="str">
        <f>IF(VLOOKUP(Table1[[#This Row],[sheet]],Prg!$A$7:$J$31,10,FALSE)="","",VLOOKUP(Table1[[#This Row],[sheet]],Prg!$A$7:$J$31,10,FALSE)*1)</f>
        <v/>
      </c>
      <c r="AF1976" s="72">
        <f>VLOOKUP(Table1[[#This Row],[sheet]],Prg!$A$7:$J$31,5,FALSE)</f>
        <v>0</v>
      </c>
      <c r="AG1976" s="72">
        <f>ROW()</f>
        <v>1976</v>
      </c>
    </row>
    <row r="1977" spans="24:33" hidden="1" x14ac:dyDescent="0.3">
      <c r="X1977" s="66">
        <v>11</v>
      </c>
      <c r="Y1977" s="66" t="s">
        <v>478</v>
      </c>
      <c r="Z1977" s="66" t="s">
        <v>26</v>
      </c>
      <c r="AA1977" s="66" t="str">
        <f>IF(OR(VLOOKUP(Table1[[#This Row],[sheet]],Prg!$A$7:$F$31,6,FALSE)=Prg!$O$2,VLOOKUP(Table1[[#This Row],[sheet]],Prg!$A$7:$F$31,6,FALSE)=Prg!$O$3),"Yes","No")</f>
        <v>No</v>
      </c>
      <c r="AB1977" s="66" t="s">
        <v>2</v>
      </c>
      <c r="AC1977" s="72">
        <v>20</v>
      </c>
      <c r="AD1977" s="66">
        <f ca="1">IF(ISERROR(VLOOKUP(Table1[[#This Row],[item]],INDIRECT("'"&amp;Table1[[#This Row],[sheet]]&amp;"'!$A$8:$T$42"),Table1[[#This Row],[r]],FALSE)),"",VLOOKUP(Table1[[#This Row],[item]],INDIRECT("'"&amp;Table1[[#This Row],[sheet]]&amp;"'!$A$8:$T$42"),Table1[[#This Row],[r]],FALSE))</f>
        <v>0</v>
      </c>
      <c r="AE1977" s="72" t="str">
        <f>IF(VLOOKUP(Table1[[#This Row],[sheet]],Prg!$A$7:$J$31,10,FALSE)="","",VLOOKUP(Table1[[#This Row],[sheet]],Prg!$A$7:$J$31,10,FALSE)*1)</f>
        <v/>
      </c>
      <c r="AF1977" s="72">
        <f>VLOOKUP(Table1[[#This Row],[sheet]],Prg!$A$7:$J$31,5,FALSE)</f>
        <v>0</v>
      </c>
      <c r="AG1977" s="72">
        <f>ROW()</f>
        <v>1977</v>
      </c>
    </row>
    <row r="1978" spans="24:33" hidden="1" x14ac:dyDescent="0.3">
      <c r="X1978" s="66">
        <v>11</v>
      </c>
      <c r="Y1978" s="66" t="s">
        <v>479</v>
      </c>
      <c r="Z1978" s="66" t="s">
        <v>27</v>
      </c>
      <c r="AA1978" s="66" t="str">
        <f>IF(OR(VLOOKUP(Table1[[#This Row],[sheet]],Prg!$A$7:$F$31,6,FALSE)=Prg!$O$2,VLOOKUP(Table1[[#This Row],[sheet]],Prg!$A$7:$F$31,6,FALSE)=Prg!$O$3),"Yes","No")</f>
        <v>No</v>
      </c>
      <c r="AB1978" s="66" t="s">
        <v>2</v>
      </c>
      <c r="AC1978" s="72">
        <v>20</v>
      </c>
      <c r="AD1978" s="66">
        <f ca="1">IF(ISERROR(VLOOKUP(Table1[[#This Row],[item]],INDIRECT("'"&amp;Table1[[#This Row],[sheet]]&amp;"'!$A$8:$T$42"),Table1[[#This Row],[r]],FALSE)),"",VLOOKUP(Table1[[#This Row],[item]],INDIRECT("'"&amp;Table1[[#This Row],[sheet]]&amp;"'!$A$8:$T$42"),Table1[[#This Row],[r]],FALSE))</f>
        <v>0</v>
      </c>
      <c r="AE1978" s="72" t="str">
        <f>IF(VLOOKUP(Table1[[#This Row],[sheet]],Prg!$A$7:$J$31,10,FALSE)="","",VLOOKUP(Table1[[#This Row],[sheet]],Prg!$A$7:$J$31,10,FALSE)*1)</f>
        <v/>
      </c>
      <c r="AF1978" s="72">
        <f>VLOOKUP(Table1[[#This Row],[sheet]],Prg!$A$7:$J$31,5,FALSE)</f>
        <v>0</v>
      </c>
      <c r="AG1978" s="72">
        <f>ROW()</f>
        <v>1978</v>
      </c>
    </row>
    <row r="1979" spans="24:33" hidden="1" x14ac:dyDescent="0.3">
      <c r="X1979" s="66">
        <v>11</v>
      </c>
      <c r="Y1979" s="66" t="s">
        <v>475</v>
      </c>
      <c r="Z1979" s="66" t="s">
        <v>28</v>
      </c>
      <c r="AA1979" s="66" t="str">
        <f>IF(OR(VLOOKUP(Table1[[#This Row],[sheet]],Prg!$A$7:$F$31,6,FALSE)=Prg!$O$2,VLOOKUP(Table1[[#This Row],[sheet]],Prg!$A$7:$F$31,6,FALSE)=Prg!$O$3),"Yes","No")</f>
        <v>No</v>
      </c>
      <c r="AB1979" s="66" t="s">
        <v>2</v>
      </c>
      <c r="AC1979" s="72">
        <v>20</v>
      </c>
      <c r="AD1979" s="66">
        <f ca="1">IF(ISERROR(VLOOKUP(Table1[[#This Row],[item]],INDIRECT("'"&amp;Table1[[#This Row],[sheet]]&amp;"'!$A$8:$T$42"),Table1[[#This Row],[r]],FALSE)),"",VLOOKUP(Table1[[#This Row],[item]],INDIRECT("'"&amp;Table1[[#This Row],[sheet]]&amp;"'!$A$8:$T$42"),Table1[[#This Row],[r]],FALSE))</f>
        <v>0</v>
      </c>
      <c r="AE1979" s="72" t="str">
        <f>IF(VLOOKUP(Table1[[#This Row],[sheet]],Prg!$A$7:$J$31,10,FALSE)="","",VLOOKUP(Table1[[#This Row],[sheet]],Prg!$A$7:$J$31,10,FALSE)*1)</f>
        <v/>
      </c>
      <c r="AF1979" s="72">
        <f>VLOOKUP(Table1[[#This Row],[sheet]],Prg!$A$7:$J$31,5,FALSE)</f>
        <v>0</v>
      </c>
      <c r="AG1979" s="72">
        <f>ROW()</f>
        <v>1979</v>
      </c>
    </row>
    <row r="1980" spans="24:33" hidden="1" x14ac:dyDescent="0.3">
      <c r="X1980" s="66">
        <v>11</v>
      </c>
      <c r="Y1980" s="66" t="s">
        <v>480</v>
      </c>
      <c r="Z1980" s="66" t="s">
        <v>29</v>
      </c>
      <c r="AA1980" s="66" t="str">
        <f>IF(OR(VLOOKUP(Table1[[#This Row],[sheet]],Prg!$A$7:$F$31,6,FALSE)=Prg!$O$2,VLOOKUP(Table1[[#This Row],[sheet]],Prg!$A$7:$F$31,6,FALSE)=Prg!$O$3),"Yes","No")</f>
        <v>No</v>
      </c>
      <c r="AB1980" s="66" t="s">
        <v>2</v>
      </c>
      <c r="AC1980" s="72">
        <v>20</v>
      </c>
      <c r="AD1980" s="66">
        <f ca="1">IF(ISERROR(VLOOKUP(Table1[[#This Row],[item]],INDIRECT("'"&amp;Table1[[#This Row],[sheet]]&amp;"'!$A$8:$T$42"),Table1[[#This Row],[r]],FALSE)),"",VLOOKUP(Table1[[#This Row],[item]],INDIRECT("'"&amp;Table1[[#This Row],[sheet]]&amp;"'!$A$8:$T$42"),Table1[[#This Row],[r]],FALSE))</f>
        <v>0</v>
      </c>
      <c r="AE1980" s="72" t="str">
        <f>IF(VLOOKUP(Table1[[#This Row],[sheet]],Prg!$A$7:$J$31,10,FALSE)="","",VLOOKUP(Table1[[#This Row],[sheet]],Prg!$A$7:$J$31,10,FALSE)*1)</f>
        <v/>
      </c>
      <c r="AF1980" s="72">
        <f>VLOOKUP(Table1[[#This Row],[sheet]],Prg!$A$7:$J$31,5,FALSE)</f>
        <v>0</v>
      </c>
      <c r="AG1980" s="72">
        <f>ROW()</f>
        <v>1980</v>
      </c>
    </row>
    <row r="1981" spans="24:33" hidden="1" x14ac:dyDescent="0.3">
      <c r="X1981" s="66">
        <v>11</v>
      </c>
      <c r="Y1981" s="66" t="s">
        <v>481</v>
      </c>
      <c r="Z1981" s="66" t="s">
        <v>30</v>
      </c>
      <c r="AA1981" s="66" t="str">
        <f>IF(OR(VLOOKUP(Table1[[#This Row],[sheet]],Prg!$A$7:$F$31,6,FALSE)=Prg!$O$2,VLOOKUP(Table1[[#This Row],[sheet]],Prg!$A$7:$F$31,6,FALSE)=Prg!$O$3),"Yes","No")</f>
        <v>No</v>
      </c>
      <c r="AB1981" s="66" t="s">
        <v>2</v>
      </c>
      <c r="AC1981" s="72">
        <v>20</v>
      </c>
      <c r="AD1981" s="66">
        <f ca="1">IF(ISERROR(VLOOKUP(Table1[[#This Row],[item]],INDIRECT("'"&amp;Table1[[#This Row],[sheet]]&amp;"'!$A$8:$T$42"),Table1[[#This Row],[r]],FALSE)),"",VLOOKUP(Table1[[#This Row],[item]],INDIRECT("'"&amp;Table1[[#This Row],[sheet]]&amp;"'!$A$8:$T$42"),Table1[[#This Row],[r]],FALSE))</f>
        <v>0</v>
      </c>
      <c r="AE1981" s="72" t="str">
        <f>IF(VLOOKUP(Table1[[#This Row],[sheet]],Prg!$A$7:$J$31,10,FALSE)="","",VLOOKUP(Table1[[#This Row],[sheet]],Prg!$A$7:$J$31,10,FALSE)*1)</f>
        <v/>
      </c>
      <c r="AF1981" s="72">
        <f>VLOOKUP(Table1[[#This Row],[sheet]],Prg!$A$7:$J$31,5,FALSE)</f>
        <v>0</v>
      </c>
      <c r="AG1981" s="72">
        <f>ROW()</f>
        <v>1981</v>
      </c>
    </row>
    <row r="1982" spans="24:33" hidden="1" x14ac:dyDescent="0.3">
      <c r="X1982" s="66">
        <v>11</v>
      </c>
      <c r="Y1982" s="66" t="s">
        <v>482</v>
      </c>
      <c r="Z1982" s="66" t="s">
        <v>27</v>
      </c>
      <c r="AA1982" s="66" t="str">
        <f>IF(OR(VLOOKUP(Table1[[#This Row],[sheet]],Prg!$A$7:$F$31,6,FALSE)=Prg!$O$2,VLOOKUP(Table1[[#This Row],[sheet]],Prg!$A$7:$F$31,6,FALSE)=Prg!$O$3),"Yes","No")</f>
        <v>No</v>
      </c>
      <c r="AB1982" s="66" t="s">
        <v>2</v>
      </c>
      <c r="AC1982" s="72">
        <v>20</v>
      </c>
      <c r="AD1982" s="66">
        <f ca="1">IF(ISERROR(VLOOKUP(Table1[[#This Row],[item]],INDIRECT("'"&amp;Table1[[#This Row],[sheet]]&amp;"'!$A$8:$T$42"),Table1[[#This Row],[r]],FALSE)),"",VLOOKUP(Table1[[#This Row],[item]],INDIRECT("'"&amp;Table1[[#This Row],[sheet]]&amp;"'!$A$8:$T$42"),Table1[[#This Row],[r]],FALSE))</f>
        <v>0</v>
      </c>
      <c r="AE1982" s="72" t="str">
        <f>IF(VLOOKUP(Table1[[#This Row],[sheet]],Prg!$A$7:$J$31,10,FALSE)="","",VLOOKUP(Table1[[#This Row],[sheet]],Prg!$A$7:$J$31,10,FALSE)*1)</f>
        <v/>
      </c>
      <c r="AF1982" s="72">
        <f>VLOOKUP(Table1[[#This Row],[sheet]],Prg!$A$7:$J$31,5,FALSE)</f>
        <v>0</v>
      </c>
      <c r="AG1982" s="72">
        <f>ROW()</f>
        <v>1982</v>
      </c>
    </row>
    <row r="1983" spans="24:33" hidden="1" x14ac:dyDescent="0.3">
      <c r="X1983" s="66">
        <v>11</v>
      </c>
      <c r="Y1983" s="66" t="s">
        <v>476</v>
      </c>
      <c r="Z1983" s="66" t="s">
        <v>469</v>
      </c>
      <c r="AA1983" s="66" t="str">
        <f>IF(OR(VLOOKUP(Table1[[#This Row],[sheet]],Prg!$A$7:$F$31,6,FALSE)=Prg!$O$2,VLOOKUP(Table1[[#This Row],[sheet]],Prg!$A$7:$F$31,6,FALSE)=Prg!$O$3),"Yes","No")</f>
        <v>No</v>
      </c>
      <c r="AB1983" s="66" t="s">
        <v>2</v>
      </c>
      <c r="AC1983" s="72">
        <v>20</v>
      </c>
      <c r="AD1983" s="66">
        <f ca="1">IF(ISERROR(VLOOKUP(Table1[[#This Row],[item]],INDIRECT("'"&amp;Table1[[#This Row],[sheet]]&amp;"'!$A$8:$T$42"),Table1[[#This Row],[r]],FALSE)),"",VLOOKUP(Table1[[#This Row],[item]],INDIRECT("'"&amp;Table1[[#This Row],[sheet]]&amp;"'!$A$8:$T$42"),Table1[[#This Row],[r]],FALSE))</f>
        <v>0</v>
      </c>
      <c r="AE1983" s="72" t="str">
        <f>IF(VLOOKUP(Table1[[#This Row],[sheet]],Prg!$A$7:$J$31,10,FALSE)="","",VLOOKUP(Table1[[#This Row],[sheet]],Prg!$A$7:$J$31,10,FALSE)*1)</f>
        <v/>
      </c>
      <c r="AF1983" s="72">
        <f>VLOOKUP(Table1[[#This Row],[sheet]],Prg!$A$7:$J$31,5,FALSE)</f>
        <v>0</v>
      </c>
      <c r="AG1983" s="72">
        <f>ROW()</f>
        <v>1983</v>
      </c>
    </row>
    <row r="1984" spans="24:33" hidden="1" x14ac:dyDescent="0.3">
      <c r="X1984" s="66">
        <v>11</v>
      </c>
      <c r="Y1984" s="66" t="s">
        <v>483</v>
      </c>
      <c r="Z1984" s="66" t="s">
        <v>470</v>
      </c>
      <c r="AA1984" s="66" t="str">
        <f>IF(OR(VLOOKUP(Table1[[#This Row],[sheet]],Prg!$A$7:$F$31,6,FALSE)=Prg!$O$2,VLOOKUP(Table1[[#This Row],[sheet]],Prg!$A$7:$F$31,6,FALSE)=Prg!$O$3),"Yes","No")</f>
        <v>No</v>
      </c>
      <c r="AB1984" s="66" t="s">
        <v>2</v>
      </c>
      <c r="AC1984" s="72">
        <v>20</v>
      </c>
      <c r="AD1984" s="66">
        <f ca="1">IF(ISERROR(VLOOKUP(Table1[[#This Row],[item]],INDIRECT("'"&amp;Table1[[#This Row],[sheet]]&amp;"'!$A$8:$T$42"),Table1[[#This Row],[r]],FALSE)),"",VLOOKUP(Table1[[#This Row],[item]],INDIRECT("'"&amp;Table1[[#This Row],[sheet]]&amp;"'!$A$8:$T$42"),Table1[[#This Row],[r]],FALSE))</f>
        <v>0</v>
      </c>
      <c r="AE1984" s="72" t="str">
        <f>IF(VLOOKUP(Table1[[#This Row],[sheet]],Prg!$A$7:$J$31,10,FALSE)="","",VLOOKUP(Table1[[#This Row],[sheet]],Prg!$A$7:$J$31,10,FALSE)*1)</f>
        <v/>
      </c>
      <c r="AF1984" s="72">
        <f>VLOOKUP(Table1[[#This Row],[sheet]],Prg!$A$7:$J$31,5,FALSE)</f>
        <v>0</v>
      </c>
      <c r="AG1984" s="72">
        <f>ROW()</f>
        <v>1984</v>
      </c>
    </row>
    <row r="1985" spans="24:33" hidden="1" x14ac:dyDescent="0.3">
      <c r="X1985" s="66">
        <v>11</v>
      </c>
      <c r="Y1985" s="66" t="s">
        <v>484</v>
      </c>
      <c r="Z1985" s="66" t="s">
        <v>471</v>
      </c>
      <c r="AA1985" s="66" t="str">
        <f>IF(OR(VLOOKUP(Table1[[#This Row],[sheet]],Prg!$A$7:$F$31,6,FALSE)=Prg!$O$2,VLOOKUP(Table1[[#This Row],[sheet]],Prg!$A$7:$F$31,6,FALSE)=Prg!$O$3),"Yes","No")</f>
        <v>No</v>
      </c>
      <c r="AB1985" s="66" t="s">
        <v>2</v>
      </c>
      <c r="AC1985" s="72">
        <v>20</v>
      </c>
      <c r="AD1985" s="66">
        <f ca="1">IF(ISERROR(VLOOKUP(Table1[[#This Row],[item]],INDIRECT("'"&amp;Table1[[#This Row],[sheet]]&amp;"'!$A$8:$T$42"),Table1[[#This Row],[r]],FALSE)),"",VLOOKUP(Table1[[#This Row],[item]],INDIRECT("'"&amp;Table1[[#This Row],[sheet]]&amp;"'!$A$8:$T$42"),Table1[[#This Row],[r]],FALSE))</f>
        <v>0</v>
      </c>
      <c r="AE1985" s="72" t="str">
        <f>IF(VLOOKUP(Table1[[#This Row],[sheet]],Prg!$A$7:$J$31,10,FALSE)="","",VLOOKUP(Table1[[#This Row],[sheet]],Prg!$A$7:$J$31,10,FALSE)*1)</f>
        <v/>
      </c>
      <c r="AF1985" s="72">
        <f>VLOOKUP(Table1[[#This Row],[sheet]],Prg!$A$7:$J$31,5,FALSE)</f>
        <v>0</v>
      </c>
      <c r="AG1985" s="72">
        <f>ROW()</f>
        <v>1985</v>
      </c>
    </row>
    <row r="1986" spans="24:33" hidden="1" x14ac:dyDescent="0.3">
      <c r="X1986" s="66">
        <v>11</v>
      </c>
      <c r="Y1986" s="66" t="s">
        <v>485</v>
      </c>
      <c r="Z1986" s="66" t="s">
        <v>472</v>
      </c>
      <c r="AA1986" s="66" t="str">
        <f>IF(OR(VLOOKUP(Table1[[#This Row],[sheet]],Prg!$A$7:$F$31,6,FALSE)=Prg!$O$2,VLOOKUP(Table1[[#This Row],[sheet]],Prg!$A$7:$F$31,6,FALSE)=Prg!$O$3),"Yes","No")</f>
        <v>No</v>
      </c>
      <c r="AB1986" s="66" t="s">
        <v>2</v>
      </c>
      <c r="AC1986" s="72">
        <v>20</v>
      </c>
      <c r="AD1986" s="66">
        <f ca="1">IF(ISERROR(VLOOKUP(Table1[[#This Row],[item]],INDIRECT("'"&amp;Table1[[#This Row],[sheet]]&amp;"'!$A$8:$T$42"),Table1[[#This Row],[r]],FALSE)),"",VLOOKUP(Table1[[#This Row],[item]],INDIRECT("'"&amp;Table1[[#This Row],[sheet]]&amp;"'!$A$8:$T$42"),Table1[[#This Row],[r]],FALSE))</f>
        <v>0</v>
      </c>
      <c r="AE1986" s="72" t="str">
        <f>IF(VLOOKUP(Table1[[#This Row],[sheet]],Prg!$A$7:$J$31,10,FALSE)="","",VLOOKUP(Table1[[#This Row],[sheet]],Prg!$A$7:$J$31,10,FALSE)*1)</f>
        <v/>
      </c>
      <c r="AF1986" s="72">
        <f>VLOOKUP(Table1[[#This Row],[sheet]],Prg!$A$7:$J$31,5,FALSE)</f>
        <v>0</v>
      </c>
      <c r="AG1986" s="72">
        <f>ROW()</f>
        <v>1986</v>
      </c>
    </row>
    <row r="1987" spans="24:33" hidden="1" x14ac:dyDescent="0.3">
      <c r="X1987" s="66">
        <v>11</v>
      </c>
      <c r="Y1987" s="66" t="s">
        <v>486</v>
      </c>
      <c r="Z1987" s="66" t="s">
        <v>31</v>
      </c>
      <c r="AA1987" s="66" t="str">
        <f>IF(OR(VLOOKUP(Table1[[#This Row],[sheet]],Prg!$A$7:$F$31,6,FALSE)=Prg!$O$2,VLOOKUP(Table1[[#This Row],[sheet]],Prg!$A$7:$F$31,6,FALSE)=Prg!$O$3),"Yes","No")</f>
        <v>No</v>
      </c>
      <c r="AB1987" s="66" t="s">
        <v>2</v>
      </c>
      <c r="AC1987" s="72">
        <v>20</v>
      </c>
      <c r="AD1987" s="66">
        <f ca="1">IF(ISERROR(VLOOKUP(Table1[[#This Row],[item]],INDIRECT("'"&amp;Table1[[#This Row],[sheet]]&amp;"'!$A$8:$T$42"),Table1[[#This Row],[r]],FALSE)),"",VLOOKUP(Table1[[#This Row],[item]],INDIRECT("'"&amp;Table1[[#This Row],[sheet]]&amp;"'!$A$8:$T$42"),Table1[[#This Row],[r]],FALSE))</f>
        <v>0</v>
      </c>
      <c r="AE1987" s="72" t="str">
        <f>IF(VLOOKUP(Table1[[#This Row],[sheet]],Prg!$A$7:$J$31,10,FALSE)="","",VLOOKUP(Table1[[#This Row],[sheet]],Prg!$A$7:$J$31,10,FALSE)*1)</f>
        <v/>
      </c>
      <c r="AF1987" s="72">
        <f>VLOOKUP(Table1[[#This Row],[sheet]],Prg!$A$7:$J$31,5,FALSE)</f>
        <v>0</v>
      </c>
      <c r="AG1987" s="72">
        <f>ROW()</f>
        <v>1987</v>
      </c>
    </row>
    <row r="1988" spans="24:33" hidden="1" x14ac:dyDescent="0.3">
      <c r="X1988" s="66">
        <v>12</v>
      </c>
      <c r="Y1988" s="70" t="s">
        <v>487</v>
      </c>
      <c r="Z1988" s="70" t="s">
        <v>12</v>
      </c>
      <c r="AA1988" s="70" t="str">
        <f>IF(OR(VLOOKUP(Table1[[#This Row],[sheet]],Prg!$A$7:$F$31,6,FALSE)=Prg!$O$2,VLOOKUP(Table1[[#This Row],[sheet]],Prg!$A$7:$F$31,6,FALSE)=Prg!$O$3),"Yes","No")</f>
        <v>No</v>
      </c>
      <c r="AB1988" s="70">
        <v>2022</v>
      </c>
      <c r="AC1988" s="72">
        <v>15</v>
      </c>
      <c r="AD1988" s="66">
        <f ca="1">IF(ISERROR(VLOOKUP(Table1[[#This Row],[item]],INDIRECT("'"&amp;Table1[[#This Row],[sheet]]&amp;"'!$A$8:$T$42"),Table1[[#This Row],[r]],FALSE)),"",VLOOKUP(Table1[[#This Row],[item]],INDIRECT("'"&amp;Table1[[#This Row],[sheet]]&amp;"'!$A$8:$T$42"),Table1[[#This Row],[r]],FALSE))</f>
        <v>0</v>
      </c>
      <c r="AE1988" s="72" t="str">
        <f>IF(VLOOKUP(Table1[[#This Row],[sheet]],Prg!$A$7:$J$31,10,FALSE)="","",VLOOKUP(Table1[[#This Row],[sheet]],Prg!$A$7:$J$31,10,FALSE)*1)</f>
        <v/>
      </c>
      <c r="AF1988" s="72">
        <f>VLOOKUP(Table1[[#This Row],[sheet]],Prg!$A$7:$J$31,5,FALSE)</f>
        <v>0</v>
      </c>
      <c r="AG1988" s="72">
        <f>ROW()</f>
        <v>1988</v>
      </c>
    </row>
    <row r="1989" spans="24:33" hidden="1" x14ac:dyDescent="0.3">
      <c r="X1989" s="66">
        <v>12</v>
      </c>
      <c r="Y1989" s="66" t="s">
        <v>488</v>
      </c>
      <c r="Z1989" s="66" t="s">
        <v>13</v>
      </c>
      <c r="AA1989" s="66" t="str">
        <f>IF(OR(VLOOKUP(Table1[[#This Row],[sheet]],Prg!$A$7:$F$31,6,FALSE)=Prg!$O$2,VLOOKUP(Table1[[#This Row],[sheet]],Prg!$A$7:$F$31,6,FALSE)=Prg!$O$3),"Yes","No")</f>
        <v>No</v>
      </c>
      <c r="AB1989" s="66">
        <v>2022</v>
      </c>
      <c r="AC1989" s="72">
        <v>15</v>
      </c>
      <c r="AD1989" s="66">
        <f ca="1">IF(ISERROR(VLOOKUP(Table1[[#This Row],[item]],INDIRECT("'"&amp;Table1[[#This Row],[sheet]]&amp;"'!$A$8:$T$42"),Table1[[#This Row],[r]],FALSE)),"",VLOOKUP(Table1[[#This Row],[item]],INDIRECT("'"&amp;Table1[[#This Row],[sheet]]&amp;"'!$A$8:$T$42"),Table1[[#This Row],[r]],FALSE))</f>
        <v>0</v>
      </c>
      <c r="AE1989" s="72" t="str">
        <f>IF(VLOOKUP(Table1[[#This Row],[sheet]],Prg!$A$7:$J$31,10,FALSE)="","",VLOOKUP(Table1[[#This Row],[sheet]],Prg!$A$7:$J$31,10,FALSE)*1)</f>
        <v/>
      </c>
      <c r="AF1989" s="72">
        <f>VLOOKUP(Table1[[#This Row],[sheet]],Prg!$A$7:$J$31,5,FALSE)</f>
        <v>0</v>
      </c>
      <c r="AG1989" s="72">
        <f>ROW()</f>
        <v>1989</v>
      </c>
    </row>
    <row r="1990" spans="24:33" hidden="1" x14ac:dyDescent="0.3">
      <c r="X1990" s="66">
        <v>12</v>
      </c>
      <c r="Y1990" s="66" t="s">
        <v>489</v>
      </c>
      <c r="Z1990" s="66" t="s">
        <v>14</v>
      </c>
      <c r="AA1990" s="66" t="str">
        <f>IF(OR(VLOOKUP(Table1[[#This Row],[sheet]],Prg!$A$7:$F$31,6,FALSE)=Prg!$O$2,VLOOKUP(Table1[[#This Row],[sheet]],Prg!$A$7:$F$31,6,FALSE)=Prg!$O$3),"Yes","No")</f>
        <v>No</v>
      </c>
      <c r="AB1990" s="66">
        <v>2022</v>
      </c>
      <c r="AC1990" s="72">
        <v>15</v>
      </c>
      <c r="AD1990" s="66">
        <f ca="1">IF(ISERROR(VLOOKUP(Table1[[#This Row],[item]],INDIRECT("'"&amp;Table1[[#This Row],[sheet]]&amp;"'!$A$8:$T$42"),Table1[[#This Row],[r]],FALSE)),"",VLOOKUP(Table1[[#This Row],[item]],INDIRECT("'"&amp;Table1[[#This Row],[sheet]]&amp;"'!$A$8:$T$42"),Table1[[#This Row],[r]],FALSE))</f>
        <v>0</v>
      </c>
      <c r="AE1990" s="72" t="str">
        <f>IF(VLOOKUP(Table1[[#This Row],[sheet]],Prg!$A$7:$J$31,10,FALSE)="","",VLOOKUP(Table1[[#This Row],[sheet]],Prg!$A$7:$J$31,10,FALSE)*1)</f>
        <v/>
      </c>
      <c r="AF1990" s="72">
        <f>VLOOKUP(Table1[[#This Row],[sheet]],Prg!$A$7:$J$31,5,FALSE)</f>
        <v>0</v>
      </c>
      <c r="AG1990" s="72">
        <f>ROW()</f>
        <v>1990</v>
      </c>
    </row>
    <row r="1991" spans="24:33" hidden="1" x14ac:dyDescent="0.3">
      <c r="X1991" s="66">
        <v>12</v>
      </c>
      <c r="Y1991" s="66" t="s">
        <v>490</v>
      </c>
      <c r="Z1991" s="66" t="s">
        <v>464</v>
      </c>
      <c r="AA1991" s="66" t="str">
        <f>IF(OR(VLOOKUP(Table1[[#This Row],[sheet]],Prg!$A$7:$F$31,6,FALSE)=Prg!$O$2,VLOOKUP(Table1[[#This Row],[sheet]],Prg!$A$7:$F$31,6,FALSE)=Prg!$O$3),"Yes","No")</f>
        <v>No</v>
      </c>
      <c r="AB1991" s="66">
        <v>2022</v>
      </c>
      <c r="AC1991" s="72">
        <v>15</v>
      </c>
      <c r="AD1991" s="66">
        <f ca="1">IF(ISERROR(VLOOKUP(Table1[[#This Row],[item]],INDIRECT("'"&amp;Table1[[#This Row],[sheet]]&amp;"'!$A$8:$T$42"),Table1[[#This Row],[r]],FALSE)),"",VLOOKUP(Table1[[#This Row],[item]],INDIRECT("'"&amp;Table1[[#This Row],[sheet]]&amp;"'!$A$8:$T$42"),Table1[[#This Row],[r]],FALSE))</f>
        <v>0</v>
      </c>
      <c r="AE1991" s="72" t="str">
        <f>IF(VLOOKUP(Table1[[#This Row],[sheet]],Prg!$A$7:$J$31,10,FALSE)="","",VLOOKUP(Table1[[#This Row],[sheet]],Prg!$A$7:$J$31,10,FALSE)*1)</f>
        <v/>
      </c>
      <c r="AF1991" s="72">
        <f>VLOOKUP(Table1[[#This Row],[sheet]],Prg!$A$7:$J$31,5,FALSE)</f>
        <v>0</v>
      </c>
      <c r="AG1991" s="72">
        <f>ROW()</f>
        <v>1991</v>
      </c>
    </row>
    <row r="1992" spans="24:33" hidden="1" x14ac:dyDescent="0.3">
      <c r="X1992" s="66">
        <v>12</v>
      </c>
      <c r="Y1992" s="66" t="s">
        <v>491</v>
      </c>
      <c r="Z1992" s="66" t="s">
        <v>15</v>
      </c>
      <c r="AA1992" s="66" t="str">
        <f>IF(OR(VLOOKUP(Table1[[#This Row],[sheet]],Prg!$A$7:$F$31,6,FALSE)=Prg!$O$2,VLOOKUP(Table1[[#This Row],[sheet]],Prg!$A$7:$F$31,6,FALSE)=Prg!$O$3),"Yes","No")</f>
        <v>No</v>
      </c>
      <c r="AB1992" s="66">
        <v>2022</v>
      </c>
      <c r="AC1992" s="72">
        <v>15</v>
      </c>
      <c r="AD1992" s="66">
        <f ca="1">IF(ISERROR(VLOOKUP(Table1[[#This Row],[item]],INDIRECT("'"&amp;Table1[[#This Row],[sheet]]&amp;"'!$A$8:$T$42"),Table1[[#This Row],[r]],FALSE)),"",VLOOKUP(Table1[[#This Row],[item]],INDIRECT("'"&amp;Table1[[#This Row],[sheet]]&amp;"'!$A$8:$T$42"),Table1[[#This Row],[r]],FALSE))</f>
        <v>0</v>
      </c>
      <c r="AE1992" s="72" t="str">
        <f>IF(VLOOKUP(Table1[[#This Row],[sheet]],Prg!$A$7:$J$31,10,FALSE)="","",VLOOKUP(Table1[[#This Row],[sheet]],Prg!$A$7:$J$31,10,FALSE)*1)</f>
        <v/>
      </c>
      <c r="AF1992" s="72">
        <f>VLOOKUP(Table1[[#This Row],[sheet]],Prg!$A$7:$J$31,5,FALSE)</f>
        <v>0</v>
      </c>
      <c r="AG1992" s="72">
        <f>ROW()</f>
        <v>1992</v>
      </c>
    </row>
    <row r="1993" spans="24:33" hidden="1" x14ac:dyDescent="0.3">
      <c r="X1993" s="66">
        <v>12</v>
      </c>
      <c r="Y1993" s="66" t="s">
        <v>492</v>
      </c>
      <c r="Z1993" s="66" t="s">
        <v>16</v>
      </c>
      <c r="AA1993" s="66" t="str">
        <f>IF(OR(VLOOKUP(Table1[[#This Row],[sheet]],Prg!$A$7:$F$31,6,FALSE)=Prg!$O$2,VLOOKUP(Table1[[#This Row],[sheet]],Prg!$A$7:$F$31,6,FALSE)=Prg!$O$3),"Yes","No")</f>
        <v>No</v>
      </c>
      <c r="AB1993" s="66">
        <v>2022</v>
      </c>
      <c r="AC1993" s="72">
        <v>15</v>
      </c>
      <c r="AD1993" s="66">
        <f ca="1">IF(ISERROR(VLOOKUP(Table1[[#This Row],[item]],INDIRECT("'"&amp;Table1[[#This Row],[sheet]]&amp;"'!$A$8:$T$42"),Table1[[#This Row],[r]],FALSE)),"",VLOOKUP(Table1[[#This Row],[item]],INDIRECT("'"&amp;Table1[[#This Row],[sheet]]&amp;"'!$A$8:$T$42"),Table1[[#This Row],[r]],FALSE))</f>
        <v>0</v>
      </c>
      <c r="AE1993" s="72" t="str">
        <f>IF(VLOOKUP(Table1[[#This Row],[sheet]],Prg!$A$7:$J$31,10,FALSE)="","",VLOOKUP(Table1[[#This Row],[sheet]],Prg!$A$7:$J$31,10,FALSE)*1)</f>
        <v/>
      </c>
      <c r="AF1993" s="72">
        <f>VLOOKUP(Table1[[#This Row],[sheet]],Prg!$A$7:$J$31,5,FALSE)</f>
        <v>0</v>
      </c>
      <c r="AG1993" s="72">
        <f>ROW()</f>
        <v>1993</v>
      </c>
    </row>
    <row r="1994" spans="24:33" hidden="1" x14ac:dyDescent="0.3">
      <c r="X1994" s="66">
        <v>12</v>
      </c>
      <c r="Y1994" s="66" t="s">
        <v>493</v>
      </c>
      <c r="Z1994" s="66" t="s">
        <v>17</v>
      </c>
      <c r="AA1994" s="66" t="str">
        <f>IF(OR(VLOOKUP(Table1[[#This Row],[sheet]],Prg!$A$7:$F$31,6,FALSE)=Prg!$O$2,VLOOKUP(Table1[[#This Row],[sheet]],Prg!$A$7:$F$31,6,FALSE)=Prg!$O$3),"Yes","No")</f>
        <v>No</v>
      </c>
      <c r="AB1994" s="66">
        <v>2022</v>
      </c>
      <c r="AC1994" s="72">
        <v>15</v>
      </c>
      <c r="AD1994" s="66">
        <f ca="1">IF(ISERROR(VLOOKUP(Table1[[#This Row],[item]],INDIRECT("'"&amp;Table1[[#This Row],[sheet]]&amp;"'!$A$8:$T$42"),Table1[[#This Row],[r]],FALSE)),"",VLOOKUP(Table1[[#This Row],[item]],INDIRECT("'"&amp;Table1[[#This Row],[sheet]]&amp;"'!$A$8:$T$42"),Table1[[#This Row],[r]],FALSE))</f>
        <v>0</v>
      </c>
      <c r="AE1994" s="72" t="str">
        <f>IF(VLOOKUP(Table1[[#This Row],[sheet]],Prg!$A$7:$J$31,10,FALSE)="","",VLOOKUP(Table1[[#This Row],[sheet]],Prg!$A$7:$J$31,10,FALSE)*1)</f>
        <v/>
      </c>
      <c r="AF1994" s="72">
        <f>VLOOKUP(Table1[[#This Row],[sheet]],Prg!$A$7:$J$31,5,FALSE)</f>
        <v>0</v>
      </c>
      <c r="AG1994" s="72">
        <f>ROW()</f>
        <v>1994</v>
      </c>
    </row>
    <row r="1995" spans="24:33" hidden="1" x14ac:dyDescent="0.3">
      <c r="X1995" s="66">
        <v>12</v>
      </c>
      <c r="Y1995" s="66" t="s">
        <v>494</v>
      </c>
      <c r="Z1995" s="66" t="s">
        <v>465</v>
      </c>
      <c r="AA1995" s="66" t="str">
        <f>IF(OR(VLOOKUP(Table1[[#This Row],[sheet]],Prg!$A$7:$F$31,6,FALSE)=Prg!$O$2,VLOOKUP(Table1[[#This Row],[sheet]],Prg!$A$7:$F$31,6,FALSE)=Prg!$O$3),"Yes","No")</f>
        <v>No</v>
      </c>
      <c r="AB1995" s="66">
        <v>2022</v>
      </c>
      <c r="AC1995" s="72">
        <v>15</v>
      </c>
      <c r="AD1995" s="66">
        <f ca="1">IF(ISERROR(VLOOKUP(Table1[[#This Row],[item]],INDIRECT("'"&amp;Table1[[#This Row],[sheet]]&amp;"'!$A$8:$T$42"),Table1[[#This Row],[r]],FALSE)),"",VLOOKUP(Table1[[#This Row],[item]],INDIRECT("'"&amp;Table1[[#This Row],[sheet]]&amp;"'!$A$8:$T$42"),Table1[[#This Row],[r]],FALSE))</f>
        <v>0</v>
      </c>
      <c r="AE1995" s="72" t="str">
        <f>IF(VLOOKUP(Table1[[#This Row],[sheet]],Prg!$A$7:$J$31,10,FALSE)="","",VLOOKUP(Table1[[#This Row],[sheet]],Prg!$A$7:$J$31,10,FALSE)*1)</f>
        <v/>
      </c>
      <c r="AF1995" s="72">
        <f>VLOOKUP(Table1[[#This Row],[sheet]],Prg!$A$7:$J$31,5,FALSE)</f>
        <v>0</v>
      </c>
      <c r="AG1995" s="72">
        <f>ROW()</f>
        <v>1995</v>
      </c>
    </row>
    <row r="1996" spans="24:33" hidden="1" x14ac:dyDescent="0.3">
      <c r="X1996" s="66">
        <v>12</v>
      </c>
      <c r="Y1996" s="66" t="s">
        <v>495</v>
      </c>
      <c r="Z1996" s="66" t="s">
        <v>18</v>
      </c>
      <c r="AA1996" s="66" t="str">
        <f>IF(OR(VLOOKUP(Table1[[#This Row],[sheet]],Prg!$A$7:$F$31,6,FALSE)=Prg!$O$2,VLOOKUP(Table1[[#This Row],[sheet]],Prg!$A$7:$F$31,6,FALSE)=Prg!$O$3),"Yes","No")</f>
        <v>No</v>
      </c>
      <c r="AB1996" s="66">
        <v>2022</v>
      </c>
      <c r="AC1996" s="72">
        <v>15</v>
      </c>
      <c r="AD1996" s="66">
        <f ca="1">IF(ISERROR(VLOOKUP(Table1[[#This Row],[item]],INDIRECT("'"&amp;Table1[[#This Row],[sheet]]&amp;"'!$A$8:$T$42"),Table1[[#This Row],[r]],FALSE)),"",VLOOKUP(Table1[[#This Row],[item]],INDIRECT("'"&amp;Table1[[#This Row],[sheet]]&amp;"'!$A$8:$T$42"),Table1[[#This Row],[r]],FALSE))</f>
        <v>0</v>
      </c>
      <c r="AE1996" s="72" t="str">
        <f>IF(VLOOKUP(Table1[[#This Row],[sheet]],Prg!$A$7:$J$31,10,FALSE)="","",VLOOKUP(Table1[[#This Row],[sheet]],Prg!$A$7:$J$31,10,FALSE)*1)</f>
        <v/>
      </c>
      <c r="AF1996" s="72">
        <f>VLOOKUP(Table1[[#This Row],[sheet]],Prg!$A$7:$J$31,5,FALSE)</f>
        <v>0</v>
      </c>
      <c r="AG1996" s="72">
        <f>ROW()</f>
        <v>1996</v>
      </c>
    </row>
    <row r="1997" spans="24:33" hidden="1" x14ac:dyDescent="0.3">
      <c r="X1997" s="66">
        <v>12</v>
      </c>
      <c r="Y1997" s="66" t="s">
        <v>496</v>
      </c>
      <c r="Z1997" s="66" t="s">
        <v>19</v>
      </c>
      <c r="AA1997" s="66" t="str">
        <f>IF(OR(VLOOKUP(Table1[[#This Row],[sheet]],Prg!$A$7:$F$31,6,FALSE)=Prg!$O$2,VLOOKUP(Table1[[#This Row],[sheet]],Prg!$A$7:$F$31,6,FALSE)=Prg!$O$3),"Yes","No")</f>
        <v>No</v>
      </c>
      <c r="AB1997" s="66">
        <v>2022</v>
      </c>
      <c r="AC1997" s="72">
        <v>15</v>
      </c>
      <c r="AD1997" s="66">
        <f ca="1">IF(ISERROR(VLOOKUP(Table1[[#This Row],[item]],INDIRECT("'"&amp;Table1[[#This Row],[sheet]]&amp;"'!$A$8:$T$42"),Table1[[#This Row],[r]],FALSE)),"",VLOOKUP(Table1[[#This Row],[item]],INDIRECT("'"&amp;Table1[[#This Row],[sheet]]&amp;"'!$A$8:$T$42"),Table1[[#This Row],[r]],FALSE))</f>
        <v>0</v>
      </c>
      <c r="AE1997" s="72" t="str">
        <f>IF(VLOOKUP(Table1[[#This Row],[sheet]],Prg!$A$7:$J$31,10,FALSE)="","",VLOOKUP(Table1[[#This Row],[sheet]],Prg!$A$7:$J$31,10,FALSE)*1)</f>
        <v/>
      </c>
      <c r="AF1997" s="72">
        <f>VLOOKUP(Table1[[#This Row],[sheet]],Prg!$A$7:$J$31,5,FALSE)</f>
        <v>0</v>
      </c>
      <c r="AG1997" s="72">
        <f>ROW()</f>
        <v>1997</v>
      </c>
    </row>
    <row r="1998" spans="24:33" hidden="1" x14ac:dyDescent="0.3">
      <c r="X1998" s="66">
        <v>12</v>
      </c>
      <c r="Y1998" s="66" t="s">
        <v>497</v>
      </c>
      <c r="Z1998" s="66" t="s">
        <v>20</v>
      </c>
      <c r="AA1998" s="66" t="str">
        <f>IF(OR(VLOOKUP(Table1[[#This Row],[sheet]],Prg!$A$7:$F$31,6,FALSE)=Prg!$O$2,VLOOKUP(Table1[[#This Row],[sheet]],Prg!$A$7:$F$31,6,FALSE)=Prg!$O$3),"Yes","No")</f>
        <v>No</v>
      </c>
      <c r="AB1998" s="66">
        <v>2022</v>
      </c>
      <c r="AC1998" s="72">
        <v>15</v>
      </c>
      <c r="AD1998" s="66">
        <f ca="1">IF(ISERROR(VLOOKUP(Table1[[#This Row],[item]],INDIRECT("'"&amp;Table1[[#This Row],[sheet]]&amp;"'!$A$8:$T$42"),Table1[[#This Row],[r]],FALSE)),"",VLOOKUP(Table1[[#This Row],[item]],INDIRECT("'"&amp;Table1[[#This Row],[sheet]]&amp;"'!$A$8:$T$42"),Table1[[#This Row],[r]],FALSE))</f>
        <v>0</v>
      </c>
      <c r="AE1998" s="72" t="str">
        <f>IF(VLOOKUP(Table1[[#This Row],[sheet]],Prg!$A$7:$J$31,10,FALSE)="","",VLOOKUP(Table1[[#This Row],[sheet]],Prg!$A$7:$J$31,10,FALSE)*1)</f>
        <v/>
      </c>
      <c r="AF1998" s="72">
        <f>VLOOKUP(Table1[[#This Row],[sheet]],Prg!$A$7:$J$31,5,FALSE)</f>
        <v>0</v>
      </c>
      <c r="AG1998" s="72">
        <f>ROW()</f>
        <v>1998</v>
      </c>
    </row>
    <row r="1999" spans="24:33" hidden="1" x14ac:dyDescent="0.3">
      <c r="X1999" s="66">
        <v>12</v>
      </c>
      <c r="Y1999" s="66" t="s">
        <v>498</v>
      </c>
      <c r="Z1999" s="66" t="s">
        <v>466</v>
      </c>
      <c r="AA1999" s="66" t="str">
        <f>IF(OR(VLOOKUP(Table1[[#This Row],[sheet]],Prg!$A$7:$F$31,6,FALSE)=Prg!$O$2,VLOOKUP(Table1[[#This Row],[sheet]],Prg!$A$7:$F$31,6,FALSE)=Prg!$O$3),"Yes","No")</f>
        <v>No</v>
      </c>
      <c r="AB1999" s="66">
        <v>2022</v>
      </c>
      <c r="AC1999" s="72">
        <v>15</v>
      </c>
      <c r="AD1999" s="66">
        <f ca="1">IF(ISERROR(VLOOKUP(Table1[[#This Row],[item]],INDIRECT("'"&amp;Table1[[#This Row],[sheet]]&amp;"'!$A$8:$T$42"),Table1[[#This Row],[r]],FALSE)),"",VLOOKUP(Table1[[#This Row],[item]],INDIRECT("'"&amp;Table1[[#This Row],[sheet]]&amp;"'!$A$8:$T$42"),Table1[[#This Row],[r]],FALSE))</f>
        <v>0</v>
      </c>
      <c r="AE1999" s="72" t="str">
        <f>IF(VLOOKUP(Table1[[#This Row],[sheet]],Prg!$A$7:$J$31,10,FALSE)="","",VLOOKUP(Table1[[#This Row],[sheet]],Prg!$A$7:$J$31,10,FALSE)*1)</f>
        <v/>
      </c>
      <c r="AF1999" s="72">
        <f>VLOOKUP(Table1[[#This Row],[sheet]],Prg!$A$7:$J$31,5,FALSE)</f>
        <v>0</v>
      </c>
      <c r="AG1999" s="72">
        <f>ROW()</f>
        <v>1999</v>
      </c>
    </row>
    <row r="2000" spans="24:33" hidden="1" x14ac:dyDescent="0.3">
      <c r="X2000" s="66">
        <v>12</v>
      </c>
      <c r="Y2000" s="66" t="s">
        <v>499</v>
      </c>
      <c r="Z2000" s="66" t="s">
        <v>21</v>
      </c>
      <c r="AA2000" s="66" t="str">
        <f>IF(OR(VLOOKUP(Table1[[#This Row],[sheet]],Prg!$A$7:$F$31,6,FALSE)=Prg!$O$2,VLOOKUP(Table1[[#This Row],[sheet]],Prg!$A$7:$F$31,6,FALSE)=Prg!$O$3),"Yes","No")</f>
        <v>No</v>
      </c>
      <c r="AB2000" s="66">
        <v>2022</v>
      </c>
      <c r="AC2000" s="72">
        <v>15</v>
      </c>
      <c r="AD2000" s="66">
        <f ca="1">IF(ISERROR(VLOOKUP(Table1[[#This Row],[item]],INDIRECT("'"&amp;Table1[[#This Row],[sheet]]&amp;"'!$A$8:$T$42"),Table1[[#This Row],[r]],FALSE)),"",VLOOKUP(Table1[[#This Row],[item]],INDIRECT("'"&amp;Table1[[#This Row],[sheet]]&amp;"'!$A$8:$T$42"),Table1[[#This Row],[r]],FALSE))</f>
        <v>0</v>
      </c>
      <c r="AE2000" s="72" t="str">
        <f>IF(VLOOKUP(Table1[[#This Row],[sheet]],Prg!$A$7:$J$31,10,FALSE)="","",VLOOKUP(Table1[[#This Row],[sheet]],Prg!$A$7:$J$31,10,FALSE)*1)</f>
        <v/>
      </c>
      <c r="AF2000" s="72">
        <f>VLOOKUP(Table1[[#This Row],[sheet]],Prg!$A$7:$J$31,5,FALSE)</f>
        <v>0</v>
      </c>
      <c r="AG2000" s="72">
        <f>ROW()</f>
        <v>2000</v>
      </c>
    </row>
    <row r="2001" spans="24:33" hidden="1" x14ac:dyDescent="0.3">
      <c r="X2001" s="66">
        <v>12</v>
      </c>
      <c r="Y2001" s="66" t="s">
        <v>500</v>
      </c>
      <c r="Z2001" s="66" t="s">
        <v>22</v>
      </c>
      <c r="AA2001" s="66" t="str">
        <f>IF(OR(VLOOKUP(Table1[[#This Row],[sheet]],Prg!$A$7:$F$31,6,FALSE)=Prg!$O$2,VLOOKUP(Table1[[#This Row],[sheet]],Prg!$A$7:$F$31,6,FALSE)=Prg!$O$3),"Yes","No")</f>
        <v>No</v>
      </c>
      <c r="AB2001" s="66">
        <v>2022</v>
      </c>
      <c r="AC2001" s="72">
        <v>15</v>
      </c>
      <c r="AD2001" s="66">
        <f ca="1">IF(ISERROR(VLOOKUP(Table1[[#This Row],[item]],INDIRECT("'"&amp;Table1[[#This Row],[sheet]]&amp;"'!$A$8:$T$42"),Table1[[#This Row],[r]],FALSE)),"",VLOOKUP(Table1[[#This Row],[item]],INDIRECT("'"&amp;Table1[[#This Row],[sheet]]&amp;"'!$A$8:$T$42"),Table1[[#This Row],[r]],FALSE))</f>
        <v>0</v>
      </c>
      <c r="AE2001" s="72" t="str">
        <f>IF(VLOOKUP(Table1[[#This Row],[sheet]],Prg!$A$7:$J$31,10,FALSE)="","",VLOOKUP(Table1[[#This Row],[sheet]],Prg!$A$7:$J$31,10,FALSE)*1)</f>
        <v/>
      </c>
      <c r="AF2001" s="72">
        <f>VLOOKUP(Table1[[#This Row],[sheet]],Prg!$A$7:$J$31,5,FALSE)</f>
        <v>0</v>
      </c>
      <c r="AG2001" s="72">
        <f>ROW()</f>
        <v>2001</v>
      </c>
    </row>
    <row r="2002" spans="24:33" hidden="1" x14ac:dyDescent="0.3">
      <c r="X2002" s="66">
        <v>12</v>
      </c>
      <c r="Y2002" s="66" t="s">
        <v>501</v>
      </c>
      <c r="Z2002" s="66" t="s">
        <v>23</v>
      </c>
      <c r="AA2002" s="66" t="str">
        <f>IF(OR(VLOOKUP(Table1[[#This Row],[sheet]],Prg!$A$7:$F$31,6,FALSE)=Prg!$O$2,VLOOKUP(Table1[[#This Row],[sheet]],Prg!$A$7:$F$31,6,FALSE)=Prg!$O$3),"Yes","No")</f>
        <v>No</v>
      </c>
      <c r="AB2002" s="66">
        <v>2022</v>
      </c>
      <c r="AC2002" s="72">
        <v>15</v>
      </c>
      <c r="AD2002" s="66">
        <f ca="1">IF(ISERROR(VLOOKUP(Table1[[#This Row],[item]],INDIRECT("'"&amp;Table1[[#This Row],[sheet]]&amp;"'!$A$8:$T$42"),Table1[[#This Row],[r]],FALSE)),"",VLOOKUP(Table1[[#This Row],[item]],INDIRECT("'"&amp;Table1[[#This Row],[sheet]]&amp;"'!$A$8:$T$42"),Table1[[#This Row],[r]],FALSE))</f>
        <v>0</v>
      </c>
      <c r="AE2002" s="72" t="str">
        <f>IF(VLOOKUP(Table1[[#This Row],[sheet]],Prg!$A$7:$J$31,10,FALSE)="","",VLOOKUP(Table1[[#This Row],[sheet]],Prg!$A$7:$J$31,10,FALSE)*1)</f>
        <v/>
      </c>
      <c r="AF2002" s="72">
        <f>VLOOKUP(Table1[[#This Row],[sheet]],Prg!$A$7:$J$31,5,FALSE)</f>
        <v>0</v>
      </c>
      <c r="AG2002" s="72">
        <f>ROW()</f>
        <v>2002</v>
      </c>
    </row>
    <row r="2003" spans="24:33" hidden="1" x14ac:dyDescent="0.3">
      <c r="X2003" s="66">
        <v>12</v>
      </c>
      <c r="Y2003" s="66" t="s">
        <v>502</v>
      </c>
      <c r="Z2003" s="66" t="s">
        <v>467</v>
      </c>
      <c r="AA2003" s="66" t="str">
        <f>IF(OR(VLOOKUP(Table1[[#This Row],[sheet]],Prg!$A$7:$F$31,6,FALSE)=Prg!$O$2,VLOOKUP(Table1[[#This Row],[sheet]],Prg!$A$7:$F$31,6,FALSE)=Prg!$O$3),"Yes","No")</f>
        <v>No</v>
      </c>
      <c r="AB2003" s="66">
        <v>2022</v>
      </c>
      <c r="AC2003" s="72">
        <v>15</v>
      </c>
      <c r="AD2003" s="66">
        <f ca="1">IF(ISERROR(VLOOKUP(Table1[[#This Row],[item]],INDIRECT("'"&amp;Table1[[#This Row],[sheet]]&amp;"'!$A$8:$T$42"),Table1[[#This Row],[r]],FALSE)),"",VLOOKUP(Table1[[#This Row],[item]],INDIRECT("'"&amp;Table1[[#This Row],[sheet]]&amp;"'!$A$8:$T$42"),Table1[[#This Row],[r]],FALSE))</f>
        <v>0</v>
      </c>
      <c r="AE2003" s="72" t="str">
        <f>IF(VLOOKUP(Table1[[#This Row],[sheet]],Prg!$A$7:$J$31,10,FALSE)="","",VLOOKUP(Table1[[#This Row],[sheet]],Prg!$A$7:$J$31,10,FALSE)*1)</f>
        <v/>
      </c>
      <c r="AF2003" s="72">
        <f>VLOOKUP(Table1[[#This Row],[sheet]],Prg!$A$7:$J$31,5,FALSE)</f>
        <v>0</v>
      </c>
      <c r="AG2003" s="72">
        <f>ROW()</f>
        <v>2003</v>
      </c>
    </row>
    <row r="2004" spans="24:33" hidden="1" x14ac:dyDescent="0.3">
      <c r="X2004" s="66">
        <v>12</v>
      </c>
      <c r="Y2004" s="66" t="s">
        <v>473</v>
      </c>
      <c r="Z2004" s="66" t="s">
        <v>1</v>
      </c>
      <c r="AA2004" s="66" t="str">
        <f>IF(OR(VLOOKUP(Table1[[#This Row],[sheet]],Prg!$A$7:$F$31,6,FALSE)=Prg!$O$2,VLOOKUP(Table1[[#This Row],[sheet]],Prg!$A$7:$F$31,6,FALSE)=Prg!$O$3),"Yes","No")</f>
        <v>No</v>
      </c>
      <c r="AB2004" s="66">
        <v>2022</v>
      </c>
      <c r="AC2004" s="72">
        <v>15</v>
      </c>
      <c r="AD2004" s="66">
        <f ca="1">IF(ISERROR(VLOOKUP(Table1[[#This Row],[item]],INDIRECT("'"&amp;Table1[[#This Row],[sheet]]&amp;"'!$A$8:$T$42"),Table1[[#This Row],[r]],FALSE)),"",VLOOKUP(Table1[[#This Row],[item]],INDIRECT("'"&amp;Table1[[#This Row],[sheet]]&amp;"'!$A$8:$T$42"),Table1[[#This Row],[r]],FALSE))</f>
        <v>0</v>
      </c>
      <c r="AE2004" s="72" t="str">
        <f>IF(VLOOKUP(Table1[[#This Row],[sheet]],Prg!$A$7:$J$31,10,FALSE)="","",VLOOKUP(Table1[[#This Row],[sheet]],Prg!$A$7:$J$31,10,FALSE)*1)</f>
        <v/>
      </c>
      <c r="AF2004" s="72">
        <f>VLOOKUP(Table1[[#This Row],[sheet]],Prg!$A$7:$J$31,5,FALSE)</f>
        <v>0</v>
      </c>
      <c r="AG2004" s="72">
        <f>ROW()</f>
        <v>2004</v>
      </c>
    </row>
    <row r="2005" spans="24:33" hidden="1" x14ac:dyDescent="0.3">
      <c r="X2005" s="66">
        <v>12</v>
      </c>
      <c r="Y2005" s="66" t="s">
        <v>474</v>
      </c>
      <c r="Z2005" s="66" t="s">
        <v>24</v>
      </c>
      <c r="AA2005" s="66" t="str">
        <f>IF(OR(VLOOKUP(Table1[[#This Row],[sheet]],Prg!$A$7:$F$31,6,FALSE)=Prg!$O$2,VLOOKUP(Table1[[#This Row],[sheet]],Prg!$A$7:$F$31,6,FALSE)=Prg!$O$3),"Yes","No")</f>
        <v>No</v>
      </c>
      <c r="AB2005" s="66">
        <v>2022</v>
      </c>
      <c r="AC2005" s="72">
        <v>15</v>
      </c>
      <c r="AD2005" s="66">
        <f ca="1">IF(ISERROR(VLOOKUP(Table1[[#This Row],[item]],INDIRECT("'"&amp;Table1[[#This Row],[sheet]]&amp;"'!$A$8:$T$42"),Table1[[#This Row],[r]],FALSE)),"",VLOOKUP(Table1[[#This Row],[item]],INDIRECT("'"&amp;Table1[[#This Row],[sheet]]&amp;"'!$A$8:$T$42"),Table1[[#This Row],[r]],FALSE))</f>
        <v>0</v>
      </c>
      <c r="AE2005" s="72" t="str">
        <f>IF(VLOOKUP(Table1[[#This Row],[sheet]],Prg!$A$7:$J$31,10,FALSE)="","",VLOOKUP(Table1[[#This Row],[sheet]],Prg!$A$7:$J$31,10,FALSE)*1)</f>
        <v/>
      </c>
      <c r="AF2005" s="72">
        <f>VLOOKUP(Table1[[#This Row],[sheet]],Prg!$A$7:$J$31,5,FALSE)</f>
        <v>0</v>
      </c>
      <c r="AG2005" s="72">
        <f>ROW()</f>
        <v>2005</v>
      </c>
    </row>
    <row r="2006" spans="24:33" hidden="1" x14ac:dyDescent="0.3">
      <c r="X2006" s="66">
        <v>12</v>
      </c>
      <c r="Y2006" s="66" t="s">
        <v>477</v>
      </c>
      <c r="Z2006" s="66" t="s">
        <v>25</v>
      </c>
      <c r="AA2006" s="66" t="str">
        <f>IF(OR(VLOOKUP(Table1[[#This Row],[sheet]],Prg!$A$7:$F$31,6,FALSE)=Prg!$O$2,VLOOKUP(Table1[[#This Row],[sheet]],Prg!$A$7:$F$31,6,FALSE)=Prg!$O$3),"Yes","No")</f>
        <v>No</v>
      </c>
      <c r="AB2006" s="66">
        <v>2022</v>
      </c>
      <c r="AC2006" s="72">
        <v>15</v>
      </c>
      <c r="AD2006" s="66">
        <f ca="1">IF(ISERROR(VLOOKUP(Table1[[#This Row],[item]],INDIRECT("'"&amp;Table1[[#This Row],[sheet]]&amp;"'!$A$8:$T$42"),Table1[[#This Row],[r]],FALSE)),"",VLOOKUP(Table1[[#This Row],[item]],INDIRECT("'"&amp;Table1[[#This Row],[sheet]]&amp;"'!$A$8:$T$42"),Table1[[#This Row],[r]],FALSE))</f>
        <v>0</v>
      </c>
      <c r="AE2006" s="72" t="str">
        <f>IF(VLOOKUP(Table1[[#This Row],[sheet]],Prg!$A$7:$J$31,10,FALSE)="","",VLOOKUP(Table1[[#This Row],[sheet]],Prg!$A$7:$J$31,10,FALSE)*1)</f>
        <v/>
      </c>
      <c r="AF2006" s="72">
        <f>VLOOKUP(Table1[[#This Row],[sheet]],Prg!$A$7:$J$31,5,FALSE)</f>
        <v>0</v>
      </c>
      <c r="AG2006" s="72">
        <f>ROW()</f>
        <v>2006</v>
      </c>
    </row>
    <row r="2007" spans="24:33" hidden="1" x14ac:dyDescent="0.3">
      <c r="X2007" s="66">
        <v>12</v>
      </c>
      <c r="Y2007" s="66" t="s">
        <v>478</v>
      </c>
      <c r="Z2007" s="66" t="s">
        <v>26</v>
      </c>
      <c r="AA2007" s="66" t="str">
        <f>IF(OR(VLOOKUP(Table1[[#This Row],[sheet]],Prg!$A$7:$F$31,6,FALSE)=Prg!$O$2,VLOOKUP(Table1[[#This Row],[sheet]],Prg!$A$7:$F$31,6,FALSE)=Prg!$O$3),"Yes","No")</f>
        <v>No</v>
      </c>
      <c r="AB2007" s="66">
        <v>2022</v>
      </c>
      <c r="AC2007" s="72">
        <v>15</v>
      </c>
      <c r="AD2007" s="66">
        <f ca="1">IF(ISERROR(VLOOKUP(Table1[[#This Row],[item]],INDIRECT("'"&amp;Table1[[#This Row],[sheet]]&amp;"'!$A$8:$T$42"),Table1[[#This Row],[r]],FALSE)),"",VLOOKUP(Table1[[#This Row],[item]],INDIRECT("'"&amp;Table1[[#This Row],[sheet]]&amp;"'!$A$8:$T$42"),Table1[[#This Row],[r]],FALSE))</f>
        <v>0</v>
      </c>
      <c r="AE2007" s="72" t="str">
        <f>IF(VLOOKUP(Table1[[#This Row],[sheet]],Prg!$A$7:$J$31,10,FALSE)="","",VLOOKUP(Table1[[#This Row],[sheet]],Prg!$A$7:$J$31,10,FALSE)*1)</f>
        <v/>
      </c>
      <c r="AF2007" s="72">
        <f>VLOOKUP(Table1[[#This Row],[sheet]],Prg!$A$7:$J$31,5,FALSE)</f>
        <v>0</v>
      </c>
      <c r="AG2007" s="72">
        <f>ROW()</f>
        <v>2007</v>
      </c>
    </row>
    <row r="2008" spans="24:33" hidden="1" x14ac:dyDescent="0.3">
      <c r="X2008" s="66">
        <v>12</v>
      </c>
      <c r="Y2008" s="66" t="s">
        <v>479</v>
      </c>
      <c r="Z2008" s="66" t="s">
        <v>27</v>
      </c>
      <c r="AA2008" s="66" t="str">
        <f>IF(OR(VLOOKUP(Table1[[#This Row],[sheet]],Prg!$A$7:$F$31,6,FALSE)=Prg!$O$2,VLOOKUP(Table1[[#This Row],[sheet]],Prg!$A$7:$F$31,6,FALSE)=Prg!$O$3),"Yes","No")</f>
        <v>No</v>
      </c>
      <c r="AB2008" s="66">
        <v>2022</v>
      </c>
      <c r="AC2008" s="72">
        <v>15</v>
      </c>
      <c r="AD2008" s="66">
        <f ca="1">IF(ISERROR(VLOOKUP(Table1[[#This Row],[item]],INDIRECT("'"&amp;Table1[[#This Row],[sheet]]&amp;"'!$A$8:$T$42"),Table1[[#This Row],[r]],FALSE)),"",VLOOKUP(Table1[[#This Row],[item]],INDIRECT("'"&amp;Table1[[#This Row],[sheet]]&amp;"'!$A$8:$T$42"),Table1[[#This Row],[r]],FALSE))</f>
        <v>0</v>
      </c>
      <c r="AE2008" s="72" t="str">
        <f>IF(VLOOKUP(Table1[[#This Row],[sheet]],Prg!$A$7:$J$31,10,FALSE)="","",VLOOKUP(Table1[[#This Row],[sheet]],Prg!$A$7:$J$31,10,FALSE)*1)</f>
        <v/>
      </c>
      <c r="AF2008" s="72">
        <f>VLOOKUP(Table1[[#This Row],[sheet]],Prg!$A$7:$J$31,5,FALSE)</f>
        <v>0</v>
      </c>
      <c r="AG2008" s="72">
        <f>ROW()</f>
        <v>2008</v>
      </c>
    </row>
    <row r="2009" spans="24:33" hidden="1" x14ac:dyDescent="0.3">
      <c r="X2009" s="66">
        <v>12</v>
      </c>
      <c r="Y2009" s="66" t="s">
        <v>475</v>
      </c>
      <c r="Z2009" s="66" t="s">
        <v>28</v>
      </c>
      <c r="AA2009" s="66" t="str">
        <f>IF(OR(VLOOKUP(Table1[[#This Row],[sheet]],Prg!$A$7:$F$31,6,FALSE)=Prg!$O$2,VLOOKUP(Table1[[#This Row],[sheet]],Prg!$A$7:$F$31,6,FALSE)=Prg!$O$3),"Yes","No")</f>
        <v>No</v>
      </c>
      <c r="AB2009" s="66">
        <v>2022</v>
      </c>
      <c r="AC2009" s="72">
        <v>15</v>
      </c>
      <c r="AD2009" s="66">
        <f ca="1">IF(ISERROR(VLOOKUP(Table1[[#This Row],[item]],INDIRECT("'"&amp;Table1[[#This Row],[sheet]]&amp;"'!$A$8:$T$42"),Table1[[#This Row],[r]],FALSE)),"",VLOOKUP(Table1[[#This Row],[item]],INDIRECT("'"&amp;Table1[[#This Row],[sheet]]&amp;"'!$A$8:$T$42"),Table1[[#This Row],[r]],FALSE))</f>
        <v>0</v>
      </c>
      <c r="AE2009" s="72" t="str">
        <f>IF(VLOOKUP(Table1[[#This Row],[sheet]],Prg!$A$7:$J$31,10,FALSE)="","",VLOOKUP(Table1[[#This Row],[sheet]],Prg!$A$7:$J$31,10,FALSE)*1)</f>
        <v/>
      </c>
      <c r="AF2009" s="72">
        <f>VLOOKUP(Table1[[#This Row],[sheet]],Prg!$A$7:$J$31,5,FALSE)</f>
        <v>0</v>
      </c>
      <c r="AG2009" s="72">
        <f>ROW()</f>
        <v>2009</v>
      </c>
    </row>
    <row r="2010" spans="24:33" hidden="1" x14ac:dyDescent="0.3">
      <c r="X2010" s="66">
        <v>12</v>
      </c>
      <c r="Y2010" s="66" t="s">
        <v>480</v>
      </c>
      <c r="Z2010" s="66" t="s">
        <v>29</v>
      </c>
      <c r="AA2010" s="66" t="str">
        <f>IF(OR(VLOOKUP(Table1[[#This Row],[sheet]],Prg!$A$7:$F$31,6,FALSE)=Prg!$O$2,VLOOKUP(Table1[[#This Row],[sheet]],Prg!$A$7:$F$31,6,FALSE)=Prg!$O$3),"Yes","No")</f>
        <v>No</v>
      </c>
      <c r="AB2010" s="66">
        <v>2022</v>
      </c>
      <c r="AC2010" s="72">
        <v>15</v>
      </c>
      <c r="AD2010" s="66">
        <f ca="1">IF(ISERROR(VLOOKUP(Table1[[#This Row],[item]],INDIRECT("'"&amp;Table1[[#This Row],[sheet]]&amp;"'!$A$8:$T$42"),Table1[[#This Row],[r]],FALSE)),"",VLOOKUP(Table1[[#This Row],[item]],INDIRECT("'"&amp;Table1[[#This Row],[sheet]]&amp;"'!$A$8:$T$42"),Table1[[#This Row],[r]],FALSE))</f>
        <v>0</v>
      </c>
      <c r="AE2010" s="72" t="str">
        <f>IF(VLOOKUP(Table1[[#This Row],[sheet]],Prg!$A$7:$J$31,10,FALSE)="","",VLOOKUP(Table1[[#This Row],[sheet]],Prg!$A$7:$J$31,10,FALSE)*1)</f>
        <v/>
      </c>
      <c r="AF2010" s="72">
        <f>VLOOKUP(Table1[[#This Row],[sheet]],Prg!$A$7:$J$31,5,FALSE)</f>
        <v>0</v>
      </c>
      <c r="AG2010" s="72">
        <f>ROW()</f>
        <v>2010</v>
      </c>
    </row>
    <row r="2011" spans="24:33" hidden="1" x14ac:dyDescent="0.3">
      <c r="X2011" s="66">
        <v>12</v>
      </c>
      <c r="Y2011" s="66" t="s">
        <v>481</v>
      </c>
      <c r="Z2011" s="66" t="s">
        <v>30</v>
      </c>
      <c r="AA2011" s="66" t="str">
        <f>IF(OR(VLOOKUP(Table1[[#This Row],[sheet]],Prg!$A$7:$F$31,6,FALSE)=Prg!$O$2,VLOOKUP(Table1[[#This Row],[sheet]],Prg!$A$7:$F$31,6,FALSE)=Prg!$O$3),"Yes","No")</f>
        <v>No</v>
      </c>
      <c r="AB2011" s="66">
        <v>2022</v>
      </c>
      <c r="AC2011" s="72">
        <v>15</v>
      </c>
      <c r="AD2011" s="66">
        <f ca="1">IF(ISERROR(VLOOKUP(Table1[[#This Row],[item]],INDIRECT("'"&amp;Table1[[#This Row],[sheet]]&amp;"'!$A$8:$T$42"),Table1[[#This Row],[r]],FALSE)),"",VLOOKUP(Table1[[#This Row],[item]],INDIRECT("'"&amp;Table1[[#This Row],[sheet]]&amp;"'!$A$8:$T$42"),Table1[[#This Row],[r]],FALSE))</f>
        <v>0</v>
      </c>
      <c r="AE2011" s="72" t="str">
        <f>IF(VLOOKUP(Table1[[#This Row],[sheet]],Prg!$A$7:$J$31,10,FALSE)="","",VLOOKUP(Table1[[#This Row],[sheet]],Prg!$A$7:$J$31,10,FALSE)*1)</f>
        <v/>
      </c>
      <c r="AF2011" s="72">
        <f>VLOOKUP(Table1[[#This Row],[sheet]],Prg!$A$7:$J$31,5,FALSE)</f>
        <v>0</v>
      </c>
      <c r="AG2011" s="72">
        <f>ROW()</f>
        <v>2011</v>
      </c>
    </row>
    <row r="2012" spans="24:33" hidden="1" x14ac:dyDescent="0.3">
      <c r="X2012" s="66">
        <v>12</v>
      </c>
      <c r="Y2012" s="66" t="s">
        <v>482</v>
      </c>
      <c r="Z2012" s="66" t="s">
        <v>27</v>
      </c>
      <c r="AA2012" s="66" t="str">
        <f>IF(OR(VLOOKUP(Table1[[#This Row],[sheet]],Prg!$A$7:$F$31,6,FALSE)=Prg!$O$2,VLOOKUP(Table1[[#This Row],[sheet]],Prg!$A$7:$F$31,6,FALSE)=Prg!$O$3),"Yes","No")</f>
        <v>No</v>
      </c>
      <c r="AB2012" s="66">
        <v>2022</v>
      </c>
      <c r="AC2012" s="72">
        <v>15</v>
      </c>
      <c r="AD2012" s="66">
        <f ca="1">IF(ISERROR(VLOOKUP(Table1[[#This Row],[item]],INDIRECT("'"&amp;Table1[[#This Row],[sheet]]&amp;"'!$A$8:$T$42"),Table1[[#This Row],[r]],FALSE)),"",VLOOKUP(Table1[[#This Row],[item]],INDIRECT("'"&amp;Table1[[#This Row],[sheet]]&amp;"'!$A$8:$T$42"),Table1[[#This Row],[r]],FALSE))</f>
        <v>0</v>
      </c>
      <c r="AE2012" s="72" t="str">
        <f>IF(VLOOKUP(Table1[[#This Row],[sheet]],Prg!$A$7:$J$31,10,FALSE)="","",VLOOKUP(Table1[[#This Row],[sheet]],Prg!$A$7:$J$31,10,FALSE)*1)</f>
        <v/>
      </c>
      <c r="AF2012" s="72">
        <f>VLOOKUP(Table1[[#This Row],[sheet]],Prg!$A$7:$J$31,5,FALSE)</f>
        <v>0</v>
      </c>
      <c r="AG2012" s="72">
        <f>ROW()</f>
        <v>2012</v>
      </c>
    </row>
    <row r="2013" spans="24:33" hidden="1" x14ac:dyDescent="0.3">
      <c r="X2013" s="66">
        <v>12</v>
      </c>
      <c r="Y2013" s="66" t="s">
        <v>476</v>
      </c>
      <c r="Z2013" s="66" t="s">
        <v>469</v>
      </c>
      <c r="AA2013" s="66" t="str">
        <f>IF(OR(VLOOKUP(Table1[[#This Row],[sheet]],Prg!$A$7:$F$31,6,FALSE)=Prg!$O$2,VLOOKUP(Table1[[#This Row],[sheet]],Prg!$A$7:$F$31,6,FALSE)=Prg!$O$3),"Yes","No")</f>
        <v>No</v>
      </c>
      <c r="AB2013" s="66">
        <v>2022</v>
      </c>
      <c r="AC2013" s="72">
        <v>15</v>
      </c>
      <c r="AD2013" s="66">
        <f ca="1">IF(ISERROR(VLOOKUP(Table1[[#This Row],[item]],INDIRECT("'"&amp;Table1[[#This Row],[sheet]]&amp;"'!$A$8:$T$42"),Table1[[#This Row],[r]],FALSE)),"",VLOOKUP(Table1[[#This Row],[item]],INDIRECT("'"&amp;Table1[[#This Row],[sheet]]&amp;"'!$A$8:$T$42"),Table1[[#This Row],[r]],FALSE))</f>
        <v>0</v>
      </c>
      <c r="AE2013" s="72" t="str">
        <f>IF(VLOOKUP(Table1[[#This Row],[sheet]],Prg!$A$7:$J$31,10,FALSE)="","",VLOOKUP(Table1[[#This Row],[sheet]],Prg!$A$7:$J$31,10,FALSE)*1)</f>
        <v/>
      </c>
      <c r="AF2013" s="72">
        <f>VLOOKUP(Table1[[#This Row],[sheet]],Prg!$A$7:$J$31,5,FALSE)</f>
        <v>0</v>
      </c>
      <c r="AG2013" s="72">
        <f>ROW()</f>
        <v>2013</v>
      </c>
    </row>
    <row r="2014" spans="24:33" hidden="1" x14ac:dyDescent="0.3">
      <c r="X2014" s="66">
        <v>12</v>
      </c>
      <c r="Y2014" s="66" t="s">
        <v>483</v>
      </c>
      <c r="Z2014" s="66" t="s">
        <v>470</v>
      </c>
      <c r="AA2014" s="66" t="str">
        <f>IF(OR(VLOOKUP(Table1[[#This Row],[sheet]],Prg!$A$7:$F$31,6,FALSE)=Prg!$O$2,VLOOKUP(Table1[[#This Row],[sheet]],Prg!$A$7:$F$31,6,FALSE)=Prg!$O$3),"Yes","No")</f>
        <v>No</v>
      </c>
      <c r="AB2014" s="66">
        <v>2022</v>
      </c>
      <c r="AC2014" s="72">
        <v>15</v>
      </c>
      <c r="AD2014" s="66">
        <f ca="1">IF(ISERROR(VLOOKUP(Table1[[#This Row],[item]],INDIRECT("'"&amp;Table1[[#This Row],[sheet]]&amp;"'!$A$8:$T$42"),Table1[[#This Row],[r]],FALSE)),"",VLOOKUP(Table1[[#This Row],[item]],INDIRECT("'"&amp;Table1[[#This Row],[sheet]]&amp;"'!$A$8:$T$42"),Table1[[#This Row],[r]],FALSE))</f>
        <v>0</v>
      </c>
      <c r="AE2014" s="72" t="str">
        <f>IF(VLOOKUP(Table1[[#This Row],[sheet]],Prg!$A$7:$J$31,10,FALSE)="","",VLOOKUP(Table1[[#This Row],[sheet]],Prg!$A$7:$J$31,10,FALSE)*1)</f>
        <v/>
      </c>
      <c r="AF2014" s="72">
        <f>VLOOKUP(Table1[[#This Row],[sheet]],Prg!$A$7:$J$31,5,FALSE)</f>
        <v>0</v>
      </c>
      <c r="AG2014" s="72">
        <f>ROW()</f>
        <v>2014</v>
      </c>
    </row>
    <row r="2015" spans="24:33" hidden="1" x14ac:dyDescent="0.3">
      <c r="X2015" s="66">
        <v>12</v>
      </c>
      <c r="Y2015" s="66" t="s">
        <v>484</v>
      </c>
      <c r="Z2015" s="66" t="s">
        <v>471</v>
      </c>
      <c r="AA2015" s="66" t="str">
        <f>IF(OR(VLOOKUP(Table1[[#This Row],[sheet]],Prg!$A$7:$F$31,6,FALSE)=Prg!$O$2,VLOOKUP(Table1[[#This Row],[sheet]],Prg!$A$7:$F$31,6,FALSE)=Prg!$O$3),"Yes","No")</f>
        <v>No</v>
      </c>
      <c r="AB2015" s="66">
        <v>2022</v>
      </c>
      <c r="AC2015" s="72">
        <v>15</v>
      </c>
      <c r="AD2015" s="66">
        <f ca="1">IF(ISERROR(VLOOKUP(Table1[[#This Row],[item]],INDIRECT("'"&amp;Table1[[#This Row],[sheet]]&amp;"'!$A$8:$T$42"),Table1[[#This Row],[r]],FALSE)),"",VLOOKUP(Table1[[#This Row],[item]],INDIRECT("'"&amp;Table1[[#This Row],[sheet]]&amp;"'!$A$8:$T$42"),Table1[[#This Row],[r]],FALSE))</f>
        <v>0</v>
      </c>
      <c r="AE2015" s="72" t="str">
        <f>IF(VLOOKUP(Table1[[#This Row],[sheet]],Prg!$A$7:$J$31,10,FALSE)="","",VLOOKUP(Table1[[#This Row],[sheet]],Prg!$A$7:$J$31,10,FALSE)*1)</f>
        <v/>
      </c>
      <c r="AF2015" s="72">
        <f>VLOOKUP(Table1[[#This Row],[sheet]],Prg!$A$7:$J$31,5,FALSE)</f>
        <v>0</v>
      </c>
      <c r="AG2015" s="72">
        <f>ROW()</f>
        <v>2015</v>
      </c>
    </row>
    <row r="2016" spans="24:33" hidden="1" x14ac:dyDescent="0.3">
      <c r="X2016" s="66">
        <v>12</v>
      </c>
      <c r="Y2016" s="66" t="s">
        <v>485</v>
      </c>
      <c r="Z2016" s="66" t="s">
        <v>472</v>
      </c>
      <c r="AA2016" s="66" t="str">
        <f>IF(OR(VLOOKUP(Table1[[#This Row],[sheet]],Prg!$A$7:$F$31,6,FALSE)=Prg!$O$2,VLOOKUP(Table1[[#This Row],[sheet]],Prg!$A$7:$F$31,6,FALSE)=Prg!$O$3),"Yes","No")</f>
        <v>No</v>
      </c>
      <c r="AB2016" s="66">
        <v>2022</v>
      </c>
      <c r="AC2016" s="72">
        <v>15</v>
      </c>
      <c r="AD2016" s="66">
        <f ca="1">IF(ISERROR(VLOOKUP(Table1[[#This Row],[item]],INDIRECT("'"&amp;Table1[[#This Row],[sheet]]&amp;"'!$A$8:$T$42"),Table1[[#This Row],[r]],FALSE)),"",VLOOKUP(Table1[[#This Row],[item]],INDIRECT("'"&amp;Table1[[#This Row],[sheet]]&amp;"'!$A$8:$T$42"),Table1[[#This Row],[r]],FALSE))</f>
        <v>0</v>
      </c>
      <c r="AE2016" s="72" t="str">
        <f>IF(VLOOKUP(Table1[[#This Row],[sheet]],Prg!$A$7:$J$31,10,FALSE)="","",VLOOKUP(Table1[[#This Row],[sheet]],Prg!$A$7:$J$31,10,FALSE)*1)</f>
        <v/>
      </c>
      <c r="AF2016" s="72">
        <f>VLOOKUP(Table1[[#This Row],[sheet]],Prg!$A$7:$J$31,5,FALSE)</f>
        <v>0</v>
      </c>
      <c r="AG2016" s="72">
        <f>ROW()</f>
        <v>2016</v>
      </c>
    </row>
    <row r="2017" spans="24:33" hidden="1" x14ac:dyDescent="0.3">
      <c r="X2017" s="66">
        <v>12</v>
      </c>
      <c r="Y2017" s="66" t="s">
        <v>486</v>
      </c>
      <c r="Z2017" s="66" t="s">
        <v>31</v>
      </c>
      <c r="AA2017" s="66" t="str">
        <f>IF(OR(VLOOKUP(Table1[[#This Row],[sheet]],Prg!$A$7:$F$31,6,FALSE)=Prg!$O$2,VLOOKUP(Table1[[#This Row],[sheet]],Prg!$A$7:$F$31,6,FALSE)=Prg!$O$3),"Yes","No")</f>
        <v>No</v>
      </c>
      <c r="AB2017" s="66">
        <v>2022</v>
      </c>
      <c r="AC2017" s="72">
        <v>15</v>
      </c>
      <c r="AD2017" s="66">
        <f ca="1">IF(ISERROR(VLOOKUP(Table1[[#This Row],[item]],INDIRECT("'"&amp;Table1[[#This Row],[sheet]]&amp;"'!$A$8:$T$42"),Table1[[#This Row],[r]],FALSE)),"",VLOOKUP(Table1[[#This Row],[item]],INDIRECT("'"&amp;Table1[[#This Row],[sheet]]&amp;"'!$A$8:$T$42"),Table1[[#This Row],[r]],FALSE))</f>
        <v>0</v>
      </c>
      <c r="AE2017" s="72" t="str">
        <f>IF(VLOOKUP(Table1[[#This Row],[sheet]],Prg!$A$7:$J$31,10,FALSE)="","",VLOOKUP(Table1[[#This Row],[sheet]],Prg!$A$7:$J$31,10,FALSE)*1)</f>
        <v/>
      </c>
      <c r="AF2017" s="72">
        <f>VLOOKUP(Table1[[#This Row],[sheet]],Prg!$A$7:$J$31,5,FALSE)</f>
        <v>0</v>
      </c>
      <c r="AG2017" s="72">
        <f>ROW()</f>
        <v>2017</v>
      </c>
    </row>
    <row r="2018" spans="24:33" hidden="1" x14ac:dyDescent="0.3">
      <c r="X2018" s="66">
        <v>12</v>
      </c>
      <c r="Y2018" s="70" t="s">
        <v>487</v>
      </c>
      <c r="Z2018" s="70" t="s">
        <v>12</v>
      </c>
      <c r="AA2018" s="70" t="str">
        <f>IF(OR(VLOOKUP(Table1[[#This Row],[sheet]],Prg!$A$7:$F$31,6,FALSE)=Prg!$O$2,VLOOKUP(Table1[[#This Row],[sheet]],Prg!$A$7:$F$31,6,FALSE)=Prg!$O$3),"Yes","No")</f>
        <v>No</v>
      </c>
      <c r="AB2018" s="70">
        <v>2023</v>
      </c>
      <c r="AC2018" s="72">
        <v>16</v>
      </c>
      <c r="AD2018" s="66">
        <f ca="1">IF(ISERROR(VLOOKUP(Table1[[#This Row],[item]],INDIRECT("'"&amp;Table1[[#This Row],[sheet]]&amp;"'!$A$8:$T$42"),Table1[[#This Row],[r]],FALSE)),"",VLOOKUP(Table1[[#This Row],[item]],INDIRECT("'"&amp;Table1[[#This Row],[sheet]]&amp;"'!$A$8:$T$42"),Table1[[#This Row],[r]],FALSE))</f>
        <v>0</v>
      </c>
      <c r="AE2018" s="72" t="str">
        <f>IF(VLOOKUP(Table1[[#This Row],[sheet]],Prg!$A$7:$J$31,10,FALSE)="","",VLOOKUP(Table1[[#This Row],[sheet]],Prg!$A$7:$J$31,10,FALSE)*1)</f>
        <v/>
      </c>
      <c r="AF2018" s="72">
        <f>VLOOKUP(Table1[[#This Row],[sheet]],Prg!$A$7:$J$31,5,FALSE)</f>
        <v>0</v>
      </c>
      <c r="AG2018" s="72">
        <f>ROW()</f>
        <v>2018</v>
      </c>
    </row>
    <row r="2019" spans="24:33" hidden="1" x14ac:dyDescent="0.3">
      <c r="X2019" s="66">
        <v>12</v>
      </c>
      <c r="Y2019" s="66" t="s">
        <v>488</v>
      </c>
      <c r="Z2019" s="66" t="s">
        <v>13</v>
      </c>
      <c r="AA2019" s="66" t="str">
        <f>IF(OR(VLOOKUP(Table1[[#This Row],[sheet]],Prg!$A$7:$F$31,6,FALSE)=Prg!$O$2,VLOOKUP(Table1[[#This Row],[sheet]],Prg!$A$7:$F$31,6,FALSE)=Prg!$O$3),"Yes","No")</f>
        <v>No</v>
      </c>
      <c r="AB2019" s="66">
        <v>2023</v>
      </c>
      <c r="AC2019" s="72">
        <v>16</v>
      </c>
      <c r="AD2019" s="66">
        <f ca="1">IF(ISERROR(VLOOKUP(Table1[[#This Row],[item]],INDIRECT("'"&amp;Table1[[#This Row],[sheet]]&amp;"'!$A$8:$T$42"),Table1[[#This Row],[r]],FALSE)),"",VLOOKUP(Table1[[#This Row],[item]],INDIRECT("'"&amp;Table1[[#This Row],[sheet]]&amp;"'!$A$8:$T$42"),Table1[[#This Row],[r]],FALSE))</f>
        <v>0</v>
      </c>
      <c r="AE2019" s="72" t="str">
        <f>IF(VLOOKUP(Table1[[#This Row],[sheet]],Prg!$A$7:$J$31,10,FALSE)="","",VLOOKUP(Table1[[#This Row],[sheet]],Prg!$A$7:$J$31,10,FALSE)*1)</f>
        <v/>
      </c>
      <c r="AF2019" s="72">
        <f>VLOOKUP(Table1[[#This Row],[sheet]],Prg!$A$7:$J$31,5,FALSE)</f>
        <v>0</v>
      </c>
      <c r="AG2019" s="72">
        <f>ROW()</f>
        <v>2019</v>
      </c>
    </row>
    <row r="2020" spans="24:33" hidden="1" x14ac:dyDescent="0.3">
      <c r="X2020" s="66">
        <v>12</v>
      </c>
      <c r="Y2020" s="66" t="s">
        <v>489</v>
      </c>
      <c r="Z2020" s="66" t="s">
        <v>14</v>
      </c>
      <c r="AA2020" s="66" t="str">
        <f>IF(OR(VLOOKUP(Table1[[#This Row],[sheet]],Prg!$A$7:$F$31,6,FALSE)=Prg!$O$2,VLOOKUP(Table1[[#This Row],[sheet]],Prg!$A$7:$F$31,6,FALSE)=Prg!$O$3),"Yes","No")</f>
        <v>No</v>
      </c>
      <c r="AB2020" s="66">
        <v>2023</v>
      </c>
      <c r="AC2020" s="72">
        <v>16</v>
      </c>
      <c r="AD2020" s="66">
        <f ca="1">IF(ISERROR(VLOOKUP(Table1[[#This Row],[item]],INDIRECT("'"&amp;Table1[[#This Row],[sheet]]&amp;"'!$A$8:$T$42"),Table1[[#This Row],[r]],FALSE)),"",VLOOKUP(Table1[[#This Row],[item]],INDIRECT("'"&amp;Table1[[#This Row],[sheet]]&amp;"'!$A$8:$T$42"),Table1[[#This Row],[r]],FALSE))</f>
        <v>0</v>
      </c>
      <c r="AE2020" s="72" t="str">
        <f>IF(VLOOKUP(Table1[[#This Row],[sheet]],Prg!$A$7:$J$31,10,FALSE)="","",VLOOKUP(Table1[[#This Row],[sheet]],Prg!$A$7:$J$31,10,FALSE)*1)</f>
        <v/>
      </c>
      <c r="AF2020" s="72">
        <f>VLOOKUP(Table1[[#This Row],[sheet]],Prg!$A$7:$J$31,5,FALSE)</f>
        <v>0</v>
      </c>
      <c r="AG2020" s="72">
        <f>ROW()</f>
        <v>2020</v>
      </c>
    </row>
    <row r="2021" spans="24:33" hidden="1" x14ac:dyDescent="0.3">
      <c r="X2021" s="66">
        <v>12</v>
      </c>
      <c r="Y2021" s="66" t="s">
        <v>490</v>
      </c>
      <c r="Z2021" s="66" t="s">
        <v>464</v>
      </c>
      <c r="AA2021" s="66" t="str">
        <f>IF(OR(VLOOKUP(Table1[[#This Row],[sheet]],Prg!$A$7:$F$31,6,FALSE)=Prg!$O$2,VLOOKUP(Table1[[#This Row],[sheet]],Prg!$A$7:$F$31,6,FALSE)=Prg!$O$3),"Yes","No")</f>
        <v>No</v>
      </c>
      <c r="AB2021" s="66">
        <v>2023</v>
      </c>
      <c r="AC2021" s="72">
        <v>16</v>
      </c>
      <c r="AD2021" s="66">
        <f ca="1">IF(ISERROR(VLOOKUP(Table1[[#This Row],[item]],INDIRECT("'"&amp;Table1[[#This Row],[sheet]]&amp;"'!$A$8:$T$42"),Table1[[#This Row],[r]],FALSE)),"",VLOOKUP(Table1[[#This Row],[item]],INDIRECT("'"&amp;Table1[[#This Row],[sheet]]&amp;"'!$A$8:$T$42"),Table1[[#This Row],[r]],FALSE))</f>
        <v>0</v>
      </c>
      <c r="AE2021" s="72" t="str">
        <f>IF(VLOOKUP(Table1[[#This Row],[sheet]],Prg!$A$7:$J$31,10,FALSE)="","",VLOOKUP(Table1[[#This Row],[sheet]],Prg!$A$7:$J$31,10,FALSE)*1)</f>
        <v/>
      </c>
      <c r="AF2021" s="72">
        <f>VLOOKUP(Table1[[#This Row],[sheet]],Prg!$A$7:$J$31,5,FALSE)</f>
        <v>0</v>
      </c>
      <c r="AG2021" s="72">
        <f>ROW()</f>
        <v>2021</v>
      </c>
    </row>
    <row r="2022" spans="24:33" hidden="1" x14ac:dyDescent="0.3">
      <c r="X2022" s="66">
        <v>12</v>
      </c>
      <c r="Y2022" s="66" t="s">
        <v>491</v>
      </c>
      <c r="Z2022" s="66" t="s">
        <v>15</v>
      </c>
      <c r="AA2022" s="66" t="str">
        <f>IF(OR(VLOOKUP(Table1[[#This Row],[sheet]],Prg!$A$7:$F$31,6,FALSE)=Prg!$O$2,VLOOKUP(Table1[[#This Row],[sheet]],Prg!$A$7:$F$31,6,FALSE)=Prg!$O$3),"Yes","No")</f>
        <v>No</v>
      </c>
      <c r="AB2022" s="66">
        <v>2023</v>
      </c>
      <c r="AC2022" s="72">
        <v>16</v>
      </c>
      <c r="AD2022" s="66">
        <f ca="1">IF(ISERROR(VLOOKUP(Table1[[#This Row],[item]],INDIRECT("'"&amp;Table1[[#This Row],[sheet]]&amp;"'!$A$8:$T$42"),Table1[[#This Row],[r]],FALSE)),"",VLOOKUP(Table1[[#This Row],[item]],INDIRECT("'"&amp;Table1[[#This Row],[sheet]]&amp;"'!$A$8:$T$42"),Table1[[#This Row],[r]],FALSE))</f>
        <v>0</v>
      </c>
      <c r="AE2022" s="72" t="str">
        <f>IF(VLOOKUP(Table1[[#This Row],[sheet]],Prg!$A$7:$J$31,10,FALSE)="","",VLOOKUP(Table1[[#This Row],[sheet]],Prg!$A$7:$J$31,10,FALSE)*1)</f>
        <v/>
      </c>
      <c r="AF2022" s="72">
        <f>VLOOKUP(Table1[[#This Row],[sheet]],Prg!$A$7:$J$31,5,FALSE)</f>
        <v>0</v>
      </c>
      <c r="AG2022" s="72">
        <f>ROW()</f>
        <v>2022</v>
      </c>
    </row>
    <row r="2023" spans="24:33" hidden="1" x14ac:dyDescent="0.3">
      <c r="X2023" s="66">
        <v>12</v>
      </c>
      <c r="Y2023" s="66" t="s">
        <v>492</v>
      </c>
      <c r="Z2023" s="66" t="s">
        <v>16</v>
      </c>
      <c r="AA2023" s="66" t="str">
        <f>IF(OR(VLOOKUP(Table1[[#This Row],[sheet]],Prg!$A$7:$F$31,6,FALSE)=Prg!$O$2,VLOOKUP(Table1[[#This Row],[sheet]],Prg!$A$7:$F$31,6,FALSE)=Prg!$O$3),"Yes","No")</f>
        <v>No</v>
      </c>
      <c r="AB2023" s="66">
        <v>2023</v>
      </c>
      <c r="AC2023" s="72">
        <v>16</v>
      </c>
      <c r="AD2023" s="66">
        <f ca="1">IF(ISERROR(VLOOKUP(Table1[[#This Row],[item]],INDIRECT("'"&amp;Table1[[#This Row],[sheet]]&amp;"'!$A$8:$T$42"),Table1[[#This Row],[r]],FALSE)),"",VLOOKUP(Table1[[#This Row],[item]],INDIRECT("'"&amp;Table1[[#This Row],[sheet]]&amp;"'!$A$8:$T$42"),Table1[[#This Row],[r]],FALSE))</f>
        <v>0</v>
      </c>
      <c r="AE2023" s="72" t="str">
        <f>IF(VLOOKUP(Table1[[#This Row],[sheet]],Prg!$A$7:$J$31,10,FALSE)="","",VLOOKUP(Table1[[#This Row],[sheet]],Prg!$A$7:$J$31,10,FALSE)*1)</f>
        <v/>
      </c>
      <c r="AF2023" s="72">
        <f>VLOOKUP(Table1[[#This Row],[sheet]],Prg!$A$7:$J$31,5,FALSE)</f>
        <v>0</v>
      </c>
      <c r="AG2023" s="72">
        <f>ROW()</f>
        <v>2023</v>
      </c>
    </row>
    <row r="2024" spans="24:33" hidden="1" x14ac:dyDescent="0.3">
      <c r="X2024" s="66">
        <v>12</v>
      </c>
      <c r="Y2024" s="66" t="s">
        <v>493</v>
      </c>
      <c r="Z2024" s="66" t="s">
        <v>17</v>
      </c>
      <c r="AA2024" s="66" t="str">
        <f>IF(OR(VLOOKUP(Table1[[#This Row],[sheet]],Prg!$A$7:$F$31,6,FALSE)=Prg!$O$2,VLOOKUP(Table1[[#This Row],[sheet]],Prg!$A$7:$F$31,6,FALSE)=Prg!$O$3),"Yes","No")</f>
        <v>No</v>
      </c>
      <c r="AB2024" s="66">
        <v>2023</v>
      </c>
      <c r="AC2024" s="72">
        <v>16</v>
      </c>
      <c r="AD2024" s="66">
        <f ca="1">IF(ISERROR(VLOOKUP(Table1[[#This Row],[item]],INDIRECT("'"&amp;Table1[[#This Row],[sheet]]&amp;"'!$A$8:$T$42"),Table1[[#This Row],[r]],FALSE)),"",VLOOKUP(Table1[[#This Row],[item]],INDIRECT("'"&amp;Table1[[#This Row],[sheet]]&amp;"'!$A$8:$T$42"),Table1[[#This Row],[r]],FALSE))</f>
        <v>0</v>
      </c>
      <c r="AE2024" s="72" t="str">
        <f>IF(VLOOKUP(Table1[[#This Row],[sheet]],Prg!$A$7:$J$31,10,FALSE)="","",VLOOKUP(Table1[[#This Row],[sheet]],Prg!$A$7:$J$31,10,FALSE)*1)</f>
        <v/>
      </c>
      <c r="AF2024" s="72">
        <f>VLOOKUP(Table1[[#This Row],[sheet]],Prg!$A$7:$J$31,5,FALSE)</f>
        <v>0</v>
      </c>
      <c r="AG2024" s="72">
        <f>ROW()</f>
        <v>2024</v>
      </c>
    </row>
    <row r="2025" spans="24:33" hidden="1" x14ac:dyDescent="0.3">
      <c r="X2025" s="66">
        <v>12</v>
      </c>
      <c r="Y2025" s="66" t="s">
        <v>494</v>
      </c>
      <c r="Z2025" s="66" t="s">
        <v>465</v>
      </c>
      <c r="AA2025" s="66" t="str">
        <f>IF(OR(VLOOKUP(Table1[[#This Row],[sheet]],Prg!$A$7:$F$31,6,FALSE)=Prg!$O$2,VLOOKUP(Table1[[#This Row],[sheet]],Prg!$A$7:$F$31,6,FALSE)=Prg!$O$3),"Yes","No")</f>
        <v>No</v>
      </c>
      <c r="AB2025" s="66">
        <v>2023</v>
      </c>
      <c r="AC2025" s="72">
        <v>16</v>
      </c>
      <c r="AD2025" s="66">
        <f ca="1">IF(ISERROR(VLOOKUP(Table1[[#This Row],[item]],INDIRECT("'"&amp;Table1[[#This Row],[sheet]]&amp;"'!$A$8:$T$42"),Table1[[#This Row],[r]],FALSE)),"",VLOOKUP(Table1[[#This Row],[item]],INDIRECT("'"&amp;Table1[[#This Row],[sheet]]&amp;"'!$A$8:$T$42"),Table1[[#This Row],[r]],FALSE))</f>
        <v>0</v>
      </c>
      <c r="AE2025" s="72" t="str">
        <f>IF(VLOOKUP(Table1[[#This Row],[sheet]],Prg!$A$7:$J$31,10,FALSE)="","",VLOOKUP(Table1[[#This Row],[sheet]],Prg!$A$7:$J$31,10,FALSE)*1)</f>
        <v/>
      </c>
      <c r="AF2025" s="72">
        <f>VLOOKUP(Table1[[#This Row],[sheet]],Prg!$A$7:$J$31,5,FALSE)</f>
        <v>0</v>
      </c>
      <c r="AG2025" s="72">
        <f>ROW()</f>
        <v>2025</v>
      </c>
    </row>
    <row r="2026" spans="24:33" hidden="1" x14ac:dyDescent="0.3">
      <c r="X2026" s="66">
        <v>12</v>
      </c>
      <c r="Y2026" s="66" t="s">
        <v>495</v>
      </c>
      <c r="Z2026" s="66" t="s">
        <v>18</v>
      </c>
      <c r="AA2026" s="66" t="str">
        <f>IF(OR(VLOOKUP(Table1[[#This Row],[sheet]],Prg!$A$7:$F$31,6,FALSE)=Prg!$O$2,VLOOKUP(Table1[[#This Row],[sheet]],Prg!$A$7:$F$31,6,FALSE)=Prg!$O$3),"Yes","No")</f>
        <v>No</v>
      </c>
      <c r="AB2026" s="66">
        <v>2023</v>
      </c>
      <c r="AC2026" s="72">
        <v>16</v>
      </c>
      <c r="AD2026" s="66">
        <f ca="1">IF(ISERROR(VLOOKUP(Table1[[#This Row],[item]],INDIRECT("'"&amp;Table1[[#This Row],[sheet]]&amp;"'!$A$8:$T$42"),Table1[[#This Row],[r]],FALSE)),"",VLOOKUP(Table1[[#This Row],[item]],INDIRECT("'"&amp;Table1[[#This Row],[sheet]]&amp;"'!$A$8:$T$42"),Table1[[#This Row],[r]],FALSE))</f>
        <v>0</v>
      </c>
      <c r="AE2026" s="72" t="str">
        <f>IF(VLOOKUP(Table1[[#This Row],[sheet]],Prg!$A$7:$J$31,10,FALSE)="","",VLOOKUP(Table1[[#This Row],[sheet]],Prg!$A$7:$J$31,10,FALSE)*1)</f>
        <v/>
      </c>
      <c r="AF2026" s="72">
        <f>VLOOKUP(Table1[[#This Row],[sheet]],Prg!$A$7:$J$31,5,FALSE)</f>
        <v>0</v>
      </c>
      <c r="AG2026" s="72">
        <f>ROW()</f>
        <v>2026</v>
      </c>
    </row>
    <row r="2027" spans="24:33" hidden="1" x14ac:dyDescent="0.3">
      <c r="X2027" s="66">
        <v>12</v>
      </c>
      <c r="Y2027" s="66" t="s">
        <v>496</v>
      </c>
      <c r="Z2027" s="66" t="s">
        <v>19</v>
      </c>
      <c r="AA2027" s="66" t="str">
        <f>IF(OR(VLOOKUP(Table1[[#This Row],[sheet]],Prg!$A$7:$F$31,6,FALSE)=Prg!$O$2,VLOOKUP(Table1[[#This Row],[sheet]],Prg!$A$7:$F$31,6,FALSE)=Prg!$O$3),"Yes","No")</f>
        <v>No</v>
      </c>
      <c r="AB2027" s="66">
        <v>2023</v>
      </c>
      <c r="AC2027" s="72">
        <v>16</v>
      </c>
      <c r="AD2027" s="66">
        <f ca="1">IF(ISERROR(VLOOKUP(Table1[[#This Row],[item]],INDIRECT("'"&amp;Table1[[#This Row],[sheet]]&amp;"'!$A$8:$T$42"),Table1[[#This Row],[r]],FALSE)),"",VLOOKUP(Table1[[#This Row],[item]],INDIRECT("'"&amp;Table1[[#This Row],[sheet]]&amp;"'!$A$8:$T$42"),Table1[[#This Row],[r]],FALSE))</f>
        <v>0</v>
      </c>
      <c r="AE2027" s="72" t="str">
        <f>IF(VLOOKUP(Table1[[#This Row],[sheet]],Prg!$A$7:$J$31,10,FALSE)="","",VLOOKUP(Table1[[#This Row],[sheet]],Prg!$A$7:$J$31,10,FALSE)*1)</f>
        <v/>
      </c>
      <c r="AF2027" s="72">
        <f>VLOOKUP(Table1[[#This Row],[sheet]],Prg!$A$7:$J$31,5,FALSE)</f>
        <v>0</v>
      </c>
      <c r="AG2027" s="72">
        <f>ROW()</f>
        <v>2027</v>
      </c>
    </row>
    <row r="2028" spans="24:33" hidden="1" x14ac:dyDescent="0.3">
      <c r="X2028" s="66">
        <v>12</v>
      </c>
      <c r="Y2028" s="66" t="s">
        <v>497</v>
      </c>
      <c r="Z2028" s="66" t="s">
        <v>20</v>
      </c>
      <c r="AA2028" s="66" t="str">
        <f>IF(OR(VLOOKUP(Table1[[#This Row],[sheet]],Prg!$A$7:$F$31,6,FALSE)=Prg!$O$2,VLOOKUP(Table1[[#This Row],[sheet]],Prg!$A$7:$F$31,6,FALSE)=Prg!$O$3),"Yes","No")</f>
        <v>No</v>
      </c>
      <c r="AB2028" s="66">
        <v>2023</v>
      </c>
      <c r="AC2028" s="72">
        <v>16</v>
      </c>
      <c r="AD2028" s="66">
        <f ca="1">IF(ISERROR(VLOOKUP(Table1[[#This Row],[item]],INDIRECT("'"&amp;Table1[[#This Row],[sheet]]&amp;"'!$A$8:$T$42"),Table1[[#This Row],[r]],FALSE)),"",VLOOKUP(Table1[[#This Row],[item]],INDIRECT("'"&amp;Table1[[#This Row],[sheet]]&amp;"'!$A$8:$T$42"),Table1[[#This Row],[r]],FALSE))</f>
        <v>0</v>
      </c>
      <c r="AE2028" s="72" t="str">
        <f>IF(VLOOKUP(Table1[[#This Row],[sheet]],Prg!$A$7:$J$31,10,FALSE)="","",VLOOKUP(Table1[[#This Row],[sheet]],Prg!$A$7:$J$31,10,FALSE)*1)</f>
        <v/>
      </c>
      <c r="AF2028" s="72">
        <f>VLOOKUP(Table1[[#This Row],[sheet]],Prg!$A$7:$J$31,5,FALSE)</f>
        <v>0</v>
      </c>
      <c r="AG2028" s="72">
        <f>ROW()</f>
        <v>2028</v>
      </c>
    </row>
    <row r="2029" spans="24:33" hidden="1" x14ac:dyDescent="0.3">
      <c r="X2029" s="66">
        <v>12</v>
      </c>
      <c r="Y2029" s="66" t="s">
        <v>498</v>
      </c>
      <c r="Z2029" s="66" t="s">
        <v>466</v>
      </c>
      <c r="AA2029" s="66" t="str">
        <f>IF(OR(VLOOKUP(Table1[[#This Row],[sheet]],Prg!$A$7:$F$31,6,FALSE)=Prg!$O$2,VLOOKUP(Table1[[#This Row],[sheet]],Prg!$A$7:$F$31,6,FALSE)=Prg!$O$3),"Yes","No")</f>
        <v>No</v>
      </c>
      <c r="AB2029" s="66">
        <v>2023</v>
      </c>
      <c r="AC2029" s="72">
        <v>16</v>
      </c>
      <c r="AD2029" s="66">
        <f ca="1">IF(ISERROR(VLOOKUP(Table1[[#This Row],[item]],INDIRECT("'"&amp;Table1[[#This Row],[sheet]]&amp;"'!$A$8:$T$42"),Table1[[#This Row],[r]],FALSE)),"",VLOOKUP(Table1[[#This Row],[item]],INDIRECT("'"&amp;Table1[[#This Row],[sheet]]&amp;"'!$A$8:$T$42"),Table1[[#This Row],[r]],FALSE))</f>
        <v>0</v>
      </c>
      <c r="AE2029" s="72" t="str">
        <f>IF(VLOOKUP(Table1[[#This Row],[sheet]],Prg!$A$7:$J$31,10,FALSE)="","",VLOOKUP(Table1[[#This Row],[sheet]],Prg!$A$7:$J$31,10,FALSE)*1)</f>
        <v/>
      </c>
      <c r="AF2029" s="72">
        <f>VLOOKUP(Table1[[#This Row],[sheet]],Prg!$A$7:$J$31,5,FALSE)</f>
        <v>0</v>
      </c>
      <c r="AG2029" s="72">
        <f>ROW()</f>
        <v>2029</v>
      </c>
    </row>
    <row r="2030" spans="24:33" hidden="1" x14ac:dyDescent="0.3">
      <c r="X2030" s="66">
        <v>12</v>
      </c>
      <c r="Y2030" s="66" t="s">
        <v>499</v>
      </c>
      <c r="Z2030" s="66" t="s">
        <v>21</v>
      </c>
      <c r="AA2030" s="66" t="str">
        <f>IF(OR(VLOOKUP(Table1[[#This Row],[sheet]],Prg!$A$7:$F$31,6,FALSE)=Prg!$O$2,VLOOKUP(Table1[[#This Row],[sheet]],Prg!$A$7:$F$31,6,FALSE)=Prg!$O$3),"Yes","No")</f>
        <v>No</v>
      </c>
      <c r="AB2030" s="66">
        <v>2023</v>
      </c>
      <c r="AC2030" s="72">
        <v>16</v>
      </c>
      <c r="AD2030" s="66">
        <f ca="1">IF(ISERROR(VLOOKUP(Table1[[#This Row],[item]],INDIRECT("'"&amp;Table1[[#This Row],[sheet]]&amp;"'!$A$8:$T$42"),Table1[[#This Row],[r]],FALSE)),"",VLOOKUP(Table1[[#This Row],[item]],INDIRECT("'"&amp;Table1[[#This Row],[sheet]]&amp;"'!$A$8:$T$42"),Table1[[#This Row],[r]],FALSE))</f>
        <v>0</v>
      </c>
      <c r="AE2030" s="72" t="str">
        <f>IF(VLOOKUP(Table1[[#This Row],[sheet]],Prg!$A$7:$J$31,10,FALSE)="","",VLOOKUP(Table1[[#This Row],[sheet]],Prg!$A$7:$J$31,10,FALSE)*1)</f>
        <v/>
      </c>
      <c r="AF2030" s="72">
        <f>VLOOKUP(Table1[[#This Row],[sheet]],Prg!$A$7:$J$31,5,FALSE)</f>
        <v>0</v>
      </c>
      <c r="AG2030" s="72">
        <f>ROW()</f>
        <v>2030</v>
      </c>
    </row>
    <row r="2031" spans="24:33" hidden="1" x14ac:dyDescent="0.3">
      <c r="X2031" s="66">
        <v>12</v>
      </c>
      <c r="Y2031" s="66" t="s">
        <v>500</v>
      </c>
      <c r="Z2031" s="66" t="s">
        <v>22</v>
      </c>
      <c r="AA2031" s="66" t="str">
        <f>IF(OR(VLOOKUP(Table1[[#This Row],[sheet]],Prg!$A$7:$F$31,6,FALSE)=Prg!$O$2,VLOOKUP(Table1[[#This Row],[sheet]],Prg!$A$7:$F$31,6,FALSE)=Prg!$O$3),"Yes","No")</f>
        <v>No</v>
      </c>
      <c r="AB2031" s="66">
        <v>2023</v>
      </c>
      <c r="AC2031" s="72">
        <v>16</v>
      </c>
      <c r="AD2031" s="66">
        <f ca="1">IF(ISERROR(VLOOKUP(Table1[[#This Row],[item]],INDIRECT("'"&amp;Table1[[#This Row],[sheet]]&amp;"'!$A$8:$T$42"),Table1[[#This Row],[r]],FALSE)),"",VLOOKUP(Table1[[#This Row],[item]],INDIRECT("'"&amp;Table1[[#This Row],[sheet]]&amp;"'!$A$8:$T$42"),Table1[[#This Row],[r]],FALSE))</f>
        <v>0</v>
      </c>
      <c r="AE2031" s="72" t="str">
        <f>IF(VLOOKUP(Table1[[#This Row],[sheet]],Prg!$A$7:$J$31,10,FALSE)="","",VLOOKUP(Table1[[#This Row],[sheet]],Prg!$A$7:$J$31,10,FALSE)*1)</f>
        <v/>
      </c>
      <c r="AF2031" s="72">
        <f>VLOOKUP(Table1[[#This Row],[sheet]],Prg!$A$7:$J$31,5,FALSE)</f>
        <v>0</v>
      </c>
      <c r="AG2031" s="72">
        <f>ROW()</f>
        <v>2031</v>
      </c>
    </row>
    <row r="2032" spans="24:33" hidden="1" x14ac:dyDescent="0.3">
      <c r="X2032" s="66">
        <v>12</v>
      </c>
      <c r="Y2032" s="66" t="s">
        <v>501</v>
      </c>
      <c r="Z2032" s="66" t="s">
        <v>23</v>
      </c>
      <c r="AA2032" s="66" t="str">
        <f>IF(OR(VLOOKUP(Table1[[#This Row],[sheet]],Prg!$A$7:$F$31,6,FALSE)=Prg!$O$2,VLOOKUP(Table1[[#This Row],[sheet]],Prg!$A$7:$F$31,6,FALSE)=Prg!$O$3),"Yes","No")</f>
        <v>No</v>
      </c>
      <c r="AB2032" s="66">
        <v>2023</v>
      </c>
      <c r="AC2032" s="72">
        <v>16</v>
      </c>
      <c r="AD2032" s="66">
        <f ca="1">IF(ISERROR(VLOOKUP(Table1[[#This Row],[item]],INDIRECT("'"&amp;Table1[[#This Row],[sheet]]&amp;"'!$A$8:$T$42"),Table1[[#This Row],[r]],FALSE)),"",VLOOKUP(Table1[[#This Row],[item]],INDIRECT("'"&amp;Table1[[#This Row],[sheet]]&amp;"'!$A$8:$T$42"),Table1[[#This Row],[r]],FALSE))</f>
        <v>0</v>
      </c>
      <c r="AE2032" s="72" t="str">
        <f>IF(VLOOKUP(Table1[[#This Row],[sheet]],Prg!$A$7:$J$31,10,FALSE)="","",VLOOKUP(Table1[[#This Row],[sheet]],Prg!$A$7:$J$31,10,FALSE)*1)</f>
        <v/>
      </c>
      <c r="AF2032" s="72">
        <f>VLOOKUP(Table1[[#This Row],[sheet]],Prg!$A$7:$J$31,5,FALSE)</f>
        <v>0</v>
      </c>
      <c r="AG2032" s="72">
        <f>ROW()</f>
        <v>2032</v>
      </c>
    </row>
    <row r="2033" spans="24:33" hidden="1" x14ac:dyDescent="0.3">
      <c r="X2033" s="66">
        <v>12</v>
      </c>
      <c r="Y2033" s="66" t="s">
        <v>502</v>
      </c>
      <c r="Z2033" s="66" t="s">
        <v>467</v>
      </c>
      <c r="AA2033" s="66" t="str">
        <f>IF(OR(VLOOKUP(Table1[[#This Row],[sheet]],Prg!$A$7:$F$31,6,FALSE)=Prg!$O$2,VLOOKUP(Table1[[#This Row],[sheet]],Prg!$A$7:$F$31,6,FALSE)=Prg!$O$3),"Yes","No")</f>
        <v>No</v>
      </c>
      <c r="AB2033" s="66">
        <v>2023</v>
      </c>
      <c r="AC2033" s="72">
        <v>16</v>
      </c>
      <c r="AD2033" s="66">
        <f ca="1">IF(ISERROR(VLOOKUP(Table1[[#This Row],[item]],INDIRECT("'"&amp;Table1[[#This Row],[sheet]]&amp;"'!$A$8:$T$42"),Table1[[#This Row],[r]],FALSE)),"",VLOOKUP(Table1[[#This Row],[item]],INDIRECT("'"&amp;Table1[[#This Row],[sheet]]&amp;"'!$A$8:$T$42"),Table1[[#This Row],[r]],FALSE))</f>
        <v>0</v>
      </c>
      <c r="AE2033" s="72" t="str">
        <f>IF(VLOOKUP(Table1[[#This Row],[sheet]],Prg!$A$7:$J$31,10,FALSE)="","",VLOOKUP(Table1[[#This Row],[sheet]],Prg!$A$7:$J$31,10,FALSE)*1)</f>
        <v/>
      </c>
      <c r="AF2033" s="72">
        <f>VLOOKUP(Table1[[#This Row],[sheet]],Prg!$A$7:$J$31,5,FALSE)</f>
        <v>0</v>
      </c>
      <c r="AG2033" s="72">
        <f>ROW()</f>
        <v>2033</v>
      </c>
    </row>
    <row r="2034" spans="24:33" hidden="1" x14ac:dyDescent="0.3">
      <c r="X2034" s="66">
        <v>12</v>
      </c>
      <c r="Y2034" s="66" t="s">
        <v>473</v>
      </c>
      <c r="Z2034" s="66" t="s">
        <v>1</v>
      </c>
      <c r="AA2034" s="66" t="str">
        <f>IF(OR(VLOOKUP(Table1[[#This Row],[sheet]],Prg!$A$7:$F$31,6,FALSE)=Prg!$O$2,VLOOKUP(Table1[[#This Row],[sheet]],Prg!$A$7:$F$31,6,FALSE)=Prg!$O$3),"Yes","No")</f>
        <v>No</v>
      </c>
      <c r="AB2034" s="66">
        <v>2023</v>
      </c>
      <c r="AC2034" s="72">
        <v>16</v>
      </c>
      <c r="AD2034" s="66">
        <f ca="1">IF(ISERROR(VLOOKUP(Table1[[#This Row],[item]],INDIRECT("'"&amp;Table1[[#This Row],[sheet]]&amp;"'!$A$8:$T$42"),Table1[[#This Row],[r]],FALSE)),"",VLOOKUP(Table1[[#This Row],[item]],INDIRECT("'"&amp;Table1[[#This Row],[sheet]]&amp;"'!$A$8:$T$42"),Table1[[#This Row],[r]],FALSE))</f>
        <v>0</v>
      </c>
      <c r="AE2034" s="72" t="str">
        <f>IF(VLOOKUP(Table1[[#This Row],[sheet]],Prg!$A$7:$J$31,10,FALSE)="","",VLOOKUP(Table1[[#This Row],[sheet]],Prg!$A$7:$J$31,10,FALSE)*1)</f>
        <v/>
      </c>
      <c r="AF2034" s="72">
        <f>VLOOKUP(Table1[[#This Row],[sheet]],Prg!$A$7:$J$31,5,FALSE)</f>
        <v>0</v>
      </c>
      <c r="AG2034" s="72">
        <f>ROW()</f>
        <v>2034</v>
      </c>
    </row>
    <row r="2035" spans="24:33" hidden="1" x14ac:dyDescent="0.3">
      <c r="X2035" s="66">
        <v>12</v>
      </c>
      <c r="Y2035" s="66" t="s">
        <v>474</v>
      </c>
      <c r="Z2035" s="66" t="s">
        <v>24</v>
      </c>
      <c r="AA2035" s="66" t="str">
        <f>IF(OR(VLOOKUP(Table1[[#This Row],[sheet]],Prg!$A$7:$F$31,6,FALSE)=Prg!$O$2,VLOOKUP(Table1[[#This Row],[sheet]],Prg!$A$7:$F$31,6,FALSE)=Prg!$O$3),"Yes","No")</f>
        <v>No</v>
      </c>
      <c r="AB2035" s="66">
        <v>2023</v>
      </c>
      <c r="AC2035" s="72">
        <v>16</v>
      </c>
      <c r="AD2035" s="66">
        <f ca="1">IF(ISERROR(VLOOKUP(Table1[[#This Row],[item]],INDIRECT("'"&amp;Table1[[#This Row],[sheet]]&amp;"'!$A$8:$T$42"),Table1[[#This Row],[r]],FALSE)),"",VLOOKUP(Table1[[#This Row],[item]],INDIRECT("'"&amp;Table1[[#This Row],[sheet]]&amp;"'!$A$8:$T$42"),Table1[[#This Row],[r]],FALSE))</f>
        <v>0</v>
      </c>
      <c r="AE2035" s="72" t="str">
        <f>IF(VLOOKUP(Table1[[#This Row],[sheet]],Prg!$A$7:$J$31,10,FALSE)="","",VLOOKUP(Table1[[#This Row],[sheet]],Prg!$A$7:$J$31,10,FALSE)*1)</f>
        <v/>
      </c>
      <c r="AF2035" s="72">
        <f>VLOOKUP(Table1[[#This Row],[sheet]],Prg!$A$7:$J$31,5,FALSE)</f>
        <v>0</v>
      </c>
      <c r="AG2035" s="72">
        <f>ROW()</f>
        <v>2035</v>
      </c>
    </row>
    <row r="2036" spans="24:33" hidden="1" x14ac:dyDescent="0.3">
      <c r="X2036" s="66">
        <v>12</v>
      </c>
      <c r="Y2036" s="66" t="s">
        <v>477</v>
      </c>
      <c r="Z2036" s="66" t="s">
        <v>25</v>
      </c>
      <c r="AA2036" s="66" t="str">
        <f>IF(OR(VLOOKUP(Table1[[#This Row],[sheet]],Prg!$A$7:$F$31,6,FALSE)=Prg!$O$2,VLOOKUP(Table1[[#This Row],[sheet]],Prg!$A$7:$F$31,6,FALSE)=Prg!$O$3),"Yes","No")</f>
        <v>No</v>
      </c>
      <c r="AB2036" s="66">
        <v>2023</v>
      </c>
      <c r="AC2036" s="72">
        <v>16</v>
      </c>
      <c r="AD2036" s="66">
        <f ca="1">IF(ISERROR(VLOOKUP(Table1[[#This Row],[item]],INDIRECT("'"&amp;Table1[[#This Row],[sheet]]&amp;"'!$A$8:$T$42"),Table1[[#This Row],[r]],FALSE)),"",VLOOKUP(Table1[[#This Row],[item]],INDIRECT("'"&amp;Table1[[#This Row],[sheet]]&amp;"'!$A$8:$T$42"),Table1[[#This Row],[r]],FALSE))</f>
        <v>0</v>
      </c>
      <c r="AE2036" s="72" t="str">
        <f>IF(VLOOKUP(Table1[[#This Row],[sheet]],Prg!$A$7:$J$31,10,FALSE)="","",VLOOKUP(Table1[[#This Row],[sheet]],Prg!$A$7:$J$31,10,FALSE)*1)</f>
        <v/>
      </c>
      <c r="AF2036" s="72">
        <f>VLOOKUP(Table1[[#This Row],[sheet]],Prg!$A$7:$J$31,5,FALSE)</f>
        <v>0</v>
      </c>
      <c r="AG2036" s="72">
        <f>ROW()</f>
        <v>2036</v>
      </c>
    </row>
    <row r="2037" spans="24:33" hidden="1" x14ac:dyDescent="0.3">
      <c r="X2037" s="66">
        <v>12</v>
      </c>
      <c r="Y2037" s="66" t="s">
        <v>478</v>
      </c>
      <c r="Z2037" s="66" t="s">
        <v>26</v>
      </c>
      <c r="AA2037" s="66" t="str">
        <f>IF(OR(VLOOKUP(Table1[[#This Row],[sheet]],Prg!$A$7:$F$31,6,FALSE)=Prg!$O$2,VLOOKUP(Table1[[#This Row],[sheet]],Prg!$A$7:$F$31,6,FALSE)=Prg!$O$3),"Yes","No")</f>
        <v>No</v>
      </c>
      <c r="AB2037" s="66">
        <v>2023</v>
      </c>
      <c r="AC2037" s="72">
        <v>16</v>
      </c>
      <c r="AD2037" s="66">
        <f ca="1">IF(ISERROR(VLOOKUP(Table1[[#This Row],[item]],INDIRECT("'"&amp;Table1[[#This Row],[sheet]]&amp;"'!$A$8:$T$42"),Table1[[#This Row],[r]],FALSE)),"",VLOOKUP(Table1[[#This Row],[item]],INDIRECT("'"&amp;Table1[[#This Row],[sheet]]&amp;"'!$A$8:$T$42"),Table1[[#This Row],[r]],FALSE))</f>
        <v>0</v>
      </c>
      <c r="AE2037" s="72" t="str">
        <f>IF(VLOOKUP(Table1[[#This Row],[sheet]],Prg!$A$7:$J$31,10,FALSE)="","",VLOOKUP(Table1[[#This Row],[sheet]],Prg!$A$7:$J$31,10,FALSE)*1)</f>
        <v/>
      </c>
      <c r="AF2037" s="72">
        <f>VLOOKUP(Table1[[#This Row],[sheet]],Prg!$A$7:$J$31,5,FALSE)</f>
        <v>0</v>
      </c>
      <c r="AG2037" s="72">
        <f>ROW()</f>
        <v>2037</v>
      </c>
    </row>
    <row r="2038" spans="24:33" hidden="1" x14ac:dyDescent="0.3">
      <c r="X2038" s="66">
        <v>12</v>
      </c>
      <c r="Y2038" s="66" t="s">
        <v>479</v>
      </c>
      <c r="Z2038" s="66" t="s">
        <v>27</v>
      </c>
      <c r="AA2038" s="66" t="str">
        <f>IF(OR(VLOOKUP(Table1[[#This Row],[sheet]],Prg!$A$7:$F$31,6,FALSE)=Prg!$O$2,VLOOKUP(Table1[[#This Row],[sheet]],Prg!$A$7:$F$31,6,FALSE)=Prg!$O$3),"Yes","No")</f>
        <v>No</v>
      </c>
      <c r="AB2038" s="66">
        <v>2023</v>
      </c>
      <c r="AC2038" s="72">
        <v>16</v>
      </c>
      <c r="AD2038" s="66">
        <f ca="1">IF(ISERROR(VLOOKUP(Table1[[#This Row],[item]],INDIRECT("'"&amp;Table1[[#This Row],[sheet]]&amp;"'!$A$8:$T$42"),Table1[[#This Row],[r]],FALSE)),"",VLOOKUP(Table1[[#This Row],[item]],INDIRECT("'"&amp;Table1[[#This Row],[sheet]]&amp;"'!$A$8:$T$42"),Table1[[#This Row],[r]],FALSE))</f>
        <v>0</v>
      </c>
      <c r="AE2038" s="72" t="str">
        <f>IF(VLOOKUP(Table1[[#This Row],[sheet]],Prg!$A$7:$J$31,10,FALSE)="","",VLOOKUP(Table1[[#This Row],[sheet]],Prg!$A$7:$J$31,10,FALSE)*1)</f>
        <v/>
      </c>
      <c r="AF2038" s="72">
        <f>VLOOKUP(Table1[[#This Row],[sheet]],Prg!$A$7:$J$31,5,FALSE)</f>
        <v>0</v>
      </c>
      <c r="AG2038" s="72">
        <f>ROW()</f>
        <v>2038</v>
      </c>
    </row>
    <row r="2039" spans="24:33" hidden="1" x14ac:dyDescent="0.3">
      <c r="X2039" s="66">
        <v>12</v>
      </c>
      <c r="Y2039" s="66" t="s">
        <v>475</v>
      </c>
      <c r="Z2039" s="66" t="s">
        <v>28</v>
      </c>
      <c r="AA2039" s="66" t="str">
        <f>IF(OR(VLOOKUP(Table1[[#This Row],[sheet]],Prg!$A$7:$F$31,6,FALSE)=Prg!$O$2,VLOOKUP(Table1[[#This Row],[sheet]],Prg!$A$7:$F$31,6,FALSE)=Prg!$O$3),"Yes","No")</f>
        <v>No</v>
      </c>
      <c r="AB2039" s="66">
        <v>2023</v>
      </c>
      <c r="AC2039" s="72">
        <v>16</v>
      </c>
      <c r="AD2039" s="66">
        <f ca="1">IF(ISERROR(VLOOKUP(Table1[[#This Row],[item]],INDIRECT("'"&amp;Table1[[#This Row],[sheet]]&amp;"'!$A$8:$T$42"),Table1[[#This Row],[r]],FALSE)),"",VLOOKUP(Table1[[#This Row],[item]],INDIRECT("'"&amp;Table1[[#This Row],[sheet]]&amp;"'!$A$8:$T$42"),Table1[[#This Row],[r]],FALSE))</f>
        <v>0</v>
      </c>
      <c r="AE2039" s="72" t="str">
        <f>IF(VLOOKUP(Table1[[#This Row],[sheet]],Prg!$A$7:$J$31,10,FALSE)="","",VLOOKUP(Table1[[#This Row],[sheet]],Prg!$A$7:$J$31,10,FALSE)*1)</f>
        <v/>
      </c>
      <c r="AF2039" s="72">
        <f>VLOOKUP(Table1[[#This Row],[sheet]],Prg!$A$7:$J$31,5,FALSE)</f>
        <v>0</v>
      </c>
      <c r="AG2039" s="72">
        <f>ROW()</f>
        <v>2039</v>
      </c>
    </row>
    <row r="2040" spans="24:33" hidden="1" x14ac:dyDescent="0.3">
      <c r="X2040" s="66">
        <v>12</v>
      </c>
      <c r="Y2040" s="66" t="s">
        <v>480</v>
      </c>
      <c r="Z2040" s="66" t="s">
        <v>29</v>
      </c>
      <c r="AA2040" s="66" t="str">
        <f>IF(OR(VLOOKUP(Table1[[#This Row],[sheet]],Prg!$A$7:$F$31,6,FALSE)=Prg!$O$2,VLOOKUP(Table1[[#This Row],[sheet]],Prg!$A$7:$F$31,6,FALSE)=Prg!$O$3),"Yes","No")</f>
        <v>No</v>
      </c>
      <c r="AB2040" s="66">
        <v>2023</v>
      </c>
      <c r="AC2040" s="72">
        <v>16</v>
      </c>
      <c r="AD2040" s="66">
        <f ca="1">IF(ISERROR(VLOOKUP(Table1[[#This Row],[item]],INDIRECT("'"&amp;Table1[[#This Row],[sheet]]&amp;"'!$A$8:$T$42"),Table1[[#This Row],[r]],FALSE)),"",VLOOKUP(Table1[[#This Row],[item]],INDIRECT("'"&amp;Table1[[#This Row],[sheet]]&amp;"'!$A$8:$T$42"),Table1[[#This Row],[r]],FALSE))</f>
        <v>0</v>
      </c>
      <c r="AE2040" s="72" t="str">
        <f>IF(VLOOKUP(Table1[[#This Row],[sheet]],Prg!$A$7:$J$31,10,FALSE)="","",VLOOKUP(Table1[[#This Row],[sheet]],Prg!$A$7:$J$31,10,FALSE)*1)</f>
        <v/>
      </c>
      <c r="AF2040" s="72">
        <f>VLOOKUP(Table1[[#This Row],[sheet]],Prg!$A$7:$J$31,5,FALSE)</f>
        <v>0</v>
      </c>
      <c r="AG2040" s="72">
        <f>ROW()</f>
        <v>2040</v>
      </c>
    </row>
    <row r="2041" spans="24:33" hidden="1" x14ac:dyDescent="0.3">
      <c r="X2041" s="66">
        <v>12</v>
      </c>
      <c r="Y2041" s="66" t="s">
        <v>481</v>
      </c>
      <c r="Z2041" s="66" t="s">
        <v>30</v>
      </c>
      <c r="AA2041" s="66" t="str">
        <f>IF(OR(VLOOKUP(Table1[[#This Row],[sheet]],Prg!$A$7:$F$31,6,FALSE)=Prg!$O$2,VLOOKUP(Table1[[#This Row],[sheet]],Prg!$A$7:$F$31,6,FALSE)=Prg!$O$3),"Yes","No")</f>
        <v>No</v>
      </c>
      <c r="AB2041" s="66">
        <v>2023</v>
      </c>
      <c r="AC2041" s="72">
        <v>16</v>
      </c>
      <c r="AD2041" s="66">
        <f ca="1">IF(ISERROR(VLOOKUP(Table1[[#This Row],[item]],INDIRECT("'"&amp;Table1[[#This Row],[sheet]]&amp;"'!$A$8:$T$42"),Table1[[#This Row],[r]],FALSE)),"",VLOOKUP(Table1[[#This Row],[item]],INDIRECT("'"&amp;Table1[[#This Row],[sheet]]&amp;"'!$A$8:$T$42"),Table1[[#This Row],[r]],FALSE))</f>
        <v>0</v>
      </c>
      <c r="AE2041" s="72" t="str">
        <f>IF(VLOOKUP(Table1[[#This Row],[sheet]],Prg!$A$7:$J$31,10,FALSE)="","",VLOOKUP(Table1[[#This Row],[sheet]],Prg!$A$7:$J$31,10,FALSE)*1)</f>
        <v/>
      </c>
      <c r="AF2041" s="72">
        <f>VLOOKUP(Table1[[#This Row],[sheet]],Prg!$A$7:$J$31,5,FALSE)</f>
        <v>0</v>
      </c>
      <c r="AG2041" s="72">
        <f>ROW()</f>
        <v>2041</v>
      </c>
    </row>
    <row r="2042" spans="24:33" hidden="1" x14ac:dyDescent="0.3">
      <c r="X2042" s="66">
        <v>12</v>
      </c>
      <c r="Y2042" s="66" t="s">
        <v>482</v>
      </c>
      <c r="Z2042" s="66" t="s">
        <v>27</v>
      </c>
      <c r="AA2042" s="66" t="str">
        <f>IF(OR(VLOOKUP(Table1[[#This Row],[sheet]],Prg!$A$7:$F$31,6,FALSE)=Prg!$O$2,VLOOKUP(Table1[[#This Row],[sheet]],Prg!$A$7:$F$31,6,FALSE)=Prg!$O$3),"Yes","No")</f>
        <v>No</v>
      </c>
      <c r="AB2042" s="66">
        <v>2023</v>
      </c>
      <c r="AC2042" s="72">
        <v>16</v>
      </c>
      <c r="AD2042" s="66">
        <f ca="1">IF(ISERROR(VLOOKUP(Table1[[#This Row],[item]],INDIRECT("'"&amp;Table1[[#This Row],[sheet]]&amp;"'!$A$8:$T$42"),Table1[[#This Row],[r]],FALSE)),"",VLOOKUP(Table1[[#This Row],[item]],INDIRECT("'"&amp;Table1[[#This Row],[sheet]]&amp;"'!$A$8:$T$42"),Table1[[#This Row],[r]],FALSE))</f>
        <v>0</v>
      </c>
      <c r="AE2042" s="72" t="str">
        <f>IF(VLOOKUP(Table1[[#This Row],[sheet]],Prg!$A$7:$J$31,10,FALSE)="","",VLOOKUP(Table1[[#This Row],[sheet]],Prg!$A$7:$J$31,10,FALSE)*1)</f>
        <v/>
      </c>
      <c r="AF2042" s="72">
        <f>VLOOKUP(Table1[[#This Row],[sheet]],Prg!$A$7:$J$31,5,FALSE)</f>
        <v>0</v>
      </c>
      <c r="AG2042" s="72">
        <f>ROW()</f>
        <v>2042</v>
      </c>
    </row>
    <row r="2043" spans="24:33" hidden="1" x14ac:dyDescent="0.3">
      <c r="X2043" s="66">
        <v>12</v>
      </c>
      <c r="Y2043" s="66" t="s">
        <v>476</v>
      </c>
      <c r="Z2043" s="66" t="s">
        <v>469</v>
      </c>
      <c r="AA2043" s="66" t="str">
        <f>IF(OR(VLOOKUP(Table1[[#This Row],[sheet]],Prg!$A$7:$F$31,6,FALSE)=Prg!$O$2,VLOOKUP(Table1[[#This Row],[sheet]],Prg!$A$7:$F$31,6,FALSE)=Prg!$O$3),"Yes","No")</f>
        <v>No</v>
      </c>
      <c r="AB2043" s="66">
        <v>2023</v>
      </c>
      <c r="AC2043" s="72">
        <v>16</v>
      </c>
      <c r="AD2043" s="66">
        <f ca="1">IF(ISERROR(VLOOKUP(Table1[[#This Row],[item]],INDIRECT("'"&amp;Table1[[#This Row],[sheet]]&amp;"'!$A$8:$T$42"),Table1[[#This Row],[r]],FALSE)),"",VLOOKUP(Table1[[#This Row],[item]],INDIRECT("'"&amp;Table1[[#This Row],[sheet]]&amp;"'!$A$8:$T$42"),Table1[[#This Row],[r]],FALSE))</f>
        <v>0</v>
      </c>
      <c r="AE2043" s="72" t="str">
        <f>IF(VLOOKUP(Table1[[#This Row],[sheet]],Prg!$A$7:$J$31,10,FALSE)="","",VLOOKUP(Table1[[#This Row],[sheet]],Prg!$A$7:$J$31,10,FALSE)*1)</f>
        <v/>
      </c>
      <c r="AF2043" s="72">
        <f>VLOOKUP(Table1[[#This Row],[sheet]],Prg!$A$7:$J$31,5,FALSE)</f>
        <v>0</v>
      </c>
      <c r="AG2043" s="72">
        <f>ROW()</f>
        <v>2043</v>
      </c>
    </row>
    <row r="2044" spans="24:33" hidden="1" x14ac:dyDescent="0.3">
      <c r="X2044" s="66">
        <v>12</v>
      </c>
      <c r="Y2044" s="66" t="s">
        <v>483</v>
      </c>
      <c r="Z2044" s="66" t="s">
        <v>470</v>
      </c>
      <c r="AA2044" s="66" t="str">
        <f>IF(OR(VLOOKUP(Table1[[#This Row],[sheet]],Prg!$A$7:$F$31,6,FALSE)=Prg!$O$2,VLOOKUP(Table1[[#This Row],[sheet]],Prg!$A$7:$F$31,6,FALSE)=Prg!$O$3),"Yes","No")</f>
        <v>No</v>
      </c>
      <c r="AB2044" s="66">
        <v>2023</v>
      </c>
      <c r="AC2044" s="72">
        <v>16</v>
      </c>
      <c r="AD2044" s="66">
        <f ca="1">IF(ISERROR(VLOOKUP(Table1[[#This Row],[item]],INDIRECT("'"&amp;Table1[[#This Row],[sheet]]&amp;"'!$A$8:$T$42"),Table1[[#This Row],[r]],FALSE)),"",VLOOKUP(Table1[[#This Row],[item]],INDIRECT("'"&amp;Table1[[#This Row],[sheet]]&amp;"'!$A$8:$T$42"),Table1[[#This Row],[r]],FALSE))</f>
        <v>0</v>
      </c>
      <c r="AE2044" s="72" t="str">
        <f>IF(VLOOKUP(Table1[[#This Row],[sheet]],Prg!$A$7:$J$31,10,FALSE)="","",VLOOKUP(Table1[[#This Row],[sheet]],Prg!$A$7:$J$31,10,FALSE)*1)</f>
        <v/>
      </c>
      <c r="AF2044" s="72">
        <f>VLOOKUP(Table1[[#This Row],[sheet]],Prg!$A$7:$J$31,5,FALSE)</f>
        <v>0</v>
      </c>
      <c r="AG2044" s="72">
        <f>ROW()</f>
        <v>2044</v>
      </c>
    </row>
    <row r="2045" spans="24:33" hidden="1" x14ac:dyDescent="0.3">
      <c r="X2045" s="66">
        <v>12</v>
      </c>
      <c r="Y2045" s="66" t="s">
        <v>484</v>
      </c>
      <c r="Z2045" s="66" t="s">
        <v>471</v>
      </c>
      <c r="AA2045" s="66" t="str">
        <f>IF(OR(VLOOKUP(Table1[[#This Row],[sheet]],Prg!$A$7:$F$31,6,FALSE)=Prg!$O$2,VLOOKUP(Table1[[#This Row],[sheet]],Prg!$A$7:$F$31,6,FALSE)=Prg!$O$3),"Yes","No")</f>
        <v>No</v>
      </c>
      <c r="AB2045" s="66">
        <v>2023</v>
      </c>
      <c r="AC2045" s="72">
        <v>16</v>
      </c>
      <c r="AD2045" s="66">
        <f ca="1">IF(ISERROR(VLOOKUP(Table1[[#This Row],[item]],INDIRECT("'"&amp;Table1[[#This Row],[sheet]]&amp;"'!$A$8:$T$42"),Table1[[#This Row],[r]],FALSE)),"",VLOOKUP(Table1[[#This Row],[item]],INDIRECT("'"&amp;Table1[[#This Row],[sheet]]&amp;"'!$A$8:$T$42"),Table1[[#This Row],[r]],FALSE))</f>
        <v>0</v>
      </c>
      <c r="AE2045" s="72" t="str">
        <f>IF(VLOOKUP(Table1[[#This Row],[sheet]],Prg!$A$7:$J$31,10,FALSE)="","",VLOOKUP(Table1[[#This Row],[sheet]],Prg!$A$7:$J$31,10,FALSE)*1)</f>
        <v/>
      </c>
      <c r="AF2045" s="72">
        <f>VLOOKUP(Table1[[#This Row],[sheet]],Prg!$A$7:$J$31,5,FALSE)</f>
        <v>0</v>
      </c>
      <c r="AG2045" s="72">
        <f>ROW()</f>
        <v>2045</v>
      </c>
    </row>
    <row r="2046" spans="24:33" hidden="1" x14ac:dyDescent="0.3">
      <c r="X2046" s="66">
        <v>12</v>
      </c>
      <c r="Y2046" s="66" t="s">
        <v>485</v>
      </c>
      <c r="Z2046" s="66" t="s">
        <v>472</v>
      </c>
      <c r="AA2046" s="66" t="str">
        <f>IF(OR(VLOOKUP(Table1[[#This Row],[sheet]],Prg!$A$7:$F$31,6,FALSE)=Prg!$O$2,VLOOKUP(Table1[[#This Row],[sheet]],Prg!$A$7:$F$31,6,FALSE)=Prg!$O$3),"Yes","No")</f>
        <v>No</v>
      </c>
      <c r="AB2046" s="66">
        <v>2023</v>
      </c>
      <c r="AC2046" s="72">
        <v>16</v>
      </c>
      <c r="AD2046" s="66">
        <f ca="1">IF(ISERROR(VLOOKUP(Table1[[#This Row],[item]],INDIRECT("'"&amp;Table1[[#This Row],[sheet]]&amp;"'!$A$8:$T$42"),Table1[[#This Row],[r]],FALSE)),"",VLOOKUP(Table1[[#This Row],[item]],INDIRECT("'"&amp;Table1[[#This Row],[sheet]]&amp;"'!$A$8:$T$42"),Table1[[#This Row],[r]],FALSE))</f>
        <v>0</v>
      </c>
      <c r="AE2046" s="72" t="str">
        <f>IF(VLOOKUP(Table1[[#This Row],[sheet]],Prg!$A$7:$J$31,10,FALSE)="","",VLOOKUP(Table1[[#This Row],[sheet]],Prg!$A$7:$J$31,10,FALSE)*1)</f>
        <v/>
      </c>
      <c r="AF2046" s="72">
        <f>VLOOKUP(Table1[[#This Row],[sheet]],Prg!$A$7:$J$31,5,FALSE)</f>
        <v>0</v>
      </c>
      <c r="AG2046" s="72">
        <f>ROW()</f>
        <v>2046</v>
      </c>
    </row>
    <row r="2047" spans="24:33" hidden="1" x14ac:dyDescent="0.3">
      <c r="X2047" s="66">
        <v>12</v>
      </c>
      <c r="Y2047" s="66" t="s">
        <v>486</v>
      </c>
      <c r="Z2047" s="66" t="s">
        <v>31</v>
      </c>
      <c r="AA2047" s="66" t="str">
        <f>IF(OR(VLOOKUP(Table1[[#This Row],[sheet]],Prg!$A$7:$F$31,6,FALSE)=Prg!$O$2,VLOOKUP(Table1[[#This Row],[sheet]],Prg!$A$7:$F$31,6,FALSE)=Prg!$O$3),"Yes","No")</f>
        <v>No</v>
      </c>
      <c r="AB2047" s="66">
        <v>2023</v>
      </c>
      <c r="AC2047" s="72">
        <v>16</v>
      </c>
      <c r="AD2047" s="66">
        <f ca="1">IF(ISERROR(VLOOKUP(Table1[[#This Row],[item]],INDIRECT("'"&amp;Table1[[#This Row],[sheet]]&amp;"'!$A$8:$T$42"),Table1[[#This Row],[r]],FALSE)),"",VLOOKUP(Table1[[#This Row],[item]],INDIRECT("'"&amp;Table1[[#This Row],[sheet]]&amp;"'!$A$8:$T$42"),Table1[[#This Row],[r]],FALSE))</f>
        <v>0</v>
      </c>
      <c r="AE2047" s="72" t="str">
        <f>IF(VLOOKUP(Table1[[#This Row],[sheet]],Prg!$A$7:$J$31,10,FALSE)="","",VLOOKUP(Table1[[#This Row],[sheet]],Prg!$A$7:$J$31,10,FALSE)*1)</f>
        <v/>
      </c>
      <c r="AF2047" s="72">
        <f>VLOOKUP(Table1[[#This Row],[sheet]],Prg!$A$7:$J$31,5,FALSE)</f>
        <v>0</v>
      </c>
      <c r="AG2047" s="72">
        <f>ROW()</f>
        <v>2047</v>
      </c>
    </row>
    <row r="2048" spans="24:33" hidden="1" x14ac:dyDescent="0.3">
      <c r="X2048" s="66">
        <v>12</v>
      </c>
      <c r="Y2048" s="70" t="s">
        <v>487</v>
      </c>
      <c r="Z2048" s="70" t="s">
        <v>12</v>
      </c>
      <c r="AA2048" s="70" t="str">
        <f>IF(OR(VLOOKUP(Table1[[#This Row],[sheet]],Prg!$A$7:$F$31,6,FALSE)=Prg!$O$2,VLOOKUP(Table1[[#This Row],[sheet]],Prg!$A$7:$F$31,6,FALSE)=Prg!$O$3),"Yes","No")</f>
        <v>No</v>
      </c>
      <c r="AB2048" s="70">
        <v>2024</v>
      </c>
      <c r="AC2048" s="72">
        <v>17</v>
      </c>
      <c r="AD2048" s="66">
        <f ca="1">IF(ISERROR(VLOOKUP(Table1[[#This Row],[item]],INDIRECT("'"&amp;Table1[[#This Row],[sheet]]&amp;"'!$A$8:$T$42"),Table1[[#This Row],[r]],FALSE)),"",VLOOKUP(Table1[[#This Row],[item]],INDIRECT("'"&amp;Table1[[#This Row],[sheet]]&amp;"'!$A$8:$T$42"),Table1[[#This Row],[r]],FALSE))</f>
        <v>0</v>
      </c>
      <c r="AE2048" s="72" t="str">
        <f>IF(VLOOKUP(Table1[[#This Row],[sheet]],Prg!$A$7:$J$31,10,FALSE)="","",VLOOKUP(Table1[[#This Row],[sheet]],Prg!$A$7:$J$31,10,FALSE)*1)</f>
        <v/>
      </c>
      <c r="AF2048" s="72">
        <f>VLOOKUP(Table1[[#This Row],[sheet]],Prg!$A$7:$J$31,5,FALSE)</f>
        <v>0</v>
      </c>
      <c r="AG2048" s="72">
        <f>ROW()</f>
        <v>2048</v>
      </c>
    </row>
    <row r="2049" spans="24:33" hidden="1" x14ac:dyDescent="0.3">
      <c r="X2049" s="66">
        <v>12</v>
      </c>
      <c r="Y2049" s="66" t="s">
        <v>488</v>
      </c>
      <c r="Z2049" s="66" t="s">
        <v>13</v>
      </c>
      <c r="AA2049" s="66" t="str">
        <f>IF(OR(VLOOKUP(Table1[[#This Row],[sheet]],Prg!$A$7:$F$31,6,FALSE)=Prg!$O$2,VLOOKUP(Table1[[#This Row],[sheet]],Prg!$A$7:$F$31,6,FALSE)=Prg!$O$3),"Yes","No")</f>
        <v>No</v>
      </c>
      <c r="AB2049" s="66">
        <v>2024</v>
      </c>
      <c r="AC2049" s="72">
        <v>17</v>
      </c>
      <c r="AD2049" s="66">
        <f ca="1">IF(ISERROR(VLOOKUP(Table1[[#This Row],[item]],INDIRECT("'"&amp;Table1[[#This Row],[sheet]]&amp;"'!$A$8:$T$42"),Table1[[#This Row],[r]],FALSE)),"",VLOOKUP(Table1[[#This Row],[item]],INDIRECT("'"&amp;Table1[[#This Row],[sheet]]&amp;"'!$A$8:$T$42"),Table1[[#This Row],[r]],FALSE))</f>
        <v>0</v>
      </c>
      <c r="AE2049" s="72" t="str">
        <f>IF(VLOOKUP(Table1[[#This Row],[sheet]],Prg!$A$7:$J$31,10,FALSE)="","",VLOOKUP(Table1[[#This Row],[sheet]],Prg!$A$7:$J$31,10,FALSE)*1)</f>
        <v/>
      </c>
      <c r="AF2049" s="72">
        <f>VLOOKUP(Table1[[#This Row],[sheet]],Prg!$A$7:$J$31,5,FALSE)</f>
        <v>0</v>
      </c>
      <c r="AG2049" s="72">
        <f>ROW()</f>
        <v>2049</v>
      </c>
    </row>
    <row r="2050" spans="24:33" hidden="1" x14ac:dyDescent="0.3">
      <c r="X2050" s="66">
        <v>12</v>
      </c>
      <c r="Y2050" s="66" t="s">
        <v>489</v>
      </c>
      <c r="Z2050" s="66" t="s">
        <v>14</v>
      </c>
      <c r="AA2050" s="66" t="str">
        <f>IF(OR(VLOOKUP(Table1[[#This Row],[sheet]],Prg!$A$7:$F$31,6,FALSE)=Prg!$O$2,VLOOKUP(Table1[[#This Row],[sheet]],Prg!$A$7:$F$31,6,FALSE)=Prg!$O$3),"Yes","No")</f>
        <v>No</v>
      </c>
      <c r="AB2050" s="66">
        <v>2024</v>
      </c>
      <c r="AC2050" s="72">
        <v>17</v>
      </c>
      <c r="AD2050" s="66">
        <f ca="1">IF(ISERROR(VLOOKUP(Table1[[#This Row],[item]],INDIRECT("'"&amp;Table1[[#This Row],[sheet]]&amp;"'!$A$8:$T$42"),Table1[[#This Row],[r]],FALSE)),"",VLOOKUP(Table1[[#This Row],[item]],INDIRECT("'"&amp;Table1[[#This Row],[sheet]]&amp;"'!$A$8:$T$42"),Table1[[#This Row],[r]],FALSE))</f>
        <v>0</v>
      </c>
      <c r="AE2050" s="72" t="str">
        <f>IF(VLOOKUP(Table1[[#This Row],[sheet]],Prg!$A$7:$J$31,10,FALSE)="","",VLOOKUP(Table1[[#This Row],[sheet]],Prg!$A$7:$J$31,10,FALSE)*1)</f>
        <v/>
      </c>
      <c r="AF2050" s="72">
        <f>VLOOKUP(Table1[[#This Row],[sheet]],Prg!$A$7:$J$31,5,FALSE)</f>
        <v>0</v>
      </c>
      <c r="AG2050" s="72">
        <f>ROW()</f>
        <v>2050</v>
      </c>
    </row>
    <row r="2051" spans="24:33" hidden="1" x14ac:dyDescent="0.3">
      <c r="X2051" s="66">
        <v>12</v>
      </c>
      <c r="Y2051" s="66" t="s">
        <v>490</v>
      </c>
      <c r="Z2051" s="66" t="s">
        <v>464</v>
      </c>
      <c r="AA2051" s="66" t="str">
        <f>IF(OR(VLOOKUP(Table1[[#This Row],[sheet]],Prg!$A$7:$F$31,6,FALSE)=Prg!$O$2,VLOOKUP(Table1[[#This Row],[sheet]],Prg!$A$7:$F$31,6,FALSE)=Prg!$O$3),"Yes","No")</f>
        <v>No</v>
      </c>
      <c r="AB2051" s="66">
        <v>2024</v>
      </c>
      <c r="AC2051" s="72">
        <v>17</v>
      </c>
      <c r="AD2051" s="66">
        <f ca="1">IF(ISERROR(VLOOKUP(Table1[[#This Row],[item]],INDIRECT("'"&amp;Table1[[#This Row],[sheet]]&amp;"'!$A$8:$T$42"),Table1[[#This Row],[r]],FALSE)),"",VLOOKUP(Table1[[#This Row],[item]],INDIRECT("'"&amp;Table1[[#This Row],[sheet]]&amp;"'!$A$8:$T$42"),Table1[[#This Row],[r]],FALSE))</f>
        <v>0</v>
      </c>
      <c r="AE2051" s="72" t="str">
        <f>IF(VLOOKUP(Table1[[#This Row],[sheet]],Prg!$A$7:$J$31,10,FALSE)="","",VLOOKUP(Table1[[#This Row],[sheet]],Prg!$A$7:$J$31,10,FALSE)*1)</f>
        <v/>
      </c>
      <c r="AF2051" s="72">
        <f>VLOOKUP(Table1[[#This Row],[sheet]],Prg!$A$7:$J$31,5,FALSE)</f>
        <v>0</v>
      </c>
      <c r="AG2051" s="72">
        <f>ROW()</f>
        <v>2051</v>
      </c>
    </row>
    <row r="2052" spans="24:33" hidden="1" x14ac:dyDescent="0.3">
      <c r="X2052" s="66">
        <v>12</v>
      </c>
      <c r="Y2052" s="66" t="s">
        <v>491</v>
      </c>
      <c r="Z2052" s="66" t="s">
        <v>15</v>
      </c>
      <c r="AA2052" s="66" t="str">
        <f>IF(OR(VLOOKUP(Table1[[#This Row],[sheet]],Prg!$A$7:$F$31,6,FALSE)=Prg!$O$2,VLOOKUP(Table1[[#This Row],[sheet]],Prg!$A$7:$F$31,6,FALSE)=Prg!$O$3),"Yes","No")</f>
        <v>No</v>
      </c>
      <c r="AB2052" s="66">
        <v>2024</v>
      </c>
      <c r="AC2052" s="72">
        <v>17</v>
      </c>
      <c r="AD2052" s="66">
        <f ca="1">IF(ISERROR(VLOOKUP(Table1[[#This Row],[item]],INDIRECT("'"&amp;Table1[[#This Row],[sheet]]&amp;"'!$A$8:$T$42"),Table1[[#This Row],[r]],FALSE)),"",VLOOKUP(Table1[[#This Row],[item]],INDIRECT("'"&amp;Table1[[#This Row],[sheet]]&amp;"'!$A$8:$T$42"),Table1[[#This Row],[r]],FALSE))</f>
        <v>0</v>
      </c>
      <c r="AE2052" s="72" t="str">
        <f>IF(VLOOKUP(Table1[[#This Row],[sheet]],Prg!$A$7:$J$31,10,FALSE)="","",VLOOKUP(Table1[[#This Row],[sheet]],Prg!$A$7:$J$31,10,FALSE)*1)</f>
        <v/>
      </c>
      <c r="AF2052" s="72">
        <f>VLOOKUP(Table1[[#This Row],[sheet]],Prg!$A$7:$J$31,5,FALSE)</f>
        <v>0</v>
      </c>
      <c r="AG2052" s="72">
        <f>ROW()</f>
        <v>2052</v>
      </c>
    </row>
    <row r="2053" spans="24:33" hidden="1" x14ac:dyDescent="0.3">
      <c r="X2053" s="66">
        <v>12</v>
      </c>
      <c r="Y2053" s="66" t="s">
        <v>492</v>
      </c>
      <c r="Z2053" s="66" t="s">
        <v>16</v>
      </c>
      <c r="AA2053" s="66" t="str">
        <f>IF(OR(VLOOKUP(Table1[[#This Row],[sheet]],Prg!$A$7:$F$31,6,FALSE)=Prg!$O$2,VLOOKUP(Table1[[#This Row],[sheet]],Prg!$A$7:$F$31,6,FALSE)=Prg!$O$3),"Yes","No")</f>
        <v>No</v>
      </c>
      <c r="AB2053" s="66">
        <v>2024</v>
      </c>
      <c r="AC2053" s="72">
        <v>17</v>
      </c>
      <c r="AD2053" s="66">
        <f ca="1">IF(ISERROR(VLOOKUP(Table1[[#This Row],[item]],INDIRECT("'"&amp;Table1[[#This Row],[sheet]]&amp;"'!$A$8:$T$42"),Table1[[#This Row],[r]],FALSE)),"",VLOOKUP(Table1[[#This Row],[item]],INDIRECT("'"&amp;Table1[[#This Row],[sheet]]&amp;"'!$A$8:$T$42"),Table1[[#This Row],[r]],FALSE))</f>
        <v>0</v>
      </c>
      <c r="AE2053" s="72" t="str">
        <f>IF(VLOOKUP(Table1[[#This Row],[sheet]],Prg!$A$7:$J$31,10,FALSE)="","",VLOOKUP(Table1[[#This Row],[sheet]],Prg!$A$7:$J$31,10,FALSE)*1)</f>
        <v/>
      </c>
      <c r="AF2053" s="72">
        <f>VLOOKUP(Table1[[#This Row],[sheet]],Prg!$A$7:$J$31,5,FALSE)</f>
        <v>0</v>
      </c>
      <c r="AG2053" s="72">
        <f>ROW()</f>
        <v>2053</v>
      </c>
    </row>
    <row r="2054" spans="24:33" hidden="1" x14ac:dyDescent="0.3">
      <c r="X2054" s="66">
        <v>12</v>
      </c>
      <c r="Y2054" s="66" t="s">
        <v>493</v>
      </c>
      <c r="Z2054" s="66" t="s">
        <v>17</v>
      </c>
      <c r="AA2054" s="66" t="str">
        <f>IF(OR(VLOOKUP(Table1[[#This Row],[sheet]],Prg!$A$7:$F$31,6,FALSE)=Prg!$O$2,VLOOKUP(Table1[[#This Row],[sheet]],Prg!$A$7:$F$31,6,FALSE)=Prg!$O$3),"Yes","No")</f>
        <v>No</v>
      </c>
      <c r="AB2054" s="66">
        <v>2024</v>
      </c>
      <c r="AC2054" s="72">
        <v>17</v>
      </c>
      <c r="AD2054" s="66">
        <f ca="1">IF(ISERROR(VLOOKUP(Table1[[#This Row],[item]],INDIRECT("'"&amp;Table1[[#This Row],[sheet]]&amp;"'!$A$8:$T$42"),Table1[[#This Row],[r]],FALSE)),"",VLOOKUP(Table1[[#This Row],[item]],INDIRECT("'"&amp;Table1[[#This Row],[sheet]]&amp;"'!$A$8:$T$42"),Table1[[#This Row],[r]],FALSE))</f>
        <v>0</v>
      </c>
      <c r="AE2054" s="72" t="str">
        <f>IF(VLOOKUP(Table1[[#This Row],[sheet]],Prg!$A$7:$J$31,10,FALSE)="","",VLOOKUP(Table1[[#This Row],[sheet]],Prg!$A$7:$J$31,10,FALSE)*1)</f>
        <v/>
      </c>
      <c r="AF2054" s="72">
        <f>VLOOKUP(Table1[[#This Row],[sheet]],Prg!$A$7:$J$31,5,FALSE)</f>
        <v>0</v>
      </c>
      <c r="AG2054" s="72">
        <f>ROW()</f>
        <v>2054</v>
      </c>
    </row>
    <row r="2055" spans="24:33" hidden="1" x14ac:dyDescent="0.3">
      <c r="X2055" s="66">
        <v>12</v>
      </c>
      <c r="Y2055" s="66" t="s">
        <v>494</v>
      </c>
      <c r="Z2055" s="66" t="s">
        <v>465</v>
      </c>
      <c r="AA2055" s="66" t="str">
        <f>IF(OR(VLOOKUP(Table1[[#This Row],[sheet]],Prg!$A$7:$F$31,6,FALSE)=Prg!$O$2,VLOOKUP(Table1[[#This Row],[sheet]],Prg!$A$7:$F$31,6,FALSE)=Prg!$O$3),"Yes","No")</f>
        <v>No</v>
      </c>
      <c r="AB2055" s="66">
        <v>2024</v>
      </c>
      <c r="AC2055" s="72">
        <v>17</v>
      </c>
      <c r="AD2055" s="66">
        <f ca="1">IF(ISERROR(VLOOKUP(Table1[[#This Row],[item]],INDIRECT("'"&amp;Table1[[#This Row],[sheet]]&amp;"'!$A$8:$T$42"),Table1[[#This Row],[r]],FALSE)),"",VLOOKUP(Table1[[#This Row],[item]],INDIRECT("'"&amp;Table1[[#This Row],[sheet]]&amp;"'!$A$8:$T$42"),Table1[[#This Row],[r]],FALSE))</f>
        <v>0</v>
      </c>
      <c r="AE2055" s="72" t="str">
        <f>IF(VLOOKUP(Table1[[#This Row],[sheet]],Prg!$A$7:$J$31,10,FALSE)="","",VLOOKUP(Table1[[#This Row],[sheet]],Prg!$A$7:$J$31,10,FALSE)*1)</f>
        <v/>
      </c>
      <c r="AF2055" s="72">
        <f>VLOOKUP(Table1[[#This Row],[sheet]],Prg!$A$7:$J$31,5,FALSE)</f>
        <v>0</v>
      </c>
      <c r="AG2055" s="72">
        <f>ROW()</f>
        <v>2055</v>
      </c>
    </row>
    <row r="2056" spans="24:33" hidden="1" x14ac:dyDescent="0.3">
      <c r="X2056" s="66">
        <v>12</v>
      </c>
      <c r="Y2056" s="66" t="s">
        <v>495</v>
      </c>
      <c r="Z2056" s="66" t="s">
        <v>18</v>
      </c>
      <c r="AA2056" s="66" t="str">
        <f>IF(OR(VLOOKUP(Table1[[#This Row],[sheet]],Prg!$A$7:$F$31,6,FALSE)=Prg!$O$2,VLOOKUP(Table1[[#This Row],[sheet]],Prg!$A$7:$F$31,6,FALSE)=Prg!$O$3),"Yes","No")</f>
        <v>No</v>
      </c>
      <c r="AB2056" s="66">
        <v>2024</v>
      </c>
      <c r="AC2056" s="72">
        <v>17</v>
      </c>
      <c r="AD2056" s="66">
        <f ca="1">IF(ISERROR(VLOOKUP(Table1[[#This Row],[item]],INDIRECT("'"&amp;Table1[[#This Row],[sheet]]&amp;"'!$A$8:$T$42"),Table1[[#This Row],[r]],FALSE)),"",VLOOKUP(Table1[[#This Row],[item]],INDIRECT("'"&amp;Table1[[#This Row],[sheet]]&amp;"'!$A$8:$T$42"),Table1[[#This Row],[r]],FALSE))</f>
        <v>0</v>
      </c>
      <c r="AE2056" s="72" t="str">
        <f>IF(VLOOKUP(Table1[[#This Row],[sheet]],Prg!$A$7:$J$31,10,FALSE)="","",VLOOKUP(Table1[[#This Row],[sheet]],Prg!$A$7:$J$31,10,FALSE)*1)</f>
        <v/>
      </c>
      <c r="AF2056" s="72">
        <f>VLOOKUP(Table1[[#This Row],[sheet]],Prg!$A$7:$J$31,5,FALSE)</f>
        <v>0</v>
      </c>
      <c r="AG2056" s="72">
        <f>ROW()</f>
        <v>2056</v>
      </c>
    </row>
    <row r="2057" spans="24:33" hidden="1" x14ac:dyDescent="0.3">
      <c r="X2057" s="66">
        <v>12</v>
      </c>
      <c r="Y2057" s="66" t="s">
        <v>496</v>
      </c>
      <c r="Z2057" s="66" t="s">
        <v>19</v>
      </c>
      <c r="AA2057" s="66" t="str">
        <f>IF(OR(VLOOKUP(Table1[[#This Row],[sheet]],Prg!$A$7:$F$31,6,FALSE)=Prg!$O$2,VLOOKUP(Table1[[#This Row],[sheet]],Prg!$A$7:$F$31,6,FALSE)=Prg!$O$3),"Yes","No")</f>
        <v>No</v>
      </c>
      <c r="AB2057" s="66">
        <v>2024</v>
      </c>
      <c r="AC2057" s="72">
        <v>17</v>
      </c>
      <c r="AD2057" s="66">
        <f ca="1">IF(ISERROR(VLOOKUP(Table1[[#This Row],[item]],INDIRECT("'"&amp;Table1[[#This Row],[sheet]]&amp;"'!$A$8:$T$42"),Table1[[#This Row],[r]],FALSE)),"",VLOOKUP(Table1[[#This Row],[item]],INDIRECT("'"&amp;Table1[[#This Row],[sheet]]&amp;"'!$A$8:$T$42"),Table1[[#This Row],[r]],FALSE))</f>
        <v>0</v>
      </c>
      <c r="AE2057" s="72" t="str">
        <f>IF(VLOOKUP(Table1[[#This Row],[sheet]],Prg!$A$7:$J$31,10,FALSE)="","",VLOOKUP(Table1[[#This Row],[sheet]],Prg!$A$7:$J$31,10,FALSE)*1)</f>
        <v/>
      </c>
      <c r="AF2057" s="72">
        <f>VLOOKUP(Table1[[#This Row],[sheet]],Prg!$A$7:$J$31,5,FALSE)</f>
        <v>0</v>
      </c>
      <c r="AG2057" s="72">
        <f>ROW()</f>
        <v>2057</v>
      </c>
    </row>
    <row r="2058" spans="24:33" hidden="1" x14ac:dyDescent="0.3">
      <c r="X2058" s="66">
        <v>12</v>
      </c>
      <c r="Y2058" s="66" t="s">
        <v>497</v>
      </c>
      <c r="Z2058" s="66" t="s">
        <v>20</v>
      </c>
      <c r="AA2058" s="66" t="str">
        <f>IF(OR(VLOOKUP(Table1[[#This Row],[sheet]],Prg!$A$7:$F$31,6,FALSE)=Prg!$O$2,VLOOKUP(Table1[[#This Row],[sheet]],Prg!$A$7:$F$31,6,FALSE)=Prg!$O$3),"Yes","No")</f>
        <v>No</v>
      </c>
      <c r="AB2058" s="66">
        <v>2024</v>
      </c>
      <c r="AC2058" s="72">
        <v>17</v>
      </c>
      <c r="AD2058" s="66">
        <f ca="1">IF(ISERROR(VLOOKUP(Table1[[#This Row],[item]],INDIRECT("'"&amp;Table1[[#This Row],[sheet]]&amp;"'!$A$8:$T$42"),Table1[[#This Row],[r]],FALSE)),"",VLOOKUP(Table1[[#This Row],[item]],INDIRECT("'"&amp;Table1[[#This Row],[sheet]]&amp;"'!$A$8:$T$42"),Table1[[#This Row],[r]],FALSE))</f>
        <v>0</v>
      </c>
      <c r="AE2058" s="72" t="str">
        <f>IF(VLOOKUP(Table1[[#This Row],[sheet]],Prg!$A$7:$J$31,10,FALSE)="","",VLOOKUP(Table1[[#This Row],[sheet]],Prg!$A$7:$J$31,10,FALSE)*1)</f>
        <v/>
      </c>
      <c r="AF2058" s="72">
        <f>VLOOKUP(Table1[[#This Row],[sheet]],Prg!$A$7:$J$31,5,FALSE)</f>
        <v>0</v>
      </c>
      <c r="AG2058" s="72">
        <f>ROW()</f>
        <v>2058</v>
      </c>
    </row>
    <row r="2059" spans="24:33" hidden="1" x14ac:dyDescent="0.3">
      <c r="X2059" s="66">
        <v>12</v>
      </c>
      <c r="Y2059" s="66" t="s">
        <v>498</v>
      </c>
      <c r="Z2059" s="66" t="s">
        <v>466</v>
      </c>
      <c r="AA2059" s="66" t="str">
        <f>IF(OR(VLOOKUP(Table1[[#This Row],[sheet]],Prg!$A$7:$F$31,6,FALSE)=Prg!$O$2,VLOOKUP(Table1[[#This Row],[sheet]],Prg!$A$7:$F$31,6,FALSE)=Prg!$O$3),"Yes","No")</f>
        <v>No</v>
      </c>
      <c r="AB2059" s="66">
        <v>2024</v>
      </c>
      <c r="AC2059" s="72">
        <v>17</v>
      </c>
      <c r="AD2059" s="66">
        <f ca="1">IF(ISERROR(VLOOKUP(Table1[[#This Row],[item]],INDIRECT("'"&amp;Table1[[#This Row],[sheet]]&amp;"'!$A$8:$T$42"),Table1[[#This Row],[r]],FALSE)),"",VLOOKUP(Table1[[#This Row],[item]],INDIRECT("'"&amp;Table1[[#This Row],[sheet]]&amp;"'!$A$8:$T$42"),Table1[[#This Row],[r]],FALSE))</f>
        <v>0</v>
      </c>
      <c r="AE2059" s="72" t="str">
        <f>IF(VLOOKUP(Table1[[#This Row],[sheet]],Prg!$A$7:$J$31,10,FALSE)="","",VLOOKUP(Table1[[#This Row],[sheet]],Prg!$A$7:$J$31,10,FALSE)*1)</f>
        <v/>
      </c>
      <c r="AF2059" s="72">
        <f>VLOOKUP(Table1[[#This Row],[sheet]],Prg!$A$7:$J$31,5,FALSE)</f>
        <v>0</v>
      </c>
      <c r="AG2059" s="72">
        <f>ROW()</f>
        <v>2059</v>
      </c>
    </row>
    <row r="2060" spans="24:33" hidden="1" x14ac:dyDescent="0.3">
      <c r="X2060" s="66">
        <v>12</v>
      </c>
      <c r="Y2060" s="66" t="s">
        <v>499</v>
      </c>
      <c r="Z2060" s="66" t="s">
        <v>21</v>
      </c>
      <c r="AA2060" s="66" t="str">
        <f>IF(OR(VLOOKUP(Table1[[#This Row],[sheet]],Prg!$A$7:$F$31,6,FALSE)=Prg!$O$2,VLOOKUP(Table1[[#This Row],[sheet]],Prg!$A$7:$F$31,6,FALSE)=Prg!$O$3),"Yes","No")</f>
        <v>No</v>
      </c>
      <c r="AB2060" s="66">
        <v>2024</v>
      </c>
      <c r="AC2060" s="72">
        <v>17</v>
      </c>
      <c r="AD2060" s="66">
        <f ca="1">IF(ISERROR(VLOOKUP(Table1[[#This Row],[item]],INDIRECT("'"&amp;Table1[[#This Row],[sheet]]&amp;"'!$A$8:$T$42"),Table1[[#This Row],[r]],FALSE)),"",VLOOKUP(Table1[[#This Row],[item]],INDIRECT("'"&amp;Table1[[#This Row],[sheet]]&amp;"'!$A$8:$T$42"),Table1[[#This Row],[r]],FALSE))</f>
        <v>0</v>
      </c>
      <c r="AE2060" s="72" t="str">
        <f>IF(VLOOKUP(Table1[[#This Row],[sheet]],Prg!$A$7:$J$31,10,FALSE)="","",VLOOKUP(Table1[[#This Row],[sheet]],Prg!$A$7:$J$31,10,FALSE)*1)</f>
        <v/>
      </c>
      <c r="AF2060" s="72">
        <f>VLOOKUP(Table1[[#This Row],[sheet]],Prg!$A$7:$J$31,5,FALSE)</f>
        <v>0</v>
      </c>
      <c r="AG2060" s="72">
        <f>ROW()</f>
        <v>2060</v>
      </c>
    </row>
    <row r="2061" spans="24:33" hidden="1" x14ac:dyDescent="0.3">
      <c r="X2061" s="66">
        <v>12</v>
      </c>
      <c r="Y2061" s="66" t="s">
        <v>500</v>
      </c>
      <c r="Z2061" s="66" t="s">
        <v>22</v>
      </c>
      <c r="AA2061" s="66" t="str">
        <f>IF(OR(VLOOKUP(Table1[[#This Row],[sheet]],Prg!$A$7:$F$31,6,FALSE)=Prg!$O$2,VLOOKUP(Table1[[#This Row],[sheet]],Prg!$A$7:$F$31,6,FALSE)=Prg!$O$3),"Yes","No")</f>
        <v>No</v>
      </c>
      <c r="AB2061" s="66">
        <v>2024</v>
      </c>
      <c r="AC2061" s="72">
        <v>17</v>
      </c>
      <c r="AD2061" s="66">
        <f ca="1">IF(ISERROR(VLOOKUP(Table1[[#This Row],[item]],INDIRECT("'"&amp;Table1[[#This Row],[sheet]]&amp;"'!$A$8:$T$42"),Table1[[#This Row],[r]],FALSE)),"",VLOOKUP(Table1[[#This Row],[item]],INDIRECT("'"&amp;Table1[[#This Row],[sheet]]&amp;"'!$A$8:$T$42"),Table1[[#This Row],[r]],FALSE))</f>
        <v>0</v>
      </c>
      <c r="AE2061" s="72" t="str">
        <f>IF(VLOOKUP(Table1[[#This Row],[sheet]],Prg!$A$7:$J$31,10,FALSE)="","",VLOOKUP(Table1[[#This Row],[sheet]],Prg!$A$7:$J$31,10,FALSE)*1)</f>
        <v/>
      </c>
      <c r="AF2061" s="72">
        <f>VLOOKUP(Table1[[#This Row],[sheet]],Prg!$A$7:$J$31,5,FALSE)</f>
        <v>0</v>
      </c>
      <c r="AG2061" s="72">
        <f>ROW()</f>
        <v>2061</v>
      </c>
    </row>
    <row r="2062" spans="24:33" hidden="1" x14ac:dyDescent="0.3">
      <c r="X2062" s="66">
        <v>12</v>
      </c>
      <c r="Y2062" s="66" t="s">
        <v>501</v>
      </c>
      <c r="Z2062" s="66" t="s">
        <v>23</v>
      </c>
      <c r="AA2062" s="66" t="str">
        <f>IF(OR(VLOOKUP(Table1[[#This Row],[sheet]],Prg!$A$7:$F$31,6,FALSE)=Prg!$O$2,VLOOKUP(Table1[[#This Row],[sheet]],Prg!$A$7:$F$31,6,FALSE)=Prg!$O$3),"Yes","No")</f>
        <v>No</v>
      </c>
      <c r="AB2062" s="66">
        <v>2024</v>
      </c>
      <c r="AC2062" s="72">
        <v>17</v>
      </c>
      <c r="AD2062" s="66">
        <f ca="1">IF(ISERROR(VLOOKUP(Table1[[#This Row],[item]],INDIRECT("'"&amp;Table1[[#This Row],[sheet]]&amp;"'!$A$8:$T$42"),Table1[[#This Row],[r]],FALSE)),"",VLOOKUP(Table1[[#This Row],[item]],INDIRECT("'"&amp;Table1[[#This Row],[sheet]]&amp;"'!$A$8:$T$42"),Table1[[#This Row],[r]],FALSE))</f>
        <v>0</v>
      </c>
      <c r="AE2062" s="72" t="str">
        <f>IF(VLOOKUP(Table1[[#This Row],[sheet]],Prg!$A$7:$J$31,10,FALSE)="","",VLOOKUP(Table1[[#This Row],[sheet]],Prg!$A$7:$J$31,10,FALSE)*1)</f>
        <v/>
      </c>
      <c r="AF2062" s="72">
        <f>VLOOKUP(Table1[[#This Row],[sheet]],Prg!$A$7:$J$31,5,FALSE)</f>
        <v>0</v>
      </c>
      <c r="AG2062" s="72">
        <f>ROW()</f>
        <v>2062</v>
      </c>
    </row>
    <row r="2063" spans="24:33" hidden="1" x14ac:dyDescent="0.3">
      <c r="X2063" s="66">
        <v>12</v>
      </c>
      <c r="Y2063" s="66" t="s">
        <v>502</v>
      </c>
      <c r="Z2063" s="66" t="s">
        <v>467</v>
      </c>
      <c r="AA2063" s="66" t="str">
        <f>IF(OR(VLOOKUP(Table1[[#This Row],[sheet]],Prg!$A$7:$F$31,6,FALSE)=Prg!$O$2,VLOOKUP(Table1[[#This Row],[sheet]],Prg!$A$7:$F$31,6,FALSE)=Prg!$O$3),"Yes","No")</f>
        <v>No</v>
      </c>
      <c r="AB2063" s="66">
        <v>2024</v>
      </c>
      <c r="AC2063" s="72">
        <v>17</v>
      </c>
      <c r="AD2063" s="66">
        <f ca="1">IF(ISERROR(VLOOKUP(Table1[[#This Row],[item]],INDIRECT("'"&amp;Table1[[#This Row],[sheet]]&amp;"'!$A$8:$T$42"),Table1[[#This Row],[r]],FALSE)),"",VLOOKUP(Table1[[#This Row],[item]],INDIRECT("'"&amp;Table1[[#This Row],[sheet]]&amp;"'!$A$8:$T$42"),Table1[[#This Row],[r]],FALSE))</f>
        <v>0</v>
      </c>
      <c r="AE2063" s="72" t="str">
        <f>IF(VLOOKUP(Table1[[#This Row],[sheet]],Prg!$A$7:$J$31,10,FALSE)="","",VLOOKUP(Table1[[#This Row],[sheet]],Prg!$A$7:$J$31,10,FALSE)*1)</f>
        <v/>
      </c>
      <c r="AF2063" s="72">
        <f>VLOOKUP(Table1[[#This Row],[sheet]],Prg!$A$7:$J$31,5,FALSE)</f>
        <v>0</v>
      </c>
      <c r="AG2063" s="72">
        <f>ROW()</f>
        <v>2063</v>
      </c>
    </row>
    <row r="2064" spans="24:33" hidden="1" x14ac:dyDescent="0.3">
      <c r="X2064" s="66">
        <v>12</v>
      </c>
      <c r="Y2064" s="66" t="s">
        <v>473</v>
      </c>
      <c r="Z2064" s="66" t="s">
        <v>1</v>
      </c>
      <c r="AA2064" s="66" t="str">
        <f>IF(OR(VLOOKUP(Table1[[#This Row],[sheet]],Prg!$A$7:$F$31,6,FALSE)=Prg!$O$2,VLOOKUP(Table1[[#This Row],[sheet]],Prg!$A$7:$F$31,6,FALSE)=Prg!$O$3),"Yes","No")</f>
        <v>No</v>
      </c>
      <c r="AB2064" s="66">
        <v>2024</v>
      </c>
      <c r="AC2064" s="72">
        <v>17</v>
      </c>
      <c r="AD2064" s="66">
        <f ca="1">IF(ISERROR(VLOOKUP(Table1[[#This Row],[item]],INDIRECT("'"&amp;Table1[[#This Row],[sheet]]&amp;"'!$A$8:$T$42"),Table1[[#This Row],[r]],FALSE)),"",VLOOKUP(Table1[[#This Row],[item]],INDIRECT("'"&amp;Table1[[#This Row],[sheet]]&amp;"'!$A$8:$T$42"),Table1[[#This Row],[r]],FALSE))</f>
        <v>0</v>
      </c>
      <c r="AE2064" s="72" t="str">
        <f>IF(VLOOKUP(Table1[[#This Row],[sheet]],Prg!$A$7:$J$31,10,FALSE)="","",VLOOKUP(Table1[[#This Row],[sheet]],Prg!$A$7:$J$31,10,FALSE)*1)</f>
        <v/>
      </c>
      <c r="AF2064" s="72">
        <f>VLOOKUP(Table1[[#This Row],[sheet]],Prg!$A$7:$J$31,5,FALSE)</f>
        <v>0</v>
      </c>
      <c r="AG2064" s="72">
        <f>ROW()</f>
        <v>2064</v>
      </c>
    </row>
    <row r="2065" spans="24:33" hidden="1" x14ac:dyDescent="0.3">
      <c r="X2065" s="66">
        <v>12</v>
      </c>
      <c r="Y2065" s="66" t="s">
        <v>474</v>
      </c>
      <c r="Z2065" s="66" t="s">
        <v>24</v>
      </c>
      <c r="AA2065" s="66" t="str">
        <f>IF(OR(VLOOKUP(Table1[[#This Row],[sheet]],Prg!$A$7:$F$31,6,FALSE)=Prg!$O$2,VLOOKUP(Table1[[#This Row],[sheet]],Prg!$A$7:$F$31,6,FALSE)=Prg!$O$3),"Yes","No")</f>
        <v>No</v>
      </c>
      <c r="AB2065" s="66">
        <v>2024</v>
      </c>
      <c r="AC2065" s="72">
        <v>17</v>
      </c>
      <c r="AD2065" s="66">
        <f ca="1">IF(ISERROR(VLOOKUP(Table1[[#This Row],[item]],INDIRECT("'"&amp;Table1[[#This Row],[sheet]]&amp;"'!$A$8:$T$42"),Table1[[#This Row],[r]],FALSE)),"",VLOOKUP(Table1[[#This Row],[item]],INDIRECT("'"&amp;Table1[[#This Row],[sheet]]&amp;"'!$A$8:$T$42"),Table1[[#This Row],[r]],FALSE))</f>
        <v>0</v>
      </c>
      <c r="AE2065" s="72" t="str">
        <f>IF(VLOOKUP(Table1[[#This Row],[sheet]],Prg!$A$7:$J$31,10,FALSE)="","",VLOOKUP(Table1[[#This Row],[sheet]],Prg!$A$7:$J$31,10,FALSE)*1)</f>
        <v/>
      </c>
      <c r="AF2065" s="72">
        <f>VLOOKUP(Table1[[#This Row],[sheet]],Prg!$A$7:$J$31,5,FALSE)</f>
        <v>0</v>
      </c>
      <c r="AG2065" s="72">
        <f>ROW()</f>
        <v>2065</v>
      </c>
    </row>
    <row r="2066" spans="24:33" hidden="1" x14ac:dyDescent="0.3">
      <c r="X2066" s="66">
        <v>12</v>
      </c>
      <c r="Y2066" s="66" t="s">
        <v>477</v>
      </c>
      <c r="Z2066" s="66" t="s">
        <v>25</v>
      </c>
      <c r="AA2066" s="66" t="str">
        <f>IF(OR(VLOOKUP(Table1[[#This Row],[sheet]],Prg!$A$7:$F$31,6,FALSE)=Prg!$O$2,VLOOKUP(Table1[[#This Row],[sheet]],Prg!$A$7:$F$31,6,FALSE)=Prg!$O$3),"Yes","No")</f>
        <v>No</v>
      </c>
      <c r="AB2066" s="66">
        <v>2024</v>
      </c>
      <c r="AC2066" s="72">
        <v>17</v>
      </c>
      <c r="AD2066" s="66">
        <f ca="1">IF(ISERROR(VLOOKUP(Table1[[#This Row],[item]],INDIRECT("'"&amp;Table1[[#This Row],[sheet]]&amp;"'!$A$8:$T$42"),Table1[[#This Row],[r]],FALSE)),"",VLOOKUP(Table1[[#This Row],[item]],INDIRECT("'"&amp;Table1[[#This Row],[sheet]]&amp;"'!$A$8:$T$42"),Table1[[#This Row],[r]],FALSE))</f>
        <v>0</v>
      </c>
      <c r="AE2066" s="72" t="str">
        <f>IF(VLOOKUP(Table1[[#This Row],[sheet]],Prg!$A$7:$J$31,10,FALSE)="","",VLOOKUP(Table1[[#This Row],[sheet]],Prg!$A$7:$J$31,10,FALSE)*1)</f>
        <v/>
      </c>
      <c r="AF2066" s="72">
        <f>VLOOKUP(Table1[[#This Row],[sheet]],Prg!$A$7:$J$31,5,FALSE)</f>
        <v>0</v>
      </c>
      <c r="AG2066" s="72">
        <f>ROW()</f>
        <v>2066</v>
      </c>
    </row>
    <row r="2067" spans="24:33" hidden="1" x14ac:dyDescent="0.3">
      <c r="X2067" s="66">
        <v>12</v>
      </c>
      <c r="Y2067" s="66" t="s">
        <v>478</v>
      </c>
      <c r="Z2067" s="66" t="s">
        <v>26</v>
      </c>
      <c r="AA2067" s="66" t="str">
        <f>IF(OR(VLOOKUP(Table1[[#This Row],[sheet]],Prg!$A$7:$F$31,6,FALSE)=Prg!$O$2,VLOOKUP(Table1[[#This Row],[sheet]],Prg!$A$7:$F$31,6,FALSE)=Prg!$O$3),"Yes","No")</f>
        <v>No</v>
      </c>
      <c r="AB2067" s="66">
        <v>2024</v>
      </c>
      <c r="AC2067" s="72">
        <v>17</v>
      </c>
      <c r="AD2067" s="66">
        <f ca="1">IF(ISERROR(VLOOKUP(Table1[[#This Row],[item]],INDIRECT("'"&amp;Table1[[#This Row],[sheet]]&amp;"'!$A$8:$T$42"),Table1[[#This Row],[r]],FALSE)),"",VLOOKUP(Table1[[#This Row],[item]],INDIRECT("'"&amp;Table1[[#This Row],[sheet]]&amp;"'!$A$8:$T$42"),Table1[[#This Row],[r]],FALSE))</f>
        <v>0</v>
      </c>
      <c r="AE2067" s="72" t="str">
        <f>IF(VLOOKUP(Table1[[#This Row],[sheet]],Prg!$A$7:$J$31,10,FALSE)="","",VLOOKUP(Table1[[#This Row],[sheet]],Prg!$A$7:$J$31,10,FALSE)*1)</f>
        <v/>
      </c>
      <c r="AF2067" s="72">
        <f>VLOOKUP(Table1[[#This Row],[sheet]],Prg!$A$7:$J$31,5,FALSE)</f>
        <v>0</v>
      </c>
      <c r="AG2067" s="72">
        <f>ROW()</f>
        <v>2067</v>
      </c>
    </row>
    <row r="2068" spans="24:33" hidden="1" x14ac:dyDescent="0.3">
      <c r="X2068" s="66">
        <v>12</v>
      </c>
      <c r="Y2068" s="66" t="s">
        <v>479</v>
      </c>
      <c r="Z2068" s="66" t="s">
        <v>27</v>
      </c>
      <c r="AA2068" s="66" t="str">
        <f>IF(OR(VLOOKUP(Table1[[#This Row],[sheet]],Prg!$A$7:$F$31,6,FALSE)=Prg!$O$2,VLOOKUP(Table1[[#This Row],[sheet]],Prg!$A$7:$F$31,6,FALSE)=Prg!$O$3),"Yes","No")</f>
        <v>No</v>
      </c>
      <c r="AB2068" s="66">
        <v>2024</v>
      </c>
      <c r="AC2068" s="72">
        <v>17</v>
      </c>
      <c r="AD2068" s="66">
        <f ca="1">IF(ISERROR(VLOOKUP(Table1[[#This Row],[item]],INDIRECT("'"&amp;Table1[[#This Row],[sheet]]&amp;"'!$A$8:$T$42"),Table1[[#This Row],[r]],FALSE)),"",VLOOKUP(Table1[[#This Row],[item]],INDIRECT("'"&amp;Table1[[#This Row],[sheet]]&amp;"'!$A$8:$T$42"),Table1[[#This Row],[r]],FALSE))</f>
        <v>0</v>
      </c>
      <c r="AE2068" s="72" t="str">
        <f>IF(VLOOKUP(Table1[[#This Row],[sheet]],Prg!$A$7:$J$31,10,FALSE)="","",VLOOKUP(Table1[[#This Row],[sheet]],Prg!$A$7:$J$31,10,FALSE)*1)</f>
        <v/>
      </c>
      <c r="AF2068" s="72">
        <f>VLOOKUP(Table1[[#This Row],[sheet]],Prg!$A$7:$J$31,5,FALSE)</f>
        <v>0</v>
      </c>
      <c r="AG2068" s="72">
        <f>ROW()</f>
        <v>2068</v>
      </c>
    </row>
    <row r="2069" spans="24:33" hidden="1" x14ac:dyDescent="0.3">
      <c r="X2069" s="66">
        <v>12</v>
      </c>
      <c r="Y2069" s="66" t="s">
        <v>475</v>
      </c>
      <c r="Z2069" s="66" t="s">
        <v>28</v>
      </c>
      <c r="AA2069" s="66" t="str">
        <f>IF(OR(VLOOKUP(Table1[[#This Row],[sheet]],Prg!$A$7:$F$31,6,FALSE)=Prg!$O$2,VLOOKUP(Table1[[#This Row],[sheet]],Prg!$A$7:$F$31,6,FALSE)=Prg!$O$3),"Yes","No")</f>
        <v>No</v>
      </c>
      <c r="AB2069" s="66">
        <v>2024</v>
      </c>
      <c r="AC2069" s="72">
        <v>17</v>
      </c>
      <c r="AD2069" s="66">
        <f ca="1">IF(ISERROR(VLOOKUP(Table1[[#This Row],[item]],INDIRECT("'"&amp;Table1[[#This Row],[sheet]]&amp;"'!$A$8:$T$42"),Table1[[#This Row],[r]],FALSE)),"",VLOOKUP(Table1[[#This Row],[item]],INDIRECT("'"&amp;Table1[[#This Row],[sheet]]&amp;"'!$A$8:$T$42"),Table1[[#This Row],[r]],FALSE))</f>
        <v>0</v>
      </c>
      <c r="AE2069" s="72" t="str">
        <f>IF(VLOOKUP(Table1[[#This Row],[sheet]],Prg!$A$7:$J$31,10,FALSE)="","",VLOOKUP(Table1[[#This Row],[sheet]],Prg!$A$7:$J$31,10,FALSE)*1)</f>
        <v/>
      </c>
      <c r="AF2069" s="72">
        <f>VLOOKUP(Table1[[#This Row],[sheet]],Prg!$A$7:$J$31,5,FALSE)</f>
        <v>0</v>
      </c>
      <c r="AG2069" s="72">
        <f>ROW()</f>
        <v>2069</v>
      </c>
    </row>
    <row r="2070" spans="24:33" hidden="1" x14ac:dyDescent="0.3">
      <c r="X2070" s="66">
        <v>12</v>
      </c>
      <c r="Y2070" s="66" t="s">
        <v>480</v>
      </c>
      <c r="Z2070" s="66" t="s">
        <v>29</v>
      </c>
      <c r="AA2070" s="66" t="str">
        <f>IF(OR(VLOOKUP(Table1[[#This Row],[sheet]],Prg!$A$7:$F$31,6,FALSE)=Prg!$O$2,VLOOKUP(Table1[[#This Row],[sheet]],Prg!$A$7:$F$31,6,FALSE)=Prg!$O$3),"Yes","No")</f>
        <v>No</v>
      </c>
      <c r="AB2070" s="66">
        <v>2024</v>
      </c>
      <c r="AC2070" s="72">
        <v>17</v>
      </c>
      <c r="AD2070" s="66">
        <f ca="1">IF(ISERROR(VLOOKUP(Table1[[#This Row],[item]],INDIRECT("'"&amp;Table1[[#This Row],[sheet]]&amp;"'!$A$8:$T$42"),Table1[[#This Row],[r]],FALSE)),"",VLOOKUP(Table1[[#This Row],[item]],INDIRECT("'"&amp;Table1[[#This Row],[sheet]]&amp;"'!$A$8:$T$42"),Table1[[#This Row],[r]],FALSE))</f>
        <v>0</v>
      </c>
      <c r="AE2070" s="72" t="str">
        <f>IF(VLOOKUP(Table1[[#This Row],[sheet]],Prg!$A$7:$J$31,10,FALSE)="","",VLOOKUP(Table1[[#This Row],[sheet]],Prg!$A$7:$J$31,10,FALSE)*1)</f>
        <v/>
      </c>
      <c r="AF2070" s="72">
        <f>VLOOKUP(Table1[[#This Row],[sheet]],Prg!$A$7:$J$31,5,FALSE)</f>
        <v>0</v>
      </c>
      <c r="AG2070" s="72">
        <f>ROW()</f>
        <v>2070</v>
      </c>
    </row>
    <row r="2071" spans="24:33" hidden="1" x14ac:dyDescent="0.3">
      <c r="X2071" s="66">
        <v>12</v>
      </c>
      <c r="Y2071" s="66" t="s">
        <v>481</v>
      </c>
      <c r="Z2071" s="66" t="s">
        <v>30</v>
      </c>
      <c r="AA2071" s="66" t="str">
        <f>IF(OR(VLOOKUP(Table1[[#This Row],[sheet]],Prg!$A$7:$F$31,6,FALSE)=Prg!$O$2,VLOOKUP(Table1[[#This Row],[sheet]],Prg!$A$7:$F$31,6,FALSE)=Prg!$O$3),"Yes","No")</f>
        <v>No</v>
      </c>
      <c r="AB2071" s="66">
        <v>2024</v>
      </c>
      <c r="AC2071" s="72">
        <v>17</v>
      </c>
      <c r="AD2071" s="66">
        <f ca="1">IF(ISERROR(VLOOKUP(Table1[[#This Row],[item]],INDIRECT("'"&amp;Table1[[#This Row],[sheet]]&amp;"'!$A$8:$T$42"),Table1[[#This Row],[r]],FALSE)),"",VLOOKUP(Table1[[#This Row],[item]],INDIRECT("'"&amp;Table1[[#This Row],[sheet]]&amp;"'!$A$8:$T$42"),Table1[[#This Row],[r]],FALSE))</f>
        <v>0</v>
      </c>
      <c r="AE2071" s="72" t="str">
        <f>IF(VLOOKUP(Table1[[#This Row],[sheet]],Prg!$A$7:$J$31,10,FALSE)="","",VLOOKUP(Table1[[#This Row],[sheet]],Prg!$A$7:$J$31,10,FALSE)*1)</f>
        <v/>
      </c>
      <c r="AF2071" s="72">
        <f>VLOOKUP(Table1[[#This Row],[sheet]],Prg!$A$7:$J$31,5,FALSE)</f>
        <v>0</v>
      </c>
      <c r="AG2071" s="72">
        <f>ROW()</f>
        <v>2071</v>
      </c>
    </row>
    <row r="2072" spans="24:33" hidden="1" x14ac:dyDescent="0.3">
      <c r="X2072" s="66">
        <v>12</v>
      </c>
      <c r="Y2072" s="66" t="s">
        <v>482</v>
      </c>
      <c r="Z2072" s="66" t="s">
        <v>27</v>
      </c>
      <c r="AA2072" s="66" t="str">
        <f>IF(OR(VLOOKUP(Table1[[#This Row],[sheet]],Prg!$A$7:$F$31,6,FALSE)=Prg!$O$2,VLOOKUP(Table1[[#This Row],[sheet]],Prg!$A$7:$F$31,6,FALSE)=Prg!$O$3),"Yes","No")</f>
        <v>No</v>
      </c>
      <c r="AB2072" s="66">
        <v>2024</v>
      </c>
      <c r="AC2072" s="72">
        <v>17</v>
      </c>
      <c r="AD2072" s="66">
        <f ca="1">IF(ISERROR(VLOOKUP(Table1[[#This Row],[item]],INDIRECT("'"&amp;Table1[[#This Row],[sheet]]&amp;"'!$A$8:$T$42"),Table1[[#This Row],[r]],FALSE)),"",VLOOKUP(Table1[[#This Row],[item]],INDIRECT("'"&amp;Table1[[#This Row],[sheet]]&amp;"'!$A$8:$T$42"),Table1[[#This Row],[r]],FALSE))</f>
        <v>0</v>
      </c>
      <c r="AE2072" s="72" t="str">
        <f>IF(VLOOKUP(Table1[[#This Row],[sheet]],Prg!$A$7:$J$31,10,FALSE)="","",VLOOKUP(Table1[[#This Row],[sheet]],Prg!$A$7:$J$31,10,FALSE)*1)</f>
        <v/>
      </c>
      <c r="AF2072" s="72">
        <f>VLOOKUP(Table1[[#This Row],[sheet]],Prg!$A$7:$J$31,5,FALSE)</f>
        <v>0</v>
      </c>
      <c r="AG2072" s="72">
        <f>ROW()</f>
        <v>2072</v>
      </c>
    </row>
    <row r="2073" spans="24:33" hidden="1" x14ac:dyDescent="0.3">
      <c r="X2073" s="66">
        <v>12</v>
      </c>
      <c r="Y2073" s="66" t="s">
        <v>476</v>
      </c>
      <c r="Z2073" s="66" t="s">
        <v>469</v>
      </c>
      <c r="AA2073" s="66" t="str">
        <f>IF(OR(VLOOKUP(Table1[[#This Row],[sheet]],Prg!$A$7:$F$31,6,FALSE)=Prg!$O$2,VLOOKUP(Table1[[#This Row],[sheet]],Prg!$A$7:$F$31,6,FALSE)=Prg!$O$3),"Yes","No")</f>
        <v>No</v>
      </c>
      <c r="AB2073" s="66">
        <v>2024</v>
      </c>
      <c r="AC2073" s="72">
        <v>17</v>
      </c>
      <c r="AD2073" s="66">
        <f ca="1">IF(ISERROR(VLOOKUP(Table1[[#This Row],[item]],INDIRECT("'"&amp;Table1[[#This Row],[sheet]]&amp;"'!$A$8:$T$42"),Table1[[#This Row],[r]],FALSE)),"",VLOOKUP(Table1[[#This Row],[item]],INDIRECT("'"&amp;Table1[[#This Row],[sheet]]&amp;"'!$A$8:$T$42"),Table1[[#This Row],[r]],FALSE))</f>
        <v>0</v>
      </c>
      <c r="AE2073" s="72" t="str">
        <f>IF(VLOOKUP(Table1[[#This Row],[sheet]],Prg!$A$7:$J$31,10,FALSE)="","",VLOOKUP(Table1[[#This Row],[sheet]],Prg!$A$7:$J$31,10,FALSE)*1)</f>
        <v/>
      </c>
      <c r="AF2073" s="72">
        <f>VLOOKUP(Table1[[#This Row],[sheet]],Prg!$A$7:$J$31,5,FALSE)</f>
        <v>0</v>
      </c>
      <c r="AG2073" s="72">
        <f>ROW()</f>
        <v>2073</v>
      </c>
    </row>
    <row r="2074" spans="24:33" hidden="1" x14ac:dyDescent="0.3">
      <c r="X2074" s="66">
        <v>12</v>
      </c>
      <c r="Y2074" s="66" t="s">
        <v>483</v>
      </c>
      <c r="Z2074" s="66" t="s">
        <v>470</v>
      </c>
      <c r="AA2074" s="66" t="str">
        <f>IF(OR(VLOOKUP(Table1[[#This Row],[sheet]],Prg!$A$7:$F$31,6,FALSE)=Prg!$O$2,VLOOKUP(Table1[[#This Row],[sheet]],Prg!$A$7:$F$31,6,FALSE)=Prg!$O$3),"Yes","No")</f>
        <v>No</v>
      </c>
      <c r="AB2074" s="66">
        <v>2024</v>
      </c>
      <c r="AC2074" s="72">
        <v>17</v>
      </c>
      <c r="AD2074" s="66">
        <f ca="1">IF(ISERROR(VLOOKUP(Table1[[#This Row],[item]],INDIRECT("'"&amp;Table1[[#This Row],[sheet]]&amp;"'!$A$8:$T$42"),Table1[[#This Row],[r]],FALSE)),"",VLOOKUP(Table1[[#This Row],[item]],INDIRECT("'"&amp;Table1[[#This Row],[sheet]]&amp;"'!$A$8:$T$42"),Table1[[#This Row],[r]],FALSE))</f>
        <v>0</v>
      </c>
      <c r="AE2074" s="72" t="str">
        <f>IF(VLOOKUP(Table1[[#This Row],[sheet]],Prg!$A$7:$J$31,10,FALSE)="","",VLOOKUP(Table1[[#This Row],[sheet]],Prg!$A$7:$J$31,10,FALSE)*1)</f>
        <v/>
      </c>
      <c r="AF2074" s="72">
        <f>VLOOKUP(Table1[[#This Row],[sheet]],Prg!$A$7:$J$31,5,FALSE)</f>
        <v>0</v>
      </c>
      <c r="AG2074" s="72">
        <f>ROW()</f>
        <v>2074</v>
      </c>
    </row>
    <row r="2075" spans="24:33" hidden="1" x14ac:dyDescent="0.3">
      <c r="X2075" s="66">
        <v>12</v>
      </c>
      <c r="Y2075" s="66" t="s">
        <v>484</v>
      </c>
      <c r="Z2075" s="66" t="s">
        <v>471</v>
      </c>
      <c r="AA2075" s="66" t="str">
        <f>IF(OR(VLOOKUP(Table1[[#This Row],[sheet]],Prg!$A$7:$F$31,6,FALSE)=Prg!$O$2,VLOOKUP(Table1[[#This Row],[sheet]],Prg!$A$7:$F$31,6,FALSE)=Prg!$O$3),"Yes","No")</f>
        <v>No</v>
      </c>
      <c r="AB2075" s="66">
        <v>2024</v>
      </c>
      <c r="AC2075" s="72">
        <v>17</v>
      </c>
      <c r="AD2075" s="66">
        <f ca="1">IF(ISERROR(VLOOKUP(Table1[[#This Row],[item]],INDIRECT("'"&amp;Table1[[#This Row],[sheet]]&amp;"'!$A$8:$T$42"),Table1[[#This Row],[r]],FALSE)),"",VLOOKUP(Table1[[#This Row],[item]],INDIRECT("'"&amp;Table1[[#This Row],[sheet]]&amp;"'!$A$8:$T$42"),Table1[[#This Row],[r]],FALSE))</f>
        <v>0</v>
      </c>
      <c r="AE2075" s="72" t="str">
        <f>IF(VLOOKUP(Table1[[#This Row],[sheet]],Prg!$A$7:$J$31,10,FALSE)="","",VLOOKUP(Table1[[#This Row],[sheet]],Prg!$A$7:$J$31,10,FALSE)*1)</f>
        <v/>
      </c>
      <c r="AF2075" s="72">
        <f>VLOOKUP(Table1[[#This Row],[sheet]],Prg!$A$7:$J$31,5,FALSE)</f>
        <v>0</v>
      </c>
      <c r="AG2075" s="72">
        <f>ROW()</f>
        <v>2075</v>
      </c>
    </row>
    <row r="2076" spans="24:33" hidden="1" x14ac:dyDescent="0.3">
      <c r="X2076" s="66">
        <v>12</v>
      </c>
      <c r="Y2076" s="66" t="s">
        <v>485</v>
      </c>
      <c r="Z2076" s="66" t="s">
        <v>472</v>
      </c>
      <c r="AA2076" s="66" t="str">
        <f>IF(OR(VLOOKUP(Table1[[#This Row],[sheet]],Prg!$A$7:$F$31,6,FALSE)=Prg!$O$2,VLOOKUP(Table1[[#This Row],[sheet]],Prg!$A$7:$F$31,6,FALSE)=Prg!$O$3),"Yes","No")</f>
        <v>No</v>
      </c>
      <c r="AB2076" s="66">
        <v>2024</v>
      </c>
      <c r="AC2076" s="72">
        <v>17</v>
      </c>
      <c r="AD2076" s="66">
        <f ca="1">IF(ISERROR(VLOOKUP(Table1[[#This Row],[item]],INDIRECT("'"&amp;Table1[[#This Row],[sheet]]&amp;"'!$A$8:$T$42"),Table1[[#This Row],[r]],FALSE)),"",VLOOKUP(Table1[[#This Row],[item]],INDIRECT("'"&amp;Table1[[#This Row],[sheet]]&amp;"'!$A$8:$T$42"),Table1[[#This Row],[r]],FALSE))</f>
        <v>0</v>
      </c>
      <c r="AE2076" s="72" t="str">
        <f>IF(VLOOKUP(Table1[[#This Row],[sheet]],Prg!$A$7:$J$31,10,FALSE)="","",VLOOKUP(Table1[[#This Row],[sheet]],Prg!$A$7:$J$31,10,FALSE)*1)</f>
        <v/>
      </c>
      <c r="AF2076" s="72">
        <f>VLOOKUP(Table1[[#This Row],[sheet]],Prg!$A$7:$J$31,5,FALSE)</f>
        <v>0</v>
      </c>
      <c r="AG2076" s="72">
        <f>ROW()</f>
        <v>2076</v>
      </c>
    </row>
    <row r="2077" spans="24:33" hidden="1" x14ac:dyDescent="0.3">
      <c r="X2077" s="66">
        <v>12</v>
      </c>
      <c r="Y2077" s="66" t="s">
        <v>486</v>
      </c>
      <c r="Z2077" s="66" t="s">
        <v>31</v>
      </c>
      <c r="AA2077" s="66" t="str">
        <f>IF(OR(VLOOKUP(Table1[[#This Row],[sheet]],Prg!$A$7:$F$31,6,FALSE)=Prg!$O$2,VLOOKUP(Table1[[#This Row],[sheet]],Prg!$A$7:$F$31,6,FALSE)=Prg!$O$3),"Yes","No")</f>
        <v>No</v>
      </c>
      <c r="AB2077" s="66">
        <v>2024</v>
      </c>
      <c r="AC2077" s="72">
        <v>17</v>
      </c>
      <c r="AD2077" s="66">
        <f ca="1">IF(ISERROR(VLOOKUP(Table1[[#This Row],[item]],INDIRECT("'"&amp;Table1[[#This Row],[sheet]]&amp;"'!$A$8:$T$42"),Table1[[#This Row],[r]],FALSE)),"",VLOOKUP(Table1[[#This Row],[item]],INDIRECT("'"&amp;Table1[[#This Row],[sheet]]&amp;"'!$A$8:$T$42"),Table1[[#This Row],[r]],FALSE))</f>
        <v>0</v>
      </c>
      <c r="AE2077" s="72" t="str">
        <f>IF(VLOOKUP(Table1[[#This Row],[sheet]],Prg!$A$7:$J$31,10,FALSE)="","",VLOOKUP(Table1[[#This Row],[sheet]],Prg!$A$7:$J$31,10,FALSE)*1)</f>
        <v/>
      </c>
      <c r="AF2077" s="72">
        <f>VLOOKUP(Table1[[#This Row],[sheet]],Prg!$A$7:$J$31,5,FALSE)</f>
        <v>0</v>
      </c>
      <c r="AG2077" s="72">
        <f>ROW()</f>
        <v>2077</v>
      </c>
    </row>
    <row r="2078" spans="24:33" hidden="1" x14ac:dyDescent="0.3">
      <c r="X2078" s="66">
        <v>12</v>
      </c>
      <c r="Y2078" s="70" t="s">
        <v>487</v>
      </c>
      <c r="Z2078" s="70" t="s">
        <v>12</v>
      </c>
      <c r="AA2078" s="70" t="str">
        <f>IF(OR(VLOOKUP(Table1[[#This Row],[sheet]],Prg!$A$7:$F$31,6,FALSE)=Prg!$O$2,VLOOKUP(Table1[[#This Row],[sheet]],Prg!$A$7:$F$31,6,FALSE)=Prg!$O$3),"Yes","No")</f>
        <v>No</v>
      </c>
      <c r="AB2078" s="70">
        <v>2025</v>
      </c>
      <c r="AC2078" s="72">
        <v>18</v>
      </c>
      <c r="AD2078" s="66">
        <f ca="1">IF(ISERROR(VLOOKUP(Table1[[#This Row],[item]],INDIRECT("'"&amp;Table1[[#This Row],[sheet]]&amp;"'!$A$8:$T$42"),Table1[[#This Row],[r]],FALSE)),"",VLOOKUP(Table1[[#This Row],[item]],INDIRECT("'"&amp;Table1[[#This Row],[sheet]]&amp;"'!$A$8:$T$42"),Table1[[#This Row],[r]],FALSE))</f>
        <v>0</v>
      </c>
      <c r="AE2078" s="72" t="str">
        <f>IF(VLOOKUP(Table1[[#This Row],[sheet]],Prg!$A$7:$J$31,10,FALSE)="","",VLOOKUP(Table1[[#This Row],[sheet]],Prg!$A$7:$J$31,10,FALSE)*1)</f>
        <v/>
      </c>
      <c r="AF2078" s="72">
        <f>VLOOKUP(Table1[[#This Row],[sheet]],Prg!$A$7:$J$31,5,FALSE)</f>
        <v>0</v>
      </c>
      <c r="AG2078" s="72">
        <f>ROW()</f>
        <v>2078</v>
      </c>
    </row>
    <row r="2079" spans="24:33" hidden="1" x14ac:dyDescent="0.3">
      <c r="X2079" s="66">
        <v>12</v>
      </c>
      <c r="Y2079" s="66" t="s">
        <v>488</v>
      </c>
      <c r="Z2079" s="66" t="s">
        <v>13</v>
      </c>
      <c r="AA2079" s="66" t="str">
        <f>IF(OR(VLOOKUP(Table1[[#This Row],[sheet]],Prg!$A$7:$F$31,6,FALSE)=Prg!$O$2,VLOOKUP(Table1[[#This Row],[sheet]],Prg!$A$7:$F$31,6,FALSE)=Prg!$O$3),"Yes","No")</f>
        <v>No</v>
      </c>
      <c r="AB2079" s="66">
        <v>2025</v>
      </c>
      <c r="AC2079" s="72">
        <v>18</v>
      </c>
      <c r="AD2079" s="66">
        <f ca="1">IF(ISERROR(VLOOKUP(Table1[[#This Row],[item]],INDIRECT("'"&amp;Table1[[#This Row],[sheet]]&amp;"'!$A$8:$T$42"),Table1[[#This Row],[r]],FALSE)),"",VLOOKUP(Table1[[#This Row],[item]],INDIRECT("'"&amp;Table1[[#This Row],[sheet]]&amp;"'!$A$8:$T$42"),Table1[[#This Row],[r]],FALSE))</f>
        <v>0</v>
      </c>
      <c r="AE2079" s="72" t="str">
        <f>IF(VLOOKUP(Table1[[#This Row],[sheet]],Prg!$A$7:$J$31,10,FALSE)="","",VLOOKUP(Table1[[#This Row],[sheet]],Prg!$A$7:$J$31,10,FALSE)*1)</f>
        <v/>
      </c>
      <c r="AF2079" s="72">
        <f>VLOOKUP(Table1[[#This Row],[sheet]],Prg!$A$7:$J$31,5,FALSE)</f>
        <v>0</v>
      </c>
      <c r="AG2079" s="72">
        <f>ROW()</f>
        <v>2079</v>
      </c>
    </row>
    <row r="2080" spans="24:33" hidden="1" x14ac:dyDescent="0.3">
      <c r="X2080" s="66">
        <v>12</v>
      </c>
      <c r="Y2080" s="66" t="s">
        <v>489</v>
      </c>
      <c r="Z2080" s="66" t="s">
        <v>14</v>
      </c>
      <c r="AA2080" s="66" t="str">
        <f>IF(OR(VLOOKUP(Table1[[#This Row],[sheet]],Prg!$A$7:$F$31,6,FALSE)=Prg!$O$2,VLOOKUP(Table1[[#This Row],[sheet]],Prg!$A$7:$F$31,6,FALSE)=Prg!$O$3),"Yes","No")</f>
        <v>No</v>
      </c>
      <c r="AB2080" s="66">
        <v>2025</v>
      </c>
      <c r="AC2080" s="72">
        <v>18</v>
      </c>
      <c r="AD2080" s="66">
        <f ca="1">IF(ISERROR(VLOOKUP(Table1[[#This Row],[item]],INDIRECT("'"&amp;Table1[[#This Row],[sheet]]&amp;"'!$A$8:$T$42"),Table1[[#This Row],[r]],FALSE)),"",VLOOKUP(Table1[[#This Row],[item]],INDIRECT("'"&amp;Table1[[#This Row],[sheet]]&amp;"'!$A$8:$T$42"),Table1[[#This Row],[r]],FALSE))</f>
        <v>0</v>
      </c>
      <c r="AE2080" s="72" t="str">
        <f>IF(VLOOKUP(Table1[[#This Row],[sheet]],Prg!$A$7:$J$31,10,FALSE)="","",VLOOKUP(Table1[[#This Row],[sheet]],Prg!$A$7:$J$31,10,FALSE)*1)</f>
        <v/>
      </c>
      <c r="AF2080" s="72">
        <f>VLOOKUP(Table1[[#This Row],[sheet]],Prg!$A$7:$J$31,5,FALSE)</f>
        <v>0</v>
      </c>
      <c r="AG2080" s="72">
        <f>ROW()</f>
        <v>2080</v>
      </c>
    </row>
    <row r="2081" spans="24:33" hidden="1" x14ac:dyDescent="0.3">
      <c r="X2081" s="66">
        <v>12</v>
      </c>
      <c r="Y2081" s="66" t="s">
        <v>490</v>
      </c>
      <c r="Z2081" s="66" t="s">
        <v>464</v>
      </c>
      <c r="AA2081" s="66" t="str">
        <f>IF(OR(VLOOKUP(Table1[[#This Row],[sheet]],Prg!$A$7:$F$31,6,FALSE)=Prg!$O$2,VLOOKUP(Table1[[#This Row],[sheet]],Prg!$A$7:$F$31,6,FALSE)=Prg!$O$3),"Yes","No")</f>
        <v>No</v>
      </c>
      <c r="AB2081" s="66">
        <v>2025</v>
      </c>
      <c r="AC2081" s="72">
        <v>18</v>
      </c>
      <c r="AD2081" s="66">
        <f ca="1">IF(ISERROR(VLOOKUP(Table1[[#This Row],[item]],INDIRECT("'"&amp;Table1[[#This Row],[sheet]]&amp;"'!$A$8:$T$42"),Table1[[#This Row],[r]],FALSE)),"",VLOOKUP(Table1[[#This Row],[item]],INDIRECT("'"&amp;Table1[[#This Row],[sheet]]&amp;"'!$A$8:$T$42"),Table1[[#This Row],[r]],FALSE))</f>
        <v>0</v>
      </c>
      <c r="AE2081" s="72" t="str">
        <f>IF(VLOOKUP(Table1[[#This Row],[sheet]],Prg!$A$7:$J$31,10,FALSE)="","",VLOOKUP(Table1[[#This Row],[sheet]],Prg!$A$7:$J$31,10,FALSE)*1)</f>
        <v/>
      </c>
      <c r="AF2081" s="72">
        <f>VLOOKUP(Table1[[#This Row],[sheet]],Prg!$A$7:$J$31,5,FALSE)</f>
        <v>0</v>
      </c>
      <c r="AG2081" s="72">
        <f>ROW()</f>
        <v>2081</v>
      </c>
    </row>
    <row r="2082" spans="24:33" hidden="1" x14ac:dyDescent="0.3">
      <c r="X2082" s="66">
        <v>12</v>
      </c>
      <c r="Y2082" s="66" t="s">
        <v>491</v>
      </c>
      <c r="Z2082" s="66" t="s">
        <v>15</v>
      </c>
      <c r="AA2082" s="66" t="str">
        <f>IF(OR(VLOOKUP(Table1[[#This Row],[sheet]],Prg!$A$7:$F$31,6,FALSE)=Prg!$O$2,VLOOKUP(Table1[[#This Row],[sheet]],Prg!$A$7:$F$31,6,FALSE)=Prg!$O$3),"Yes","No")</f>
        <v>No</v>
      </c>
      <c r="AB2082" s="66">
        <v>2025</v>
      </c>
      <c r="AC2082" s="72">
        <v>18</v>
      </c>
      <c r="AD2082" s="66">
        <f ca="1">IF(ISERROR(VLOOKUP(Table1[[#This Row],[item]],INDIRECT("'"&amp;Table1[[#This Row],[sheet]]&amp;"'!$A$8:$T$42"),Table1[[#This Row],[r]],FALSE)),"",VLOOKUP(Table1[[#This Row],[item]],INDIRECT("'"&amp;Table1[[#This Row],[sheet]]&amp;"'!$A$8:$T$42"),Table1[[#This Row],[r]],FALSE))</f>
        <v>0</v>
      </c>
      <c r="AE2082" s="72" t="str">
        <f>IF(VLOOKUP(Table1[[#This Row],[sheet]],Prg!$A$7:$J$31,10,FALSE)="","",VLOOKUP(Table1[[#This Row],[sheet]],Prg!$A$7:$J$31,10,FALSE)*1)</f>
        <v/>
      </c>
      <c r="AF2082" s="72">
        <f>VLOOKUP(Table1[[#This Row],[sheet]],Prg!$A$7:$J$31,5,FALSE)</f>
        <v>0</v>
      </c>
      <c r="AG2082" s="72">
        <f>ROW()</f>
        <v>2082</v>
      </c>
    </row>
    <row r="2083" spans="24:33" hidden="1" x14ac:dyDescent="0.3">
      <c r="X2083" s="66">
        <v>12</v>
      </c>
      <c r="Y2083" s="66" t="s">
        <v>492</v>
      </c>
      <c r="Z2083" s="66" t="s">
        <v>16</v>
      </c>
      <c r="AA2083" s="66" t="str">
        <f>IF(OR(VLOOKUP(Table1[[#This Row],[sheet]],Prg!$A$7:$F$31,6,FALSE)=Prg!$O$2,VLOOKUP(Table1[[#This Row],[sheet]],Prg!$A$7:$F$31,6,FALSE)=Prg!$O$3),"Yes","No")</f>
        <v>No</v>
      </c>
      <c r="AB2083" s="66">
        <v>2025</v>
      </c>
      <c r="AC2083" s="72">
        <v>18</v>
      </c>
      <c r="AD2083" s="66">
        <f ca="1">IF(ISERROR(VLOOKUP(Table1[[#This Row],[item]],INDIRECT("'"&amp;Table1[[#This Row],[sheet]]&amp;"'!$A$8:$T$42"),Table1[[#This Row],[r]],FALSE)),"",VLOOKUP(Table1[[#This Row],[item]],INDIRECT("'"&amp;Table1[[#This Row],[sheet]]&amp;"'!$A$8:$T$42"),Table1[[#This Row],[r]],FALSE))</f>
        <v>0</v>
      </c>
      <c r="AE2083" s="72" t="str">
        <f>IF(VLOOKUP(Table1[[#This Row],[sheet]],Prg!$A$7:$J$31,10,FALSE)="","",VLOOKUP(Table1[[#This Row],[sheet]],Prg!$A$7:$J$31,10,FALSE)*1)</f>
        <v/>
      </c>
      <c r="AF2083" s="72">
        <f>VLOOKUP(Table1[[#This Row],[sheet]],Prg!$A$7:$J$31,5,FALSE)</f>
        <v>0</v>
      </c>
      <c r="AG2083" s="72">
        <f>ROW()</f>
        <v>2083</v>
      </c>
    </row>
    <row r="2084" spans="24:33" hidden="1" x14ac:dyDescent="0.3">
      <c r="X2084" s="66">
        <v>12</v>
      </c>
      <c r="Y2084" s="66" t="s">
        <v>493</v>
      </c>
      <c r="Z2084" s="66" t="s">
        <v>17</v>
      </c>
      <c r="AA2084" s="66" t="str">
        <f>IF(OR(VLOOKUP(Table1[[#This Row],[sheet]],Prg!$A$7:$F$31,6,FALSE)=Prg!$O$2,VLOOKUP(Table1[[#This Row],[sheet]],Prg!$A$7:$F$31,6,FALSE)=Prg!$O$3),"Yes","No")</f>
        <v>No</v>
      </c>
      <c r="AB2084" s="66">
        <v>2025</v>
      </c>
      <c r="AC2084" s="72">
        <v>18</v>
      </c>
      <c r="AD2084" s="66">
        <f ca="1">IF(ISERROR(VLOOKUP(Table1[[#This Row],[item]],INDIRECT("'"&amp;Table1[[#This Row],[sheet]]&amp;"'!$A$8:$T$42"),Table1[[#This Row],[r]],FALSE)),"",VLOOKUP(Table1[[#This Row],[item]],INDIRECT("'"&amp;Table1[[#This Row],[sheet]]&amp;"'!$A$8:$T$42"),Table1[[#This Row],[r]],FALSE))</f>
        <v>0</v>
      </c>
      <c r="AE2084" s="72" t="str">
        <f>IF(VLOOKUP(Table1[[#This Row],[sheet]],Prg!$A$7:$J$31,10,FALSE)="","",VLOOKUP(Table1[[#This Row],[sheet]],Prg!$A$7:$J$31,10,FALSE)*1)</f>
        <v/>
      </c>
      <c r="AF2084" s="72">
        <f>VLOOKUP(Table1[[#This Row],[sheet]],Prg!$A$7:$J$31,5,FALSE)</f>
        <v>0</v>
      </c>
      <c r="AG2084" s="72">
        <f>ROW()</f>
        <v>2084</v>
      </c>
    </row>
    <row r="2085" spans="24:33" hidden="1" x14ac:dyDescent="0.3">
      <c r="X2085" s="66">
        <v>12</v>
      </c>
      <c r="Y2085" s="66" t="s">
        <v>494</v>
      </c>
      <c r="Z2085" s="66" t="s">
        <v>465</v>
      </c>
      <c r="AA2085" s="66" t="str">
        <f>IF(OR(VLOOKUP(Table1[[#This Row],[sheet]],Prg!$A$7:$F$31,6,FALSE)=Prg!$O$2,VLOOKUP(Table1[[#This Row],[sheet]],Prg!$A$7:$F$31,6,FALSE)=Prg!$O$3),"Yes","No")</f>
        <v>No</v>
      </c>
      <c r="AB2085" s="66">
        <v>2025</v>
      </c>
      <c r="AC2085" s="72">
        <v>18</v>
      </c>
      <c r="AD2085" s="66">
        <f ca="1">IF(ISERROR(VLOOKUP(Table1[[#This Row],[item]],INDIRECT("'"&amp;Table1[[#This Row],[sheet]]&amp;"'!$A$8:$T$42"),Table1[[#This Row],[r]],FALSE)),"",VLOOKUP(Table1[[#This Row],[item]],INDIRECT("'"&amp;Table1[[#This Row],[sheet]]&amp;"'!$A$8:$T$42"),Table1[[#This Row],[r]],FALSE))</f>
        <v>0</v>
      </c>
      <c r="AE2085" s="72" t="str">
        <f>IF(VLOOKUP(Table1[[#This Row],[sheet]],Prg!$A$7:$J$31,10,FALSE)="","",VLOOKUP(Table1[[#This Row],[sheet]],Prg!$A$7:$J$31,10,FALSE)*1)</f>
        <v/>
      </c>
      <c r="AF2085" s="72">
        <f>VLOOKUP(Table1[[#This Row],[sheet]],Prg!$A$7:$J$31,5,FALSE)</f>
        <v>0</v>
      </c>
      <c r="AG2085" s="72">
        <f>ROW()</f>
        <v>2085</v>
      </c>
    </row>
    <row r="2086" spans="24:33" hidden="1" x14ac:dyDescent="0.3">
      <c r="X2086" s="66">
        <v>12</v>
      </c>
      <c r="Y2086" s="66" t="s">
        <v>495</v>
      </c>
      <c r="Z2086" s="66" t="s">
        <v>18</v>
      </c>
      <c r="AA2086" s="66" t="str">
        <f>IF(OR(VLOOKUP(Table1[[#This Row],[sheet]],Prg!$A$7:$F$31,6,FALSE)=Prg!$O$2,VLOOKUP(Table1[[#This Row],[sheet]],Prg!$A$7:$F$31,6,FALSE)=Prg!$O$3),"Yes","No")</f>
        <v>No</v>
      </c>
      <c r="AB2086" s="66">
        <v>2025</v>
      </c>
      <c r="AC2086" s="72">
        <v>18</v>
      </c>
      <c r="AD2086" s="66">
        <f ca="1">IF(ISERROR(VLOOKUP(Table1[[#This Row],[item]],INDIRECT("'"&amp;Table1[[#This Row],[sheet]]&amp;"'!$A$8:$T$42"),Table1[[#This Row],[r]],FALSE)),"",VLOOKUP(Table1[[#This Row],[item]],INDIRECT("'"&amp;Table1[[#This Row],[sheet]]&amp;"'!$A$8:$T$42"),Table1[[#This Row],[r]],FALSE))</f>
        <v>0</v>
      </c>
      <c r="AE2086" s="72" t="str">
        <f>IF(VLOOKUP(Table1[[#This Row],[sheet]],Prg!$A$7:$J$31,10,FALSE)="","",VLOOKUP(Table1[[#This Row],[sheet]],Prg!$A$7:$J$31,10,FALSE)*1)</f>
        <v/>
      </c>
      <c r="AF2086" s="72">
        <f>VLOOKUP(Table1[[#This Row],[sheet]],Prg!$A$7:$J$31,5,FALSE)</f>
        <v>0</v>
      </c>
      <c r="AG2086" s="72">
        <f>ROW()</f>
        <v>2086</v>
      </c>
    </row>
    <row r="2087" spans="24:33" hidden="1" x14ac:dyDescent="0.3">
      <c r="X2087" s="66">
        <v>12</v>
      </c>
      <c r="Y2087" s="66" t="s">
        <v>496</v>
      </c>
      <c r="Z2087" s="66" t="s">
        <v>19</v>
      </c>
      <c r="AA2087" s="66" t="str">
        <f>IF(OR(VLOOKUP(Table1[[#This Row],[sheet]],Prg!$A$7:$F$31,6,FALSE)=Prg!$O$2,VLOOKUP(Table1[[#This Row],[sheet]],Prg!$A$7:$F$31,6,FALSE)=Prg!$O$3),"Yes","No")</f>
        <v>No</v>
      </c>
      <c r="AB2087" s="66">
        <v>2025</v>
      </c>
      <c r="AC2087" s="72">
        <v>18</v>
      </c>
      <c r="AD2087" s="66">
        <f ca="1">IF(ISERROR(VLOOKUP(Table1[[#This Row],[item]],INDIRECT("'"&amp;Table1[[#This Row],[sheet]]&amp;"'!$A$8:$T$42"),Table1[[#This Row],[r]],FALSE)),"",VLOOKUP(Table1[[#This Row],[item]],INDIRECT("'"&amp;Table1[[#This Row],[sheet]]&amp;"'!$A$8:$T$42"),Table1[[#This Row],[r]],FALSE))</f>
        <v>0</v>
      </c>
      <c r="AE2087" s="72" t="str">
        <f>IF(VLOOKUP(Table1[[#This Row],[sheet]],Prg!$A$7:$J$31,10,FALSE)="","",VLOOKUP(Table1[[#This Row],[sheet]],Prg!$A$7:$J$31,10,FALSE)*1)</f>
        <v/>
      </c>
      <c r="AF2087" s="72">
        <f>VLOOKUP(Table1[[#This Row],[sheet]],Prg!$A$7:$J$31,5,FALSE)</f>
        <v>0</v>
      </c>
      <c r="AG2087" s="72">
        <f>ROW()</f>
        <v>2087</v>
      </c>
    </row>
    <row r="2088" spans="24:33" hidden="1" x14ac:dyDescent="0.3">
      <c r="X2088" s="66">
        <v>12</v>
      </c>
      <c r="Y2088" s="66" t="s">
        <v>497</v>
      </c>
      <c r="Z2088" s="66" t="s">
        <v>20</v>
      </c>
      <c r="AA2088" s="66" t="str">
        <f>IF(OR(VLOOKUP(Table1[[#This Row],[sheet]],Prg!$A$7:$F$31,6,FALSE)=Prg!$O$2,VLOOKUP(Table1[[#This Row],[sheet]],Prg!$A$7:$F$31,6,FALSE)=Prg!$O$3),"Yes","No")</f>
        <v>No</v>
      </c>
      <c r="AB2088" s="66">
        <v>2025</v>
      </c>
      <c r="AC2088" s="72">
        <v>18</v>
      </c>
      <c r="AD2088" s="66">
        <f ca="1">IF(ISERROR(VLOOKUP(Table1[[#This Row],[item]],INDIRECT("'"&amp;Table1[[#This Row],[sheet]]&amp;"'!$A$8:$T$42"),Table1[[#This Row],[r]],FALSE)),"",VLOOKUP(Table1[[#This Row],[item]],INDIRECT("'"&amp;Table1[[#This Row],[sheet]]&amp;"'!$A$8:$T$42"),Table1[[#This Row],[r]],FALSE))</f>
        <v>0</v>
      </c>
      <c r="AE2088" s="72" t="str">
        <f>IF(VLOOKUP(Table1[[#This Row],[sheet]],Prg!$A$7:$J$31,10,FALSE)="","",VLOOKUP(Table1[[#This Row],[sheet]],Prg!$A$7:$J$31,10,FALSE)*1)</f>
        <v/>
      </c>
      <c r="AF2088" s="72">
        <f>VLOOKUP(Table1[[#This Row],[sheet]],Prg!$A$7:$J$31,5,FALSE)</f>
        <v>0</v>
      </c>
      <c r="AG2088" s="72">
        <f>ROW()</f>
        <v>2088</v>
      </c>
    </row>
    <row r="2089" spans="24:33" hidden="1" x14ac:dyDescent="0.3">
      <c r="X2089" s="66">
        <v>12</v>
      </c>
      <c r="Y2089" s="66" t="s">
        <v>498</v>
      </c>
      <c r="Z2089" s="66" t="s">
        <v>466</v>
      </c>
      <c r="AA2089" s="66" t="str">
        <f>IF(OR(VLOOKUP(Table1[[#This Row],[sheet]],Prg!$A$7:$F$31,6,FALSE)=Prg!$O$2,VLOOKUP(Table1[[#This Row],[sheet]],Prg!$A$7:$F$31,6,FALSE)=Prg!$O$3),"Yes","No")</f>
        <v>No</v>
      </c>
      <c r="AB2089" s="66">
        <v>2025</v>
      </c>
      <c r="AC2089" s="72">
        <v>18</v>
      </c>
      <c r="AD2089" s="66">
        <f ca="1">IF(ISERROR(VLOOKUP(Table1[[#This Row],[item]],INDIRECT("'"&amp;Table1[[#This Row],[sheet]]&amp;"'!$A$8:$T$42"),Table1[[#This Row],[r]],FALSE)),"",VLOOKUP(Table1[[#This Row],[item]],INDIRECT("'"&amp;Table1[[#This Row],[sheet]]&amp;"'!$A$8:$T$42"),Table1[[#This Row],[r]],FALSE))</f>
        <v>0</v>
      </c>
      <c r="AE2089" s="72" t="str">
        <f>IF(VLOOKUP(Table1[[#This Row],[sheet]],Prg!$A$7:$J$31,10,FALSE)="","",VLOOKUP(Table1[[#This Row],[sheet]],Prg!$A$7:$J$31,10,FALSE)*1)</f>
        <v/>
      </c>
      <c r="AF2089" s="72">
        <f>VLOOKUP(Table1[[#This Row],[sheet]],Prg!$A$7:$J$31,5,FALSE)</f>
        <v>0</v>
      </c>
      <c r="AG2089" s="72">
        <f>ROW()</f>
        <v>2089</v>
      </c>
    </row>
    <row r="2090" spans="24:33" hidden="1" x14ac:dyDescent="0.3">
      <c r="X2090" s="66">
        <v>12</v>
      </c>
      <c r="Y2090" s="66" t="s">
        <v>499</v>
      </c>
      <c r="Z2090" s="66" t="s">
        <v>21</v>
      </c>
      <c r="AA2090" s="66" t="str">
        <f>IF(OR(VLOOKUP(Table1[[#This Row],[sheet]],Prg!$A$7:$F$31,6,FALSE)=Prg!$O$2,VLOOKUP(Table1[[#This Row],[sheet]],Prg!$A$7:$F$31,6,FALSE)=Prg!$O$3),"Yes","No")</f>
        <v>No</v>
      </c>
      <c r="AB2090" s="66">
        <v>2025</v>
      </c>
      <c r="AC2090" s="72">
        <v>18</v>
      </c>
      <c r="AD2090" s="66">
        <f ca="1">IF(ISERROR(VLOOKUP(Table1[[#This Row],[item]],INDIRECT("'"&amp;Table1[[#This Row],[sheet]]&amp;"'!$A$8:$T$42"),Table1[[#This Row],[r]],FALSE)),"",VLOOKUP(Table1[[#This Row],[item]],INDIRECT("'"&amp;Table1[[#This Row],[sheet]]&amp;"'!$A$8:$T$42"),Table1[[#This Row],[r]],FALSE))</f>
        <v>0</v>
      </c>
      <c r="AE2090" s="72" t="str">
        <f>IF(VLOOKUP(Table1[[#This Row],[sheet]],Prg!$A$7:$J$31,10,FALSE)="","",VLOOKUP(Table1[[#This Row],[sheet]],Prg!$A$7:$J$31,10,FALSE)*1)</f>
        <v/>
      </c>
      <c r="AF2090" s="72">
        <f>VLOOKUP(Table1[[#This Row],[sheet]],Prg!$A$7:$J$31,5,FALSE)</f>
        <v>0</v>
      </c>
      <c r="AG2090" s="72">
        <f>ROW()</f>
        <v>2090</v>
      </c>
    </row>
    <row r="2091" spans="24:33" hidden="1" x14ac:dyDescent="0.3">
      <c r="X2091" s="66">
        <v>12</v>
      </c>
      <c r="Y2091" s="66" t="s">
        <v>500</v>
      </c>
      <c r="Z2091" s="66" t="s">
        <v>22</v>
      </c>
      <c r="AA2091" s="66" t="str">
        <f>IF(OR(VLOOKUP(Table1[[#This Row],[sheet]],Prg!$A$7:$F$31,6,FALSE)=Prg!$O$2,VLOOKUP(Table1[[#This Row],[sheet]],Prg!$A$7:$F$31,6,FALSE)=Prg!$O$3),"Yes","No")</f>
        <v>No</v>
      </c>
      <c r="AB2091" s="66">
        <v>2025</v>
      </c>
      <c r="AC2091" s="72">
        <v>18</v>
      </c>
      <c r="AD2091" s="66">
        <f ca="1">IF(ISERROR(VLOOKUP(Table1[[#This Row],[item]],INDIRECT("'"&amp;Table1[[#This Row],[sheet]]&amp;"'!$A$8:$T$42"),Table1[[#This Row],[r]],FALSE)),"",VLOOKUP(Table1[[#This Row],[item]],INDIRECT("'"&amp;Table1[[#This Row],[sheet]]&amp;"'!$A$8:$T$42"),Table1[[#This Row],[r]],FALSE))</f>
        <v>0</v>
      </c>
      <c r="AE2091" s="72" t="str">
        <f>IF(VLOOKUP(Table1[[#This Row],[sheet]],Prg!$A$7:$J$31,10,FALSE)="","",VLOOKUP(Table1[[#This Row],[sheet]],Prg!$A$7:$J$31,10,FALSE)*1)</f>
        <v/>
      </c>
      <c r="AF2091" s="72">
        <f>VLOOKUP(Table1[[#This Row],[sheet]],Prg!$A$7:$J$31,5,FALSE)</f>
        <v>0</v>
      </c>
      <c r="AG2091" s="72">
        <f>ROW()</f>
        <v>2091</v>
      </c>
    </row>
    <row r="2092" spans="24:33" hidden="1" x14ac:dyDescent="0.3">
      <c r="X2092" s="66">
        <v>12</v>
      </c>
      <c r="Y2092" s="66" t="s">
        <v>501</v>
      </c>
      <c r="Z2092" s="66" t="s">
        <v>23</v>
      </c>
      <c r="AA2092" s="66" t="str">
        <f>IF(OR(VLOOKUP(Table1[[#This Row],[sheet]],Prg!$A$7:$F$31,6,FALSE)=Prg!$O$2,VLOOKUP(Table1[[#This Row],[sheet]],Prg!$A$7:$F$31,6,FALSE)=Prg!$O$3),"Yes","No")</f>
        <v>No</v>
      </c>
      <c r="AB2092" s="66">
        <v>2025</v>
      </c>
      <c r="AC2092" s="72">
        <v>18</v>
      </c>
      <c r="AD2092" s="66">
        <f ca="1">IF(ISERROR(VLOOKUP(Table1[[#This Row],[item]],INDIRECT("'"&amp;Table1[[#This Row],[sheet]]&amp;"'!$A$8:$T$42"),Table1[[#This Row],[r]],FALSE)),"",VLOOKUP(Table1[[#This Row],[item]],INDIRECT("'"&amp;Table1[[#This Row],[sheet]]&amp;"'!$A$8:$T$42"),Table1[[#This Row],[r]],FALSE))</f>
        <v>0</v>
      </c>
      <c r="AE2092" s="72" t="str">
        <f>IF(VLOOKUP(Table1[[#This Row],[sheet]],Prg!$A$7:$J$31,10,FALSE)="","",VLOOKUP(Table1[[#This Row],[sheet]],Prg!$A$7:$J$31,10,FALSE)*1)</f>
        <v/>
      </c>
      <c r="AF2092" s="72">
        <f>VLOOKUP(Table1[[#This Row],[sheet]],Prg!$A$7:$J$31,5,FALSE)</f>
        <v>0</v>
      </c>
      <c r="AG2092" s="72">
        <f>ROW()</f>
        <v>2092</v>
      </c>
    </row>
    <row r="2093" spans="24:33" hidden="1" x14ac:dyDescent="0.3">
      <c r="X2093" s="66">
        <v>12</v>
      </c>
      <c r="Y2093" s="66" t="s">
        <v>502</v>
      </c>
      <c r="Z2093" s="66" t="s">
        <v>467</v>
      </c>
      <c r="AA2093" s="66" t="str">
        <f>IF(OR(VLOOKUP(Table1[[#This Row],[sheet]],Prg!$A$7:$F$31,6,FALSE)=Prg!$O$2,VLOOKUP(Table1[[#This Row],[sheet]],Prg!$A$7:$F$31,6,FALSE)=Prg!$O$3),"Yes","No")</f>
        <v>No</v>
      </c>
      <c r="AB2093" s="66">
        <v>2025</v>
      </c>
      <c r="AC2093" s="72">
        <v>18</v>
      </c>
      <c r="AD2093" s="66">
        <f ca="1">IF(ISERROR(VLOOKUP(Table1[[#This Row],[item]],INDIRECT("'"&amp;Table1[[#This Row],[sheet]]&amp;"'!$A$8:$T$42"),Table1[[#This Row],[r]],FALSE)),"",VLOOKUP(Table1[[#This Row],[item]],INDIRECT("'"&amp;Table1[[#This Row],[sheet]]&amp;"'!$A$8:$T$42"),Table1[[#This Row],[r]],FALSE))</f>
        <v>0</v>
      </c>
      <c r="AE2093" s="72" t="str">
        <f>IF(VLOOKUP(Table1[[#This Row],[sheet]],Prg!$A$7:$J$31,10,FALSE)="","",VLOOKUP(Table1[[#This Row],[sheet]],Prg!$A$7:$J$31,10,FALSE)*1)</f>
        <v/>
      </c>
      <c r="AF2093" s="72">
        <f>VLOOKUP(Table1[[#This Row],[sheet]],Prg!$A$7:$J$31,5,FALSE)</f>
        <v>0</v>
      </c>
      <c r="AG2093" s="72">
        <f>ROW()</f>
        <v>2093</v>
      </c>
    </row>
    <row r="2094" spans="24:33" hidden="1" x14ac:dyDescent="0.3">
      <c r="X2094" s="66">
        <v>12</v>
      </c>
      <c r="Y2094" s="66" t="s">
        <v>473</v>
      </c>
      <c r="Z2094" s="66" t="s">
        <v>1</v>
      </c>
      <c r="AA2094" s="66" t="str">
        <f>IF(OR(VLOOKUP(Table1[[#This Row],[sheet]],Prg!$A$7:$F$31,6,FALSE)=Prg!$O$2,VLOOKUP(Table1[[#This Row],[sheet]],Prg!$A$7:$F$31,6,FALSE)=Prg!$O$3),"Yes","No")</f>
        <v>No</v>
      </c>
      <c r="AB2094" s="66">
        <v>2025</v>
      </c>
      <c r="AC2094" s="72">
        <v>18</v>
      </c>
      <c r="AD2094" s="66">
        <f ca="1">IF(ISERROR(VLOOKUP(Table1[[#This Row],[item]],INDIRECT("'"&amp;Table1[[#This Row],[sheet]]&amp;"'!$A$8:$T$42"),Table1[[#This Row],[r]],FALSE)),"",VLOOKUP(Table1[[#This Row],[item]],INDIRECT("'"&amp;Table1[[#This Row],[sheet]]&amp;"'!$A$8:$T$42"),Table1[[#This Row],[r]],FALSE))</f>
        <v>0</v>
      </c>
      <c r="AE2094" s="72" t="str">
        <f>IF(VLOOKUP(Table1[[#This Row],[sheet]],Prg!$A$7:$J$31,10,FALSE)="","",VLOOKUP(Table1[[#This Row],[sheet]],Prg!$A$7:$J$31,10,FALSE)*1)</f>
        <v/>
      </c>
      <c r="AF2094" s="72">
        <f>VLOOKUP(Table1[[#This Row],[sheet]],Prg!$A$7:$J$31,5,FALSE)</f>
        <v>0</v>
      </c>
      <c r="AG2094" s="72">
        <f>ROW()</f>
        <v>2094</v>
      </c>
    </row>
    <row r="2095" spans="24:33" hidden="1" x14ac:dyDescent="0.3">
      <c r="X2095" s="66">
        <v>12</v>
      </c>
      <c r="Y2095" s="66" t="s">
        <v>474</v>
      </c>
      <c r="Z2095" s="66" t="s">
        <v>24</v>
      </c>
      <c r="AA2095" s="66" t="str">
        <f>IF(OR(VLOOKUP(Table1[[#This Row],[sheet]],Prg!$A$7:$F$31,6,FALSE)=Prg!$O$2,VLOOKUP(Table1[[#This Row],[sheet]],Prg!$A$7:$F$31,6,FALSE)=Prg!$O$3),"Yes","No")</f>
        <v>No</v>
      </c>
      <c r="AB2095" s="66">
        <v>2025</v>
      </c>
      <c r="AC2095" s="72">
        <v>18</v>
      </c>
      <c r="AD2095" s="66">
        <f ca="1">IF(ISERROR(VLOOKUP(Table1[[#This Row],[item]],INDIRECT("'"&amp;Table1[[#This Row],[sheet]]&amp;"'!$A$8:$T$42"),Table1[[#This Row],[r]],FALSE)),"",VLOOKUP(Table1[[#This Row],[item]],INDIRECT("'"&amp;Table1[[#This Row],[sheet]]&amp;"'!$A$8:$T$42"),Table1[[#This Row],[r]],FALSE))</f>
        <v>0</v>
      </c>
      <c r="AE2095" s="72" t="str">
        <f>IF(VLOOKUP(Table1[[#This Row],[sheet]],Prg!$A$7:$J$31,10,FALSE)="","",VLOOKUP(Table1[[#This Row],[sheet]],Prg!$A$7:$J$31,10,FALSE)*1)</f>
        <v/>
      </c>
      <c r="AF2095" s="72">
        <f>VLOOKUP(Table1[[#This Row],[sheet]],Prg!$A$7:$J$31,5,FALSE)</f>
        <v>0</v>
      </c>
      <c r="AG2095" s="72">
        <f>ROW()</f>
        <v>2095</v>
      </c>
    </row>
    <row r="2096" spans="24:33" hidden="1" x14ac:dyDescent="0.3">
      <c r="X2096" s="66">
        <v>12</v>
      </c>
      <c r="Y2096" s="66" t="s">
        <v>477</v>
      </c>
      <c r="Z2096" s="66" t="s">
        <v>25</v>
      </c>
      <c r="AA2096" s="66" t="str">
        <f>IF(OR(VLOOKUP(Table1[[#This Row],[sheet]],Prg!$A$7:$F$31,6,FALSE)=Prg!$O$2,VLOOKUP(Table1[[#This Row],[sheet]],Prg!$A$7:$F$31,6,FALSE)=Prg!$O$3),"Yes","No")</f>
        <v>No</v>
      </c>
      <c r="AB2096" s="66">
        <v>2025</v>
      </c>
      <c r="AC2096" s="72">
        <v>18</v>
      </c>
      <c r="AD2096" s="66">
        <f ca="1">IF(ISERROR(VLOOKUP(Table1[[#This Row],[item]],INDIRECT("'"&amp;Table1[[#This Row],[sheet]]&amp;"'!$A$8:$T$42"),Table1[[#This Row],[r]],FALSE)),"",VLOOKUP(Table1[[#This Row],[item]],INDIRECT("'"&amp;Table1[[#This Row],[sheet]]&amp;"'!$A$8:$T$42"),Table1[[#This Row],[r]],FALSE))</f>
        <v>0</v>
      </c>
      <c r="AE2096" s="72" t="str">
        <f>IF(VLOOKUP(Table1[[#This Row],[sheet]],Prg!$A$7:$J$31,10,FALSE)="","",VLOOKUP(Table1[[#This Row],[sheet]],Prg!$A$7:$J$31,10,FALSE)*1)</f>
        <v/>
      </c>
      <c r="AF2096" s="72">
        <f>VLOOKUP(Table1[[#This Row],[sheet]],Prg!$A$7:$J$31,5,FALSE)</f>
        <v>0</v>
      </c>
      <c r="AG2096" s="72">
        <f>ROW()</f>
        <v>2096</v>
      </c>
    </row>
    <row r="2097" spans="24:33" hidden="1" x14ac:dyDescent="0.3">
      <c r="X2097" s="66">
        <v>12</v>
      </c>
      <c r="Y2097" s="66" t="s">
        <v>478</v>
      </c>
      <c r="Z2097" s="66" t="s">
        <v>26</v>
      </c>
      <c r="AA2097" s="66" t="str">
        <f>IF(OR(VLOOKUP(Table1[[#This Row],[sheet]],Prg!$A$7:$F$31,6,FALSE)=Prg!$O$2,VLOOKUP(Table1[[#This Row],[sheet]],Prg!$A$7:$F$31,6,FALSE)=Prg!$O$3),"Yes","No")</f>
        <v>No</v>
      </c>
      <c r="AB2097" s="66">
        <v>2025</v>
      </c>
      <c r="AC2097" s="72">
        <v>18</v>
      </c>
      <c r="AD2097" s="66">
        <f ca="1">IF(ISERROR(VLOOKUP(Table1[[#This Row],[item]],INDIRECT("'"&amp;Table1[[#This Row],[sheet]]&amp;"'!$A$8:$T$42"),Table1[[#This Row],[r]],FALSE)),"",VLOOKUP(Table1[[#This Row],[item]],INDIRECT("'"&amp;Table1[[#This Row],[sheet]]&amp;"'!$A$8:$T$42"),Table1[[#This Row],[r]],FALSE))</f>
        <v>0</v>
      </c>
      <c r="AE2097" s="72" t="str">
        <f>IF(VLOOKUP(Table1[[#This Row],[sheet]],Prg!$A$7:$J$31,10,FALSE)="","",VLOOKUP(Table1[[#This Row],[sheet]],Prg!$A$7:$J$31,10,FALSE)*1)</f>
        <v/>
      </c>
      <c r="AF2097" s="72">
        <f>VLOOKUP(Table1[[#This Row],[sheet]],Prg!$A$7:$J$31,5,FALSE)</f>
        <v>0</v>
      </c>
      <c r="AG2097" s="72">
        <f>ROW()</f>
        <v>2097</v>
      </c>
    </row>
    <row r="2098" spans="24:33" hidden="1" x14ac:dyDescent="0.3">
      <c r="X2098" s="66">
        <v>12</v>
      </c>
      <c r="Y2098" s="66" t="s">
        <v>479</v>
      </c>
      <c r="Z2098" s="66" t="s">
        <v>27</v>
      </c>
      <c r="AA2098" s="66" t="str">
        <f>IF(OR(VLOOKUP(Table1[[#This Row],[sheet]],Prg!$A$7:$F$31,6,FALSE)=Prg!$O$2,VLOOKUP(Table1[[#This Row],[sheet]],Prg!$A$7:$F$31,6,FALSE)=Prg!$O$3),"Yes","No")</f>
        <v>No</v>
      </c>
      <c r="AB2098" s="66">
        <v>2025</v>
      </c>
      <c r="AC2098" s="72">
        <v>18</v>
      </c>
      <c r="AD2098" s="66">
        <f ca="1">IF(ISERROR(VLOOKUP(Table1[[#This Row],[item]],INDIRECT("'"&amp;Table1[[#This Row],[sheet]]&amp;"'!$A$8:$T$42"),Table1[[#This Row],[r]],FALSE)),"",VLOOKUP(Table1[[#This Row],[item]],INDIRECT("'"&amp;Table1[[#This Row],[sheet]]&amp;"'!$A$8:$T$42"),Table1[[#This Row],[r]],FALSE))</f>
        <v>0</v>
      </c>
      <c r="AE2098" s="72" t="str">
        <f>IF(VLOOKUP(Table1[[#This Row],[sheet]],Prg!$A$7:$J$31,10,FALSE)="","",VLOOKUP(Table1[[#This Row],[sheet]],Prg!$A$7:$J$31,10,FALSE)*1)</f>
        <v/>
      </c>
      <c r="AF2098" s="72">
        <f>VLOOKUP(Table1[[#This Row],[sheet]],Prg!$A$7:$J$31,5,FALSE)</f>
        <v>0</v>
      </c>
      <c r="AG2098" s="72">
        <f>ROW()</f>
        <v>2098</v>
      </c>
    </row>
    <row r="2099" spans="24:33" hidden="1" x14ac:dyDescent="0.3">
      <c r="X2099" s="66">
        <v>12</v>
      </c>
      <c r="Y2099" s="66" t="s">
        <v>475</v>
      </c>
      <c r="Z2099" s="66" t="s">
        <v>28</v>
      </c>
      <c r="AA2099" s="66" t="str">
        <f>IF(OR(VLOOKUP(Table1[[#This Row],[sheet]],Prg!$A$7:$F$31,6,FALSE)=Prg!$O$2,VLOOKUP(Table1[[#This Row],[sheet]],Prg!$A$7:$F$31,6,FALSE)=Prg!$O$3),"Yes","No")</f>
        <v>No</v>
      </c>
      <c r="AB2099" s="66">
        <v>2025</v>
      </c>
      <c r="AC2099" s="72">
        <v>18</v>
      </c>
      <c r="AD2099" s="66">
        <f ca="1">IF(ISERROR(VLOOKUP(Table1[[#This Row],[item]],INDIRECT("'"&amp;Table1[[#This Row],[sheet]]&amp;"'!$A$8:$T$42"),Table1[[#This Row],[r]],FALSE)),"",VLOOKUP(Table1[[#This Row],[item]],INDIRECT("'"&amp;Table1[[#This Row],[sheet]]&amp;"'!$A$8:$T$42"),Table1[[#This Row],[r]],FALSE))</f>
        <v>0</v>
      </c>
      <c r="AE2099" s="72" t="str">
        <f>IF(VLOOKUP(Table1[[#This Row],[sheet]],Prg!$A$7:$J$31,10,FALSE)="","",VLOOKUP(Table1[[#This Row],[sheet]],Prg!$A$7:$J$31,10,FALSE)*1)</f>
        <v/>
      </c>
      <c r="AF2099" s="72">
        <f>VLOOKUP(Table1[[#This Row],[sheet]],Prg!$A$7:$J$31,5,FALSE)</f>
        <v>0</v>
      </c>
      <c r="AG2099" s="72">
        <f>ROW()</f>
        <v>2099</v>
      </c>
    </row>
    <row r="2100" spans="24:33" hidden="1" x14ac:dyDescent="0.3">
      <c r="X2100" s="66">
        <v>12</v>
      </c>
      <c r="Y2100" s="66" t="s">
        <v>480</v>
      </c>
      <c r="Z2100" s="66" t="s">
        <v>29</v>
      </c>
      <c r="AA2100" s="66" t="str">
        <f>IF(OR(VLOOKUP(Table1[[#This Row],[sheet]],Prg!$A$7:$F$31,6,FALSE)=Prg!$O$2,VLOOKUP(Table1[[#This Row],[sheet]],Prg!$A$7:$F$31,6,FALSE)=Prg!$O$3),"Yes","No")</f>
        <v>No</v>
      </c>
      <c r="AB2100" s="66">
        <v>2025</v>
      </c>
      <c r="AC2100" s="72">
        <v>18</v>
      </c>
      <c r="AD2100" s="66">
        <f ca="1">IF(ISERROR(VLOOKUP(Table1[[#This Row],[item]],INDIRECT("'"&amp;Table1[[#This Row],[sheet]]&amp;"'!$A$8:$T$42"),Table1[[#This Row],[r]],FALSE)),"",VLOOKUP(Table1[[#This Row],[item]],INDIRECT("'"&amp;Table1[[#This Row],[sheet]]&amp;"'!$A$8:$T$42"),Table1[[#This Row],[r]],FALSE))</f>
        <v>0</v>
      </c>
      <c r="AE2100" s="72" t="str">
        <f>IF(VLOOKUP(Table1[[#This Row],[sheet]],Prg!$A$7:$J$31,10,FALSE)="","",VLOOKUP(Table1[[#This Row],[sheet]],Prg!$A$7:$J$31,10,FALSE)*1)</f>
        <v/>
      </c>
      <c r="AF2100" s="72">
        <f>VLOOKUP(Table1[[#This Row],[sheet]],Prg!$A$7:$J$31,5,FALSE)</f>
        <v>0</v>
      </c>
      <c r="AG2100" s="72">
        <f>ROW()</f>
        <v>2100</v>
      </c>
    </row>
    <row r="2101" spans="24:33" hidden="1" x14ac:dyDescent="0.3">
      <c r="X2101" s="66">
        <v>12</v>
      </c>
      <c r="Y2101" s="66" t="s">
        <v>481</v>
      </c>
      <c r="Z2101" s="66" t="s">
        <v>30</v>
      </c>
      <c r="AA2101" s="66" t="str">
        <f>IF(OR(VLOOKUP(Table1[[#This Row],[sheet]],Prg!$A$7:$F$31,6,FALSE)=Prg!$O$2,VLOOKUP(Table1[[#This Row],[sheet]],Prg!$A$7:$F$31,6,FALSE)=Prg!$O$3),"Yes","No")</f>
        <v>No</v>
      </c>
      <c r="AB2101" s="66">
        <v>2025</v>
      </c>
      <c r="AC2101" s="72">
        <v>18</v>
      </c>
      <c r="AD2101" s="66">
        <f ca="1">IF(ISERROR(VLOOKUP(Table1[[#This Row],[item]],INDIRECT("'"&amp;Table1[[#This Row],[sheet]]&amp;"'!$A$8:$T$42"),Table1[[#This Row],[r]],FALSE)),"",VLOOKUP(Table1[[#This Row],[item]],INDIRECT("'"&amp;Table1[[#This Row],[sheet]]&amp;"'!$A$8:$T$42"),Table1[[#This Row],[r]],FALSE))</f>
        <v>0</v>
      </c>
      <c r="AE2101" s="72" t="str">
        <f>IF(VLOOKUP(Table1[[#This Row],[sheet]],Prg!$A$7:$J$31,10,FALSE)="","",VLOOKUP(Table1[[#This Row],[sheet]],Prg!$A$7:$J$31,10,FALSE)*1)</f>
        <v/>
      </c>
      <c r="AF2101" s="72">
        <f>VLOOKUP(Table1[[#This Row],[sheet]],Prg!$A$7:$J$31,5,FALSE)</f>
        <v>0</v>
      </c>
      <c r="AG2101" s="72">
        <f>ROW()</f>
        <v>2101</v>
      </c>
    </row>
    <row r="2102" spans="24:33" hidden="1" x14ac:dyDescent="0.3">
      <c r="X2102" s="66">
        <v>12</v>
      </c>
      <c r="Y2102" s="66" t="s">
        <v>482</v>
      </c>
      <c r="Z2102" s="66" t="s">
        <v>27</v>
      </c>
      <c r="AA2102" s="66" t="str">
        <f>IF(OR(VLOOKUP(Table1[[#This Row],[sheet]],Prg!$A$7:$F$31,6,FALSE)=Prg!$O$2,VLOOKUP(Table1[[#This Row],[sheet]],Prg!$A$7:$F$31,6,FALSE)=Prg!$O$3),"Yes","No")</f>
        <v>No</v>
      </c>
      <c r="AB2102" s="66">
        <v>2025</v>
      </c>
      <c r="AC2102" s="72">
        <v>18</v>
      </c>
      <c r="AD2102" s="66">
        <f ca="1">IF(ISERROR(VLOOKUP(Table1[[#This Row],[item]],INDIRECT("'"&amp;Table1[[#This Row],[sheet]]&amp;"'!$A$8:$T$42"),Table1[[#This Row],[r]],FALSE)),"",VLOOKUP(Table1[[#This Row],[item]],INDIRECT("'"&amp;Table1[[#This Row],[sheet]]&amp;"'!$A$8:$T$42"),Table1[[#This Row],[r]],FALSE))</f>
        <v>0</v>
      </c>
      <c r="AE2102" s="72" t="str">
        <f>IF(VLOOKUP(Table1[[#This Row],[sheet]],Prg!$A$7:$J$31,10,FALSE)="","",VLOOKUP(Table1[[#This Row],[sheet]],Prg!$A$7:$J$31,10,FALSE)*1)</f>
        <v/>
      </c>
      <c r="AF2102" s="72">
        <f>VLOOKUP(Table1[[#This Row],[sheet]],Prg!$A$7:$J$31,5,FALSE)</f>
        <v>0</v>
      </c>
      <c r="AG2102" s="72">
        <f>ROW()</f>
        <v>2102</v>
      </c>
    </row>
    <row r="2103" spans="24:33" hidden="1" x14ac:dyDescent="0.3">
      <c r="X2103" s="66">
        <v>12</v>
      </c>
      <c r="Y2103" s="66" t="s">
        <v>476</v>
      </c>
      <c r="Z2103" s="66" t="s">
        <v>469</v>
      </c>
      <c r="AA2103" s="66" t="str">
        <f>IF(OR(VLOOKUP(Table1[[#This Row],[sheet]],Prg!$A$7:$F$31,6,FALSE)=Prg!$O$2,VLOOKUP(Table1[[#This Row],[sheet]],Prg!$A$7:$F$31,6,FALSE)=Prg!$O$3),"Yes","No")</f>
        <v>No</v>
      </c>
      <c r="AB2103" s="66">
        <v>2025</v>
      </c>
      <c r="AC2103" s="72">
        <v>18</v>
      </c>
      <c r="AD2103" s="66">
        <f ca="1">IF(ISERROR(VLOOKUP(Table1[[#This Row],[item]],INDIRECT("'"&amp;Table1[[#This Row],[sheet]]&amp;"'!$A$8:$T$42"),Table1[[#This Row],[r]],FALSE)),"",VLOOKUP(Table1[[#This Row],[item]],INDIRECT("'"&amp;Table1[[#This Row],[sheet]]&amp;"'!$A$8:$T$42"),Table1[[#This Row],[r]],FALSE))</f>
        <v>0</v>
      </c>
      <c r="AE2103" s="72" t="str">
        <f>IF(VLOOKUP(Table1[[#This Row],[sheet]],Prg!$A$7:$J$31,10,FALSE)="","",VLOOKUP(Table1[[#This Row],[sheet]],Prg!$A$7:$J$31,10,FALSE)*1)</f>
        <v/>
      </c>
      <c r="AF2103" s="72">
        <f>VLOOKUP(Table1[[#This Row],[sheet]],Prg!$A$7:$J$31,5,FALSE)</f>
        <v>0</v>
      </c>
      <c r="AG2103" s="72">
        <f>ROW()</f>
        <v>2103</v>
      </c>
    </row>
    <row r="2104" spans="24:33" hidden="1" x14ac:dyDescent="0.3">
      <c r="X2104" s="66">
        <v>12</v>
      </c>
      <c r="Y2104" s="66" t="s">
        <v>483</v>
      </c>
      <c r="Z2104" s="66" t="s">
        <v>470</v>
      </c>
      <c r="AA2104" s="66" t="str">
        <f>IF(OR(VLOOKUP(Table1[[#This Row],[sheet]],Prg!$A$7:$F$31,6,FALSE)=Prg!$O$2,VLOOKUP(Table1[[#This Row],[sheet]],Prg!$A$7:$F$31,6,FALSE)=Prg!$O$3),"Yes","No")</f>
        <v>No</v>
      </c>
      <c r="AB2104" s="66">
        <v>2025</v>
      </c>
      <c r="AC2104" s="72">
        <v>18</v>
      </c>
      <c r="AD2104" s="66">
        <f ca="1">IF(ISERROR(VLOOKUP(Table1[[#This Row],[item]],INDIRECT("'"&amp;Table1[[#This Row],[sheet]]&amp;"'!$A$8:$T$42"),Table1[[#This Row],[r]],FALSE)),"",VLOOKUP(Table1[[#This Row],[item]],INDIRECT("'"&amp;Table1[[#This Row],[sheet]]&amp;"'!$A$8:$T$42"),Table1[[#This Row],[r]],FALSE))</f>
        <v>0</v>
      </c>
      <c r="AE2104" s="72" t="str">
        <f>IF(VLOOKUP(Table1[[#This Row],[sheet]],Prg!$A$7:$J$31,10,FALSE)="","",VLOOKUP(Table1[[#This Row],[sheet]],Prg!$A$7:$J$31,10,FALSE)*1)</f>
        <v/>
      </c>
      <c r="AF2104" s="72">
        <f>VLOOKUP(Table1[[#This Row],[sheet]],Prg!$A$7:$J$31,5,FALSE)</f>
        <v>0</v>
      </c>
      <c r="AG2104" s="72">
        <f>ROW()</f>
        <v>2104</v>
      </c>
    </row>
    <row r="2105" spans="24:33" hidden="1" x14ac:dyDescent="0.3">
      <c r="X2105" s="66">
        <v>12</v>
      </c>
      <c r="Y2105" s="66" t="s">
        <v>484</v>
      </c>
      <c r="Z2105" s="66" t="s">
        <v>471</v>
      </c>
      <c r="AA2105" s="66" t="str">
        <f>IF(OR(VLOOKUP(Table1[[#This Row],[sheet]],Prg!$A$7:$F$31,6,FALSE)=Prg!$O$2,VLOOKUP(Table1[[#This Row],[sheet]],Prg!$A$7:$F$31,6,FALSE)=Prg!$O$3),"Yes","No")</f>
        <v>No</v>
      </c>
      <c r="AB2105" s="66">
        <v>2025</v>
      </c>
      <c r="AC2105" s="72">
        <v>18</v>
      </c>
      <c r="AD2105" s="66">
        <f ca="1">IF(ISERROR(VLOOKUP(Table1[[#This Row],[item]],INDIRECT("'"&amp;Table1[[#This Row],[sheet]]&amp;"'!$A$8:$T$42"),Table1[[#This Row],[r]],FALSE)),"",VLOOKUP(Table1[[#This Row],[item]],INDIRECT("'"&amp;Table1[[#This Row],[sheet]]&amp;"'!$A$8:$T$42"),Table1[[#This Row],[r]],FALSE))</f>
        <v>0</v>
      </c>
      <c r="AE2105" s="72" t="str">
        <f>IF(VLOOKUP(Table1[[#This Row],[sheet]],Prg!$A$7:$J$31,10,FALSE)="","",VLOOKUP(Table1[[#This Row],[sheet]],Prg!$A$7:$J$31,10,FALSE)*1)</f>
        <v/>
      </c>
      <c r="AF2105" s="72">
        <f>VLOOKUP(Table1[[#This Row],[sheet]],Prg!$A$7:$J$31,5,FALSE)</f>
        <v>0</v>
      </c>
      <c r="AG2105" s="72">
        <f>ROW()</f>
        <v>2105</v>
      </c>
    </row>
    <row r="2106" spans="24:33" hidden="1" x14ac:dyDescent="0.3">
      <c r="X2106" s="66">
        <v>12</v>
      </c>
      <c r="Y2106" s="66" t="s">
        <v>485</v>
      </c>
      <c r="Z2106" s="66" t="s">
        <v>472</v>
      </c>
      <c r="AA2106" s="66" t="str">
        <f>IF(OR(VLOOKUP(Table1[[#This Row],[sheet]],Prg!$A$7:$F$31,6,FALSE)=Prg!$O$2,VLOOKUP(Table1[[#This Row],[sheet]],Prg!$A$7:$F$31,6,FALSE)=Prg!$O$3),"Yes","No")</f>
        <v>No</v>
      </c>
      <c r="AB2106" s="66">
        <v>2025</v>
      </c>
      <c r="AC2106" s="72">
        <v>18</v>
      </c>
      <c r="AD2106" s="66">
        <f ca="1">IF(ISERROR(VLOOKUP(Table1[[#This Row],[item]],INDIRECT("'"&amp;Table1[[#This Row],[sheet]]&amp;"'!$A$8:$T$42"),Table1[[#This Row],[r]],FALSE)),"",VLOOKUP(Table1[[#This Row],[item]],INDIRECT("'"&amp;Table1[[#This Row],[sheet]]&amp;"'!$A$8:$T$42"),Table1[[#This Row],[r]],FALSE))</f>
        <v>0</v>
      </c>
      <c r="AE2106" s="72" t="str">
        <f>IF(VLOOKUP(Table1[[#This Row],[sheet]],Prg!$A$7:$J$31,10,FALSE)="","",VLOOKUP(Table1[[#This Row],[sheet]],Prg!$A$7:$J$31,10,FALSE)*1)</f>
        <v/>
      </c>
      <c r="AF2106" s="72">
        <f>VLOOKUP(Table1[[#This Row],[sheet]],Prg!$A$7:$J$31,5,FALSE)</f>
        <v>0</v>
      </c>
      <c r="AG2106" s="72">
        <f>ROW()</f>
        <v>2106</v>
      </c>
    </row>
    <row r="2107" spans="24:33" hidden="1" x14ac:dyDescent="0.3">
      <c r="X2107" s="66">
        <v>12</v>
      </c>
      <c r="Y2107" s="66" t="s">
        <v>486</v>
      </c>
      <c r="Z2107" s="66" t="s">
        <v>31</v>
      </c>
      <c r="AA2107" s="66" t="str">
        <f>IF(OR(VLOOKUP(Table1[[#This Row],[sheet]],Prg!$A$7:$F$31,6,FALSE)=Prg!$O$2,VLOOKUP(Table1[[#This Row],[sheet]],Prg!$A$7:$F$31,6,FALSE)=Prg!$O$3),"Yes","No")</f>
        <v>No</v>
      </c>
      <c r="AB2107" s="66">
        <v>2025</v>
      </c>
      <c r="AC2107" s="72">
        <v>18</v>
      </c>
      <c r="AD2107" s="66">
        <f ca="1">IF(ISERROR(VLOOKUP(Table1[[#This Row],[item]],INDIRECT("'"&amp;Table1[[#This Row],[sheet]]&amp;"'!$A$8:$T$42"),Table1[[#This Row],[r]],FALSE)),"",VLOOKUP(Table1[[#This Row],[item]],INDIRECT("'"&amp;Table1[[#This Row],[sheet]]&amp;"'!$A$8:$T$42"),Table1[[#This Row],[r]],FALSE))</f>
        <v>0</v>
      </c>
      <c r="AE2107" s="72" t="str">
        <f>IF(VLOOKUP(Table1[[#This Row],[sheet]],Prg!$A$7:$J$31,10,FALSE)="","",VLOOKUP(Table1[[#This Row],[sheet]],Prg!$A$7:$J$31,10,FALSE)*1)</f>
        <v/>
      </c>
      <c r="AF2107" s="72">
        <f>VLOOKUP(Table1[[#This Row],[sheet]],Prg!$A$7:$J$31,5,FALSE)</f>
        <v>0</v>
      </c>
      <c r="AG2107" s="72">
        <f>ROW()</f>
        <v>2107</v>
      </c>
    </row>
    <row r="2108" spans="24:33" hidden="1" x14ac:dyDescent="0.3">
      <c r="X2108" s="66">
        <v>12</v>
      </c>
      <c r="Y2108" s="70" t="s">
        <v>487</v>
      </c>
      <c r="Z2108" s="70" t="s">
        <v>12</v>
      </c>
      <c r="AA2108" s="70" t="str">
        <f>IF(OR(VLOOKUP(Table1[[#This Row],[sheet]],Prg!$A$7:$F$31,6,FALSE)=Prg!$O$2,VLOOKUP(Table1[[#This Row],[sheet]],Prg!$A$7:$F$31,6,FALSE)=Prg!$O$3),"Yes","No")</f>
        <v>No</v>
      </c>
      <c r="AB2108" s="70">
        <v>2026</v>
      </c>
      <c r="AC2108" s="72">
        <v>19</v>
      </c>
      <c r="AD2108" s="66">
        <f ca="1">IF(ISERROR(VLOOKUP(Table1[[#This Row],[item]],INDIRECT("'"&amp;Table1[[#This Row],[sheet]]&amp;"'!$A$8:$T$42"),Table1[[#This Row],[r]],FALSE)),"",VLOOKUP(Table1[[#This Row],[item]],INDIRECT("'"&amp;Table1[[#This Row],[sheet]]&amp;"'!$A$8:$T$42"),Table1[[#This Row],[r]],FALSE))</f>
        <v>0</v>
      </c>
      <c r="AE2108" s="72" t="str">
        <f>IF(VLOOKUP(Table1[[#This Row],[sheet]],Prg!$A$7:$J$31,10,FALSE)="","",VLOOKUP(Table1[[#This Row],[sheet]],Prg!$A$7:$J$31,10,FALSE)*1)</f>
        <v/>
      </c>
      <c r="AF2108" s="72">
        <f>VLOOKUP(Table1[[#This Row],[sheet]],Prg!$A$7:$J$31,5,FALSE)</f>
        <v>0</v>
      </c>
      <c r="AG2108" s="72">
        <f>ROW()</f>
        <v>2108</v>
      </c>
    </row>
    <row r="2109" spans="24:33" hidden="1" x14ac:dyDescent="0.3">
      <c r="X2109" s="66">
        <v>12</v>
      </c>
      <c r="Y2109" s="66" t="s">
        <v>488</v>
      </c>
      <c r="Z2109" s="66" t="s">
        <v>13</v>
      </c>
      <c r="AA2109" s="66" t="str">
        <f>IF(OR(VLOOKUP(Table1[[#This Row],[sheet]],Prg!$A$7:$F$31,6,FALSE)=Prg!$O$2,VLOOKUP(Table1[[#This Row],[sheet]],Prg!$A$7:$F$31,6,FALSE)=Prg!$O$3),"Yes","No")</f>
        <v>No</v>
      </c>
      <c r="AB2109" s="66">
        <v>2026</v>
      </c>
      <c r="AC2109" s="72">
        <v>19</v>
      </c>
      <c r="AD2109" s="66">
        <f ca="1">IF(ISERROR(VLOOKUP(Table1[[#This Row],[item]],INDIRECT("'"&amp;Table1[[#This Row],[sheet]]&amp;"'!$A$8:$T$42"),Table1[[#This Row],[r]],FALSE)),"",VLOOKUP(Table1[[#This Row],[item]],INDIRECT("'"&amp;Table1[[#This Row],[sheet]]&amp;"'!$A$8:$T$42"),Table1[[#This Row],[r]],FALSE))</f>
        <v>0</v>
      </c>
      <c r="AE2109" s="72" t="str">
        <f>IF(VLOOKUP(Table1[[#This Row],[sheet]],Prg!$A$7:$J$31,10,FALSE)="","",VLOOKUP(Table1[[#This Row],[sheet]],Prg!$A$7:$J$31,10,FALSE)*1)</f>
        <v/>
      </c>
      <c r="AF2109" s="72">
        <f>VLOOKUP(Table1[[#This Row],[sheet]],Prg!$A$7:$J$31,5,FALSE)</f>
        <v>0</v>
      </c>
      <c r="AG2109" s="72">
        <f>ROW()</f>
        <v>2109</v>
      </c>
    </row>
    <row r="2110" spans="24:33" hidden="1" x14ac:dyDescent="0.3">
      <c r="X2110" s="66">
        <v>12</v>
      </c>
      <c r="Y2110" s="66" t="s">
        <v>489</v>
      </c>
      <c r="Z2110" s="66" t="s">
        <v>14</v>
      </c>
      <c r="AA2110" s="66" t="str">
        <f>IF(OR(VLOOKUP(Table1[[#This Row],[sheet]],Prg!$A$7:$F$31,6,FALSE)=Prg!$O$2,VLOOKUP(Table1[[#This Row],[sheet]],Prg!$A$7:$F$31,6,FALSE)=Prg!$O$3),"Yes","No")</f>
        <v>No</v>
      </c>
      <c r="AB2110" s="66">
        <v>2026</v>
      </c>
      <c r="AC2110" s="72">
        <v>19</v>
      </c>
      <c r="AD2110" s="66">
        <f ca="1">IF(ISERROR(VLOOKUP(Table1[[#This Row],[item]],INDIRECT("'"&amp;Table1[[#This Row],[sheet]]&amp;"'!$A$8:$T$42"),Table1[[#This Row],[r]],FALSE)),"",VLOOKUP(Table1[[#This Row],[item]],INDIRECT("'"&amp;Table1[[#This Row],[sheet]]&amp;"'!$A$8:$T$42"),Table1[[#This Row],[r]],FALSE))</f>
        <v>0</v>
      </c>
      <c r="AE2110" s="72" t="str">
        <f>IF(VLOOKUP(Table1[[#This Row],[sheet]],Prg!$A$7:$J$31,10,FALSE)="","",VLOOKUP(Table1[[#This Row],[sheet]],Prg!$A$7:$J$31,10,FALSE)*1)</f>
        <v/>
      </c>
      <c r="AF2110" s="72">
        <f>VLOOKUP(Table1[[#This Row],[sheet]],Prg!$A$7:$J$31,5,FALSE)</f>
        <v>0</v>
      </c>
      <c r="AG2110" s="72">
        <f>ROW()</f>
        <v>2110</v>
      </c>
    </row>
    <row r="2111" spans="24:33" hidden="1" x14ac:dyDescent="0.3">
      <c r="X2111" s="66">
        <v>12</v>
      </c>
      <c r="Y2111" s="66" t="s">
        <v>490</v>
      </c>
      <c r="Z2111" s="66" t="s">
        <v>464</v>
      </c>
      <c r="AA2111" s="66" t="str">
        <f>IF(OR(VLOOKUP(Table1[[#This Row],[sheet]],Prg!$A$7:$F$31,6,FALSE)=Prg!$O$2,VLOOKUP(Table1[[#This Row],[sheet]],Prg!$A$7:$F$31,6,FALSE)=Prg!$O$3),"Yes","No")</f>
        <v>No</v>
      </c>
      <c r="AB2111" s="66">
        <v>2026</v>
      </c>
      <c r="AC2111" s="72">
        <v>19</v>
      </c>
      <c r="AD2111" s="66">
        <f ca="1">IF(ISERROR(VLOOKUP(Table1[[#This Row],[item]],INDIRECT("'"&amp;Table1[[#This Row],[sheet]]&amp;"'!$A$8:$T$42"),Table1[[#This Row],[r]],FALSE)),"",VLOOKUP(Table1[[#This Row],[item]],INDIRECT("'"&amp;Table1[[#This Row],[sheet]]&amp;"'!$A$8:$T$42"),Table1[[#This Row],[r]],FALSE))</f>
        <v>0</v>
      </c>
      <c r="AE2111" s="72" t="str">
        <f>IF(VLOOKUP(Table1[[#This Row],[sheet]],Prg!$A$7:$J$31,10,FALSE)="","",VLOOKUP(Table1[[#This Row],[sheet]],Prg!$A$7:$J$31,10,FALSE)*1)</f>
        <v/>
      </c>
      <c r="AF2111" s="72">
        <f>VLOOKUP(Table1[[#This Row],[sheet]],Prg!$A$7:$J$31,5,FALSE)</f>
        <v>0</v>
      </c>
      <c r="AG2111" s="72">
        <f>ROW()</f>
        <v>2111</v>
      </c>
    </row>
    <row r="2112" spans="24:33" hidden="1" x14ac:dyDescent="0.3">
      <c r="X2112" s="66">
        <v>12</v>
      </c>
      <c r="Y2112" s="66" t="s">
        <v>491</v>
      </c>
      <c r="Z2112" s="66" t="s">
        <v>15</v>
      </c>
      <c r="AA2112" s="66" t="str">
        <f>IF(OR(VLOOKUP(Table1[[#This Row],[sheet]],Prg!$A$7:$F$31,6,FALSE)=Prg!$O$2,VLOOKUP(Table1[[#This Row],[sheet]],Prg!$A$7:$F$31,6,FALSE)=Prg!$O$3),"Yes","No")</f>
        <v>No</v>
      </c>
      <c r="AB2112" s="66">
        <v>2026</v>
      </c>
      <c r="AC2112" s="72">
        <v>19</v>
      </c>
      <c r="AD2112" s="66">
        <f ca="1">IF(ISERROR(VLOOKUP(Table1[[#This Row],[item]],INDIRECT("'"&amp;Table1[[#This Row],[sheet]]&amp;"'!$A$8:$T$42"),Table1[[#This Row],[r]],FALSE)),"",VLOOKUP(Table1[[#This Row],[item]],INDIRECT("'"&amp;Table1[[#This Row],[sheet]]&amp;"'!$A$8:$T$42"),Table1[[#This Row],[r]],FALSE))</f>
        <v>0</v>
      </c>
      <c r="AE2112" s="72" t="str">
        <f>IF(VLOOKUP(Table1[[#This Row],[sheet]],Prg!$A$7:$J$31,10,FALSE)="","",VLOOKUP(Table1[[#This Row],[sheet]],Prg!$A$7:$J$31,10,FALSE)*1)</f>
        <v/>
      </c>
      <c r="AF2112" s="72">
        <f>VLOOKUP(Table1[[#This Row],[sheet]],Prg!$A$7:$J$31,5,FALSE)</f>
        <v>0</v>
      </c>
      <c r="AG2112" s="72">
        <f>ROW()</f>
        <v>2112</v>
      </c>
    </row>
    <row r="2113" spans="24:33" hidden="1" x14ac:dyDescent="0.3">
      <c r="X2113" s="66">
        <v>12</v>
      </c>
      <c r="Y2113" s="66" t="s">
        <v>492</v>
      </c>
      <c r="Z2113" s="66" t="s">
        <v>16</v>
      </c>
      <c r="AA2113" s="66" t="str">
        <f>IF(OR(VLOOKUP(Table1[[#This Row],[sheet]],Prg!$A$7:$F$31,6,FALSE)=Prg!$O$2,VLOOKUP(Table1[[#This Row],[sheet]],Prg!$A$7:$F$31,6,FALSE)=Prg!$O$3),"Yes","No")</f>
        <v>No</v>
      </c>
      <c r="AB2113" s="66">
        <v>2026</v>
      </c>
      <c r="AC2113" s="72">
        <v>19</v>
      </c>
      <c r="AD2113" s="66">
        <f ca="1">IF(ISERROR(VLOOKUP(Table1[[#This Row],[item]],INDIRECT("'"&amp;Table1[[#This Row],[sheet]]&amp;"'!$A$8:$T$42"),Table1[[#This Row],[r]],FALSE)),"",VLOOKUP(Table1[[#This Row],[item]],INDIRECT("'"&amp;Table1[[#This Row],[sheet]]&amp;"'!$A$8:$T$42"),Table1[[#This Row],[r]],FALSE))</f>
        <v>0</v>
      </c>
      <c r="AE2113" s="72" t="str">
        <f>IF(VLOOKUP(Table1[[#This Row],[sheet]],Prg!$A$7:$J$31,10,FALSE)="","",VLOOKUP(Table1[[#This Row],[sheet]],Prg!$A$7:$J$31,10,FALSE)*1)</f>
        <v/>
      </c>
      <c r="AF2113" s="72">
        <f>VLOOKUP(Table1[[#This Row],[sheet]],Prg!$A$7:$J$31,5,FALSE)</f>
        <v>0</v>
      </c>
      <c r="AG2113" s="72">
        <f>ROW()</f>
        <v>2113</v>
      </c>
    </row>
    <row r="2114" spans="24:33" hidden="1" x14ac:dyDescent="0.3">
      <c r="X2114" s="66">
        <v>12</v>
      </c>
      <c r="Y2114" s="66" t="s">
        <v>493</v>
      </c>
      <c r="Z2114" s="66" t="s">
        <v>17</v>
      </c>
      <c r="AA2114" s="66" t="str">
        <f>IF(OR(VLOOKUP(Table1[[#This Row],[sheet]],Prg!$A$7:$F$31,6,FALSE)=Prg!$O$2,VLOOKUP(Table1[[#This Row],[sheet]],Prg!$A$7:$F$31,6,FALSE)=Prg!$O$3),"Yes","No")</f>
        <v>No</v>
      </c>
      <c r="AB2114" s="66">
        <v>2026</v>
      </c>
      <c r="AC2114" s="72">
        <v>19</v>
      </c>
      <c r="AD2114" s="66">
        <f ca="1">IF(ISERROR(VLOOKUP(Table1[[#This Row],[item]],INDIRECT("'"&amp;Table1[[#This Row],[sheet]]&amp;"'!$A$8:$T$42"),Table1[[#This Row],[r]],FALSE)),"",VLOOKUP(Table1[[#This Row],[item]],INDIRECT("'"&amp;Table1[[#This Row],[sheet]]&amp;"'!$A$8:$T$42"),Table1[[#This Row],[r]],FALSE))</f>
        <v>0</v>
      </c>
      <c r="AE2114" s="72" t="str">
        <f>IF(VLOOKUP(Table1[[#This Row],[sheet]],Prg!$A$7:$J$31,10,FALSE)="","",VLOOKUP(Table1[[#This Row],[sheet]],Prg!$A$7:$J$31,10,FALSE)*1)</f>
        <v/>
      </c>
      <c r="AF2114" s="72">
        <f>VLOOKUP(Table1[[#This Row],[sheet]],Prg!$A$7:$J$31,5,FALSE)</f>
        <v>0</v>
      </c>
      <c r="AG2114" s="72">
        <f>ROW()</f>
        <v>2114</v>
      </c>
    </row>
    <row r="2115" spans="24:33" hidden="1" x14ac:dyDescent="0.3">
      <c r="X2115" s="66">
        <v>12</v>
      </c>
      <c r="Y2115" s="66" t="s">
        <v>494</v>
      </c>
      <c r="Z2115" s="66" t="s">
        <v>465</v>
      </c>
      <c r="AA2115" s="66" t="str">
        <f>IF(OR(VLOOKUP(Table1[[#This Row],[sheet]],Prg!$A$7:$F$31,6,FALSE)=Prg!$O$2,VLOOKUP(Table1[[#This Row],[sheet]],Prg!$A$7:$F$31,6,FALSE)=Prg!$O$3),"Yes","No")</f>
        <v>No</v>
      </c>
      <c r="AB2115" s="66">
        <v>2026</v>
      </c>
      <c r="AC2115" s="72">
        <v>19</v>
      </c>
      <c r="AD2115" s="66">
        <f ca="1">IF(ISERROR(VLOOKUP(Table1[[#This Row],[item]],INDIRECT("'"&amp;Table1[[#This Row],[sheet]]&amp;"'!$A$8:$T$42"),Table1[[#This Row],[r]],FALSE)),"",VLOOKUP(Table1[[#This Row],[item]],INDIRECT("'"&amp;Table1[[#This Row],[sheet]]&amp;"'!$A$8:$T$42"),Table1[[#This Row],[r]],FALSE))</f>
        <v>0</v>
      </c>
      <c r="AE2115" s="72" t="str">
        <f>IF(VLOOKUP(Table1[[#This Row],[sheet]],Prg!$A$7:$J$31,10,FALSE)="","",VLOOKUP(Table1[[#This Row],[sheet]],Prg!$A$7:$J$31,10,FALSE)*1)</f>
        <v/>
      </c>
      <c r="AF2115" s="72">
        <f>VLOOKUP(Table1[[#This Row],[sheet]],Prg!$A$7:$J$31,5,FALSE)</f>
        <v>0</v>
      </c>
      <c r="AG2115" s="72">
        <f>ROW()</f>
        <v>2115</v>
      </c>
    </row>
    <row r="2116" spans="24:33" hidden="1" x14ac:dyDescent="0.3">
      <c r="X2116" s="66">
        <v>12</v>
      </c>
      <c r="Y2116" s="66" t="s">
        <v>495</v>
      </c>
      <c r="Z2116" s="66" t="s">
        <v>18</v>
      </c>
      <c r="AA2116" s="66" t="str">
        <f>IF(OR(VLOOKUP(Table1[[#This Row],[sheet]],Prg!$A$7:$F$31,6,FALSE)=Prg!$O$2,VLOOKUP(Table1[[#This Row],[sheet]],Prg!$A$7:$F$31,6,FALSE)=Prg!$O$3),"Yes","No")</f>
        <v>No</v>
      </c>
      <c r="AB2116" s="66">
        <v>2026</v>
      </c>
      <c r="AC2116" s="72">
        <v>19</v>
      </c>
      <c r="AD2116" s="66">
        <f ca="1">IF(ISERROR(VLOOKUP(Table1[[#This Row],[item]],INDIRECT("'"&amp;Table1[[#This Row],[sheet]]&amp;"'!$A$8:$T$42"),Table1[[#This Row],[r]],FALSE)),"",VLOOKUP(Table1[[#This Row],[item]],INDIRECT("'"&amp;Table1[[#This Row],[sheet]]&amp;"'!$A$8:$T$42"),Table1[[#This Row],[r]],FALSE))</f>
        <v>0</v>
      </c>
      <c r="AE2116" s="72" t="str">
        <f>IF(VLOOKUP(Table1[[#This Row],[sheet]],Prg!$A$7:$J$31,10,FALSE)="","",VLOOKUP(Table1[[#This Row],[sheet]],Prg!$A$7:$J$31,10,FALSE)*1)</f>
        <v/>
      </c>
      <c r="AF2116" s="72">
        <f>VLOOKUP(Table1[[#This Row],[sheet]],Prg!$A$7:$J$31,5,FALSE)</f>
        <v>0</v>
      </c>
      <c r="AG2116" s="72">
        <f>ROW()</f>
        <v>2116</v>
      </c>
    </row>
    <row r="2117" spans="24:33" hidden="1" x14ac:dyDescent="0.3">
      <c r="X2117" s="66">
        <v>12</v>
      </c>
      <c r="Y2117" s="66" t="s">
        <v>496</v>
      </c>
      <c r="Z2117" s="66" t="s">
        <v>19</v>
      </c>
      <c r="AA2117" s="66" t="str">
        <f>IF(OR(VLOOKUP(Table1[[#This Row],[sheet]],Prg!$A$7:$F$31,6,FALSE)=Prg!$O$2,VLOOKUP(Table1[[#This Row],[sheet]],Prg!$A$7:$F$31,6,FALSE)=Prg!$O$3),"Yes","No")</f>
        <v>No</v>
      </c>
      <c r="AB2117" s="66">
        <v>2026</v>
      </c>
      <c r="AC2117" s="72">
        <v>19</v>
      </c>
      <c r="AD2117" s="66">
        <f ca="1">IF(ISERROR(VLOOKUP(Table1[[#This Row],[item]],INDIRECT("'"&amp;Table1[[#This Row],[sheet]]&amp;"'!$A$8:$T$42"),Table1[[#This Row],[r]],FALSE)),"",VLOOKUP(Table1[[#This Row],[item]],INDIRECT("'"&amp;Table1[[#This Row],[sheet]]&amp;"'!$A$8:$T$42"),Table1[[#This Row],[r]],FALSE))</f>
        <v>0</v>
      </c>
      <c r="AE2117" s="72" t="str">
        <f>IF(VLOOKUP(Table1[[#This Row],[sheet]],Prg!$A$7:$J$31,10,FALSE)="","",VLOOKUP(Table1[[#This Row],[sheet]],Prg!$A$7:$J$31,10,FALSE)*1)</f>
        <v/>
      </c>
      <c r="AF2117" s="72">
        <f>VLOOKUP(Table1[[#This Row],[sheet]],Prg!$A$7:$J$31,5,FALSE)</f>
        <v>0</v>
      </c>
      <c r="AG2117" s="72">
        <f>ROW()</f>
        <v>2117</v>
      </c>
    </row>
    <row r="2118" spans="24:33" hidden="1" x14ac:dyDescent="0.3">
      <c r="X2118" s="66">
        <v>12</v>
      </c>
      <c r="Y2118" s="66" t="s">
        <v>497</v>
      </c>
      <c r="Z2118" s="66" t="s">
        <v>20</v>
      </c>
      <c r="AA2118" s="66" t="str">
        <f>IF(OR(VLOOKUP(Table1[[#This Row],[sheet]],Prg!$A$7:$F$31,6,FALSE)=Prg!$O$2,VLOOKUP(Table1[[#This Row],[sheet]],Prg!$A$7:$F$31,6,FALSE)=Prg!$O$3),"Yes","No")</f>
        <v>No</v>
      </c>
      <c r="AB2118" s="66">
        <v>2026</v>
      </c>
      <c r="AC2118" s="72">
        <v>19</v>
      </c>
      <c r="AD2118" s="66">
        <f ca="1">IF(ISERROR(VLOOKUP(Table1[[#This Row],[item]],INDIRECT("'"&amp;Table1[[#This Row],[sheet]]&amp;"'!$A$8:$T$42"),Table1[[#This Row],[r]],FALSE)),"",VLOOKUP(Table1[[#This Row],[item]],INDIRECT("'"&amp;Table1[[#This Row],[sheet]]&amp;"'!$A$8:$T$42"),Table1[[#This Row],[r]],FALSE))</f>
        <v>0</v>
      </c>
      <c r="AE2118" s="72" t="str">
        <f>IF(VLOOKUP(Table1[[#This Row],[sheet]],Prg!$A$7:$J$31,10,FALSE)="","",VLOOKUP(Table1[[#This Row],[sheet]],Prg!$A$7:$J$31,10,FALSE)*1)</f>
        <v/>
      </c>
      <c r="AF2118" s="72">
        <f>VLOOKUP(Table1[[#This Row],[sheet]],Prg!$A$7:$J$31,5,FALSE)</f>
        <v>0</v>
      </c>
      <c r="AG2118" s="72">
        <f>ROW()</f>
        <v>2118</v>
      </c>
    </row>
    <row r="2119" spans="24:33" hidden="1" x14ac:dyDescent="0.3">
      <c r="X2119" s="66">
        <v>12</v>
      </c>
      <c r="Y2119" s="66" t="s">
        <v>498</v>
      </c>
      <c r="Z2119" s="66" t="s">
        <v>466</v>
      </c>
      <c r="AA2119" s="66" t="str">
        <f>IF(OR(VLOOKUP(Table1[[#This Row],[sheet]],Prg!$A$7:$F$31,6,FALSE)=Prg!$O$2,VLOOKUP(Table1[[#This Row],[sheet]],Prg!$A$7:$F$31,6,FALSE)=Prg!$O$3),"Yes","No")</f>
        <v>No</v>
      </c>
      <c r="AB2119" s="66">
        <v>2026</v>
      </c>
      <c r="AC2119" s="72">
        <v>19</v>
      </c>
      <c r="AD2119" s="66">
        <f ca="1">IF(ISERROR(VLOOKUP(Table1[[#This Row],[item]],INDIRECT("'"&amp;Table1[[#This Row],[sheet]]&amp;"'!$A$8:$T$42"),Table1[[#This Row],[r]],FALSE)),"",VLOOKUP(Table1[[#This Row],[item]],INDIRECT("'"&amp;Table1[[#This Row],[sheet]]&amp;"'!$A$8:$T$42"),Table1[[#This Row],[r]],FALSE))</f>
        <v>0</v>
      </c>
      <c r="AE2119" s="72" t="str">
        <f>IF(VLOOKUP(Table1[[#This Row],[sheet]],Prg!$A$7:$J$31,10,FALSE)="","",VLOOKUP(Table1[[#This Row],[sheet]],Prg!$A$7:$J$31,10,FALSE)*1)</f>
        <v/>
      </c>
      <c r="AF2119" s="72">
        <f>VLOOKUP(Table1[[#This Row],[sheet]],Prg!$A$7:$J$31,5,FALSE)</f>
        <v>0</v>
      </c>
      <c r="AG2119" s="72">
        <f>ROW()</f>
        <v>2119</v>
      </c>
    </row>
    <row r="2120" spans="24:33" hidden="1" x14ac:dyDescent="0.3">
      <c r="X2120" s="66">
        <v>12</v>
      </c>
      <c r="Y2120" s="66" t="s">
        <v>499</v>
      </c>
      <c r="Z2120" s="66" t="s">
        <v>21</v>
      </c>
      <c r="AA2120" s="66" t="str">
        <f>IF(OR(VLOOKUP(Table1[[#This Row],[sheet]],Prg!$A$7:$F$31,6,FALSE)=Prg!$O$2,VLOOKUP(Table1[[#This Row],[sheet]],Prg!$A$7:$F$31,6,FALSE)=Prg!$O$3),"Yes","No")</f>
        <v>No</v>
      </c>
      <c r="AB2120" s="66">
        <v>2026</v>
      </c>
      <c r="AC2120" s="72">
        <v>19</v>
      </c>
      <c r="AD2120" s="66">
        <f ca="1">IF(ISERROR(VLOOKUP(Table1[[#This Row],[item]],INDIRECT("'"&amp;Table1[[#This Row],[sheet]]&amp;"'!$A$8:$T$42"),Table1[[#This Row],[r]],FALSE)),"",VLOOKUP(Table1[[#This Row],[item]],INDIRECT("'"&amp;Table1[[#This Row],[sheet]]&amp;"'!$A$8:$T$42"),Table1[[#This Row],[r]],FALSE))</f>
        <v>0</v>
      </c>
      <c r="AE2120" s="72" t="str">
        <f>IF(VLOOKUP(Table1[[#This Row],[sheet]],Prg!$A$7:$J$31,10,FALSE)="","",VLOOKUP(Table1[[#This Row],[sheet]],Prg!$A$7:$J$31,10,FALSE)*1)</f>
        <v/>
      </c>
      <c r="AF2120" s="72">
        <f>VLOOKUP(Table1[[#This Row],[sheet]],Prg!$A$7:$J$31,5,FALSE)</f>
        <v>0</v>
      </c>
      <c r="AG2120" s="72">
        <f>ROW()</f>
        <v>2120</v>
      </c>
    </row>
    <row r="2121" spans="24:33" hidden="1" x14ac:dyDescent="0.3">
      <c r="X2121" s="66">
        <v>12</v>
      </c>
      <c r="Y2121" s="66" t="s">
        <v>500</v>
      </c>
      <c r="Z2121" s="66" t="s">
        <v>22</v>
      </c>
      <c r="AA2121" s="66" t="str">
        <f>IF(OR(VLOOKUP(Table1[[#This Row],[sheet]],Prg!$A$7:$F$31,6,FALSE)=Prg!$O$2,VLOOKUP(Table1[[#This Row],[sheet]],Prg!$A$7:$F$31,6,FALSE)=Prg!$O$3),"Yes","No")</f>
        <v>No</v>
      </c>
      <c r="AB2121" s="66">
        <v>2026</v>
      </c>
      <c r="AC2121" s="72">
        <v>19</v>
      </c>
      <c r="AD2121" s="66">
        <f ca="1">IF(ISERROR(VLOOKUP(Table1[[#This Row],[item]],INDIRECT("'"&amp;Table1[[#This Row],[sheet]]&amp;"'!$A$8:$T$42"),Table1[[#This Row],[r]],FALSE)),"",VLOOKUP(Table1[[#This Row],[item]],INDIRECT("'"&amp;Table1[[#This Row],[sheet]]&amp;"'!$A$8:$T$42"),Table1[[#This Row],[r]],FALSE))</f>
        <v>0</v>
      </c>
      <c r="AE2121" s="72" t="str">
        <f>IF(VLOOKUP(Table1[[#This Row],[sheet]],Prg!$A$7:$J$31,10,FALSE)="","",VLOOKUP(Table1[[#This Row],[sheet]],Prg!$A$7:$J$31,10,FALSE)*1)</f>
        <v/>
      </c>
      <c r="AF2121" s="72">
        <f>VLOOKUP(Table1[[#This Row],[sheet]],Prg!$A$7:$J$31,5,FALSE)</f>
        <v>0</v>
      </c>
      <c r="AG2121" s="72">
        <f>ROW()</f>
        <v>2121</v>
      </c>
    </row>
    <row r="2122" spans="24:33" hidden="1" x14ac:dyDescent="0.3">
      <c r="X2122" s="66">
        <v>12</v>
      </c>
      <c r="Y2122" s="66" t="s">
        <v>501</v>
      </c>
      <c r="Z2122" s="66" t="s">
        <v>23</v>
      </c>
      <c r="AA2122" s="66" t="str">
        <f>IF(OR(VLOOKUP(Table1[[#This Row],[sheet]],Prg!$A$7:$F$31,6,FALSE)=Prg!$O$2,VLOOKUP(Table1[[#This Row],[sheet]],Prg!$A$7:$F$31,6,FALSE)=Prg!$O$3),"Yes","No")</f>
        <v>No</v>
      </c>
      <c r="AB2122" s="66">
        <v>2026</v>
      </c>
      <c r="AC2122" s="72">
        <v>19</v>
      </c>
      <c r="AD2122" s="66">
        <f ca="1">IF(ISERROR(VLOOKUP(Table1[[#This Row],[item]],INDIRECT("'"&amp;Table1[[#This Row],[sheet]]&amp;"'!$A$8:$T$42"),Table1[[#This Row],[r]],FALSE)),"",VLOOKUP(Table1[[#This Row],[item]],INDIRECT("'"&amp;Table1[[#This Row],[sheet]]&amp;"'!$A$8:$T$42"),Table1[[#This Row],[r]],FALSE))</f>
        <v>0</v>
      </c>
      <c r="AE2122" s="72" t="str">
        <f>IF(VLOOKUP(Table1[[#This Row],[sheet]],Prg!$A$7:$J$31,10,FALSE)="","",VLOOKUP(Table1[[#This Row],[sheet]],Prg!$A$7:$J$31,10,FALSE)*1)</f>
        <v/>
      </c>
      <c r="AF2122" s="72">
        <f>VLOOKUP(Table1[[#This Row],[sheet]],Prg!$A$7:$J$31,5,FALSE)</f>
        <v>0</v>
      </c>
      <c r="AG2122" s="72">
        <f>ROW()</f>
        <v>2122</v>
      </c>
    </row>
    <row r="2123" spans="24:33" hidden="1" x14ac:dyDescent="0.3">
      <c r="X2123" s="66">
        <v>12</v>
      </c>
      <c r="Y2123" s="66" t="s">
        <v>502</v>
      </c>
      <c r="Z2123" s="66" t="s">
        <v>467</v>
      </c>
      <c r="AA2123" s="66" t="str">
        <f>IF(OR(VLOOKUP(Table1[[#This Row],[sheet]],Prg!$A$7:$F$31,6,FALSE)=Prg!$O$2,VLOOKUP(Table1[[#This Row],[sheet]],Prg!$A$7:$F$31,6,FALSE)=Prg!$O$3),"Yes","No")</f>
        <v>No</v>
      </c>
      <c r="AB2123" s="66">
        <v>2026</v>
      </c>
      <c r="AC2123" s="72">
        <v>19</v>
      </c>
      <c r="AD2123" s="66">
        <f ca="1">IF(ISERROR(VLOOKUP(Table1[[#This Row],[item]],INDIRECT("'"&amp;Table1[[#This Row],[sheet]]&amp;"'!$A$8:$T$42"),Table1[[#This Row],[r]],FALSE)),"",VLOOKUP(Table1[[#This Row],[item]],INDIRECT("'"&amp;Table1[[#This Row],[sheet]]&amp;"'!$A$8:$T$42"),Table1[[#This Row],[r]],FALSE))</f>
        <v>0</v>
      </c>
      <c r="AE2123" s="72" t="str">
        <f>IF(VLOOKUP(Table1[[#This Row],[sheet]],Prg!$A$7:$J$31,10,FALSE)="","",VLOOKUP(Table1[[#This Row],[sheet]],Prg!$A$7:$J$31,10,FALSE)*1)</f>
        <v/>
      </c>
      <c r="AF2123" s="72">
        <f>VLOOKUP(Table1[[#This Row],[sheet]],Prg!$A$7:$J$31,5,FALSE)</f>
        <v>0</v>
      </c>
      <c r="AG2123" s="72">
        <f>ROW()</f>
        <v>2123</v>
      </c>
    </row>
    <row r="2124" spans="24:33" hidden="1" x14ac:dyDescent="0.3">
      <c r="X2124" s="66">
        <v>12</v>
      </c>
      <c r="Y2124" s="66" t="s">
        <v>473</v>
      </c>
      <c r="Z2124" s="66" t="s">
        <v>1</v>
      </c>
      <c r="AA2124" s="66" t="str">
        <f>IF(OR(VLOOKUP(Table1[[#This Row],[sheet]],Prg!$A$7:$F$31,6,FALSE)=Prg!$O$2,VLOOKUP(Table1[[#This Row],[sheet]],Prg!$A$7:$F$31,6,FALSE)=Prg!$O$3),"Yes","No")</f>
        <v>No</v>
      </c>
      <c r="AB2124" s="66">
        <v>2026</v>
      </c>
      <c r="AC2124" s="72">
        <v>19</v>
      </c>
      <c r="AD2124" s="66">
        <f ca="1">IF(ISERROR(VLOOKUP(Table1[[#This Row],[item]],INDIRECT("'"&amp;Table1[[#This Row],[sheet]]&amp;"'!$A$8:$T$42"),Table1[[#This Row],[r]],FALSE)),"",VLOOKUP(Table1[[#This Row],[item]],INDIRECT("'"&amp;Table1[[#This Row],[sheet]]&amp;"'!$A$8:$T$42"),Table1[[#This Row],[r]],FALSE))</f>
        <v>0</v>
      </c>
      <c r="AE2124" s="72" t="str">
        <f>IF(VLOOKUP(Table1[[#This Row],[sheet]],Prg!$A$7:$J$31,10,FALSE)="","",VLOOKUP(Table1[[#This Row],[sheet]],Prg!$A$7:$J$31,10,FALSE)*1)</f>
        <v/>
      </c>
      <c r="AF2124" s="72">
        <f>VLOOKUP(Table1[[#This Row],[sheet]],Prg!$A$7:$J$31,5,FALSE)</f>
        <v>0</v>
      </c>
      <c r="AG2124" s="72">
        <f>ROW()</f>
        <v>2124</v>
      </c>
    </row>
    <row r="2125" spans="24:33" hidden="1" x14ac:dyDescent="0.3">
      <c r="X2125" s="66">
        <v>12</v>
      </c>
      <c r="Y2125" s="66" t="s">
        <v>474</v>
      </c>
      <c r="Z2125" s="66" t="s">
        <v>24</v>
      </c>
      <c r="AA2125" s="66" t="str">
        <f>IF(OR(VLOOKUP(Table1[[#This Row],[sheet]],Prg!$A$7:$F$31,6,FALSE)=Prg!$O$2,VLOOKUP(Table1[[#This Row],[sheet]],Prg!$A$7:$F$31,6,FALSE)=Prg!$O$3),"Yes","No")</f>
        <v>No</v>
      </c>
      <c r="AB2125" s="66">
        <v>2026</v>
      </c>
      <c r="AC2125" s="72">
        <v>19</v>
      </c>
      <c r="AD2125" s="66">
        <f ca="1">IF(ISERROR(VLOOKUP(Table1[[#This Row],[item]],INDIRECT("'"&amp;Table1[[#This Row],[sheet]]&amp;"'!$A$8:$T$42"),Table1[[#This Row],[r]],FALSE)),"",VLOOKUP(Table1[[#This Row],[item]],INDIRECT("'"&amp;Table1[[#This Row],[sheet]]&amp;"'!$A$8:$T$42"),Table1[[#This Row],[r]],FALSE))</f>
        <v>0</v>
      </c>
      <c r="AE2125" s="72" t="str">
        <f>IF(VLOOKUP(Table1[[#This Row],[sheet]],Prg!$A$7:$J$31,10,FALSE)="","",VLOOKUP(Table1[[#This Row],[sheet]],Prg!$A$7:$J$31,10,FALSE)*1)</f>
        <v/>
      </c>
      <c r="AF2125" s="72">
        <f>VLOOKUP(Table1[[#This Row],[sheet]],Prg!$A$7:$J$31,5,FALSE)</f>
        <v>0</v>
      </c>
      <c r="AG2125" s="72">
        <f>ROW()</f>
        <v>2125</v>
      </c>
    </row>
    <row r="2126" spans="24:33" hidden="1" x14ac:dyDescent="0.3">
      <c r="X2126" s="66">
        <v>12</v>
      </c>
      <c r="Y2126" s="66" t="s">
        <v>477</v>
      </c>
      <c r="Z2126" s="66" t="s">
        <v>25</v>
      </c>
      <c r="AA2126" s="66" t="str">
        <f>IF(OR(VLOOKUP(Table1[[#This Row],[sheet]],Prg!$A$7:$F$31,6,FALSE)=Prg!$O$2,VLOOKUP(Table1[[#This Row],[sheet]],Prg!$A$7:$F$31,6,FALSE)=Prg!$O$3),"Yes","No")</f>
        <v>No</v>
      </c>
      <c r="AB2126" s="66">
        <v>2026</v>
      </c>
      <c r="AC2126" s="72">
        <v>19</v>
      </c>
      <c r="AD2126" s="66">
        <f ca="1">IF(ISERROR(VLOOKUP(Table1[[#This Row],[item]],INDIRECT("'"&amp;Table1[[#This Row],[sheet]]&amp;"'!$A$8:$T$42"),Table1[[#This Row],[r]],FALSE)),"",VLOOKUP(Table1[[#This Row],[item]],INDIRECT("'"&amp;Table1[[#This Row],[sheet]]&amp;"'!$A$8:$T$42"),Table1[[#This Row],[r]],FALSE))</f>
        <v>0</v>
      </c>
      <c r="AE2126" s="72" t="str">
        <f>IF(VLOOKUP(Table1[[#This Row],[sheet]],Prg!$A$7:$J$31,10,FALSE)="","",VLOOKUP(Table1[[#This Row],[sheet]],Prg!$A$7:$J$31,10,FALSE)*1)</f>
        <v/>
      </c>
      <c r="AF2126" s="72">
        <f>VLOOKUP(Table1[[#This Row],[sheet]],Prg!$A$7:$J$31,5,FALSE)</f>
        <v>0</v>
      </c>
      <c r="AG2126" s="72">
        <f>ROW()</f>
        <v>2126</v>
      </c>
    </row>
    <row r="2127" spans="24:33" hidden="1" x14ac:dyDescent="0.3">
      <c r="X2127" s="66">
        <v>12</v>
      </c>
      <c r="Y2127" s="66" t="s">
        <v>478</v>
      </c>
      <c r="Z2127" s="66" t="s">
        <v>26</v>
      </c>
      <c r="AA2127" s="66" t="str">
        <f>IF(OR(VLOOKUP(Table1[[#This Row],[sheet]],Prg!$A$7:$F$31,6,FALSE)=Prg!$O$2,VLOOKUP(Table1[[#This Row],[sheet]],Prg!$A$7:$F$31,6,FALSE)=Prg!$O$3),"Yes","No")</f>
        <v>No</v>
      </c>
      <c r="AB2127" s="66">
        <v>2026</v>
      </c>
      <c r="AC2127" s="72">
        <v>19</v>
      </c>
      <c r="AD2127" s="66">
        <f ca="1">IF(ISERROR(VLOOKUP(Table1[[#This Row],[item]],INDIRECT("'"&amp;Table1[[#This Row],[sheet]]&amp;"'!$A$8:$T$42"),Table1[[#This Row],[r]],FALSE)),"",VLOOKUP(Table1[[#This Row],[item]],INDIRECT("'"&amp;Table1[[#This Row],[sheet]]&amp;"'!$A$8:$T$42"),Table1[[#This Row],[r]],FALSE))</f>
        <v>0</v>
      </c>
      <c r="AE2127" s="72" t="str">
        <f>IF(VLOOKUP(Table1[[#This Row],[sheet]],Prg!$A$7:$J$31,10,FALSE)="","",VLOOKUP(Table1[[#This Row],[sheet]],Prg!$A$7:$J$31,10,FALSE)*1)</f>
        <v/>
      </c>
      <c r="AF2127" s="72">
        <f>VLOOKUP(Table1[[#This Row],[sheet]],Prg!$A$7:$J$31,5,FALSE)</f>
        <v>0</v>
      </c>
      <c r="AG2127" s="72">
        <f>ROW()</f>
        <v>2127</v>
      </c>
    </row>
    <row r="2128" spans="24:33" hidden="1" x14ac:dyDescent="0.3">
      <c r="X2128" s="66">
        <v>12</v>
      </c>
      <c r="Y2128" s="66" t="s">
        <v>479</v>
      </c>
      <c r="Z2128" s="66" t="s">
        <v>27</v>
      </c>
      <c r="AA2128" s="66" t="str">
        <f>IF(OR(VLOOKUP(Table1[[#This Row],[sheet]],Prg!$A$7:$F$31,6,FALSE)=Prg!$O$2,VLOOKUP(Table1[[#This Row],[sheet]],Prg!$A$7:$F$31,6,FALSE)=Prg!$O$3),"Yes","No")</f>
        <v>No</v>
      </c>
      <c r="AB2128" s="66">
        <v>2026</v>
      </c>
      <c r="AC2128" s="72">
        <v>19</v>
      </c>
      <c r="AD2128" s="66">
        <f ca="1">IF(ISERROR(VLOOKUP(Table1[[#This Row],[item]],INDIRECT("'"&amp;Table1[[#This Row],[sheet]]&amp;"'!$A$8:$T$42"),Table1[[#This Row],[r]],FALSE)),"",VLOOKUP(Table1[[#This Row],[item]],INDIRECT("'"&amp;Table1[[#This Row],[sheet]]&amp;"'!$A$8:$T$42"),Table1[[#This Row],[r]],FALSE))</f>
        <v>0</v>
      </c>
      <c r="AE2128" s="72" t="str">
        <f>IF(VLOOKUP(Table1[[#This Row],[sheet]],Prg!$A$7:$J$31,10,FALSE)="","",VLOOKUP(Table1[[#This Row],[sheet]],Prg!$A$7:$J$31,10,FALSE)*1)</f>
        <v/>
      </c>
      <c r="AF2128" s="72">
        <f>VLOOKUP(Table1[[#This Row],[sheet]],Prg!$A$7:$J$31,5,FALSE)</f>
        <v>0</v>
      </c>
      <c r="AG2128" s="72">
        <f>ROW()</f>
        <v>2128</v>
      </c>
    </row>
    <row r="2129" spans="24:33" hidden="1" x14ac:dyDescent="0.3">
      <c r="X2129" s="66">
        <v>12</v>
      </c>
      <c r="Y2129" s="66" t="s">
        <v>475</v>
      </c>
      <c r="Z2129" s="66" t="s">
        <v>28</v>
      </c>
      <c r="AA2129" s="66" t="str">
        <f>IF(OR(VLOOKUP(Table1[[#This Row],[sheet]],Prg!$A$7:$F$31,6,FALSE)=Prg!$O$2,VLOOKUP(Table1[[#This Row],[sheet]],Prg!$A$7:$F$31,6,FALSE)=Prg!$O$3),"Yes","No")</f>
        <v>No</v>
      </c>
      <c r="AB2129" s="66">
        <v>2026</v>
      </c>
      <c r="AC2129" s="72">
        <v>19</v>
      </c>
      <c r="AD2129" s="66">
        <f ca="1">IF(ISERROR(VLOOKUP(Table1[[#This Row],[item]],INDIRECT("'"&amp;Table1[[#This Row],[sheet]]&amp;"'!$A$8:$T$42"),Table1[[#This Row],[r]],FALSE)),"",VLOOKUP(Table1[[#This Row],[item]],INDIRECT("'"&amp;Table1[[#This Row],[sheet]]&amp;"'!$A$8:$T$42"),Table1[[#This Row],[r]],FALSE))</f>
        <v>0</v>
      </c>
      <c r="AE2129" s="72" t="str">
        <f>IF(VLOOKUP(Table1[[#This Row],[sheet]],Prg!$A$7:$J$31,10,FALSE)="","",VLOOKUP(Table1[[#This Row],[sheet]],Prg!$A$7:$J$31,10,FALSE)*1)</f>
        <v/>
      </c>
      <c r="AF2129" s="72">
        <f>VLOOKUP(Table1[[#This Row],[sheet]],Prg!$A$7:$J$31,5,FALSE)</f>
        <v>0</v>
      </c>
      <c r="AG2129" s="72">
        <f>ROW()</f>
        <v>2129</v>
      </c>
    </row>
    <row r="2130" spans="24:33" hidden="1" x14ac:dyDescent="0.3">
      <c r="X2130" s="66">
        <v>12</v>
      </c>
      <c r="Y2130" s="66" t="s">
        <v>480</v>
      </c>
      <c r="Z2130" s="66" t="s">
        <v>29</v>
      </c>
      <c r="AA2130" s="66" t="str">
        <f>IF(OR(VLOOKUP(Table1[[#This Row],[sheet]],Prg!$A$7:$F$31,6,FALSE)=Prg!$O$2,VLOOKUP(Table1[[#This Row],[sheet]],Prg!$A$7:$F$31,6,FALSE)=Prg!$O$3),"Yes","No")</f>
        <v>No</v>
      </c>
      <c r="AB2130" s="66">
        <v>2026</v>
      </c>
      <c r="AC2130" s="72">
        <v>19</v>
      </c>
      <c r="AD2130" s="66">
        <f ca="1">IF(ISERROR(VLOOKUP(Table1[[#This Row],[item]],INDIRECT("'"&amp;Table1[[#This Row],[sheet]]&amp;"'!$A$8:$T$42"),Table1[[#This Row],[r]],FALSE)),"",VLOOKUP(Table1[[#This Row],[item]],INDIRECT("'"&amp;Table1[[#This Row],[sheet]]&amp;"'!$A$8:$T$42"),Table1[[#This Row],[r]],FALSE))</f>
        <v>0</v>
      </c>
      <c r="AE2130" s="72" t="str">
        <f>IF(VLOOKUP(Table1[[#This Row],[sheet]],Prg!$A$7:$J$31,10,FALSE)="","",VLOOKUP(Table1[[#This Row],[sheet]],Prg!$A$7:$J$31,10,FALSE)*1)</f>
        <v/>
      </c>
      <c r="AF2130" s="72">
        <f>VLOOKUP(Table1[[#This Row],[sheet]],Prg!$A$7:$J$31,5,FALSE)</f>
        <v>0</v>
      </c>
      <c r="AG2130" s="72">
        <f>ROW()</f>
        <v>2130</v>
      </c>
    </row>
    <row r="2131" spans="24:33" hidden="1" x14ac:dyDescent="0.3">
      <c r="X2131" s="66">
        <v>12</v>
      </c>
      <c r="Y2131" s="66" t="s">
        <v>481</v>
      </c>
      <c r="Z2131" s="66" t="s">
        <v>30</v>
      </c>
      <c r="AA2131" s="66" t="str">
        <f>IF(OR(VLOOKUP(Table1[[#This Row],[sheet]],Prg!$A$7:$F$31,6,FALSE)=Prg!$O$2,VLOOKUP(Table1[[#This Row],[sheet]],Prg!$A$7:$F$31,6,FALSE)=Prg!$O$3),"Yes","No")</f>
        <v>No</v>
      </c>
      <c r="AB2131" s="66">
        <v>2026</v>
      </c>
      <c r="AC2131" s="72">
        <v>19</v>
      </c>
      <c r="AD2131" s="66">
        <f ca="1">IF(ISERROR(VLOOKUP(Table1[[#This Row],[item]],INDIRECT("'"&amp;Table1[[#This Row],[sheet]]&amp;"'!$A$8:$T$42"),Table1[[#This Row],[r]],FALSE)),"",VLOOKUP(Table1[[#This Row],[item]],INDIRECT("'"&amp;Table1[[#This Row],[sheet]]&amp;"'!$A$8:$T$42"),Table1[[#This Row],[r]],FALSE))</f>
        <v>0</v>
      </c>
      <c r="AE2131" s="72" t="str">
        <f>IF(VLOOKUP(Table1[[#This Row],[sheet]],Prg!$A$7:$J$31,10,FALSE)="","",VLOOKUP(Table1[[#This Row],[sheet]],Prg!$A$7:$J$31,10,FALSE)*1)</f>
        <v/>
      </c>
      <c r="AF2131" s="72">
        <f>VLOOKUP(Table1[[#This Row],[sheet]],Prg!$A$7:$J$31,5,FALSE)</f>
        <v>0</v>
      </c>
      <c r="AG2131" s="72">
        <f>ROW()</f>
        <v>2131</v>
      </c>
    </row>
    <row r="2132" spans="24:33" hidden="1" x14ac:dyDescent="0.3">
      <c r="X2132" s="66">
        <v>12</v>
      </c>
      <c r="Y2132" s="66" t="s">
        <v>482</v>
      </c>
      <c r="Z2132" s="66" t="s">
        <v>27</v>
      </c>
      <c r="AA2132" s="66" t="str">
        <f>IF(OR(VLOOKUP(Table1[[#This Row],[sheet]],Prg!$A$7:$F$31,6,FALSE)=Prg!$O$2,VLOOKUP(Table1[[#This Row],[sheet]],Prg!$A$7:$F$31,6,FALSE)=Prg!$O$3),"Yes","No")</f>
        <v>No</v>
      </c>
      <c r="AB2132" s="66">
        <v>2026</v>
      </c>
      <c r="AC2132" s="72">
        <v>19</v>
      </c>
      <c r="AD2132" s="66">
        <f ca="1">IF(ISERROR(VLOOKUP(Table1[[#This Row],[item]],INDIRECT("'"&amp;Table1[[#This Row],[sheet]]&amp;"'!$A$8:$T$42"),Table1[[#This Row],[r]],FALSE)),"",VLOOKUP(Table1[[#This Row],[item]],INDIRECT("'"&amp;Table1[[#This Row],[sheet]]&amp;"'!$A$8:$T$42"),Table1[[#This Row],[r]],FALSE))</f>
        <v>0</v>
      </c>
      <c r="AE2132" s="72" t="str">
        <f>IF(VLOOKUP(Table1[[#This Row],[sheet]],Prg!$A$7:$J$31,10,FALSE)="","",VLOOKUP(Table1[[#This Row],[sheet]],Prg!$A$7:$J$31,10,FALSE)*1)</f>
        <v/>
      </c>
      <c r="AF2132" s="72">
        <f>VLOOKUP(Table1[[#This Row],[sheet]],Prg!$A$7:$J$31,5,FALSE)</f>
        <v>0</v>
      </c>
      <c r="AG2132" s="72">
        <f>ROW()</f>
        <v>2132</v>
      </c>
    </row>
    <row r="2133" spans="24:33" hidden="1" x14ac:dyDescent="0.3">
      <c r="X2133" s="66">
        <v>12</v>
      </c>
      <c r="Y2133" s="66" t="s">
        <v>476</v>
      </c>
      <c r="Z2133" s="66" t="s">
        <v>469</v>
      </c>
      <c r="AA2133" s="66" t="str">
        <f>IF(OR(VLOOKUP(Table1[[#This Row],[sheet]],Prg!$A$7:$F$31,6,FALSE)=Prg!$O$2,VLOOKUP(Table1[[#This Row],[sheet]],Prg!$A$7:$F$31,6,FALSE)=Prg!$O$3),"Yes","No")</f>
        <v>No</v>
      </c>
      <c r="AB2133" s="66">
        <v>2026</v>
      </c>
      <c r="AC2133" s="72">
        <v>19</v>
      </c>
      <c r="AD2133" s="66">
        <f ca="1">IF(ISERROR(VLOOKUP(Table1[[#This Row],[item]],INDIRECT("'"&amp;Table1[[#This Row],[sheet]]&amp;"'!$A$8:$T$42"),Table1[[#This Row],[r]],FALSE)),"",VLOOKUP(Table1[[#This Row],[item]],INDIRECT("'"&amp;Table1[[#This Row],[sheet]]&amp;"'!$A$8:$T$42"),Table1[[#This Row],[r]],FALSE))</f>
        <v>0</v>
      </c>
      <c r="AE2133" s="72" t="str">
        <f>IF(VLOOKUP(Table1[[#This Row],[sheet]],Prg!$A$7:$J$31,10,FALSE)="","",VLOOKUP(Table1[[#This Row],[sheet]],Prg!$A$7:$J$31,10,FALSE)*1)</f>
        <v/>
      </c>
      <c r="AF2133" s="72">
        <f>VLOOKUP(Table1[[#This Row],[sheet]],Prg!$A$7:$J$31,5,FALSE)</f>
        <v>0</v>
      </c>
      <c r="AG2133" s="72">
        <f>ROW()</f>
        <v>2133</v>
      </c>
    </row>
    <row r="2134" spans="24:33" hidden="1" x14ac:dyDescent="0.3">
      <c r="X2134" s="66">
        <v>12</v>
      </c>
      <c r="Y2134" s="66" t="s">
        <v>483</v>
      </c>
      <c r="Z2134" s="66" t="s">
        <v>470</v>
      </c>
      <c r="AA2134" s="66" t="str">
        <f>IF(OR(VLOOKUP(Table1[[#This Row],[sheet]],Prg!$A$7:$F$31,6,FALSE)=Prg!$O$2,VLOOKUP(Table1[[#This Row],[sheet]],Prg!$A$7:$F$31,6,FALSE)=Prg!$O$3),"Yes","No")</f>
        <v>No</v>
      </c>
      <c r="AB2134" s="66">
        <v>2026</v>
      </c>
      <c r="AC2134" s="72">
        <v>19</v>
      </c>
      <c r="AD2134" s="66">
        <f ca="1">IF(ISERROR(VLOOKUP(Table1[[#This Row],[item]],INDIRECT("'"&amp;Table1[[#This Row],[sheet]]&amp;"'!$A$8:$T$42"),Table1[[#This Row],[r]],FALSE)),"",VLOOKUP(Table1[[#This Row],[item]],INDIRECT("'"&amp;Table1[[#This Row],[sheet]]&amp;"'!$A$8:$T$42"),Table1[[#This Row],[r]],FALSE))</f>
        <v>0</v>
      </c>
      <c r="AE2134" s="72" t="str">
        <f>IF(VLOOKUP(Table1[[#This Row],[sheet]],Prg!$A$7:$J$31,10,FALSE)="","",VLOOKUP(Table1[[#This Row],[sheet]],Prg!$A$7:$J$31,10,FALSE)*1)</f>
        <v/>
      </c>
      <c r="AF2134" s="72">
        <f>VLOOKUP(Table1[[#This Row],[sheet]],Prg!$A$7:$J$31,5,FALSE)</f>
        <v>0</v>
      </c>
      <c r="AG2134" s="72">
        <f>ROW()</f>
        <v>2134</v>
      </c>
    </row>
    <row r="2135" spans="24:33" hidden="1" x14ac:dyDescent="0.3">
      <c r="X2135" s="66">
        <v>12</v>
      </c>
      <c r="Y2135" s="66" t="s">
        <v>484</v>
      </c>
      <c r="Z2135" s="66" t="s">
        <v>471</v>
      </c>
      <c r="AA2135" s="66" t="str">
        <f>IF(OR(VLOOKUP(Table1[[#This Row],[sheet]],Prg!$A$7:$F$31,6,FALSE)=Prg!$O$2,VLOOKUP(Table1[[#This Row],[sheet]],Prg!$A$7:$F$31,6,FALSE)=Prg!$O$3),"Yes","No")</f>
        <v>No</v>
      </c>
      <c r="AB2135" s="66">
        <v>2026</v>
      </c>
      <c r="AC2135" s="72">
        <v>19</v>
      </c>
      <c r="AD2135" s="66">
        <f ca="1">IF(ISERROR(VLOOKUP(Table1[[#This Row],[item]],INDIRECT("'"&amp;Table1[[#This Row],[sheet]]&amp;"'!$A$8:$T$42"),Table1[[#This Row],[r]],FALSE)),"",VLOOKUP(Table1[[#This Row],[item]],INDIRECT("'"&amp;Table1[[#This Row],[sheet]]&amp;"'!$A$8:$T$42"),Table1[[#This Row],[r]],FALSE))</f>
        <v>0</v>
      </c>
      <c r="AE2135" s="72" t="str">
        <f>IF(VLOOKUP(Table1[[#This Row],[sheet]],Prg!$A$7:$J$31,10,FALSE)="","",VLOOKUP(Table1[[#This Row],[sheet]],Prg!$A$7:$J$31,10,FALSE)*1)</f>
        <v/>
      </c>
      <c r="AF2135" s="72">
        <f>VLOOKUP(Table1[[#This Row],[sheet]],Prg!$A$7:$J$31,5,FALSE)</f>
        <v>0</v>
      </c>
      <c r="AG2135" s="72">
        <f>ROW()</f>
        <v>2135</v>
      </c>
    </row>
    <row r="2136" spans="24:33" hidden="1" x14ac:dyDescent="0.3">
      <c r="X2136" s="66">
        <v>12</v>
      </c>
      <c r="Y2136" s="66" t="s">
        <v>485</v>
      </c>
      <c r="Z2136" s="66" t="s">
        <v>472</v>
      </c>
      <c r="AA2136" s="66" t="str">
        <f>IF(OR(VLOOKUP(Table1[[#This Row],[sheet]],Prg!$A$7:$F$31,6,FALSE)=Prg!$O$2,VLOOKUP(Table1[[#This Row],[sheet]],Prg!$A$7:$F$31,6,FALSE)=Prg!$O$3),"Yes","No")</f>
        <v>No</v>
      </c>
      <c r="AB2136" s="66">
        <v>2026</v>
      </c>
      <c r="AC2136" s="72">
        <v>19</v>
      </c>
      <c r="AD2136" s="66">
        <f ca="1">IF(ISERROR(VLOOKUP(Table1[[#This Row],[item]],INDIRECT("'"&amp;Table1[[#This Row],[sheet]]&amp;"'!$A$8:$T$42"),Table1[[#This Row],[r]],FALSE)),"",VLOOKUP(Table1[[#This Row],[item]],INDIRECT("'"&amp;Table1[[#This Row],[sheet]]&amp;"'!$A$8:$T$42"),Table1[[#This Row],[r]],FALSE))</f>
        <v>0</v>
      </c>
      <c r="AE2136" s="72" t="str">
        <f>IF(VLOOKUP(Table1[[#This Row],[sheet]],Prg!$A$7:$J$31,10,FALSE)="","",VLOOKUP(Table1[[#This Row],[sheet]],Prg!$A$7:$J$31,10,FALSE)*1)</f>
        <v/>
      </c>
      <c r="AF2136" s="72">
        <f>VLOOKUP(Table1[[#This Row],[sheet]],Prg!$A$7:$J$31,5,FALSE)</f>
        <v>0</v>
      </c>
      <c r="AG2136" s="72">
        <f>ROW()</f>
        <v>2136</v>
      </c>
    </row>
    <row r="2137" spans="24:33" hidden="1" x14ac:dyDescent="0.3">
      <c r="X2137" s="66">
        <v>12</v>
      </c>
      <c r="Y2137" s="66" t="s">
        <v>486</v>
      </c>
      <c r="Z2137" s="66" t="s">
        <v>31</v>
      </c>
      <c r="AA2137" s="66" t="str">
        <f>IF(OR(VLOOKUP(Table1[[#This Row],[sheet]],Prg!$A$7:$F$31,6,FALSE)=Prg!$O$2,VLOOKUP(Table1[[#This Row],[sheet]],Prg!$A$7:$F$31,6,FALSE)=Prg!$O$3),"Yes","No")</f>
        <v>No</v>
      </c>
      <c r="AB2137" s="66">
        <v>2026</v>
      </c>
      <c r="AC2137" s="72">
        <v>19</v>
      </c>
      <c r="AD2137" s="66">
        <f ca="1">IF(ISERROR(VLOOKUP(Table1[[#This Row],[item]],INDIRECT("'"&amp;Table1[[#This Row],[sheet]]&amp;"'!$A$8:$T$42"),Table1[[#This Row],[r]],FALSE)),"",VLOOKUP(Table1[[#This Row],[item]],INDIRECT("'"&amp;Table1[[#This Row],[sheet]]&amp;"'!$A$8:$T$42"),Table1[[#This Row],[r]],FALSE))</f>
        <v>0</v>
      </c>
      <c r="AE2137" s="72" t="str">
        <f>IF(VLOOKUP(Table1[[#This Row],[sheet]],Prg!$A$7:$J$31,10,FALSE)="","",VLOOKUP(Table1[[#This Row],[sheet]],Prg!$A$7:$J$31,10,FALSE)*1)</f>
        <v/>
      </c>
      <c r="AF2137" s="72">
        <f>VLOOKUP(Table1[[#This Row],[sheet]],Prg!$A$7:$J$31,5,FALSE)</f>
        <v>0</v>
      </c>
      <c r="AG2137" s="72">
        <f>ROW()</f>
        <v>2137</v>
      </c>
    </row>
    <row r="2138" spans="24:33" hidden="1" x14ac:dyDescent="0.3">
      <c r="X2138" s="66">
        <v>12</v>
      </c>
      <c r="Y2138" s="70" t="s">
        <v>487</v>
      </c>
      <c r="Z2138" s="70" t="s">
        <v>12</v>
      </c>
      <c r="AA2138" s="70" t="str">
        <f>IF(OR(VLOOKUP(Table1[[#This Row],[sheet]],Prg!$A$7:$F$31,6,FALSE)=Prg!$O$2,VLOOKUP(Table1[[#This Row],[sheet]],Prg!$A$7:$F$31,6,FALSE)=Prg!$O$3),"Yes","No")</f>
        <v>No</v>
      </c>
      <c r="AB2138" s="70" t="s">
        <v>2</v>
      </c>
      <c r="AC2138" s="72">
        <v>20</v>
      </c>
      <c r="AD2138" s="66">
        <f ca="1">IF(ISERROR(VLOOKUP(Table1[[#This Row],[item]],INDIRECT("'"&amp;Table1[[#This Row],[sheet]]&amp;"'!$A$8:$T$42"),Table1[[#This Row],[r]],FALSE)),"",VLOOKUP(Table1[[#This Row],[item]],INDIRECT("'"&amp;Table1[[#This Row],[sheet]]&amp;"'!$A$8:$T$42"),Table1[[#This Row],[r]],FALSE))</f>
        <v>0</v>
      </c>
      <c r="AE2138" s="72" t="str">
        <f>IF(VLOOKUP(Table1[[#This Row],[sheet]],Prg!$A$7:$J$31,10,FALSE)="","",VLOOKUP(Table1[[#This Row],[sheet]],Prg!$A$7:$J$31,10,FALSE)*1)</f>
        <v/>
      </c>
      <c r="AF2138" s="72">
        <f>VLOOKUP(Table1[[#This Row],[sheet]],Prg!$A$7:$J$31,5,FALSE)</f>
        <v>0</v>
      </c>
      <c r="AG2138" s="72">
        <f>ROW()</f>
        <v>2138</v>
      </c>
    </row>
    <row r="2139" spans="24:33" hidden="1" x14ac:dyDescent="0.3">
      <c r="X2139" s="66">
        <v>12</v>
      </c>
      <c r="Y2139" s="66" t="s">
        <v>488</v>
      </c>
      <c r="Z2139" s="66" t="s">
        <v>13</v>
      </c>
      <c r="AA2139" s="66" t="str">
        <f>IF(OR(VLOOKUP(Table1[[#This Row],[sheet]],Prg!$A$7:$F$31,6,FALSE)=Prg!$O$2,VLOOKUP(Table1[[#This Row],[sheet]],Prg!$A$7:$F$31,6,FALSE)=Prg!$O$3),"Yes","No")</f>
        <v>No</v>
      </c>
      <c r="AB2139" s="66" t="s">
        <v>2</v>
      </c>
      <c r="AC2139" s="72">
        <v>20</v>
      </c>
      <c r="AD2139" s="66">
        <f ca="1">IF(ISERROR(VLOOKUP(Table1[[#This Row],[item]],INDIRECT("'"&amp;Table1[[#This Row],[sheet]]&amp;"'!$A$8:$T$42"),Table1[[#This Row],[r]],FALSE)),"",VLOOKUP(Table1[[#This Row],[item]],INDIRECT("'"&amp;Table1[[#This Row],[sheet]]&amp;"'!$A$8:$T$42"),Table1[[#This Row],[r]],FALSE))</f>
        <v>0</v>
      </c>
      <c r="AE2139" s="72" t="str">
        <f>IF(VLOOKUP(Table1[[#This Row],[sheet]],Prg!$A$7:$J$31,10,FALSE)="","",VLOOKUP(Table1[[#This Row],[sheet]],Prg!$A$7:$J$31,10,FALSE)*1)</f>
        <v/>
      </c>
      <c r="AF2139" s="72">
        <f>VLOOKUP(Table1[[#This Row],[sheet]],Prg!$A$7:$J$31,5,FALSE)</f>
        <v>0</v>
      </c>
      <c r="AG2139" s="72">
        <f>ROW()</f>
        <v>2139</v>
      </c>
    </row>
    <row r="2140" spans="24:33" hidden="1" x14ac:dyDescent="0.3">
      <c r="X2140" s="66">
        <v>12</v>
      </c>
      <c r="Y2140" s="66" t="s">
        <v>489</v>
      </c>
      <c r="Z2140" s="66" t="s">
        <v>14</v>
      </c>
      <c r="AA2140" s="66" t="str">
        <f>IF(OR(VLOOKUP(Table1[[#This Row],[sheet]],Prg!$A$7:$F$31,6,FALSE)=Prg!$O$2,VLOOKUP(Table1[[#This Row],[sheet]],Prg!$A$7:$F$31,6,FALSE)=Prg!$O$3),"Yes","No")</f>
        <v>No</v>
      </c>
      <c r="AB2140" s="66" t="s">
        <v>2</v>
      </c>
      <c r="AC2140" s="72">
        <v>20</v>
      </c>
      <c r="AD2140" s="66">
        <f ca="1">IF(ISERROR(VLOOKUP(Table1[[#This Row],[item]],INDIRECT("'"&amp;Table1[[#This Row],[sheet]]&amp;"'!$A$8:$T$42"),Table1[[#This Row],[r]],FALSE)),"",VLOOKUP(Table1[[#This Row],[item]],INDIRECT("'"&amp;Table1[[#This Row],[sheet]]&amp;"'!$A$8:$T$42"),Table1[[#This Row],[r]],FALSE))</f>
        <v>0</v>
      </c>
      <c r="AE2140" s="72" t="str">
        <f>IF(VLOOKUP(Table1[[#This Row],[sheet]],Prg!$A$7:$J$31,10,FALSE)="","",VLOOKUP(Table1[[#This Row],[sheet]],Prg!$A$7:$J$31,10,FALSE)*1)</f>
        <v/>
      </c>
      <c r="AF2140" s="72">
        <f>VLOOKUP(Table1[[#This Row],[sheet]],Prg!$A$7:$J$31,5,FALSE)</f>
        <v>0</v>
      </c>
      <c r="AG2140" s="72">
        <f>ROW()</f>
        <v>2140</v>
      </c>
    </row>
    <row r="2141" spans="24:33" hidden="1" x14ac:dyDescent="0.3">
      <c r="X2141" s="66">
        <v>12</v>
      </c>
      <c r="Y2141" s="66" t="s">
        <v>490</v>
      </c>
      <c r="Z2141" s="66" t="s">
        <v>464</v>
      </c>
      <c r="AA2141" s="66" t="str">
        <f>IF(OR(VLOOKUP(Table1[[#This Row],[sheet]],Prg!$A$7:$F$31,6,FALSE)=Prg!$O$2,VLOOKUP(Table1[[#This Row],[sheet]],Prg!$A$7:$F$31,6,FALSE)=Prg!$O$3),"Yes","No")</f>
        <v>No</v>
      </c>
      <c r="AB2141" s="66" t="s">
        <v>2</v>
      </c>
      <c r="AC2141" s="72">
        <v>20</v>
      </c>
      <c r="AD2141" s="66">
        <f ca="1">IF(ISERROR(VLOOKUP(Table1[[#This Row],[item]],INDIRECT("'"&amp;Table1[[#This Row],[sheet]]&amp;"'!$A$8:$T$42"),Table1[[#This Row],[r]],FALSE)),"",VLOOKUP(Table1[[#This Row],[item]],INDIRECT("'"&amp;Table1[[#This Row],[sheet]]&amp;"'!$A$8:$T$42"),Table1[[#This Row],[r]],FALSE))</f>
        <v>0</v>
      </c>
      <c r="AE2141" s="72" t="str">
        <f>IF(VLOOKUP(Table1[[#This Row],[sheet]],Prg!$A$7:$J$31,10,FALSE)="","",VLOOKUP(Table1[[#This Row],[sheet]],Prg!$A$7:$J$31,10,FALSE)*1)</f>
        <v/>
      </c>
      <c r="AF2141" s="72">
        <f>VLOOKUP(Table1[[#This Row],[sheet]],Prg!$A$7:$J$31,5,FALSE)</f>
        <v>0</v>
      </c>
      <c r="AG2141" s="72">
        <f>ROW()</f>
        <v>2141</v>
      </c>
    </row>
    <row r="2142" spans="24:33" hidden="1" x14ac:dyDescent="0.3">
      <c r="X2142" s="66">
        <v>12</v>
      </c>
      <c r="Y2142" s="66" t="s">
        <v>491</v>
      </c>
      <c r="Z2142" s="66" t="s">
        <v>15</v>
      </c>
      <c r="AA2142" s="66" t="str">
        <f>IF(OR(VLOOKUP(Table1[[#This Row],[sheet]],Prg!$A$7:$F$31,6,FALSE)=Prg!$O$2,VLOOKUP(Table1[[#This Row],[sheet]],Prg!$A$7:$F$31,6,FALSE)=Prg!$O$3),"Yes","No")</f>
        <v>No</v>
      </c>
      <c r="AB2142" s="66" t="s">
        <v>2</v>
      </c>
      <c r="AC2142" s="72">
        <v>20</v>
      </c>
      <c r="AD2142" s="66">
        <f ca="1">IF(ISERROR(VLOOKUP(Table1[[#This Row],[item]],INDIRECT("'"&amp;Table1[[#This Row],[sheet]]&amp;"'!$A$8:$T$42"),Table1[[#This Row],[r]],FALSE)),"",VLOOKUP(Table1[[#This Row],[item]],INDIRECT("'"&amp;Table1[[#This Row],[sheet]]&amp;"'!$A$8:$T$42"),Table1[[#This Row],[r]],FALSE))</f>
        <v>0</v>
      </c>
      <c r="AE2142" s="72" t="str">
        <f>IF(VLOOKUP(Table1[[#This Row],[sheet]],Prg!$A$7:$J$31,10,FALSE)="","",VLOOKUP(Table1[[#This Row],[sheet]],Prg!$A$7:$J$31,10,FALSE)*1)</f>
        <v/>
      </c>
      <c r="AF2142" s="72">
        <f>VLOOKUP(Table1[[#This Row],[sheet]],Prg!$A$7:$J$31,5,FALSE)</f>
        <v>0</v>
      </c>
      <c r="AG2142" s="72">
        <f>ROW()</f>
        <v>2142</v>
      </c>
    </row>
    <row r="2143" spans="24:33" hidden="1" x14ac:dyDescent="0.3">
      <c r="X2143" s="66">
        <v>12</v>
      </c>
      <c r="Y2143" s="66" t="s">
        <v>492</v>
      </c>
      <c r="Z2143" s="66" t="s">
        <v>16</v>
      </c>
      <c r="AA2143" s="66" t="str">
        <f>IF(OR(VLOOKUP(Table1[[#This Row],[sheet]],Prg!$A$7:$F$31,6,FALSE)=Prg!$O$2,VLOOKUP(Table1[[#This Row],[sheet]],Prg!$A$7:$F$31,6,FALSE)=Prg!$O$3),"Yes","No")</f>
        <v>No</v>
      </c>
      <c r="AB2143" s="66" t="s">
        <v>2</v>
      </c>
      <c r="AC2143" s="72">
        <v>20</v>
      </c>
      <c r="AD2143" s="66">
        <f ca="1">IF(ISERROR(VLOOKUP(Table1[[#This Row],[item]],INDIRECT("'"&amp;Table1[[#This Row],[sheet]]&amp;"'!$A$8:$T$42"),Table1[[#This Row],[r]],FALSE)),"",VLOOKUP(Table1[[#This Row],[item]],INDIRECT("'"&amp;Table1[[#This Row],[sheet]]&amp;"'!$A$8:$T$42"),Table1[[#This Row],[r]],FALSE))</f>
        <v>0</v>
      </c>
      <c r="AE2143" s="72" t="str">
        <f>IF(VLOOKUP(Table1[[#This Row],[sheet]],Prg!$A$7:$J$31,10,FALSE)="","",VLOOKUP(Table1[[#This Row],[sheet]],Prg!$A$7:$J$31,10,FALSE)*1)</f>
        <v/>
      </c>
      <c r="AF2143" s="72">
        <f>VLOOKUP(Table1[[#This Row],[sheet]],Prg!$A$7:$J$31,5,FALSE)</f>
        <v>0</v>
      </c>
      <c r="AG2143" s="72">
        <f>ROW()</f>
        <v>2143</v>
      </c>
    </row>
    <row r="2144" spans="24:33" hidden="1" x14ac:dyDescent="0.3">
      <c r="X2144" s="66">
        <v>12</v>
      </c>
      <c r="Y2144" s="66" t="s">
        <v>493</v>
      </c>
      <c r="Z2144" s="66" t="s">
        <v>17</v>
      </c>
      <c r="AA2144" s="66" t="str">
        <f>IF(OR(VLOOKUP(Table1[[#This Row],[sheet]],Prg!$A$7:$F$31,6,FALSE)=Prg!$O$2,VLOOKUP(Table1[[#This Row],[sheet]],Prg!$A$7:$F$31,6,FALSE)=Prg!$O$3),"Yes","No")</f>
        <v>No</v>
      </c>
      <c r="AB2144" s="66" t="s">
        <v>2</v>
      </c>
      <c r="AC2144" s="72">
        <v>20</v>
      </c>
      <c r="AD2144" s="66">
        <f ca="1">IF(ISERROR(VLOOKUP(Table1[[#This Row],[item]],INDIRECT("'"&amp;Table1[[#This Row],[sheet]]&amp;"'!$A$8:$T$42"),Table1[[#This Row],[r]],FALSE)),"",VLOOKUP(Table1[[#This Row],[item]],INDIRECT("'"&amp;Table1[[#This Row],[sheet]]&amp;"'!$A$8:$T$42"),Table1[[#This Row],[r]],FALSE))</f>
        <v>0</v>
      </c>
      <c r="AE2144" s="72" t="str">
        <f>IF(VLOOKUP(Table1[[#This Row],[sheet]],Prg!$A$7:$J$31,10,FALSE)="","",VLOOKUP(Table1[[#This Row],[sheet]],Prg!$A$7:$J$31,10,FALSE)*1)</f>
        <v/>
      </c>
      <c r="AF2144" s="72">
        <f>VLOOKUP(Table1[[#This Row],[sheet]],Prg!$A$7:$J$31,5,FALSE)</f>
        <v>0</v>
      </c>
      <c r="AG2144" s="72">
        <f>ROW()</f>
        <v>2144</v>
      </c>
    </row>
    <row r="2145" spans="24:33" hidden="1" x14ac:dyDescent="0.3">
      <c r="X2145" s="66">
        <v>12</v>
      </c>
      <c r="Y2145" s="66" t="s">
        <v>494</v>
      </c>
      <c r="Z2145" s="66" t="s">
        <v>465</v>
      </c>
      <c r="AA2145" s="66" t="str">
        <f>IF(OR(VLOOKUP(Table1[[#This Row],[sheet]],Prg!$A$7:$F$31,6,FALSE)=Prg!$O$2,VLOOKUP(Table1[[#This Row],[sheet]],Prg!$A$7:$F$31,6,FALSE)=Prg!$O$3),"Yes","No")</f>
        <v>No</v>
      </c>
      <c r="AB2145" s="66" t="s">
        <v>2</v>
      </c>
      <c r="AC2145" s="72">
        <v>20</v>
      </c>
      <c r="AD2145" s="66">
        <f ca="1">IF(ISERROR(VLOOKUP(Table1[[#This Row],[item]],INDIRECT("'"&amp;Table1[[#This Row],[sheet]]&amp;"'!$A$8:$T$42"),Table1[[#This Row],[r]],FALSE)),"",VLOOKUP(Table1[[#This Row],[item]],INDIRECT("'"&amp;Table1[[#This Row],[sheet]]&amp;"'!$A$8:$T$42"),Table1[[#This Row],[r]],FALSE))</f>
        <v>0</v>
      </c>
      <c r="AE2145" s="72" t="str">
        <f>IF(VLOOKUP(Table1[[#This Row],[sheet]],Prg!$A$7:$J$31,10,FALSE)="","",VLOOKUP(Table1[[#This Row],[sheet]],Prg!$A$7:$J$31,10,FALSE)*1)</f>
        <v/>
      </c>
      <c r="AF2145" s="72">
        <f>VLOOKUP(Table1[[#This Row],[sheet]],Prg!$A$7:$J$31,5,FALSE)</f>
        <v>0</v>
      </c>
      <c r="AG2145" s="72">
        <f>ROW()</f>
        <v>2145</v>
      </c>
    </row>
    <row r="2146" spans="24:33" hidden="1" x14ac:dyDescent="0.3">
      <c r="X2146" s="66">
        <v>12</v>
      </c>
      <c r="Y2146" s="66" t="s">
        <v>495</v>
      </c>
      <c r="Z2146" s="66" t="s">
        <v>18</v>
      </c>
      <c r="AA2146" s="66" t="str">
        <f>IF(OR(VLOOKUP(Table1[[#This Row],[sheet]],Prg!$A$7:$F$31,6,FALSE)=Prg!$O$2,VLOOKUP(Table1[[#This Row],[sheet]],Prg!$A$7:$F$31,6,FALSE)=Prg!$O$3),"Yes","No")</f>
        <v>No</v>
      </c>
      <c r="AB2146" s="66" t="s">
        <v>2</v>
      </c>
      <c r="AC2146" s="72">
        <v>20</v>
      </c>
      <c r="AD2146" s="66">
        <f ca="1">IF(ISERROR(VLOOKUP(Table1[[#This Row],[item]],INDIRECT("'"&amp;Table1[[#This Row],[sheet]]&amp;"'!$A$8:$T$42"),Table1[[#This Row],[r]],FALSE)),"",VLOOKUP(Table1[[#This Row],[item]],INDIRECT("'"&amp;Table1[[#This Row],[sheet]]&amp;"'!$A$8:$T$42"),Table1[[#This Row],[r]],FALSE))</f>
        <v>0</v>
      </c>
      <c r="AE2146" s="72" t="str">
        <f>IF(VLOOKUP(Table1[[#This Row],[sheet]],Prg!$A$7:$J$31,10,FALSE)="","",VLOOKUP(Table1[[#This Row],[sheet]],Prg!$A$7:$J$31,10,FALSE)*1)</f>
        <v/>
      </c>
      <c r="AF2146" s="72">
        <f>VLOOKUP(Table1[[#This Row],[sheet]],Prg!$A$7:$J$31,5,FALSE)</f>
        <v>0</v>
      </c>
      <c r="AG2146" s="72">
        <f>ROW()</f>
        <v>2146</v>
      </c>
    </row>
    <row r="2147" spans="24:33" hidden="1" x14ac:dyDescent="0.3">
      <c r="X2147" s="66">
        <v>12</v>
      </c>
      <c r="Y2147" s="66" t="s">
        <v>496</v>
      </c>
      <c r="Z2147" s="66" t="s">
        <v>19</v>
      </c>
      <c r="AA2147" s="66" t="str">
        <f>IF(OR(VLOOKUP(Table1[[#This Row],[sheet]],Prg!$A$7:$F$31,6,FALSE)=Prg!$O$2,VLOOKUP(Table1[[#This Row],[sheet]],Prg!$A$7:$F$31,6,FALSE)=Prg!$O$3),"Yes","No")</f>
        <v>No</v>
      </c>
      <c r="AB2147" s="66" t="s">
        <v>2</v>
      </c>
      <c r="AC2147" s="72">
        <v>20</v>
      </c>
      <c r="AD2147" s="66">
        <f ca="1">IF(ISERROR(VLOOKUP(Table1[[#This Row],[item]],INDIRECT("'"&amp;Table1[[#This Row],[sheet]]&amp;"'!$A$8:$T$42"),Table1[[#This Row],[r]],FALSE)),"",VLOOKUP(Table1[[#This Row],[item]],INDIRECT("'"&amp;Table1[[#This Row],[sheet]]&amp;"'!$A$8:$T$42"),Table1[[#This Row],[r]],FALSE))</f>
        <v>0</v>
      </c>
      <c r="AE2147" s="72" t="str">
        <f>IF(VLOOKUP(Table1[[#This Row],[sheet]],Prg!$A$7:$J$31,10,FALSE)="","",VLOOKUP(Table1[[#This Row],[sheet]],Prg!$A$7:$J$31,10,FALSE)*1)</f>
        <v/>
      </c>
      <c r="AF2147" s="72">
        <f>VLOOKUP(Table1[[#This Row],[sheet]],Prg!$A$7:$J$31,5,FALSE)</f>
        <v>0</v>
      </c>
      <c r="AG2147" s="72">
        <f>ROW()</f>
        <v>2147</v>
      </c>
    </row>
    <row r="2148" spans="24:33" hidden="1" x14ac:dyDescent="0.3">
      <c r="X2148" s="66">
        <v>12</v>
      </c>
      <c r="Y2148" s="66" t="s">
        <v>497</v>
      </c>
      <c r="Z2148" s="66" t="s">
        <v>20</v>
      </c>
      <c r="AA2148" s="66" t="str">
        <f>IF(OR(VLOOKUP(Table1[[#This Row],[sheet]],Prg!$A$7:$F$31,6,FALSE)=Prg!$O$2,VLOOKUP(Table1[[#This Row],[sheet]],Prg!$A$7:$F$31,6,FALSE)=Prg!$O$3),"Yes","No")</f>
        <v>No</v>
      </c>
      <c r="AB2148" s="66" t="s">
        <v>2</v>
      </c>
      <c r="AC2148" s="72">
        <v>20</v>
      </c>
      <c r="AD2148" s="66">
        <f ca="1">IF(ISERROR(VLOOKUP(Table1[[#This Row],[item]],INDIRECT("'"&amp;Table1[[#This Row],[sheet]]&amp;"'!$A$8:$T$42"),Table1[[#This Row],[r]],FALSE)),"",VLOOKUP(Table1[[#This Row],[item]],INDIRECT("'"&amp;Table1[[#This Row],[sheet]]&amp;"'!$A$8:$T$42"),Table1[[#This Row],[r]],FALSE))</f>
        <v>0</v>
      </c>
      <c r="AE2148" s="72" t="str">
        <f>IF(VLOOKUP(Table1[[#This Row],[sheet]],Prg!$A$7:$J$31,10,FALSE)="","",VLOOKUP(Table1[[#This Row],[sheet]],Prg!$A$7:$J$31,10,FALSE)*1)</f>
        <v/>
      </c>
      <c r="AF2148" s="72">
        <f>VLOOKUP(Table1[[#This Row],[sheet]],Prg!$A$7:$J$31,5,FALSE)</f>
        <v>0</v>
      </c>
      <c r="AG2148" s="72">
        <f>ROW()</f>
        <v>2148</v>
      </c>
    </row>
    <row r="2149" spans="24:33" hidden="1" x14ac:dyDescent="0.3">
      <c r="X2149" s="66">
        <v>12</v>
      </c>
      <c r="Y2149" s="66" t="s">
        <v>498</v>
      </c>
      <c r="Z2149" s="66" t="s">
        <v>466</v>
      </c>
      <c r="AA2149" s="66" t="str">
        <f>IF(OR(VLOOKUP(Table1[[#This Row],[sheet]],Prg!$A$7:$F$31,6,FALSE)=Prg!$O$2,VLOOKUP(Table1[[#This Row],[sheet]],Prg!$A$7:$F$31,6,FALSE)=Prg!$O$3),"Yes","No")</f>
        <v>No</v>
      </c>
      <c r="AB2149" s="66" t="s">
        <v>2</v>
      </c>
      <c r="AC2149" s="72">
        <v>20</v>
      </c>
      <c r="AD2149" s="66">
        <f ca="1">IF(ISERROR(VLOOKUP(Table1[[#This Row],[item]],INDIRECT("'"&amp;Table1[[#This Row],[sheet]]&amp;"'!$A$8:$T$42"),Table1[[#This Row],[r]],FALSE)),"",VLOOKUP(Table1[[#This Row],[item]],INDIRECT("'"&amp;Table1[[#This Row],[sheet]]&amp;"'!$A$8:$T$42"),Table1[[#This Row],[r]],FALSE))</f>
        <v>0</v>
      </c>
      <c r="AE2149" s="72" t="str">
        <f>IF(VLOOKUP(Table1[[#This Row],[sheet]],Prg!$A$7:$J$31,10,FALSE)="","",VLOOKUP(Table1[[#This Row],[sheet]],Prg!$A$7:$J$31,10,FALSE)*1)</f>
        <v/>
      </c>
      <c r="AF2149" s="72">
        <f>VLOOKUP(Table1[[#This Row],[sheet]],Prg!$A$7:$J$31,5,FALSE)</f>
        <v>0</v>
      </c>
      <c r="AG2149" s="72">
        <f>ROW()</f>
        <v>2149</v>
      </c>
    </row>
    <row r="2150" spans="24:33" hidden="1" x14ac:dyDescent="0.3">
      <c r="X2150" s="66">
        <v>12</v>
      </c>
      <c r="Y2150" s="66" t="s">
        <v>499</v>
      </c>
      <c r="Z2150" s="66" t="s">
        <v>21</v>
      </c>
      <c r="AA2150" s="66" t="str">
        <f>IF(OR(VLOOKUP(Table1[[#This Row],[sheet]],Prg!$A$7:$F$31,6,FALSE)=Prg!$O$2,VLOOKUP(Table1[[#This Row],[sheet]],Prg!$A$7:$F$31,6,FALSE)=Prg!$O$3),"Yes","No")</f>
        <v>No</v>
      </c>
      <c r="AB2150" s="66" t="s">
        <v>2</v>
      </c>
      <c r="AC2150" s="72">
        <v>20</v>
      </c>
      <c r="AD2150" s="66">
        <f ca="1">IF(ISERROR(VLOOKUP(Table1[[#This Row],[item]],INDIRECT("'"&amp;Table1[[#This Row],[sheet]]&amp;"'!$A$8:$T$42"),Table1[[#This Row],[r]],FALSE)),"",VLOOKUP(Table1[[#This Row],[item]],INDIRECT("'"&amp;Table1[[#This Row],[sheet]]&amp;"'!$A$8:$T$42"),Table1[[#This Row],[r]],FALSE))</f>
        <v>0</v>
      </c>
      <c r="AE2150" s="72" t="str">
        <f>IF(VLOOKUP(Table1[[#This Row],[sheet]],Prg!$A$7:$J$31,10,FALSE)="","",VLOOKUP(Table1[[#This Row],[sheet]],Prg!$A$7:$J$31,10,FALSE)*1)</f>
        <v/>
      </c>
      <c r="AF2150" s="72">
        <f>VLOOKUP(Table1[[#This Row],[sheet]],Prg!$A$7:$J$31,5,FALSE)</f>
        <v>0</v>
      </c>
      <c r="AG2150" s="72">
        <f>ROW()</f>
        <v>2150</v>
      </c>
    </row>
    <row r="2151" spans="24:33" hidden="1" x14ac:dyDescent="0.3">
      <c r="X2151" s="66">
        <v>12</v>
      </c>
      <c r="Y2151" s="66" t="s">
        <v>500</v>
      </c>
      <c r="Z2151" s="66" t="s">
        <v>22</v>
      </c>
      <c r="AA2151" s="66" t="str">
        <f>IF(OR(VLOOKUP(Table1[[#This Row],[sheet]],Prg!$A$7:$F$31,6,FALSE)=Prg!$O$2,VLOOKUP(Table1[[#This Row],[sheet]],Prg!$A$7:$F$31,6,FALSE)=Prg!$O$3),"Yes","No")</f>
        <v>No</v>
      </c>
      <c r="AB2151" s="66" t="s">
        <v>2</v>
      </c>
      <c r="AC2151" s="72">
        <v>20</v>
      </c>
      <c r="AD2151" s="66">
        <f ca="1">IF(ISERROR(VLOOKUP(Table1[[#This Row],[item]],INDIRECT("'"&amp;Table1[[#This Row],[sheet]]&amp;"'!$A$8:$T$42"),Table1[[#This Row],[r]],FALSE)),"",VLOOKUP(Table1[[#This Row],[item]],INDIRECT("'"&amp;Table1[[#This Row],[sheet]]&amp;"'!$A$8:$T$42"),Table1[[#This Row],[r]],FALSE))</f>
        <v>0</v>
      </c>
      <c r="AE2151" s="72" t="str">
        <f>IF(VLOOKUP(Table1[[#This Row],[sheet]],Prg!$A$7:$J$31,10,FALSE)="","",VLOOKUP(Table1[[#This Row],[sheet]],Prg!$A$7:$J$31,10,FALSE)*1)</f>
        <v/>
      </c>
      <c r="AF2151" s="72">
        <f>VLOOKUP(Table1[[#This Row],[sheet]],Prg!$A$7:$J$31,5,FALSE)</f>
        <v>0</v>
      </c>
      <c r="AG2151" s="72">
        <f>ROW()</f>
        <v>2151</v>
      </c>
    </row>
    <row r="2152" spans="24:33" hidden="1" x14ac:dyDescent="0.3">
      <c r="X2152" s="66">
        <v>12</v>
      </c>
      <c r="Y2152" s="66" t="s">
        <v>501</v>
      </c>
      <c r="Z2152" s="66" t="s">
        <v>23</v>
      </c>
      <c r="AA2152" s="66" t="str">
        <f>IF(OR(VLOOKUP(Table1[[#This Row],[sheet]],Prg!$A$7:$F$31,6,FALSE)=Prg!$O$2,VLOOKUP(Table1[[#This Row],[sheet]],Prg!$A$7:$F$31,6,FALSE)=Prg!$O$3),"Yes","No")</f>
        <v>No</v>
      </c>
      <c r="AB2152" s="66" t="s">
        <v>2</v>
      </c>
      <c r="AC2152" s="72">
        <v>20</v>
      </c>
      <c r="AD2152" s="66">
        <f ca="1">IF(ISERROR(VLOOKUP(Table1[[#This Row],[item]],INDIRECT("'"&amp;Table1[[#This Row],[sheet]]&amp;"'!$A$8:$T$42"),Table1[[#This Row],[r]],FALSE)),"",VLOOKUP(Table1[[#This Row],[item]],INDIRECT("'"&amp;Table1[[#This Row],[sheet]]&amp;"'!$A$8:$T$42"),Table1[[#This Row],[r]],FALSE))</f>
        <v>0</v>
      </c>
      <c r="AE2152" s="72" t="str">
        <f>IF(VLOOKUP(Table1[[#This Row],[sheet]],Prg!$A$7:$J$31,10,FALSE)="","",VLOOKUP(Table1[[#This Row],[sheet]],Prg!$A$7:$J$31,10,FALSE)*1)</f>
        <v/>
      </c>
      <c r="AF2152" s="72">
        <f>VLOOKUP(Table1[[#This Row],[sheet]],Prg!$A$7:$J$31,5,FALSE)</f>
        <v>0</v>
      </c>
      <c r="AG2152" s="72">
        <f>ROW()</f>
        <v>2152</v>
      </c>
    </row>
    <row r="2153" spans="24:33" hidden="1" x14ac:dyDescent="0.3">
      <c r="X2153" s="66">
        <v>12</v>
      </c>
      <c r="Y2153" s="66" t="s">
        <v>502</v>
      </c>
      <c r="Z2153" s="66" t="s">
        <v>467</v>
      </c>
      <c r="AA2153" s="66" t="str">
        <f>IF(OR(VLOOKUP(Table1[[#This Row],[sheet]],Prg!$A$7:$F$31,6,FALSE)=Prg!$O$2,VLOOKUP(Table1[[#This Row],[sheet]],Prg!$A$7:$F$31,6,FALSE)=Prg!$O$3),"Yes","No")</f>
        <v>No</v>
      </c>
      <c r="AB2153" s="66" t="s">
        <v>2</v>
      </c>
      <c r="AC2153" s="72">
        <v>20</v>
      </c>
      <c r="AD2153" s="66">
        <f ca="1">IF(ISERROR(VLOOKUP(Table1[[#This Row],[item]],INDIRECT("'"&amp;Table1[[#This Row],[sheet]]&amp;"'!$A$8:$T$42"),Table1[[#This Row],[r]],FALSE)),"",VLOOKUP(Table1[[#This Row],[item]],INDIRECT("'"&amp;Table1[[#This Row],[sheet]]&amp;"'!$A$8:$T$42"),Table1[[#This Row],[r]],FALSE))</f>
        <v>0</v>
      </c>
      <c r="AE2153" s="72" t="str">
        <f>IF(VLOOKUP(Table1[[#This Row],[sheet]],Prg!$A$7:$J$31,10,FALSE)="","",VLOOKUP(Table1[[#This Row],[sheet]],Prg!$A$7:$J$31,10,FALSE)*1)</f>
        <v/>
      </c>
      <c r="AF2153" s="72">
        <f>VLOOKUP(Table1[[#This Row],[sheet]],Prg!$A$7:$J$31,5,FALSE)</f>
        <v>0</v>
      </c>
      <c r="AG2153" s="72">
        <f>ROW()</f>
        <v>2153</v>
      </c>
    </row>
    <row r="2154" spans="24:33" hidden="1" x14ac:dyDescent="0.3">
      <c r="X2154" s="66">
        <v>12</v>
      </c>
      <c r="Y2154" s="66" t="s">
        <v>473</v>
      </c>
      <c r="Z2154" s="66" t="s">
        <v>1</v>
      </c>
      <c r="AA2154" s="66" t="str">
        <f>IF(OR(VLOOKUP(Table1[[#This Row],[sheet]],Prg!$A$7:$F$31,6,FALSE)=Prg!$O$2,VLOOKUP(Table1[[#This Row],[sheet]],Prg!$A$7:$F$31,6,FALSE)=Prg!$O$3),"Yes","No")</f>
        <v>No</v>
      </c>
      <c r="AB2154" s="66" t="s">
        <v>2</v>
      </c>
      <c r="AC2154" s="72">
        <v>20</v>
      </c>
      <c r="AD2154" s="66">
        <f ca="1">IF(ISERROR(VLOOKUP(Table1[[#This Row],[item]],INDIRECT("'"&amp;Table1[[#This Row],[sheet]]&amp;"'!$A$8:$T$42"),Table1[[#This Row],[r]],FALSE)),"",VLOOKUP(Table1[[#This Row],[item]],INDIRECT("'"&amp;Table1[[#This Row],[sheet]]&amp;"'!$A$8:$T$42"),Table1[[#This Row],[r]],FALSE))</f>
        <v>0</v>
      </c>
      <c r="AE2154" s="72" t="str">
        <f>IF(VLOOKUP(Table1[[#This Row],[sheet]],Prg!$A$7:$J$31,10,FALSE)="","",VLOOKUP(Table1[[#This Row],[sheet]],Prg!$A$7:$J$31,10,FALSE)*1)</f>
        <v/>
      </c>
      <c r="AF2154" s="72">
        <f>VLOOKUP(Table1[[#This Row],[sheet]],Prg!$A$7:$J$31,5,FALSE)</f>
        <v>0</v>
      </c>
      <c r="AG2154" s="72">
        <f>ROW()</f>
        <v>2154</v>
      </c>
    </row>
    <row r="2155" spans="24:33" hidden="1" x14ac:dyDescent="0.3">
      <c r="X2155" s="66">
        <v>12</v>
      </c>
      <c r="Y2155" s="66" t="s">
        <v>474</v>
      </c>
      <c r="Z2155" s="66" t="s">
        <v>24</v>
      </c>
      <c r="AA2155" s="66" t="str">
        <f>IF(OR(VLOOKUP(Table1[[#This Row],[sheet]],Prg!$A$7:$F$31,6,FALSE)=Prg!$O$2,VLOOKUP(Table1[[#This Row],[sheet]],Prg!$A$7:$F$31,6,FALSE)=Prg!$O$3),"Yes","No")</f>
        <v>No</v>
      </c>
      <c r="AB2155" s="66" t="s">
        <v>2</v>
      </c>
      <c r="AC2155" s="72">
        <v>20</v>
      </c>
      <c r="AD2155" s="66">
        <f ca="1">IF(ISERROR(VLOOKUP(Table1[[#This Row],[item]],INDIRECT("'"&amp;Table1[[#This Row],[sheet]]&amp;"'!$A$8:$T$42"),Table1[[#This Row],[r]],FALSE)),"",VLOOKUP(Table1[[#This Row],[item]],INDIRECT("'"&amp;Table1[[#This Row],[sheet]]&amp;"'!$A$8:$T$42"),Table1[[#This Row],[r]],FALSE))</f>
        <v>0</v>
      </c>
      <c r="AE2155" s="72" t="str">
        <f>IF(VLOOKUP(Table1[[#This Row],[sheet]],Prg!$A$7:$J$31,10,FALSE)="","",VLOOKUP(Table1[[#This Row],[sheet]],Prg!$A$7:$J$31,10,FALSE)*1)</f>
        <v/>
      </c>
      <c r="AF2155" s="72">
        <f>VLOOKUP(Table1[[#This Row],[sheet]],Prg!$A$7:$J$31,5,FALSE)</f>
        <v>0</v>
      </c>
      <c r="AG2155" s="72">
        <f>ROW()</f>
        <v>2155</v>
      </c>
    </row>
    <row r="2156" spans="24:33" hidden="1" x14ac:dyDescent="0.3">
      <c r="X2156" s="66">
        <v>12</v>
      </c>
      <c r="Y2156" s="66" t="s">
        <v>477</v>
      </c>
      <c r="Z2156" s="66" t="s">
        <v>25</v>
      </c>
      <c r="AA2156" s="66" t="str">
        <f>IF(OR(VLOOKUP(Table1[[#This Row],[sheet]],Prg!$A$7:$F$31,6,FALSE)=Prg!$O$2,VLOOKUP(Table1[[#This Row],[sheet]],Prg!$A$7:$F$31,6,FALSE)=Prg!$O$3),"Yes","No")</f>
        <v>No</v>
      </c>
      <c r="AB2156" s="66" t="s">
        <v>2</v>
      </c>
      <c r="AC2156" s="72">
        <v>20</v>
      </c>
      <c r="AD2156" s="66">
        <f ca="1">IF(ISERROR(VLOOKUP(Table1[[#This Row],[item]],INDIRECT("'"&amp;Table1[[#This Row],[sheet]]&amp;"'!$A$8:$T$42"),Table1[[#This Row],[r]],FALSE)),"",VLOOKUP(Table1[[#This Row],[item]],INDIRECT("'"&amp;Table1[[#This Row],[sheet]]&amp;"'!$A$8:$T$42"),Table1[[#This Row],[r]],FALSE))</f>
        <v>0</v>
      </c>
      <c r="AE2156" s="72" t="str">
        <f>IF(VLOOKUP(Table1[[#This Row],[sheet]],Prg!$A$7:$J$31,10,FALSE)="","",VLOOKUP(Table1[[#This Row],[sheet]],Prg!$A$7:$J$31,10,FALSE)*1)</f>
        <v/>
      </c>
      <c r="AF2156" s="72">
        <f>VLOOKUP(Table1[[#This Row],[sheet]],Prg!$A$7:$J$31,5,FALSE)</f>
        <v>0</v>
      </c>
      <c r="AG2156" s="72">
        <f>ROW()</f>
        <v>2156</v>
      </c>
    </row>
    <row r="2157" spans="24:33" hidden="1" x14ac:dyDescent="0.3">
      <c r="X2157" s="66">
        <v>12</v>
      </c>
      <c r="Y2157" s="66" t="s">
        <v>478</v>
      </c>
      <c r="Z2157" s="66" t="s">
        <v>26</v>
      </c>
      <c r="AA2157" s="66" t="str">
        <f>IF(OR(VLOOKUP(Table1[[#This Row],[sheet]],Prg!$A$7:$F$31,6,FALSE)=Prg!$O$2,VLOOKUP(Table1[[#This Row],[sheet]],Prg!$A$7:$F$31,6,FALSE)=Prg!$O$3),"Yes","No")</f>
        <v>No</v>
      </c>
      <c r="AB2157" s="66" t="s">
        <v>2</v>
      </c>
      <c r="AC2157" s="72">
        <v>20</v>
      </c>
      <c r="AD2157" s="66">
        <f ca="1">IF(ISERROR(VLOOKUP(Table1[[#This Row],[item]],INDIRECT("'"&amp;Table1[[#This Row],[sheet]]&amp;"'!$A$8:$T$42"),Table1[[#This Row],[r]],FALSE)),"",VLOOKUP(Table1[[#This Row],[item]],INDIRECT("'"&amp;Table1[[#This Row],[sheet]]&amp;"'!$A$8:$T$42"),Table1[[#This Row],[r]],FALSE))</f>
        <v>0</v>
      </c>
      <c r="AE2157" s="72" t="str">
        <f>IF(VLOOKUP(Table1[[#This Row],[sheet]],Prg!$A$7:$J$31,10,FALSE)="","",VLOOKUP(Table1[[#This Row],[sheet]],Prg!$A$7:$J$31,10,FALSE)*1)</f>
        <v/>
      </c>
      <c r="AF2157" s="72">
        <f>VLOOKUP(Table1[[#This Row],[sheet]],Prg!$A$7:$J$31,5,FALSE)</f>
        <v>0</v>
      </c>
      <c r="AG2157" s="72">
        <f>ROW()</f>
        <v>2157</v>
      </c>
    </row>
    <row r="2158" spans="24:33" hidden="1" x14ac:dyDescent="0.3">
      <c r="X2158" s="66">
        <v>12</v>
      </c>
      <c r="Y2158" s="66" t="s">
        <v>479</v>
      </c>
      <c r="Z2158" s="66" t="s">
        <v>27</v>
      </c>
      <c r="AA2158" s="66" t="str">
        <f>IF(OR(VLOOKUP(Table1[[#This Row],[sheet]],Prg!$A$7:$F$31,6,FALSE)=Prg!$O$2,VLOOKUP(Table1[[#This Row],[sheet]],Prg!$A$7:$F$31,6,FALSE)=Prg!$O$3),"Yes","No")</f>
        <v>No</v>
      </c>
      <c r="AB2158" s="66" t="s">
        <v>2</v>
      </c>
      <c r="AC2158" s="72">
        <v>20</v>
      </c>
      <c r="AD2158" s="66">
        <f ca="1">IF(ISERROR(VLOOKUP(Table1[[#This Row],[item]],INDIRECT("'"&amp;Table1[[#This Row],[sheet]]&amp;"'!$A$8:$T$42"),Table1[[#This Row],[r]],FALSE)),"",VLOOKUP(Table1[[#This Row],[item]],INDIRECT("'"&amp;Table1[[#This Row],[sheet]]&amp;"'!$A$8:$T$42"),Table1[[#This Row],[r]],FALSE))</f>
        <v>0</v>
      </c>
      <c r="AE2158" s="72" t="str">
        <f>IF(VLOOKUP(Table1[[#This Row],[sheet]],Prg!$A$7:$J$31,10,FALSE)="","",VLOOKUP(Table1[[#This Row],[sheet]],Prg!$A$7:$J$31,10,FALSE)*1)</f>
        <v/>
      </c>
      <c r="AF2158" s="72">
        <f>VLOOKUP(Table1[[#This Row],[sheet]],Prg!$A$7:$J$31,5,FALSE)</f>
        <v>0</v>
      </c>
      <c r="AG2158" s="72">
        <f>ROW()</f>
        <v>2158</v>
      </c>
    </row>
    <row r="2159" spans="24:33" hidden="1" x14ac:dyDescent="0.3">
      <c r="X2159" s="66">
        <v>12</v>
      </c>
      <c r="Y2159" s="66" t="s">
        <v>475</v>
      </c>
      <c r="Z2159" s="66" t="s">
        <v>28</v>
      </c>
      <c r="AA2159" s="66" t="str">
        <f>IF(OR(VLOOKUP(Table1[[#This Row],[sheet]],Prg!$A$7:$F$31,6,FALSE)=Prg!$O$2,VLOOKUP(Table1[[#This Row],[sheet]],Prg!$A$7:$F$31,6,FALSE)=Prg!$O$3),"Yes","No")</f>
        <v>No</v>
      </c>
      <c r="AB2159" s="66" t="s">
        <v>2</v>
      </c>
      <c r="AC2159" s="72">
        <v>20</v>
      </c>
      <c r="AD2159" s="66">
        <f ca="1">IF(ISERROR(VLOOKUP(Table1[[#This Row],[item]],INDIRECT("'"&amp;Table1[[#This Row],[sheet]]&amp;"'!$A$8:$T$42"),Table1[[#This Row],[r]],FALSE)),"",VLOOKUP(Table1[[#This Row],[item]],INDIRECT("'"&amp;Table1[[#This Row],[sheet]]&amp;"'!$A$8:$T$42"),Table1[[#This Row],[r]],FALSE))</f>
        <v>0</v>
      </c>
      <c r="AE2159" s="72" t="str">
        <f>IF(VLOOKUP(Table1[[#This Row],[sheet]],Prg!$A$7:$J$31,10,FALSE)="","",VLOOKUP(Table1[[#This Row],[sheet]],Prg!$A$7:$J$31,10,FALSE)*1)</f>
        <v/>
      </c>
      <c r="AF2159" s="72">
        <f>VLOOKUP(Table1[[#This Row],[sheet]],Prg!$A$7:$J$31,5,FALSE)</f>
        <v>0</v>
      </c>
      <c r="AG2159" s="72">
        <f>ROW()</f>
        <v>2159</v>
      </c>
    </row>
    <row r="2160" spans="24:33" hidden="1" x14ac:dyDescent="0.3">
      <c r="X2160" s="66">
        <v>12</v>
      </c>
      <c r="Y2160" s="66" t="s">
        <v>480</v>
      </c>
      <c r="Z2160" s="66" t="s">
        <v>29</v>
      </c>
      <c r="AA2160" s="66" t="str">
        <f>IF(OR(VLOOKUP(Table1[[#This Row],[sheet]],Prg!$A$7:$F$31,6,FALSE)=Prg!$O$2,VLOOKUP(Table1[[#This Row],[sheet]],Prg!$A$7:$F$31,6,FALSE)=Prg!$O$3),"Yes","No")</f>
        <v>No</v>
      </c>
      <c r="AB2160" s="66" t="s">
        <v>2</v>
      </c>
      <c r="AC2160" s="72">
        <v>20</v>
      </c>
      <c r="AD2160" s="66">
        <f ca="1">IF(ISERROR(VLOOKUP(Table1[[#This Row],[item]],INDIRECT("'"&amp;Table1[[#This Row],[sheet]]&amp;"'!$A$8:$T$42"),Table1[[#This Row],[r]],FALSE)),"",VLOOKUP(Table1[[#This Row],[item]],INDIRECT("'"&amp;Table1[[#This Row],[sheet]]&amp;"'!$A$8:$T$42"),Table1[[#This Row],[r]],FALSE))</f>
        <v>0</v>
      </c>
      <c r="AE2160" s="72" t="str">
        <f>IF(VLOOKUP(Table1[[#This Row],[sheet]],Prg!$A$7:$J$31,10,FALSE)="","",VLOOKUP(Table1[[#This Row],[sheet]],Prg!$A$7:$J$31,10,FALSE)*1)</f>
        <v/>
      </c>
      <c r="AF2160" s="72">
        <f>VLOOKUP(Table1[[#This Row],[sheet]],Prg!$A$7:$J$31,5,FALSE)</f>
        <v>0</v>
      </c>
      <c r="AG2160" s="72">
        <f>ROW()</f>
        <v>2160</v>
      </c>
    </row>
    <row r="2161" spans="24:33" hidden="1" x14ac:dyDescent="0.3">
      <c r="X2161" s="66">
        <v>12</v>
      </c>
      <c r="Y2161" s="66" t="s">
        <v>481</v>
      </c>
      <c r="Z2161" s="66" t="s">
        <v>30</v>
      </c>
      <c r="AA2161" s="66" t="str">
        <f>IF(OR(VLOOKUP(Table1[[#This Row],[sheet]],Prg!$A$7:$F$31,6,FALSE)=Prg!$O$2,VLOOKUP(Table1[[#This Row],[sheet]],Prg!$A$7:$F$31,6,FALSE)=Prg!$O$3),"Yes","No")</f>
        <v>No</v>
      </c>
      <c r="AB2161" s="66" t="s">
        <v>2</v>
      </c>
      <c r="AC2161" s="72">
        <v>20</v>
      </c>
      <c r="AD2161" s="66">
        <f ca="1">IF(ISERROR(VLOOKUP(Table1[[#This Row],[item]],INDIRECT("'"&amp;Table1[[#This Row],[sheet]]&amp;"'!$A$8:$T$42"),Table1[[#This Row],[r]],FALSE)),"",VLOOKUP(Table1[[#This Row],[item]],INDIRECT("'"&amp;Table1[[#This Row],[sheet]]&amp;"'!$A$8:$T$42"),Table1[[#This Row],[r]],FALSE))</f>
        <v>0</v>
      </c>
      <c r="AE2161" s="72" t="str">
        <f>IF(VLOOKUP(Table1[[#This Row],[sheet]],Prg!$A$7:$J$31,10,FALSE)="","",VLOOKUP(Table1[[#This Row],[sheet]],Prg!$A$7:$J$31,10,FALSE)*1)</f>
        <v/>
      </c>
      <c r="AF2161" s="72">
        <f>VLOOKUP(Table1[[#This Row],[sheet]],Prg!$A$7:$J$31,5,FALSE)</f>
        <v>0</v>
      </c>
      <c r="AG2161" s="72">
        <f>ROW()</f>
        <v>2161</v>
      </c>
    </row>
    <row r="2162" spans="24:33" hidden="1" x14ac:dyDescent="0.3">
      <c r="X2162" s="66">
        <v>12</v>
      </c>
      <c r="Y2162" s="66" t="s">
        <v>482</v>
      </c>
      <c r="Z2162" s="66" t="s">
        <v>27</v>
      </c>
      <c r="AA2162" s="66" t="str">
        <f>IF(OR(VLOOKUP(Table1[[#This Row],[sheet]],Prg!$A$7:$F$31,6,FALSE)=Prg!$O$2,VLOOKUP(Table1[[#This Row],[sheet]],Prg!$A$7:$F$31,6,FALSE)=Prg!$O$3),"Yes","No")</f>
        <v>No</v>
      </c>
      <c r="AB2162" s="66" t="s">
        <v>2</v>
      </c>
      <c r="AC2162" s="72">
        <v>20</v>
      </c>
      <c r="AD2162" s="66">
        <f ca="1">IF(ISERROR(VLOOKUP(Table1[[#This Row],[item]],INDIRECT("'"&amp;Table1[[#This Row],[sheet]]&amp;"'!$A$8:$T$42"),Table1[[#This Row],[r]],FALSE)),"",VLOOKUP(Table1[[#This Row],[item]],INDIRECT("'"&amp;Table1[[#This Row],[sheet]]&amp;"'!$A$8:$T$42"),Table1[[#This Row],[r]],FALSE))</f>
        <v>0</v>
      </c>
      <c r="AE2162" s="72" t="str">
        <f>IF(VLOOKUP(Table1[[#This Row],[sheet]],Prg!$A$7:$J$31,10,FALSE)="","",VLOOKUP(Table1[[#This Row],[sheet]],Prg!$A$7:$J$31,10,FALSE)*1)</f>
        <v/>
      </c>
      <c r="AF2162" s="72">
        <f>VLOOKUP(Table1[[#This Row],[sheet]],Prg!$A$7:$J$31,5,FALSE)</f>
        <v>0</v>
      </c>
      <c r="AG2162" s="72">
        <f>ROW()</f>
        <v>2162</v>
      </c>
    </row>
    <row r="2163" spans="24:33" hidden="1" x14ac:dyDescent="0.3">
      <c r="X2163" s="66">
        <v>12</v>
      </c>
      <c r="Y2163" s="66" t="s">
        <v>476</v>
      </c>
      <c r="Z2163" s="66" t="s">
        <v>469</v>
      </c>
      <c r="AA2163" s="66" t="str">
        <f>IF(OR(VLOOKUP(Table1[[#This Row],[sheet]],Prg!$A$7:$F$31,6,FALSE)=Prg!$O$2,VLOOKUP(Table1[[#This Row],[sheet]],Prg!$A$7:$F$31,6,FALSE)=Prg!$O$3),"Yes","No")</f>
        <v>No</v>
      </c>
      <c r="AB2163" s="66" t="s">
        <v>2</v>
      </c>
      <c r="AC2163" s="72">
        <v>20</v>
      </c>
      <c r="AD2163" s="66">
        <f ca="1">IF(ISERROR(VLOOKUP(Table1[[#This Row],[item]],INDIRECT("'"&amp;Table1[[#This Row],[sheet]]&amp;"'!$A$8:$T$42"),Table1[[#This Row],[r]],FALSE)),"",VLOOKUP(Table1[[#This Row],[item]],INDIRECT("'"&amp;Table1[[#This Row],[sheet]]&amp;"'!$A$8:$T$42"),Table1[[#This Row],[r]],FALSE))</f>
        <v>0</v>
      </c>
      <c r="AE2163" s="72" t="str">
        <f>IF(VLOOKUP(Table1[[#This Row],[sheet]],Prg!$A$7:$J$31,10,FALSE)="","",VLOOKUP(Table1[[#This Row],[sheet]],Prg!$A$7:$J$31,10,FALSE)*1)</f>
        <v/>
      </c>
      <c r="AF2163" s="72">
        <f>VLOOKUP(Table1[[#This Row],[sheet]],Prg!$A$7:$J$31,5,FALSE)</f>
        <v>0</v>
      </c>
      <c r="AG2163" s="72">
        <f>ROW()</f>
        <v>2163</v>
      </c>
    </row>
    <row r="2164" spans="24:33" hidden="1" x14ac:dyDescent="0.3">
      <c r="X2164" s="66">
        <v>12</v>
      </c>
      <c r="Y2164" s="66" t="s">
        <v>483</v>
      </c>
      <c r="Z2164" s="66" t="s">
        <v>470</v>
      </c>
      <c r="AA2164" s="66" t="str">
        <f>IF(OR(VLOOKUP(Table1[[#This Row],[sheet]],Prg!$A$7:$F$31,6,FALSE)=Prg!$O$2,VLOOKUP(Table1[[#This Row],[sheet]],Prg!$A$7:$F$31,6,FALSE)=Prg!$O$3),"Yes","No")</f>
        <v>No</v>
      </c>
      <c r="AB2164" s="66" t="s">
        <v>2</v>
      </c>
      <c r="AC2164" s="72">
        <v>20</v>
      </c>
      <c r="AD2164" s="66">
        <f ca="1">IF(ISERROR(VLOOKUP(Table1[[#This Row],[item]],INDIRECT("'"&amp;Table1[[#This Row],[sheet]]&amp;"'!$A$8:$T$42"),Table1[[#This Row],[r]],FALSE)),"",VLOOKUP(Table1[[#This Row],[item]],INDIRECT("'"&amp;Table1[[#This Row],[sheet]]&amp;"'!$A$8:$T$42"),Table1[[#This Row],[r]],FALSE))</f>
        <v>0</v>
      </c>
      <c r="AE2164" s="72" t="str">
        <f>IF(VLOOKUP(Table1[[#This Row],[sheet]],Prg!$A$7:$J$31,10,FALSE)="","",VLOOKUP(Table1[[#This Row],[sheet]],Prg!$A$7:$J$31,10,FALSE)*1)</f>
        <v/>
      </c>
      <c r="AF2164" s="72">
        <f>VLOOKUP(Table1[[#This Row],[sheet]],Prg!$A$7:$J$31,5,FALSE)</f>
        <v>0</v>
      </c>
      <c r="AG2164" s="72">
        <f>ROW()</f>
        <v>2164</v>
      </c>
    </row>
    <row r="2165" spans="24:33" hidden="1" x14ac:dyDescent="0.3">
      <c r="X2165" s="66">
        <v>12</v>
      </c>
      <c r="Y2165" s="66" t="s">
        <v>484</v>
      </c>
      <c r="Z2165" s="66" t="s">
        <v>471</v>
      </c>
      <c r="AA2165" s="66" t="str">
        <f>IF(OR(VLOOKUP(Table1[[#This Row],[sheet]],Prg!$A$7:$F$31,6,FALSE)=Prg!$O$2,VLOOKUP(Table1[[#This Row],[sheet]],Prg!$A$7:$F$31,6,FALSE)=Prg!$O$3),"Yes","No")</f>
        <v>No</v>
      </c>
      <c r="AB2165" s="66" t="s">
        <v>2</v>
      </c>
      <c r="AC2165" s="72">
        <v>20</v>
      </c>
      <c r="AD2165" s="66">
        <f ca="1">IF(ISERROR(VLOOKUP(Table1[[#This Row],[item]],INDIRECT("'"&amp;Table1[[#This Row],[sheet]]&amp;"'!$A$8:$T$42"),Table1[[#This Row],[r]],FALSE)),"",VLOOKUP(Table1[[#This Row],[item]],INDIRECT("'"&amp;Table1[[#This Row],[sheet]]&amp;"'!$A$8:$T$42"),Table1[[#This Row],[r]],FALSE))</f>
        <v>0</v>
      </c>
      <c r="AE2165" s="72" t="str">
        <f>IF(VLOOKUP(Table1[[#This Row],[sheet]],Prg!$A$7:$J$31,10,FALSE)="","",VLOOKUP(Table1[[#This Row],[sheet]],Prg!$A$7:$J$31,10,FALSE)*1)</f>
        <v/>
      </c>
      <c r="AF2165" s="72">
        <f>VLOOKUP(Table1[[#This Row],[sheet]],Prg!$A$7:$J$31,5,FALSE)</f>
        <v>0</v>
      </c>
      <c r="AG2165" s="72">
        <f>ROW()</f>
        <v>2165</v>
      </c>
    </row>
    <row r="2166" spans="24:33" hidden="1" x14ac:dyDescent="0.3">
      <c r="X2166" s="66">
        <v>12</v>
      </c>
      <c r="Y2166" s="66" t="s">
        <v>485</v>
      </c>
      <c r="Z2166" s="66" t="s">
        <v>472</v>
      </c>
      <c r="AA2166" s="66" t="str">
        <f>IF(OR(VLOOKUP(Table1[[#This Row],[sheet]],Prg!$A$7:$F$31,6,FALSE)=Prg!$O$2,VLOOKUP(Table1[[#This Row],[sheet]],Prg!$A$7:$F$31,6,FALSE)=Prg!$O$3),"Yes","No")</f>
        <v>No</v>
      </c>
      <c r="AB2166" s="66" t="s">
        <v>2</v>
      </c>
      <c r="AC2166" s="72">
        <v>20</v>
      </c>
      <c r="AD2166" s="66">
        <f ca="1">IF(ISERROR(VLOOKUP(Table1[[#This Row],[item]],INDIRECT("'"&amp;Table1[[#This Row],[sheet]]&amp;"'!$A$8:$T$42"),Table1[[#This Row],[r]],FALSE)),"",VLOOKUP(Table1[[#This Row],[item]],INDIRECT("'"&amp;Table1[[#This Row],[sheet]]&amp;"'!$A$8:$T$42"),Table1[[#This Row],[r]],FALSE))</f>
        <v>0</v>
      </c>
      <c r="AE2166" s="72" t="str">
        <f>IF(VLOOKUP(Table1[[#This Row],[sheet]],Prg!$A$7:$J$31,10,FALSE)="","",VLOOKUP(Table1[[#This Row],[sheet]],Prg!$A$7:$J$31,10,FALSE)*1)</f>
        <v/>
      </c>
      <c r="AF2166" s="72">
        <f>VLOOKUP(Table1[[#This Row],[sheet]],Prg!$A$7:$J$31,5,FALSE)</f>
        <v>0</v>
      </c>
      <c r="AG2166" s="72">
        <f>ROW()</f>
        <v>2166</v>
      </c>
    </row>
    <row r="2167" spans="24:33" hidden="1" x14ac:dyDescent="0.3">
      <c r="X2167" s="66">
        <v>12</v>
      </c>
      <c r="Y2167" s="66" t="s">
        <v>486</v>
      </c>
      <c r="Z2167" s="66" t="s">
        <v>31</v>
      </c>
      <c r="AA2167" s="66" t="str">
        <f>IF(OR(VLOOKUP(Table1[[#This Row],[sheet]],Prg!$A$7:$F$31,6,FALSE)=Prg!$O$2,VLOOKUP(Table1[[#This Row],[sheet]],Prg!$A$7:$F$31,6,FALSE)=Prg!$O$3),"Yes","No")</f>
        <v>No</v>
      </c>
      <c r="AB2167" s="66" t="s">
        <v>2</v>
      </c>
      <c r="AC2167" s="72">
        <v>20</v>
      </c>
      <c r="AD2167" s="66">
        <f ca="1">IF(ISERROR(VLOOKUP(Table1[[#This Row],[item]],INDIRECT("'"&amp;Table1[[#This Row],[sheet]]&amp;"'!$A$8:$T$42"),Table1[[#This Row],[r]],FALSE)),"",VLOOKUP(Table1[[#This Row],[item]],INDIRECT("'"&amp;Table1[[#This Row],[sheet]]&amp;"'!$A$8:$T$42"),Table1[[#This Row],[r]],FALSE))</f>
        <v>0</v>
      </c>
      <c r="AE2167" s="72" t="str">
        <f>IF(VLOOKUP(Table1[[#This Row],[sheet]],Prg!$A$7:$J$31,10,FALSE)="","",VLOOKUP(Table1[[#This Row],[sheet]],Prg!$A$7:$J$31,10,FALSE)*1)</f>
        <v/>
      </c>
      <c r="AF2167" s="72">
        <f>VLOOKUP(Table1[[#This Row],[sheet]],Prg!$A$7:$J$31,5,FALSE)</f>
        <v>0</v>
      </c>
      <c r="AG2167" s="72">
        <f>ROW()</f>
        <v>2167</v>
      </c>
    </row>
    <row r="2168" spans="24:33" hidden="1" x14ac:dyDescent="0.3">
      <c r="X2168" s="66">
        <v>13</v>
      </c>
      <c r="Y2168" s="70" t="s">
        <v>487</v>
      </c>
      <c r="Z2168" s="70" t="s">
        <v>12</v>
      </c>
      <c r="AA2168" s="70" t="str">
        <f>IF(OR(VLOOKUP(Table1[[#This Row],[sheet]],Prg!$A$7:$F$31,6,FALSE)=Prg!$O$2,VLOOKUP(Table1[[#This Row],[sheet]],Prg!$A$7:$F$31,6,FALSE)=Prg!$O$3),"Yes","No")</f>
        <v>No</v>
      </c>
      <c r="AB2168" s="70">
        <v>2022</v>
      </c>
      <c r="AC2168" s="72">
        <v>15</v>
      </c>
      <c r="AD2168" s="66">
        <f ca="1">IF(ISERROR(VLOOKUP(Table1[[#This Row],[item]],INDIRECT("'"&amp;Table1[[#This Row],[sheet]]&amp;"'!$A$8:$T$42"),Table1[[#This Row],[r]],FALSE)),"",VLOOKUP(Table1[[#This Row],[item]],INDIRECT("'"&amp;Table1[[#This Row],[sheet]]&amp;"'!$A$8:$T$42"),Table1[[#This Row],[r]],FALSE))</f>
        <v>0</v>
      </c>
      <c r="AE2168" s="72" t="str">
        <f>IF(VLOOKUP(Table1[[#This Row],[sheet]],Prg!$A$7:$J$31,10,FALSE)="","",VLOOKUP(Table1[[#This Row],[sheet]],Prg!$A$7:$J$31,10,FALSE)*1)</f>
        <v/>
      </c>
      <c r="AF2168" s="72">
        <f>VLOOKUP(Table1[[#This Row],[sheet]],Prg!$A$7:$J$31,5,FALSE)</f>
        <v>0</v>
      </c>
      <c r="AG2168" s="72">
        <f>ROW()</f>
        <v>2168</v>
      </c>
    </row>
    <row r="2169" spans="24:33" hidden="1" x14ac:dyDescent="0.3">
      <c r="X2169" s="66">
        <v>13</v>
      </c>
      <c r="Y2169" s="66" t="s">
        <v>488</v>
      </c>
      <c r="Z2169" s="66" t="s">
        <v>13</v>
      </c>
      <c r="AA2169" s="66" t="str">
        <f>IF(OR(VLOOKUP(Table1[[#This Row],[sheet]],Prg!$A$7:$F$31,6,FALSE)=Prg!$O$2,VLOOKUP(Table1[[#This Row],[sheet]],Prg!$A$7:$F$31,6,FALSE)=Prg!$O$3),"Yes","No")</f>
        <v>No</v>
      </c>
      <c r="AB2169" s="66">
        <v>2022</v>
      </c>
      <c r="AC2169" s="72">
        <v>15</v>
      </c>
      <c r="AD2169" s="66">
        <f ca="1">IF(ISERROR(VLOOKUP(Table1[[#This Row],[item]],INDIRECT("'"&amp;Table1[[#This Row],[sheet]]&amp;"'!$A$8:$T$42"),Table1[[#This Row],[r]],FALSE)),"",VLOOKUP(Table1[[#This Row],[item]],INDIRECT("'"&amp;Table1[[#This Row],[sheet]]&amp;"'!$A$8:$T$42"),Table1[[#This Row],[r]],FALSE))</f>
        <v>0</v>
      </c>
      <c r="AE2169" s="72" t="str">
        <f>IF(VLOOKUP(Table1[[#This Row],[sheet]],Prg!$A$7:$J$31,10,FALSE)="","",VLOOKUP(Table1[[#This Row],[sheet]],Prg!$A$7:$J$31,10,FALSE)*1)</f>
        <v/>
      </c>
      <c r="AF2169" s="72">
        <f>VLOOKUP(Table1[[#This Row],[sheet]],Prg!$A$7:$J$31,5,FALSE)</f>
        <v>0</v>
      </c>
      <c r="AG2169" s="72">
        <f>ROW()</f>
        <v>2169</v>
      </c>
    </row>
    <row r="2170" spans="24:33" hidden="1" x14ac:dyDescent="0.3">
      <c r="X2170" s="66">
        <v>13</v>
      </c>
      <c r="Y2170" s="66" t="s">
        <v>489</v>
      </c>
      <c r="Z2170" s="66" t="s">
        <v>14</v>
      </c>
      <c r="AA2170" s="66" t="str">
        <f>IF(OR(VLOOKUP(Table1[[#This Row],[sheet]],Prg!$A$7:$F$31,6,FALSE)=Prg!$O$2,VLOOKUP(Table1[[#This Row],[sheet]],Prg!$A$7:$F$31,6,FALSE)=Prg!$O$3),"Yes","No")</f>
        <v>No</v>
      </c>
      <c r="AB2170" s="66">
        <v>2022</v>
      </c>
      <c r="AC2170" s="72">
        <v>15</v>
      </c>
      <c r="AD2170" s="66">
        <f ca="1">IF(ISERROR(VLOOKUP(Table1[[#This Row],[item]],INDIRECT("'"&amp;Table1[[#This Row],[sheet]]&amp;"'!$A$8:$T$42"),Table1[[#This Row],[r]],FALSE)),"",VLOOKUP(Table1[[#This Row],[item]],INDIRECT("'"&amp;Table1[[#This Row],[sheet]]&amp;"'!$A$8:$T$42"),Table1[[#This Row],[r]],FALSE))</f>
        <v>0</v>
      </c>
      <c r="AE2170" s="72" t="str">
        <f>IF(VLOOKUP(Table1[[#This Row],[sheet]],Prg!$A$7:$J$31,10,FALSE)="","",VLOOKUP(Table1[[#This Row],[sheet]],Prg!$A$7:$J$31,10,FALSE)*1)</f>
        <v/>
      </c>
      <c r="AF2170" s="72">
        <f>VLOOKUP(Table1[[#This Row],[sheet]],Prg!$A$7:$J$31,5,FALSE)</f>
        <v>0</v>
      </c>
      <c r="AG2170" s="72">
        <f>ROW()</f>
        <v>2170</v>
      </c>
    </row>
    <row r="2171" spans="24:33" hidden="1" x14ac:dyDescent="0.3">
      <c r="X2171" s="66">
        <v>13</v>
      </c>
      <c r="Y2171" s="66" t="s">
        <v>490</v>
      </c>
      <c r="Z2171" s="66" t="s">
        <v>464</v>
      </c>
      <c r="AA2171" s="66" t="str">
        <f>IF(OR(VLOOKUP(Table1[[#This Row],[sheet]],Prg!$A$7:$F$31,6,FALSE)=Prg!$O$2,VLOOKUP(Table1[[#This Row],[sheet]],Prg!$A$7:$F$31,6,FALSE)=Prg!$O$3),"Yes","No")</f>
        <v>No</v>
      </c>
      <c r="AB2171" s="66">
        <v>2022</v>
      </c>
      <c r="AC2171" s="72">
        <v>15</v>
      </c>
      <c r="AD2171" s="66">
        <f ca="1">IF(ISERROR(VLOOKUP(Table1[[#This Row],[item]],INDIRECT("'"&amp;Table1[[#This Row],[sheet]]&amp;"'!$A$8:$T$42"),Table1[[#This Row],[r]],FALSE)),"",VLOOKUP(Table1[[#This Row],[item]],INDIRECT("'"&amp;Table1[[#This Row],[sheet]]&amp;"'!$A$8:$T$42"),Table1[[#This Row],[r]],FALSE))</f>
        <v>0</v>
      </c>
      <c r="AE2171" s="72" t="str">
        <f>IF(VLOOKUP(Table1[[#This Row],[sheet]],Prg!$A$7:$J$31,10,FALSE)="","",VLOOKUP(Table1[[#This Row],[sheet]],Prg!$A$7:$J$31,10,FALSE)*1)</f>
        <v/>
      </c>
      <c r="AF2171" s="72">
        <f>VLOOKUP(Table1[[#This Row],[sheet]],Prg!$A$7:$J$31,5,FALSE)</f>
        <v>0</v>
      </c>
      <c r="AG2171" s="72">
        <f>ROW()</f>
        <v>2171</v>
      </c>
    </row>
    <row r="2172" spans="24:33" hidden="1" x14ac:dyDescent="0.3">
      <c r="X2172" s="66">
        <v>13</v>
      </c>
      <c r="Y2172" s="66" t="s">
        <v>491</v>
      </c>
      <c r="Z2172" s="66" t="s">
        <v>15</v>
      </c>
      <c r="AA2172" s="66" t="str">
        <f>IF(OR(VLOOKUP(Table1[[#This Row],[sheet]],Prg!$A$7:$F$31,6,FALSE)=Prg!$O$2,VLOOKUP(Table1[[#This Row],[sheet]],Prg!$A$7:$F$31,6,FALSE)=Prg!$O$3),"Yes","No")</f>
        <v>No</v>
      </c>
      <c r="AB2172" s="66">
        <v>2022</v>
      </c>
      <c r="AC2172" s="72">
        <v>15</v>
      </c>
      <c r="AD2172" s="66">
        <f ca="1">IF(ISERROR(VLOOKUP(Table1[[#This Row],[item]],INDIRECT("'"&amp;Table1[[#This Row],[sheet]]&amp;"'!$A$8:$T$42"),Table1[[#This Row],[r]],FALSE)),"",VLOOKUP(Table1[[#This Row],[item]],INDIRECT("'"&amp;Table1[[#This Row],[sheet]]&amp;"'!$A$8:$T$42"),Table1[[#This Row],[r]],FALSE))</f>
        <v>0</v>
      </c>
      <c r="AE2172" s="72" t="str">
        <f>IF(VLOOKUP(Table1[[#This Row],[sheet]],Prg!$A$7:$J$31,10,FALSE)="","",VLOOKUP(Table1[[#This Row],[sheet]],Prg!$A$7:$J$31,10,FALSE)*1)</f>
        <v/>
      </c>
      <c r="AF2172" s="72">
        <f>VLOOKUP(Table1[[#This Row],[sheet]],Prg!$A$7:$J$31,5,FALSE)</f>
        <v>0</v>
      </c>
      <c r="AG2172" s="72">
        <f>ROW()</f>
        <v>2172</v>
      </c>
    </row>
    <row r="2173" spans="24:33" hidden="1" x14ac:dyDescent="0.3">
      <c r="X2173" s="66">
        <v>13</v>
      </c>
      <c r="Y2173" s="66" t="s">
        <v>492</v>
      </c>
      <c r="Z2173" s="66" t="s">
        <v>16</v>
      </c>
      <c r="AA2173" s="66" t="str">
        <f>IF(OR(VLOOKUP(Table1[[#This Row],[sheet]],Prg!$A$7:$F$31,6,FALSE)=Prg!$O$2,VLOOKUP(Table1[[#This Row],[sheet]],Prg!$A$7:$F$31,6,FALSE)=Prg!$O$3),"Yes","No")</f>
        <v>No</v>
      </c>
      <c r="AB2173" s="66">
        <v>2022</v>
      </c>
      <c r="AC2173" s="72">
        <v>15</v>
      </c>
      <c r="AD2173" s="66">
        <f ca="1">IF(ISERROR(VLOOKUP(Table1[[#This Row],[item]],INDIRECT("'"&amp;Table1[[#This Row],[sheet]]&amp;"'!$A$8:$T$42"),Table1[[#This Row],[r]],FALSE)),"",VLOOKUP(Table1[[#This Row],[item]],INDIRECT("'"&amp;Table1[[#This Row],[sheet]]&amp;"'!$A$8:$T$42"),Table1[[#This Row],[r]],FALSE))</f>
        <v>0</v>
      </c>
      <c r="AE2173" s="72" t="str">
        <f>IF(VLOOKUP(Table1[[#This Row],[sheet]],Prg!$A$7:$J$31,10,FALSE)="","",VLOOKUP(Table1[[#This Row],[sheet]],Prg!$A$7:$J$31,10,FALSE)*1)</f>
        <v/>
      </c>
      <c r="AF2173" s="72">
        <f>VLOOKUP(Table1[[#This Row],[sheet]],Prg!$A$7:$J$31,5,FALSE)</f>
        <v>0</v>
      </c>
      <c r="AG2173" s="72">
        <f>ROW()</f>
        <v>2173</v>
      </c>
    </row>
    <row r="2174" spans="24:33" hidden="1" x14ac:dyDescent="0.3">
      <c r="X2174" s="66">
        <v>13</v>
      </c>
      <c r="Y2174" s="66" t="s">
        <v>493</v>
      </c>
      <c r="Z2174" s="66" t="s">
        <v>17</v>
      </c>
      <c r="AA2174" s="66" t="str">
        <f>IF(OR(VLOOKUP(Table1[[#This Row],[sheet]],Prg!$A$7:$F$31,6,FALSE)=Prg!$O$2,VLOOKUP(Table1[[#This Row],[sheet]],Prg!$A$7:$F$31,6,FALSE)=Prg!$O$3),"Yes","No")</f>
        <v>No</v>
      </c>
      <c r="AB2174" s="66">
        <v>2022</v>
      </c>
      <c r="AC2174" s="72">
        <v>15</v>
      </c>
      <c r="AD2174" s="66">
        <f ca="1">IF(ISERROR(VLOOKUP(Table1[[#This Row],[item]],INDIRECT("'"&amp;Table1[[#This Row],[sheet]]&amp;"'!$A$8:$T$42"),Table1[[#This Row],[r]],FALSE)),"",VLOOKUP(Table1[[#This Row],[item]],INDIRECT("'"&amp;Table1[[#This Row],[sheet]]&amp;"'!$A$8:$T$42"),Table1[[#This Row],[r]],FALSE))</f>
        <v>0</v>
      </c>
      <c r="AE2174" s="72" t="str">
        <f>IF(VLOOKUP(Table1[[#This Row],[sheet]],Prg!$A$7:$J$31,10,FALSE)="","",VLOOKUP(Table1[[#This Row],[sheet]],Prg!$A$7:$J$31,10,FALSE)*1)</f>
        <v/>
      </c>
      <c r="AF2174" s="72">
        <f>VLOOKUP(Table1[[#This Row],[sheet]],Prg!$A$7:$J$31,5,FALSE)</f>
        <v>0</v>
      </c>
      <c r="AG2174" s="72">
        <f>ROW()</f>
        <v>2174</v>
      </c>
    </row>
    <row r="2175" spans="24:33" hidden="1" x14ac:dyDescent="0.3">
      <c r="X2175" s="66">
        <v>13</v>
      </c>
      <c r="Y2175" s="66" t="s">
        <v>494</v>
      </c>
      <c r="Z2175" s="66" t="s">
        <v>465</v>
      </c>
      <c r="AA2175" s="66" t="str">
        <f>IF(OR(VLOOKUP(Table1[[#This Row],[sheet]],Prg!$A$7:$F$31,6,FALSE)=Prg!$O$2,VLOOKUP(Table1[[#This Row],[sheet]],Prg!$A$7:$F$31,6,FALSE)=Prg!$O$3),"Yes","No")</f>
        <v>No</v>
      </c>
      <c r="AB2175" s="66">
        <v>2022</v>
      </c>
      <c r="AC2175" s="72">
        <v>15</v>
      </c>
      <c r="AD2175" s="66">
        <f ca="1">IF(ISERROR(VLOOKUP(Table1[[#This Row],[item]],INDIRECT("'"&amp;Table1[[#This Row],[sheet]]&amp;"'!$A$8:$T$42"),Table1[[#This Row],[r]],FALSE)),"",VLOOKUP(Table1[[#This Row],[item]],INDIRECT("'"&amp;Table1[[#This Row],[sheet]]&amp;"'!$A$8:$T$42"),Table1[[#This Row],[r]],FALSE))</f>
        <v>0</v>
      </c>
      <c r="AE2175" s="72" t="str">
        <f>IF(VLOOKUP(Table1[[#This Row],[sheet]],Prg!$A$7:$J$31,10,FALSE)="","",VLOOKUP(Table1[[#This Row],[sheet]],Prg!$A$7:$J$31,10,FALSE)*1)</f>
        <v/>
      </c>
      <c r="AF2175" s="72">
        <f>VLOOKUP(Table1[[#This Row],[sheet]],Prg!$A$7:$J$31,5,FALSE)</f>
        <v>0</v>
      </c>
      <c r="AG2175" s="72">
        <f>ROW()</f>
        <v>2175</v>
      </c>
    </row>
    <row r="2176" spans="24:33" hidden="1" x14ac:dyDescent="0.3">
      <c r="X2176" s="66">
        <v>13</v>
      </c>
      <c r="Y2176" s="66" t="s">
        <v>495</v>
      </c>
      <c r="Z2176" s="66" t="s">
        <v>18</v>
      </c>
      <c r="AA2176" s="66" t="str">
        <f>IF(OR(VLOOKUP(Table1[[#This Row],[sheet]],Prg!$A$7:$F$31,6,FALSE)=Prg!$O$2,VLOOKUP(Table1[[#This Row],[sheet]],Prg!$A$7:$F$31,6,FALSE)=Prg!$O$3),"Yes","No")</f>
        <v>No</v>
      </c>
      <c r="AB2176" s="66">
        <v>2022</v>
      </c>
      <c r="AC2176" s="72">
        <v>15</v>
      </c>
      <c r="AD2176" s="66">
        <f ca="1">IF(ISERROR(VLOOKUP(Table1[[#This Row],[item]],INDIRECT("'"&amp;Table1[[#This Row],[sheet]]&amp;"'!$A$8:$T$42"),Table1[[#This Row],[r]],FALSE)),"",VLOOKUP(Table1[[#This Row],[item]],INDIRECT("'"&amp;Table1[[#This Row],[sheet]]&amp;"'!$A$8:$T$42"),Table1[[#This Row],[r]],FALSE))</f>
        <v>0</v>
      </c>
      <c r="AE2176" s="72" t="str">
        <f>IF(VLOOKUP(Table1[[#This Row],[sheet]],Prg!$A$7:$J$31,10,FALSE)="","",VLOOKUP(Table1[[#This Row],[sheet]],Prg!$A$7:$J$31,10,FALSE)*1)</f>
        <v/>
      </c>
      <c r="AF2176" s="72">
        <f>VLOOKUP(Table1[[#This Row],[sheet]],Prg!$A$7:$J$31,5,FALSE)</f>
        <v>0</v>
      </c>
      <c r="AG2176" s="72">
        <f>ROW()</f>
        <v>2176</v>
      </c>
    </row>
    <row r="2177" spans="24:33" hidden="1" x14ac:dyDescent="0.3">
      <c r="X2177" s="66">
        <v>13</v>
      </c>
      <c r="Y2177" s="66" t="s">
        <v>496</v>
      </c>
      <c r="Z2177" s="66" t="s">
        <v>19</v>
      </c>
      <c r="AA2177" s="66" t="str">
        <f>IF(OR(VLOOKUP(Table1[[#This Row],[sheet]],Prg!$A$7:$F$31,6,FALSE)=Prg!$O$2,VLOOKUP(Table1[[#This Row],[sheet]],Prg!$A$7:$F$31,6,FALSE)=Prg!$O$3),"Yes","No")</f>
        <v>No</v>
      </c>
      <c r="AB2177" s="66">
        <v>2022</v>
      </c>
      <c r="AC2177" s="72">
        <v>15</v>
      </c>
      <c r="AD2177" s="66">
        <f ca="1">IF(ISERROR(VLOOKUP(Table1[[#This Row],[item]],INDIRECT("'"&amp;Table1[[#This Row],[sheet]]&amp;"'!$A$8:$T$42"),Table1[[#This Row],[r]],FALSE)),"",VLOOKUP(Table1[[#This Row],[item]],INDIRECT("'"&amp;Table1[[#This Row],[sheet]]&amp;"'!$A$8:$T$42"),Table1[[#This Row],[r]],FALSE))</f>
        <v>0</v>
      </c>
      <c r="AE2177" s="72" t="str">
        <f>IF(VLOOKUP(Table1[[#This Row],[sheet]],Prg!$A$7:$J$31,10,FALSE)="","",VLOOKUP(Table1[[#This Row],[sheet]],Prg!$A$7:$J$31,10,FALSE)*1)</f>
        <v/>
      </c>
      <c r="AF2177" s="72">
        <f>VLOOKUP(Table1[[#This Row],[sheet]],Prg!$A$7:$J$31,5,FALSE)</f>
        <v>0</v>
      </c>
      <c r="AG2177" s="72">
        <f>ROW()</f>
        <v>2177</v>
      </c>
    </row>
    <row r="2178" spans="24:33" hidden="1" x14ac:dyDescent="0.3">
      <c r="X2178" s="66">
        <v>13</v>
      </c>
      <c r="Y2178" s="66" t="s">
        <v>497</v>
      </c>
      <c r="Z2178" s="66" t="s">
        <v>20</v>
      </c>
      <c r="AA2178" s="66" t="str">
        <f>IF(OR(VLOOKUP(Table1[[#This Row],[sheet]],Prg!$A$7:$F$31,6,FALSE)=Prg!$O$2,VLOOKUP(Table1[[#This Row],[sheet]],Prg!$A$7:$F$31,6,FALSE)=Prg!$O$3),"Yes","No")</f>
        <v>No</v>
      </c>
      <c r="AB2178" s="66">
        <v>2022</v>
      </c>
      <c r="AC2178" s="72">
        <v>15</v>
      </c>
      <c r="AD2178" s="66">
        <f ca="1">IF(ISERROR(VLOOKUP(Table1[[#This Row],[item]],INDIRECT("'"&amp;Table1[[#This Row],[sheet]]&amp;"'!$A$8:$T$42"),Table1[[#This Row],[r]],FALSE)),"",VLOOKUP(Table1[[#This Row],[item]],INDIRECT("'"&amp;Table1[[#This Row],[sheet]]&amp;"'!$A$8:$T$42"),Table1[[#This Row],[r]],FALSE))</f>
        <v>0</v>
      </c>
      <c r="AE2178" s="72" t="str">
        <f>IF(VLOOKUP(Table1[[#This Row],[sheet]],Prg!$A$7:$J$31,10,FALSE)="","",VLOOKUP(Table1[[#This Row],[sheet]],Prg!$A$7:$J$31,10,FALSE)*1)</f>
        <v/>
      </c>
      <c r="AF2178" s="72">
        <f>VLOOKUP(Table1[[#This Row],[sheet]],Prg!$A$7:$J$31,5,FALSE)</f>
        <v>0</v>
      </c>
      <c r="AG2178" s="72">
        <f>ROW()</f>
        <v>2178</v>
      </c>
    </row>
    <row r="2179" spans="24:33" hidden="1" x14ac:dyDescent="0.3">
      <c r="X2179" s="66">
        <v>13</v>
      </c>
      <c r="Y2179" s="66" t="s">
        <v>498</v>
      </c>
      <c r="Z2179" s="66" t="s">
        <v>466</v>
      </c>
      <c r="AA2179" s="66" t="str">
        <f>IF(OR(VLOOKUP(Table1[[#This Row],[sheet]],Prg!$A$7:$F$31,6,FALSE)=Prg!$O$2,VLOOKUP(Table1[[#This Row],[sheet]],Prg!$A$7:$F$31,6,FALSE)=Prg!$O$3),"Yes","No")</f>
        <v>No</v>
      </c>
      <c r="AB2179" s="66">
        <v>2022</v>
      </c>
      <c r="AC2179" s="72">
        <v>15</v>
      </c>
      <c r="AD2179" s="66">
        <f ca="1">IF(ISERROR(VLOOKUP(Table1[[#This Row],[item]],INDIRECT("'"&amp;Table1[[#This Row],[sheet]]&amp;"'!$A$8:$T$42"),Table1[[#This Row],[r]],FALSE)),"",VLOOKUP(Table1[[#This Row],[item]],INDIRECT("'"&amp;Table1[[#This Row],[sheet]]&amp;"'!$A$8:$T$42"),Table1[[#This Row],[r]],FALSE))</f>
        <v>0</v>
      </c>
      <c r="AE2179" s="72" t="str">
        <f>IF(VLOOKUP(Table1[[#This Row],[sheet]],Prg!$A$7:$J$31,10,FALSE)="","",VLOOKUP(Table1[[#This Row],[sheet]],Prg!$A$7:$J$31,10,FALSE)*1)</f>
        <v/>
      </c>
      <c r="AF2179" s="72">
        <f>VLOOKUP(Table1[[#This Row],[sheet]],Prg!$A$7:$J$31,5,FALSE)</f>
        <v>0</v>
      </c>
      <c r="AG2179" s="72">
        <f>ROW()</f>
        <v>2179</v>
      </c>
    </row>
    <row r="2180" spans="24:33" hidden="1" x14ac:dyDescent="0.3">
      <c r="X2180" s="66">
        <v>13</v>
      </c>
      <c r="Y2180" s="66" t="s">
        <v>499</v>
      </c>
      <c r="Z2180" s="66" t="s">
        <v>21</v>
      </c>
      <c r="AA2180" s="66" t="str">
        <f>IF(OR(VLOOKUP(Table1[[#This Row],[sheet]],Prg!$A$7:$F$31,6,FALSE)=Prg!$O$2,VLOOKUP(Table1[[#This Row],[sheet]],Prg!$A$7:$F$31,6,FALSE)=Prg!$O$3),"Yes","No")</f>
        <v>No</v>
      </c>
      <c r="AB2180" s="66">
        <v>2022</v>
      </c>
      <c r="AC2180" s="72">
        <v>15</v>
      </c>
      <c r="AD2180" s="66">
        <f ca="1">IF(ISERROR(VLOOKUP(Table1[[#This Row],[item]],INDIRECT("'"&amp;Table1[[#This Row],[sheet]]&amp;"'!$A$8:$T$42"),Table1[[#This Row],[r]],FALSE)),"",VLOOKUP(Table1[[#This Row],[item]],INDIRECT("'"&amp;Table1[[#This Row],[sheet]]&amp;"'!$A$8:$T$42"),Table1[[#This Row],[r]],FALSE))</f>
        <v>0</v>
      </c>
      <c r="AE2180" s="72" t="str">
        <f>IF(VLOOKUP(Table1[[#This Row],[sheet]],Prg!$A$7:$J$31,10,FALSE)="","",VLOOKUP(Table1[[#This Row],[sheet]],Prg!$A$7:$J$31,10,FALSE)*1)</f>
        <v/>
      </c>
      <c r="AF2180" s="72">
        <f>VLOOKUP(Table1[[#This Row],[sheet]],Prg!$A$7:$J$31,5,FALSE)</f>
        <v>0</v>
      </c>
      <c r="AG2180" s="72">
        <f>ROW()</f>
        <v>2180</v>
      </c>
    </row>
    <row r="2181" spans="24:33" hidden="1" x14ac:dyDescent="0.3">
      <c r="X2181" s="66">
        <v>13</v>
      </c>
      <c r="Y2181" s="66" t="s">
        <v>500</v>
      </c>
      <c r="Z2181" s="66" t="s">
        <v>22</v>
      </c>
      <c r="AA2181" s="66" t="str">
        <f>IF(OR(VLOOKUP(Table1[[#This Row],[sheet]],Prg!$A$7:$F$31,6,FALSE)=Prg!$O$2,VLOOKUP(Table1[[#This Row],[sheet]],Prg!$A$7:$F$31,6,FALSE)=Prg!$O$3),"Yes","No")</f>
        <v>No</v>
      </c>
      <c r="AB2181" s="66">
        <v>2022</v>
      </c>
      <c r="AC2181" s="72">
        <v>15</v>
      </c>
      <c r="AD2181" s="66">
        <f ca="1">IF(ISERROR(VLOOKUP(Table1[[#This Row],[item]],INDIRECT("'"&amp;Table1[[#This Row],[sheet]]&amp;"'!$A$8:$T$42"),Table1[[#This Row],[r]],FALSE)),"",VLOOKUP(Table1[[#This Row],[item]],INDIRECT("'"&amp;Table1[[#This Row],[sheet]]&amp;"'!$A$8:$T$42"),Table1[[#This Row],[r]],FALSE))</f>
        <v>0</v>
      </c>
      <c r="AE2181" s="72" t="str">
        <f>IF(VLOOKUP(Table1[[#This Row],[sheet]],Prg!$A$7:$J$31,10,FALSE)="","",VLOOKUP(Table1[[#This Row],[sheet]],Prg!$A$7:$J$31,10,FALSE)*1)</f>
        <v/>
      </c>
      <c r="AF2181" s="72">
        <f>VLOOKUP(Table1[[#This Row],[sheet]],Prg!$A$7:$J$31,5,FALSE)</f>
        <v>0</v>
      </c>
      <c r="AG2181" s="72">
        <f>ROW()</f>
        <v>2181</v>
      </c>
    </row>
    <row r="2182" spans="24:33" hidden="1" x14ac:dyDescent="0.3">
      <c r="X2182" s="66">
        <v>13</v>
      </c>
      <c r="Y2182" s="66" t="s">
        <v>501</v>
      </c>
      <c r="Z2182" s="66" t="s">
        <v>23</v>
      </c>
      <c r="AA2182" s="66" t="str">
        <f>IF(OR(VLOOKUP(Table1[[#This Row],[sheet]],Prg!$A$7:$F$31,6,FALSE)=Prg!$O$2,VLOOKUP(Table1[[#This Row],[sheet]],Prg!$A$7:$F$31,6,FALSE)=Prg!$O$3),"Yes","No")</f>
        <v>No</v>
      </c>
      <c r="AB2182" s="66">
        <v>2022</v>
      </c>
      <c r="AC2182" s="72">
        <v>15</v>
      </c>
      <c r="AD2182" s="66">
        <f ca="1">IF(ISERROR(VLOOKUP(Table1[[#This Row],[item]],INDIRECT("'"&amp;Table1[[#This Row],[sheet]]&amp;"'!$A$8:$T$42"),Table1[[#This Row],[r]],FALSE)),"",VLOOKUP(Table1[[#This Row],[item]],INDIRECT("'"&amp;Table1[[#This Row],[sheet]]&amp;"'!$A$8:$T$42"),Table1[[#This Row],[r]],FALSE))</f>
        <v>0</v>
      </c>
      <c r="AE2182" s="72" t="str">
        <f>IF(VLOOKUP(Table1[[#This Row],[sheet]],Prg!$A$7:$J$31,10,FALSE)="","",VLOOKUP(Table1[[#This Row],[sheet]],Prg!$A$7:$J$31,10,FALSE)*1)</f>
        <v/>
      </c>
      <c r="AF2182" s="72">
        <f>VLOOKUP(Table1[[#This Row],[sheet]],Prg!$A$7:$J$31,5,FALSE)</f>
        <v>0</v>
      </c>
      <c r="AG2182" s="72">
        <f>ROW()</f>
        <v>2182</v>
      </c>
    </row>
    <row r="2183" spans="24:33" hidden="1" x14ac:dyDescent="0.3">
      <c r="X2183" s="66">
        <v>13</v>
      </c>
      <c r="Y2183" s="66" t="s">
        <v>502</v>
      </c>
      <c r="Z2183" s="66" t="s">
        <v>467</v>
      </c>
      <c r="AA2183" s="66" t="str">
        <f>IF(OR(VLOOKUP(Table1[[#This Row],[sheet]],Prg!$A$7:$F$31,6,FALSE)=Prg!$O$2,VLOOKUP(Table1[[#This Row],[sheet]],Prg!$A$7:$F$31,6,FALSE)=Prg!$O$3),"Yes","No")</f>
        <v>No</v>
      </c>
      <c r="AB2183" s="66">
        <v>2022</v>
      </c>
      <c r="AC2183" s="72">
        <v>15</v>
      </c>
      <c r="AD2183" s="66">
        <f ca="1">IF(ISERROR(VLOOKUP(Table1[[#This Row],[item]],INDIRECT("'"&amp;Table1[[#This Row],[sheet]]&amp;"'!$A$8:$T$42"),Table1[[#This Row],[r]],FALSE)),"",VLOOKUP(Table1[[#This Row],[item]],INDIRECT("'"&amp;Table1[[#This Row],[sheet]]&amp;"'!$A$8:$T$42"),Table1[[#This Row],[r]],FALSE))</f>
        <v>0</v>
      </c>
      <c r="AE2183" s="72" t="str">
        <f>IF(VLOOKUP(Table1[[#This Row],[sheet]],Prg!$A$7:$J$31,10,FALSE)="","",VLOOKUP(Table1[[#This Row],[sheet]],Prg!$A$7:$J$31,10,FALSE)*1)</f>
        <v/>
      </c>
      <c r="AF2183" s="72">
        <f>VLOOKUP(Table1[[#This Row],[sheet]],Prg!$A$7:$J$31,5,FALSE)</f>
        <v>0</v>
      </c>
      <c r="AG2183" s="72">
        <f>ROW()</f>
        <v>2183</v>
      </c>
    </row>
    <row r="2184" spans="24:33" hidden="1" x14ac:dyDescent="0.3">
      <c r="X2184" s="66">
        <v>13</v>
      </c>
      <c r="Y2184" s="66" t="s">
        <v>473</v>
      </c>
      <c r="Z2184" s="66" t="s">
        <v>1</v>
      </c>
      <c r="AA2184" s="66" t="str">
        <f>IF(OR(VLOOKUP(Table1[[#This Row],[sheet]],Prg!$A$7:$F$31,6,FALSE)=Prg!$O$2,VLOOKUP(Table1[[#This Row],[sheet]],Prg!$A$7:$F$31,6,FALSE)=Prg!$O$3),"Yes","No")</f>
        <v>No</v>
      </c>
      <c r="AB2184" s="66">
        <v>2022</v>
      </c>
      <c r="AC2184" s="72">
        <v>15</v>
      </c>
      <c r="AD2184" s="66">
        <f ca="1">IF(ISERROR(VLOOKUP(Table1[[#This Row],[item]],INDIRECT("'"&amp;Table1[[#This Row],[sheet]]&amp;"'!$A$8:$T$42"),Table1[[#This Row],[r]],FALSE)),"",VLOOKUP(Table1[[#This Row],[item]],INDIRECT("'"&amp;Table1[[#This Row],[sheet]]&amp;"'!$A$8:$T$42"),Table1[[#This Row],[r]],FALSE))</f>
        <v>0</v>
      </c>
      <c r="AE2184" s="72" t="str">
        <f>IF(VLOOKUP(Table1[[#This Row],[sheet]],Prg!$A$7:$J$31,10,FALSE)="","",VLOOKUP(Table1[[#This Row],[sheet]],Prg!$A$7:$J$31,10,FALSE)*1)</f>
        <v/>
      </c>
      <c r="AF2184" s="72">
        <f>VLOOKUP(Table1[[#This Row],[sheet]],Prg!$A$7:$J$31,5,FALSE)</f>
        <v>0</v>
      </c>
      <c r="AG2184" s="72">
        <f>ROW()</f>
        <v>2184</v>
      </c>
    </row>
    <row r="2185" spans="24:33" hidden="1" x14ac:dyDescent="0.3">
      <c r="X2185" s="66">
        <v>13</v>
      </c>
      <c r="Y2185" s="66" t="s">
        <v>474</v>
      </c>
      <c r="Z2185" s="66" t="s">
        <v>24</v>
      </c>
      <c r="AA2185" s="66" t="str">
        <f>IF(OR(VLOOKUP(Table1[[#This Row],[sheet]],Prg!$A$7:$F$31,6,FALSE)=Prg!$O$2,VLOOKUP(Table1[[#This Row],[sheet]],Prg!$A$7:$F$31,6,FALSE)=Prg!$O$3),"Yes","No")</f>
        <v>No</v>
      </c>
      <c r="AB2185" s="66">
        <v>2022</v>
      </c>
      <c r="AC2185" s="72">
        <v>15</v>
      </c>
      <c r="AD2185" s="66">
        <f ca="1">IF(ISERROR(VLOOKUP(Table1[[#This Row],[item]],INDIRECT("'"&amp;Table1[[#This Row],[sheet]]&amp;"'!$A$8:$T$42"),Table1[[#This Row],[r]],FALSE)),"",VLOOKUP(Table1[[#This Row],[item]],INDIRECT("'"&amp;Table1[[#This Row],[sheet]]&amp;"'!$A$8:$T$42"),Table1[[#This Row],[r]],FALSE))</f>
        <v>0</v>
      </c>
      <c r="AE2185" s="72" t="str">
        <f>IF(VLOOKUP(Table1[[#This Row],[sheet]],Prg!$A$7:$J$31,10,FALSE)="","",VLOOKUP(Table1[[#This Row],[sheet]],Prg!$A$7:$J$31,10,FALSE)*1)</f>
        <v/>
      </c>
      <c r="AF2185" s="72">
        <f>VLOOKUP(Table1[[#This Row],[sheet]],Prg!$A$7:$J$31,5,FALSE)</f>
        <v>0</v>
      </c>
      <c r="AG2185" s="72">
        <f>ROW()</f>
        <v>2185</v>
      </c>
    </row>
    <row r="2186" spans="24:33" hidden="1" x14ac:dyDescent="0.3">
      <c r="X2186" s="66">
        <v>13</v>
      </c>
      <c r="Y2186" s="66" t="s">
        <v>477</v>
      </c>
      <c r="Z2186" s="66" t="s">
        <v>25</v>
      </c>
      <c r="AA2186" s="66" t="str">
        <f>IF(OR(VLOOKUP(Table1[[#This Row],[sheet]],Prg!$A$7:$F$31,6,FALSE)=Prg!$O$2,VLOOKUP(Table1[[#This Row],[sheet]],Prg!$A$7:$F$31,6,FALSE)=Prg!$O$3),"Yes","No")</f>
        <v>No</v>
      </c>
      <c r="AB2186" s="66">
        <v>2022</v>
      </c>
      <c r="AC2186" s="72">
        <v>15</v>
      </c>
      <c r="AD2186" s="66">
        <f ca="1">IF(ISERROR(VLOOKUP(Table1[[#This Row],[item]],INDIRECT("'"&amp;Table1[[#This Row],[sheet]]&amp;"'!$A$8:$T$42"),Table1[[#This Row],[r]],FALSE)),"",VLOOKUP(Table1[[#This Row],[item]],INDIRECT("'"&amp;Table1[[#This Row],[sheet]]&amp;"'!$A$8:$T$42"),Table1[[#This Row],[r]],FALSE))</f>
        <v>0</v>
      </c>
      <c r="AE2186" s="72" t="str">
        <f>IF(VLOOKUP(Table1[[#This Row],[sheet]],Prg!$A$7:$J$31,10,FALSE)="","",VLOOKUP(Table1[[#This Row],[sheet]],Prg!$A$7:$J$31,10,FALSE)*1)</f>
        <v/>
      </c>
      <c r="AF2186" s="72">
        <f>VLOOKUP(Table1[[#This Row],[sheet]],Prg!$A$7:$J$31,5,FALSE)</f>
        <v>0</v>
      </c>
      <c r="AG2186" s="72">
        <f>ROW()</f>
        <v>2186</v>
      </c>
    </row>
    <row r="2187" spans="24:33" hidden="1" x14ac:dyDescent="0.3">
      <c r="X2187" s="66">
        <v>13</v>
      </c>
      <c r="Y2187" s="66" t="s">
        <v>478</v>
      </c>
      <c r="Z2187" s="66" t="s">
        <v>26</v>
      </c>
      <c r="AA2187" s="66" t="str">
        <f>IF(OR(VLOOKUP(Table1[[#This Row],[sheet]],Prg!$A$7:$F$31,6,FALSE)=Prg!$O$2,VLOOKUP(Table1[[#This Row],[sheet]],Prg!$A$7:$F$31,6,FALSE)=Prg!$O$3),"Yes","No")</f>
        <v>No</v>
      </c>
      <c r="AB2187" s="66">
        <v>2022</v>
      </c>
      <c r="AC2187" s="72">
        <v>15</v>
      </c>
      <c r="AD2187" s="66">
        <f ca="1">IF(ISERROR(VLOOKUP(Table1[[#This Row],[item]],INDIRECT("'"&amp;Table1[[#This Row],[sheet]]&amp;"'!$A$8:$T$42"),Table1[[#This Row],[r]],FALSE)),"",VLOOKUP(Table1[[#This Row],[item]],INDIRECT("'"&amp;Table1[[#This Row],[sheet]]&amp;"'!$A$8:$T$42"),Table1[[#This Row],[r]],FALSE))</f>
        <v>0</v>
      </c>
      <c r="AE2187" s="72" t="str">
        <f>IF(VLOOKUP(Table1[[#This Row],[sheet]],Prg!$A$7:$J$31,10,FALSE)="","",VLOOKUP(Table1[[#This Row],[sheet]],Prg!$A$7:$J$31,10,FALSE)*1)</f>
        <v/>
      </c>
      <c r="AF2187" s="72">
        <f>VLOOKUP(Table1[[#This Row],[sheet]],Prg!$A$7:$J$31,5,FALSE)</f>
        <v>0</v>
      </c>
      <c r="AG2187" s="72">
        <f>ROW()</f>
        <v>2187</v>
      </c>
    </row>
    <row r="2188" spans="24:33" hidden="1" x14ac:dyDescent="0.3">
      <c r="X2188" s="66">
        <v>13</v>
      </c>
      <c r="Y2188" s="66" t="s">
        <v>479</v>
      </c>
      <c r="Z2188" s="66" t="s">
        <v>27</v>
      </c>
      <c r="AA2188" s="66" t="str">
        <f>IF(OR(VLOOKUP(Table1[[#This Row],[sheet]],Prg!$A$7:$F$31,6,FALSE)=Prg!$O$2,VLOOKUP(Table1[[#This Row],[sheet]],Prg!$A$7:$F$31,6,FALSE)=Prg!$O$3),"Yes","No")</f>
        <v>No</v>
      </c>
      <c r="AB2188" s="66">
        <v>2022</v>
      </c>
      <c r="AC2188" s="72">
        <v>15</v>
      </c>
      <c r="AD2188" s="66">
        <f ca="1">IF(ISERROR(VLOOKUP(Table1[[#This Row],[item]],INDIRECT("'"&amp;Table1[[#This Row],[sheet]]&amp;"'!$A$8:$T$42"),Table1[[#This Row],[r]],FALSE)),"",VLOOKUP(Table1[[#This Row],[item]],INDIRECT("'"&amp;Table1[[#This Row],[sheet]]&amp;"'!$A$8:$T$42"),Table1[[#This Row],[r]],FALSE))</f>
        <v>0</v>
      </c>
      <c r="AE2188" s="72" t="str">
        <f>IF(VLOOKUP(Table1[[#This Row],[sheet]],Prg!$A$7:$J$31,10,FALSE)="","",VLOOKUP(Table1[[#This Row],[sheet]],Prg!$A$7:$J$31,10,FALSE)*1)</f>
        <v/>
      </c>
      <c r="AF2188" s="72">
        <f>VLOOKUP(Table1[[#This Row],[sheet]],Prg!$A$7:$J$31,5,FALSE)</f>
        <v>0</v>
      </c>
      <c r="AG2188" s="72">
        <f>ROW()</f>
        <v>2188</v>
      </c>
    </row>
    <row r="2189" spans="24:33" hidden="1" x14ac:dyDescent="0.3">
      <c r="X2189" s="66">
        <v>13</v>
      </c>
      <c r="Y2189" s="66" t="s">
        <v>475</v>
      </c>
      <c r="Z2189" s="66" t="s">
        <v>28</v>
      </c>
      <c r="AA2189" s="66" t="str">
        <f>IF(OR(VLOOKUP(Table1[[#This Row],[sheet]],Prg!$A$7:$F$31,6,FALSE)=Prg!$O$2,VLOOKUP(Table1[[#This Row],[sheet]],Prg!$A$7:$F$31,6,FALSE)=Prg!$O$3),"Yes","No")</f>
        <v>No</v>
      </c>
      <c r="AB2189" s="66">
        <v>2022</v>
      </c>
      <c r="AC2189" s="72">
        <v>15</v>
      </c>
      <c r="AD2189" s="66">
        <f ca="1">IF(ISERROR(VLOOKUP(Table1[[#This Row],[item]],INDIRECT("'"&amp;Table1[[#This Row],[sheet]]&amp;"'!$A$8:$T$42"),Table1[[#This Row],[r]],FALSE)),"",VLOOKUP(Table1[[#This Row],[item]],INDIRECT("'"&amp;Table1[[#This Row],[sheet]]&amp;"'!$A$8:$T$42"),Table1[[#This Row],[r]],FALSE))</f>
        <v>0</v>
      </c>
      <c r="AE2189" s="72" t="str">
        <f>IF(VLOOKUP(Table1[[#This Row],[sheet]],Prg!$A$7:$J$31,10,FALSE)="","",VLOOKUP(Table1[[#This Row],[sheet]],Prg!$A$7:$J$31,10,FALSE)*1)</f>
        <v/>
      </c>
      <c r="AF2189" s="72">
        <f>VLOOKUP(Table1[[#This Row],[sheet]],Prg!$A$7:$J$31,5,FALSE)</f>
        <v>0</v>
      </c>
      <c r="AG2189" s="72">
        <f>ROW()</f>
        <v>2189</v>
      </c>
    </row>
    <row r="2190" spans="24:33" hidden="1" x14ac:dyDescent="0.3">
      <c r="X2190" s="66">
        <v>13</v>
      </c>
      <c r="Y2190" s="66" t="s">
        <v>480</v>
      </c>
      <c r="Z2190" s="66" t="s">
        <v>29</v>
      </c>
      <c r="AA2190" s="66" t="str">
        <f>IF(OR(VLOOKUP(Table1[[#This Row],[sheet]],Prg!$A$7:$F$31,6,FALSE)=Prg!$O$2,VLOOKUP(Table1[[#This Row],[sheet]],Prg!$A$7:$F$31,6,FALSE)=Prg!$O$3),"Yes","No")</f>
        <v>No</v>
      </c>
      <c r="AB2190" s="66">
        <v>2022</v>
      </c>
      <c r="AC2190" s="72">
        <v>15</v>
      </c>
      <c r="AD2190" s="66">
        <f ca="1">IF(ISERROR(VLOOKUP(Table1[[#This Row],[item]],INDIRECT("'"&amp;Table1[[#This Row],[sheet]]&amp;"'!$A$8:$T$42"),Table1[[#This Row],[r]],FALSE)),"",VLOOKUP(Table1[[#This Row],[item]],INDIRECT("'"&amp;Table1[[#This Row],[sheet]]&amp;"'!$A$8:$T$42"),Table1[[#This Row],[r]],FALSE))</f>
        <v>0</v>
      </c>
      <c r="AE2190" s="72" t="str">
        <f>IF(VLOOKUP(Table1[[#This Row],[sheet]],Prg!$A$7:$J$31,10,FALSE)="","",VLOOKUP(Table1[[#This Row],[sheet]],Prg!$A$7:$J$31,10,FALSE)*1)</f>
        <v/>
      </c>
      <c r="AF2190" s="72">
        <f>VLOOKUP(Table1[[#This Row],[sheet]],Prg!$A$7:$J$31,5,FALSE)</f>
        <v>0</v>
      </c>
      <c r="AG2190" s="72">
        <f>ROW()</f>
        <v>2190</v>
      </c>
    </row>
    <row r="2191" spans="24:33" hidden="1" x14ac:dyDescent="0.3">
      <c r="X2191" s="66">
        <v>13</v>
      </c>
      <c r="Y2191" s="66" t="s">
        <v>481</v>
      </c>
      <c r="Z2191" s="66" t="s">
        <v>30</v>
      </c>
      <c r="AA2191" s="66" t="str">
        <f>IF(OR(VLOOKUP(Table1[[#This Row],[sheet]],Prg!$A$7:$F$31,6,FALSE)=Prg!$O$2,VLOOKUP(Table1[[#This Row],[sheet]],Prg!$A$7:$F$31,6,FALSE)=Prg!$O$3),"Yes","No")</f>
        <v>No</v>
      </c>
      <c r="AB2191" s="66">
        <v>2022</v>
      </c>
      <c r="AC2191" s="72">
        <v>15</v>
      </c>
      <c r="AD2191" s="66">
        <f ca="1">IF(ISERROR(VLOOKUP(Table1[[#This Row],[item]],INDIRECT("'"&amp;Table1[[#This Row],[sheet]]&amp;"'!$A$8:$T$42"),Table1[[#This Row],[r]],FALSE)),"",VLOOKUP(Table1[[#This Row],[item]],INDIRECT("'"&amp;Table1[[#This Row],[sheet]]&amp;"'!$A$8:$T$42"),Table1[[#This Row],[r]],FALSE))</f>
        <v>0</v>
      </c>
      <c r="AE2191" s="72" t="str">
        <f>IF(VLOOKUP(Table1[[#This Row],[sheet]],Prg!$A$7:$J$31,10,FALSE)="","",VLOOKUP(Table1[[#This Row],[sheet]],Prg!$A$7:$J$31,10,FALSE)*1)</f>
        <v/>
      </c>
      <c r="AF2191" s="72">
        <f>VLOOKUP(Table1[[#This Row],[sheet]],Prg!$A$7:$J$31,5,FALSE)</f>
        <v>0</v>
      </c>
      <c r="AG2191" s="72">
        <f>ROW()</f>
        <v>2191</v>
      </c>
    </row>
    <row r="2192" spans="24:33" hidden="1" x14ac:dyDescent="0.3">
      <c r="X2192" s="66">
        <v>13</v>
      </c>
      <c r="Y2192" s="66" t="s">
        <v>482</v>
      </c>
      <c r="Z2192" s="66" t="s">
        <v>27</v>
      </c>
      <c r="AA2192" s="66" t="str">
        <f>IF(OR(VLOOKUP(Table1[[#This Row],[sheet]],Prg!$A$7:$F$31,6,FALSE)=Prg!$O$2,VLOOKUP(Table1[[#This Row],[sheet]],Prg!$A$7:$F$31,6,FALSE)=Prg!$O$3),"Yes","No")</f>
        <v>No</v>
      </c>
      <c r="AB2192" s="66">
        <v>2022</v>
      </c>
      <c r="AC2192" s="72">
        <v>15</v>
      </c>
      <c r="AD2192" s="66">
        <f ca="1">IF(ISERROR(VLOOKUP(Table1[[#This Row],[item]],INDIRECT("'"&amp;Table1[[#This Row],[sheet]]&amp;"'!$A$8:$T$42"),Table1[[#This Row],[r]],FALSE)),"",VLOOKUP(Table1[[#This Row],[item]],INDIRECT("'"&amp;Table1[[#This Row],[sheet]]&amp;"'!$A$8:$T$42"),Table1[[#This Row],[r]],FALSE))</f>
        <v>0</v>
      </c>
      <c r="AE2192" s="72" t="str">
        <f>IF(VLOOKUP(Table1[[#This Row],[sheet]],Prg!$A$7:$J$31,10,FALSE)="","",VLOOKUP(Table1[[#This Row],[sheet]],Prg!$A$7:$J$31,10,FALSE)*1)</f>
        <v/>
      </c>
      <c r="AF2192" s="72">
        <f>VLOOKUP(Table1[[#This Row],[sheet]],Prg!$A$7:$J$31,5,FALSE)</f>
        <v>0</v>
      </c>
      <c r="AG2192" s="72">
        <f>ROW()</f>
        <v>2192</v>
      </c>
    </row>
    <row r="2193" spans="24:33" hidden="1" x14ac:dyDescent="0.3">
      <c r="X2193" s="66">
        <v>13</v>
      </c>
      <c r="Y2193" s="66" t="s">
        <v>476</v>
      </c>
      <c r="Z2193" s="66" t="s">
        <v>469</v>
      </c>
      <c r="AA2193" s="66" t="str">
        <f>IF(OR(VLOOKUP(Table1[[#This Row],[sheet]],Prg!$A$7:$F$31,6,FALSE)=Prg!$O$2,VLOOKUP(Table1[[#This Row],[sheet]],Prg!$A$7:$F$31,6,FALSE)=Prg!$O$3),"Yes","No")</f>
        <v>No</v>
      </c>
      <c r="AB2193" s="66">
        <v>2022</v>
      </c>
      <c r="AC2193" s="72">
        <v>15</v>
      </c>
      <c r="AD2193" s="66">
        <f ca="1">IF(ISERROR(VLOOKUP(Table1[[#This Row],[item]],INDIRECT("'"&amp;Table1[[#This Row],[sheet]]&amp;"'!$A$8:$T$42"),Table1[[#This Row],[r]],FALSE)),"",VLOOKUP(Table1[[#This Row],[item]],INDIRECT("'"&amp;Table1[[#This Row],[sheet]]&amp;"'!$A$8:$T$42"),Table1[[#This Row],[r]],FALSE))</f>
        <v>0</v>
      </c>
      <c r="AE2193" s="72" t="str">
        <f>IF(VLOOKUP(Table1[[#This Row],[sheet]],Prg!$A$7:$J$31,10,FALSE)="","",VLOOKUP(Table1[[#This Row],[sheet]],Prg!$A$7:$J$31,10,FALSE)*1)</f>
        <v/>
      </c>
      <c r="AF2193" s="72">
        <f>VLOOKUP(Table1[[#This Row],[sheet]],Prg!$A$7:$J$31,5,FALSE)</f>
        <v>0</v>
      </c>
      <c r="AG2193" s="72">
        <f>ROW()</f>
        <v>2193</v>
      </c>
    </row>
    <row r="2194" spans="24:33" hidden="1" x14ac:dyDescent="0.3">
      <c r="X2194" s="66">
        <v>13</v>
      </c>
      <c r="Y2194" s="66" t="s">
        <v>483</v>
      </c>
      <c r="Z2194" s="66" t="s">
        <v>470</v>
      </c>
      <c r="AA2194" s="66" t="str">
        <f>IF(OR(VLOOKUP(Table1[[#This Row],[sheet]],Prg!$A$7:$F$31,6,FALSE)=Prg!$O$2,VLOOKUP(Table1[[#This Row],[sheet]],Prg!$A$7:$F$31,6,FALSE)=Prg!$O$3),"Yes","No")</f>
        <v>No</v>
      </c>
      <c r="AB2194" s="66">
        <v>2022</v>
      </c>
      <c r="AC2194" s="72">
        <v>15</v>
      </c>
      <c r="AD2194" s="66">
        <f ca="1">IF(ISERROR(VLOOKUP(Table1[[#This Row],[item]],INDIRECT("'"&amp;Table1[[#This Row],[sheet]]&amp;"'!$A$8:$T$42"),Table1[[#This Row],[r]],FALSE)),"",VLOOKUP(Table1[[#This Row],[item]],INDIRECT("'"&amp;Table1[[#This Row],[sheet]]&amp;"'!$A$8:$T$42"),Table1[[#This Row],[r]],FALSE))</f>
        <v>0</v>
      </c>
      <c r="AE2194" s="72" t="str">
        <f>IF(VLOOKUP(Table1[[#This Row],[sheet]],Prg!$A$7:$J$31,10,FALSE)="","",VLOOKUP(Table1[[#This Row],[sheet]],Prg!$A$7:$J$31,10,FALSE)*1)</f>
        <v/>
      </c>
      <c r="AF2194" s="72">
        <f>VLOOKUP(Table1[[#This Row],[sheet]],Prg!$A$7:$J$31,5,FALSE)</f>
        <v>0</v>
      </c>
      <c r="AG2194" s="72">
        <f>ROW()</f>
        <v>2194</v>
      </c>
    </row>
    <row r="2195" spans="24:33" hidden="1" x14ac:dyDescent="0.3">
      <c r="X2195" s="66">
        <v>13</v>
      </c>
      <c r="Y2195" s="66" t="s">
        <v>484</v>
      </c>
      <c r="Z2195" s="66" t="s">
        <v>471</v>
      </c>
      <c r="AA2195" s="66" t="str">
        <f>IF(OR(VLOOKUP(Table1[[#This Row],[sheet]],Prg!$A$7:$F$31,6,FALSE)=Prg!$O$2,VLOOKUP(Table1[[#This Row],[sheet]],Prg!$A$7:$F$31,6,FALSE)=Prg!$O$3),"Yes","No")</f>
        <v>No</v>
      </c>
      <c r="AB2195" s="66">
        <v>2022</v>
      </c>
      <c r="AC2195" s="72">
        <v>15</v>
      </c>
      <c r="AD2195" s="66">
        <f ca="1">IF(ISERROR(VLOOKUP(Table1[[#This Row],[item]],INDIRECT("'"&amp;Table1[[#This Row],[sheet]]&amp;"'!$A$8:$T$42"),Table1[[#This Row],[r]],FALSE)),"",VLOOKUP(Table1[[#This Row],[item]],INDIRECT("'"&amp;Table1[[#This Row],[sheet]]&amp;"'!$A$8:$T$42"),Table1[[#This Row],[r]],FALSE))</f>
        <v>0</v>
      </c>
      <c r="AE2195" s="72" t="str">
        <f>IF(VLOOKUP(Table1[[#This Row],[sheet]],Prg!$A$7:$J$31,10,FALSE)="","",VLOOKUP(Table1[[#This Row],[sheet]],Prg!$A$7:$J$31,10,FALSE)*1)</f>
        <v/>
      </c>
      <c r="AF2195" s="72">
        <f>VLOOKUP(Table1[[#This Row],[sheet]],Prg!$A$7:$J$31,5,FALSE)</f>
        <v>0</v>
      </c>
      <c r="AG2195" s="72">
        <f>ROW()</f>
        <v>2195</v>
      </c>
    </row>
    <row r="2196" spans="24:33" hidden="1" x14ac:dyDescent="0.3">
      <c r="X2196" s="66">
        <v>13</v>
      </c>
      <c r="Y2196" s="66" t="s">
        <v>485</v>
      </c>
      <c r="Z2196" s="66" t="s">
        <v>472</v>
      </c>
      <c r="AA2196" s="66" t="str">
        <f>IF(OR(VLOOKUP(Table1[[#This Row],[sheet]],Prg!$A$7:$F$31,6,FALSE)=Prg!$O$2,VLOOKUP(Table1[[#This Row],[sheet]],Prg!$A$7:$F$31,6,FALSE)=Prg!$O$3),"Yes","No")</f>
        <v>No</v>
      </c>
      <c r="AB2196" s="66">
        <v>2022</v>
      </c>
      <c r="AC2196" s="72">
        <v>15</v>
      </c>
      <c r="AD2196" s="66">
        <f ca="1">IF(ISERROR(VLOOKUP(Table1[[#This Row],[item]],INDIRECT("'"&amp;Table1[[#This Row],[sheet]]&amp;"'!$A$8:$T$42"),Table1[[#This Row],[r]],FALSE)),"",VLOOKUP(Table1[[#This Row],[item]],INDIRECT("'"&amp;Table1[[#This Row],[sheet]]&amp;"'!$A$8:$T$42"),Table1[[#This Row],[r]],FALSE))</f>
        <v>0</v>
      </c>
      <c r="AE2196" s="72" t="str">
        <f>IF(VLOOKUP(Table1[[#This Row],[sheet]],Prg!$A$7:$J$31,10,FALSE)="","",VLOOKUP(Table1[[#This Row],[sheet]],Prg!$A$7:$J$31,10,FALSE)*1)</f>
        <v/>
      </c>
      <c r="AF2196" s="72">
        <f>VLOOKUP(Table1[[#This Row],[sheet]],Prg!$A$7:$J$31,5,FALSE)</f>
        <v>0</v>
      </c>
      <c r="AG2196" s="72">
        <f>ROW()</f>
        <v>2196</v>
      </c>
    </row>
    <row r="2197" spans="24:33" hidden="1" x14ac:dyDescent="0.3">
      <c r="X2197" s="66">
        <v>13</v>
      </c>
      <c r="Y2197" s="66" t="s">
        <v>486</v>
      </c>
      <c r="Z2197" s="66" t="s">
        <v>31</v>
      </c>
      <c r="AA2197" s="66" t="str">
        <f>IF(OR(VLOOKUP(Table1[[#This Row],[sheet]],Prg!$A$7:$F$31,6,FALSE)=Prg!$O$2,VLOOKUP(Table1[[#This Row],[sheet]],Prg!$A$7:$F$31,6,FALSE)=Prg!$O$3),"Yes","No")</f>
        <v>No</v>
      </c>
      <c r="AB2197" s="66">
        <v>2022</v>
      </c>
      <c r="AC2197" s="72">
        <v>15</v>
      </c>
      <c r="AD2197" s="66">
        <f ca="1">IF(ISERROR(VLOOKUP(Table1[[#This Row],[item]],INDIRECT("'"&amp;Table1[[#This Row],[sheet]]&amp;"'!$A$8:$T$42"),Table1[[#This Row],[r]],FALSE)),"",VLOOKUP(Table1[[#This Row],[item]],INDIRECT("'"&amp;Table1[[#This Row],[sheet]]&amp;"'!$A$8:$T$42"),Table1[[#This Row],[r]],FALSE))</f>
        <v>0</v>
      </c>
      <c r="AE2197" s="72" t="str">
        <f>IF(VLOOKUP(Table1[[#This Row],[sheet]],Prg!$A$7:$J$31,10,FALSE)="","",VLOOKUP(Table1[[#This Row],[sheet]],Prg!$A$7:$J$31,10,FALSE)*1)</f>
        <v/>
      </c>
      <c r="AF2197" s="72">
        <f>VLOOKUP(Table1[[#This Row],[sheet]],Prg!$A$7:$J$31,5,FALSE)</f>
        <v>0</v>
      </c>
      <c r="AG2197" s="72">
        <f>ROW()</f>
        <v>2197</v>
      </c>
    </row>
    <row r="2198" spans="24:33" hidden="1" x14ac:dyDescent="0.3">
      <c r="X2198" s="66">
        <v>13</v>
      </c>
      <c r="Y2198" s="70" t="s">
        <v>487</v>
      </c>
      <c r="Z2198" s="70" t="s">
        <v>12</v>
      </c>
      <c r="AA2198" s="70" t="str">
        <f>IF(OR(VLOOKUP(Table1[[#This Row],[sheet]],Prg!$A$7:$F$31,6,FALSE)=Prg!$O$2,VLOOKUP(Table1[[#This Row],[sheet]],Prg!$A$7:$F$31,6,FALSE)=Prg!$O$3),"Yes","No")</f>
        <v>No</v>
      </c>
      <c r="AB2198" s="70">
        <v>2023</v>
      </c>
      <c r="AC2198" s="72">
        <v>16</v>
      </c>
      <c r="AD2198" s="66">
        <f ca="1">IF(ISERROR(VLOOKUP(Table1[[#This Row],[item]],INDIRECT("'"&amp;Table1[[#This Row],[sheet]]&amp;"'!$A$8:$T$42"),Table1[[#This Row],[r]],FALSE)),"",VLOOKUP(Table1[[#This Row],[item]],INDIRECT("'"&amp;Table1[[#This Row],[sheet]]&amp;"'!$A$8:$T$42"),Table1[[#This Row],[r]],FALSE))</f>
        <v>0</v>
      </c>
      <c r="AE2198" s="72" t="str">
        <f>IF(VLOOKUP(Table1[[#This Row],[sheet]],Prg!$A$7:$J$31,10,FALSE)="","",VLOOKUP(Table1[[#This Row],[sheet]],Prg!$A$7:$J$31,10,FALSE)*1)</f>
        <v/>
      </c>
      <c r="AF2198" s="72">
        <f>VLOOKUP(Table1[[#This Row],[sheet]],Prg!$A$7:$J$31,5,FALSE)</f>
        <v>0</v>
      </c>
      <c r="AG2198" s="72">
        <f>ROW()</f>
        <v>2198</v>
      </c>
    </row>
    <row r="2199" spans="24:33" hidden="1" x14ac:dyDescent="0.3">
      <c r="X2199" s="66">
        <v>13</v>
      </c>
      <c r="Y2199" s="66" t="s">
        <v>488</v>
      </c>
      <c r="Z2199" s="66" t="s">
        <v>13</v>
      </c>
      <c r="AA2199" s="66" t="str">
        <f>IF(OR(VLOOKUP(Table1[[#This Row],[sheet]],Prg!$A$7:$F$31,6,FALSE)=Prg!$O$2,VLOOKUP(Table1[[#This Row],[sheet]],Prg!$A$7:$F$31,6,FALSE)=Prg!$O$3),"Yes","No")</f>
        <v>No</v>
      </c>
      <c r="AB2199" s="66">
        <v>2023</v>
      </c>
      <c r="AC2199" s="72">
        <v>16</v>
      </c>
      <c r="AD2199" s="66">
        <f ca="1">IF(ISERROR(VLOOKUP(Table1[[#This Row],[item]],INDIRECT("'"&amp;Table1[[#This Row],[sheet]]&amp;"'!$A$8:$T$42"),Table1[[#This Row],[r]],FALSE)),"",VLOOKUP(Table1[[#This Row],[item]],INDIRECT("'"&amp;Table1[[#This Row],[sheet]]&amp;"'!$A$8:$T$42"),Table1[[#This Row],[r]],FALSE))</f>
        <v>0</v>
      </c>
      <c r="AE2199" s="72" t="str">
        <f>IF(VLOOKUP(Table1[[#This Row],[sheet]],Prg!$A$7:$J$31,10,FALSE)="","",VLOOKUP(Table1[[#This Row],[sheet]],Prg!$A$7:$J$31,10,FALSE)*1)</f>
        <v/>
      </c>
      <c r="AF2199" s="72">
        <f>VLOOKUP(Table1[[#This Row],[sheet]],Prg!$A$7:$J$31,5,FALSE)</f>
        <v>0</v>
      </c>
      <c r="AG2199" s="72">
        <f>ROW()</f>
        <v>2199</v>
      </c>
    </row>
    <row r="2200" spans="24:33" hidden="1" x14ac:dyDescent="0.3">
      <c r="X2200" s="66">
        <v>13</v>
      </c>
      <c r="Y2200" s="66" t="s">
        <v>489</v>
      </c>
      <c r="Z2200" s="66" t="s">
        <v>14</v>
      </c>
      <c r="AA2200" s="66" t="str">
        <f>IF(OR(VLOOKUP(Table1[[#This Row],[sheet]],Prg!$A$7:$F$31,6,FALSE)=Prg!$O$2,VLOOKUP(Table1[[#This Row],[sheet]],Prg!$A$7:$F$31,6,FALSE)=Prg!$O$3),"Yes","No")</f>
        <v>No</v>
      </c>
      <c r="AB2200" s="66">
        <v>2023</v>
      </c>
      <c r="AC2200" s="72">
        <v>16</v>
      </c>
      <c r="AD2200" s="66">
        <f ca="1">IF(ISERROR(VLOOKUP(Table1[[#This Row],[item]],INDIRECT("'"&amp;Table1[[#This Row],[sheet]]&amp;"'!$A$8:$T$42"),Table1[[#This Row],[r]],FALSE)),"",VLOOKUP(Table1[[#This Row],[item]],INDIRECT("'"&amp;Table1[[#This Row],[sheet]]&amp;"'!$A$8:$T$42"),Table1[[#This Row],[r]],FALSE))</f>
        <v>0</v>
      </c>
      <c r="AE2200" s="72" t="str">
        <f>IF(VLOOKUP(Table1[[#This Row],[sheet]],Prg!$A$7:$J$31,10,FALSE)="","",VLOOKUP(Table1[[#This Row],[sheet]],Prg!$A$7:$J$31,10,FALSE)*1)</f>
        <v/>
      </c>
      <c r="AF2200" s="72">
        <f>VLOOKUP(Table1[[#This Row],[sheet]],Prg!$A$7:$J$31,5,FALSE)</f>
        <v>0</v>
      </c>
      <c r="AG2200" s="72">
        <f>ROW()</f>
        <v>2200</v>
      </c>
    </row>
    <row r="2201" spans="24:33" hidden="1" x14ac:dyDescent="0.3">
      <c r="X2201" s="66">
        <v>13</v>
      </c>
      <c r="Y2201" s="66" t="s">
        <v>490</v>
      </c>
      <c r="Z2201" s="66" t="s">
        <v>464</v>
      </c>
      <c r="AA2201" s="66" t="str">
        <f>IF(OR(VLOOKUP(Table1[[#This Row],[sheet]],Prg!$A$7:$F$31,6,FALSE)=Prg!$O$2,VLOOKUP(Table1[[#This Row],[sheet]],Prg!$A$7:$F$31,6,FALSE)=Prg!$O$3),"Yes","No")</f>
        <v>No</v>
      </c>
      <c r="AB2201" s="66">
        <v>2023</v>
      </c>
      <c r="AC2201" s="72">
        <v>16</v>
      </c>
      <c r="AD2201" s="66">
        <f ca="1">IF(ISERROR(VLOOKUP(Table1[[#This Row],[item]],INDIRECT("'"&amp;Table1[[#This Row],[sheet]]&amp;"'!$A$8:$T$42"),Table1[[#This Row],[r]],FALSE)),"",VLOOKUP(Table1[[#This Row],[item]],INDIRECT("'"&amp;Table1[[#This Row],[sheet]]&amp;"'!$A$8:$T$42"),Table1[[#This Row],[r]],FALSE))</f>
        <v>0</v>
      </c>
      <c r="AE2201" s="72" t="str">
        <f>IF(VLOOKUP(Table1[[#This Row],[sheet]],Prg!$A$7:$J$31,10,FALSE)="","",VLOOKUP(Table1[[#This Row],[sheet]],Prg!$A$7:$J$31,10,FALSE)*1)</f>
        <v/>
      </c>
      <c r="AF2201" s="72">
        <f>VLOOKUP(Table1[[#This Row],[sheet]],Prg!$A$7:$J$31,5,FALSE)</f>
        <v>0</v>
      </c>
      <c r="AG2201" s="72">
        <f>ROW()</f>
        <v>2201</v>
      </c>
    </row>
    <row r="2202" spans="24:33" hidden="1" x14ac:dyDescent="0.3">
      <c r="X2202" s="66">
        <v>13</v>
      </c>
      <c r="Y2202" s="66" t="s">
        <v>491</v>
      </c>
      <c r="Z2202" s="66" t="s">
        <v>15</v>
      </c>
      <c r="AA2202" s="66" t="str">
        <f>IF(OR(VLOOKUP(Table1[[#This Row],[sheet]],Prg!$A$7:$F$31,6,FALSE)=Prg!$O$2,VLOOKUP(Table1[[#This Row],[sheet]],Prg!$A$7:$F$31,6,FALSE)=Prg!$O$3),"Yes","No")</f>
        <v>No</v>
      </c>
      <c r="AB2202" s="66">
        <v>2023</v>
      </c>
      <c r="AC2202" s="72">
        <v>16</v>
      </c>
      <c r="AD2202" s="66">
        <f ca="1">IF(ISERROR(VLOOKUP(Table1[[#This Row],[item]],INDIRECT("'"&amp;Table1[[#This Row],[sheet]]&amp;"'!$A$8:$T$42"),Table1[[#This Row],[r]],FALSE)),"",VLOOKUP(Table1[[#This Row],[item]],INDIRECT("'"&amp;Table1[[#This Row],[sheet]]&amp;"'!$A$8:$T$42"),Table1[[#This Row],[r]],FALSE))</f>
        <v>0</v>
      </c>
      <c r="AE2202" s="72" t="str">
        <f>IF(VLOOKUP(Table1[[#This Row],[sheet]],Prg!$A$7:$J$31,10,FALSE)="","",VLOOKUP(Table1[[#This Row],[sheet]],Prg!$A$7:$J$31,10,FALSE)*1)</f>
        <v/>
      </c>
      <c r="AF2202" s="72">
        <f>VLOOKUP(Table1[[#This Row],[sheet]],Prg!$A$7:$J$31,5,FALSE)</f>
        <v>0</v>
      </c>
      <c r="AG2202" s="72">
        <f>ROW()</f>
        <v>2202</v>
      </c>
    </row>
    <row r="2203" spans="24:33" hidden="1" x14ac:dyDescent="0.3">
      <c r="X2203" s="66">
        <v>13</v>
      </c>
      <c r="Y2203" s="66" t="s">
        <v>492</v>
      </c>
      <c r="Z2203" s="66" t="s">
        <v>16</v>
      </c>
      <c r="AA2203" s="66" t="str">
        <f>IF(OR(VLOOKUP(Table1[[#This Row],[sheet]],Prg!$A$7:$F$31,6,FALSE)=Prg!$O$2,VLOOKUP(Table1[[#This Row],[sheet]],Prg!$A$7:$F$31,6,FALSE)=Prg!$O$3),"Yes","No")</f>
        <v>No</v>
      </c>
      <c r="AB2203" s="66">
        <v>2023</v>
      </c>
      <c r="AC2203" s="72">
        <v>16</v>
      </c>
      <c r="AD2203" s="66">
        <f ca="1">IF(ISERROR(VLOOKUP(Table1[[#This Row],[item]],INDIRECT("'"&amp;Table1[[#This Row],[sheet]]&amp;"'!$A$8:$T$42"),Table1[[#This Row],[r]],FALSE)),"",VLOOKUP(Table1[[#This Row],[item]],INDIRECT("'"&amp;Table1[[#This Row],[sheet]]&amp;"'!$A$8:$T$42"),Table1[[#This Row],[r]],FALSE))</f>
        <v>0</v>
      </c>
      <c r="AE2203" s="72" t="str">
        <f>IF(VLOOKUP(Table1[[#This Row],[sheet]],Prg!$A$7:$J$31,10,FALSE)="","",VLOOKUP(Table1[[#This Row],[sheet]],Prg!$A$7:$J$31,10,FALSE)*1)</f>
        <v/>
      </c>
      <c r="AF2203" s="72">
        <f>VLOOKUP(Table1[[#This Row],[sheet]],Prg!$A$7:$J$31,5,FALSE)</f>
        <v>0</v>
      </c>
      <c r="AG2203" s="72">
        <f>ROW()</f>
        <v>2203</v>
      </c>
    </row>
    <row r="2204" spans="24:33" hidden="1" x14ac:dyDescent="0.3">
      <c r="X2204" s="66">
        <v>13</v>
      </c>
      <c r="Y2204" s="66" t="s">
        <v>493</v>
      </c>
      <c r="Z2204" s="66" t="s">
        <v>17</v>
      </c>
      <c r="AA2204" s="66" t="str">
        <f>IF(OR(VLOOKUP(Table1[[#This Row],[sheet]],Prg!$A$7:$F$31,6,FALSE)=Prg!$O$2,VLOOKUP(Table1[[#This Row],[sheet]],Prg!$A$7:$F$31,6,FALSE)=Prg!$O$3),"Yes","No")</f>
        <v>No</v>
      </c>
      <c r="AB2204" s="66">
        <v>2023</v>
      </c>
      <c r="AC2204" s="72">
        <v>16</v>
      </c>
      <c r="AD2204" s="66">
        <f ca="1">IF(ISERROR(VLOOKUP(Table1[[#This Row],[item]],INDIRECT("'"&amp;Table1[[#This Row],[sheet]]&amp;"'!$A$8:$T$42"),Table1[[#This Row],[r]],FALSE)),"",VLOOKUP(Table1[[#This Row],[item]],INDIRECT("'"&amp;Table1[[#This Row],[sheet]]&amp;"'!$A$8:$T$42"),Table1[[#This Row],[r]],FALSE))</f>
        <v>0</v>
      </c>
      <c r="AE2204" s="72" t="str">
        <f>IF(VLOOKUP(Table1[[#This Row],[sheet]],Prg!$A$7:$J$31,10,FALSE)="","",VLOOKUP(Table1[[#This Row],[sheet]],Prg!$A$7:$J$31,10,FALSE)*1)</f>
        <v/>
      </c>
      <c r="AF2204" s="72">
        <f>VLOOKUP(Table1[[#This Row],[sheet]],Prg!$A$7:$J$31,5,FALSE)</f>
        <v>0</v>
      </c>
      <c r="AG2204" s="72">
        <f>ROW()</f>
        <v>2204</v>
      </c>
    </row>
    <row r="2205" spans="24:33" hidden="1" x14ac:dyDescent="0.3">
      <c r="X2205" s="66">
        <v>13</v>
      </c>
      <c r="Y2205" s="66" t="s">
        <v>494</v>
      </c>
      <c r="Z2205" s="66" t="s">
        <v>465</v>
      </c>
      <c r="AA2205" s="66" t="str">
        <f>IF(OR(VLOOKUP(Table1[[#This Row],[sheet]],Prg!$A$7:$F$31,6,FALSE)=Prg!$O$2,VLOOKUP(Table1[[#This Row],[sheet]],Prg!$A$7:$F$31,6,FALSE)=Prg!$O$3),"Yes","No")</f>
        <v>No</v>
      </c>
      <c r="AB2205" s="66">
        <v>2023</v>
      </c>
      <c r="AC2205" s="72">
        <v>16</v>
      </c>
      <c r="AD2205" s="66">
        <f ca="1">IF(ISERROR(VLOOKUP(Table1[[#This Row],[item]],INDIRECT("'"&amp;Table1[[#This Row],[sheet]]&amp;"'!$A$8:$T$42"),Table1[[#This Row],[r]],FALSE)),"",VLOOKUP(Table1[[#This Row],[item]],INDIRECT("'"&amp;Table1[[#This Row],[sheet]]&amp;"'!$A$8:$T$42"),Table1[[#This Row],[r]],FALSE))</f>
        <v>0</v>
      </c>
      <c r="AE2205" s="72" t="str">
        <f>IF(VLOOKUP(Table1[[#This Row],[sheet]],Prg!$A$7:$J$31,10,FALSE)="","",VLOOKUP(Table1[[#This Row],[sheet]],Prg!$A$7:$J$31,10,FALSE)*1)</f>
        <v/>
      </c>
      <c r="AF2205" s="72">
        <f>VLOOKUP(Table1[[#This Row],[sheet]],Prg!$A$7:$J$31,5,FALSE)</f>
        <v>0</v>
      </c>
      <c r="AG2205" s="72">
        <f>ROW()</f>
        <v>2205</v>
      </c>
    </row>
    <row r="2206" spans="24:33" hidden="1" x14ac:dyDescent="0.3">
      <c r="X2206" s="66">
        <v>13</v>
      </c>
      <c r="Y2206" s="66" t="s">
        <v>495</v>
      </c>
      <c r="Z2206" s="66" t="s">
        <v>18</v>
      </c>
      <c r="AA2206" s="66" t="str">
        <f>IF(OR(VLOOKUP(Table1[[#This Row],[sheet]],Prg!$A$7:$F$31,6,FALSE)=Prg!$O$2,VLOOKUP(Table1[[#This Row],[sheet]],Prg!$A$7:$F$31,6,FALSE)=Prg!$O$3),"Yes","No")</f>
        <v>No</v>
      </c>
      <c r="AB2206" s="66">
        <v>2023</v>
      </c>
      <c r="AC2206" s="72">
        <v>16</v>
      </c>
      <c r="AD2206" s="66">
        <f ca="1">IF(ISERROR(VLOOKUP(Table1[[#This Row],[item]],INDIRECT("'"&amp;Table1[[#This Row],[sheet]]&amp;"'!$A$8:$T$42"),Table1[[#This Row],[r]],FALSE)),"",VLOOKUP(Table1[[#This Row],[item]],INDIRECT("'"&amp;Table1[[#This Row],[sheet]]&amp;"'!$A$8:$T$42"),Table1[[#This Row],[r]],FALSE))</f>
        <v>0</v>
      </c>
      <c r="AE2206" s="72" t="str">
        <f>IF(VLOOKUP(Table1[[#This Row],[sheet]],Prg!$A$7:$J$31,10,FALSE)="","",VLOOKUP(Table1[[#This Row],[sheet]],Prg!$A$7:$J$31,10,FALSE)*1)</f>
        <v/>
      </c>
      <c r="AF2206" s="72">
        <f>VLOOKUP(Table1[[#This Row],[sheet]],Prg!$A$7:$J$31,5,FALSE)</f>
        <v>0</v>
      </c>
      <c r="AG2206" s="72">
        <f>ROW()</f>
        <v>2206</v>
      </c>
    </row>
    <row r="2207" spans="24:33" hidden="1" x14ac:dyDescent="0.3">
      <c r="X2207" s="66">
        <v>13</v>
      </c>
      <c r="Y2207" s="66" t="s">
        <v>496</v>
      </c>
      <c r="Z2207" s="66" t="s">
        <v>19</v>
      </c>
      <c r="AA2207" s="66" t="str">
        <f>IF(OR(VLOOKUP(Table1[[#This Row],[sheet]],Prg!$A$7:$F$31,6,FALSE)=Prg!$O$2,VLOOKUP(Table1[[#This Row],[sheet]],Prg!$A$7:$F$31,6,FALSE)=Prg!$O$3),"Yes","No")</f>
        <v>No</v>
      </c>
      <c r="AB2207" s="66">
        <v>2023</v>
      </c>
      <c r="AC2207" s="72">
        <v>16</v>
      </c>
      <c r="AD2207" s="66">
        <f ca="1">IF(ISERROR(VLOOKUP(Table1[[#This Row],[item]],INDIRECT("'"&amp;Table1[[#This Row],[sheet]]&amp;"'!$A$8:$T$42"),Table1[[#This Row],[r]],FALSE)),"",VLOOKUP(Table1[[#This Row],[item]],INDIRECT("'"&amp;Table1[[#This Row],[sheet]]&amp;"'!$A$8:$T$42"),Table1[[#This Row],[r]],FALSE))</f>
        <v>0</v>
      </c>
      <c r="AE2207" s="72" t="str">
        <f>IF(VLOOKUP(Table1[[#This Row],[sheet]],Prg!$A$7:$J$31,10,FALSE)="","",VLOOKUP(Table1[[#This Row],[sheet]],Prg!$A$7:$J$31,10,FALSE)*1)</f>
        <v/>
      </c>
      <c r="AF2207" s="72">
        <f>VLOOKUP(Table1[[#This Row],[sheet]],Prg!$A$7:$J$31,5,FALSE)</f>
        <v>0</v>
      </c>
      <c r="AG2207" s="72">
        <f>ROW()</f>
        <v>2207</v>
      </c>
    </row>
    <row r="2208" spans="24:33" hidden="1" x14ac:dyDescent="0.3">
      <c r="X2208" s="66">
        <v>13</v>
      </c>
      <c r="Y2208" s="66" t="s">
        <v>497</v>
      </c>
      <c r="Z2208" s="66" t="s">
        <v>20</v>
      </c>
      <c r="AA2208" s="66" t="str">
        <f>IF(OR(VLOOKUP(Table1[[#This Row],[sheet]],Prg!$A$7:$F$31,6,FALSE)=Prg!$O$2,VLOOKUP(Table1[[#This Row],[sheet]],Prg!$A$7:$F$31,6,FALSE)=Prg!$O$3),"Yes","No")</f>
        <v>No</v>
      </c>
      <c r="AB2208" s="66">
        <v>2023</v>
      </c>
      <c r="AC2208" s="72">
        <v>16</v>
      </c>
      <c r="AD2208" s="66">
        <f ca="1">IF(ISERROR(VLOOKUP(Table1[[#This Row],[item]],INDIRECT("'"&amp;Table1[[#This Row],[sheet]]&amp;"'!$A$8:$T$42"),Table1[[#This Row],[r]],FALSE)),"",VLOOKUP(Table1[[#This Row],[item]],INDIRECT("'"&amp;Table1[[#This Row],[sheet]]&amp;"'!$A$8:$T$42"),Table1[[#This Row],[r]],FALSE))</f>
        <v>0</v>
      </c>
      <c r="AE2208" s="72" t="str">
        <f>IF(VLOOKUP(Table1[[#This Row],[sheet]],Prg!$A$7:$J$31,10,FALSE)="","",VLOOKUP(Table1[[#This Row],[sheet]],Prg!$A$7:$J$31,10,FALSE)*1)</f>
        <v/>
      </c>
      <c r="AF2208" s="72">
        <f>VLOOKUP(Table1[[#This Row],[sheet]],Prg!$A$7:$J$31,5,FALSE)</f>
        <v>0</v>
      </c>
      <c r="AG2208" s="72">
        <f>ROW()</f>
        <v>2208</v>
      </c>
    </row>
    <row r="2209" spans="24:33" hidden="1" x14ac:dyDescent="0.3">
      <c r="X2209" s="66">
        <v>13</v>
      </c>
      <c r="Y2209" s="66" t="s">
        <v>498</v>
      </c>
      <c r="Z2209" s="66" t="s">
        <v>466</v>
      </c>
      <c r="AA2209" s="66" t="str">
        <f>IF(OR(VLOOKUP(Table1[[#This Row],[sheet]],Prg!$A$7:$F$31,6,FALSE)=Prg!$O$2,VLOOKUP(Table1[[#This Row],[sheet]],Prg!$A$7:$F$31,6,FALSE)=Prg!$O$3),"Yes","No")</f>
        <v>No</v>
      </c>
      <c r="AB2209" s="66">
        <v>2023</v>
      </c>
      <c r="AC2209" s="72">
        <v>16</v>
      </c>
      <c r="AD2209" s="66">
        <f ca="1">IF(ISERROR(VLOOKUP(Table1[[#This Row],[item]],INDIRECT("'"&amp;Table1[[#This Row],[sheet]]&amp;"'!$A$8:$T$42"),Table1[[#This Row],[r]],FALSE)),"",VLOOKUP(Table1[[#This Row],[item]],INDIRECT("'"&amp;Table1[[#This Row],[sheet]]&amp;"'!$A$8:$T$42"),Table1[[#This Row],[r]],FALSE))</f>
        <v>0</v>
      </c>
      <c r="AE2209" s="72" t="str">
        <f>IF(VLOOKUP(Table1[[#This Row],[sheet]],Prg!$A$7:$J$31,10,FALSE)="","",VLOOKUP(Table1[[#This Row],[sheet]],Prg!$A$7:$J$31,10,FALSE)*1)</f>
        <v/>
      </c>
      <c r="AF2209" s="72">
        <f>VLOOKUP(Table1[[#This Row],[sheet]],Prg!$A$7:$J$31,5,FALSE)</f>
        <v>0</v>
      </c>
      <c r="AG2209" s="72">
        <f>ROW()</f>
        <v>2209</v>
      </c>
    </row>
    <row r="2210" spans="24:33" hidden="1" x14ac:dyDescent="0.3">
      <c r="X2210" s="66">
        <v>13</v>
      </c>
      <c r="Y2210" s="66" t="s">
        <v>499</v>
      </c>
      <c r="Z2210" s="66" t="s">
        <v>21</v>
      </c>
      <c r="AA2210" s="66" t="str">
        <f>IF(OR(VLOOKUP(Table1[[#This Row],[sheet]],Prg!$A$7:$F$31,6,FALSE)=Prg!$O$2,VLOOKUP(Table1[[#This Row],[sheet]],Prg!$A$7:$F$31,6,FALSE)=Prg!$O$3),"Yes","No")</f>
        <v>No</v>
      </c>
      <c r="AB2210" s="66">
        <v>2023</v>
      </c>
      <c r="AC2210" s="72">
        <v>16</v>
      </c>
      <c r="AD2210" s="66">
        <f ca="1">IF(ISERROR(VLOOKUP(Table1[[#This Row],[item]],INDIRECT("'"&amp;Table1[[#This Row],[sheet]]&amp;"'!$A$8:$T$42"),Table1[[#This Row],[r]],FALSE)),"",VLOOKUP(Table1[[#This Row],[item]],INDIRECT("'"&amp;Table1[[#This Row],[sheet]]&amp;"'!$A$8:$T$42"),Table1[[#This Row],[r]],FALSE))</f>
        <v>0</v>
      </c>
      <c r="AE2210" s="72" t="str">
        <f>IF(VLOOKUP(Table1[[#This Row],[sheet]],Prg!$A$7:$J$31,10,FALSE)="","",VLOOKUP(Table1[[#This Row],[sheet]],Prg!$A$7:$J$31,10,FALSE)*1)</f>
        <v/>
      </c>
      <c r="AF2210" s="72">
        <f>VLOOKUP(Table1[[#This Row],[sheet]],Prg!$A$7:$J$31,5,FALSE)</f>
        <v>0</v>
      </c>
      <c r="AG2210" s="72">
        <f>ROW()</f>
        <v>2210</v>
      </c>
    </row>
    <row r="2211" spans="24:33" hidden="1" x14ac:dyDescent="0.3">
      <c r="X2211" s="66">
        <v>13</v>
      </c>
      <c r="Y2211" s="66" t="s">
        <v>500</v>
      </c>
      <c r="Z2211" s="66" t="s">
        <v>22</v>
      </c>
      <c r="AA2211" s="66" t="str">
        <f>IF(OR(VLOOKUP(Table1[[#This Row],[sheet]],Prg!$A$7:$F$31,6,FALSE)=Prg!$O$2,VLOOKUP(Table1[[#This Row],[sheet]],Prg!$A$7:$F$31,6,FALSE)=Prg!$O$3),"Yes","No")</f>
        <v>No</v>
      </c>
      <c r="AB2211" s="66">
        <v>2023</v>
      </c>
      <c r="AC2211" s="72">
        <v>16</v>
      </c>
      <c r="AD2211" s="66">
        <f ca="1">IF(ISERROR(VLOOKUP(Table1[[#This Row],[item]],INDIRECT("'"&amp;Table1[[#This Row],[sheet]]&amp;"'!$A$8:$T$42"),Table1[[#This Row],[r]],FALSE)),"",VLOOKUP(Table1[[#This Row],[item]],INDIRECT("'"&amp;Table1[[#This Row],[sheet]]&amp;"'!$A$8:$T$42"),Table1[[#This Row],[r]],FALSE))</f>
        <v>0</v>
      </c>
      <c r="AE2211" s="72" t="str">
        <f>IF(VLOOKUP(Table1[[#This Row],[sheet]],Prg!$A$7:$J$31,10,FALSE)="","",VLOOKUP(Table1[[#This Row],[sheet]],Prg!$A$7:$J$31,10,FALSE)*1)</f>
        <v/>
      </c>
      <c r="AF2211" s="72">
        <f>VLOOKUP(Table1[[#This Row],[sheet]],Prg!$A$7:$J$31,5,FALSE)</f>
        <v>0</v>
      </c>
      <c r="AG2211" s="72">
        <f>ROW()</f>
        <v>2211</v>
      </c>
    </row>
    <row r="2212" spans="24:33" hidden="1" x14ac:dyDescent="0.3">
      <c r="X2212" s="66">
        <v>13</v>
      </c>
      <c r="Y2212" s="66" t="s">
        <v>501</v>
      </c>
      <c r="Z2212" s="66" t="s">
        <v>23</v>
      </c>
      <c r="AA2212" s="66" t="str">
        <f>IF(OR(VLOOKUP(Table1[[#This Row],[sheet]],Prg!$A$7:$F$31,6,FALSE)=Prg!$O$2,VLOOKUP(Table1[[#This Row],[sheet]],Prg!$A$7:$F$31,6,FALSE)=Prg!$O$3),"Yes","No")</f>
        <v>No</v>
      </c>
      <c r="AB2212" s="66">
        <v>2023</v>
      </c>
      <c r="AC2212" s="72">
        <v>16</v>
      </c>
      <c r="AD2212" s="66">
        <f ca="1">IF(ISERROR(VLOOKUP(Table1[[#This Row],[item]],INDIRECT("'"&amp;Table1[[#This Row],[sheet]]&amp;"'!$A$8:$T$42"),Table1[[#This Row],[r]],FALSE)),"",VLOOKUP(Table1[[#This Row],[item]],INDIRECT("'"&amp;Table1[[#This Row],[sheet]]&amp;"'!$A$8:$T$42"),Table1[[#This Row],[r]],FALSE))</f>
        <v>0</v>
      </c>
      <c r="AE2212" s="72" t="str">
        <f>IF(VLOOKUP(Table1[[#This Row],[sheet]],Prg!$A$7:$J$31,10,FALSE)="","",VLOOKUP(Table1[[#This Row],[sheet]],Prg!$A$7:$J$31,10,FALSE)*1)</f>
        <v/>
      </c>
      <c r="AF2212" s="72">
        <f>VLOOKUP(Table1[[#This Row],[sheet]],Prg!$A$7:$J$31,5,FALSE)</f>
        <v>0</v>
      </c>
      <c r="AG2212" s="72">
        <f>ROW()</f>
        <v>2212</v>
      </c>
    </row>
    <row r="2213" spans="24:33" hidden="1" x14ac:dyDescent="0.3">
      <c r="X2213" s="66">
        <v>13</v>
      </c>
      <c r="Y2213" s="66" t="s">
        <v>502</v>
      </c>
      <c r="Z2213" s="66" t="s">
        <v>467</v>
      </c>
      <c r="AA2213" s="66" t="str">
        <f>IF(OR(VLOOKUP(Table1[[#This Row],[sheet]],Prg!$A$7:$F$31,6,FALSE)=Prg!$O$2,VLOOKUP(Table1[[#This Row],[sheet]],Prg!$A$7:$F$31,6,FALSE)=Prg!$O$3),"Yes","No")</f>
        <v>No</v>
      </c>
      <c r="AB2213" s="66">
        <v>2023</v>
      </c>
      <c r="AC2213" s="72">
        <v>16</v>
      </c>
      <c r="AD2213" s="66">
        <f ca="1">IF(ISERROR(VLOOKUP(Table1[[#This Row],[item]],INDIRECT("'"&amp;Table1[[#This Row],[sheet]]&amp;"'!$A$8:$T$42"),Table1[[#This Row],[r]],FALSE)),"",VLOOKUP(Table1[[#This Row],[item]],INDIRECT("'"&amp;Table1[[#This Row],[sheet]]&amp;"'!$A$8:$T$42"),Table1[[#This Row],[r]],FALSE))</f>
        <v>0</v>
      </c>
      <c r="AE2213" s="72" t="str">
        <f>IF(VLOOKUP(Table1[[#This Row],[sheet]],Prg!$A$7:$J$31,10,FALSE)="","",VLOOKUP(Table1[[#This Row],[sheet]],Prg!$A$7:$J$31,10,FALSE)*1)</f>
        <v/>
      </c>
      <c r="AF2213" s="72">
        <f>VLOOKUP(Table1[[#This Row],[sheet]],Prg!$A$7:$J$31,5,FALSE)</f>
        <v>0</v>
      </c>
      <c r="AG2213" s="72">
        <f>ROW()</f>
        <v>2213</v>
      </c>
    </row>
    <row r="2214" spans="24:33" hidden="1" x14ac:dyDescent="0.3">
      <c r="X2214" s="66">
        <v>13</v>
      </c>
      <c r="Y2214" s="66" t="s">
        <v>473</v>
      </c>
      <c r="Z2214" s="66" t="s">
        <v>1</v>
      </c>
      <c r="AA2214" s="66" t="str">
        <f>IF(OR(VLOOKUP(Table1[[#This Row],[sheet]],Prg!$A$7:$F$31,6,FALSE)=Prg!$O$2,VLOOKUP(Table1[[#This Row],[sheet]],Prg!$A$7:$F$31,6,FALSE)=Prg!$O$3),"Yes","No")</f>
        <v>No</v>
      </c>
      <c r="AB2214" s="66">
        <v>2023</v>
      </c>
      <c r="AC2214" s="72">
        <v>16</v>
      </c>
      <c r="AD2214" s="66">
        <f ca="1">IF(ISERROR(VLOOKUP(Table1[[#This Row],[item]],INDIRECT("'"&amp;Table1[[#This Row],[sheet]]&amp;"'!$A$8:$T$42"),Table1[[#This Row],[r]],FALSE)),"",VLOOKUP(Table1[[#This Row],[item]],INDIRECT("'"&amp;Table1[[#This Row],[sheet]]&amp;"'!$A$8:$T$42"),Table1[[#This Row],[r]],FALSE))</f>
        <v>0</v>
      </c>
      <c r="AE2214" s="72" t="str">
        <f>IF(VLOOKUP(Table1[[#This Row],[sheet]],Prg!$A$7:$J$31,10,FALSE)="","",VLOOKUP(Table1[[#This Row],[sheet]],Prg!$A$7:$J$31,10,FALSE)*1)</f>
        <v/>
      </c>
      <c r="AF2214" s="72">
        <f>VLOOKUP(Table1[[#This Row],[sheet]],Prg!$A$7:$J$31,5,FALSE)</f>
        <v>0</v>
      </c>
      <c r="AG2214" s="72">
        <f>ROW()</f>
        <v>2214</v>
      </c>
    </row>
    <row r="2215" spans="24:33" hidden="1" x14ac:dyDescent="0.3">
      <c r="X2215" s="66">
        <v>13</v>
      </c>
      <c r="Y2215" s="66" t="s">
        <v>474</v>
      </c>
      <c r="Z2215" s="66" t="s">
        <v>24</v>
      </c>
      <c r="AA2215" s="66" t="str">
        <f>IF(OR(VLOOKUP(Table1[[#This Row],[sheet]],Prg!$A$7:$F$31,6,FALSE)=Prg!$O$2,VLOOKUP(Table1[[#This Row],[sheet]],Prg!$A$7:$F$31,6,FALSE)=Prg!$O$3),"Yes","No")</f>
        <v>No</v>
      </c>
      <c r="AB2215" s="66">
        <v>2023</v>
      </c>
      <c r="AC2215" s="72">
        <v>16</v>
      </c>
      <c r="AD2215" s="66">
        <f ca="1">IF(ISERROR(VLOOKUP(Table1[[#This Row],[item]],INDIRECT("'"&amp;Table1[[#This Row],[sheet]]&amp;"'!$A$8:$T$42"),Table1[[#This Row],[r]],FALSE)),"",VLOOKUP(Table1[[#This Row],[item]],INDIRECT("'"&amp;Table1[[#This Row],[sheet]]&amp;"'!$A$8:$T$42"),Table1[[#This Row],[r]],FALSE))</f>
        <v>0</v>
      </c>
      <c r="AE2215" s="72" t="str">
        <f>IF(VLOOKUP(Table1[[#This Row],[sheet]],Prg!$A$7:$J$31,10,FALSE)="","",VLOOKUP(Table1[[#This Row],[sheet]],Prg!$A$7:$J$31,10,FALSE)*1)</f>
        <v/>
      </c>
      <c r="AF2215" s="72">
        <f>VLOOKUP(Table1[[#This Row],[sheet]],Prg!$A$7:$J$31,5,FALSE)</f>
        <v>0</v>
      </c>
      <c r="AG2215" s="72">
        <f>ROW()</f>
        <v>2215</v>
      </c>
    </row>
    <row r="2216" spans="24:33" hidden="1" x14ac:dyDescent="0.3">
      <c r="X2216" s="66">
        <v>13</v>
      </c>
      <c r="Y2216" s="66" t="s">
        <v>477</v>
      </c>
      <c r="Z2216" s="66" t="s">
        <v>25</v>
      </c>
      <c r="AA2216" s="66" t="str">
        <f>IF(OR(VLOOKUP(Table1[[#This Row],[sheet]],Prg!$A$7:$F$31,6,FALSE)=Prg!$O$2,VLOOKUP(Table1[[#This Row],[sheet]],Prg!$A$7:$F$31,6,FALSE)=Prg!$O$3),"Yes","No")</f>
        <v>No</v>
      </c>
      <c r="AB2216" s="66">
        <v>2023</v>
      </c>
      <c r="AC2216" s="72">
        <v>16</v>
      </c>
      <c r="AD2216" s="66">
        <f ca="1">IF(ISERROR(VLOOKUP(Table1[[#This Row],[item]],INDIRECT("'"&amp;Table1[[#This Row],[sheet]]&amp;"'!$A$8:$T$42"),Table1[[#This Row],[r]],FALSE)),"",VLOOKUP(Table1[[#This Row],[item]],INDIRECT("'"&amp;Table1[[#This Row],[sheet]]&amp;"'!$A$8:$T$42"),Table1[[#This Row],[r]],FALSE))</f>
        <v>0</v>
      </c>
      <c r="AE2216" s="72" t="str">
        <f>IF(VLOOKUP(Table1[[#This Row],[sheet]],Prg!$A$7:$J$31,10,FALSE)="","",VLOOKUP(Table1[[#This Row],[sheet]],Prg!$A$7:$J$31,10,FALSE)*1)</f>
        <v/>
      </c>
      <c r="AF2216" s="72">
        <f>VLOOKUP(Table1[[#This Row],[sheet]],Prg!$A$7:$J$31,5,FALSE)</f>
        <v>0</v>
      </c>
      <c r="AG2216" s="72">
        <f>ROW()</f>
        <v>2216</v>
      </c>
    </row>
    <row r="2217" spans="24:33" hidden="1" x14ac:dyDescent="0.3">
      <c r="X2217" s="66">
        <v>13</v>
      </c>
      <c r="Y2217" s="66" t="s">
        <v>478</v>
      </c>
      <c r="Z2217" s="66" t="s">
        <v>26</v>
      </c>
      <c r="AA2217" s="66" t="str">
        <f>IF(OR(VLOOKUP(Table1[[#This Row],[sheet]],Prg!$A$7:$F$31,6,FALSE)=Prg!$O$2,VLOOKUP(Table1[[#This Row],[sheet]],Prg!$A$7:$F$31,6,FALSE)=Prg!$O$3),"Yes","No")</f>
        <v>No</v>
      </c>
      <c r="AB2217" s="66">
        <v>2023</v>
      </c>
      <c r="AC2217" s="72">
        <v>16</v>
      </c>
      <c r="AD2217" s="66">
        <f ca="1">IF(ISERROR(VLOOKUP(Table1[[#This Row],[item]],INDIRECT("'"&amp;Table1[[#This Row],[sheet]]&amp;"'!$A$8:$T$42"),Table1[[#This Row],[r]],FALSE)),"",VLOOKUP(Table1[[#This Row],[item]],INDIRECT("'"&amp;Table1[[#This Row],[sheet]]&amp;"'!$A$8:$T$42"),Table1[[#This Row],[r]],FALSE))</f>
        <v>0</v>
      </c>
      <c r="AE2217" s="72" t="str">
        <f>IF(VLOOKUP(Table1[[#This Row],[sheet]],Prg!$A$7:$J$31,10,FALSE)="","",VLOOKUP(Table1[[#This Row],[sheet]],Prg!$A$7:$J$31,10,FALSE)*1)</f>
        <v/>
      </c>
      <c r="AF2217" s="72">
        <f>VLOOKUP(Table1[[#This Row],[sheet]],Prg!$A$7:$J$31,5,FALSE)</f>
        <v>0</v>
      </c>
      <c r="AG2217" s="72">
        <f>ROW()</f>
        <v>2217</v>
      </c>
    </row>
    <row r="2218" spans="24:33" hidden="1" x14ac:dyDescent="0.3">
      <c r="X2218" s="66">
        <v>13</v>
      </c>
      <c r="Y2218" s="66" t="s">
        <v>479</v>
      </c>
      <c r="Z2218" s="66" t="s">
        <v>27</v>
      </c>
      <c r="AA2218" s="66" t="str">
        <f>IF(OR(VLOOKUP(Table1[[#This Row],[sheet]],Prg!$A$7:$F$31,6,FALSE)=Prg!$O$2,VLOOKUP(Table1[[#This Row],[sheet]],Prg!$A$7:$F$31,6,FALSE)=Prg!$O$3),"Yes","No")</f>
        <v>No</v>
      </c>
      <c r="AB2218" s="66">
        <v>2023</v>
      </c>
      <c r="AC2218" s="72">
        <v>16</v>
      </c>
      <c r="AD2218" s="66">
        <f ca="1">IF(ISERROR(VLOOKUP(Table1[[#This Row],[item]],INDIRECT("'"&amp;Table1[[#This Row],[sheet]]&amp;"'!$A$8:$T$42"),Table1[[#This Row],[r]],FALSE)),"",VLOOKUP(Table1[[#This Row],[item]],INDIRECT("'"&amp;Table1[[#This Row],[sheet]]&amp;"'!$A$8:$T$42"),Table1[[#This Row],[r]],FALSE))</f>
        <v>0</v>
      </c>
      <c r="AE2218" s="72" t="str">
        <f>IF(VLOOKUP(Table1[[#This Row],[sheet]],Prg!$A$7:$J$31,10,FALSE)="","",VLOOKUP(Table1[[#This Row],[sheet]],Prg!$A$7:$J$31,10,FALSE)*1)</f>
        <v/>
      </c>
      <c r="AF2218" s="72">
        <f>VLOOKUP(Table1[[#This Row],[sheet]],Prg!$A$7:$J$31,5,FALSE)</f>
        <v>0</v>
      </c>
      <c r="AG2218" s="72">
        <f>ROW()</f>
        <v>2218</v>
      </c>
    </row>
    <row r="2219" spans="24:33" hidden="1" x14ac:dyDescent="0.3">
      <c r="X2219" s="66">
        <v>13</v>
      </c>
      <c r="Y2219" s="66" t="s">
        <v>475</v>
      </c>
      <c r="Z2219" s="66" t="s">
        <v>28</v>
      </c>
      <c r="AA2219" s="66" t="str">
        <f>IF(OR(VLOOKUP(Table1[[#This Row],[sheet]],Prg!$A$7:$F$31,6,FALSE)=Prg!$O$2,VLOOKUP(Table1[[#This Row],[sheet]],Prg!$A$7:$F$31,6,FALSE)=Prg!$O$3),"Yes","No")</f>
        <v>No</v>
      </c>
      <c r="AB2219" s="66">
        <v>2023</v>
      </c>
      <c r="AC2219" s="72">
        <v>16</v>
      </c>
      <c r="AD2219" s="66">
        <f ca="1">IF(ISERROR(VLOOKUP(Table1[[#This Row],[item]],INDIRECT("'"&amp;Table1[[#This Row],[sheet]]&amp;"'!$A$8:$T$42"),Table1[[#This Row],[r]],FALSE)),"",VLOOKUP(Table1[[#This Row],[item]],INDIRECT("'"&amp;Table1[[#This Row],[sheet]]&amp;"'!$A$8:$T$42"),Table1[[#This Row],[r]],FALSE))</f>
        <v>0</v>
      </c>
      <c r="AE2219" s="72" t="str">
        <f>IF(VLOOKUP(Table1[[#This Row],[sheet]],Prg!$A$7:$J$31,10,FALSE)="","",VLOOKUP(Table1[[#This Row],[sheet]],Prg!$A$7:$J$31,10,FALSE)*1)</f>
        <v/>
      </c>
      <c r="AF2219" s="72">
        <f>VLOOKUP(Table1[[#This Row],[sheet]],Prg!$A$7:$J$31,5,FALSE)</f>
        <v>0</v>
      </c>
      <c r="AG2219" s="72">
        <f>ROW()</f>
        <v>2219</v>
      </c>
    </row>
    <row r="2220" spans="24:33" hidden="1" x14ac:dyDescent="0.3">
      <c r="X2220" s="66">
        <v>13</v>
      </c>
      <c r="Y2220" s="66" t="s">
        <v>480</v>
      </c>
      <c r="Z2220" s="66" t="s">
        <v>29</v>
      </c>
      <c r="AA2220" s="66" t="str">
        <f>IF(OR(VLOOKUP(Table1[[#This Row],[sheet]],Prg!$A$7:$F$31,6,FALSE)=Prg!$O$2,VLOOKUP(Table1[[#This Row],[sheet]],Prg!$A$7:$F$31,6,FALSE)=Prg!$O$3),"Yes","No")</f>
        <v>No</v>
      </c>
      <c r="AB2220" s="66">
        <v>2023</v>
      </c>
      <c r="AC2220" s="72">
        <v>16</v>
      </c>
      <c r="AD2220" s="66">
        <f ca="1">IF(ISERROR(VLOOKUP(Table1[[#This Row],[item]],INDIRECT("'"&amp;Table1[[#This Row],[sheet]]&amp;"'!$A$8:$T$42"),Table1[[#This Row],[r]],FALSE)),"",VLOOKUP(Table1[[#This Row],[item]],INDIRECT("'"&amp;Table1[[#This Row],[sheet]]&amp;"'!$A$8:$T$42"),Table1[[#This Row],[r]],FALSE))</f>
        <v>0</v>
      </c>
      <c r="AE2220" s="72" t="str">
        <f>IF(VLOOKUP(Table1[[#This Row],[sheet]],Prg!$A$7:$J$31,10,FALSE)="","",VLOOKUP(Table1[[#This Row],[sheet]],Prg!$A$7:$J$31,10,FALSE)*1)</f>
        <v/>
      </c>
      <c r="AF2220" s="72">
        <f>VLOOKUP(Table1[[#This Row],[sheet]],Prg!$A$7:$J$31,5,FALSE)</f>
        <v>0</v>
      </c>
      <c r="AG2220" s="72">
        <f>ROW()</f>
        <v>2220</v>
      </c>
    </row>
    <row r="2221" spans="24:33" hidden="1" x14ac:dyDescent="0.3">
      <c r="X2221" s="66">
        <v>13</v>
      </c>
      <c r="Y2221" s="66" t="s">
        <v>481</v>
      </c>
      <c r="Z2221" s="66" t="s">
        <v>30</v>
      </c>
      <c r="AA2221" s="66" t="str">
        <f>IF(OR(VLOOKUP(Table1[[#This Row],[sheet]],Prg!$A$7:$F$31,6,FALSE)=Prg!$O$2,VLOOKUP(Table1[[#This Row],[sheet]],Prg!$A$7:$F$31,6,FALSE)=Prg!$O$3),"Yes","No")</f>
        <v>No</v>
      </c>
      <c r="AB2221" s="66">
        <v>2023</v>
      </c>
      <c r="AC2221" s="72">
        <v>16</v>
      </c>
      <c r="AD2221" s="66">
        <f ca="1">IF(ISERROR(VLOOKUP(Table1[[#This Row],[item]],INDIRECT("'"&amp;Table1[[#This Row],[sheet]]&amp;"'!$A$8:$T$42"),Table1[[#This Row],[r]],FALSE)),"",VLOOKUP(Table1[[#This Row],[item]],INDIRECT("'"&amp;Table1[[#This Row],[sheet]]&amp;"'!$A$8:$T$42"),Table1[[#This Row],[r]],FALSE))</f>
        <v>0</v>
      </c>
      <c r="AE2221" s="72" t="str">
        <f>IF(VLOOKUP(Table1[[#This Row],[sheet]],Prg!$A$7:$J$31,10,FALSE)="","",VLOOKUP(Table1[[#This Row],[sheet]],Prg!$A$7:$J$31,10,FALSE)*1)</f>
        <v/>
      </c>
      <c r="AF2221" s="72">
        <f>VLOOKUP(Table1[[#This Row],[sheet]],Prg!$A$7:$J$31,5,FALSE)</f>
        <v>0</v>
      </c>
      <c r="AG2221" s="72">
        <f>ROW()</f>
        <v>2221</v>
      </c>
    </row>
    <row r="2222" spans="24:33" hidden="1" x14ac:dyDescent="0.3">
      <c r="X2222" s="66">
        <v>13</v>
      </c>
      <c r="Y2222" s="66" t="s">
        <v>482</v>
      </c>
      <c r="Z2222" s="66" t="s">
        <v>27</v>
      </c>
      <c r="AA2222" s="66" t="str">
        <f>IF(OR(VLOOKUP(Table1[[#This Row],[sheet]],Prg!$A$7:$F$31,6,FALSE)=Prg!$O$2,VLOOKUP(Table1[[#This Row],[sheet]],Prg!$A$7:$F$31,6,FALSE)=Prg!$O$3),"Yes","No")</f>
        <v>No</v>
      </c>
      <c r="AB2222" s="66">
        <v>2023</v>
      </c>
      <c r="AC2222" s="72">
        <v>16</v>
      </c>
      <c r="AD2222" s="66">
        <f ca="1">IF(ISERROR(VLOOKUP(Table1[[#This Row],[item]],INDIRECT("'"&amp;Table1[[#This Row],[sheet]]&amp;"'!$A$8:$T$42"),Table1[[#This Row],[r]],FALSE)),"",VLOOKUP(Table1[[#This Row],[item]],INDIRECT("'"&amp;Table1[[#This Row],[sheet]]&amp;"'!$A$8:$T$42"),Table1[[#This Row],[r]],FALSE))</f>
        <v>0</v>
      </c>
      <c r="AE2222" s="72" t="str">
        <f>IF(VLOOKUP(Table1[[#This Row],[sheet]],Prg!$A$7:$J$31,10,FALSE)="","",VLOOKUP(Table1[[#This Row],[sheet]],Prg!$A$7:$J$31,10,FALSE)*1)</f>
        <v/>
      </c>
      <c r="AF2222" s="72">
        <f>VLOOKUP(Table1[[#This Row],[sheet]],Prg!$A$7:$J$31,5,FALSE)</f>
        <v>0</v>
      </c>
      <c r="AG2222" s="72">
        <f>ROW()</f>
        <v>2222</v>
      </c>
    </row>
    <row r="2223" spans="24:33" hidden="1" x14ac:dyDescent="0.3">
      <c r="X2223" s="66">
        <v>13</v>
      </c>
      <c r="Y2223" s="66" t="s">
        <v>476</v>
      </c>
      <c r="Z2223" s="66" t="s">
        <v>469</v>
      </c>
      <c r="AA2223" s="66" t="str">
        <f>IF(OR(VLOOKUP(Table1[[#This Row],[sheet]],Prg!$A$7:$F$31,6,FALSE)=Prg!$O$2,VLOOKUP(Table1[[#This Row],[sheet]],Prg!$A$7:$F$31,6,FALSE)=Prg!$O$3),"Yes","No")</f>
        <v>No</v>
      </c>
      <c r="AB2223" s="66">
        <v>2023</v>
      </c>
      <c r="AC2223" s="72">
        <v>16</v>
      </c>
      <c r="AD2223" s="66">
        <f ca="1">IF(ISERROR(VLOOKUP(Table1[[#This Row],[item]],INDIRECT("'"&amp;Table1[[#This Row],[sheet]]&amp;"'!$A$8:$T$42"),Table1[[#This Row],[r]],FALSE)),"",VLOOKUP(Table1[[#This Row],[item]],INDIRECT("'"&amp;Table1[[#This Row],[sheet]]&amp;"'!$A$8:$T$42"),Table1[[#This Row],[r]],FALSE))</f>
        <v>0</v>
      </c>
      <c r="AE2223" s="72" t="str">
        <f>IF(VLOOKUP(Table1[[#This Row],[sheet]],Prg!$A$7:$J$31,10,FALSE)="","",VLOOKUP(Table1[[#This Row],[sheet]],Prg!$A$7:$J$31,10,FALSE)*1)</f>
        <v/>
      </c>
      <c r="AF2223" s="72">
        <f>VLOOKUP(Table1[[#This Row],[sheet]],Prg!$A$7:$J$31,5,FALSE)</f>
        <v>0</v>
      </c>
      <c r="AG2223" s="72">
        <f>ROW()</f>
        <v>2223</v>
      </c>
    </row>
    <row r="2224" spans="24:33" hidden="1" x14ac:dyDescent="0.3">
      <c r="X2224" s="66">
        <v>13</v>
      </c>
      <c r="Y2224" s="66" t="s">
        <v>483</v>
      </c>
      <c r="Z2224" s="66" t="s">
        <v>470</v>
      </c>
      <c r="AA2224" s="66" t="str">
        <f>IF(OR(VLOOKUP(Table1[[#This Row],[sheet]],Prg!$A$7:$F$31,6,FALSE)=Prg!$O$2,VLOOKUP(Table1[[#This Row],[sheet]],Prg!$A$7:$F$31,6,FALSE)=Prg!$O$3),"Yes","No")</f>
        <v>No</v>
      </c>
      <c r="AB2224" s="66">
        <v>2023</v>
      </c>
      <c r="AC2224" s="72">
        <v>16</v>
      </c>
      <c r="AD2224" s="66">
        <f ca="1">IF(ISERROR(VLOOKUP(Table1[[#This Row],[item]],INDIRECT("'"&amp;Table1[[#This Row],[sheet]]&amp;"'!$A$8:$T$42"),Table1[[#This Row],[r]],FALSE)),"",VLOOKUP(Table1[[#This Row],[item]],INDIRECT("'"&amp;Table1[[#This Row],[sheet]]&amp;"'!$A$8:$T$42"),Table1[[#This Row],[r]],FALSE))</f>
        <v>0</v>
      </c>
      <c r="AE2224" s="72" t="str">
        <f>IF(VLOOKUP(Table1[[#This Row],[sheet]],Prg!$A$7:$J$31,10,FALSE)="","",VLOOKUP(Table1[[#This Row],[sheet]],Prg!$A$7:$J$31,10,FALSE)*1)</f>
        <v/>
      </c>
      <c r="AF2224" s="72">
        <f>VLOOKUP(Table1[[#This Row],[sheet]],Prg!$A$7:$J$31,5,FALSE)</f>
        <v>0</v>
      </c>
      <c r="AG2224" s="72">
        <f>ROW()</f>
        <v>2224</v>
      </c>
    </row>
    <row r="2225" spans="24:33" hidden="1" x14ac:dyDescent="0.3">
      <c r="X2225" s="66">
        <v>13</v>
      </c>
      <c r="Y2225" s="66" t="s">
        <v>484</v>
      </c>
      <c r="Z2225" s="66" t="s">
        <v>471</v>
      </c>
      <c r="AA2225" s="66" t="str">
        <f>IF(OR(VLOOKUP(Table1[[#This Row],[sheet]],Prg!$A$7:$F$31,6,FALSE)=Prg!$O$2,VLOOKUP(Table1[[#This Row],[sheet]],Prg!$A$7:$F$31,6,FALSE)=Prg!$O$3),"Yes","No")</f>
        <v>No</v>
      </c>
      <c r="AB2225" s="66">
        <v>2023</v>
      </c>
      <c r="AC2225" s="72">
        <v>16</v>
      </c>
      <c r="AD2225" s="66">
        <f ca="1">IF(ISERROR(VLOOKUP(Table1[[#This Row],[item]],INDIRECT("'"&amp;Table1[[#This Row],[sheet]]&amp;"'!$A$8:$T$42"),Table1[[#This Row],[r]],FALSE)),"",VLOOKUP(Table1[[#This Row],[item]],INDIRECT("'"&amp;Table1[[#This Row],[sheet]]&amp;"'!$A$8:$T$42"),Table1[[#This Row],[r]],FALSE))</f>
        <v>0</v>
      </c>
      <c r="AE2225" s="72" t="str">
        <f>IF(VLOOKUP(Table1[[#This Row],[sheet]],Prg!$A$7:$J$31,10,FALSE)="","",VLOOKUP(Table1[[#This Row],[sheet]],Prg!$A$7:$J$31,10,FALSE)*1)</f>
        <v/>
      </c>
      <c r="AF2225" s="72">
        <f>VLOOKUP(Table1[[#This Row],[sheet]],Prg!$A$7:$J$31,5,FALSE)</f>
        <v>0</v>
      </c>
      <c r="AG2225" s="72">
        <f>ROW()</f>
        <v>2225</v>
      </c>
    </row>
    <row r="2226" spans="24:33" hidden="1" x14ac:dyDescent="0.3">
      <c r="X2226" s="66">
        <v>13</v>
      </c>
      <c r="Y2226" s="66" t="s">
        <v>485</v>
      </c>
      <c r="Z2226" s="66" t="s">
        <v>472</v>
      </c>
      <c r="AA2226" s="66" t="str">
        <f>IF(OR(VLOOKUP(Table1[[#This Row],[sheet]],Prg!$A$7:$F$31,6,FALSE)=Prg!$O$2,VLOOKUP(Table1[[#This Row],[sheet]],Prg!$A$7:$F$31,6,FALSE)=Prg!$O$3),"Yes","No")</f>
        <v>No</v>
      </c>
      <c r="AB2226" s="66">
        <v>2023</v>
      </c>
      <c r="AC2226" s="72">
        <v>16</v>
      </c>
      <c r="AD2226" s="66">
        <f ca="1">IF(ISERROR(VLOOKUP(Table1[[#This Row],[item]],INDIRECT("'"&amp;Table1[[#This Row],[sheet]]&amp;"'!$A$8:$T$42"),Table1[[#This Row],[r]],FALSE)),"",VLOOKUP(Table1[[#This Row],[item]],INDIRECT("'"&amp;Table1[[#This Row],[sheet]]&amp;"'!$A$8:$T$42"),Table1[[#This Row],[r]],FALSE))</f>
        <v>0</v>
      </c>
      <c r="AE2226" s="72" t="str">
        <f>IF(VLOOKUP(Table1[[#This Row],[sheet]],Prg!$A$7:$J$31,10,FALSE)="","",VLOOKUP(Table1[[#This Row],[sheet]],Prg!$A$7:$J$31,10,FALSE)*1)</f>
        <v/>
      </c>
      <c r="AF2226" s="72">
        <f>VLOOKUP(Table1[[#This Row],[sheet]],Prg!$A$7:$J$31,5,FALSE)</f>
        <v>0</v>
      </c>
      <c r="AG2226" s="72">
        <f>ROW()</f>
        <v>2226</v>
      </c>
    </row>
    <row r="2227" spans="24:33" hidden="1" x14ac:dyDescent="0.3">
      <c r="X2227" s="66">
        <v>13</v>
      </c>
      <c r="Y2227" s="66" t="s">
        <v>486</v>
      </c>
      <c r="Z2227" s="66" t="s">
        <v>31</v>
      </c>
      <c r="AA2227" s="66" t="str">
        <f>IF(OR(VLOOKUP(Table1[[#This Row],[sheet]],Prg!$A$7:$F$31,6,FALSE)=Prg!$O$2,VLOOKUP(Table1[[#This Row],[sheet]],Prg!$A$7:$F$31,6,FALSE)=Prg!$O$3),"Yes","No")</f>
        <v>No</v>
      </c>
      <c r="AB2227" s="66">
        <v>2023</v>
      </c>
      <c r="AC2227" s="72">
        <v>16</v>
      </c>
      <c r="AD2227" s="66">
        <f ca="1">IF(ISERROR(VLOOKUP(Table1[[#This Row],[item]],INDIRECT("'"&amp;Table1[[#This Row],[sheet]]&amp;"'!$A$8:$T$42"),Table1[[#This Row],[r]],FALSE)),"",VLOOKUP(Table1[[#This Row],[item]],INDIRECT("'"&amp;Table1[[#This Row],[sheet]]&amp;"'!$A$8:$T$42"),Table1[[#This Row],[r]],FALSE))</f>
        <v>0</v>
      </c>
      <c r="AE2227" s="72" t="str">
        <f>IF(VLOOKUP(Table1[[#This Row],[sheet]],Prg!$A$7:$J$31,10,FALSE)="","",VLOOKUP(Table1[[#This Row],[sheet]],Prg!$A$7:$J$31,10,FALSE)*1)</f>
        <v/>
      </c>
      <c r="AF2227" s="72">
        <f>VLOOKUP(Table1[[#This Row],[sheet]],Prg!$A$7:$J$31,5,FALSE)</f>
        <v>0</v>
      </c>
      <c r="AG2227" s="72">
        <f>ROW()</f>
        <v>2227</v>
      </c>
    </row>
    <row r="2228" spans="24:33" hidden="1" x14ac:dyDescent="0.3">
      <c r="X2228" s="66">
        <v>13</v>
      </c>
      <c r="Y2228" s="70" t="s">
        <v>487</v>
      </c>
      <c r="Z2228" s="70" t="s">
        <v>12</v>
      </c>
      <c r="AA2228" s="70" t="str">
        <f>IF(OR(VLOOKUP(Table1[[#This Row],[sheet]],Prg!$A$7:$F$31,6,FALSE)=Prg!$O$2,VLOOKUP(Table1[[#This Row],[sheet]],Prg!$A$7:$F$31,6,FALSE)=Prg!$O$3),"Yes","No")</f>
        <v>No</v>
      </c>
      <c r="AB2228" s="70">
        <v>2024</v>
      </c>
      <c r="AC2228" s="72">
        <v>17</v>
      </c>
      <c r="AD2228" s="66">
        <f ca="1">IF(ISERROR(VLOOKUP(Table1[[#This Row],[item]],INDIRECT("'"&amp;Table1[[#This Row],[sheet]]&amp;"'!$A$8:$T$42"),Table1[[#This Row],[r]],FALSE)),"",VLOOKUP(Table1[[#This Row],[item]],INDIRECT("'"&amp;Table1[[#This Row],[sheet]]&amp;"'!$A$8:$T$42"),Table1[[#This Row],[r]],FALSE))</f>
        <v>0</v>
      </c>
      <c r="AE2228" s="72" t="str">
        <f>IF(VLOOKUP(Table1[[#This Row],[sheet]],Prg!$A$7:$J$31,10,FALSE)="","",VLOOKUP(Table1[[#This Row],[sheet]],Prg!$A$7:$J$31,10,FALSE)*1)</f>
        <v/>
      </c>
      <c r="AF2228" s="72">
        <f>VLOOKUP(Table1[[#This Row],[sheet]],Prg!$A$7:$J$31,5,FALSE)</f>
        <v>0</v>
      </c>
      <c r="AG2228" s="72">
        <f>ROW()</f>
        <v>2228</v>
      </c>
    </row>
    <row r="2229" spans="24:33" hidden="1" x14ac:dyDescent="0.3">
      <c r="X2229" s="66">
        <v>13</v>
      </c>
      <c r="Y2229" s="66" t="s">
        <v>488</v>
      </c>
      <c r="Z2229" s="66" t="s">
        <v>13</v>
      </c>
      <c r="AA2229" s="66" t="str">
        <f>IF(OR(VLOOKUP(Table1[[#This Row],[sheet]],Prg!$A$7:$F$31,6,FALSE)=Prg!$O$2,VLOOKUP(Table1[[#This Row],[sheet]],Prg!$A$7:$F$31,6,FALSE)=Prg!$O$3),"Yes","No")</f>
        <v>No</v>
      </c>
      <c r="AB2229" s="66">
        <v>2024</v>
      </c>
      <c r="AC2229" s="72">
        <v>17</v>
      </c>
      <c r="AD2229" s="66">
        <f ca="1">IF(ISERROR(VLOOKUP(Table1[[#This Row],[item]],INDIRECT("'"&amp;Table1[[#This Row],[sheet]]&amp;"'!$A$8:$T$42"),Table1[[#This Row],[r]],FALSE)),"",VLOOKUP(Table1[[#This Row],[item]],INDIRECT("'"&amp;Table1[[#This Row],[sheet]]&amp;"'!$A$8:$T$42"),Table1[[#This Row],[r]],FALSE))</f>
        <v>0</v>
      </c>
      <c r="AE2229" s="72" t="str">
        <f>IF(VLOOKUP(Table1[[#This Row],[sheet]],Prg!$A$7:$J$31,10,FALSE)="","",VLOOKUP(Table1[[#This Row],[sheet]],Prg!$A$7:$J$31,10,FALSE)*1)</f>
        <v/>
      </c>
      <c r="AF2229" s="72">
        <f>VLOOKUP(Table1[[#This Row],[sheet]],Prg!$A$7:$J$31,5,FALSE)</f>
        <v>0</v>
      </c>
      <c r="AG2229" s="72">
        <f>ROW()</f>
        <v>2229</v>
      </c>
    </row>
    <row r="2230" spans="24:33" hidden="1" x14ac:dyDescent="0.3">
      <c r="X2230" s="66">
        <v>13</v>
      </c>
      <c r="Y2230" s="66" t="s">
        <v>489</v>
      </c>
      <c r="Z2230" s="66" t="s">
        <v>14</v>
      </c>
      <c r="AA2230" s="66" t="str">
        <f>IF(OR(VLOOKUP(Table1[[#This Row],[sheet]],Prg!$A$7:$F$31,6,FALSE)=Prg!$O$2,VLOOKUP(Table1[[#This Row],[sheet]],Prg!$A$7:$F$31,6,FALSE)=Prg!$O$3),"Yes","No")</f>
        <v>No</v>
      </c>
      <c r="AB2230" s="66">
        <v>2024</v>
      </c>
      <c r="AC2230" s="72">
        <v>17</v>
      </c>
      <c r="AD2230" s="66">
        <f ca="1">IF(ISERROR(VLOOKUP(Table1[[#This Row],[item]],INDIRECT("'"&amp;Table1[[#This Row],[sheet]]&amp;"'!$A$8:$T$42"),Table1[[#This Row],[r]],FALSE)),"",VLOOKUP(Table1[[#This Row],[item]],INDIRECT("'"&amp;Table1[[#This Row],[sheet]]&amp;"'!$A$8:$T$42"),Table1[[#This Row],[r]],FALSE))</f>
        <v>0</v>
      </c>
      <c r="AE2230" s="72" t="str">
        <f>IF(VLOOKUP(Table1[[#This Row],[sheet]],Prg!$A$7:$J$31,10,FALSE)="","",VLOOKUP(Table1[[#This Row],[sheet]],Prg!$A$7:$J$31,10,FALSE)*1)</f>
        <v/>
      </c>
      <c r="AF2230" s="72">
        <f>VLOOKUP(Table1[[#This Row],[sheet]],Prg!$A$7:$J$31,5,FALSE)</f>
        <v>0</v>
      </c>
      <c r="AG2230" s="72">
        <f>ROW()</f>
        <v>2230</v>
      </c>
    </row>
    <row r="2231" spans="24:33" hidden="1" x14ac:dyDescent="0.3">
      <c r="X2231" s="66">
        <v>13</v>
      </c>
      <c r="Y2231" s="66" t="s">
        <v>490</v>
      </c>
      <c r="Z2231" s="66" t="s">
        <v>464</v>
      </c>
      <c r="AA2231" s="66" t="str">
        <f>IF(OR(VLOOKUP(Table1[[#This Row],[sheet]],Prg!$A$7:$F$31,6,FALSE)=Prg!$O$2,VLOOKUP(Table1[[#This Row],[sheet]],Prg!$A$7:$F$31,6,FALSE)=Prg!$O$3),"Yes","No")</f>
        <v>No</v>
      </c>
      <c r="AB2231" s="66">
        <v>2024</v>
      </c>
      <c r="AC2231" s="72">
        <v>17</v>
      </c>
      <c r="AD2231" s="66">
        <f ca="1">IF(ISERROR(VLOOKUP(Table1[[#This Row],[item]],INDIRECT("'"&amp;Table1[[#This Row],[sheet]]&amp;"'!$A$8:$T$42"),Table1[[#This Row],[r]],FALSE)),"",VLOOKUP(Table1[[#This Row],[item]],INDIRECT("'"&amp;Table1[[#This Row],[sheet]]&amp;"'!$A$8:$T$42"),Table1[[#This Row],[r]],FALSE))</f>
        <v>0</v>
      </c>
      <c r="AE2231" s="72" t="str">
        <f>IF(VLOOKUP(Table1[[#This Row],[sheet]],Prg!$A$7:$J$31,10,FALSE)="","",VLOOKUP(Table1[[#This Row],[sheet]],Prg!$A$7:$J$31,10,FALSE)*1)</f>
        <v/>
      </c>
      <c r="AF2231" s="72">
        <f>VLOOKUP(Table1[[#This Row],[sheet]],Prg!$A$7:$J$31,5,FALSE)</f>
        <v>0</v>
      </c>
      <c r="AG2231" s="72">
        <f>ROW()</f>
        <v>2231</v>
      </c>
    </row>
    <row r="2232" spans="24:33" hidden="1" x14ac:dyDescent="0.3">
      <c r="X2232" s="66">
        <v>13</v>
      </c>
      <c r="Y2232" s="66" t="s">
        <v>491</v>
      </c>
      <c r="Z2232" s="66" t="s">
        <v>15</v>
      </c>
      <c r="AA2232" s="66" t="str">
        <f>IF(OR(VLOOKUP(Table1[[#This Row],[sheet]],Prg!$A$7:$F$31,6,FALSE)=Prg!$O$2,VLOOKUP(Table1[[#This Row],[sheet]],Prg!$A$7:$F$31,6,FALSE)=Prg!$O$3),"Yes","No")</f>
        <v>No</v>
      </c>
      <c r="AB2232" s="66">
        <v>2024</v>
      </c>
      <c r="AC2232" s="72">
        <v>17</v>
      </c>
      <c r="AD2232" s="66">
        <f ca="1">IF(ISERROR(VLOOKUP(Table1[[#This Row],[item]],INDIRECT("'"&amp;Table1[[#This Row],[sheet]]&amp;"'!$A$8:$T$42"),Table1[[#This Row],[r]],FALSE)),"",VLOOKUP(Table1[[#This Row],[item]],INDIRECT("'"&amp;Table1[[#This Row],[sheet]]&amp;"'!$A$8:$T$42"),Table1[[#This Row],[r]],FALSE))</f>
        <v>0</v>
      </c>
      <c r="AE2232" s="72" t="str">
        <f>IF(VLOOKUP(Table1[[#This Row],[sheet]],Prg!$A$7:$J$31,10,FALSE)="","",VLOOKUP(Table1[[#This Row],[sheet]],Prg!$A$7:$J$31,10,FALSE)*1)</f>
        <v/>
      </c>
      <c r="AF2232" s="72">
        <f>VLOOKUP(Table1[[#This Row],[sheet]],Prg!$A$7:$J$31,5,FALSE)</f>
        <v>0</v>
      </c>
      <c r="AG2232" s="72">
        <f>ROW()</f>
        <v>2232</v>
      </c>
    </row>
    <row r="2233" spans="24:33" hidden="1" x14ac:dyDescent="0.3">
      <c r="X2233" s="66">
        <v>13</v>
      </c>
      <c r="Y2233" s="66" t="s">
        <v>492</v>
      </c>
      <c r="Z2233" s="66" t="s">
        <v>16</v>
      </c>
      <c r="AA2233" s="66" t="str">
        <f>IF(OR(VLOOKUP(Table1[[#This Row],[sheet]],Prg!$A$7:$F$31,6,FALSE)=Prg!$O$2,VLOOKUP(Table1[[#This Row],[sheet]],Prg!$A$7:$F$31,6,FALSE)=Prg!$O$3),"Yes","No")</f>
        <v>No</v>
      </c>
      <c r="AB2233" s="66">
        <v>2024</v>
      </c>
      <c r="AC2233" s="72">
        <v>17</v>
      </c>
      <c r="AD2233" s="66">
        <f ca="1">IF(ISERROR(VLOOKUP(Table1[[#This Row],[item]],INDIRECT("'"&amp;Table1[[#This Row],[sheet]]&amp;"'!$A$8:$T$42"),Table1[[#This Row],[r]],FALSE)),"",VLOOKUP(Table1[[#This Row],[item]],INDIRECT("'"&amp;Table1[[#This Row],[sheet]]&amp;"'!$A$8:$T$42"),Table1[[#This Row],[r]],FALSE))</f>
        <v>0</v>
      </c>
      <c r="AE2233" s="72" t="str">
        <f>IF(VLOOKUP(Table1[[#This Row],[sheet]],Prg!$A$7:$J$31,10,FALSE)="","",VLOOKUP(Table1[[#This Row],[sheet]],Prg!$A$7:$J$31,10,FALSE)*1)</f>
        <v/>
      </c>
      <c r="AF2233" s="72">
        <f>VLOOKUP(Table1[[#This Row],[sheet]],Prg!$A$7:$J$31,5,FALSE)</f>
        <v>0</v>
      </c>
      <c r="AG2233" s="72">
        <f>ROW()</f>
        <v>2233</v>
      </c>
    </row>
    <row r="2234" spans="24:33" hidden="1" x14ac:dyDescent="0.3">
      <c r="X2234" s="66">
        <v>13</v>
      </c>
      <c r="Y2234" s="66" t="s">
        <v>493</v>
      </c>
      <c r="Z2234" s="66" t="s">
        <v>17</v>
      </c>
      <c r="AA2234" s="66" t="str">
        <f>IF(OR(VLOOKUP(Table1[[#This Row],[sheet]],Prg!$A$7:$F$31,6,FALSE)=Prg!$O$2,VLOOKUP(Table1[[#This Row],[sheet]],Prg!$A$7:$F$31,6,FALSE)=Prg!$O$3),"Yes","No")</f>
        <v>No</v>
      </c>
      <c r="AB2234" s="66">
        <v>2024</v>
      </c>
      <c r="AC2234" s="72">
        <v>17</v>
      </c>
      <c r="AD2234" s="66">
        <f ca="1">IF(ISERROR(VLOOKUP(Table1[[#This Row],[item]],INDIRECT("'"&amp;Table1[[#This Row],[sheet]]&amp;"'!$A$8:$T$42"),Table1[[#This Row],[r]],FALSE)),"",VLOOKUP(Table1[[#This Row],[item]],INDIRECT("'"&amp;Table1[[#This Row],[sheet]]&amp;"'!$A$8:$T$42"),Table1[[#This Row],[r]],FALSE))</f>
        <v>0</v>
      </c>
      <c r="AE2234" s="72" t="str">
        <f>IF(VLOOKUP(Table1[[#This Row],[sheet]],Prg!$A$7:$J$31,10,FALSE)="","",VLOOKUP(Table1[[#This Row],[sheet]],Prg!$A$7:$J$31,10,FALSE)*1)</f>
        <v/>
      </c>
      <c r="AF2234" s="72">
        <f>VLOOKUP(Table1[[#This Row],[sheet]],Prg!$A$7:$J$31,5,FALSE)</f>
        <v>0</v>
      </c>
      <c r="AG2234" s="72">
        <f>ROW()</f>
        <v>2234</v>
      </c>
    </row>
    <row r="2235" spans="24:33" hidden="1" x14ac:dyDescent="0.3">
      <c r="X2235" s="66">
        <v>13</v>
      </c>
      <c r="Y2235" s="66" t="s">
        <v>494</v>
      </c>
      <c r="Z2235" s="66" t="s">
        <v>465</v>
      </c>
      <c r="AA2235" s="66" t="str">
        <f>IF(OR(VLOOKUP(Table1[[#This Row],[sheet]],Prg!$A$7:$F$31,6,FALSE)=Prg!$O$2,VLOOKUP(Table1[[#This Row],[sheet]],Prg!$A$7:$F$31,6,FALSE)=Prg!$O$3),"Yes","No")</f>
        <v>No</v>
      </c>
      <c r="AB2235" s="66">
        <v>2024</v>
      </c>
      <c r="AC2235" s="72">
        <v>17</v>
      </c>
      <c r="AD2235" s="66">
        <f ca="1">IF(ISERROR(VLOOKUP(Table1[[#This Row],[item]],INDIRECT("'"&amp;Table1[[#This Row],[sheet]]&amp;"'!$A$8:$T$42"),Table1[[#This Row],[r]],FALSE)),"",VLOOKUP(Table1[[#This Row],[item]],INDIRECT("'"&amp;Table1[[#This Row],[sheet]]&amp;"'!$A$8:$T$42"),Table1[[#This Row],[r]],FALSE))</f>
        <v>0</v>
      </c>
      <c r="AE2235" s="72" t="str">
        <f>IF(VLOOKUP(Table1[[#This Row],[sheet]],Prg!$A$7:$J$31,10,FALSE)="","",VLOOKUP(Table1[[#This Row],[sheet]],Prg!$A$7:$J$31,10,FALSE)*1)</f>
        <v/>
      </c>
      <c r="AF2235" s="72">
        <f>VLOOKUP(Table1[[#This Row],[sheet]],Prg!$A$7:$J$31,5,FALSE)</f>
        <v>0</v>
      </c>
      <c r="AG2235" s="72">
        <f>ROW()</f>
        <v>2235</v>
      </c>
    </row>
    <row r="2236" spans="24:33" hidden="1" x14ac:dyDescent="0.3">
      <c r="X2236" s="66">
        <v>13</v>
      </c>
      <c r="Y2236" s="66" t="s">
        <v>495</v>
      </c>
      <c r="Z2236" s="66" t="s">
        <v>18</v>
      </c>
      <c r="AA2236" s="66" t="str">
        <f>IF(OR(VLOOKUP(Table1[[#This Row],[sheet]],Prg!$A$7:$F$31,6,FALSE)=Prg!$O$2,VLOOKUP(Table1[[#This Row],[sheet]],Prg!$A$7:$F$31,6,FALSE)=Prg!$O$3),"Yes","No")</f>
        <v>No</v>
      </c>
      <c r="AB2236" s="66">
        <v>2024</v>
      </c>
      <c r="AC2236" s="72">
        <v>17</v>
      </c>
      <c r="AD2236" s="66">
        <f ca="1">IF(ISERROR(VLOOKUP(Table1[[#This Row],[item]],INDIRECT("'"&amp;Table1[[#This Row],[sheet]]&amp;"'!$A$8:$T$42"),Table1[[#This Row],[r]],FALSE)),"",VLOOKUP(Table1[[#This Row],[item]],INDIRECT("'"&amp;Table1[[#This Row],[sheet]]&amp;"'!$A$8:$T$42"),Table1[[#This Row],[r]],FALSE))</f>
        <v>0</v>
      </c>
      <c r="AE2236" s="72" t="str">
        <f>IF(VLOOKUP(Table1[[#This Row],[sheet]],Prg!$A$7:$J$31,10,FALSE)="","",VLOOKUP(Table1[[#This Row],[sheet]],Prg!$A$7:$J$31,10,FALSE)*1)</f>
        <v/>
      </c>
      <c r="AF2236" s="72">
        <f>VLOOKUP(Table1[[#This Row],[sheet]],Prg!$A$7:$J$31,5,FALSE)</f>
        <v>0</v>
      </c>
      <c r="AG2236" s="72">
        <f>ROW()</f>
        <v>2236</v>
      </c>
    </row>
    <row r="2237" spans="24:33" hidden="1" x14ac:dyDescent="0.3">
      <c r="X2237" s="66">
        <v>13</v>
      </c>
      <c r="Y2237" s="66" t="s">
        <v>496</v>
      </c>
      <c r="Z2237" s="66" t="s">
        <v>19</v>
      </c>
      <c r="AA2237" s="66" t="str">
        <f>IF(OR(VLOOKUP(Table1[[#This Row],[sheet]],Prg!$A$7:$F$31,6,FALSE)=Prg!$O$2,VLOOKUP(Table1[[#This Row],[sheet]],Prg!$A$7:$F$31,6,FALSE)=Prg!$O$3),"Yes","No")</f>
        <v>No</v>
      </c>
      <c r="AB2237" s="66">
        <v>2024</v>
      </c>
      <c r="AC2237" s="72">
        <v>17</v>
      </c>
      <c r="AD2237" s="66">
        <f ca="1">IF(ISERROR(VLOOKUP(Table1[[#This Row],[item]],INDIRECT("'"&amp;Table1[[#This Row],[sheet]]&amp;"'!$A$8:$T$42"),Table1[[#This Row],[r]],FALSE)),"",VLOOKUP(Table1[[#This Row],[item]],INDIRECT("'"&amp;Table1[[#This Row],[sheet]]&amp;"'!$A$8:$T$42"),Table1[[#This Row],[r]],FALSE))</f>
        <v>0</v>
      </c>
      <c r="AE2237" s="72" t="str">
        <f>IF(VLOOKUP(Table1[[#This Row],[sheet]],Prg!$A$7:$J$31,10,FALSE)="","",VLOOKUP(Table1[[#This Row],[sheet]],Prg!$A$7:$J$31,10,FALSE)*1)</f>
        <v/>
      </c>
      <c r="AF2237" s="72">
        <f>VLOOKUP(Table1[[#This Row],[sheet]],Prg!$A$7:$J$31,5,FALSE)</f>
        <v>0</v>
      </c>
      <c r="AG2237" s="72">
        <f>ROW()</f>
        <v>2237</v>
      </c>
    </row>
    <row r="2238" spans="24:33" hidden="1" x14ac:dyDescent="0.3">
      <c r="X2238" s="66">
        <v>13</v>
      </c>
      <c r="Y2238" s="66" t="s">
        <v>497</v>
      </c>
      <c r="Z2238" s="66" t="s">
        <v>20</v>
      </c>
      <c r="AA2238" s="66" t="str">
        <f>IF(OR(VLOOKUP(Table1[[#This Row],[sheet]],Prg!$A$7:$F$31,6,FALSE)=Prg!$O$2,VLOOKUP(Table1[[#This Row],[sheet]],Prg!$A$7:$F$31,6,FALSE)=Prg!$O$3),"Yes","No")</f>
        <v>No</v>
      </c>
      <c r="AB2238" s="66">
        <v>2024</v>
      </c>
      <c r="AC2238" s="72">
        <v>17</v>
      </c>
      <c r="AD2238" s="66">
        <f ca="1">IF(ISERROR(VLOOKUP(Table1[[#This Row],[item]],INDIRECT("'"&amp;Table1[[#This Row],[sheet]]&amp;"'!$A$8:$T$42"),Table1[[#This Row],[r]],FALSE)),"",VLOOKUP(Table1[[#This Row],[item]],INDIRECT("'"&amp;Table1[[#This Row],[sheet]]&amp;"'!$A$8:$T$42"),Table1[[#This Row],[r]],FALSE))</f>
        <v>0</v>
      </c>
      <c r="AE2238" s="72" t="str">
        <f>IF(VLOOKUP(Table1[[#This Row],[sheet]],Prg!$A$7:$J$31,10,FALSE)="","",VLOOKUP(Table1[[#This Row],[sheet]],Prg!$A$7:$J$31,10,FALSE)*1)</f>
        <v/>
      </c>
      <c r="AF2238" s="72">
        <f>VLOOKUP(Table1[[#This Row],[sheet]],Prg!$A$7:$J$31,5,FALSE)</f>
        <v>0</v>
      </c>
      <c r="AG2238" s="72">
        <f>ROW()</f>
        <v>2238</v>
      </c>
    </row>
    <row r="2239" spans="24:33" hidden="1" x14ac:dyDescent="0.3">
      <c r="X2239" s="66">
        <v>13</v>
      </c>
      <c r="Y2239" s="66" t="s">
        <v>498</v>
      </c>
      <c r="Z2239" s="66" t="s">
        <v>466</v>
      </c>
      <c r="AA2239" s="66" t="str">
        <f>IF(OR(VLOOKUP(Table1[[#This Row],[sheet]],Prg!$A$7:$F$31,6,FALSE)=Prg!$O$2,VLOOKUP(Table1[[#This Row],[sheet]],Prg!$A$7:$F$31,6,FALSE)=Prg!$O$3),"Yes","No")</f>
        <v>No</v>
      </c>
      <c r="AB2239" s="66">
        <v>2024</v>
      </c>
      <c r="AC2239" s="72">
        <v>17</v>
      </c>
      <c r="AD2239" s="66">
        <f ca="1">IF(ISERROR(VLOOKUP(Table1[[#This Row],[item]],INDIRECT("'"&amp;Table1[[#This Row],[sheet]]&amp;"'!$A$8:$T$42"),Table1[[#This Row],[r]],FALSE)),"",VLOOKUP(Table1[[#This Row],[item]],INDIRECT("'"&amp;Table1[[#This Row],[sheet]]&amp;"'!$A$8:$T$42"),Table1[[#This Row],[r]],FALSE))</f>
        <v>0</v>
      </c>
      <c r="AE2239" s="72" t="str">
        <f>IF(VLOOKUP(Table1[[#This Row],[sheet]],Prg!$A$7:$J$31,10,FALSE)="","",VLOOKUP(Table1[[#This Row],[sheet]],Prg!$A$7:$J$31,10,FALSE)*1)</f>
        <v/>
      </c>
      <c r="AF2239" s="72">
        <f>VLOOKUP(Table1[[#This Row],[sheet]],Prg!$A$7:$J$31,5,FALSE)</f>
        <v>0</v>
      </c>
      <c r="AG2239" s="72">
        <f>ROW()</f>
        <v>2239</v>
      </c>
    </row>
    <row r="2240" spans="24:33" hidden="1" x14ac:dyDescent="0.3">
      <c r="X2240" s="66">
        <v>13</v>
      </c>
      <c r="Y2240" s="66" t="s">
        <v>499</v>
      </c>
      <c r="Z2240" s="66" t="s">
        <v>21</v>
      </c>
      <c r="AA2240" s="66" t="str">
        <f>IF(OR(VLOOKUP(Table1[[#This Row],[sheet]],Prg!$A$7:$F$31,6,FALSE)=Prg!$O$2,VLOOKUP(Table1[[#This Row],[sheet]],Prg!$A$7:$F$31,6,FALSE)=Prg!$O$3),"Yes","No")</f>
        <v>No</v>
      </c>
      <c r="AB2240" s="66">
        <v>2024</v>
      </c>
      <c r="AC2240" s="72">
        <v>17</v>
      </c>
      <c r="AD2240" s="66">
        <f ca="1">IF(ISERROR(VLOOKUP(Table1[[#This Row],[item]],INDIRECT("'"&amp;Table1[[#This Row],[sheet]]&amp;"'!$A$8:$T$42"),Table1[[#This Row],[r]],FALSE)),"",VLOOKUP(Table1[[#This Row],[item]],INDIRECT("'"&amp;Table1[[#This Row],[sheet]]&amp;"'!$A$8:$T$42"),Table1[[#This Row],[r]],FALSE))</f>
        <v>0</v>
      </c>
      <c r="AE2240" s="72" t="str">
        <f>IF(VLOOKUP(Table1[[#This Row],[sheet]],Prg!$A$7:$J$31,10,FALSE)="","",VLOOKUP(Table1[[#This Row],[sheet]],Prg!$A$7:$J$31,10,FALSE)*1)</f>
        <v/>
      </c>
      <c r="AF2240" s="72">
        <f>VLOOKUP(Table1[[#This Row],[sheet]],Prg!$A$7:$J$31,5,FALSE)</f>
        <v>0</v>
      </c>
      <c r="AG2240" s="72">
        <f>ROW()</f>
        <v>2240</v>
      </c>
    </row>
    <row r="2241" spans="24:33" hidden="1" x14ac:dyDescent="0.3">
      <c r="X2241" s="66">
        <v>13</v>
      </c>
      <c r="Y2241" s="66" t="s">
        <v>500</v>
      </c>
      <c r="Z2241" s="66" t="s">
        <v>22</v>
      </c>
      <c r="AA2241" s="66" t="str">
        <f>IF(OR(VLOOKUP(Table1[[#This Row],[sheet]],Prg!$A$7:$F$31,6,FALSE)=Prg!$O$2,VLOOKUP(Table1[[#This Row],[sheet]],Prg!$A$7:$F$31,6,FALSE)=Prg!$O$3),"Yes","No")</f>
        <v>No</v>
      </c>
      <c r="AB2241" s="66">
        <v>2024</v>
      </c>
      <c r="AC2241" s="72">
        <v>17</v>
      </c>
      <c r="AD2241" s="66">
        <f ca="1">IF(ISERROR(VLOOKUP(Table1[[#This Row],[item]],INDIRECT("'"&amp;Table1[[#This Row],[sheet]]&amp;"'!$A$8:$T$42"),Table1[[#This Row],[r]],FALSE)),"",VLOOKUP(Table1[[#This Row],[item]],INDIRECT("'"&amp;Table1[[#This Row],[sheet]]&amp;"'!$A$8:$T$42"),Table1[[#This Row],[r]],FALSE))</f>
        <v>0</v>
      </c>
      <c r="AE2241" s="72" t="str">
        <f>IF(VLOOKUP(Table1[[#This Row],[sheet]],Prg!$A$7:$J$31,10,FALSE)="","",VLOOKUP(Table1[[#This Row],[sheet]],Prg!$A$7:$J$31,10,FALSE)*1)</f>
        <v/>
      </c>
      <c r="AF2241" s="72">
        <f>VLOOKUP(Table1[[#This Row],[sheet]],Prg!$A$7:$J$31,5,FALSE)</f>
        <v>0</v>
      </c>
      <c r="AG2241" s="72">
        <f>ROW()</f>
        <v>2241</v>
      </c>
    </row>
    <row r="2242" spans="24:33" hidden="1" x14ac:dyDescent="0.3">
      <c r="X2242" s="66">
        <v>13</v>
      </c>
      <c r="Y2242" s="66" t="s">
        <v>501</v>
      </c>
      <c r="Z2242" s="66" t="s">
        <v>23</v>
      </c>
      <c r="AA2242" s="66" t="str">
        <f>IF(OR(VLOOKUP(Table1[[#This Row],[sheet]],Prg!$A$7:$F$31,6,FALSE)=Prg!$O$2,VLOOKUP(Table1[[#This Row],[sheet]],Prg!$A$7:$F$31,6,FALSE)=Prg!$O$3),"Yes","No")</f>
        <v>No</v>
      </c>
      <c r="AB2242" s="66">
        <v>2024</v>
      </c>
      <c r="AC2242" s="72">
        <v>17</v>
      </c>
      <c r="AD2242" s="66">
        <f ca="1">IF(ISERROR(VLOOKUP(Table1[[#This Row],[item]],INDIRECT("'"&amp;Table1[[#This Row],[sheet]]&amp;"'!$A$8:$T$42"),Table1[[#This Row],[r]],FALSE)),"",VLOOKUP(Table1[[#This Row],[item]],INDIRECT("'"&amp;Table1[[#This Row],[sheet]]&amp;"'!$A$8:$T$42"),Table1[[#This Row],[r]],FALSE))</f>
        <v>0</v>
      </c>
      <c r="AE2242" s="72" t="str">
        <f>IF(VLOOKUP(Table1[[#This Row],[sheet]],Prg!$A$7:$J$31,10,FALSE)="","",VLOOKUP(Table1[[#This Row],[sheet]],Prg!$A$7:$J$31,10,FALSE)*1)</f>
        <v/>
      </c>
      <c r="AF2242" s="72">
        <f>VLOOKUP(Table1[[#This Row],[sheet]],Prg!$A$7:$J$31,5,FALSE)</f>
        <v>0</v>
      </c>
      <c r="AG2242" s="72">
        <f>ROW()</f>
        <v>2242</v>
      </c>
    </row>
    <row r="2243" spans="24:33" hidden="1" x14ac:dyDescent="0.3">
      <c r="X2243" s="66">
        <v>13</v>
      </c>
      <c r="Y2243" s="66" t="s">
        <v>502</v>
      </c>
      <c r="Z2243" s="66" t="s">
        <v>467</v>
      </c>
      <c r="AA2243" s="66" t="str">
        <f>IF(OR(VLOOKUP(Table1[[#This Row],[sheet]],Prg!$A$7:$F$31,6,FALSE)=Prg!$O$2,VLOOKUP(Table1[[#This Row],[sheet]],Prg!$A$7:$F$31,6,FALSE)=Prg!$O$3),"Yes","No")</f>
        <v>No</v>
      </c>
      <c r="AB2243" s="66">
        <v>2024</v>
      </c>
      <c r="AC2243" s="72">
        <v>17</v>
      </c>
      <c r="AD2243" s="66">
        <f ca="1">IF(ISERROR(VLOOKUP(Table1[[#This Row],[item]],INDIRECT("'"&amp;Table1[[#This Row],[sheet]]&amp;"'!$A$8:$T$42"),Table1[[#This Row],[r]],FALSE)),"",VLOOKUP(Table1[[#This Row],[item]],INDIRECT("'"&amp;Table1[[#This Row],[sheet]]&amp;"'!$A$8:$T$42"),Table1[[#This Row],[r]],FALSE))</f>
        <v>0</v>
      </c>
      <c r="AE2243" s="72" t="str">
        <f>IF(VLOOKUP(Table1[[#This Row],[sheet]],Prg!$A$7:$J$31,10,FALSE)="","",VLOOKUP(Table1[[#This Row],[sheet]],Prg!$A$7:$J$31,10,FALSE)*1)</f>
        <v/>
      </c>
      <c r="AF2243" s="72">
        <f>VLOOKUP(Table1[[#This Row],[sheet]],Prg!$A$7:$J$31,5,FALSE)</f>
        <v>0</v>
      </c>
      <c r="AG2243" s="72">
        <f>ROW()</f>
        <v>2243</v>
      </c>
    </row>
    <row r="2244" spans="24:33" hidden="1" x14ac:dyDescent="0.3">
      <c r="X2244" s="66">
        <v>13</v>
      </c>
      <c r="Y2244" s="66" t="s">
        <v>473</v>
      </c>
      <c r="Z2244" s="66" t="s">
        <v>1</v>
      </c>
      <c r="AA2244" s="66" t="str">
        <f>IF(OR(VLOOKUP(Table1[[#This Row],[sheet]],Prg!$A$7:$F$31,6,FALSE)=Prg!$O$2,VLOOKUP(Table1[[#This Row],[sheet]],Prg!$A$7:$F$31,6,FALSE)=Prg!$O$3),"Yes","No")</f>
        <v>No</v>
      </c>
      <c r="AB2244" s="66">
        <v>2024</v>
      </c>
      <c r="AC2244" s="72">
        <v>17</v>
      </c>
      <c r="AD2244" s="66">
        <f ca="1">IF(ISERROR(VLOOKUP(Table1[[#This Row],[item]],INDIRECT("'"&amp;Table1[[#This Row],[sheet]]&amp;"'!$A$8:$T$42"),Table1[[#This Row],[r]],FALSE)),"",VLOOKUP(Table1[[#This Row],[item]],INDIRECT("'"&amp;Table1[[#This Row],[sheet]]&amp;"'!$A$8:$T$42"),Table1[[#This Row],[r]],FALSE))</f>
        <v>0</v>
      </c>
      <c r="AE2244" s="72" t="str">
        <f>IF(VLOOKUP(Table1[[#This Row],[sheet]],Prg!$A$7:$J$31,10,FALSE)="","",VLOOKUP(Table1[[#This Row],[sheet]],Prg!$A$7:$J$31,10,FALSE)*1)</f>
        <v/>
      </c>
      <c r="AF2244" s="72">
        <f>VLOOKUP(Table1[[#This Row],[sheet]],Prg!$A$7:$J$31,5,FALSE)</f>
        <v>0</v>
      </c>
      <c r="AG2244" s="72">
        <f>ROW()</f>
        <v>2244</v>
      </c>
    </row>
    <row r="2245" spans="24:33" hidden="1" x14ac:dyDescent="0.3">
      <c r="X2245" s="66">
        <v>13</v>
      </c>
      <c r="Y2245" s="66" t="s">
        <v>474</v>
      </c>
      <c r="Z2245" s="66" t="s">
        <v>24</v>
      </c>
      <c r="AA2245" s="66" t="str">
        <f>IF(OR(VLOOKUP(Table1[[#This Row],[sheet]],Prg!$A$7:$F$31,6,FALSE)=Prg!$O$2,VLOOKUP(Table1[[#This Row],[sheet]],Prg!$A$7:$F$31,6,FALSE)=Prg!$O$3),"Yes","No")</f>
        <v>No</v>
      </c>
      <c r="AB2245" s="66">
        <v>2024</v>
      </c>
      <c r="AC2245" s="72">
        <v>17</v>
      </c>
      <c r="AD2245" s="66">
        <f ca="1">IF(ISERROR(VLOOKUP(Table1[[#This Row],[item]],INDIRECT("'"&amp;Table1[[#This Row],[sheet]]&amp;"'!$A$8:$T$42"),Table1[[#This Row],[r]],FALSE)),"",VLOOKUP(Table1[[#This Row],[item]],INDIRECT("'"&amp;Table1[[#This Row],[sheet]]&amp;"'!$A$8:$T$42"),Table1[[#This Row],[r]],FALSE))</f>
        <v>0</v>
      </c>
      <c r="AE2245" s="72" t="str">
        <f>IF(VLOOKUP(Table1[[#This Row],[sheet]],Prg!$A$7:$J$31,10,FALSE)="","",VLOOKUP(Table1[[#This Row],[sheet]],Prg!$A$7:$J$31,10,FALSE)*1)</f>
        <v/>
      </c>
      <c r="AF2245" s="72">
        <f>VLOOKUP(Table1[[#This Row],[sheet]],Prg!$A$7:$J$31,5,FALSE)</f>
        <v>0</v>
      </c>
      <c r="AG2245" s="72">
        <f>ROW()</f>
        <v>2245</v>
      </c>
    </row>
    <row r="2246" spans="24:33" hidden="1" x14ac:dyDescent="0.3">
      <c r="X2246" s="66">
        <v>13</v>
      </c>
      <c r="Y2246" s="66" t="s">
        <v>477</v>
      </c>
      <c r="Z2246" s="66" t="s">
        <v>25</v>
      </c>
      <c r="AA2246" s="66" t="str">
        <f>IF(OR(VLOOKUP(Table1[[#This Row],[sheet]],Prg!$A$7:$F$31,6,FALSE)=Prg!$O$2,VLOOKUP(Table1[[#This Row],[sheet]],Prg!$A$7:$F$31,6,FALSE)=Prg!$O$3),"Yes","No")</f>
        <v>No</v>
      </c>
      <c r="AB2246" s="66">
        <v>2024</v>
      </c>
      <c r="AC2246" s="72">
        <v>17</v>
      </c>
      <c r="AD2246" s="66">
        <f ca="1">IF(ISERROR(VLOOKUP(Table1[[#This Row],[item]],INDIRECT("'"&amp;Table1[[#This Row],[sheet]]&amp;"'!$A$8:$T$42"),Table1[[#This Row],[r]],FALSE)),"",VLOOKUP(Table1[[#This Row],[item]],INDIRECT("'"&amp;Table1[[#This Row],[sheet]]&amp;"'!$A$8:$T$42"),Table1[[#This Row],[r]],FALSE))</f>
        <v>0</v>
      </c>
      <c r="AE2246" s="72" t="str">
        <f>IF(VLOOKUP(Table1[[#This Row],[sheet]],Prg!$A$7:$J$31,10,FALSE)="","",VLOOKUP(Table1[[#This Row],[sheet]],Prg!$A$7:$J$31,10,FALSE)*1)</f>
        <v/>
      </c>
      <c r="AF2246" s="72">
        <f>VLOOKUP(Table1[[#This Row],[sheet]],Prg!$A$7:$J$31,5,FALSE)</f>
        <v>0</v>
      </c>
      <c r="AG2246" s="72">
        <f>ROW()</f>
        <v>2246</v>
      </c>
    </row>
    <row r="2247" spans="24:33" hidden="1" x14ac:dyDescent="0.3">
      <c r="X2247" s="66">
        <v>13</v>
      </c>
      <c r="Y2247" s="66" t="s">
        <v>478</v>
      </c>
      <c r="Z2247" s="66" t="s">
        <v>26</v>
      </c>
      <c r="AA2247" s="66" t="str">
        <f>IF(OR(VLOOKUP(Table1[[#This Row],[sheet]],Prg!$A$7:$F$31,6,FALSE)=Prg!$O$2,VLOOKUP(Table1[[#This Row],[sheet]],Prg!$A$7:$F$31,6,FALSE)=Prg!$O$3),"Yes","No")</f>
        <v>No</v>
      </c>
      <c r="AB2247" s="66">
        <v>2024</v>
      </c>
      <c r="AC2247" s="72">
        <v>17</v>
      </c>
      <c r="AD2247" s="66">
        <f ca="1">IF(ISERROR(VLOOKUP(Table1[[#This Row],[item]],INDIRECT("'"&amp;Table1[[#This Row],[sheet]]&amp;"'!$A$8:$T$42"),Table1[[#This Row],[r]],FALSE)),"",VLOOKUP(Table1[[#This Row],[item]],INDIRECT("'"&amp;Table1[[#This Row],[sheet]]&amp;"'!$A$8:$T$42"),Table1[[#This Row],[r]],FALSE))</f>
        <v>0</v>
      </c>
      <c r="AE2247" s="72" t="str">
        <f>IF(VLOOKUP(Table1[[#This Row],[sheet]],Prg!$A$7:$J$31,10,FALSE)="","",VLOOKUP(Table1[[#This Row],[sheet]],Prg!$A$7:$J$31,10,FALSE)*1)</f>
        <v/>
      </c>
      <c r="AF2247" s="72">
        <f>VLOOKUP(Table1[[#This Row],[sheet]],Prg!$A$7:$J$31,5,FALSE)</f>
        <v>0</v>
      </c>
      <c r="AG2247" s="72">
        <f>ROW()</f>
        <v>2247</v>
      </c>
    </row>
    <row r="2248" spans="24:33" hidden="1" x14ac:dyDescent="0.3">
      <c r="X2248" s="66">
        <v>13</v>
      </c>
      <c r="Y2248" s="66" t="s">
        <v>479</v>
      </c>
      <c r="Z2248" s="66" t="s">
        <v>27</v>
      </c>
      <c r="AA2248" s="66" t="str">
        <f>IF(OR(VLOOKUP(Table1[[#This Row],[sheet]],Prg!$A$7:$F$31,6,FALSE)=Prg!$O$2,VLOOKUP(Table1[[#This Row],[sheet]],Prg!$A$7:$F$31,6,FALSE)=Prg!$O$3),"Yes","No")</f>
        <v>No</v>
      </c>
      <c r="AB2248" s="66">
        <v>2024</v>
      </c>
      <c r="AC2248" s="72">
        <v>17</v>
      </c>
      <c r="AD2248" s="66">
        <f ca="1">IF(ISERROR(VLOOKUP(Table1[[#This Row],[item]],INDIRECT("'"&amp;Table1[[#This Row],[sheet]]&amp;"'!$A$8:$T$42"),Table1[[#This Row],[r]],FALSE)),"",VLOOKUP(Table1[[#This Row],[item]],INDIRECT("'"&amp;Table1[[#This Row],[sheet]]&amp;"'!$A$8:$T$42"),Table1[[#This Row],[r]],FALSE))</f>
        <v>0</v>
      </c>
      <c r="AE2248" s="72" t="str">
        <f>IF(VLOOKUP(Table1[[#This Row],[sheet]],Prg!$A$7:$J$31,10,FALSE)="","",VLOOKUP(Table1[[#This Row],[sheet]],Prg!$A$7:$J$31,10,FALSE)*1)</f>
        <v/>
      </c>
      <c r="AF2248" s="72">
        <f>VLOOKUP(Table1[[#This Row],[sheet]],Prg!$A$7:$J$31,5,FALSE)</f>
        <v>0</v>
      </c>
      <c r="AG2248" s="72">
        <f>ROW()</f>
        <v>2248</v>
      </c>
    </row>
    <row r="2249" spans="24:33" hidden="1" x14ac:dyDescent="0.3">
      <c r="X2249" s="66">
        <v>13</v>
      </c>
      <c r="Y2249" s="66" t="s">
        <v>475</v>
      </c>
      <c r="Z2249" s="66" t="s">
        <v>28</v>
      </c>
      <c r="AA2249" s="66" t="str">
        <f>IF(OR(VLOOKUP(Table1[[#This Row],[sheet]],Prg!$A$7:$F$31,6,FALSE)=Prg!$O$2,VLOOKUP(Table1[[#This Row],[sheet]],Prg!$A$7:$F$31,6,FALSE)=Prg!$O$3),"Yes","No")</f>
        <v>No</v>
      </c>
      <c r="AB2249" s="66">
        <v>2024</v>
      </c>
      <c r="AC2249" s="72">
        <v>17</v>
      </c>
      <c r="AD2249" s="66">
        <f ca="1">IF(ISERROR(VLOOKUP(Table1[[#This Row],[item]],INDIRECT("'"&amp;Table1[[#This Row],[sheet]]&amp;"'!$A$8:$T$42"),Table1[[#This Row],[r]],FALSE)),"",VLOOKUP(Table1[[#This Row],[item]],INDIRECT("'"&amp;Table1[[#This Row],[sheet]]&amp;"'!$A$8:$T$42"),Table1[[#This Row],[r]],FALSE))</f>
        <v>0</v>
      </c>
      <c r="AE2249" s="72" t="str">
        <f>IF(VLOOKUP(Table1[[#This Row],[sheet]],Prg!$A$7:$J$31,10,FALSE)="","",VLOOKUP(Table1[[#This Row],[sheet]],Prg!$A$7:$J$31,10,FALSE)*1)</f>
        <v/>
      </c>
      <c r="AF2249" s="72">
        <f>VLOOKUP(Table1[[#This Row],[sheet]],Prg!$A$7:$J$31,5,FALSE)</f>
        <v>0</v>
      </c>
      <c r="AG2249" s="72">
        <f>ROW()</f>
        <v>2249</v>
      </c>
    </row>
    <row r="2250" spans="24:33" hidden="1" x14ac:dyDescent="0.3">
      <c r="X2250" s="66">
        <v>13</v>
      </c>
      <c r="Y2250" s="66" t="s">
        <v>480</v>
      </c>
      <c r="Z2250" s="66" t="s">
        <v>29</v>
      </c>
      <c r="AA2250" s="66" t="str">
        <f>IF(OR(VLOOKUP(Table1[[#This Row],[sheet]],Prg!$A$7:$F$31,6,FALSE)=Prg!$O$2,VLOOKUP(Table1[[#This Row],[sheet]],Prg!$A$7:$F$31,6,FALSE)=Prg!$O$3),"Yes","No")</f>
        <v>No</v>
      </c>
      <c r="AB2250" s="66">
        <v>2024</v>
      </c>
      <c r="AC2250" s="72">
        <v>17</v>
      </c>
      <c r="AD2250" s="66">
        <f ca="1">IF(ISERROR(VLOOKUP(Table1[[#This Row],[item]],INDIRECT("'"&amp;Table1[[#This Row],[sheet]]&amp;"'!$A$8:$T$42"),Table1[[#This Row],[r]],FALSE)),"",VLOOKUP(Table1[[#This Row],[item]],INDIRECT("'"&amp;Table1[[#This Row],[sheet]]&amp;"'!$A$8:$T$42"),Table1[[#This Row],[r]],FALSE))</f>
        <v>0</v>
      </c>
      <c r="AE2250" s="72" t="str">
        <f>IF(VLOOKUP(Table1[[#This Row],[sheet]],Prg!$A$7:$J$31,10,FALSE)="","",VLOOKUP(Table1[[#This Row],[sheet]],Prg!$A$7:$J$31,10,FALSE)*1)</f>
        <v/>
      </c>
      <c r="AF2250" s="72">
        <f>VLOOKUP(Table1[[#This Row],[sheet]],Prg!$A$7:$J$31,5,FALSE)</f>
        <v>0</v>
      </c>
      <c r="AG2250" s="72">
        <f>ROW()</f>
        <v>2250</v>
      </c>
    </row>
    <row r="2251" spans="24:33" hidden="1" x14ac:dyDescent="0.3">
      <c r="X2251" s="66">
        <v>13</v>
      </c>
      <c r="Y2251" s="66" t="s">
        <v>481</v>
      </c>
      <c r="Z2251" s="66" t="s">
        <v>30</v>
      </c>
      <c r="AA2251" s="66" t="str">
        <f>IF(OR(VLOOKUP(Table1[[#This Row],[sheet]],Prg!$A$7:$F$31,6,FALSE)=Prg!$O$2,VLOOKUP(Table1[[#This Row],[sheet]],Prg!$A$7:$F$31,6,FALSE)=Prg!$O$3),"Yes","No")</f>
        <v>No</v>
      </c>
      <c r="AB2251" s="66">
        <v>2024</v>
      </c>
      <c r="AC2251" s="72">
        <v>17</v>
      </c>
      <c r="AD2251" s="66">
        <f ca="1">IF(ISERROR(VLOOKUP(Table1[[#This Row],[item]],INDIRECT("'"&amp;Table1[[#This Row],[sheet]]&amp;"'!$A$8:$T$42"),Table1[[#This Row],[r]],FALSE)),"",VLOOKUP(Table1[[#This Row],[item]],INDIRECT("'"&amp;Table1[[#This Row],[sheet]]&amp;"'!$A$8:$T$42"),Table1[[#This Row],[r]],FALSE))</f>
        <v>0</v>
      </c>
      <c r="AE2251" s="72" t="str">
        <f>IF(VLOOKUP(Table1[[#This Row],[sheet]],Prg!$A$7:$J$31,10,FALSE)="","",VLOOKUP(Table1[[#This Row],[sheet]],Prg!$A$7:$J$31,10,FALSE)*1)</f>
        <v/>
      </c>
      <c r="AF2251" s="72">
        <f>VLOOKUP(Table1[[#This Row],[sheet]],Prg!$A$7:$J$31,5,FALSE)</f>
        <v>0</v>
      </c>
      <c r="AG2251" s="72">
        <f>ROW()</f>
        <v>2251</v>
      </c>
    </row>
    <row r="2252" spans="24:33" hidden="1" x14ac:dyDescent="0.3">
      <c r="X2252" s="66">
        <v>13</v>
      </c>
      <c r="Y2252" s="66" t="s">
        <v>482</v>
      </c>
      <c r="Z2252" s="66" t="s">
        <v>27</v>
      </c>
      <c r="AA2252" s="66" t="str">
        <f>IF(OR(VLOOKUP(Table1[[#This Row],[sheet]],Prg!$A$7:$F$31,6,FALSE)=Prg!$O$2,VLOOKUP(Table1[[#This Row],[sheet]],Prg!$A$7:$F$31,6,FALSE)=Prg!$O$3),"Yes","No")</f>
        <v>No</v>
      </c>
      <c r="AB2252" s="66">
        <v>2024</v>
      </c>
      <c r="AC2252" s="72">
        <v>17</v>
      </c>
      <c r="AD2252" s="66">
        <f ca="1">IF(ISERROR(VLOOKUP(Table1[[#This Row],[item]],INDIRECT("'"&amp;Table1[[#This Row],[sheet]]&amp;"'!$A$8:$T$42"),Table1[[#This Row],[r]],FALSE)),"",VLOOKUP(Table1[[#This Row],[item]],INDIRECT("'"&amp;Table1[[#This Row],[sheet]]&amp;"'!$A$8:$T$42"),Table1[[#This Row],[r]],FALSE))</f>
        <v>0</v>
      </c>
      <c r="AE2252" s="72" t="str">
        <f>IF(VLOOKUP(Table1[[#This Row],[sheet]],Prg!$A$7:$J$31,10,FALSE)="","",VLOOKUP(Table1[[#This Row],[sheet]],Prg!$A$7:$J$31,10,FALSE)*1)</f>
        <v/>
      </c>
      <c r="AF2252" s="72">
        <f>VLOOKUP(Table1[[#This Row],[sheet]],Prg!$A$7:$J$31,5,FALSE)</f>
        <v>0</v>
      </c>
      <c r="AG2252" s="72">
        <f>ROW()</f>
        <v>2252</v>
      </c>
    </row>
    <row r="2253" spans="24:33" hidden="1" x14ac:dyDescent="0.3">
      <c r="X2253" s="66">
        <v>13</v>
      </c>
      <c r="Y2253" s="66" t="s">
        <v>476</v>
      </c>
      <c r="Z2253" s="66" t="s">
        <v>469</v>
      </c>
      <c r="AA2253" s="66" t="str">
        <f>IF(OR(VLOOKUP(Table1[[#This Row],[sheet]],Prg!$A$7:$F$31,6,FALSE)=Prg!$O$2,VLOOKUP(Table1[[#This Row],[sheet]],Prg!$A$7:$F$31,6,FALSE)=Prg!$O$3),"Yes","No")</f>
        <v>No</v>
      </c>
      <c r="AB2253" s="66">
        <v>2024</v>
      </c>
      <c r="AC2253" s="72">
        <v>17</v>
      </c>
      <c r="AD2253" s="66">
        <f ca="1">IF(ISERROR(VLOOKUP(Table1[[#This Row],[item]],INDIRECT("'"&amp;Table1[[#This Row],[sheet]]&amp;"'!$A$8:$T$42"),Table1[[#This Row],[r]],FALSE)),"",VLOOKUP(Table1[[#This Row],[item]],INDIRECT("'"&amp;Table1[[#This Row],[sheet]]&amp;"'!$A$8:$T$42"),Table1[[#This Row],[r]],FALSE))</f>
        <v>0</v>
      </c>
      <c r="AE2253" s="72" t="str">
        <f>IF(VLOOKUP(Table1[[#This Row],[sheet]],Prg!$A$7:$J$31,10,FALSE)="","",VLOOKUP(Table1[[#This Row],[sheet]],Prg!$A$7:$J$31,10,FALSE)*1)</f>
        <v/>
      </c>
      <c r="AF2253" s="72">
        <f>VLOOKUP(Table1[[#This Row],[sheet]],Prg!$A$7:$J$31,5,FALSE)</f>
        <v>0</v>
      </c>
      <c r="AG2253" s="72">
        <f>ROW()</f>
        <v>2253</v>
      </c>
    </row>
    <row r="2254" spans="24:33" hidden="1" x14ac:dyDescent="0.3">
      <c r="X2254" s="66">
        <v>13</v>
      </c>
      <c r="Y2254" s="66" t="s">
        <v>483</v>
      </c>
      <c r="Z2254" s="66" t="s">
        <v>470</v>
      </c>
      <c r="AA2254" s="66" t="str">
        <f>IF(OR(VLOOKUP(Table1[[#This Row],[sheet]],Prg!$A$7:$F$31,6,FALSE)=Prg!$O$2,VLOOKUP(Table1[[#This Row],[sheet]],Prg!$A$7:$F$31,6,FALSE)=Prg!$O$3),"Yes","No")</f>
        <v>No</v>
      </c>
      <c r="AB2254" s="66">
        <v>2024</v>
      </c>
      <c r="AC2254" s="72">
        <v>17</v>
      </c>
      <c r="AD2254" s="66">
        <f ca="1">IF(ISERROR(VLOOKUP(Table1[[#This Row],[item]],INDIRECT("'"&amp;Table1[[#This Row],[sheet]]&amp;"'!$A$8:$T$42"),Table1[[#This Row],[r]],FALSE)),"",VLOOKUP(Table1[[#This Row],[item]],INDIRECT("'"&amp;Table1[[#This Row],[sheet]]&amp;"'!$A$8:$T$42"),Table1[[#This Row],[r]],FALSE))</f>
        <v>0</v>
      </c>
      <c r="AE2254" s="72" t="str">
        <f>IF(VLOOKUP(Table1[[#This Row],[sheet]],Prg!$A$7:$J$31,10,FALSE)="","",VLOOKUP(Table1[[#This Row],[sheet]],Prg!$A$7:$J$31,10,FALSE)*1)</f>
        <v/>
      </c>
      <c r="AF2254" s="72">
        <f>VLOOKUP(Table1[[#This Row],[sheet]],Prg!$A$7:$J$31,5,FALSE)</f>
        <v>0</v>
      </c>
      <c r="AG2254" s="72">
        <f>ROW()</f>
        <v>2254</v>
      </c>
    </row>
    <row r="2255" spans="24:33" hidden="1" x14ac:dyDescent="0.3">
      <c r="X2255" s="66">
        <v>13</v>
      </c>
      <c r="Y2255" s="66" t="s">
        <v>484</v>
      </c>
      <c r="Z2255" s="66" t="s">
        <v>471</v>
      </c>
      <c r="AA2255" s="66" t="str">
        <f>IF(OR(VLOOKUP(Table1[[#This Row],[sheet]],Prg!$A$7:$F$31,6,FALSE)=Prg!$O$2,VLOOKUP(Table1[[#This Row],[sheet]],Prg!$A$7:$F$31,6,FALSE)=Prg!$O$3),"Yes","No")</f>
        <v>No</v>
      </c>
      <c r="AB2255" s="66">
        <v>2024</v>
      </c>
      <c r="AC2255" s="72">
        <v>17</v>
      </c>
      <c r="AD2255" s="66">
        <f ca="1">IF(ISERROR(VLOOKUP(Table1[[#This Row],[item]],INDIRECT("'"&amp;Table1[[#This Row],[sheet]]&amp;"'!$A$8:$T$42"),Table1[[#This Row],[r]],FALSE)),"",VLOOKUP(Table1[[#This Row],[item]],INDIRECT("'"&amp;Table1[[#This Row],[sheet]]&amp;"'!$A$8:$T$42"),Table1[[#This Row],[r]],FALSE))</f>
        <v>0</v>
      </c>
      <c r="AE2255" s="72" t="str">
        <f>IF(VLOOKUP(Table1[[#This Row],[sheet]],Prg!$A$7:$J$31,10,FALSE)="","",VLOOKUP(Table1[[#This Row],[sheet]],Prg!$A$7:$J$31,10,FALSE)*1)</f>
        <v/>
      </c>
      <c r="AF2255" s="72">
        <f>VLOOKUP(Table1[[#This Row],[sheet]],Prg!$A$7:$J$31,5,FALSE)</f>
        <v>0</v>
      </c>
      <c r="AG2255" s="72">
        <f>ROW()</f>
        <v>2255</v>
      </c>
    </row>
    <row r="2256" spans="24:33" hidden="1" x14ac:dyDescent="0.3">
      <c r="X2256" s="66">
        <v>13</v>
      </c>
      <c r="Y2256" s="66" t="s">
        <v>485</v>
      </c>
      <c r="Z2256" s="66" t="s">
        <v>472</v>
      </c>
      <c r="AA2256" s="66" t="str">
        <f>IF(OR(VLOOKUP(Table1[[#This Row],[sheet]],Prg!$A$7:$F$31,6,FALSE)=Prg!$O$2,VLOOKUP(Table1[[#This Row],[sheet]],Prg!$A$7:$F$31,6,FALSE)=Prg!$O$3),"Yes","No")</f>
        <v>No</v>
      </c>
      <c r="AB2256" s="66">
        <v>2024</v>
      </c>
      <c r="AC2256" s="72">
        <v>17</v>
      </c>
      <c r="AD2256" s="66">
        <f ca="1">IF(ISERROR(VLOOKUP(Table1[[#This Row],[item]],INDIRECT("'"&amp;Table1[[#This Row],[sheet]]&amp;"'!$A$8:$T$42"),Table1[[#This Row],[r]],FALSE)),"",VLOOKUP(Table1[[#This Row],[item]],INDIRECT("'"&amp;Table1[[#This Row],[sheet]]&amp;"'!$A$8:$T$42"),Table1[[#This Row],[r]],FALSE))</f>
        <v>0</v>
      </c>
      <c r="AE2256" s="72" t="str">
        <f>IF(VLOOKUP(Table1[[#This Row],[sheet]],Prg!$A$7:$J$31,10,FALSE)="","",VLOOKUP(Table1[[#This Row],[sheet]],Prg!$A$7:$J$31,10,FALSE)*1)</f>
        <v/>
      </c>
      <c r="AF2256" s="72">
        <f>VLOOKUP(Table1[[#This Row],[sheet]],Prg!$A$7:$J$31,5,FALSE)</f>
        <v>0</v>
      </c>
      <c r="AG2256" s="72">
        <f>ROW()</f>
        <v>2256</v>
      </c>
    </row>
    <row r="2257" spans="24:33" hidden="1" x14ac:dyDescent="0.3">
      <c r="X2257" s="66">
        <v>13</v>
      </c>
      <c r="Y2257" s="66" t="s">
        <v>486</v>
      </c>
      <c r="Z2257" s="66" t="s">
        <v>31</v>
      </c>
      <c r="AA2257" s="66" t="str">
        <f>IF(OR(VLOOKUP(Table1[[#This Row],[sheet]],Prg!$A$7:$F$31,6,FALSE)=Prg!$O$2,VLOOKUP(Table1[[#This Row],[sheet]],Prg!$A$7:$F$31,6,FALSE)=Prg!$O$3),"Yes","No")</f>
        <v>No</v>
      </c>
      <c r="AB2257" s="66">
        <v>2024</v>
      </c>
      <c r="AC2257" s="72">
        <v>17</v>
      </c>
      <c r="AD2257" s="66">
        <f ca="1">IF(ISERROR(VLOOKUP(Table1[[#This Row],[item]],INDIRECT("'"&amp;Table1[[#This Row],[sheet]]&amp;"'!$A$8:$T$42"),Table1[[#This Row],[r]],FALSE)),"",VLOOKUP(Table1[[#This Row],[item]],INDIRECT("'"&amp;Table1[[#This Row],[sheet]]&amp;"'!$A$8:$T$42"),Table1[[#This Row],[r]],FALSE))</f>
        <v>0</v>
      </c>
      <c r="AE2257" s="72" t="str">
        <f>IF(VLOOKUP(Table1[[#This Row],[sheet]],Prg!$A$7:$J$31,10,FALSE)="","",VLOOKUP(Table1[[#This Row],[sheet]],Prg!$A$7:$J$31,10,FALSE)*1)</f>
        <v/>
      </c>
      <c r="AF2257" s="72">
        <f>VLOOKUP(Table1[[#This Row],[sheet]],Prg!$A$7:$J$31,5,FALSE)</f>
        <v>0</v>
      </c>
      <c r="AG2257" s="72">
        <f>ROW()</f>
        <v>2257</v>
      </c>
    </row>
    <row r="2258" spans="24:33" hidden="1" x14ac:dyDescent="0.3">
      <c r="X2258" s="66">
        <v>13</v>
      </c>
      <c r="Y2258" s="70" t="s">
        <v>487</v>
      </c>
      <c r="Z2258" s="70" t="s">
        <v>12</v>
      </c>
      <c r="AA2258" s="70" t="str">
        <f>IF(OR(VLOOKUP(Table1[[#This Row],[sheet]],Prg!$A$7:$F$31,6,FALSE)=Prg!$O$2,VLOOKUP(Table1[[#This Row],[sheet]],Prg!$A$7:$F$31,6,FALSE)=Prg!$O$3),"Yes","No")</f>
        <v>No</v>
      </c>
      <c r="AB2258" s="70">
        <v>2025</v>
      </c>
      <c r="AC2258" s="72">
        <v>18</v>
      </c>
      <c r="AD2258" s="66">
        <f ca="1">IF(ISERROR(VLOOKUP(Table1[[#This Row],[item]],INDIRECT("'"&amp;Table1[[#This Row],[sheet]]&amp;"'!$A$8:$T$42"),Table1[[#This Row],[r]],FALSE)),"",VLOOKUP(Table1[[#This Row],[item]],INDIRECT("'"&amp;Table1[[#This Row],[sheet]]&amp;"'!$A$8:$T$42"),Table1[[#This Row],[r]],FALSE))</f>
        <v>0</v>
      </c>
      <c r="AE2258" s="72" t="str">
        <f>IF(VLOOKUP(Table1[[#This Row],[sheet]],Prg!$A$7:$J$31,10,FALSE)="","",VLOOKUP(Table1[[#This Row],[sheet]],Prg!$A$7:$J$31,10,FALSE)*1)</f>
        <v/>
      </c>
      <c r="AF2258" s="72">
        <f>VLOOKUP(Table1[[#This Row],[sheet]],Prg!$A$7:$J$31,5,FALSE)</f>
        <v>0</v>
      </c>
      <c r="AG2258" s="72">
        <f>ROW()</f>
        <v>2258</v>
      </c>
    </row>
    <row r="2259" spans="24:33" hidden="1" x14ac:dyDescent="0.3">
      <c r="X2259" s="66">
        <v>13</v>
      </c>
      <c r="Y2259" s="66" t="s">
        <v>488</v>
      </c>
      <c r="Z2259" s="66" t="s">
        <v>13</v>
      </c>
      <c r="AA2259" s="66" t="str">
        <f>IF(OR(VLOOKUP(Table1[[#This Row],[sheet]],Prg!$A$7:$F$31,6,FALSE)=Prg!$O$2,VLOOKUP(Table1[[#This Row],[sheet]],Prg!$A$7:$F$31,6,FALSE)=Prg!$O$3),"Yes","No")</f>
        <v>No</v>
      </c>
      <c r="AB2259" s="66">
        <v>2025</v>
      </c>
      <c r="AC2259" s="72">
        <v>18</v>
      </c>
      <c r="AD2259" s="66">
        <f ca="1">IF(ISERROR(VLOOKUP(Table1[[#This Row],[item]],INDIRECT("'"&amp;Table1[[#This Row],[sheet]]&amp;"'!$A$8:$T$42"),Table1[[#This Row],[r]],FALSE)),"",VLOOKUP(Table1[[#This Row],[item]],INDIRECT("'"&amp;Table1[[#This Row],[sheet]]&amp;"'!$A$8:$T$42"),Table1[[#This Row],[r]],FALSE))</f>
        <v>0</v>
      </c>
      <c r="AE2259" s="72" t="str">
        <f>IF(VLOOKUP(Table1[[#This Row],[sheet]],Prg!$A$7:$J$31,10,FALSE)="","",VLOOKUP(Table1[[#This Row],[sheet]],Prg!$A$7:$J$31,10,FALSE)*1)</f>
        <v/>
      </c>
      <c r="AF2259" s="72">
        <f>VLOOKUP(Table1[[#This Row],[sheet]],Prg!$A$7:$J$31,5,FALSE)</f>
        <v>0</v>
      </c>
      <c r="AG2259" s="72">
        <f>ROW()</f>
        <v>2259</v>
      </c>
    </row>
    <row r="2260" spans="24:33" hidden="1" x14ac:dyDescent="0.3">
      <c r="X2260" s="66">
        <v>13</v>
      </c>
      <c r="Y2260" s="66" t="s">
        <v>489</v>
      </c>
      <c r="Z2260" s="66" t="s">
        <v>14</v>
      </c>
      <c r="AA2260" s="66" t="str">
        <f>IF(OR(VLOOKUP(Table1[[#This Row],[sheet]],Prg!$A$7:$F$31,6,FALSE)=Prg!$O$2,VLOOKUP(Table1[[#This Row],[sheet]],Prg!$A$7:$F$31,6,FALSE)=Prg!$O$3),"Yes","No")</f>
        <v>No</v>
      </c>
      <c r="AB2260" s="66">
        <v>2025</v>
      </c>
      <c r="AC2260" s="72">
        <v>18</v>
      </c>
      <c r="AD2260" s="66">
        <f ca="1">IF(ISERROR(VLOOKUP(Table1[[#This Row],[item]],INDIRECT("'"&amp;Table1[[#This Row],[sheet]]&amp;"'!$A$8:$T$42"),Table1[[#This Row],[r]],FALSE)),"",VLOOKUP(Table1[[#This Row],[item]],INDIRECT("'"&amp;Table1[[#This Row],[sheet]]&amp;"'!$A$8:$T$42"),Table1[[#This Row],[r]],FALSE))</f>
        <v>0</v>
      </c>
      <c r="AE2260" s="72" t="str">
        <f>IF(VLOOKUP(Table1[[#This Row],[sheet]],Prg!$A$7:$J$31,10,FALSE)="","",VLOOKUP(Table1[[#This Row],[sheet]],Prg!$A$7:$J$31,10,FALSE)*1)</f>
        <v/>
      </c>
      <c r="AF2260" s="72">
        <f>VLOOKUP(Table1[[#This Row],[sheet]],Prg!$A$7:$J$31,5,FALSE)</f>
        <v>0</v>
      </c>
      <c r="AG2260" s="72">
        <f>ROW()</f>
        <v>2260</v>
      </c>
    </row>
    <row r="2261" spans="24:33" hidden="1" x14ac:dyDescent="0.3">
      <c r="X2261" s="66">
        <v>13</v>
      </c>
      <c r="Y2261" s="66" t="s">
        <v>490</v>
      </c>
      <c r="Z2261" s="66" t="s">
        <v>464</v>
      </c>
      <c r="AA2261" s="66" t="str">
        <f>IF(OR(VLOOKUP(Table1[[#This Row],[sheet]],Prg!$A$7:$F$31,6,FALSE)=Prg!$O$2,VLOOKUP(Table1[[#This Row],[sheet]],Prg!$A$7:$F$31,6,FALSE)=Prg!$O$3),"Yes","No")</f>
        <v>No</v>
      </c>
      <c r="AB2261" s="66">
        <v>2025</v>
      </c>
      <c r="AC2261" s="72">
        <v>18</v>
      </c>
      <c r="AD2261" s="66">
        <f ca="1">IF(ISERROR(VLOOKUP(Table1[[#This Row],[item]],INDIRECT("'"&amp;Table1[[#This Row],[sheet]]&amp;"'!$A$8:$T$42"),Table1[[#This Row],[r]],FALSE)),"",VLOOKUP(Table1[[#This Row],[item]],INDIRECT("'"&amp;Table1[[#This Row],[sheet]]&amp;"'!$A$8:$T$42"),Table1[[#This Row],[r]],FALSE))</f>
        <v>0</v>
      </c>
      <c r="AE2261" s="72" t="str">
        <f>IF(VLOOKUP(Table1[[#This Row],[sheet]],Prg!$A$7:$J$31,10,FALSE)="","",VLOOKUP(Table1[[#This Row],[sheet]],Prg!$A$7:$J$31,10,FALSE)*1)</f>
        <v/>
      </c>
      <c r="AF2261" s="72">
        <f>VLOOKUP(Table1[[#This Row],[sheet]],Prg!$A$7:$J$31,5,FALSE)</f>
        <v>0</v>
      </c>
      <c r="AG2261" s="72">
        <f>ROW()</f>
        <v>2261</v>
      </c>
    </row>
    <row r="2262" spans="24:33" hidden="1" x14ac:dyDescent="0.3">
      <c r="X2262" s="66">
        <v>13</v>
      </c>
      <c r="Y2262" s="66" t="s">
        <v>491</v>
      </c>
      <c r="Z2262" s="66" t="s">
        <v>15</v>
      </c>
      <c r="AA2262" s="66" t="str">
        <f>IF(OR(VLOOKUP(Table1[[#This Row],[sheet]],Prg!$A$7:$F$31,6,FALSE)=Prg!$O$2,VLOOKUP(Table1[[#This Row],[sheet]],Prg!$A$7:$F$31,6,FALSE)=Prg!$O$3),"Yes","No")</f>
        <v>No</v>
      </c>
      <c r="AB2262" s="66">
        <v>2025</v>
      </c>
      <c r="AC2262" s="72">
        <v>18</v>
      </c>
      <c r="AD2262" s="66">
        <f ca="1">IF(ISERROR(VLOOKUP(Table1[[#This Row],[item]],INDIRECT("'"&amp;Table1[[#This Row],[sheet]]&amp;"'!$A$8:$T$42"),Table1[[#This Row],[r]],FALSE)),"",VLOOKUP(Table1[[#This Row],[item]],INDIRECT("'"&amp;Table1[[#This Row],[sheet]]&amp;"'!$A$8:$T$42"),Table1[[#This Row],[r]],FALSE))</f>
        <v>0</v>
      </c>
      <c r="AE2262" s="72" t="str">
        <f>IF(VLOOKUP(Table1[[#This Row],[sheet]],Prg!$A$7:$J$31,10,FALSE)="","",VLOOKUP(Table1[[#This Row],[sheet]],Prg!$A$7:$J$31,10,FALSE)*1)</f>
        <v/>
      </c>
      <c r="AF2262" s="72">
        <f>VLOOKUP(Table1[[#This Row],[sheet]],Prg!$A$7:$J$31,5,FALSE)</f>
        <v>0</v>
      </c>
      <c r="AG2262" s="72">
        <f>ROW()</f>
        <v>2262</v>
      </c>
    </row>
    <row r="2263" spans="24:33" hidden="1" x14ac:dyDescent="0.3">
      <c r="X2263" s="66">
        <v>13</v>
      </c>
      <c r="Y2263" s="66" t="s">
        <v>492</v>
      </c>
      <c r="Z2263" s="66" t="s">
        <v>16</v>
      </c>
      <c r="AA2263" s="66" t="str">
        <f>IF(OR(VLOOKUP(Table1[[#This Row],[sheet]],Prg!$A$7:$F$31,6,FALSE)=Prg!$O$2,VLOOKUP(Table1[[#This Row],[sheet]],Prg!$A$7:$F$31,6,FALSE)=Prg!$O$3),"Yes","No")</f>
        <v>No</v>
      </c>
      <c r="AB2263" s="66">
        <v>2025</v>
      </c>
      <c r="AC2263" s="72">
        <v>18</v>
      </c>
      <c r="AD2263" s="66">
        <f ca="1">IF(ISERROR(VLOOKUP(Table1[[#This Row],[item]],INDIRECT("'"&amp;Table1[[#This Row],[sheet]]&amp;"'!$A$8:$T$42"),Table1[[#This Row],[r]],FALSE)),"",VLOOKUP(Table1[[#This Row],[item]],INDIRECT("'"&amp;Table1[[#This Row],[sheet]]&amp;"'!$A$8:$T$42"),Table1[[#This Row],[r]],FALSE))</f>
        <v>0</v>
      </c>
      <c r="AE2263" s="72" t="str">
        <f>IF(VLOOKUP(Table1[[#This Row],[sheet]],Prg!$A$7:$J$31,10,FALSE)="","",VLOOKUP(Table1[[#This Row],[sheet]],Prg!$A$7:$J$31,10,FALSE)*1)</f>
        <v/>
      </c>
      <c r="AF2263" s="72">
        <f>VLOOKUP(Table1[[#This Row],[sheet]],Prg!$A$7:$J$31,5,FALSE)</f>
        <v>0</v>
      </c>
      <c r="AG2263" s="72">
        <f>ROW()</f>
        <v>2263</v>
      </c>
    </row>
    <row r="2264" spans="24:33" hidden="1" x14ac:dyDescent="0.3">
      <c r="X2264" s="66">
        <v>13</v>
      </c>
      <c r="Y2264" s="66" t="s">
        <v>493</v>
      </c>
      <c r="Z2264" s="66" t="s">
        <v>17</v>
      </c>
      <c r="AA2264" s="66" t="str">
        <f>IF(OR(VLOOKUP(Table1[[#This Row],[sheet]],Prg!$A$7:$F$31,6,FALSE)=Prg!$O$2,VLOOKUP(Table1[[#This Row],[sheet]],Prg!$A$7:$F$31,6,FALSE)=Prg!$O$3),"Yes","No")</f>
        <v>No</v>
      </c>
      <c r="AB2264" s="66">
        <v>2025</v>
      </c>
      <c r="AC2264" s="72">
        <v>18</v>
      </c>
      <c r="AD2264" s="66">
        <f ca="1">IF(ISERROR(VLOOKUP(Table1[[#This Row],[item]],INDIRECT("'"&amp;Table1[[#This Row],[sheet]]&amp;"'!$A$8:$T$42"),Table1[[#This Row],[r]],FALSE)),"",VLOOKUP(Table1[[#This Row],[item]],INDIRECT("'"&amp;Table1[[#This Row],[sheet]]&amp;"'!$A$8:$T$42"),Table1[[#This Row],[r]],FALSE))</f>
        <v>0</v>
      </c>
      <c r="AE2264" s="72" t="str">
        <f>IF(VLOOKUP(Table1[[#This Row],[sheet]],Prg!$A$7:$J$31,10,FALSE)="","",VLOOKUP(Table1[[#This Row],[sheet]],Prg!$A$7:$J$31,10,FALSE)*1)</f>
        <v/>
      </c>
      <c r="AF2264" s="72">
        <f>VLOOKUP(Table1[[#This Row],[sheet]],Prg!$A$7:$J$31,5,FALSE)</f>
        <v>0</v>
      </c>
      <c r="AG2264" s="72">
        <f>ROW()</f>
        <v>2264</v>
      </c>
    </row>
    <row r="2265" spans="24:33" hidden="1" x14ac:dyDescent="0.3">
      <c r="X2265" s="66">
        <v>13</v>
      </c>
      <c r="Y2265" s="66" t="s">
        <v>494</v>
      </c>
      <c r="Z2265" s="66" t="s">
        <v>465</v>
      </c>
      <c r="AA2265" s="66" t="str">
        <f>IF(OR(VLOOKUP(Table1[[#This Row],[sheet]],Prg!$A$7:$F$31,6,FALSE)=Prg!$O$2,VLOOKUP(Table1[[#This Row],[sheet]],Prg!$A$7:$F$31,6,FALSE)=Prg!$O$3),"Yes","No")</f>
        <v>No</v>
      </c>
      <c r="AB2265" s="66">
        <v>2025</v>
      </c>
      <c r="AC2265" s="72">
        <v>18</v>
      </c>
      <c r="AD2265" s="66">
        <f ca="1">IF(ISERROR(VLOOKUP(Table1[[#This Row],[item]],INDIRECT("'"&amp;Table1[[#This Row],[sheet]]&amp;"'!$A$8:$T$42"),Table1[[#This Row],[r]],FALSE)),"",VLOOKUP(Table1[[#This Row],[item]],INDIRECT("'"&amp;Table1[[#This Row],[sheet]]&amp;"'!$A$8:$T$42"),Table1[[#This Row],[r]],FALSE))</f>
        <v>0</v>
      </c>
      <c r="AE2265" s="72" t="str">
        <f>IF(VLOOKUP(Table1[[#This Row],[sheet]],Prg!$A$7:$J$31,10,FALSE)="","",VLOOKUP(Table1[[#This Row],[sheet]],Prg!$A$7:$J$31,10,FALSE)*1)</f>
        <v/>
      </c>
      <c r="AF2265" s="72">
        <f>VLOOKUP(Table1[[#This Row],[sheet]],Prg!$A$7:$J$31,5,FALSE)</f>
        <v>0</v>
      </c>
      <c r="AG2265" s="72">
        <f>ROW()</f>
        <v>2265</v>
      </c>
    </row>
    <row r="2266" spans="24:33" hidden="1" x14ac:dyDescent="0.3">
      <c r="X2266" s="66">
        <v>13</v>
      </c>
      <c r="Y2266" s="66" t="s">
        <v>495</v>
      </c>
      <c r="Z2266" s="66" t="s">
        <v>18</v>
      </c>
      <c r="AA2266" s="66" t="str">
        <f>IF(OR(VLOOKUP(Table1[[#This Row],[sheet]],Prg!$A$7:$F$31,6,FALSE)=Prg!$O$2,VLOOKUP(Table1[[#This Row],[sheet]],Prg!$A$7:$F$31,6,FALSE)=Prg!$O$3),"Yes","No")</f>
        <v>No</v>
      </c>
      <c r="AB2266" s="66">
        <v>2025</v>
      </c>
      <c r="AC2266" s="72">
        <v>18</v>
      </c>
      <c r="AD2266" s="66">
        <f ca="1">IF(ISERROR(VLOOKUP(Table1[[#This Row],[item]],INDIRECT("'"&amp;Table1[[#This Row],[sheet]]&amp;"'!$A$8:$T$42"),Table1[[#This Row],[r]],FALSE)),"",VLOOKUP(Table1[[#This Row],[item]],INDIRECT("'"&amp;Table1[[#This Row],[sheet]]&amp;"'!$A$8:$T$42"),Table1[[#This Row],[r]],FALSE))</f>
        <v>0</v>
      </c>
      <c r="AE2266" s="72" t="str">
        <f>IF(VLOOKUP(Table1[[#This Row],[sheet]],Prg!$A$7:$J$31,10,FALSE)="","",VLOOKUP(Table1[[#This Row],[sheet]],Prg!$A$7:$J$31,10,FALSE)*1)</f>
        <v/>
      </c>
      <c r="AF2266" s="72">
        <f>VLOOKUP(Table1[[#This Row],[sheet]],Prg!$A$7:$J$31,5,FALSE)</f>
        <v>0</v>
      </c>
      <c r="AG2266" s="72">
        <f>ROW()</f>
        <v>2266</v>
      </c>
    </row>
    <row r="2267" spans="24:33" hidden="1" x14ac:dyDescent="0.3">
      <c r="X2267" s="66">
        <v>13</v>
      </c>
      <c r="Y2267" s="66" t="s">
        <v>496</v>
      </c>
      <c r="Z2267" s="66" t="s">
        <v>19</v>
      </c>
      <c r="AA2267" s="66" t="str">
        <f>IF(OR(VLOOKUP(Table1[[#This Row],[sheet]],Prg!$A$7:$F$31,6,FALSE)=Prg!$O$2,VLOOKUP(Table1[[#This Row],[sheet]],Prg!$A$7:$F$31,6,FALSE)=Prg!$O$3),"Yes","No")</f>
        <v>No</v>
      </c>
      <c r="AB2267" s="66">
        <v>2025</v>
      </c>
      <c r="AC2267" s="72">
        <v>18</v>
      </c>
      <c r="AD2267" s="66">
        <f ca="1">IF(ISERROR(VLOOKUP(Table1[[#This Row],[item]],INDIRECT("'"&amp;Table1[[#This Row],[sheet]]&amp;"'!$A$8:$T$42"),Table1[[#This Row],[r]],FALSE)),"",VLOOKUP(Table1[[#This Row],[item]],INDIRECT("'"&amp;Table1[[#This Row],[sheet]]&amp;"'!$A$8:$T$42"),Table1[[#This Row],[r]],FALSE))</f>
        <v>0</v>
      </c>
      <c r="AE2267" s="72" t="str">
        <f>IF(VLOOKUP(Table1[[#This Row],[sheet]],Prg!$A$7:$J$31,10,FALSE)="","",VLOOKUP(Table1[[#This Row],[sheet]],Prg!$A$7:$J$31,10,FALSE)*1)</f>
        <v/>
      </c>
      <c r="AF2267" s="72">
        <f>VLOOKUP(Table1[[#This Row],[sheet]],Prg!$A$7:$J$31,5,FALSE)</f>
        <v>0</v>
      </c>
      <c r="AG2267" s="72">
        <f>ROW()</f>
        <v>2267</v>
      </c>
    </row>
    <row r="2268" spans="24:33" hidden="1" x14ac:dyDescent="0.3">
      <c r="X2268" s="66">
        <v>13</v>
      </c>
      <c r="Y2268" s="66" t="s">
        <v>497</v>
      </c>
      <c r="Z2268" s="66" t="s">
        <v>20</v>
      </c>
      <c r="AA2268" s="66" t="str">
        <f>IF(OR(VLOOKUP(Table1[[#This Row],[sheet]],Prg!$A$7:$F$31,6,FALSE)=Prg!$O$2,VLOOKUP(Table1[[#This Row],[sheet]],Prg!$A$7:$F$31,6,FALSE)=Prg!$O$3),"Yes","No")</f>
        <v>No</v>
      </c>
      <c r="AB2268" s="66">
        <v>2025</v>
      </c>
      <c r="AC2268" s="72">
        <v>18</v>
      </c>
      <c r="AD2268" s="66">
        <f ca="1">IF(ISERROR(VLOOKUP(Table1[[#This Row],[item]],INDIRECT("'"&amp;Table1[[#This Row],[sheet]]&amp;"'!$A$8:$T$42"),Table1[[#This Row],[r]],FALSE)),"",VLOOKUP(Table1[[#This Row],[item]],INDIRECT("'"&amp;Table1[[#This Row],[sheet]]&amp;"'!$A$8:$T$42"),Table1[[#This Row],[r]],FALSE))</f>
        <v>0</v>
      </c>
      <c r="AE2268" s="72" t="str">
        <f>IF(VLOOKUP(Table1[[#This Row],[sheet]],Prg!$A$7:$J$31,10,FALSE)="","",VLOOKUP(Table1[[#This Row],[sheet]],Prg!$A$7:$J$31,10,FALSE)*1)</f>
        <v/>
      </c>
      <c r="AF2268" s="72">
        <f>VLOOKUP(Table1[[#This Row],[sheet]],Prg!$A$7:$J$31,5,FALSE)</f>
        <v>0</v>
      </c>
      <c r="AG2268" s="72">
        <f>ROW()</f>
        <v>2268</v>
      </c>
    </row>
    <row r="2269" spans="24:33" hidden="1" x14ac:dyDescent="0.3">
      <c r="X2269" s="66">
        <v>13</v>
      </c>
      <c r="Y2269" s="66" t="s">
        <v>498</v>
      </c>
      <c r="Z2269" s="66" t="s">
        <v>466</v>
      </c>
      <c r="AA2269" s="66" t="str">
        <f>IF(OR(VLOOKUP(Table1[[#This Row],[sheet]],Prg!$A$7:$F$31,6,FALSE)=Prg!$O$2,VLOOKUP(Table1[[#This Row],[sheet]],Prg!$A$7:$F$31,6,FALSE)=Prg!$O$3),"Yes","No")</f>
        <v>No</v>
      </c>
      <c r="AB2269" s="66">
        <v>2025</v>
      </c>
      <c r="AC2269" s="72">
        <v>18</v>
      </c>
      <c r="AD2269" s="66">
        <f ca="1">IF(ISERROR(VLOOKUP(Table1[[#This Row],[item]],INDIRECT("'"&amp;Table1[[#This Row],[sheet]]&amp;"'!$A$8:$T$42"),Table1[[#This Row],[r]],FALSE)),"",VLOOKUP(Table1[[#This Row],[item]],INDIRECT("'"&amp;Table1[[#This Row],[sheet]]&amp;"'!$A$8:$T$42"),Table1[[#This Row],[r]],FALSE))</f>
        <v>0</v>
      </c>
      <c r="AE2269" s="72" t="str">
        <f>IF(VLOOKUP(Table1[[#This Row],[sheet]],Prg!$A$7:$J$31,10,FALSE)="","",VLOOKUP(Table1[[#This Row],[sheet]],Prg!$A$7:$J$31,10,FALSE)*1)</f>
        <v/>
      </c>
      <c r="AF2269" s="72">
        <f>VLOOKUP(Table1[[#This Row],[sheet]],Prg!$A$7:$J$31,5,FALSE)</f>
        <v>0</v>
      </c>
      <c r="AG2269" s="72">
        <f>ROW()</f>
        <v>2269</v>
      </c>
    </row>
    <row r="2270" spans="24:33" hidden="1" x14ac:dyDescent="0.3">
      <c r="X2270" s="66">
        <v>13</v>
      </c>
      <c r="Y2270" s="66" t="s">
        <v>499</v>
      </c>
      <c r="Z2270" s="66" t="s">
        <v>21</v>
      </c>
      <c r="AA2270" s="66" t="str">
        <f>IF(OR(VLOOKUP(Table1[[#This Row],[sheet]],Prg!$A$7:$F$31,6,FALSE)=Prg!$O$2,VLOOKUP(Table1[[#This Row],[sheet]],Prg!$A$7:$F$31,6,FALSE)=Prg!$O$3),"Yes","No")</f>
        <v>No</v>
      </c>
      <c r="AB2270" s="66">
        <v>2025</v>
      </c>
      <c r="AC2270" s="72">
        <v>18</v>
      </c>
      <c r="AD2270" s="66">
        <f ca="1">IF(ISERROR(VLOOKUP(Table1[[#This Row],[item]],INDIRECT("'"&amp;Table1[[#This Row],[sheet]]&amp;"'!$A$8:$T$42"),Table1[[#This Row],[r]],FALSE)),"",VLOOKUP(Table1[[#This Row],[item]],INDIRECT("'"&amp;Table1[[#This Row],[sheet]]&amp;"'!$A$8:$T$42"),Table1[[#This Row],[r]],FALSE))</f>
        <v>0</v>
      </c>
      <c r="AE2270" s="72" t="str">
        <f>IF(VLOOKUP(Table1[[#This Row],[sheet]],Prg!$A$7:$J$31,10,FALSE)="","",VLOOKUP(Table1[[#This Row],[sheet]],Prg!$A$7:$J$31,10,FALSE)*1)</f>
        <v/>
      </c>
      <c r="AF2270" s="72">
        <f>VLOOKUP(Table1[[#This Row],[sheet]],Prg!$A$7:$J$31,5,FALSE)</f>
        <v>0</v>
      </c>
      <c r="AG2270" s="72">
        <f>ROW()</f>
        <v>2270</v>
      </c>
    </row>
    <row r="2271" spans="24:33" hidden="1" x14ac:dyDescent="0.3">
      <c r="X2271" s="66">
        <v>13</v>
      </c>
      <c r="Y2271" s="66" t="s">
        <v>500</v>
      </c>
      <c r="Z2271" s="66" t="s">
        <v>22</v>
      </c>
      <c r="AA2271" s="66" t="str">
        <f>IF(OR(VLOOKUP(Table1[[#This Row],[sheet]],Prg!$A$7:$F$31,6,FALSE)=Prg!$O$2,VLOOKUP(Table1[[#This Row],[sheet]],Prg!$A$7:$F$31,6,FALSE)=Prg!$O$3),"Yes","No")</f>
        <v>No</v>
      </c>
      <c r="AB2271" s="66">
        <v>2025</v>
      </c>
      <c r="AC2271" s="72">
        <v>18</v>
      </c>
      <c r="AD2271" s="66">
        <f ca="1">IF(ISERROR(VLOOKUP(Table1[[#This Row],[item]],INDIRECT("'"&amp;Table1[[#This Row],[sheet]]&amp;"'!$A$8:$T$42"),Table1[[#This Row],[r]],FALSE)),"",VLOOKUP(Table1[[#This Row],[item]],INDIRECT("'"&amp;Table1[[#This Row],[sheet]]&amp;"'!$A$8:$T$42"),Table1[[#This Row],[r]],FALSE))</f>
        <v>0</v>
      </c>
      <c r="AE2271" s="72" t="str">
        <f>IF(VLOOKUP(Table1[[#This Row],[sheet]],Prg!$A$7:$J$31,10,FALSE)="","",VLOOKUP(Table1[[#This Row],[sheet]],Prg!$A$7:$J$31,10,FALSE)*1)</f>
        <v/>
      </c>
      <c r="AF2271" s="72">
        <f>VLOOKUP(Table1[[#This Row],[sheet]],Prg!$A$7:$J$31,5,FALSE)</f>
        <v>0</v>
      </c>
      <c r="AG2271" s="72">
        <f>ROW()</f>
        <v>2271</v>
      </c>
    </row>
    <row r="2272" spans="24:33" hidden="1" x14ac:dyDescent="0.3">
      <c r="X2272" s="66">
        <v>13</v>
      </c>
      <c r="Y2272" s="66" t="s">
        <v>501</v>
      </c>
      <c r="Z2272" s="66" t="s">
        <v>23</v>
      </c>
      <c r="AA2272" s="66" t="str">
        <f>IF(OR(VLOOKUP(Table1[[#This Row],[sheet]],Prg!$A$7:$F$31,6,FALSE)=Prg!$O$2,VLOOKUP(Table1[[#This Row],[sheet]],Prg!$A$7:$F$31,6,FALSE)=Prg!$O$3),"Yes","No")</f>
        <v>No</v>
      </c>
      <c r="AB2272" s="66">
        <v>2025</v>
      </c>
      <c r="AC2272" s="72">
        <v>18</v>
      </c>
      <c r="AD2272" s="66">
        <f ca="1">IF(ISERROR(VLOOKUP(Table1[[#This Row],[item]],INDIRECT("'"&amp;Table1[[#This Row],[sheet]]&amp;"'!$A$8:$T$42"),Table1[[#This Row],[r]],FALSE)),"",VLOOKUP(Table1[[#This Row],[item]],INDIRECT("'"&amp;Table1[[#This Row],[sheet]]&amp;"'!$A$8:$T$42"),Table1[[#This Row],[r]],FALSE))</f>
        <v>0</v>
      </c>
      <c r="AE2272" s="72" t="str">
        <f>IF(VLOOKUP(Table1[[#This Row],[sheet]],Prg!$A$7:$J$31,10,FALSE)="","",VLOOKUP(Table1[[#This Row],[sheet]],Prg!$A$7:$J$31,10,FALSE)*1)</f>
        <v/>
      </c>
      <c r="AF2272" s="72">
        <f>VLOOKUP(Table1[[#This Row],[sheet]],Prg!$A$7:$J$31,5,FALSE)</f>
        <v>0</v>
      </c>
      <c r="AG2272" s="72">
        <f>ROW()</f>
        <v>2272</v>
      </c>
    </row>
    <row r="2273" spans="24:33" hidden="1" x14ac:dyDescent="0.3">
      <c r="X2273" s="66">
        <v>13</v>
      </c>
      <c r="Y2273" s="66" t="s">
        <v>502</v>
      </c>
      <c r="Z2273" s="66" t="s">
        <v>467</v>
      </c>
      <c r="AA2273" s="66" t="str">
        <f>IF(OR(VLOOKUP(Table1[[#This Row],[sheet]],Prg!$A$7:$F$31,6,FALSE)=Prg!$O$2,VLOOKUP(Table1[[#This Row],[sheet]],Prg!$A$7:$F$31,6,FALSE)=Prg!$O$3),"Yes","No")</f>
        <v>No</v>
      </c>
      <c r="AB2273" s="66">
        <v>2025</v>
      </c>
      <c r="AC2273" s="72">
        <v>18</v>
      </c>
      <c r="AD2273" s="66">
        <f ca="1">IF(ISERROR(VLOOKUP(Table1[[#This Row],[item]],INDIRECT("'"&amp;Table1[[#This Row],[sheet]]&amp;"'!$A$8:$T$42"),Table1[[#This Row],[r]],FALSE)),"",VLOOKUP(Table1[[#This Row],[item]],INDIRECT("'"&amp;Table1[[#This Row],[sheet]]&amp;"'!$A$8:$T$42"),Table1[[#This Row],[r]],FALSE))</f>
        <v>0</v>
      </c>
      <c r="AE2273" s="72" t="str">
        <f>IF(VLOOKUP(Table1[[#This Row],[sheet]],Prg!$A$7:$J$31,10,FALSE)="","",VLOOKUP(Table1[[#This Row],[sheet]],Prg!$A$7:$J$31,10,FALSE)*1)</f>
        <v/>
      </c>
      <c r="AF2273" s="72">
        <f>VLOOKUP(Table1[[#This Row],[sheet]],Prg!$A$7:$J$31,5,FALSE)</f>
        <v>0</v>
      </c>
      <c r="AG2273" s="72">
        <f>ROW()</f>
        <v>2273</v>
      </c>
    </row>
    <row r="2274" spans="24:33" hidden="1" x14ac:dyDescent="0.3">
      <c r="X2274" s="66">
        <v>13</v>
      </c>
      <c r="Y2274" s="66" t="s">
        <v>473</v>
      </c>
      <c r="Z2274" s="66" t="s">
        <v>1</v>
      </c>
      <c r="AA2274" s="66" t="str">
        <f>IF(OR(VLOOKUP(Table1[[#This Row],[sheet]],Prg!$A$7:$F$31,6,FALSE)=Prg!$O$2,VLOOKUP(Table1[[#This Row],[sheet]],Prg!$A$7:$F$31,6,FALSE)=Prg!$O$3),"Yes","No")</f>
        <v>No</v>
      </c>
      <c r="AB2274" s="66">
        <v>2025</v>
      </c>
      <c r="AC2274" s="72">
        <v>18</v>
      </c>
      <c r="AD2274" s="66">
        <f ca="1">IF(ISERROR(VLOOKUP(Table1[[#This Row],[item]],INDIRECT("'"&amp;Table1[[#This Row],[sheet]]&amp;"'!$A$8:$T$42"),Table1[[#This Row],[r]],FALSE)),"",VLOOKUP(Table1[[#This Row],[item]],INDIRECT("'"&amp;Table1[[#This Row],[sheet]]&amp;"'!$A$8:$T$42"),Table1[[#This Row],[r]],FALSE))</f>
        <v>0</v>
      </c>
      <c r="AE2274" s="72" t="str">
        <f>IF(VLOOKUP(Table1[[#This Row],[sheet]],Prg!$A$7:$J$31,10,FALSE)="","",VLOOKUP(Table1[[#This Row],[sheet]],Prg!$A$7:$J$31,10,FALSE)*1)</f>
        <v/>
      </c>
      <c r="AF2274" s="72">
        <f>VLOOKUP(Table1[[#This Row],[sheet]],Prg!$A$7:$J$31,5,FALSE)</f>
        <v>0</v>
      </c>
      <c r="AG2274" s="72">
        <f>ROW()</f>
        <v>2274</v>
      </c>
    </row>
    <row r="2275" spans="24:33" hidden="1" x14ac:dyDescent="0.3">
      <c r="X2275" s="66">
        <v>13</v>
      </c>
      <c r="Y2275" s="66" t="s">
        <v>474</v>
      </c>
      <c r="Z2275" s="66" t="s">
        <v>24</v>
      </c>
      <c r="AA2275" s="66" t="str">
        <f>IF(OR(VLOOKUP(Table1[[#This Row],[sheet]],Prg!$A$7:$F$31,6,FALSE)=Prg!$O$2,VLOOKUP(Table1[[#This Row],[sheet]],Prg!$A$7:$F$31,6,FALSE)=Prg!$O$3),"Yes","No")</f>
        <v>No</v>
      </c>
      <c r="AB2275" s="66">
        <v>2025</v>
      </c>
      <c r="AC2275" s="72">
        <v>18</v>
      </c>
      <c r="AD2275" s="66">
        <f ca="1">IF(ISERROR(VLOOKUP(Table1[[#This Row],[item]],INDIRECT("'"&amp;Table1[[#This Row],[sheet]]&amp;"'!$A$8:$T$42"),Table1[[#This Row],[r]],FALSE)),"",VLOOKUP(Table1[[#This Row],[item]],INDIRECT("'"&amp;Table1[[#This Row],[sheet]]&amp;"'!$A$8:$T$42"),Table1[[#This Row],[r]],FALSE))</f>
        <v>0</v>
      </c>
      <c r="AE2275" s="72" t="str">
        <f>IF(VLOOKUP(Table1[[#This Row],[sheet]],Prg!$A$7:$J$31,10,FALSE)="","",VLOOKUP(Table1[[#This Row],[sheet]],Prg!$A$7:$J$31,10,FALSE)*1)</f>
        <v/>
      </c>
      <c r="AF2275" s="72">
        <f>VLOOKUP(Table1[[#This Row],[sheet]],Prg!$A$7:$J$31,5,FALSE)</f>
        <v>0</v>
      </c>
      <c r="AG2275" s="72">
        <f>ROW()</f>
        <v>2275</v>
      </c>
    </row>
    <row r="2276" spans="24:33" hidden="1" x14ac:dyDescent="0.3">
      <c r="X2276" s="66">
        <v>13</v>
      </c>
      <c r="Y2276" s="66" t="s">
        <v>477</v>
      </c>
      <c r="Z2276" s="66" t="s">
        <v>25</v>
      </c>
      <c r="AA2276" s="66" t="str">
        <f>IF(OR(VLOOKUP(Table1[[#This Row],[sheet]],Prg!$A$7:$F$31,6,FALSE)=Prg!$O$2,VLOOKUP(Table1[[#This Row],[sheet]],Prg!$A$7:$F$31,6,FALSE)=Prg!$O$3),"Yes","No")</f>
        <v>No</v>
      </c>
      <c r="AB2276" s="66">
        <v>2025</v>
      </c>
      <c r="AC2276" s="72">
        <v>18</v>
      </c>
      <c r="AD2276" s="66">
        <f ca="1">IF(ISERROR(VLOOKUP(Table1[[#This Row],[item]],INDIRECT("'"&amp;Table1[[#This Row],[sheet]]&amp;"'!$A$8:$T$42"),Table1[[#This Row],[r]],FALSE)),"",VLOOKUP(Table1[[#This Row],[item]],INDIRECT("'"&amp;Table1[[#This Row],[sheet]]&amp;"'!$A$8:$T$42"),Table1[[#This Row],[r]],FALSE))</f>
        <v>0</v>
      </c>
      <c r="AE2276" s="72" t="str">
        <f>IF(VLOOKUP(Table1[[#This Row],[sheet]],Prg!$A$7:$J$31,10,FALSE)="","",VLOOKUP(Table1[[#This Row],[sheet]],Prg!$A$7:$J$31,10,FALSE)*1)</f>
        <v/>
      </c>
      <c r="AF2276" s="72">
        <f>VLOOKUP(Table1[[#This Row],[sheet]],Prg!$A$7:$J$31,5,FALSE)</f>
        <v>0</v>
      </c>
      <c r="AG2276" s="72">
        <f>ROW()</f>
        <v>2276</v>
      </c>
    </row>
    <row r="2277" spans="24:33" hidden="1" x14ac:dyDescent="0.3">
      <c r="X2277" s="66">
        <v>13</v>
      </c>
      <c r="Y2277" s="66" t="s">
        <v>478</v>
      </c>
      <c r="Z2277" s="66" t="s">
        <v>26</v>
      </c>
      <c r="AA2277" s="66" t="str">
        <f>IF(OR(VLOOKUP(Table1[[#This Row],[sheet]],Prg!$A$7:$F$31,6,FALSE)=Prg!$O$2,VLOOKUP(Table1[[#This Row],[sheet]],Prg!$A$7:$F$31,6,FALSE)=Prg!$O$3),"Yes","No")</f>
        <v>No</v>
      </c>
      <c r="AB2277" s="66">
        <v>2025</v>
      </c>
      <c r="AC2277" s="72">
        <v>18</v>
      </c>
      <c r="AD2277" s="66">
        <f ca="1">IF(ISERROR(VLOOKUP(Table1[[#This Row],[item]],INDIRECT("'"&amp;Table1[[#This Row],[sheet]]&amp;"'!$A$8:$T$42"),Table1[[#This Row],[r]],FALSE)),"",VLOOKUP(Table1[[#This Row],[item]],INDIRECT("'"&amp;Table1[[#This Row],[sheet]]&amp;"'!$A$8:$T$42"),Table1[[#This Row],[r]],FALSE))</f>
        <v>0</v>
      </c>
      <c r="AE2277" s="72" t="str">
        <f>IF(VLOOKUP(Table1[[#This Row],[sheet]],Prg!$A$7:$J$31,10,FALSE)="","",VLOOKUP(Table1[[#This Row],[sheet]],Prg!$A$7:$J$31,10,FALSE)*1)</f>
        <v/>
      </c>
      <c r="AF2277" s="72">
        <f>VLOOKUP(Table1[[#This Row],[sheet]],Prg!$A$7:$J$31,5,FALSE)</f>
        <v>0</v>
      </c>
      <c r="AG2277" s="72">
        <f>ROW()</f>
        <v>2277</v>
      </c>
    </row>
    <row r="2278" spans="24:33" hidden="1" x14ac:dyDescent="0.3">
      <c r="X2278" s="66">
        <v>13</v>
      </c>
      <c r="Y2278" s="66" t="s">
        <v>479</v>
      </c>
      <c r="Z2278" s="66" t="s">
        <v>27</v>
      </c>
      <c r="AA2278" s="66" t="str">
        <f>IF(OR(VLOOKUP(Table1[[#This Row],[sheet]],Prg!$A$7:$F$31,6,FALSE)=Prg!$O$2,VLOOKUP(Table1[[#This Row],[sheet]],Prg!$A$7:$F$31,6,FALSE)=Prg!$O$3),"Yes","No")</f>
        <v>No</v>
      </c>
      <c r="AB2278" s="66">
        <v>2025</v>
      </c>
      <c r="AC2278" s="72">
        <v>18</v>
      </c>
      <c r="AD2278" s="66">
        <f ca="1">IF(ISERROR(VLOOKUP(Table1[[#This Row],[item]],INDIRECT("'"&amp;Table1[[#This Row],[sheet]]&amp;"'!$A$8:$T$42"),Table1[[#This Row],[r]],FALSE)),"",VLOOKUP(Table1[[#This Row],[item]],INDIRECT("'"&amp;Table1[[#This Row],[sheet]]&amp;"'!$A$8:$T$42"),Table1[[#This Row],[r]],FALSE))</f>
        <v>0</v>
      </c>
      <c r="AE2278" s="72" t="str">
        <f>IF(VLOOKUP(Table1[[#This Row],[sheet]],Prg!$A$7:$J$31,10,FALSE)="","",VLOOKUP(Table1[[#This Row],[sheet]],Prg!$A$7:$J$31,10,FALSE)*1)</f>
        <v/>
      </c>
      <c r="AF2278" s="72">
        <f>VLOOKUP(Table1[[#This Row],[sheet]],Prg!$A$7:$J$31,5,FALSE)</f>
        <v>0</v>
      </c>
      <c r="AG2278" s="72">
        <f>ROW()</f>
        <v>2278</v>
      </c>
    </row>
    <row r="2279" spans="24:33" hidden="1" x14ac:dyDescent="0.3">
      <c r="X2279" s="66">
        <v>13</v>
      </c>
      <c r="Y2279" s="66" t="s">
        <v>475</v>
      </c>
      <c r="Z2279" s="66" t="s">
        <v>28</v>
      </c>
      <c r="AA2279" s="66" t="str">
        <f>IF(OR(VLOOKUP(Table1[[#This Row],[sheet]],Prg!$A$7:$F$31,6,FALSE)=Prg!$O$2,VLOOKUP(Table1[[#This Row],[sheet]],Prg!$A$7:$F$31,6,FALSE)=Prg!$O$3),"Yes","No")</f>
        <v>No</v>
      </c>
      <c r="AB2279" s="66">
        <v>2025</v>
      </c>
      <c r="AC2279" s="72">
        <v>18</v>
      </c>
      <c r="AD2279" s="66">
        <f ca="1">IF(ISERROR(VLOOKUP(Table1[[#This Row],[item]],INDIRECT("'"&amp;Table1[[#This Row],[sheet]]&amp;"'!$A$8:$T$42"),Table1[[#This Row],[r]],FALSE)),"",VLOOKUP(Table1[[#This Row],[item]],INDIRECT("'"&amp;Table1[[#This Row],[sheet]]&amp;"'!$A$8:$T$42"),Table1[[#This Row],[r]],FALSE))</f>
        <v>0</v>
      </c>
      <c r="AE2279" s="72" t="str">
        <f>IF(VLOOKUP(Table1[[#This Row],[sheet]],Prg!$A$7:$J$31,10,FALSE)="","",VLOOKUP(Table1[[#This Row],[sheet]],Prg!$A$7:$J$31,10,FALSE)*1)</f>
        <v/>
      </c>
      <c r="AF2279" s="72">
        <f>VLOOKUP(Table1[[#This Row],[sheet]],Prg!$A$7:$J$31,5,FALSE)</f>
        <v>0</v>
      </c>
      <c r="AG2279" s="72">
        <f>ROW()</f>
        <v>2279</v>
      </c>
    </row>
    <row r="2280" spans="24:33" hidden="1" x14ac:dyDescent="0.3">
      <c r="X2280" s="66">
        <v>13</v>
      </c>
      <c r="Y2280" s="66" t="s">
        <v>480</v>
      </c>
      <c r="Z2280" s="66" t="s">
        <v>29</v>
      </c>
      <c r="AA2280" s="66" t="str">
        <f>IF(OR(VLOOKUP(Table1[[#This Row],[sheet]],Prg!$A$7:$F$31,6,FALSE)=Prg!$O$2,VLOOKUP(Table1[[#This Row],[sheet]],Prg!$A$7:$F$31,6,FALSE)=Prg!$O$3),"Yes","No")</f>
        <v>No</v>
      </c>
      <c r="AB2280" s="66">
        <v>2025</v>
      </c>
      <c r="AC2280" s="72">
        <v>18</v>
      </c>
      <c r="AD2280" s="66">
        <f ca="1">IF(ISERROR(VLOOKUP(Table1[[#This Row],[item]],INDIRECT("'"&amp;Table1[[#This Row],[sheet]]&amp;"'!$A$8:$T$42"),Table1[[#This Row],[r]],FALSE)),"",VLOOKUP(Table1[[#This Row],[item]],INDIRECT("'"&amp;Table1[[#This Row],[sheet]]&amp;"'!$A$8:$T$42"),Table1[[#This Row],[r]],FALSE))</f>
        <v>0</v>
      </c>
      <c r="AE2280" s="72" t="str">
        <f>IF(VLOOKUP(Table1[[#This Row],[sheet]],Prg!$A$7:$J$31,10,FALSE)="","",VLOOKUP(Table1[[#This Row],[sheet]],Prg!$A$7:$J$31,10,FALSE)*1)</f>
        <v/>
      </c>
      <c r="AF2280" s="72">
        <f>VLOOKUP(Table1[[#This Row],[sheet]],Prg!$A$7:$J$31,5,FALSE)</f>
        <v>0</v>
      </c>
      <c r="AG2280" s="72">
        <f>ROW()</f>
        <v>2280</v>
      </c>
    </row>
    <row r="2281" spans="24:33" hidden="1" x14ac:dyDescent="0.3">
      <c r="X2281" s="66">
        <v>13</v>
      </c>
      <c r="Y2281" s="66" t="s">
        <v>481</v>
      </c>
      <c r="Z2281" s="66" t="s">
        <v>30</v>
      </c>
      <c r="AA2281" s="66" t="str">
        <f>IF(OR(VLOOKUP(Table1[[#This Row],[sheet]],Prg!$A$7:$F$31,6,FALSE)=Prg!$O$2,VLOOKUP(Table1[[#This Row],[sheet]],Prg!$A$7:$F$31,6,FALSE)=Prg!$O$3),"Yes","No")</f>
        <v>No</v>
      </c>
      <c r="AB2281" s="66">
        <v>2025</v>
      </c>
      <c r="AC2281" s="72">
        <v>18</v>
      </c>
      <c r="AD2281" s="66">
        <f ca="1">IF(ISERROR(VLOOKUP(Table1[[#This Row],[item]],INDIRECT("'"&amp;Table1[[#This Row],[sheet]]&amp;"'!$A$8:$T$42"),Table1[[#This Row],[r]],FALSE)),"",VLOOKUP(Table1[[#This Row],[item]],INDIRECT("'"&amp;Table1[[#This Row],[sheet]]&amp;"'!$A$8:$T$42"),Table1[[#This Row],[r]],FALSE))</f>
        <v>0</v>
      </c>
      <c r="AE2281" s="72" t="str">
        <f>IF(VLOOKUP(Table1[[#This Row],[sheet]],Prg!$A$7:$J$31,10,FALSE)="","",VLOOKUP(Table1[[#This Row],[sheet]],Prg!$A$7:$J$31,10,FALSE)*1)</f>
        <v/>
      </c>
      <c r="AF2281" s="72">
        <f>VLOOKUP(Table1[[#This Row],[sheet]],Prg!$A$7:$J$31,5,FALSE)</f>
        <v>0</v>
      </c>
      <c r="AG2281" s="72">
        <f>ROW()</f>
        <v>2281</v>
      </c>
    </row>
    <row r="2282" spans="24:33" hidden="1" x14ac:dyDescent="0.3">
      <c r="X2282" s="66">
        <v>13</v>
      </c>
      <c r="Y2282" s="66" t="s">
        <v>482</v>
      </c>
      <c r="Z2282" s="66" t="s">
        <v>27</v>
      </c>
      <c r="AA2282" s="66" t="str">
        <f>IF(OR(VLOOKUP(Table1[[#This Row],[sheet]],Prg!$A$7:$F$31,6,FALSE)=Prg!$O$2,VLOOKUP(Table1[[#This Row],[sheet]],Prg!$A$7:$F$31,6,FALSE)=Prg!$O$3),"Yes","No")</f>
        <v>No</v>
      </c>
      <c r="AB2282" s="66">
        <v>2025</v>
      </c>
      <c r="AC2282" s="72">
        <v>18</v>
      </c>
      <c r="AD2282" s="66">
        <f ca="1">IF(ISERROR(VLOOKUP(Table1[[#This Row],[item]],INDIRECT("'"&amp;Table1[[#This Row],[sheet]]&amp;"'!$A$8:$T$42"),Table1[[#This Row],[r]],FALSE)),"",VLOOKUP(Table1[[#This Row],[item]],INDIRECT("'"&amp;Table1[[#This Row],[sheet]]&amp;"'!$A$8:$T$42"),Table1[[#This Row],[r]],FALSE))</f>
        <v>0</v>
      </c>
      <c r="AE2282" s="72" t="str">
        <f>IF(VLOOKUP(Table1[[#This Row],[sheet]],Prg!$A$7:$J$31,10,FALSE)="","",VLOOKUP(Table1[[#This Row],[sheet]],Prg!$A$7:$J$31,10,FALSE)*1)</f>
        <v/>
      </c>
      <c r="AF2282" s="72">
        <f>VLOOKUP(Table1[[#This Row],[sheet]],Prg!$A$7:$J$31,5,FALSE)</f>
        <v>0</v>
      </c>
      <c r="AG2282" s="72">
        <f>ROW()</f>
        <v>2282</v>
      </c>
    </row>
    <row r="2283" spans="24:33" hidden="1" x14ac:dyDescent="0.3">
      <c r="X2283" s="66">
        <v>13</v>
      </c>
      <c r="Y2283" s="66" t="s">
        <v>476</v>
      </c>
      <c r="Z2283" s="66" t="s">
        <v>469</v>
      </c>
      <c r="AA2283" s="66" t="str">
        <f>IF(OR(VLOOKUP(Table1[[#This Row],[sheet]],Prg!$A$7:$F$31,6,FALSE)=Prg!$O$2,VLOOKUP(Table1[[#This Row],[sheet]],Prg!$A$7:$F$31,6,FALSE)=Prg!$O$3),"Yes","No")</f>
        <v>No</v>
      </c>
      <c r="AB2283" s="66">
        <v>2025</v>
      </c>
      <c r="AC2283" s="72">
        <v>18</v>
      </c>
      <c r="AD2283" s="66">
        <f ca="1">IF(ISERROR(VLOOKUP(Table1[[#This Row],[item]],INDIRECT("'"&amp;Table1[[#This Row],[sheet]]&amp;"'!$A$8:$T$42"),Table1[[#This Row],[r]],FALSE)),"",VLOOKUP(Table1[[#This Row],[item]],INDIRECT("'"&amp;Table1[[#This Row],[sheet]]&amp;"'!$A$8:$T$42"),Table1[[#This Row],[r]],FALSE))</f>
        <v>0</v>
      </c>
      <c r="AE2283" s="72" t="str">
        <f>IF(VLOOKUP(Table1[[#This Row],[sheet]],Prg!$A$7:$J$31,10,FALSE)="","",VLOOKUP(Table1[[#This Row],[sheet]],Prg!$A$7:$J$31,10,FALSE)*1)</f>
        <v/>
      </c>
      <c r="AF2283" s="72">
        <f>VLOOKUP(Table1[[#This Row],[sheet]],Prg!$A$7:$J$31,5,FALSE)</f>
        <v>0</v>
      </c>
      <c r="AG2283" s="72">
        <f>ROW()</f>
        <v>2283</v>
      </c>
    </row>
    <row r="2284" spans="24:33" hidden="1" x14ac:dyDescent="0.3">
      <c r="X2284" s="66">
        <v>13</v>
      </c>
      <c r="Y2284" s="66" t="s">
        <v>483</v>
      </c>
      <c r="Z2284" s="66" t="s">
        <v>470</v>
      </c>
      <c r="AA2284" s="66" t="str">
        <f>IF(OR(VLOOKUP(Table1[[#This Row],[sheet]],Prg!$A$7:$F$31,6,FALSE)=Prg!$O$2,VLOOKUP(Table1[[#This Row],[sheet]],Prg!$A$7:$F$31,6,FALSE)=Prg!$O$3),"Yes","No")</f>
        <v>No</v>
      </c>
      <c r="AB2284" s="66">
        <v>2025</v>
      </c>
      <c r="AC2284" s="72">
        <v>18</v>
      </c>
      <c r="AD2284" s="66">
        <f ca="1">IF(ISERROR(VLOOKUP(Table1[[#This Row],[item]],INDIRECT("'"&amp;Table1[[#This Row],[sheet]]&amp;"'!$A$8:$T$42"),Table1[[#This Row],[r]],FALSE)),"",VLOOKUP(Table1[[#This Row],[item]],INDIRECT("'"&amp;Table1[[#This Row],[sheet]]&amp;"'!$A$8:$T$42"),Table1[[#This Row],[r]],FALSE))</f>
        <v>0</v>
      </c>
      <c r="AE2284" s="72" t="str">
        <f>IF(VLOOKUP(Table1[[#This Row],[sheet]],Prg!$A$7:$J$31,10,FALSE)="","",VLOOKUP(Table1[[#This Row],[sheet]],Prg!$A$7:$J$31,10,FALSE)*1)</f>
        <v/>
      </c>
      <c r="AF2284" s="72">
        <f>VLOOKUP(Table1[[#This Row],[sheet]],Prg!$A$7:$J$31,5,FALSE)</f>
        <v>0</v>
      </c>
      <c r="AG2284" s="72">
        <f>ROW()</f>
        <v>2284</v>
      </c>
    </row>
    <row r="2285" spans="24:33" hidden="1" x14ac:dyDescent="0.3">
      <c r="X2285" s="66">
        <v>13</v>
      </c>
      <c r="Y2285" s="66" t="s">
        <v>484</v>
      </c>
      <c r="Z2285" s="66" t="s">
        <v>471</v>
      </c>
      <c r="AA2285" s="66" t="str">
        <f>IF(OR(VLOOKUP(Table1[[#This Row],[sheet]],Prg!$A$7:$F$31,6,FALSE)=Prg!$O$2,VLOOKUP(Table1[[#This Row],[sheet]],Prg!$A$7:$F$31,6,FALSE)=Prg!$O$3),"Yes","No")</f>
        <v>No</v>
      </c>
      <c r="AB2285" s="66">
        <v>2025</v>
      </c>
      <c r="AC2285" s="72">
        <v>18</v>
      </c>
      <c r="AD2285" s="66">
        <f ca="1">IF(ISERROR(VLOOKUP(Table1[[#This Row],[item]],INDIRECT("'"&amp;Table1[[#This Row],[sheet]]&amp;"'!$A$8:$T$42"),Table1[[#This Row],[r]],FALSE)),"",VLOOKUP(Table1[[#This Row],[item]],INDIRECT("'"&amp;Table1[[#This Row],[sheet]]&amp;"'!$A$8:$T$42"),Table1[[#This Row],[r]],FALSE))</f>
        <v>0</v>
      </c>
      <c r="AE2285" s="72" t="str">
        <f>IF(VLOOKUP(Table1[[#This Row],[sheet]],Prg!$A$7:$J$31,10,FALSE)="","",VLOOKUP(Table1[[#This Row],[sheet]],Prg!$A$7:$J$31,10,FALSE)*1)</f>
        <v/>
      </c>
      <c r="AF2285" s="72">
        <f>VLOOKUP(Table1[[#This Row],[sheet]],Prg!$A$7:$J$31,5,FALSE)</f>
        <v>0</v>
      </c>
      <c r="AG2285" s="72">
        <f>ROW()</f>
        <v>2285</v>
      </c>
    </row>
    <row r="2286" spans="24:33" hidden="1" x14ac:dyDescent="0.3">
      <c r="X2286" s="66">
        <v>13</v>
      </c>
      <c r="Y2286" s="66" t="s">
        <v>485</v>
      </c>
      <c r="Z2286" s="66" t="s">
        <v>472</v>
      </c>
      <c r="AA2286" s="66" t="str">
        <f>IF(OR(VLOOKUP(Table1[[#This Row],[sheet]],Prg!$A$7:$F$31,6,FALSE)=Prg!$O$2,VLOOKUP(Table1[[#This Row],[sheet]],Prg!$A$7:$F$31,6,FALSE)=Prg!$O$3),"Yes","No")</f>
        <v>No</v>
      </c>
      <c r="AB2286" s="66">
        <v>2025</v>
      </c>
      <c r="AC2286" s="72">
        <v>18</v>
      </c>
      <c r="AD2286" s="66">
        <f ca="1">IF(ISERROR(VLOOKUP(Table1[[#This Row],[item]],INDIRECT("'"&amp;Table1[[#This Row],[sheet]]&amp;"'!$A$8:$T$42"),Table1[[#This Row],[r]],FALSE)),"",VLOOKUP(Table1[[#This Row],[item]],INDIRECT("'"&amp;Table1[[#This Row],[sheet]]&amp;"'!$A$8:$T$42"),Table1[[#This Row],[r]],FALSE))</f>
        <v>0</v>
      </c>
      <c r="AE2286" s="72" t="str">
        <f>IF(VLOOKUP(Table1[[#This Row],[sheet]],Prg!$A$7:$J$31,10,FALSE)="","",VLOOKUP(Table1[[#This Row],[sheet]],Prg!$A$7:$J$31,10,FALSE)*1)</f>
        <v/>
      </c>
      <c r="AF2286" s="72">
        <f>VLOOKUP(Table1[[#This Row],[sheet]],Prg!$A$7:$J$31,5,FALSE)</f>
        <v>0</v>
      </c>
      <c r="AG2286" s="72">
        <f>ROW()</f>
        <v>2286</v>
      </c>
    </row>
    <row r="2287" spans="24:33" hidden="1" x14ac:dyDescent="0.3">
      <c r="X2287" s="66">
        <v>13</v>
      </c>
      <c r="Y2287" s="66" t="s">
        <v>486</v>
      </c>
      <c r="Z2287" s="66" t="s">
        <v>31</v>
      </c>
      <c r="AA2287" s="66" t="str">
        <f>IF(OR(VLOOKUP(Table1[[#This Row],[sheet]],Prg!$A$7:$F$31,6,FALSE)=Prg!$O$2,VLOOKUP(Table1[[#This Row],[sheet]],Prg!$A$7:$F$31,6,FALSE)=Prg!$O$3),"Yes","No")</f>
        <v>No</v>
      </c>
      <c r="AB2287" s="66">
        <v>2025</v>
      </c>
      <c r="AC2287" s="72">
        <v>18</v>
      </c>
      <c r="AD2287" s="66">
        <f ca="1">IF(ISERROR(VLOOKUP(Table1[[#This Row],[item]],INDIRECT("'"&amp;Table1[[#This Row],[sheet]]&amp;"'!$A$8:$T$42"),Table1[[#This Row],[r]],FALSE)),"",VLOOKUP(Table1[[#This Row],[item]],INDIRECT("'"&amp;Table1[[#This Row],[sheet]]&amp;"'!$A$8:$T$42"),Table1[[#This Row],[r]],FALSE))</f>
        <v>0</v>
      </c>
      <c r="AE2287" s="72" t="str">
        <f>IF(VLOOKUP(Table1[[#This Row],[sheet]],Prg!$A$7:$J$31,10,FALSE)="","",VLOOKUP(Table1[[#This Row],[sheet]],Prg!$A$7:$J$31,10,FALSE)*1)</f>
        <v/>
      </c>
      <c r="AF2287" s="72">
        <f>VLOOKUP(Table1[[#This Row],[sheet]],Prg!$A$7:$J$31,5,FALSE)</f>
        <v>0</v>
      </c>
      <c r="AG2287" s="72">
        <f>ROW()</f>
        <v>2287</v>
      </c>
    </row>
    <row r="2288" spans="24:33" hidden="1" x14ac:dyDescent="0.3">
      <c r="X2288" s="66">
        <v>13</v>
      </c>
      <c r="Y2288" s="70" t="s">
        <v>487</v>
      </c>
      <c r="Z2288" s="70" t="s">
        <v>12</v>
      </c>
      <c r="AA2288" s="70" t="str">
        <f>IF(OR(VLOOKUP(Table1[[#This Row],[sheet]],Prg!$A$7:$F$31,6,FALSE)=Prg!$O$2,VLOOKUP(Table1[[#This Row],[sheet]],Prg!$A$7:$F$31,6,FALSE)=Prg!$O$3),"Yes","No")</f>
        <v>No</v>
      </c>
      <c r="AB2288" s="70">
        <v>2026</v>
      </c>
      <c r="AC2288" s="72">
        <v>19</v>
      </c>
      <c r="AD2288" s="66">
        <f ca="1">IF(ISERROR(VLOOKUP(Table1[[#This Row],[item]],INDIRECT("'"&amp;Table1[[#This Row],[sheet]]&amp;"'!$A$8:$T$42"),Table1[[#This Row],[r]],FALSE)),"",VLOOKUP(Table1[[#This Row],[item]],INDIRECT("'"&amp;Table1[[#This Row],[sheet]]&amp;"'!$A$8:$T$42"),Table1[[#This Row],[r]],FALSE))</f>
        <v>0</v>
      </c>
      <c r="AE2288" s="72" t="str">
        <f>IF(VLOOKUP(Table1[[#This Row],[sheet]],Prg!$A$7:$J$31,10,FALSE)="","",VLOOKUP(Table1[[#This Row],[sheet]],Prg!$A$7:$J$31,10,FALSE)*1)</f>
        <v/>
      </c>
      <c r="AF2288" s="72">
        <f>VLOOKUP(Table1[[#This Row],[sheet]],Prg!$A$7:$J$31,5,FALSE)</f>
        <v>0</v>
      </c>
      <c r="AG2288" s="72">
        <f>ROW()</f>
        <v>2288</v>
      </c>
    </row>
    <row r="2289" spans="24:33" hidden="1" x14ac:dyDescent="0.3">
      <c r="X2289" s="66">
        <v>13</v>
      </c>
      <c r="Y2289" s="66" t="s">
        <v>488</v>
      </c>
      <c r="Z2289" s="66" t="s">
        <v>13</v>
      </c>
      <c r="AA2289" s="66" t="str">
        <f>IF(OR(VLOOKUP(Table1[[#This Row],[sheet]],Prg!$A$7:$F$31,6,FALSE)=Prg!$O$2,VLOOKUP(Table1[[#This Row],[sheet]],Prg!$A$7:$F$31,6,FALSE)=Prg!$O$3),"Yes","No")</f>
        <v>No</v>
      </c>
      <c r="AB2289" s="66">
        <v>2026</v>
      </c>
      <c r="AC2289" s="72">
        <v>19</v>
      </c>
      <c r="AD2289" s="66">
        <f ca="1">IF(ISERROR(VLOOKUP(Table1[[#This Row],[item]],INDIRECT("'"&amp;Table1[[#This Row],[sheet]]&amp;"'!$A$8:$T$42"),Table1[[#This Row],[r]],FALSE)),"",VLOOKUP(Table1[[#This Row],[item]],INDIRECT("'"&amp;Table1[[#This Row],[sheet]]&amp;"'!$A$8:$T$42"),Table1[[#This Row],[r]],FALSE))</f>
        <v>0</v>
      </c>
      <c r="AE2289" s="72" t="str">
        <f>IF(VLOOKUP(Table1[[#This Row],[sheet]],Prg!$A$7:$J$31,10,FALSE)="","",VLOOKUP(Table1[[#This Row],[sheet]],Prg!$A$7:$J$31,10,FALSE)*1)</f>
        <v/>
      </c>
      <c r="AF2289" s="72">
        <f>VLOOKUP(Table1[[#This Row],[sheet]],Prg!$A$7:$J$31,5,FALSE)</f>
        <v>0</v>
      </c>
      <c r="AG2289" s="72">
        <f>ROW()</f>
        <v>2289</v>
      </c>
    </row>
    <row r="2290" spans="24:33" hidden="1" x14ac:dyDescent="0.3">
      <c r="X2290" s="66">
        <v>13</v>
      </c>
      <c r="Y2290" s="66" t="s">
        <v>489</v>
      </c>
      <c r="Z2290" s="66" t="s">
        <v>14</v>
      </c>
      <c r="AA2290" s="66" t="str">
        <f>IF(OR(VLOOKUP(Table1[[#This Row],[sheet]],Prg!$A$7:$F$31,6,FALSE)=Prg!$O$2,VLOOKUP(Table1[[#This Row],[sheet]],Prg!$A$7:$F$31,6,FALSE)=Prg!$O$3),"Yes","No")</f>
        <v>No</v>
      </c>
      <c r="AB2290" s="66">
        <v>2026</v>
      </c>
      <c r="AC2290" s="72">
        <v>19</v>
      </c>
      <c r="AD2290" s="66">
        <f ca="1">IF(ISERROR(VLOOKUP(Table1[[#This Row],[item]],INDIRECT("'"&amp;Table1[[#This Row],[sheet]]&amp;"'!$A$8:$T$42"),Table1[[#This Row],[r]],FALSE)),"",VLOOKUP(Table1[[#This Row],[item]],INDIRECT("'"&amp;Table1[[#This Row],[sheet]]&amp;"'!$A$8:$T$42"),Table1[[#This Row],[r]],FALSE))</f>
        <v>0</v>
      </c>
      <c r="AE2290" s="72" t="str">
        <f>IF(VLOOKUP(Table1[[#This Row],[sheet]],Prg!$A$7:$J$31,10,FALSE)="","",VLOOKUP(Table1[[#This Row],[sheet]],Prg!$A$7:$J$31,10,FALSE)*1)</f>
        <v/>
      </c>
      <c r="AF2290" s="72">
        <f>VLOOKUP(Table1[[#This Row],[sheet]],Prg!$A$7:$J$31,5,FALSE)</f>
        <v>0</v>
      </c>
      <c r="AG2290" s="72">
        <f>ROW()</f>
        <v>2290</v>
      </c>
    </row>
    <row r="2291" spans="24:33" hidden="1" x14ac:dyDescent="0.3">
      <c r="X2291" s="66">
        <v>13</v>
      </c>
      <c r="Y2291" s="66" t="s">
        <v>490</v>
      </c>
      <c r="Z2291" s="66" t="s">
        <v>464</v>
      </c>
      <c r="AA2291" s="66" t="str">
        <f>IF(OR(VLOOKUP(Table1[[#This Row],[sheet]],Prg!$A$7:$F$31,6,FALSE)=Prg!$O$2,VLOOKUP(Table1[[#This Row],[sheet]],Prg!$A$7:$F$31,6,FALSE)=Prg!$O$3),"Yes","No")</f>
        <v>No</v>
      </c>
      <c r="AB2291" s="66">
        <v>2026</v>
      </c>
      <c r="AC2291" s="72">
        <v>19</v>
      </c>
      <c r="AD2291" s="66">
        <f ca="1">IF(ISERROR(VLOOKUP(Table1[[#This Row],[item]],INDIRECT("'"&amp;Table1[[#This Row],[sheet]]&amp;"'!$A$8:$T$42"),Table1[[#This Row],[r]],FALSE)),"",VLOOKUP(Table1[[#This Row],[item]],INDIRECT("'"&amp;Table1[[#This Row],[sheet]]&amp;"'!$A$8:$T$42"),Table1[[#This Row],[r]],FALSE))</f>
        <v>0</v>
      </c>
      <c r="AE2291" s="72" t="str">
        <f>IF(VLOOKUP(Table1[[#This Row],[sheet]],Prg!$A$7:$J$31,10,FALSE)="","",VLOOKUP(Table1[[#This Row],[sheet]],Prg!$A$7:$J$31,10,FALSE)*1)</f>
        <v/>
      </c>
      <c r="AF2291" s="72">
        <f>VLOOKUP(Table1[[#This Row],[sheet]],Prg!$A$7:$J$31,5,FALSE)</f>
        <v>0</v>
      </c>
      <c r="AG2291" s="72">
        <f>ROW()</f>
        <v>2291</v>
      </c>
    </row>
    <row r="2292" spans="24:33" hidden="1" x14ac:dyDescent="0.3">
      <c r="X2292" s="66">
        <v>13</v>
      </c>
      <c r="Y2292" s="66" t="s">
        <v>491</v>
      </c>
      <c r="Z2292" s="66" t="s">
        <v>15</v>
      </c>
      <c r="AA2292" s="66" t="str">
        <f>IF(OR(VLOOKUP(Table1[[#This Row],[sheet]],Prg!$A$7:$F$31,6,FALSE)=Prg!$O$2,VLOOKUP(Table1[[#This Row],[sheet]],Prg!$A$7:$F$31,6,FALSE)=Prg!$O$3),"Yes","No")</f>
        <v>No</v>
      </c>
      <c r="AB2292" s="66">
        <v>2026</v>
      </c>
      <c r="AC2292" s="72">
        <v>19</v>
      </c>
      <c r="AD2292" s="66">
        <f ca="1">IF(ISERROR(VLOOKUP(Table1[[#This Row],[item]],INDIRECT("'"&amp;Table1[[#This Row],[sheet]]&amp;"'!$A$8:$T$42"),Table1[[#This Row],[r]],FALSE)),"",VLOOKUP(Table1[[#This Row],[item]],INDIRECT("'"&amp;Table1[[#This Row],[sheet]]&amp;"'!$A$8:$T$42"),Table1[[#This Row],[r]],FALSE))</f>
        <v>0</v>
      </c>
      <c r="AE2292" s="72" t="str">
        <f>IF(VLOOKUP(Table1[[#This Row],[sheet]],Prg!$A$7:$J$31,10,FALSE)="","",VLOOKUP(Table1[[#This Row],[sheet]],Prg!$A$7:$J$31,10,FALSE)*1)</f>
        <v/>
      </c>
      <c r="AF2292" s="72">
        <f>VLOOKUP(Table1[[#This Row],[sheet]],Prg!$A$7:$J$31,5,FALSE)</f>
        <v>0</v>
      </c>
      <c r="AG2292" s="72">
        <f>ROW()</f>
        <v>2292</v>
      </c>
    </row>
    <row r="2293" spans="24:33" hidden="1" x14ac:dyDescent="0.3">
      <c r="X2293" s="66">
        <v>13</v>
      </c>
      <c r="Y2293" s="66" t="s">
        <v>492</v>
      </c>
      <c r="Z2293" s="66" t="s">
        <v>16</v>
      </c>
      <c r="AA2293" s="66" t="str">
        <f>IF(OR(VLOOKUP(Table1[[#This Row],[sheet]],Prg!$A$7:$F$31,6,FALSE)=Prg!$O$2,VLOOKUP(Table1[[#This Row],[sheet]],Prg!$A$7:$F$31,6,FALSE)=Prg!$O$3),"Yes","No")</f>
        <v>No</v>
      </c>
      <c r="AB2293" s="66">
        <v>2026</v>
      </c>
      <c r="AC2293" s="72">
        <v>19</v>
      </c>
      <c r="AD2293" s="66">
        <f ca="1">IF(ISERROR(VLOOKUP(Table1[[#This Row],[item]],INDIRECT("'"&amp;Table1[[#This Row],[sheet]]&amp;"'!$A$8:$T$42"),Table1[[#This Row],[r]],FALSE)),"",VLOOKUP(Table1[[#This Row],[item]],INDIRECT("'"&amp;Table1[[#This Row],[sheet]]&amp;"'!$A$8:$T$42"),Table1[[#This Row],[r]],FALSE))</f>
        <v>0</v>
      </c>
      <c r="AE2293" s="72" t="str">
        <f>IF(VLOOKUP(Table1[[#This Row],[sheet]],Prg!$A$7:$J$31,10,FALSE)="","",VLOOKUP(Table1[[#This Row],[sheet]],Prg!$A$7:$J$31,10,FALSE)*1)</f>
        <v/>
      </c>
      <c r="AF2293" s="72">
        <f>VLOOKUP(Table1[[#This Row],[sheet]],Prg!$A$7:$J$31,5,FALSE)</f>
        <v>0</v>
      </c>
      <c r="AG2293" s="72">
        <f>ROW()</f>
        <v>2293</v>
      </c>
    </row>
    <row r="2294" spans="24:33" hidden="1" x14ac:dyDescent="0.3">
      <c r="X2294" s="66">
        <v>13</v>
      </c>
      <c r="Y2294" s="66" t="s">
        <v>493</v>
      </c>
      <c r="Z2294" s="66" t="s">
        <v>17</v>
      </c>
      <c r="AA2294" s="66" t="str">
        <f>IF(OR(VLOOKUP(Table1[[#This Row],[sheet]],Prg!$A$7:$F$31,6,FALSE)=Prg!$O$2,VLOOKUP(Table1[[#This Row],[sheet]],Prg!$A$7:$F$31,6,FALSE)=Prg!$O$3),"Yes","No")</f>
        <v>No</v>
      </c>
      <c r="AB2294" s="66">
        <v>2026</v>
      </c>
      <c r="AC2294" s="72">
        <v>19</v>
      </c>
      <c r="AD2294" s="66">
        <f ca="1">IF(ISERROR(VLOOKUP(Table1[[#This Row],[item]],INDIRECT("'"&amp;Table1[[#This Row],[sheet]]&amp;"'!$A$8:$T$42"),Table1[[#This Row],[r]],FALSE)),"",VLOOKUP(Table1[[#This Row],[item]],INDIRECT("'"&amp;Table1[[#This Row],[sheet]]&amp;"'!$A$8:$T$42"),Table1[[#This Row],[r]],FALSE))</f>
        <v>0</v>
      </c>
      <c r="AE2294" s="72" t="str">
        <f>IF(VLOOKUP(Table1[[#This Row],[sheet]],Prg!$A$7:$J$31,10,FALSE)="","",VLOOKUP(Table1[[#This Row],[sheet]],Prg!$A$7:$J$31,10,FALSE)*1)</f>
        <v/>
      </c>
      <c r="AF2294" s="72">
        <f>VLOOKUP(Table1[[#This Row],[sheet]],Prg!$A$7:$J$31,5,FALSE)</f>
        <v>0</v>
      </c>
      <c r="AG2294" s="72">
        <f>ROW()</f>
        <v>2294</v>
      </c>
    </row>
    <row r="2295" spans="24:33" hidden="1" x14ac:dyDescent="0.3">
      <c r="X2295" s="66">
        <v>13</v>
      </c>
      <c r="Y2295" s="66" t="s">
        <v>494</v>
      </c>
      <c r="Z2295" s="66" t="s">
        <v>465</v>
      </c>
      <c r="AA2295" s="66" t="str">
        <f>IF(OR(VLOOKUP(Table1[[#This Row],[sheet]],Prg!$A$7:$F$31,6,FALSE)=Prg!$O$2,VLOOKUP(Table1[[#This Row],[sheet]],Prg!$A$7:$F$31,6,FALSE)=Prg!$O$3),"Yes","No")</f>
        <v>No</v>
      </c>
      <c r="AB2295" s="66">
        <v>2026</v>
      </c>
      <c r="AC2295" s="72">
        <v>19</v>
      </c>
      <c r="AD2295" s="66">
        <f ca="1">IF(ISERROR(VLOOKUP(Table1[[#This Row],[item]],INDIRECT("'"&amp;Table1[[#This Row],[sheet]]&amp;"'!$A$8:$T$42"),Table1[[#This Row],[r]],FALSE)),"",VLOOKUP(Table1[[#This Row],[item]],INDIRECT("'"&amp;Table1[[#This Row],[sheet]]&amp;"'!$A$8:$T$42"),Table1[[#This Row],[r]],FALSE))</f>
        <v>0</v>
      </c>
      <c r="AE2295" s="72" t="str">
        <f>IF(VLOOKUP(Table1[[#This Row],[sheet]],Prg!$A$7:$J$31,10,FALSE)="","",VLOOKUP(Table1[[#This Row],[sheet]],Prg!$A$7:$J$31,10,FALSE)*1)</f>
        <v/>
      </c>
      <c r="AF2295" s="72">
        <f>VLOOKUP(Table1[[#This Row],[sheet]],Prg!$A$7:$J$31,5,FALSE)</f>
        <v>0</v>
      </c>
      <c r="AG2295" s="72">
        <f>ROW()</f>
        <v>2295</v>
      </c>
    </row>
    <row r="2296" spans="24:33" hidden="1" x14ac:dyDescent="0.3">
      <c r="X2296" s="66">
        <v>13</v>
      </c>
      <c r="Y2296" s="66" t="s">
        <v>495</v>
      </c>
      <c r="Z2296" s="66" t="s">
        <v>18</v>
      </c>
      <c r="AA2296" s="66" t="str">
        <f>IF(OR(VLOOKUP(Table1[[#This Row],[sheet]],Prg!$A$7:$F$31,6,FALSE)=Prg!$O$2,VLOOKUP(Table1[[#This Row],[sheet]],Prg!$A$7:$F$31,6,FALSE)=Prg!$O$3),"Yes","No")</f>
        <v>No</v>
      </c>
      <c r="AB2296" s="66">
        <v>2026</v>
      </c>
      <c r="AC2296" s="72">
        <v>19</v>
      </c>
      <c r="AD2296" s="66">
        <f ca="1">IF(ISERROR(VLOOKUP(Table1[[#This Row],[item]],INDIRECT("'"&amp;Table1[[#This Row],[sheet]]&amp;"'!$A$8:$T$42"),Table1[[#This Row],[r]],FALSE)),"",VLOOKUP(Table1[[#This Row],[item]],INDIRECT("'"&amp;Table1[[#This Row],[sheet]]&amp;"'!$A$8:$T$42"),Table1[[#This Row],[r]],FALSE))</f>
        <v>0</v>
      </c>
      <c r="AE2296" s="72" t="str">
        <f>IF(VLOOKUP(Table1[[#This Row],[sheet]],Prg!$A$7:$J$31,10,FALSE)="","",VLOOKUP(Table1[[#This Row],[sheet]],Prg!$A$7:$J$31,10,FALSE)*1)</f>
        <v/>
      </c>
      <c r="AF2296" s="72">
        <f>VLOOKUP(Table1[[#This Row],[sheet]],Prg!$A$7:$J$31,5,FALSE)</f>
        <v>0</v>
      </c>
      <c r="AG2296" s="72">
        <f>ROW()</f>
        <v>2296</v>
      </c>
    </row>
    <row r="2297" spans="24:33" hidden="1" x14ac:dyDescent="0.3">
      <c r="X2297" s="66">
        <v>13</v>
      </c>
      <c r="Y2297" s="66" t="s">
        <v>496</v>
      </c>
      <c r="Z2297" s="66" t="s">
        <v>19</v>
      </c>
      <c r="AA2297" s="66" t="str">
        <f>IF(OR(VLOOKUP(Table1[[#This Row],[sheet]],Prg!$A$7:$F$31,6,FALSE)=Prg!$O$2,VLOOKUP(Table1[[#This Row],[sheet]],Prg!$A$7:$F$31,6,FALSE)=Prg!$O$3),"Yes","No")</f>
        <v>No</v>
      </c>
      <c r="AB2297" s="66">
        <v>2026</v>
      </c>
      <c r="AC2297" s="72">
        <v>19</v>
      </c>
      <c r="AD2297" s="66">
        <f ca="1">IF(ISERROR(VLOOKUP(Table1[[#This Row],[item]],INDIRECT("'"&amp;Table1[[#This Row],[sheet]]&amp;"'!$A$8:$T$42"),Table1[[#This Row],[r]],FALSE)),"",VLOOKUP(Table1[[#This Row],[item]],INDIRECT("'"&amp;Table1[[#This Row],[sheet]]&amp;"'!$A$8:$T$42"),Table1[[#This Row],[r]],FALSE))</f>
        <v>0</v>
      </c>
      <c r="AE2297" s="72" t="str">
        <f>IF(VLOOKUP(Table1[[#This Row],[sheet]],Prg!$A$7:$J$31,10,FALSE)="","",VLOOKUP(Table1[[#This Row],[sheet]],Prg!$A$7:$J$31,10,FALSE)*1)</f>
        <v/>
      </c>
      <c r="AF2297" s="72">
        <f>VLOOKUP(Table1[[#This Row],[sheet]],Prg!$A$7:$J$31,5,FALSE)</f>
        <v>0</v>
      </c>
      <c r="AG2297" s="72">
        <f>ROW()</f>
        <v>2297</v>
      </c>
    </row>
    <row r="2298" spans="24:33" hidden="1" x14ac:dyDescent="0.3">
      <c r="X2298" s="66">
        <v>13</v>
      </c>
      <c r="Y2298" s="66" t="s">
        <v>497</v>
      </c>
      <c r="Z2298" s="66" t="s">
        <v>20</v>
      </c>
      <c r="AA2298" s="66" t="str">
        <f>IF(OR(VLOOKUP(Table1[[#This Row],[sheet]],Prg!$A$7:$F$31,6,FALSE)=Prg!$O$2,VLOOKUP(Table1[[#This Row],[sheet]],Prg!$A$7:$F$31,6,FALSE)=Prg!$O$3),"Yes","No")</f>
        <v>No</v>
      </c>
      <c r="AB2298" s="66">
        <v>2026</v>
      </c>
      <c r="AC2298" s="72">
        <v>19</v>
      </c>
      <c r="AD2298" s="66">
        <f ca="1">IF(ISERROR(VLOOKUP(Table1[[#This Row],[item]],INDIRECT("'"&amp;Table1[[#This Row],[sheet]]&amp;"'!$A$8:$T$42"),Table1[[#This Row],[r]],FALSE)),"",VLOOKUP(Table1[[#This Row],[item]],INDIRECT("'"&amp;Table1[[#This Row],[sheet]]&amp;"'!$A$8:$T$42"),Table1[[#This Row],[r]],FALSE))</f>
        <v>0</v>
      </c>
      <c r="AE2298" s="72" t="str">
        <f>IF(VLOOKUP(Table1[[#This Row],[sheet]],Prg!$A$7:$J$31,10,FALSE)="","",VLOOKUP(Table1[[#This Row],[sheet]],Prg!$A$7:$J$31,10,FALSE)*1)</f>
        <v/>
      </c>
      <c r="AF2298" s="72">
        <f>VLOOKUP(Table1[[#This Row],[sheet]],Prg!$A$7:$J$31,5,FALSE)</f>
        <v>0</v>
      </c>
      <c r="AG2298" s="72">
        <f>ROW()</f>
        <v>2298</v>
      </c>
    </row>
    <row r="2299" spans="24:33" hidden="1" x14ac:dyDescent="0.3">
      <c r="X2299" s="66">
        <v>13</v>
      </c>
      <c r="Y2299" s="66" t="s">
        <v>498</v>
      </c>
      <c r="Z2299" s="66" t="s">
        <v>466</v>
      </c>
      <c r="AA2299" s="66" t="str">
        <f>IF(OR(VLOOKUP(Table1[[#This Row],[sheet]],Prg!$A$7:$F$31,6,FALSE)=Prg!$O$2,VLOOKUP(Table1[[#This Row],[sheet]],Prg!$A$7:$F$31,6,FALSE)=Prg!$O$3),"Yes","No")</f>
        <v>No</v>
      </c>
      <c r="AB2299" s="66">
        <v>2026</v>
      </c>
      <c r="AC2299" s="72">
        <v>19</v>
      </c>
      <c r="AD2299" s="66">
        <f ca="1">IF(ISERROR(VLOOKUP(Table1[[#This Row],[item]],INDIRECT("'"&amp;Table1[[#This Row],[sheet]]&amp;"'!$A$8:$T$42"),Table1[[#This Row],[r]],FALSE)),"",VLOOKUP(Table1[[#This Row],[item]],INDIRECT("'"&amp;Table1[[#This Row],[sheet]]&amp;"'!$A$8:$T$42"),Table1[[#This Row],[r]],FALSE))</f>
        <v>0</v>
      </c>
      <c r="AE2299" s="72" t="str">
        <f>IF(VLOOKUP(Table1[[#This Row],[sheet]],Prg!$A$7:$J$31,10,FALSE)="","",VLOOKUP(Table1[[#This Row],[sheet]],Prg!$A$7:$J$31,10,FALSE)*1)</f>
        <v/>
      </c>
      <c r="AF2299" s="72">
        <f>VLOOKUP(Table1[[#This Row],[sheet]],Prg!$A$7:$J$31,5,FALSE)</f>
        <v>0</v>
      </c>
      <c r="AG2299" s="72">
        <f>ROW()</f>
        <v>2299</v>
      </c>
    </row>
    <row r="2300" spans="24:33" hidden="1" x14ac:dyDescent="0.3">
      <c r="X2300" s="66">
        <v>13</v>
      </c>
      <c r="Y2300" s="66" t="s">
        <v>499</v>
      </c>
      <c r="Z2300" s="66" t="s">
        <v>21</v>
      </c>
      <c r="AA2300" s="66" t="str">
        <f>IF(OR(VLOOKUP(Table1[[#This Row],[sheet]],Prg!$A$7:$F$31,6,FALSE)=Prg!$O$2,VLOOKUP(Table1[[#This Row],[sheet]],Prg!$A$7:$F$31,6,FALSE)=Prg!$O$3),"Yes","No")</f>
        <v>No</v>
      </c>
      <c r="AB2300" s="66">
        <v>2026</v>
      </c>
      <c r="AC2300" s="72">
        <v>19</v>
      </c>
      <c r="AD2300" s="66">
        <f ca="1">IF(ISERROR(VLOOKUP(Table1[[#This Row],[item]],INDIRECT("'"&amp;Table1[[#This Row],[sheet]]&amp;"'!$A$8:$T$42"),Table1[[#This Row],[r]],FALSE)),"",VLOOKUP(Table1[[#This Row],[item]],INDIRECT("'"&amp;Table1[[#This Row],[sheet]]&amp;"'!$A$8:$T$42"),Table1[[#This Row],[r]],FALSE))</f>
        <v>0</v>
      </c>
      <c r="AE2300" s="72" t="str">
        <f>IF(VLOOKUP(Table1[[#This Row],[sheet]],Prg!$A$7:$J$31,10,FALSE)="","",VLOOKUP(Table1[[#This Row],[sheet]],Prg!$A$7:$J$31,10,FALSE)*1)</f>
        <v/>
      </c>
      <c r="AF2300" s="72">
        <f>VLOOKUP(Table1[[#This Row],[sheet]],Prg!$A$7:$J$31,5,FALSE)</f>
        <v>0</v>
      </c>
      <c r="AG2300" s="72">
        <f>ROW()</f>
        <v>2300</v>
      </c>
    </row>
    <row r="2301" spans="24:33" hidden="1" x14ac:dyDescent="0.3">
      <c r="X2301" s="66">
        <v>13</v>
      </c>
      <c r="Y2301" s="66" t="s">
        <v>500</v>
      </c>
      <c r="Z2301" s="66" t="s">
        <v>22</v>
      </c>
      <c r="AA2301" s="66" t="str">
        <f>IF(OR(VLOOKUP(Table1[[#This Row],[sheet]],Prg!$A$7:$F$31,6,FALSE)=Prg!$O$2,VLOOKUP(Table1[[#This Row],[sheet]],Prg!$A$7:$F$31,6,FALSE)=Prg!$O$3),"Yes","No")</f>
        <v>No</v>
      </c>
      <c r="AB2301" s="66">
        <v>2026</v>
      </c>
      <c r="AC2301" s="72">
        <v>19</v>
      </c>
      <c r="AD2301" s="66">
        <f ca="1">IF(ISERROR(VLOOKUP(Table1[[#This Row],[item]],INDIRECT("'"&amp;Table1[[#This Row],[sheet]]&amp;"'!$A$8:$T$42"),Table1[[#This Row],[r]],FALSE)),"",VLOOKUP(Table1[[#This Row],[item]],INDIRECT("'"&amp;Table1[[#This Row],[sheet]]&amp;"'!$A$8:$T$42"),Table1[[#This Row],[r]],FALSE))</f>
        <v>0</v>
      </c>
      <c r="AE2301" s="72" t="str">
        <f>IF(VLOOKUP(Table1[[#This Row],[sheet]],Prg!$A$7:$J$31,10,FALSE)="","",VLOOKUP(Table1[[#This Row],[sheet]],Prg!$A$7:$J$31,10,FALSE)*1)</f>
        <v/>
      </c>
      <c r="AF2301" s="72">
        <f>VLOOKUP(Table1[[#This Row],[sheet]],Prg!$A$7:$J$31,5,FALSE)</f>
        <v>0</v>
      </c>
      <c r="AG2301" s="72">
        <f>ROW()</f>
        <v>2301</v>
      </c>
    </row>
    <row r="2302" spans="24:33" hidden="1" x14ac:dyDescent="0.3">
      <c r="X2302" s="66">
        <v>13</v>
      </c>
      <c r="Y2302" s="66" t="s">
        <v>501</v>
      </c>
      <c r="Z2302" s="66" t="s">
        <v>23</v>
      </c>
      <c r="AA2302" s="66" t="str">
        <f>IF(OR(VLOOKUP(Table1[[#This Row],[sheet]],Prg!$A$7:$F$31,6,FALSE)=Prg!$O$2,VLOOKUP(Table1[[#This Row],[sheet]],Prg!$A$7:$F$31,6,FALSE)=Prg!$O$3),"Yes","No")</f>
        <v>No</v>
      </c>
      <c r="AB2302" s="66">
        <v>2026</v>
      </c>
      <c r="AC2302" s="72">
        <v>19</v>
      </c>
      <c r="AD2302" s="66">
        <f ca="1">IF(ISERROR(VLOOKUP(Table1[[#This Row],[item]],INDIRECT("'"&amp;Table1[[#This Row],[sheet]]&amp;"'!$A$8:$T$42"),Table1[[#This Row],[r]],FALSE)),"",VLOOKUP(Table1[[#This Row],[item]],INDIRECT("'"&amp;Table1[[#This Row],[sheet]]&amp;"'!$A$8:$T$42"),Table1[[#This Row],[r]],FALSE))</f>
        <v>0</v>
      </c>
      <c r="AE2302" s="72" t="str">
        <f>IF(VLOOKUP(Table1[[#This Row],[sheet]],Prg!$A$7:$J$31,10,FALSE)="","",VLOOKUP(Table1[[#This Row],[sheet]],Prg!$A$7:$J$31,10,FALSE)*1)</f>
        <v/>
      </c>
      <c r="AF2302" s="72">
        <f>VLOOKUP(Table1[[#This Row],[sheet]],Prg!$A$7:$J$31,5,FALSE)</f>
        <v>0</v>
      </c>
      <c r="AG2302" s="72">
        <f>ROW()</f>
        <v>2302</v>
      </c>
    </row>
    <row r="2303" spans="24:33" hidden="1" x14ac:dyDescent="0.3">
      <c r="X2303" s="66">
        <v>13</v>
      </c>
      <c r="Y2303" s="66" t="s">
        <v>502</v>
      </c>
      <c r="Z2303" s="66" t="s">
        <v>467</v>
      </c>
      <c r="AA2303" s="66" t="str">
        <f>IF(OR(VLOOKUP(Table1[[#This Row],[sheet]],Prg!$A$7:$F$31,6,FALSE)=Prg!$O$2,VLOOKUP(Table1[[#This Row],[sheet]],Prg!$A$7:$F$31,6,FALSE)=Prg!$O$3),"Yes","No")</f>
        <v>No</v>
      </c>
      <c r="AB2303" s="66">
        <v>2026</v>
      </c>
      <c r="AC2303" s="72">
        <v>19</v>
      </c>
      <c r="AD2303" s="66">
        <f ca="1">IF(ISERROR(VLOOKUP(Table1[[#This Row],[item]],INDIRECT("'"&amp;Table1[[#This Row],[sheet]]&amp;"'!$A$8:$T$42"),Table1[[#This Row],[r]],FALSE)),"",VLOOKUP(Table1[[#This Row],[item]],INDIRECT("'"&amp;Table1[[#This Row],[sheet]]&amp;"'!$A$8:$T$42"),Table1[[#This Row],[r]],FALSE))</f>
        <v>0</v>
      </c>
      <c r="AE2303" s="72" t="str">
        <f>IF(VLOOKUP(Table1[[#This Row],[sheet]],Prg!$A$7:$J$31,10,FALSE)="","",VLOOKUP(Table1[[#This Row],[sheet]],Prg!$A$7:$J$31,10,FALSE)*1)</f>
        <v/>
      </c>
      <c r="AF2303" s="72">
        <f>VLOOKUP(Table1[[#This Row],[sheet]],Prg!$A$7:$J$31,5,FALSE)</f>
        <v>0</v>
      </c>
      <c r="AG2303" s="72">
        <f>ROW()</f>
        <v>2303</v>
      </c>
    </row>
    <row r="2304" spans="24:33" hidden="1" x14ac:dyDescent="0.3">
      <c r="X2304" s="66">
        <v>13</v>
      </c>
      <c r="Y2304" s="66" t="s">
        <v>473</v>
      </c>
      <c r="Z2304" s="66" t="s">
        <v>1</v>
      </c>
      <c r="AA2304" s="66" t="str">
        <f>IF(OR(VLOOKUP(Table1[[#This Row],[sheet]],Prg!$A$7:$F$31,6,FALSE)=Prg!$O$2,VLOOKUP(Table1[[#This Row],[sheet]],Prg!$A$7:$F$31,6,FALSE)=Prg!$O$3),"Yes","No")</f>
        <v>No</v>
      </c>
      <c r="AB2304" s="66">
        <v>2026</v>
      </c>
      <c r="AC2304" s="72">
        <v>19</v>
      </c>
      <c r="AD2304" s="66">
        <f ca="1">IF(ISERROR(VLOOKUP(Table1[[#This Row],[item]],INDIRECT("'"&amp;Table1[[#This Row],[sheet]]&amp;"'!$A$8:$T$42"),Table1[[#This Row],[r]],FALSE)),"",VLOOKUP(Table1[[#This Row],[item]],INDIRECT("'"&amp;Table1[[#This Row],[sheet]]&amp;"'!$A$8:$T$42"),Table1[[#This Row],[r]],FALSE))</f>
        <v>0</v>
      </c>
      <c r="AE2304" s="72" t="str">
        <f>IF(VLOOKUP(Table1[[#This Row],[sheet]],Prg!$A$7:$J$31,10,FALSE)="","",VLOOKUP(Table1[[#This Row],[sheet]],Prg!$A$7:$J$31,10,FALSE)*1)</f>
        <v/>
      </c>
      <c r="AF2304" s="72">
        <f>VLOOKUP(Table1[[#This Row],[sheet]],Prg!$A$7:$J$31,5,FALSE)</f>
        <v>0</v>
      </c>
      <c r="AG2304" s="72">
        <f>ROW()</f>
        <v>2304</v>
      </c>
    </row>
    <row r="2305" spans="24:33" hidden="1" x14ac:dyDescent="0.3">
      <c r="X2305" s="66">
        <v>13</v>
      </c>
      <c r="Y2305" s="66" t="s">
        <v>474</v>
      </c>
      <c r="Z2305" s="66" t="s">
        <v>24</v>
      </c>
      <c r="AA2305" s="66" t="str">
        <f>IF(OR(VLOOKUP(Table1[[#This Row],[sheet]],Prg!$A$7:$F$31,6,FALSE)=Prg!$O$2,VLOOKUP(Table1[[#This Row],[sheet]],Prg!$A$7:$F$31,6,FALSE)=Prg!$O$3),"Yes","No")</f>
        <v>No</v>
      </c>
      <c r="AB2305" s="66">
        <v>2026</v>
      </c>
      <c r="AC2305" s="72">
        <v>19</v>
      </c>
      <c r="AD2305" s="66">
        <f ca="1">IF(ISERROR(VLOOKUP(Table1[[#This Row],[item]],INDIRECT("'"&amp;Table1[[#This Row],[sheet]]&amp;"'!$A$8:$T$42"),Table1[[#This Row],[r]],FALSE)),"",VLOOKUP(Table1[[#This Row],[item]],INDIRECT("'"&amp;Table1[[#This Row],[sheet]]&amp;"'!$A$8:$T$42"),Table1[[#This Row],[r]],FALSE))</f>
        <v>0</v>
      </c>
      <c r="AE2305" s="72" t="str">
        <f>IF(VLOOKUP(Table1[[#This Row],[sheet]],Prg!$A$7:$J$31,10,FALSE)="","",VLOOKUP(Table1[[#This Row],[sheet]],Prg!$A$7:$J$31,10,FALSE)*1)</f>
        <v/>
      </c>
      <c r="AF2305" s="72">
        <f>VLOOKUP(Table1[[#This Row],[sheet]],Prg!$A$7:$J$31,5,FALSE)</f>
        <v>0</v>
      </c>
      <c r="AG2305" s="72">
        <f>ROW()</f>
        <v>2305</v>
      </c>
    </row>
    <row r="2306" spans="24:33" hidden="1" x14ac:dyDescent="0.3">
      <c r="X2306" s="66">
        <v>13</v>
      </c>
      <c r="Y2306" s="66" t="s">
        <v>477</v>
      </c>
      <c r="Z2306" s="66" t="s">
        <v>25</v>
      </c>
      <c r="AA2306" s="66" t="str">
        <f>IF(OR(VLOOKUP(Table1[[#This Row],[sheet]],Prg!$A$7:$F$31,6,FALSE)=Prg!$O$2,VLOOKUP(Table1[[#This Row],[sheet]],Prg!$A$7:$F$31,6,FALSE)=Prg!$O$3),"Yes","No")</f>
        <v>No</v>
      </c>
      <c r="AB2306" s="66">
        <v>2026</v>
      </c>
      <c r="AC2306" s="72">
        <v>19</v>
      </c>
      <c r="AD2306" s="66">
        <f ca="1">IF(ISERROR(VLOOKUP(Table1[[#This Row],[item]],INDIRECT("'"&amp;Table1[[#This Row],[sheet]]&amp;"'!$A$8:$T$42"),Table1[[#This Row],[r]],FALSE)),"",VLOOKUP(Table1[[#This Row],[item]],INDIRECT("'"&amp;Table1[[#This Row],[sheet]]&amp;"'!$A$8:$T$42"),Table1[[#This Row],[r]],FALSE))</f>
        <v>0</v>
      </c>
      <c r="AE2306" s="72" t="str">
        <f>IF(VLOOKUP(Table1[[#This Row],[sheet]],Prg!$A$7:$J$31,10,FALSE)="","",VLOOKUP(Table1[[#This Row],[sheet]],Prg!$A$7:$J$31,10,FALSE)*1)</f>
        <v/>
      </c>
      <c r="AF2306" s="72">
        <f>VLOOKUP(Table1[[#This Row],[sheet]],Prg!$A$7:$J$31,5,FALSE)</f>
        <v>0</v>
      </c>
      <c r="AG2306" s="72">
        <f>ROW()</f>
        <v>2306</v>
      </c>
    </row>
    <row r="2307" spans="24:33" hidden="1" x14ac:dyDescent="0.3">
      <c r="X2307" s="66">
        <v>13</v>
      </c>
      <c r="Y2307" s="66" t="s">
        <v>478</v>
      </c>
      <c r="Z2307" s="66" t="s">
        <v>26</v>
      </c>
      <c r="AA2307" s="66" t="str">
        <f>IF(OR(VLOOKUP(Table1[[#This Row],[sheet]],Prg!$A$7:$F$31,6,FALSE)=Prg!$O$2,VLOOKUP(Table1[[#This Row],[sheet]],Prg!$A$7:$F$31,6,FALSE)=Prg!$O$3),"Yes","No")</f>
        <v>No</v>
      </c>
      <c r="AB2307" s="66">
        <v>2026</v>
      </c>
      <c r="AC2307" s="72">
        <v>19</v>
      </c>
      <c r="AD2307" s="66">
        <f ca="1">IF(ISERROR(VLOOKUP(Table1[[#This Row],[item]],INDIRECT("'"&amp;Table1[[#This Row],[sheet]]&amp;"'!$A$8:$T$42"),Table1[[#This Row],[r]],FALSE)),"",VLOOKUP(Table1[[#This Row],[item]],INDIRECT("'"&amp;Table1[[#This Row],[sheet]]&amp;"'!$A$8:$T$42"),Table1[[#This Row],[r]],FALSE))</f>
        <v>0</v>
      </c>
      <c r="AE2307" s="72" t="str">
        <f>IF(VLOOKUP(Table1[[#This Row],[sheet]],Prg!$A$7:$J$31,10,FALSE)="","",VLOOKUP(Table1[[#This Row],[sheet]],Prg!$A$7:$J$31,10,FALSE)*1)</f>
        <v/>
      </c>
      <c r="AF2307" s="72">
        <f>VLOOKUP(Table1[[#This Row],[sheet]],Prg!$A$7:$J$31,5,FALSE)</f>
        <v>0</v>
      </c>
      <c r="AG2307" s="72">
        <f>ROW()</f>
        <v>2307</v>
      </c>
    </row>
    <row r="2308" spans="24:33" hidden="1" x14ac:dyDescent="0.3">
      <c r="X2308" s="66">
        <v>13</v>
      </c>
      <c r="Y2308" s="66" t="s">
        <v>479</v>
      </c>
      <c r="Z2308" s="66" t="s">
        <v>27</v>
      </c>
      <c r="AA2308" s="66" t="str">
        <f>IF(OR(VLOOKUP(Table1[[#This Row],[sheet]],Prg!$A$7:$F$31,6,FALSE)=Prg!$O$2,VLOOKUP(Table1[[#This Row],[sheet]],Prg!$A$7:$F$31,6,FALSE)=Prg!$O$3),"Yes","No")</f>
        <v>No</v>
      </c>
      <c r="AB2308" s="66">
        <v>2026</v>
      </c>
      <c r="AC2308" s="72">
        <v>19</v>
      </c>
      <c r="AD2308" s="66">
        <f ca="1">IF(ISERROR(VLOOKUP(Table1[[#This Row],[item]],INDIRECT("'"&amp;Table1[[#This Row],[sheet]]&amp;"'!$A$8:$T$42"),Table1[[#This Row],[r]],FALSE)),"",VLOOKUP(Table1[[#This Row],[item]],INDIRECT("'"&amp;Table1[[#This Row],[sheet]]&amp;"'!$A$8:$T$42"),Table1[[#This Row],[r]],FALSE))</f>
        <v>0</v>
      </c>
      <c r="AE2308" s="72" t="str">
        <f>IF(VLOOKUP(Table1[[#This Row],[sheet]],Prg!$A$7:$J$31,10,FALSE)="","",VLOOKUP(Table1[[#This Row],[sheet]],Prg!$A$7:$J$31,10,FALSE)*1)</f>
        <v/>
      </c>
      <c r="AF2308" s="72">
        <f>VLOOKUP(Table1[[#This Row],[sheet]],Prg!$A$7:$J$31,5,FALSE)</f>
        <v>0</v>
      </c>
      <c r="AG2308" s="72">
        <f>ROW()</f>
        <v>2308</v>
      </c>
    </row>
    <row r="2309" spans="24:33" hidden="1" x14ac:dyDescent="0.3">
      <c r="X2309" s="66">
        <v>13</v>
      </c>
      <c r="Y2309" s="66" t="s">
        <v>475</v>
      </c>
      <c r="Z2309" s="66" t="s">
        <v>28</v>
      </c>
      <c r="AA2309" s="66" t="str">
        <f>IF(OR(VLOOKUP(Table1[[#This Row],[sheet]],Prg!$A$7:$F$31,6,FALSE)=Prg!$O$2,VLOOKUP(Table1[[#This Row],[sheet]],Prg!$A$7:$F$31,6,FALSE)=Prg!$O$3),"Yes","No")</f>
        <v>No</v>
      </c>
      <c r="AB2309" s="66">
        <v>2026</v>
      </c>
      <c r="AC2309" s="72">
        <v>19</v>
      </c>
      <c r="AD2309" s="66">
        <f ca="1">IF(ISERROR(VLOOKUP(Table1[[#This Row],[item]],INDIRECT("'"&amp;Table1[[#This Row],[sheet]]&amp;"'!$A$8:$T$42"),Table1[[#This Row],[r]],FALSE)),"",VLOOKUP(Table1[[#This Row],[item]],INDIRECT("'"&amp;Table1[[#This Row],[sheet]]&amp;"'!$A$8:$T$42"),Table1[[#This Row],[r]],FALSE))</f>
        <v>0</v>
      </c>
      <c r="AE2309" s="72" t="str">
        <f>IF(VLOOKUP(Table1[[#This Row],[sheet]],Prg!$A$7:$J$31,10,FALSE)="","",VLOOKUP(Table1[[#This Row],[sheet]],Prg!$A$7:$J$31,10,FALSE)*1)</f>
        <v/>
      </c>
      <c r="AF2309" s="72">
        <f>VLOOKUP(Table1[[#This Row],[sheet]],Prg!$A$7:$J$31,5,FALSE)</f>
        <v>0</v>
      </c>
      <c r="AG2309" s="72">
        <f>ROW()</f>
        <v>2309</v>
      </c>
    </row>
    <row r="2310" spans="24:33" hidden="1" x14ac:dyDescent="0.3">
      <c r="X2310" s="66">
        <v>13</v>
      </c>
      <c r="Y2310" s="66" t="s">
        <v>480</v>
      </c>
      <c r="Z2310" s="66" t="s">
        <v>29</v>
      </c>
      <c r="AA2310" s="66" t="str">
        <f>IF(OR(VLOOKUP(Table1[[#This Row],[sheet]],Prg!$A$7:$F$31,6,FALSE)=Prg!$O$2,VLOOKUP(Table1[[#This Row],[sheet]],Prg!$A$7:$F$31,6,FALSE)=Prg!$O$3),"Yes","No")</f>
        <v>No</v>
      </c>
      <c r="AB2310" s="66">
        <v>2026</v>
      </c>
      <c r="AC2310" s="72">
        <v>19</v>
      </c>
      <c r="AD2310" s="66">
        <f ca="1">IF(ISERROR(VLOOKUP(Table1[[#This Row],[item]],INDIRECT("'"&amp;Table1[[#This Row],[sheet]]&amp;"'!$A$8:$T$42"),Table1[[#This Row],[r]],FALSE)),"",VLOOKUP(Table1[[#This Row],[item]],INDIRECT("'"&amp;Table1[[#This Row],[sheet]]&amp;"'!$A$8:$T$42"),Table1[[#This Row],[r]],FALSE))</f>
        <v>0</v>
      </c>
      <c r="AE2310" s="72" t="str">
        <f>IF(VLOOKUP(Table1[[#This Row],[sheet]],Prg!$A$7:$J$31,10,FALSE)="","",VLOOKUP(Table1[[#This Row],[sheet]],Prg!$A$7:$J$31,10,FALSE)*1)</f>
        <v/>
      </c>
      <c r="AF2310" s="72">
        <f>VLOOKUP(Table1[[#This Row],[sheet]],Prg!$A$7:$J$31,5,FALSE)</f>
        <v>0</v>
      </c>
      <c r="AG2310" s="72">
        <f>ROW()</f>
        <v>2310</v>
      </c>
    </row>
    <row r="2311" spans="24:33" hidden="1" x14ac:dyDescent="0.3">
      <c r="X2311" s="66">
        <v>13</v>
      </c>
      <c r="Y2311" s="66" t="s">
        <v>481</v>
      </c>
      <c r="Z2311" s="66" t="s">
        <v>30</v>
      </c>
      <c r="AA2311" s="66" t="str">
        <f>IF(OR(VLOOKUP(Table1[[#This Row],[sheet]],Prg!$A$7:$F$31,6,FALSE)=Prg!$O$2,VLOOKUP(Table1[[#This Row],[sheet]],Prg!$A$7:$F$31,6,FALSE)=Prg!$O$3),"Yes","No")</f>
        <v>No</v>
      </c>
      <c r="AB2311" s="66">
        <v>2026</v>
      </c>
      <c r="AC2311" s="72">
        <v>19</v>
      </c>
      <c r="AD2311" s="66">
        <f ca="1">IF(ISERROR(VLOOKUP(Table1[[#This Row],[item]],INDIRECT("'"&amp;Table1[[#This Row],[sheet]]&amp;"'!$A$8:$T$42"),Table1[[#This Row],[r]],FALSE)),"",VLOOKUP(Table1[[#This Row],[item]],INDIRECT("'"&amp;Table1[[#This Row],[sheet]]&amp;"'!$A$8:$T$42"),Table1[[#This Row],[r]],FALSE))</f>
        <v>0</v>
      </c>
      <c r="AE2311" s="72" t="str">
        <f>IF(VLOOKUP(Table1[[#This Row],[sheet]],Prg!$A$7:$J$31,10,FALSE)="","",VLOOKUP(Table1[[#This Row],[sheet]],Prg!$A$7:$J$31,10,FALSE)*1)</f>
        <v/>
      </c>
      <c r="AF2311" s="72">
        <f>VLOOKUP(Table1[[#This Row],[sheet]],Prg!$A$7:$J$31,5,FALSE)</f>
        <v>0</v>
      </c>
      <c r="AG2311" s="72">
        <f>ROW()</f>
        <v>2311</v>
      </c>
    </row>
    <row r="2312" spans="24:33" hidden="1" x14ac:dyDescent="0.3">
      <c r="X2312" s="66">
        <v>13</v>
      </c>
      <c r="Y2312" s="66" t="s">
        <v>482</v>
      </c>
      <c r="Z2312" s="66" t="s">
        <v>27</v>
      </c>
      <c r="AA2312" s="66" t="str">
        <f>IF(OR(VLOOKUP(Table1[[#This Row],[sheet]],Prg!$A$7:$F$31,6,FALSE)=Prg!$O$2,VLOOKUP(Table1[[#This Row],[sheet]],Prg!$A$7:$F$31,6,FALSE)=Prg!$O$3),"Yes","No")</f>
        <v>No</v>
      </c>
      <c r="AB2312" s="66">
        <v>2026</v>
      </c>
      <c r="AC2312" s="72">
        <v>19</v>
      </c>
      <c r="AD2312" s="66">
        <f ca="1">IF(ISERROR(VLOOKUP(Table1[[#This Row],[item]],INDIRECT("'"&amp;Table1[[#This Row],[sheet]]&amp;"'!$A$8:$T$42"),Table1[[#This Row],[r]],FALSE)),"",VLOOKUP(Table1[[#This Row],[item]],INDIRECT("'"&amp;Table1[[#This Row],[sheet]]&amp;"'!$A$8:$T$42"),Table1[[#This Row],[r]],FALSE))</f>
        <v>0</v>
      </c>
      <c r="AE2312" s="72" t="str">
        <f>IF(VLOOKUP(Table1[[#This Row],[sheet]],Prg!$A$7:$J$31,10,FALSE)="","",VLOOKUP(Table1[[#This Row],[sheet]],Prg!$A$7:$J$31,10,FALSE)*1)</f>
        <v/>
      </c>
      <c r="AF2312" s="72">
        <f>VLOOKUP(Table1[[#This Row],[sheet]],Prg!$A$7:$J$31,5,FALSE)</f>
        <v>0</v>
      </c>
      <c r="AG2312" s="72">
        <f>ROW()</f>
        <v>2312</v>
      </c>
    </row>
    <row r="2313" spans="24:33" hidden="1" x14ac:dyDescent="0.3">
      <c r="X2313" s="66">
        <v>13</v>
      </c>
      <c r="Y2313" s="66" t="s">
        <v>476</v>
      </c>
      <c r="Z2313" s="66" t="s">
        <v>469</v>
      </c>
      <c r="AA2313" s="66" t="str">
        <f>IF(OR(VLOOKUP(Table1[[#This Row],[sheet]],Prg!$A$7:$F$31,6,FALSE)=Prg!$O$2,VLOOKUP(Table1[[#This Row],[sheet]],Prg!$A$7:$F$31,6,FALSE)=Prg!$O$3),"Yes","No")</f>
        <v>No</v>
      </c>
      <c r="AB2313" s="66">
        <v>2026</v>
      </c>
      <c r="AC2313" s="72">
        <v>19</v>
      </c>
      <c r="AD2313" s="66">
        <f ca="1">IF(ISERROR(VLOOKUP(Table1[[#This Row],[item]],INDIRECT("'"&amp;Table1[[#This Row],[sheet]]&amp;"'!$A$8:$T$42"),Table1[[#This Row],[r]],FALSE)),"",VLOOKUP(Table1[[#This Row],[item]],INDIRECT("'"&amp;Table1[[#This Row],[sheet]]&amp;"'!$A$8:$T$42"),Table1[[#This Row],[r]],FALSE))</f>
        <v>0</v>
      </c>
      <c r="AE2313" s="72" t="str">
        <f>IF(VLOOKUP(Table1[[#This Row],[sheet]],Prg!$A$7:$J$31,10,FALSE)="","",VLOOKUP(Table1[[#This Row],[sheet]],Prg!$A$7:$J$31,10,FALSE)*1)</f>
        <v/>
      </c>
      <c r="AF2313" s="72">
        <f>VLOOKUP(Table1[[#This Row],[sheet]],Prg!$A$7:$J$31,5,FALSE)</f>
        <v>0</v>
      </c>
      <c r="AG2313" s="72">
        <f>ROW()</f>
        <v>2313</v>
      </c>
    </row>
    <row r="2314" spans="24:33" hidden="1" x14ac:dyDescent="0.3">
      <c r="X2314" s="66">
        <v>13</v>
      </c>
      <c r="Y2314" s="66" t="s">
        <v>483</v>
      </c>
      <c r="Z2314" s="66" t="s">
        <v>470</v>
      </c>
      <c r="AA2314" s="66" t="str">
        <f>IF(OR(VLOOKUP(Table1[[#This Row],[sheet]],Prg!$A$7:$F$31,6,FALSE)=Prg!$O$2,VLOOKUP(Table1[[#This Row],[sheet]],Prg!$A$7:$F$31,6,FALSE)=Prg!$O$3),"Yes","No")</f>
        <v>No</v>
      </c>
      <c r="AB2314" s="66">
        <v>2026</v>
      </c>
      <c r="AC2314" s="72">
        <v>19</v>
      </c>
      <c r="AD2314" s="66">
        <f ca="1">IF(ISERROR(VLOOKUP(Table1[[#This Row],[item]],INDIRECT("'"&amp;Table1[[#This Row],[sheet]]&amp;"'!$A$8:$T$42"),Table1[[#This Row],[r]],FALSE)),"",VLOOKUP(Table1[[#This Row],[item]],INDIRECT("'"&amp;Table1[[#This Row],[sheet]]&amp;"'!$A$8:$T$42"),Table1[[#This Row],[r]],FALSE))</f>
        <v>0</v>
      </c>
      <c r="AE2314" s="72" t="str">
        <f>IF(VLOOKUP(Table1[[#This Row],[sheet]],Prg!$A$7:$J$31,10,FALSE)="","",VLOOKUP(Table1[[#This Row],[sheet]],Prg!$A$7:$J$31,10,FALSE)*1)</f>
        <v/>
      </c>
      <c r="AF2314" s="72">
        <f>VLOOKUP(Table1[[#This Row],[sheet]],Prg!$A$7:$J$31,5,FALSE)</f>
        <v>0</v>
      </c>
      <c r="AG2314" s="72">
        <f>ROW()</f>
        <v>2314</v>
      </c>
    </row>
    <row r="2315" spans="24:33" hidden="1" x14ac:dyDescent="0.3">
      <c r="X2315" s="66">
        <v>13</v>
      </c>
      <c r="Y2315" s="66" t="s">
        <v>484</v>
      </c>
      <c r="Z2315" s="66" t="s">
        <v>471</v>
      </c>
      <c r="AA2315" s="66" t="str">
        <f>IF(OR(VLOOKUP(Table1[[#This Row],[sheet]],Prg!$A$7:$F$31,6,FALSE)=Prg!$O$2,VLOOKUP(Table1[[#This Row],[sheet]],Prg!$A$7:$F$31,6,FALSE)=Prg!$O$3),"Yes","No")</f>
        <v>No</v>
      </c>
      <c r="AB2315" s="66">
        <v>2026</v>
      </c>
      <c r="AC2315" s="72">
        <v>19</v>
      </c>
      <c r="AD2315" s="66">
        <f ca="1">IF(ISERROR(VLOOKUP(Table1[[#This Row],[item]],INDIRECT("'"&amp;Table1[[#This Row],[sheet]]&amp;"'!$A$8:$T$42"),Table1[[#This Row],[r]],FALSE)),"",VLOOKUP(Table1[[#This Row],[item]],INDIRECT("'"&amp;Table1[[#This Row],[sheet]]&amp;"'!$A$8:$T$42"),Table1[[#This Row],[r]],FALSE))</f>
        <v>0</v>
      </c>
      <c r="AE2315" s="72" t="str">
        <f>IF(VLOOKUP(Table1[[#This Row],[sheet]],Prg!$A$7:$J$31,10,FALSE)="","",VLOOKUP(Table1[[#This Row],[sheet]],Prg!$A$7:$J$31,10,FALSE)*1)</f>
        <v/>
      </c>
      <c r="AF2315" s="72">
        <f>VLOOKUP(Table1[[#This Row],[sheet]],Prg!$A$7:$J$31,5,FALSE)</f>
        <v>0</v>
      </c>
      <c r="AG2315" s="72">
        <f>ROW()</f>
        <v>2315</v>
      </c>
    </row>
    <row r="2316" spans="24:33" hidden="1" x14ac:dyDescent="0.3">
      <c r="X2316" s="66">
        <v>13</v>
      </c>
      <c r="Y2316" s="66" t="s">
        <v>485</v>
      </c>
      <c r="Z2316" s="66" t="s">
        <v>472</v>
      </c>
      <c r="AA2316" s="66" t="str">
        <f>IF(OR(VLOOKUP(Table1[[#This Row],[sheet]],Prg!$A$7:$F$31,6,FALSE)=Prg!$O$2,VLOOKUP(Table1[[#This Row],[sheet]],Prg!$A$7:$F$31,6,FALSE)=Prg!$O$3),"Yes","No")</f>
        <v>No</v>
      </c>
      <c r="AB2316" s="66">
        <v>2026</v>
      </c>
      <c r="AC2316" s="72">
        <v>19</v>
      </c>
      <c r="AD2316" s="66">
        <f ca="1">IF(ISERROR(VLOOKUP(Table1[[#This Row],[item]],INDIRECT("'"&amp;Table1[[#This Row],[sheet]]&amp;"'!$A$8:$T$42"),Table1[[#This Row],[r]],FALSE)),"",VLOOKUP(Table1[[#This Row],[item]],INDIRECT("'"&amp;Table1[[#This Row],[sheet]]&amp;"'!$A$8:$T$42"),Table1[[#This Row],[r]],FALSE))</f>
        <v>0</v>
      </c>
      <c r="AE2316" s="72" t="str">
        <f>IF(VLOOKUP(Table1[[#This Row],[sheet]],Prg!$A$7:$J$31,10,FALSE)="","",VLOOKUP(Table1[[#This Row],[sheet]],Prg!$A$7:$J$31,10,FALSE)*1)</f>
        <v/>
      </c>
      <c r="AF2316" s="72">
        <f>VLOOKUP(Table1[[#This Row],[sheet]],Prg!$A$7:$J$31,5,FALSE)</f>
        <v>0</v>
      </c>
      <c r="AG2316" s="72">
        <f>ROW()</f>
        <v>2316</v>
      </c>
    </row>
    <row r="2317" spans="24:33" hidden="1" x14ac:dyDescent="0.3">
      <c r="X2317" s="66">
        <v>13</v>
      </c>
      <c r="Y2317" s="66" t="s">
        <v>486</v>
      </c>
      <c r="Z2317" s="66" t="s">
        <v>31</v>
      </c>
      <c r="AA2317" s="66" t="str">
        <f>IF(OR(VLOOKUP(Table1[[#This Row],[sheet]],Prg!$A$7:$F$31,6,FALSE)=Prg!$O$2,VLOOKUP(Table1[[#This Row],[sheet]],Prg!$A$7:$F$31,6,FALSE)=Prg!$O$3),"Yes","No")</f>
        <v>No</v>
      </c>
      <c r="AB2317" s="66">
        <v>2026</v>
      </c>
      <c r="AC2317" s="72">
        <v>19</v>
      </c>
      <c r="AD2317" s="66">
        <f ca="1">IF(ISERROR(VLOOKUP(Table1[[#This Row],[item]],INDIRECT("'"&amp;Table1[[#This Row],[sheet]]&amp;"'!$A$8:$T$42"),Table1[[#This Row],[r]],FALSE)),"",VLOOKUP(Table1[[#This Row],[item]],INDIRECT("'"&amp;Table1[[#This Row],[sheet]]&amp;"'!$A$8:$T$42"),Table1[[#This Row],[r]],FALSE))</f>
        <v>0</v>
      </c>
      <c r="AE2317" s="72" t="str">
        <f>IF(VLOOKUP(Table1[[#This Row],[sheet]],Prg!$A$7:$J$31,10,FALSE)="","",VLOOKUP(Table1[[#This Row],[sheet]],Prg!$A$7:$J$31,10,FALSE)*1)</f>
        <v/>
      </c>
      <c r="AF2317" s="72">
        <f>VLOOKUP(Table1[[#This Row],[sheet]],Prg!$A$7:$J$31,5,FALSE)</f>
        <v>0</v>
      </c>
      <c r="AG2317" s="72">
        <f>ROW()</f>
        <v>2317</v>
      </c>
    </row>
    <row r="2318" spans="24:33" hidden="1" x14ac:dyDescent="0.3">
      <c r="X2318" s="66">
        <v>13</v>
      </c>
      <c r="Y2318" s="70" t="s">
        <v>487</v>
      </c>
      <c r="Z2318" s="70" t="s">
        <v>12</v>
      </c>
      <c r="AA2318" s="70" t="str">
        <f>IF(OR(VLOOKUP(Table1[[#This Row],[sheet]],Prg!$A$7:$F$31,6,FALSE)=Prg!$O$2,VLOOKUP(Table1[[#This Row],[sheet]],Prg!$A$7:$F$31,6,FALSE)=Prg!$O$3),"Yes","No")</f>
        <v>No</v>
      </c>
      <c r="AB2318" s="70" t="s">
        <v>2</v>
      </c>
      <c r="AC2318" s="72">
        <v>20</v>
      </c>
      <c r="AD2318" s="66">
        <f ca="1">IF(ISERROR(VLOOKUP(Table1[[#This Row],[item]],INDIRECT("'"&amp;Table1[[#This Row],[sheet]]&amp;"'!$A$8:$T$42"),Table1[[#This Row],[r]],FALSE)),"",VLOOKUP(Table1[[#This Row],[item]],INDIRECT("'"&amp;Table1[[#This Row],[sheet]]&amp;"'!$A$8:$T$42"),Table1[[#This Row],[r]],FALSE))</f>
        <v>0</v>
      </c>
      <c r="AE2318" s="72" t="str">
        <f>IF(VLOOKUP(Table1[[#This Row],[sheet]],Prg!$A$7:$J$31,10,FALSE)="","",VLOOKUP(Table1[[#This Row],[sheet]],Prg!$A$7:$J$31,10,FALSE)*1)</f>
        <v/>
      </c>
      <c r="AF2318" s="72">
        <f>VLOOKUP(Table1[[#This Row],[sheet]],Prg!$A$7:$J$31,5,FALSE)</f>
        <v>0</v>
      </c>
      <c r="AG2318" s="72">
        <f>ROW()</f>
        <v>2318</v>
      </c>
    </row>
    <row r="2319" spans="24:33" hidden="1" x14ac:dyDescent="0.3">
      <c r="X2319" s="66">
        <v>13</v>
      </c>
      <c r="Y2319" s="66" t="s">
        <v>488</v>
      </c>
      <c r="Z2319" s="66" t="s">
        <v>13</v>
      </c>
      <c r="AA2319" s="66" t="str">
        <f>IF(OR(VLOOKUP(Table1[[#This Row],[sheet]],Prg!$A$7:$F$31,6,FALSE)=Prg!$O$2,VLOOKUP(Table1[[#This Row],[sheet]],Prg!$A$7:$F$31,6,FALSE)=Prg!$O$3),"Yes","No")</f>
        <v>No</v>
      </c>
      <c r="AB2319" s="66" t="s">
        <v>2</v>
      </c>
      <c r="AC2319" s="72">
        <v>20</v>
      </c>
      <c r="AD2319" s="66">
        <f ca="1">IF(ISERROR(VLOOKUP(Table1[[#This Row],[item]],INDIRECT("'"&amp;Table1[[#This Row],[sheet]]&amp;"'!$A$8:$T$42"),Table1[[#This Row],[r]],FALSE)),"",VLOOKUP(Table1[[#This Row],[item]],INDIRECT("'"&amp;Table1[[#This Row],[sheet]]&amp;"'!$A$8:$T$42"),Table1[[#This Row],[r]],FALSE))</f>
        <v>0</v>
      </c>
      <c r="AE2319" s="72" t="str">
        <f>IF(VLOOKUP(Table1[[#This Row],[sheet]],Prg!$A$7:$J$31,10,FALSE)="","",VLOOKUP(Table1[[#This Row],[sheet]],Prg!$A$7:$J$31,10,FALSE)*1)</f>
        <v/>
      </c>
      <c r="AF2319" s="72">
        <f>VLOOKUP(Table1[[#This Row],[sheet]],Prg!$A$7:$J$31,5,FALSE)</f>
        <v>0</v>
      </c>
      <c r="AG2319" s="72">
        <f>ROW()</f>
        <v>2319</v>
      </c>
    </row>
    <row r="2320" spans="24:33" hidden="1" x14ac:dyDescent="0.3">
      <c r="X2320" s="66">
        <v>13</v>
      </c>
      <c r="Y2320" s="66" t="s">
        <v>489</v>
      </c>
      <c r="Z2320" s="66" t="s">
        <v>14</v>
      </c>
      <c r="AA2320" s="66" t="str">
        <f>IF(OR(VLOOKUP(Table1[[#This Row],[sheet]],Prg!$A$7:$F$31,6,FALSE)=Prg!$O$2,VLOOKUP(Table1[[#This Row],[sheet]],Prg!$A$7:$F$31,6,FALSE)=Prg!$O$3),"Yes","No")</f>
        <v>No</v>
      </c>
      <c r="AB2320" s="66" t="s">
        <v>2</v>
      </c>
      <c r="AC2320" s="72">
        <v>20</v>
      </c>
      <c r="AD2320" s="66">
        <f ca="1">IF(ISERROR(VLOOKUP(Table1[[#This Row],[item]],INDIRECT("'"&amp;Table1[[#This Row],[sheet]]&amp;"'!$A$8:$T$42"),Table1[[#This Row],[r]],FALSE)),"",VLOOKUP(Table1[[#This Row],[item]],INDIRECT("'"&amp;Table1[[#This Row],[sheet]]&amp;"'!$A$8:$T$42"),Table1[[#This Row],[r]],FALSE))</f>
        <v>0</v>
      </c>
      <c r="AE2320" s="72" t="str">
        <f>IF(VLOOKUP(Table1[[#This Row],[sheet]],Prg!$A$7:$J$31,10,FALSE)="","",VLOOKUP(Table1[[#This Row],[sheet]],Prg!$A$7:$J$31,10,FALSE)*1)</f>
        <v/>
      </c>
      <c r="AF2320" s="72">
        <f>VLOOKUP(Table1[[#This Row],[sheet]],Prg!$A$7:$J$31,5,FALSE)</f>
        <v>0</v>
      </c>
      <c r="AG2320" s="72">
        <f>ROW()</f>
        <v>2320</v>
      </c>
    </row>
    <row r="2321" spans="24:33" hidden="1" x14ac:dyDescent="0.3">
      <c r="X2321" s="66">
        <v>13</v>
      </c>
      <c r="Y2321" s="66" t="s">
        <v>490</v>
      </c>
      <c r="Z2321" s="66" t="s">
        <v>464</v>
      </c>
      <c r="AA2321" s="66" t="str">
        <f>IF(OR(VLOOKUP(Table1[[#This Row],[sheet]],Prg!$A$7:$F$31,6,FALSE)=Prg!$O$2,VLOOKUP(Table1[[#This Row],[sheet]],Prg!$A$7:$F$31,6,FALSE)=Prg!$O$3),"Yes","No")</f>
        <v>No</v>
      </c>
      <c r="AB2321" s="66" t="s">
        <v>2</v>
      </c>
      <c r="AC2321" s="72">
        <v>20</v>
      </c>
      <c r="AD2321" s="66">
        <f ca="1">IF(ISERROR(VLOOKUP(Table1[[#This Row],[item]],INDIRECT("'"&amp;Table1[[#This Row],[sheet]]&amp;"'!$A$8:$T$42"),Table1[[#This Row],[r]],FALSE)),"",VLOOKUP(Table1[[#This Row],[item]],INDIRECT("'"&amp;Table1[[#This Row],[sheet]]&amp;"'!$A$8:$T$42"),Table1[[#This Row],[r]],FALSE))</f>
        <v>0</v>
      </c>
      <c r="AE2321" s="72" t="str">
        <f>IF(VLOOKUP(Table1[[#This Row],[sheet]],Prg!$A$7:$J$31,10,FALSE)="","",VLOOKUP(Table1[[#This Row],[sheet]],Prg!$A$7:$J$31,10,FALSE)*1)</f>
        <v/>
      </c>
      <c r="AF2321" s="72">
        <f>VLOOKUP(Table1[[#This Row],[sheet]],Prg!$A$7:$J$31,5,FALSE)</f>
        <v>0</v>
      </c>
      <c r="AG2321" s="72">
        <f>ROW()</f>
        <v>2321</v>
      </c>
    </row>
    <row r="2322" spans="24:33" hidden="1" x14ac:dyDescent="0.3">
      <c r="X2322" s="66">
        <v>13</v>
      </c>
      <c r="Y2322" s="66" t="s">
        <v>491</v>
      </c>
      <c r="Z2322" s="66" t="s">
        <v>15</v>
      </c>
      <c r="AA2322" s="66" t="str">
        <f>IF(OR(VLOOKUP(Table1[[#This Row],[sheet]],Prg!$A$7:$F$31,6,FALSE)=Prg!$O$2,VLOOKUP(Table1[[#This Row],[sheet]],Prg!$A$7:$F$31,6,FALSE)=Prg!$O$3),"Yes","No")</f>
        <v>No</v>
      </c>
      <c r="AB2322" s="66" t="s">
        <v>2</v>
      </c>
      <c r="AC2322" s="72">
        <v>20</v>
      </c>
      <c r="AD2322" s="66">
        <f ca="1">IF(ISERROR(VLOOKUP(Table1[[#This Row],[item]],INDIRECT("'"&amp;Table1[[#This Row],[sheet]]&amp;"'!$A$8:$T$42"),Table1[[#This Row],[r]],FALSE)),"",VLOOKUP(Table1[[#This Row],[item]],INDIRECT("'"&amp;Table1[[#This Row],[sheet]]&amp;"'!$A$8:$T$42"),Table1[[#This Row],[r]],FALSE))</f>
        <v>0</v>
      </c>
      <c r="AE2322" s="72" t="str">
        <f>IF(VLOOKUP(Table1[[#This Row],[sheet]],Prg!$A$7:$J$31,10,FALSE)="","",VLOOKUP(Table1[[#This Row],[sheet]],Prg!$A$7:$J$31,10,FALSE)*1)</f>
        <v/>
      </c>
      <c r="AF2322" s="72">
        <f>VLOOKUP(Table1[[#This Row],[sheet]],Prg!$A$7:$J$31,5,FALSE)</f>
        <v>0</v>
      </c>
      <c r="AG2322" s="72">
        <f>ROW()</f>
        <v>2322</v>
      </c>
    </row>
    <row r="2323" spans="24:33" hidden="1" x14ac:dyDescent="0.3">
      <c r="X2323" s="66">
        <v>13</v>
      </c>
      <c r="Y2323" s="66" t="s">
        <v>492</v>
      </c>
      <c r="Z2323" s="66" t="s">
        <v>16</v>
      </c>
      <c r="AA2323" s="66" t="str">
        <f>IF(OR(VLOOKUP(Table1[[#This Row],[sheet]],Prg!$A$7:$F$31,6,FALSE)=Prg!$O$2,VLOOKUP(Table1[[#This Row],[sheet]],Prg!$A$7:$F$31,6,FALSE)=Prg!$O$3),"Yes","No")</f>
        <v>No</v>
      </c>
      <c r="AB2323" s="66" t="s">
        <v>2</v>
      </c>
      <c r="AC2323" s="72">
        <v>20</v>
      </c>
      <c r="AD2323" s="66">
        <f ca="1">IF(ISERROR(VLOOKUP(Table1[[#This Row],[item]],INDIRECT("'"&amp;Table1[[#This Row],[sheet]]&amp;"'!$A$8:$T$42"),Table1[[#This Row],[r]],FALSE)),"",VLOOKUP(Table1[[#This Row],[item]],INDIRECT("'"&amp;Table1[[#This Row],[sheet]]&amp;"'!$A$8:$T$42"),Table1[[#This Row],[r]],FALSE))</f>
        <v>0</v>
      </c>
      <c r="AE2323" s="72" t="str">
        <f>IF(VLOOKUP(Table1[[#This Row],[sheet]],Prg!$A$7:$J$31,10,FALSE)="","",VLOOKUP(Table1[[#This Row],[sheet]],Prg!$A$7:$J$31,10,FALSE)*1)</f>
        <v/>
      </c>
      <c r="AF2323" s="72">
        <f>VLOOKUP(Table1[[#This Row],[sheet]],Prg!$A$7:$J$31,5,FALSE)</f>
        <v>0</v>
      </c>
      <c r="AG2323" s="72">
        <f>ROW()</f>
        <v>2323</v>
      </c>
    </row>
    <row r="2324" spans="24:33" hidden="1" x14ac:dyDescent="0.3">
      <c r="X2324" s="66">
        <v>13</v>
      </c>
      <c r="Y2324" s="66" t="s">
        <v>493</v>
      </c>
      <c r="Z2324" s="66" t="s">
        <v>17</v>
      </c>
      <c r="AA2324" s="66" t="str">
        <f>IF(OR(VLOOKUP(Table1[[#This Row],[sheet]],Prg!$A$7:$F$31,6,FALSE)=Prg!$O$2,VLOOKUP(Table1[[#This Row],[sheet]],Prg!$A$7:$F$31,6,FALSE)=Prg!$O$3),"Yes","No")</f>
        <v>No</v>
      </c>
      <c r="AB2324" s="66" t="s">
        <v>2</v>
      </c>
      <c r="AC2324" s="72">
        <v>20</v>
      </c>
      <c r="AD2324" s="66">
        <f ca="1">IF(ISERROR(VLOOKUP(Table1[[#This Row],[item]],INDIRECT("'"&amp;Table1[[#This Row],[sheet]]&amp;"'!$A$8:$T$42"),Table1[[#This Row],[r]],FALSE)),"",VLOOKUP(Table1[[#This Row],[item]],INDIRECT("'"&amp;Table1[[#This Row],[sheet]]&amp;"'!$A$8:$T$42"),Table1[[#This Row],[r]],FALSE))</f>
        <v>0</v>
      </c>
      <c r="AE2324" s="72" t="str">
        <f>IF(VLOOKUP(Table1[[#This Row],[sheet]],Prg!$A$7:$J$31,10,FALSE)="","",VLOOKUP(Table1[[#This Row],[sheet]],Prg!$A$7:$J$31,10,FALSE)*1)</f>
        <v/>
      </c>
      <c r="AF2324" s="72">
        <f>VLOOKUP(Table1[[#This Row],[sheet]],Prg!$A$7:$J$31,5,FALSE)</f>
        <v>0</v>
      </c>
      <c r="AG2324" s="72">
        <f>ROW()</f>
        <v>2324</v>
      </c>
    </row>
    <row r="2325" spans="24:33" hidden="1" x14ac:dyDescent="0.3">
      <c r="X2325" s="66">
        <v>13</v>
      </c>
      <c r="Y2325" s="66" t="s">
        <v>494</v>
      </c>
      <c r="Z2325" s="66" t="s">
        <v>465</v>
      </c>
      <c r="AA2325" s="66" t="str">
        <f>IF(OR(VLOOKUP(Table1[[#This Row],[sheet]],Prg!$A$7:$F$31,6,FALSE)=Prg!$O$2,VLOOKUP(Table1[[#This Row],[sheet]],Prg!$A$7:$F$31,6,FALSE)=Prg!$O$3),"Yes","No")</f>
        <v>No</v>
      </c>
      <c r="AB2325" s="66" t="s">
        <v>2</v>
      </c>
      <c r="AC2325" s="72">
        <v>20</v>
      </c>
      <c r="AD2325" s="66">
        <f ca="1">IF(ISERROR(VLOOKUP(Table1[[#This Row],[item]],INDIRECT("'"&amp;Table1[[#This Row],[sheet]]&amp;"'!$A$8:$T$42"),Table1[[#This Row],[r]],FALSE)),"",VLOOKUP(Table1[[#This Row],[item]],INDIRECT("'"&amp;Table1[[#This Row],[sheet]]&amp;"'!$A$8:$T$42"),Table1[[#This Row],[r]],FALSE))</f>
        <v>0</v>
      </c>
      <c r="AE2325" s="72" t="str">
        <f>IF(VLOOKUP(Table1[[#This Row],[sheet]],Prg!$A$7:$J$31,10,FALSE)="","",VLOOKUP(Table1[[#This Row],[sheet]],Prg!$A$7:$J$31,10,FALSE)*1)</f>
        <v/>
      </c>
      <c r="AF2325" s="72">
        <f>VLOOKUP(Table1[[#This Row],[sheet]],Prg!$A$7:$J$31,5,FALSE)</f>
        <v>0</v>
      </c>
      <c r="AG2325" s="72">
        <f>ROW()</f>
        <v>2325</v>
      </c>
    </row>
    <row r="2326" spans="24:33" hidden="1" x14ac:dyDescent="0.3">
      <c r="X2326" s="66">
        <v>13</v>
      </c>
      <c r="Y2326" s="66" t="s">
        <v>495</v>
      </c>
      <c r="Z2326" s="66" t="s">
        <v>18</v>
      </c>
      <c r="AA2326" s="66" t="str">
        <f>IF(OR(VLOOKUP(Table1[[#This Row],[sheet]],Prg!$A$7:$F$31,6,FALSE)=Prg!$O$2,VLOOKUP(Table1[[#This Row],[sheet]],Prg!$A$7:$F$31,6,FALSE)=Prg!$O$3),"Yes","No")</f>
        <v>No</v>
      </c>
      <c r="AB2326" s="66" t="s">
        <v>2</v>
      </c>
      <c r="AC2326" s="72">
        <v>20</v>
      </c>
      <c r="AD2326" s="66">
        <f ca="1">IF(ISERROR(VLOOKUP(Table1[[#This Row],[item]],INDIRECT("'"&amp;Table1[[#This Row],[sheet]]&amp;"'!$A$8:$T$42"),Table1[[#This Row],[r]],FALSE)),"",VLOOKUP(Table1[[#This Row],[item]],INDIRECT("'"&amp;Table1[[#This Row],[sheet]]&amp;"'!$A$8:$T$42"),Table1[[#This Row],[r]],FALSE))</f>
        <v>0</v>
      </c>
      <c r="AE2326" s="72" t="str">
        <f>IF(VLOOKUP(Table1[[#This Row],[sheet]],Prg!$A$7:$J$31,10,FALSE)="","",VLOOKUP(Table1[[#This Row],[sheet]],Prg!$A$7:$J$31,10,FALSE)*1)</f>
        <v/>
      </c>
      <c r="AF2326" s="72">
        <f>VLOOKUP(Table1[[#This Row],[sheet]],Prg!$A$7:$J$31,5,FALSE)</f>
        <v>0</v>
      </c>
      <c r="AG2326" s="72">
        <f>ROW()</f>
        <v>2326</v>
      </c>
    </row>
    <row r="2327" spans="24:33" hidden="1" x14ac:dyDescent="0.3">
      <c r="X2327" s="66">
        <v>13</v>
      </c>
      <c r="Y2327" s="66" t="s">
        <v>496</v>
      </c>
      <c r="Z2327" s="66" t="s">
        <v>19</v>
      </c>
      <c r="AA2327" s="66" t="str">
        <f>IF(OR(VLOOKUP(Table1[[#This Row],[sheet]],Prg!$A$7:$F$31,6,FALSE)=Prg!$O$2,VLOOKUP(Table1[[#This Row],[sheet]],Prg!$A$7:$F$31,6,FALSE)=Prg!$O$3),"Yes","No")</f>
        <v>No</v>
      </c>
      <c r="AB2327" s="66" t="s">
        <v>2</v>
      </c>
      <c r="AC2327" s="72">
        <v>20</v>
      </c>
      <c r="AD2327" s="66">
        <f ca="1">IF(ISERROR(VLOOKUP(Table1[[#This Row],[item]],INDIRECT("'"&amp;Table1[[#This Row],[sheet]]&amp;"'!$A$8:$T$42"),Table1[[#This Row],[r]],FALSE)),"",VLOOKUP(Table1[[#This Row],[item]],INDIRECT("'"&amp;Table1[[#This Row],[sheet]]&amp;"'!$A$8:$T$42"),Table1[[#This Row],[r]],FALSE))</f>
        <v>0</v>
      </c>
      <c r="AE2327" s="72" t="str">
        <f>IF(VLOOKUP(Table1[[#This Row],[sheet]],Prg!$A$7:$J$31,10,FALSE)="","",VLOOKUP(Table1[[#This Row],[sheet]],Prg!$A$7:$J$31,10,FALSE)*1)</f>
        <v/>
      </c>
      <c r="AF2327" s="72">
        <f>VLOOKUP(Table1[[#This Row],[sheet]],Prg!$A$7:$J$31,5,FALSE)</f>
        <v>0</v>
      </c>
      <c r="AG2327" s="72">
        <f>ROW()</f>
        <v>2327</v>
      </c>
    </row>
    <row r="2328" spans="24:33" hidden="1" x14ac:dyDescent="0.3">
      <c r="X2328" s="66">
        <v>13</v>
      </c>
      <c r="Y2328" s="66" t="s">
        <v>497</v>
      </c>
      <c r="Z2328" s="66" t="s">
        <v>20</v>
      </c>
      <c r="AA2328" s="66" t="str">
        <f>IF(OR(VLOOKUP(Table1[[#This Row],[sheet]],Prg!$A$7:$F$31,6,FALSE)=Prg!$O$2,VLOOKUP(Table1[[#This Row],[sheet]],Prg!$A$7:$F$31,6,FALSE)=Prg!$O$3),"Yes","No")</f>
        <v>No</v>
      </c>
      <c r="AB2328" s="66" t="s">
        <v>2</v>
      </c>
      <c r="AC2328" s="72">
        <v>20</v>
      </c>
      <c r="AD2328" s="66">
        <f ca="1">IF(ISERROR(VLOOKUP(Table1[[#This Row],[item]],INDIRECT("'"&amp;Table1[[#This Row],[sheet]]&amp;"'!$A$8:$T$42"),Table1[[#This Row],[r]],FALSE)),"",VLOOKUP(Table1[[#This Row],[item]],INDIRECT("'"&amp;Table1[[#This Row],[sheet]]&amp;"'!$A$8:$T$42"),Table1[[#This Row],[r]],FALSE))</f>
        <v>0</v>
      </c>
      <c r="AE2328" s="72" t="str">
        <f>IF(VLOOKUP(Table1[[#This Row],[sheet]],Prg!$A$7:$J$31,10,FALSE)="","",VLOOKUP(Table1[[#This Row],[sheet]],Prg!$A$7:$J$31,10,FALSE)*1)</f>
        <v/>
      </c>
      <c r="AF2328" s="72">
        <f>VLOOKUP(Table1[[#This Row],[sheet]],Prg!$A$7:$J$31,5,FALSE)</f>
        <v>0</v>
      </c>
      <c r="AG2328" s="72">
        <f>ROW()</f>
        <v>2328</v>
      </c>
    </row>
    <row r="2329" spans="24:33" hidden="1" x14ac:dyDescent="0.3">
      <c r="X2329" s="66">
        <v>13</v>
      </c>
      <c r="Y2329" s="66" t="s">
        <v>498</v>
      </c>
      <c r="Z2329" s="66" t="s">
        <v>466</v>
      </c>
      <c r="AA2329" s="66" t="str">
        <f>IF(OR(VLOOKUP(Table1[[#This Row],[sheet]],Prg!$A$7:$F$31,6,FALSE)=Prg!$O$2,VLOOKUP(Table1[[#This Row],[sheet]],Prg!$A$7:$F$31,6,FALSE)=Prg!$O$3),"Yes","No")</f>
        <v>No</v>
      </c>
      <c r="AB2329" s="66" t="s">
        <v>2</v>
      </c>
      <c r="AC2329" s="72">
        <v>20</v>
      </c>
      <c r="AD2329" s="66">
        <f ca="1">IF(ISERROR(VLOOKUP(Table1[[#This Row],[item]],INDIRECT("'"&amp;Table1[[#This Row],[sheet]]&amp;"'!$A$8:$T$42"),Table1[[#This Row],[r]],FALSE)),"",VLOOKUP(Table1[[#This Row],[item]],INDIRECT("'"&amp;Table1[[#This Row],[sheet]]&amp;"'!$A$8:$T$42"),Table1[[#This Row],[r]],FALSE))</f>
        <v>0</v>
      </c>
      <c r="AE2329" s="72" t="str">
        <f>IF(VLOOKUP(Table1[[#This Row],[sheet]],Prg!$A$7:$J$31,10,FALSE)="","",VLOOKUP(Table1[[#This Row],[sheet]],Prg!$A$7:$J$31,10,FALSE)*1)</f>
        <v/>
      </c>
      <c r="AF2329" s="72">
        <f>VLOOKUP(Table1[[#This Row],[sheet]],Prg!$A$7:$J$31,5,FALSE)</f>
        <v>0</v>
      </c>
      <c r="AG2329" s="72">
        <f>ROW()</f>
        <v>2329</v>
      </c>
    </row>
    <row r="2330" spans="24:33" hidden="1" x14ac:dyDescent="0.3">
      <c r="X2330" s="66">
        <v>13</v>
      </c>
      <c r="Y2330" s="66" t="s">
        <v>499</v>
      </c>
      <c r="Z2330" s="66" t="s">
        <v>21</v>
      </c>
      <c r="AA2330" s="66" t="str">
        <f>IF(OR(VLOOKUP(Table1[[#This Row],[sheet]],Prg!$A$7:$F$31,6,FALSE)=Prg!$O$2,VLOOKUP(Table1[[#This Row],[sheet]],Prg!$A$7:$F$31,6,FALSE)=Prg!$O$3),"Yes","No")</f>
        <v>No</v>
      </c>
      <c r="AB2330" s="66" t="s">
        <v>2</v>
      </c>
      <c r="AC2330" s="72">
        <v>20</v>
      </c>
      <c r="AD2330" s="66">
        <f ca="1">IF(ISERROR(VLOOKUP(Table1[[#This Row],[item]],INDIRECT("'"&amp;Table1[[#This Row],[sheet]]&amp;"'!$A$8:$T$42"),Table1[[#This Row],[r]],FALSE)),"",VLOOKUP(Table1[[#This Row],[item]],INDIRECT("'"&amp;Table1[[#This Row],[sheet]]&amp;"'!$A$8:$T$42"),Table1[[#This Row],[r]],FALSE))</f>
        <v>0</v>
      </c>
      <c r="AE2330" s="72" t="str">
        <f>IF(VLOOKUP(Table1[[#This Row],[sheet]],Prg!$A$7:$J$31,10,FALSE)="","",VLOOKUP(Table1[[#This Row],[sheet]],Prg!$A$7:$J$31,10,FALSE)*1)</f>
        <v/>
      </c>
      <c r="AF2330" s="72">
        <f>VLOOKUP(Table1[[#This Row],[sheet]],Prg!$A$7:$J$31,5,FALSE)</f>
        <v>0</v>
      </c>
      <c r="AG2330" s="72">
        <f>ROW()</f>
        <v>2330</v>
      </c>
    </row>
    <row r="2331" spans="24:33" hidden="1" x14ac:dyDescent="0.3">
      <c r="X2331" s="66">
        <v>13</v>
      </c>
      <c r="Y2331" s="66" t="s">
        <v>500</v>
      </c>
      <c r="Z2331" s="66" t="s">
        <v>22</v>
      </c>
      <c r="AA2331" s="66" t="str">
        <f>IF(OR(VLOOKUP(Table1[[#This Row],[sheet]],Prg!$A$7:$F$31,6,FALSE)=Prg!$O$2,VLOOKUP(Table1[[#This Row],[sheet]],Prg!$A$7:$F$31,6,FALSE)=Prg!$O$3),"Yes","No")</f>
        <v>No</v>
      </c>
      <c r="AB2331" s="66" t="s">
        <v>2</v>
      </c>
      <c r="AC2331" s="72">
        <v>20</v>
      </c>
      <c r="AD2331" s="66">
        <f ca="1">IF(ISERROR(VLOOKUP(Table1[[#This Row],[item]],INDIRECT("'"&amp;Table1[[#This Row],[sheet]]&amp;"'!$A$8:$T$42"),Table1[[#This Row],[r]],FALSE)),"",VLOOKUP(Table1[[#This Row],[item]],INDIRECT("'"&amp;Table1[[#This Row],[sheet]]&amp;"'!$A$8:$T$42"),Table1[[#This Row],[r]],FALSE))</f>
        <v>0</v>
      </c>
      <c r="AE2331" s="72" t="str">
        <f>IF(VLOOKUP(Table1[[#This Row],[sheet]],Prg!$A$7:$J$31,10,FALSE)="","",VLOOKUP(Table1[[#This Row],[sheet]],Prg!$A$7:$J$31,10,FALSE)*1)</f>
        <v/>
      </c>
      <c r="AF2331" s="72">
        <f>VLOOKUP(Table1[[#This Row],[sheet]],Prg!$A$7:$J$31,5,FALSE)</f>
        <v>0</v>
      </c>
      <c r="AG2331" s="72">
        <f>ROW()</f>
        <v>2331</v>
      </c>
    </row>
    <row r="2332" spans="24:33" hidden="1" x14ac:dyDescent="0.3">
      <c r="X2332" s="66">
        <v>13</v>
      </c>
      <c r="Y2332" s="66" t="s">
        <v>501</v>
      </c>
      <c r="Z2332" s="66" t="s">
        <v>23</v>
      </c>
      <c r="AA2332" s="66" t="str">
        <f>IF(OR(VLOOKUP(Table1[[#This Row],[sheet]],Prg!$A$7:$F$31,6,FALSE)=Prg!$O$2,VLOOKUP(Table1[[#This Row],[sheet]],Prg!$A$7:$F$31,6,FALSE)=Prg!$O$3),"Yes","No")</f>
        <v>No</v>
      </c>
      <c r="AB2332" s="66" t="s">
        <v>2</v>
      </c>
      <c r="AC2332" s="72">
        <v>20</v>
      </c>
      <c r="AD2332" s="66">
        <f ca="1">IF(ISERROR(VLOOKUP(Table1[[#This Row],[item]],INDIRECT("'"&amp;Table1[[#This Row],[sheet]]&amp;"'!$A$8:$T$42"),Table1[[#This Row],[r]],FALSE)),"",VLOOKUP(Table1[[#This Row],[item]],INDIRECT("'"&amp;Table1[[#This Row],[sheet]]&amp;"'!$A$8:$T$42"),Table1[[#This Row],[r]],FALSE))</f>
        <v>0</v>
      </c>
      <c r="AE2332" s="72" t="str">
        <f>IF(VLOOKUP(Table1[[#This Row],[sheet]],Prg!$A$7:$J$31,10,FALSE)="","",VLOOKUP(Table1[[#This Row],[sheet]],Prg!$A$7:$J$31,10,FALSE)*1)</f>
        <v/>
      </c>
      <c r="AF2332" s="72">
        <f>VLOOKUP(Table1[[#This Row],[sheet]],Prg!$A$7:$J$31,5,FALSE)</f>
        <v>0</v>
      </c>
      <c r="AG2332" s="72">
        <f>ROW()</f>
        <v>2332</v>
      </c>
    </row>
    <row r="2333" spans="24:33" hidden="1" x14ac:dyDescent="0.3">
      <c r="X2333" s="66">
        <v>13</v>
      </c>
      <c r="Y2333" s="66" t="s">
        <v>502</v>
      </c>
      <c r="Z2333" s="66" t="s">
        <v>467</v>
      </c>
      <c r="AA2333" s="66" t="str">
        <f>IF(OR(VLOOKUP(Table1[[#This Row],[sheet]],Prg!$A$7:$F$31,6,FALSE)=Prg!$O$2,VLOOKUP(Table1[[#This Row],[sheet]],Prg!$A$7:$F$31,6,FALSE)=Prg!$O$3),"Yes","No")</f>
        <v>No</v>
      </c>
      <c r="AB2333" s="66" t="s">
        <v>2</v>
      </c>
      <c r="AC2333" s="72">
        <v>20</v>
      </c>
      <c r="AD2333" s="66">
        <f ca="1">IF(ISERROR(VLOOKUP(Table1[[#This Row],[item]],INDIRECT("'"&amp;Table1[[#This Row],[sheet]]&amp;"'!$A$8:$T$42"),Table1[[#This Row],[r]],FALSE)),"",VLOOKUP(Table1[[#This Row],[item]],INDIRECT("'"&amp;Table1[[#This Row],[sheet]]&amp;"'!$A$8:$T$42"),Table1[[#This Row],[r]],FALSE))</f>
        <v>0</v>
      </c>
      <c r="AE2333" s="72" t="str">
        <f>IF(VLOOKUP(Table1[[#This Row],[sheet]],Prg!$A$7:$J$31,10,FALSE)="","",VLOOKUP(Table1[[#This Row],[sheet]],Prg!$A$7:$J$31,10,FALSE)*1)</f>
        <v/>
      </c>
      <c r="AF2333" s="72">
        <f>VLOOKUP(Table1[[#This Row],[sheet]],Prg!$A$7:$J$31,5,FALSE)</f>
        <v>0</v>
      </c>
      <c r="AG2333" s="72">
        <f>ROW()</f>
        <v>2333</v>
      </c>
    </row>
    <row r="2334" spans="24:33" hidden="1" x14ac:dyDescent="0.3">
      <c r="X2334" s="66">
        <v>13</v>
      </c>
      <c r="Y2334" s="66" t="s">
        <v>473</v>
      </c>
      <c r="Z2334" s="66" t="s">
        <v>1</v>
      </c>
      <c r="AA2334" s="66" t="str">
        <f>IF(OR(VLOOKUP(Table1[[#This Row],[sheet]],Prg!$A$7:$F$31,6,FALSE)=Prg!$O$2,VLOOKUP(Table1[[#This Row],[sheet]],Prg!$A$7:$F$31,6,FALSE)=Prg!$O$3),"Yes","No")</f>
        <v>No</v>
      </c>
      <c r="AB2334" s="66" t="s">
        <v>2</v>
      </c>
      <c r="AC2334" s="72">
        <v>20</v>
      </c>
      <c r="AD2334" s="66">
        <f ca="1">IF(ISERROR(VLOOKUP(Table1[[#This Row],[item]],INDIRECT("'"&amp;Table1[[#This Row],[sheet]]&amp;"'!$A$8:$T$42"),Table1[[#This Row],[r]],FALSE)),"",VLOOKUP(Table1[[#This Row],[item]],INDIRECT("'"&amp;Table1[[#This Row],[sheet]]&amp;"'!$A$8:$T$42"),Table1[[#This Row],[r]],FALSE))</f>
        <v>0</v>
      </c>
      <c r="AE2334" s="72" t="str">
        <f>IF(VLOOKUP(Table1[[#This Row],[sheet]],Prg!$A$7:$J$31,10,FALSE)="","",VLOOKUP(Table1[[#This Row],[sheet]],Prg!$A$7:$J$31,10,FALSE)*1)</f>
        <v/>
      </c>
      <c r="AF2334" s="72">
        <f>VLOOKUP(Table1[[#This Row],[sheet]],Prg!$A$7:$J$31,5,FALSE)</f>
        <v>0</v>
      </c>
      <c r="AG2334" s="72">
        <f>ROW()</f>
        <v>2334</v>
      </c>
    </row>
    <row r="2335" spans="24:33" hidden="1" x14ac:dyDescent="0.3">
      <c r="X2335" s="66">
        <v>13</v>
      </c>
      <c r="Y2335" s="66" t="s">
        <v>474</v>
      </c>
      <c r="Z2335" s="66" t="s">
        <v>24</v>
      </c>
      <c r="AA2335" s="66" t="str">
        <f>IF(OR(VLOOKUP(Table1[[#This Row],[sheet]],Prg!$A$7:$F$31,6,FALSE)=Prg!$O$2,VLOOKUP(Table1[[#This Row],[sheet]],Prg!$A$7:$F$31,6,FALSE)=Prg!$O$3),"Yes","No")</f>
        <v>No</v>
      </c>
      <c r="AB2335" s="66" t="s">
        <v>2</v>
      </c>
      <c r="AC2335" s="72">
        <v>20</v>
      </c>
      <c r="AD2335" s="66">
        <f ca="1">IF(ISERROR(VLOOKUP(Table1[[#This Row],[item]],INDIRECT("'"&amp;Table1[[#This Row],[sheet]]&amp;"'!$A$8:$T$42"),Table1[[#This Row],[r]],FALSE)),"",VLOOKUP(Table1[[#This Row],[item]],INDIRECT("'"&amp;Table1[[#This Row],[sheet]]&amp;"'!$A$8:$T$42"),Table1[[#This Row],[r]],FALSE))</f>
        <v>0</v>
      </c>
      <c r="AE2335" s="72" t="str">
        <f>IF(VLOOKUP(Table1[[#This Row],[sheet]],Prg!$A$7:$J$31,10,FALSE)="","",VLOOKUP(Table1[[#This Row],[sheet]],Prg!$A$7:$J$31,10,FALSE)*1)</f>
        <v/>
      </c>
      <c r="AF2335" s="72">
        <f>VLOOKUP(Table1[[#This Row],[sheet]],Prg!$A$7:$J$31,5,FALSE)</f>
        <v>0</v>
      </c>
      <c r="AG2335" s="72">
        <f>ROW()</f>
        <v>2335</v>
      </c>
    </row>
    <row r="2336" spans="24:33" hidden="1" x14ac:dyDescent="0.3">
      <c r="X2336" s="66">
        <v>13</v>
      </c>
      <c r="Y2336" s="66" t="s">
        <v>477</v>
      </c>
      <c r="Z2336" s="66" t="s">
        <v>25</v>
      </c>
      <c r="AA2336" s="66" t="str">
        <f>IF(OR(VLOOKUP(Table1[[#This Row],[sheet]],Prg!$A$7:$F$31,6,FALSE)=Prg!$O$2,VLOOKUP(Table1[[#This Row],[sheet]],Prg!$A$7:$F$31,6,FALSE)=Prg!$O$3),"Yes","No")</f>
        <v>No</v>
      </c>
      <c r="AB2336" s="66" t="s">
        <v>2</v>
      </c>
      <c r="AC2336" s="72">
        <v>20</v>
      </c>
      <c r="AD2336" s="66">
        <f ca="1">IF(ISERROR(VLOOKUP(Table1[[#This Row],[item]],INDIRECT("'"&amp;Table1[[#This Row],[sheet]]&amp;"'!$A$8:$T$42"),Table1[[#This Row],[r]],FALSE)),"",VLOOKUP(Table1[[#This Row],[item]],INDIRECT("'"&amp;Table1[[#This Row],[sheet]]&amp;"'!$A$8:$T$42"),Table1[[#This Row],[r]],FALSE))</f>
        <v>0</v>
      </c>
      <c r="AE2336" s="72" t="str">
        <f>IF(VLOOKUP(Table1[[#This Row],[sheet]],Prg!$A$7:$J$31,10,FALSE)="","",VLOOKUP(Table1[[#This Row],[sheet]],Prg!$A$7:$J$31,10,FALSE)*1)</f>
        <v/>
      </c>
      <c r="AF2336" s="72">
        <f>VLOOKUP(Table1[[#This Row],[sheet]],Prg!$A$7:$J$31,5,FALSE)</f>
        <v>0</v>
      </c>
      <c r="AG2336" s="72">
        <f>ROW()</f>
        <v>2336</v>
      </c>
    </row>
    <row r="2337" spans="24:33" hidden="1" x14ac:dyDescent="0.3">
      <c r="X2337" s="66">
        <v>13</v>
      </c>
      <c r="Y2337" s="66" t="s">
        <v>478</v>
      </c>
      <c r="Z2337" s="66" t="s">
        <v>26</v>
      </c>
      <c r="AA2337" s="66" t="str">
        <f>IF(OR(VLOOKUP(Table1[[#This Row],[sheet]],Prg!$A$7:$F$31,6,FALSE)=Prg!$O$2,VLOOKUP(Table1[[#This Row],[sheet]],Prg!$A$7:$F$31,6,FALSE)=Prg!$O$3),"Yes","No")</f>
        <v>No</v>
      </c>
      <c r="AB2337" s="66" t="s">
        <v>2</v>
      </c>
      <c r="AC2337" s="72">
        <v>20</v>
      </c>
      <c r="AD2337" s="66">
        <f ca="1">IF(ISERROR(VLOOKUP(Table1[[#This Row],[item]],INDIRECT("'"&amp;Table1[[#This Row],[sheet]]&amp;"'!$A$8:$T$42"),Table1[[#This Row],[r]],FALSE)),"",VLOOKUP(Table1[[#This Row],[item]],INDIRECT("'"&amp;Table1[[#This Row],[sheet]]&amp;"'!$A$8:$T$42"),Table1[[#This Row],[r]],FALSE))</f>
        <v>0</v>
      </c>
      <c r="AE2337" s="72" t="str">
        <f>IF(VLOOKUP(Table1[[#This Row],[sheet]],Prg!$A$7:$J$31,10,FALSE)="","",VLOOKUP(Table1[[#This Row],[sheet]],Prg!$A$7:$J$31,10,FALSE)*1)</f>
        <v/>
      </c>
      <c r="AF2337" s="72">
        <f>VLOOKUP(Table1[[#This Row],[sheet]],Prg!$A$7:$J$31,5,FALSE)</f>
        <v>0</v>
      </c>
      <c r="AG2337" s="72">
        <f>ROW()</f>
        <v>2337</v>
      </c>
    </row>
    <row r="2338" spans="24:33" hidden="1" x14ac:dyDescent="0.3">
      <c r="X2338" s="66">
        <v>13</v>
      </c>
      <c r="Y2338" s="66" t="s">
        <v>479</v>
      </c>
      <c r="Z2338" s="66" t="s">
        <v>27</v>
      </c>
      <c r="AA2338" s="66" t="str">
        <f>IF(OR(VLOOKUP(Table1[[#This Row],[sheet]],Prg!$A$7:$F$31,6,FALSE)=Prg!$O$2,VLOOKUP(Table1[[#This Row],[sheet]],Prg!$A$7:$F$31,6,FALSE)=Prg!$O$3),"Yes","No")</f>
        <v>No</v>
      </c>
      <c r="AB2338" s="66" t="s">
        <v>2</v>
      </c>
      <c r="AC2338" s="72">
        <v>20</v>
      </c>
      <c r="AD2338" s="66">
        <f ca="1">IF(ISERROR(VLOOKUP(Table1[[#This Row],[item]],INDIRECT("'"&amp;Table1[[#This Row],[sheet]]&amp;"'!$A$8:$T$42"),Table1[[#This Row],[r]],FALSE)),"",VLOOKUP(Table1[[#This Row],[item]],INDIRECT("'"&amp;Table1[[#This Row],[sheet]]&amp;"'!$A$8:$T$42"),Table1[[#This Row],[r]],FALSE))</f>
        <v>0</v>
      </c>
      <c r="AE2338" s="72" t="str">
        <f>IF(VLOOKUP(Table1[[#This Row],[sheet]],Prg!$A$7:$J$31,10,FALSE)="","",VLOOKUP(Table1[[#This Row],[sheet]],Prg!$A$7:$J$31,10,FALSE)*1)</f>
        <v/>
      </c>
      <c r="AF2338" s="72">
        <f>VLOOKUP(Table1[[#This Row],[sheet]],Prg!$A$7:$J$31,5,FALSE)</f>
        <v>0</v>
      </c>
      <c r="AG2338" s="72">
        <f>ROW()</f>
        <v>2338</v>
      </c>
    </row>
    <row r="2339" spans="24:33" hidden="1" x14ac:dyDescent="0.3">
      <c r="X2339" s="66">
        <v>13</v>
      </c>
      <c r="Y2339" s="66" t="s">
        <v>475</v>
      </c>
      <c r="Z2339" s="66" t="s">
        <v>28</v>
      </c>
      <c r="AA2339" s="66" t="str">
        <f>IF(OR(VLOOKUP(Table1[[#This Row],[sheet]],Prg!$A$7:$F$31,6,FALSE)=Prg!$O$2,VLOOKUP(Table1[[#This Row],[sheet]],Prg!$A$7:$F$31,6,FALSE)=Prg!$O$3),"Yes","No")</f>
        <v>No</v>
      </c>
      <c r="AB2339" s="66" t="s">
        <v>2</v>
      </c>
      <c r="AC2339" s="72">
        <v>20</v>
      </c>
      <c r="AD2339" s="66">
        <f ca="1">IF(ISERROR(VLOOKUP(Table1[[#This Row],[item]],INDIRECT("'"&amp;Table1[[#This Row],[sheet]]&amp;"'!$A$8:$T$42"),Table1[[#This Row],[r]],FALSE)),"",VLOOKUP(Table1[[#This Row],[item]],INDIRECT("'"&amp;Table1[[#This Row],[sheet]]&amp;"'!$A$8:$T$42"),Table1[[#This Row],[r]],FALSE))</f>
        <v>0</v>
      </c>
      <c r="AE2339" s="72" t="str">
        <f>IF(VLOOKUP(Table1[[#This Row],[sheet]],Prg!$A$7:$J$31,10,FALSE)="","",VLOOKUP(Table1[[#This Row],[sheet]],Prg!$A$7:$J$31,10,FALSE)*1)</f>
        <v/>
      </c>
      <c r="AF2339" s="72">
        <f>VLOOKUP(Table1[[#This Row],[sheet]],Prg!$A$7:$J$31,5,FALSE)</f>
        <v>0</v>
      </c>
      <c r="AG2339" s="72">
        <f>ROW()</f>
        <v>2339</v>
      </c>
    </row>
    <row r="2340" spans="24:33" hidden="1" x14ac:dyDescent="0.3">
      <c r="X2340" s="66">
        <v>13</v>
      </c>
      <c r="Y2340" s="66" t="s">
        <v>480</v>
      </c>
      <c r="Z2340" s="66" t="s">
        <v>29</v>
      </c>
      <c r="AA2340" s="66" t="str">
        <f>IF(OR(VLOOKUP(Table1[[#This Row],[sheet]],Prg!$A$7:$F$31,6,FALSE)=Prg!$O$2,VLOOKUP(Table1[[#This Row],[sheet]],Prg!$A$7:$F$31,6,FALSE)=Prg!$O$3),"Yes","No")</f>
        <v>No</v>
      </c>
      <c r="AB2340" s="66" t="s">
        <v>2</v>
      </c>
      <c r="AC2340" s="72">
        <v>20</v>
      </c>
      <c r="AD2340" s="66">
        <f ca="1">IF(ISERROR(VLOOKUP(Table1[[#This Row],[item]],INDIRECT("'"&amp;Table1[[#This Row],[sheet]]&amp;"'!$A$8:$T$42"),Table1[[#This Row],[r]],FALSE)),"",VLOOKUP(Table1[[#This Row],[item]],INDIRECT("'"&amp;Table1[[#This Row],[sheet]]&amp;"'!$A$8:$T$42"),Table1[[#This Row],[r]],FALSE))</f>
        <v>0</v>
      </c>
      <c r="AE2340" s="72" t="str">
        <f>IF(VLOOKUP(Table1[[#This Row],[sheet]],Prg!$A$7:$J$31,10,FALSE)="","",VLOOKUP(Table1[[#This Row],[sheet]],Prg!$A$7:$J$31,10,FALSE)*1)</f>
        <v/>
      </c>
      <c r="AF2340" s="72">
        <f>VLOOKUP(Table1[[#This Row],[sheet]],Prg!$A$7:$J$31,5,FALSE)</f>
        <v>0</v>
      </c>
      <c r="AG2340" s="72">
        <f>ROW()</f>
        <v>2340</v>
      </c>
    </row>
    <row r="2341" spans="24:33" hidden="1" x14ac:dyDescent="0.3">
      <c r="X2341" s="66">
        <v>13</v>
      </c>
      <c r="Y2341" s="66" t="s">
        <v>481</v>
      </c>
      <c r="Z2341" s="66" t="s">
        <v>30</v>
      </c>
      <c r="AA2341" s="66" t="str">
        <f>IF(OR(VLOOKUP(Table1[[#This Row],[sheet]],Prg!$A$7:$F$31,6,FALSE)=Prg!$O$2,VLOOKUP(Table1[[#This Row],[sheet]],Prg!$A$7:$F$31,6,FALSE)=Prg!$O$3),"Yes","No")</f>
        <v>No</v>
      </c>
      <c r="AB2341" s="66" t="s">
        <v>2</v>
      </c>
      <c r="AC2341" s="72">
        <v>20</v>
      </c>
      <c r="AD2341" s="66">
        <f ca="1">IF(ISERROR(VLOOKUP(Table1[[#This Row],[item]],INDIRECT("'"&amp;Table1[[#This Row],[sheet]]&amp;"'!$A$8:$T$42"),Table1[[#This Row],[r]],FALSE)),"",VLOOKUP(Table1[[#This Row],[item]],INDIRECT("'"&amp;Table1[[#This Row],[sheet]]&amp;"'!$A$8:$T$42"),Table1[[#This Row],[r]],FALSE))</f>
        <v>0</v>
      </c>
      <c r="AE2341" s="72" t="str">
        <f>IF(VLOOKUP(Table1[[#This Row],[sheet]],Prg!$A$7:$J$31,10,FALSE)="","",VLOOKUP(Table1[[#This Row],[sheet]],Prg!$A$7:$J$31,10,FALSE)*1)</f>
        <v/>
      </c>
      <c r="AF2341" s="72">
        <f>VLOOKUP(Table1[[#This Row],[sheet]],Prg!$A$7:$J$31,5,FALSE)</f>
        <v>0</v>
      </c>
      <c r="AG2341" s="72">
        <f>ROW()</f>
        <v>2341</v>
      </c>
    </row>
    <row r="2342" spans="24:33" hidden="1" x14ac:dyDescent="0.3">
      <c r="X2342" s="66">
        <v>13</v>
      </c>
      <c r="Y2342" s="66" t="s">
        <v>482</v>
      </c>
      <c r="Z2342" s="66" t="s">
        <v>27</v>
      </c>
      <c r="AA2342" s="66" t="str">
        <f>IF(OR(VLOOKUP(Table1[[#This Row],[sheet]],Prg!$A$7:$F$31,6,FALSE)=Prg!$O$2,VLOOKUP(Table1[[#This Row],[sheet]],Prg!$A$7:$F$31,6,FALSE)=Prg!$O$3),"Yes","No")</f>
        <v>No</v>
      </c>
      <c r="AB2342" s="66" t="s">
        <v>2</v>
      </c>
      <c r="AC2342" s="72">
        <v>20</v>
      </c>
      <c r="AD2342" s="66">
        <f ca="1">IF(ISERROR(VLOOKUP(Table1[[#This Row],[item]],INDIRECT("'"&amp;Table1[[#This Row],[sheet]]&amp;"'!$A$8:$T$42"),Table1[[#This Row],[r]],FALSE)),"",VLOOKUP(Table1[[#This Row],[item]],INDIRECT("'"&amp;Table1[[#This Row],[sheet]]&amp;"'!$A$8:$T$42"),Table1[[#This Row],[r]],FALSE))</f>
        <v>0</v>
      </c>
      <c r="AE2342" s="72" t="str">
        <f>IF(VLOOKUP(Table1[[#This Row],[sheet]],Prg!$A$7:$J$31,10,FALSE)="","",VLOOKUP(Table1[[#This Row],[sheet]],Prg!$A$7:$J$31,10,FALSE)*1)</f>
        <v/>
      </c>
      <c r="AF2342" s="72">
        <f>VLOOKUP(Table1[[#This Row],[sheet]],Prg!$A$7:$J$31,5,FALSE)</f>
        <v>0</v>
      </c>
      <c r="AG2342" s="72">
        <f>ROW()</f>
        <v>2342</v>
      </c>
    </row>
    <row r="2343" spans="24:33" hidden="1" x14ac:dyDescent="0.3">
      <c r="X2343" s="66">
        <v>13</v>
      </c>
      <c r="Y2343" s="66" t="s">
        <v>476</v>
      </c>
      <c r="Z2343" s="66" t="s">
        <v>469</v>
      </c>
      <c r="AA2343" s="66" t="str">
        <f>IF(OR(VLOOKUP(Table1[[#This Row],[sheet]],Prg!$A$7:$F$31,6,FALSE)=Prg!$O$2,VLOOKUP(Table1[[#This Row],[sheet]],Prg!$A$7:$F$31,6,FALSE)=Prg!$O$3),"Yes","No")</f>
        <v>No</v>
      </c>
      <c r="AB2343" s="66" t="s">
        <v>2</v>
      </c>
      <c r="AC2343" s="72">
        <v>20</v>
      </c>
      <c r="AD2343" s="66">
        <f ca="1">IF(ISERROR(VLOOKUP(Table1[[#This Row],[item]],INDIRECT("'"&amp;Table1[[#This Row],[sheet]]&amp;"'!$A$8:$T$42"),Table1[[#This Row],[r]],FALSE)),"",VLOOKUP(Table1[[#This Row],[item]],INDIRECT("'"&amp;Table1[[#This Row],[sheet]]&amp;"'!$A$8:$T$42"),Table1[[#This Row],[r]],FALSE))</f>
        <v>0</v>
      </c>
      <c r="AE2343" s="72" t="str">
        <f>IF(VLOOKUP(Table1[[#This Row],[sheet]],Prg!$A$7:$J$31,10,FALSE)="","",VLOOKUP(Table1[[#This Row],[sheet]],Prg!$A$7:$J$31,10,FALSE)*1)</f>
        <v/>
      </c>
      <c r="AF2343" s="72">
        <f>VLOOKUP(Table1[[#This Row],[sheet]],Prg!$A$7:$J$31,5,FALSE)</f>
        <v>0</v>
      </c>
      <c r="AG2343" s="72">
        <f>ROW()</f>
        <v>2343</v>
      </c>
    </row>
    <row r="2344" spans="24:33" hidden="1" x14ac:dyDescent="0.3">
      <c r="X2344" s="66">
        <v>13</v>
      </c>
      <c r="Y2344" s="66" t="s">
        <v>483</v>
      </c>
      <c r="Z2344" s="66" t="s">
        <v>470</v>
      </c>
      <c r="AA2344" s="66" t="str">
        <f>IF(OR(VLOOKUP(Table1[[#This Row],[sheet]],Prg!$A$7:$F$31,6,FALSE)=Prg!$O$2,VLOOKUP(Table1[[#This Row],[sheet]],Prg!$A$7:$F$31,6,FALSE)=Prg!$O$3),"Yes","No")</f>
        <v>No</v>
      </c>
      <c r="AB2344" s="66" t="s">
        <v>2</v>
      </c>
      <c r="AC2344" s="72">
        <v>20</v>
      </c>
      <c r="AD2344" s="66">
        <f ca="1">IF(ISERROR(VLOOKUP(Table1[[#This Row],[item]],INDIRECT("'"&amp;Table1[[#This Row],[sheet]]&amp;"'!$A$8:$T$42"),Table1[[#This Row],[r]],FALSE)),"",VLOOKUP(Table1[[#This Row],[item]],INDIRECT("'"&amp;Table1[[#This Row],[sheet]]&amp;"'!$A$8:$T$42"),Table1[[#This Row],[r]],FALSE))</f>
        <v>0</v>
      </c>
      <c r="AE2344" s="72" t="str">
        <f>IF(VLOOKUP(Table1[[#This Row],[sheet]],Prg!$A$7:$J$31,10,FALSE)="","",VLOOKUP(Table1[[#This Row],[sheet]],Prg!$A$7:$J$31,10,FALSE)*1)</f>
        <v/>
      </c>
      <c r="AF2344" s="72">
        <f>VLOOKUP(Table1[[#This Row],[sheet]],Prg!$A$7:$J$31,5,FALSE)</f>
        <v>0</v>
      </c>
      <c r="AG2344" s="72">
        <f>ROW()</f>
        <v>2344</v>
      </c>
    </row>
    <row r="2345" spans="24:33" hidden="1" x14ac:dyDescent="0.3">
      <c r="X2345" s="66">
        <v>13</v>
      </c>
      <c r="Y2345" s="66" t="s">
        <v>484</v>
      </c>
      <c r="Z2345" s="66" t="s">
        <v>471</v>
      </c>
      <c r="AA2345" s="66" t="str">
        <f>IF(OR(VLOOKUP(Table1[[#This Row],[sheet]],Prg!$A$7:$F$31,6,FALSE)=Prg!$O$2,VLOOKUP(Table1[[#This Row],[sheet]],Prg!$A$7:$F$31,6,FALSE)=Prg!$O$3),"Yes","No")</f>
        <v>No</v>
      </c>
      <c r="AB2345" s="66" t="s">
        <v>2</v>
      </c>
      <c r="AC2345" s="72">
        <v>20</v>
      </c>
      <c r="AD2345" s="66">
        <f ca="1">IF(ISERROR(VLOOKUP(Table1[[#This Row],[item]],INDIRECT("'"&amp;Table1[[#This Row],[sheet]]&amp;"'!$A$8:$T$42"),Table1[[#This Row],[r]],FALSE)),"",VLOOKUP(Table1[[#This Row],[item]],INDIRECT("'"&amp;Table1[[#This Row],[sheet]]&amp;"'!$A$8:$T$42"),Table1[[#This Row],[r]],FALSE))</f>
        <v>0</v>
      </c>
      <c r="AE2345" s="72" t="str">
        <f>IF(VLOOKUP(Table1[[#This Row],[sheet]],Prg!$A$7:$J$31,10,FALSE)="","",VLOOKUP(Table1[[#This Row],[sheet]],Prg!$A$7:$J$31,10,FALSE)*1)</f>
        <v/>
      </c>
      <c r="AF2345" s="72">
        <f>VLOOKUP(Table1[[#This Row],[sheet]],Prg!$A$7:$J$31,5,FALSE)</f>
        <v>0</v>
      </c>
      <c r="AG2345" s="72">
        <f>ROW()</f>
        <v>2345</v>
      </c>
    </row>
    <row r="2346" spans="24:33" hidden="1" x14ac:dyDescent="0.3">
      <c r="X2346" s="66">
        <v>13</v>
      </c>
      <c r="Y2346" s="66" t="s">
        <v>485</v>
      </c>
      <c r="Z2346" s="66" t="s">
        <v>472</v>
      </c>
      <c r="AA2346" s="66" t="str">
        <f>IF(OR(VLOOKUP(Table1[[#This Row],[sheet]],Prg!$A$7:$F$31,6,FALSE)=Prg!$O$2,VLOOKUP(Table1[[#This Row],[sheet]],Prg!$A$7:$F$31,6,FALSE)=Prg!$O$3),"Yes","No")</f>
        <v>No</v>
      </c>
      <c r="AB2346" s="66" t="s">
        <v>2</v>
      </c>
      <c r="AC2346" s="72">
        <v>20</v>
      </c>
      <c r="AD2346" s="66">
        <f ca="1">IF(ISERROR(VLOOKUP(Table1[[#This Row],[item]],INDIRECT("'"&amp;Table1[[#This Row],[sheet]]&amp;"'!$A$8:$T$42"),Table1[[#This Row],[r]],FALSE)),"",VLOOKUP(Table1[[#This Row],[item]],INDIRECT("'"&amp;Table1[[#This Row],[sheet]]&amp;"'!$A$8:$T$42"),Table1[[#This Row],[r]],FALSE))</f>
        <v>0</v>
      </c>
      <c r="AE2346" s="72" t="str">
        <f>IF(VLOOKUP(Table1[[#This Row],[sheet]],Prg!$A$7:$J$31,10,FALSE)="","",VLOOKUP(Table1[[#This Row],[sheet]],Prg!$A$7:$J$31,10,FALSE)*1)</f>
        <v/>
      </c>
      <c r="AF2346" s="72">
        <f>VLOOKUP(Table1[[#This Row],[sheet]],Prg!$A$7:$J$31,5,FALSE)</f>
        <v>0</v>
      </c>
      <c r="AG2346" s="72">
        <f>ROW()</f>
        <v>2346</v>
      </c>
    </row>
    <row r="2347" spans="24:33" hidden="1" x14ac:dyDescent="0.3">
      <c r="X2347" s="66">
        <v>13</v>
      </c>
      <c r="Y2347" s="66" t="s">
        <v>486</v>
      </c>
      <c r="Z2347" s="66" t="s">
        <v>31</v>
      </c>
      <c r="AA2347" s="66" t="str">
        <f>IF(OR(VLOOKUP(Table1[[#This Row],[sheet]],Prg!$A$7:$F$31,6,FALSE)=Prg!$O$2,VLOOKUP(Table1[[#This Row],[sheet]],Prg!$A$7:$F$31,6,FALSE)=Prg!$O$3),"Yes","No")</f>
        <v>No</v>
      </c>
      <c r="AB2347" s="66" t="s">
        <v>2</v>
      </c>
      <c r="AC2347" s="72">
        <v>20</v>
      </c>
      <c r="AD2347" s="66">
        <f ca="1">IF(ISERROR(VLOOKUP(Table1[[#This Row],[item]],INDIRECT("'"&amp;Table1[[#This Row],[sheet]]&amp;"'!$A$8:$T$42"),Table1[[#This Row],[r]],FALSE)),"",VLOOKUP(Table1[[#This Row],[item]],INDIRECT("'"&amp;Table1[[#This Row],[sheet]]&amp;"'!$A$8:$T$42"),Table1[[#This Row],[r]],FALSE))</f>
        <v>0</v>
      </c>
      <c r="AE2347" s="72" t="str">
        <f>IF(VLOOKUP(Table1[[#This Row],[sheet]],Prg!$A$7:$J$31,10,FALSE)="","",VLOOKUP(Table1[[#This Row],[sheet]],Prg!$A$7:$J$31,10,FALSE)*1)</f>
        <v/>
      </c>
      <c r="AF2347" s="72">
        <f>VLOOKUP(Table1[[#This Row],[sheet]],Prg!$A$7:$J$31,5,FALSE)</f>
        <v>0</v>
      </c>
      <c r="AG2347" s="72">
        <f>ROW()</f>
        <v>2347</v>
      </c>
    </row>
    <row r="2348" spans="24:33" hidden="1" x14ac:dyDescent="0.3">
      <c r="X2348" s="66">
        <v>14</v>
      </c>
      <c r="Y2348" s="70" t="s">
        <v>487</v>
      </c>
      <c r="Z2348" s="70" t="s">
        <v>12</v>
      </c>
      <c r="AA2348" s="70" t="str">
        <f>IF(OR(VLOOKUP(Table1[[#This Row],[sheet]],Prg!$A$7:$F$31,6,FALSE)=Prg!$O$2,VLOOKUP(Table1[[#This Row],[sheet]],Prg!$A$7:$F$31,6,FALSE)=Prg!$O$3),"Yes","No")</f>
        <v>No</v>
      </c>
      <c r="AB2348" s="70">
        <v>2022</v>
      </c>
      <c r="AC2348" s="72">
        <v>15</v>
      </c>
      <c r="AD2348" s="66">
        <f ca="1">IF(ISERROR(VLOOKUP(Table1[[#This Row],[item]],INDIRECT("'"&amp;Table1[[#This Row],[sheet]]&amp;"'!$A$8:$T$42"),Table1[[#This Row],[r]],FALSE)),"",VLOOKUP(Table1[[#This Row],[item]],INDIRECT("'"&amp;Table1[[#This Row],[sheet]]&amp;"'!$A$8:$T$42"),Table1[[#This Row],[r]],FALSE))</f>
        <v>0</v>
      </c>
      <c r="AE2348" s="72" t="str">
        <f>IF(VLOOKUP(Table1[[#This Row],[sheet]],Prg!$A$7:$J$31,10,FALSE)="","",VLOOKUP(Table1[[#This Row],[sheet]],Prg!$A$7:$J$31,10,FALSE)*1)</f>
        <v/>
      </c>
      <c r="AF2348" s="72">
        <f>VLOOKUP(Table1[[#This Row],[sheet]],Prg!$A$7:$J$31,5,FALSE)</f>
        <v>0</v>
      </c>
      <c r="AG2348" s="72">
        <f>ROW()</f>
        <v>2348</v>
      </c>
    </row>
    <row r="2349" spans="24:33" hidden="1" x14ac:dyDescent="0.3">
      <c r="X2349" s="66">
        <v>14</v>
      </c>
      <c r="Y2349" s="66" t="s">
        <v>488</v>
      </c>
      <c r="Z2349" s="66" t="s">
        <v>13</v>
      </c>
      <c r="AA2349" s="66" t="str">
        <f>IF(OR(VLOOKUP(Table1[[#This Row],[sheet]],Prg!$A$7:$F$31,6,FALSE)=Prg!$O$2,VLOOKUP(Table1[[#This Row],[sheet]],Prg!$A$7:$F$31,6,FALSE)=Prg!$O$3),"Yes","No")</f>
        <v>No</v>
      </c>
      <c r="AB2349" s="66">
        <v>2022</v>
      </c>
      <c r="AC2349" s="72">
        <v>15</v>
      </c>
      <c r="AD2349" s="66">
        <f ca="1">IF(ISERROR(VLOOKUP(Table1[[#This Row],[item]],INDIRECT("'"&amp;Table1[[#This Row],[sheet]]&amp;"'!$A$8:$T$42"),Table1[[#This Row],[r]],FALSE)),"",VLOOKUP(Table1[[#This Row],[item]],INDIRECT("'"&amp;Table1[[#This Row],[sheet]]&amp;"'!$A$8:$T$42"),Table1[[#This Row],[r]],FALSE))</f>
        <v>0</v>
      </c>
      <c r="AE2349" s="72" t="str">
        <f>IF(VLOOKUP(Table1[[#This Row],[sheet]],Prg!$A$7:$J$31,10,FALSE)="","",VLOOKUP(Table1[[#This Row],[sheet]],Prg!$A$7:$J$31,10,FALSE)*1)</f>
        <v/>
      </c>
      <c r="AF2349" s="72">
        <f>VLOOKUP(Table1[[#This Row],[sheet]],Prg!$A$7:$J$31,5,FALSE)</f>
        <v>0</v>
      </c>
      <c r="AG2349" s="72">
        <f>ROW()</f>
        <v>2349</v>
      </c>
    </row>
    <row r="2350" spans="24:33" hidden="1" x14ac:dyDescent="0.3">
      <c r="X2350" s="66">
        <v>14</v>
      </c>
      <c r="Y2350" s="66" t="s">
        <v>489</v>
      </c>
      <c r="Z2350" s="66" t="s">
        <v>14</v>
      </c>
      <c r="AA2350" s="66" t="str">
        <f>IF(OR(VLOOKUP(Table1[[#This Row],[sheet]],Prg!$A$7:$F$31,6,FALSE)=Prg!$O$2,VLOOKUP(Table1[[#This Row],[sheet]],Prg!$A$7:$F$31,6,FALSE)=Prg!$O$3),"Yes","No")</f>
        <v>No</v>
      </c>
      <c r="AB2350" s="66">
        <v>2022</v>
      </c>
      <c r="AC2350" s="72">
        <v>15</v>
      </c>
      <c r="AD2350" s="66">
        <f ca="1">IF(ISERROR(VLOOKUP(Table1[[#This Row],[item]],INDIRECT("'"&amp;Table1[[#This Row],[sheet]]&amp;"'!$A$8:$T$42"),Table1[[#This Row],[r]],FALSE)),"",VLOOKUP(Table1[[#This Row],[item]],INDIRECT("'"&amp;Table1[[#This Row],[sheet]]&amp;"'!$A$8:$T$42"),Table1[[#This Row],[r]],FALSE))</f>
        <v>0</v>
      </c>
      <c r="AE2350" s="72" t="str">
        <f>IF(VLOOKUP(Table1[[#This Row],[sheet]],Prg!$A$7:$J$31,10,FALSE)="","",VLOOKUP(Table1[[#This Row],[sheet]],Prg!$A$7:$J$31,10,FALSE)*1)</f>
        <v/>
      </c>
      <c r="AF2350" s="72">
        <f>VLOOKUP(Table1[[#This Row],[sheet]],Prg!$A$7:$J$31,5,FALSE)</f>
        <v>0</v>
      </c>
      <c r="AG2350" s="72">
        <f>ROW()</f>
        <v>2350</v>
      </c>
    </row>
    <row r="2351" spans="24:33" hidden="1" x14ac:dyDescent="0.3">
      <c r="X2351" s="66">
        <v>14</v>
      </c>
      <c r="Y2351" s="66" t="s">
        <v>490</v>
      </c>
      <c r="Z2351" s="66" t="s">
        <v>464</v>
      </c>
      <c r="AA2351" s="66" t="str">
        <f>IF(OR(VLOOKUP(Table1[[#This Row],[sheet]],Prg!$A$7:$F$31,6,FALSE)=Prg!$O$2,VLOOKUP(Table1[[#This Row],[sheet]],Prg!$A$7:$F$31,6,FALSE)=Prg!$O$3),"Yes","No")</f>
        <v>No</v>
      </c>
      <c r="AB2351" s="66">
        <v>2022</v>
      </c>
      <c r="AC2351" s="72">
        <v>15</v>
      </c>
      <c r="AD2351" s="66">
        <f ca="1">IF(ISERROR(VLOOKUP(Table1[[#This Row],[item]],INDIRECT("'"&amp;Table1[[#This Row],[sheet]]&amp;"'!$A$8:$T$42"),Table1[[#This Row],[r]],FALSE)),"",VLOOKUP(Table1[[#This Row],[item]],INDIRECT("'"&amp;Table1[[#This Row],[sheet]]&amp;"'!$A$8:$T$42"),Table1[[#This Row],[r]],FALSE))</f>
        <v>0</v>
      </c>
      <c r="AE2351" s="72" t="str">
        <f>IF(VLOOKUP(Table1[[#This Row],[sheet]],Prg!$A$7:$J$31,10,FALSE)="","",VLOOKUP(Table1[[#This Row],[sheet]],Prg!$A$7:$J$31,10,FALSE)*1)</f>
        <v/>
      </c>
      <c r="AF2351" s="72">
        <f>VLOOKUP(Table1[[#This Row],[sheet]],Prg!$A$7:$J$31,5,FALSE)</f>
        <v>0</v>
      </c>
      <c r="AG2351" s="72">
        <f>ROW()</f>
        <v>2351</v>
      </c>
    </row>
    <row r="2352" spans="24:33" hidden="1" x14ac:dyDescent="0.3">
      <c r="X2352" s="66">
        <v>14</v>
      </c>
      <c r="Y2352" s="66" t="s">
        <v>491</v>
      </c>
      <c r="Z2352" s="66" t="s">
        <v>15</v>
      </c>
      <c r="AA2352" s="66" t="str">
        <f>IF(OR(VLOOKUP(Table1[[#This Row],[sheet]],Prg!$A$7:$F$31,6,FALSE)=Prg!$O$2,VLOOKUP(Table1[[#This Row],[sheet]],Prg!$A$7:$F$31,6,FALSE)=Prg!$O$3),"Yes","No")</f>
        <v>No</v>
      </c>
      <c r="AB2352" s="66">
        <v>2022</v>
      </c>
      <c r="AC2352" s="72">
        <v>15</v>
      </c>
      <c r="AD2352" s="66">
        <f ca="1">IF(ISERROR(VLOOKUP(Table1[[#This Row],[item]],INDIRECT("'"&amp;Table1[[#This Row],[sheet]]&amp;"'!$A$8:$T$42"),Table1[[#This Row],[r]],FALSE)),"",VLOOKUP(Table1[[#This Row],[item]],INDIRECT("'"&amp;Table1[[#This Row],[sheet]]&amp;"'!$A$8:$T$42"),Table1[[#This Row],[r]],FALSE))</f>
        <v>0</v>
      </c>
      <c r="AE2352" s="72" t="str">
        <f>IF(VLOOKUP(Table1[[#This Row],[sheet]],Prg!$A$7:$J$31,10,FALSE)="","",VLOOKUP(Table1[[#This Row],[sheet]],Prg!$A$7:$J$31,10,FALSE)*1)</f>
        <v/>
      </c>
      <c r="AF2352" s="72">
        <f>VLOOKUP(Table1[[#This Row],[sheet]],Prg!$A$7:$J$31,5,FALSE)</f>
        <v>0</v>
      </c>
      <c r="AG2352" s="72">
        <f>ROW()</f>
        <v>2352</v>
      </c>
    </row>
    <row r="2353" spans="24:33" hidden="1" x14ac:dyDescent="0.3">
      <c r="X2353" s="66">
        <v>14</v>
      </c>
      <c r="Y2353" s="66" t="s">
        <v>492</v>
      </c>
      <c r="Z2353" s="66" t="s">
        <v>16</v>
      </c>
      <c r="AA2353" s="66" t="str">
        <f>IF(OR(VLOOKUP(Table1[[#This Row],[sheet]],Prg!$A$7:$F$31,6,FALSE)=Prg!$O$2,VLOOKUP(Table1[[#This Row],[sheet]],Prg!$A$7:$F$31,6,FALSE)=Prg!$O$3),"Yes","No")</f>
        <v>No</v>
      </c>
      <c r="AB2353" s="66">
        <v>2022</v>
      </c>
      <c r="AC2353" s="72">
        <v>15</v>
      </c>
      <c r="AD2353" s="66">
        <f ca="1">IF(ISERROR(VLOOKUP(Table1[[#This Row],[item]],INDIRECT("'"&amp;Table1[[#This Row],[sheet]]&amp;"'!$A$8:$T$42"),Table1[[#This Row],[r]],FALSE)),"",VLOOKUP(Table1[[#This Row],[item]],INDIRECT("'"&amp;Table1[[#This Row],[sheet]]&amp;"'!$A$8:$T$42"),Table1[[#This Row],[r]],FALSE))</f>
        <v>0</v>
      </c>
      <c r="AE2353" s="72" t="str">
        <f>IF(VLOOKUP(Table1[[#This Row],[sheet]],Prg!$A$7:$J$31,10,FALSE)="","",VLOOKUP(Table1[[#This Row],[sheet]],Prg!$A$7:$J$31,10,FALSE)*1)</f>
        <v/>
      </c>
      <c r="AF2353" s="72">
        <f>VLOOKUP(Table1[[#This Row],[sheet]],Prg!$A$7:$J$31,5,FALSE)</f>
        <v>0</v>
      </c>
      <c r="AG2353" s="72">
        <f>ROW()</f>
        <v>2353</v>
      </c>
    </row>
    <row r="2354" spans="24:33" hidden="1" x14ac:dyDescent="0.3">
      <c r="X2354" s="66">
        <v>14</v>
      </c>
      <c r="Y2354" s="66" t="s">
        <v>493</v>
      </c>
      <c r="Z2354" s="66" t="s">
        <v>17</v>
      </c>
      <c r="AA2354" s="66" t="str">
        <f>IF(OR(VLOOKUP(Table1[[#This Row],[sheet]],Prg!$A$7:$F$31,6,FALSE)=Prg!$O$2,VLOOKUP(Table1[[#This Row],[sheet]],Prg!$A$7:$F$31,6,FALSE)=Prg!$O$3),"Yes","No")</f>
        <v>No</v>
      </c>
      <c r="AB2354" s="66">
        <v>2022</v>
      </c>
      <c r="AC2354" s="72">
        <v>15</v>
      </c>
      <c r="AD2354" s="66">
        <f ca="1">IF(ISERROR(VLOOKUP(Table1[[#This Row],[item]],INDIRECT("'"&amp;Table1[[#This Row],[sheet]]&amp;"'!$A$8:$T$42"),Table1[[#This Row],[r]],FALSE)),"",VLOOKUP(Table1[[#This Row],[item]],INDIRECT("'"&amp;Table1[[#This Row],[sheet]]&amp;"'!$A$8:$T$42"),Table1[[#This Row],[r]],FALSE))</f>
        <v>0</v>
      </c>
      <c r="AE2354" s="72" t="str">
        <f>IF(VLOOKUP(Table1[[#This Row],[sheet]],Prg!$A$7:$J$31,10,FALSE)="","",VLOOKUP(Table1[[#This Row],[sheet]],Prg!$A$7:$J$31,10,FALSE)*1)</f>
        <v/>
      </c>
      <c r="AF2354" s="72">
        <f>VLOOKUP(Table1[[#This Row],[sheet]],Prg!$A$7:$J$31,5,FALSE)</f>
        <v>0</v>
      </c>
      <c r="AG2354" s="72">
        <f>ROW()</f>
        <v>2354</v>
      </c>
    </row>
    <row r="2355" spans="24:33" hidden="1" x14ac:dyDescent="0.3">
      <c r="X2355" s="66">
        <v>14</v>
      </c>
      <c r="Y2355" s="66" t="s">
        <v>494</v>
      </c>
      <c r="Z2355" s="66" t="s">
        <v>465</v>
      </c>
      <c r="AA2355" s="66" t="str">
        <f>IF(OR(VLOOKUP(Table1[[#This Row],[sheet]],Prg!$A$7:$F$31,6,FALSE)=Prg!$O$2,VLOOKUP(Table1[[#This Row],[sheet]],Prg!$A$7:$F$31,6,FALSE)=Prg!$O$3),"Yes","No")</f>
        <v>No</v>
      </c>
      <c r="AB2355" s="66">
        <v>2022</v>
      </c>
      <c r="AC2355" s="72">
        <v>15</v>
      </c>
      <c r="AD2355" s="66">
        <f ca="1">IF(ISERROR(VLOOKUP(Table1[[#This Row],[item]],INDIRECT("'"&amp;Table1[[#This Row],[sheet]]&amp;"'!$A$8:$T$42"),Table1[[#This Row],[r]],FALSE)),"",VLOOKUP(Table1[[#This Row],[item]],INDIRECT("'"&amp;Table1[[#This Row],[sheet]]&amp;"'!$A$8:$T$42"),Table1[[#This Row],[r]],FALSE))</f>
        <v>0</v>
      </c>
      <c r="AE2355" s="72" t="str">
        <f>IF(VLOOKUP(Table1[[#This Row],[sheet]],Prg!$A$7:$J$31,10,FALSE)="","",VLOOKUP(Table1[[#This Row],[sheet]],Prg!$A$7:$J$31,10,FALSE)*1)</f>
        <v/>
      </c>
      <c r="AF2355" s="72">
        <f>VLOOKUP(Table1[[#This Row],[sheet]],Prg!$A$7:$J$31,5,FALSE)</f>
        <v>0</v>
      </c>
      <c r="AG2355" s="72">
        <f>ROW()</f>
        <v>2355</v>
      </c>
    </row>
    <row r="2356" spans="24:33" hidden="1" x14ac:dyDescent="0.3">
      <c r="X2356" s="66">
        <v>14</v>
      </c>
      <c r="Y2356" s="66" t="s">
        <v>495</v>
      </c>
      <c r="Z2356" s="66" t="s">
        <v>18</v>
      </c>
      <c r="AA2356" s="66" t="str">
        <f>IF(OR(VLOOKUP(Table1[[#This Row],[sheet]],Prg!$A$7:$F$31,6,FALSE)=Prg!$O$2,VLOOKUP(Table1[[#This Row],[sheet]],Prg!$A$7:$F$31,6,FALSE)=Prg!$O$3),"Yes","No")</f>
        <v>No</v>
      </c>
      <c r="AB2356" s="66">
        <v>2022</v>
      </c>
      <c r="AC2356" s="72">
        <v>15</v>
      </c>
      <c r="AD2356" s="66">
        <f ca="1">IF(ISERROR(VLOOKUP(Table1[[#This Row],[item]],INDIRECT("'"&amp;Table1[[#This Row],[sheet]]&amp;"'!$A$8:$T$42"),Table1[[#This Row],[r]],FALSE)),"",VLOOKUP(Table1[[#This Row],[item]],INDIRECT("'"&amp;Table1[[#This Row],[sheet]]&amp;"'!$A$8:$T$42"),Table1[[#This Row],[r]],FALSE))</f>
        <v>0</v>
      </c>
      <c r="AE2356" s="72" t="str">
        <f>IF(VLOOKUP(Table1[[#This Row],[sheet]],Prg!$A$7:$J$31,10,FALSE)="","",VLOOKUP(Table1[[#This Row],[sheet]],Prg!$A$7:$J$31,10,FALSE)*1)</f>
        <v/>
      </c>
      <c r="AF2356" s="72">
        <f>VLOOKUP(Table1[[#This Row],[sheet]],Prg!$A$7:$J$31,5,FALSE)</f>
        <v>0</v>
      </c>
      <c r="AG2356" s="72">
        <f>ROW()</f>
        <v>2356</v>
      </c>
    </row>
    <row r="2357" spans="24:33" hidden="1" x14ac:dyDescent="0.3">
      <c r="X2357" s="66">
        <v>14</v>
      </c>
      <c r="Y2357" s="66" t="s">
        <v>496</v>
      </c>
      <c r="Z2357" s="66" t="s">
        <v>19</v>
      </c>
      <c r="AA2357" s="66" t="str">
        <f>IF(OR(VLOOKUP(Table1[[#This Row],[sheet]],Prg!$A$7:$F$31,6,FALSE)=Prg!$O$2,VLOOKUP(Table1[[#This Row],[sheet]],Prg!$A$7:$F$31,6,FALSE)=Prg!$O$3),"Yes","No")</f>
        <v>No</v>
      </c>
      <c r="AB2357" s="66">
        <v>2022</v>
      </c>
      <c r="AC2357" s="72">
        <v>15</v>
      </c>
      <c r="AD2357" s="66">
        <f ca="1">IF(ISERROR(VLOOKUP(Table1[[#This Row],[item]],INDIRECT("'"&amp;Table1[[#This Row],[sheet]]&amp;"'!$A$8:$T$42"),Table1[[#This Row],[r]],FALSE)),"",VLOOKUP(Table1[[#This Row],[item]],INDIRECT("'"&amp;Table1[[#This Row],[sheet]]&amp;"'!$A$8:$T$42"),Table1[[#This Row],[r]],FALSE))</f>
        <v>0</v>
      </c>
      <c r="AE2357" s="72" t="str">
        <f>IF(VLOOKUP(Table1[[#This Row],[sheet]],Prg!$A$7:$J$31,10,FALSE)="","",VLOOKUP(Table1[[#This Row],[sheet]],Prg!$A$7:$J$31,10,FALSE)*1)</f>
        <v/>
      </c>
      <c r="AF2357" s="72">
        <f>VLOOKUP(Table1[[#This Row],[sheet]],Prg!$A$7:$J$31,5,FALSE)</f>
        <v>0</v>
      </c>
      <c r="AG2357" s="72">
        <f>ROW()</f>
        <v>2357</v>
      </c>
    </row>
    <row r="2358" spans="24:33" hidden="1" x14ac:dyDescent="0.3">
      <c r="X2358" s="66">
        <v>14</v>
      </c>
      <c r="Y2358" s="66" t="s">
        <v>497</v>
      </c>
      <c r="Z2358" s="66" t="s">
        <v>20</v>
      </c>
      <c r="AA2358" s="66" t="str">
        <f>IF(OR(VLOOKUP(Table1[[#This Row],[sheet]],Prg!$A$7:$F$31,6,FALSE)=Prg!$O$2,VLOOKUP(Table1[[#This Row],[sheet]],Prg!$A$7:$F$31,6,FALSE)=Prg!$O$3),"Yes","No")</f>
        <v>No</v>
      </c>
      <c r="AB2358" s="66">
        <v>2022</v>
      </c>
      <c r="AC2358" s="72">
        <v>15</v>
      </c>
      <c r="AD2358" s="66">
        <f ca="1">IF(ISERROR(VLOOKUP(Table1[[#This Row],[item]],INDIRECT("'"&amp;Table1[[#This Row],[sheet]]&amp;"'!$A$8:$T$42"),Table1[[#This Row],[r]],FALSE)),"",VLOOKUP(Table1[[#This Row],[item]],INDIRECT("'"&amp;Table1[[#This Row],[sheet]]&amp;"'!$A$8:$T$42"),Table1[[#This Row],[r]],FALSE))</f>
        <v>0</v>
      </c>
      <c r="AE2358" s="72" t="str">
        <f>IF(VLOOKUP(Table1[[#This Row],[sheet]],Prg!$A$7:$J$31,10,FALSE)="","",VLOOKUP(Table1[[#This Row],[sheet]],Prg!$A$7:$J$31,10,FALSE)*1)</f>
        <v/>
      </c>
      <c r="AF2358" s="72">
        <f>VLOOKUP(Table1[[#This Row],[sheet]],Prg!$A$7:$J$31,5,FALSE)</f>
        <v>0</v>
      </c>
      <c r="AG2358" s="72">
        <f>ROW()</f>
        <v>2358</v>
      </c>
    </row>
    <row r="2359" spans="24:33" hidden="1" x14ac:dyDescent="0.3">
      <c r="X2359" s="66">
        <v>14</v>
      </c>
      <c r="Y2359" s="66" t="s">
        <v>498</v>
      </c>
      <c r="Z2359" s="66" t="s">
        <v>466</v>
      </c>
      <c r="AA2359" s="66" t="str">
        <f>IF(OR(VLOOKUP(Table1[[#This Row],[sheet]],Prg!$A$7:$F$31,6,FALSE)=Prg!$O$2,VLOOKUP(Table1[[#This Row],[sheet]],Prg!$A$7:$F$31,6,FALSE)=Prg!$O$3),"Yes","No")</f>
        <v>No</v>
      </c>
      <c r="AB2359" s="66">
        <v>2022</v>
      </c>
      <c r="AC2359" s="72">
        <v>15</v>
      </c>
      <c r="AD2359" s="66">
        <f ca="1">IF(ISERROR(VLOOKUP(Table1[[#This Row],[item]],INDIRECT("'"&amp;Table1[[#This Row],[sheet]]&amp;"'!$A$8:$T$42"),Table1[[#This Row],[r]],FALSE)),"",VLOOKUP(Table1[[#This Row],[item]],INDIRECT("'"&amp;Table1[[#This Row],[sheet]]&amp;"'!$A$8:$T$42"),Table1[[#This Row],[r]],FALSE))</f>
        <v>0</v>
      </c>
      <c r="AE2359" s="72" t="str">
        <f>IF(VLOOKUP(Table1[[#This Row],[sheet]],Prg!$A$7:$J$31,10,FALSE)="","",VLOOKUP(Table1[[#This Row],[sheet]],Prg!$A$7:$J$31,10,FALSE)*1)</f>
        <v/>
      </c>
      <c r="AF2359" s="72">
        <f>VLOOKUP(Table1[[#This Row],[sheet]],Prg!$A$7:$J$31,5,FALSE)</f>
        <v>0</v>
      </c>
      <c r="AG2359" s="72">
        <f>ROW()</f>
        <v>2359</v>
      </c>
    </row>
    <row r="2360" spans="24:33" hidden="1" x14ac:dyDescent="0.3">
      <c r="X2360" s="66">
        <v>14</v>
      </c>
      <c r="Y2360" s="66" t="s">
        <v>499</v>
      </c>
      <c r="Z2360" s="66" t="s">
        <v>21</v>
      </c>
      <c r="AA2360" s="66" t="str">
        <f>IF(OR(VLOOKUP(Table1[[#This Row],[sheet]],Prg!$A$7:$F$31,6,FALSE)=Prg!$O$2,VLOOKUP(Table1[[#This Row],[sheet]],Prg!$A$7:$F$31,6,FALSE)=Prg!$O$3),"Yes","No")</f>
        <v>No</v>
      </c>
      <c r="AB2360" s="66">
        <v>2022</v>
      </c>
      <c r="AC2360" s="72">
        <v>15</v>
      </c>
      <c r="AD2360" s="66">
        <f ca="1">IF(ISERROR(VLOOKUP(Table1[[#This Row],[item]],INDIRECT("'"&amp;Table1[[#This Row],[sheet]]&amp;"'!$A$8:$T$42"),Table1[[#This Row],[r]],FALSE)),"",VLOOKUP(Table1[[#This Row],[item]],INDIRECT("'"&amp;Table1[[#This Row],[sheet]]&amp;"'!$A$8:$T$42"),Table1[[#This Row],[r]],FALSE))</f>
        <v>0</v>
      </c>
      <c r="AE2360" s="72" t="str">
        <f>IF(VLOOKUP(Table1[[#This Row],[sheet]],Prg!$A$7:$J$31,10,FALSE)="","",VLOOKUP(Table1[[#This Row],[sheet]],Prg!$A$7:$J$31,10,FALSE)*1)</f>
        <v/>
      </c>
      <c r="AF2360" s="72">
        <f>VLOOKUP(Table1[[#This Row],[sheet]],Prg!$A$7:$J$31,5,FALSE)</f>
        <v>0</v>
      </c>
      <c r="AG2360" s="72">
        <f>ROW()</f>
        <v>2360</v>
      </c>
    </row>
    <row r="2361" spans="24:33" hidden="1" x14ac:dyDescent="0.3">
      <c r="X2361" s="66">
        <v>14</v>
      </c>
      <c r="Y2361" s="66" t="s">
        <v>500</v>
      </c>
      <c r="Z2361" s="66" t="s">
        <v>22</v>
      </c>
      <c r="AA2361" s="66" t="str">
        <f>IF(OR(VLOOKUP(Table1[[#This Row],[sheet]],Prg!$A$7:$F$31,6,FALSE)=Prg!$O$2,VLOOKUP(Table1[[#This Row],[sheet]],Prg!$A$7:$F$31,6,FALSE)=Prg!$O$3),"Yes","No")</f>
        <v>No</v>
      </c>
      <c r="AB2361" s="66">
        <v>2022</v>
      </c>
      <c r="AC2361" s="72">
        <v>15</v>
      </c>
      <c r="AD2361" s="66">
        <f ca="1">IF(ISERROR(VLOOKUP(Table1[[#This Row],[item]],INDIRECT("'"&amp;Table1[[#This Row],[sheet]]&amp;"'!$A$8:$T$42"),Table1[[#This Row],[r]],FALSE)),"",VLOOKUP(Table1[[#This Row],[item]],INDIRECT("'"&amp;Table1[[#This Row],[sheet]]&amp;"'!$A$8:$T$42"),Table1[[#This Row],[r]],FALSE))</f>
        <v>0</v>
      </c>
      <c r="AE2361" s="72" t="str">
        <f>IF(VLOOKUP(Table1[[#This Row],[sheet]],Prg!$A$7:$J$31,10,FALSE)="","",VLOOKUP(Table1[[#This Row],[sheet]],Prg!$A$7:$J$31,10,FALSE)*1)</f>
        <v/>
      </c>
      <c r="AF2361" s="72">
        <f>VLOOKUP(Table1[[#This Row],[sheet]],Prg!$A$7:$J$31,5,FALSE)</f>
        <v>0</v>
      </c>
      <c r="AG2361" s="72">
        <f>ROW()</f>
        <v>2361</v>
      </c>
    </row>
    <row r="2362" spans="24:33" hidden="1" x14ac:dyDescent="0.3">
      <c r="X2362" s="66">
        <v>14</v>
      </c>
      <c r="Y2362" s="66" t="s">
        <v>501</v>
      </c>
      <c r="Z2362" s="66" t="s">
        <v>23</v>
      </c>
      <c r="AA2362" s="66" t="str">
        <f>IF(OR(VLOOKUP(Table1[[#This Row],[sheet]],Prg!$A$7:$F$31,6,FALSE)=Prg!$O$2,VLOOKUP(Table1[[#This Row],[sheet]],Prg!$A$7:$F$31,6,FALSE)=Prg!$O$3),"Yes","No")</f>
        <v>No</v>
      </c>
      <c r="AB2362" s="66">
        <v>2022</v>
      </c>
      <c r="AC2362" s="72">
        <v>15</v>
      </c>
      <c r="AD2362" s="66">
        <f ca="1">IF(ISERROR(VLOOKUP(Table1[[#This Row],[item]],INDIRECT("'"&amp;Table1[[#This Row],[sheet]]&amp;"'!$A$8:$T$42"),Table1[[#This Row],[r]],FALSE)),"",VLOOKUP(Table1[[#This Row],[item]],INDIRECT("'"&amp;Table1[[#This Row],[sheet]]&amp;"'!$A$8:$T$42"),Table1[[#This Row],[r]],FALSE))</f>
        <v>0</v>
      </c>
      <c r="AE2362" s="72" t="str">
        <f>IF(VLOOKUP(Table1[[#This Row],[sheet]],Prg!$A$7:$J$31,10,FALSE)="","",VLOOKUP(Table1[[#This Row],[sheet]],Prg!$A$7:$J$31,10,FALSE)*1)</f>
        <v/>
      </c>
      <c r="AF2362" s="72">
        <f>VLOOKUP(Table1[[#This Row],[sheet]],Prg!$A$7:$J$31,5,FALSE)</f>
        <v>0</v>
      </c>
      <c r="AG2362" s="72">
        <f>ROW()</f>
        <v>2362</v>
      </c>
    </row>
    <row r="2363" spans="24:33" hidden="1" x14ac:dyDescent="0.3">
      <c r="X2363" s="66">
        <v>14</v>
      </c>
      <c r="Y2363" s="66" t="s">
        <v>502</v>
      </c>
      <c r="Z2363" s="66" t="s">
        <v>467</v>
      </c>
      <c r="AA2363" s="66" t="str">
        <f>IF(OR(VLOOKUP(Table1[[#This Row],[sheet]],Prg!$A$7:$F$31,6,FALSE)=Prg!$O$2,VLOOKUP(Table1[[#This Row],[sheet]],Prg!$A$7:$F$31,6,FALSE)=Prg!$O$3),"Yes","No")</f>
        <v>No</v>
      </c>
      <c r="AB2363" s="66">
        <v>2022</v>
      </c>
      <c r="AC2363" s="72">
        <v>15</v>
      </c>
      <c r="AD2363" s="66">
        <f ca="1">IF(ISERROR(VLOOKUP(Table1[[#This Row],[item]],INDIRECT("'"&amp;Table1[[#This Row],[sheet]]&amp;"'!$A$8:$T$42"),Table1[[#This Row],[r]],FALSE)),"",VLOOKUP(Table1[[#This Row],[item]],INDIRECT("'"&amp;Table1[[#This Row],[sheet]]&amp;"'!$A$8:$T$42"),Table1[[#This Row],[r]],FALSE))</f>
        <v>0</v>
      </c>
      <c r="AE2363" s="72" t="str">
        <f>IF(VLOOKUP(Table1[[#This Row],[sheet]],Prg!$A$7:$J$31,10,FALSE)="","",VLOOKUP(Table1[[#This Row],[sheet]],Prg!$A$7:$J$31,10,FALSE)*1)</f>
        <v/>
      </c>
      <c r="AF2363" s="72">
        <f>VLOOKUP(Table1[[#This Row],[sheet]],Prg!$A$7:$J$31,5,FALSE)</f>
        <v>0</v>
      </c>
      <c r="AG2363" s="72">
        <f>ROW()</f>
        <v>2363</v>
      </c>
    </row>
    <row r="2364" spans="24:33" hidden="1" x14ac:dyDescent="0.3">
      <c r="X2364" s="66">
        <v>14</v>
      </c>
      <c r="Y2364" s="66" t="s">
        <v>473</v>
      </c>
      <c r="Z2364" s="66" t="s">
        <v>1</v>
      </c>
      <c r="AA2364" s="66" t="str">
        <f>IF(OR(VLOOKUP(Table1[[#This Row],[sheet]],Prg!$A$7:$F$31,6,FALSE)=Prg!$O$2,VLOOKUP(Table1[[#This Row],[sheet]],Prg!$A$7:$F$31,6,FALSE)=Prg!$O$3),"Yes","No")</f>
        <v>No</v>
      </c>
      <c r="AB2364" s="66">
        <v>2022</v>
      </c>
      <c r="AC2364" s="72">
        <v>15</v>
      </c>
      <c r="AD2364" s="66">
        <f ca="1">IF(ISERROR(VLOOKUP(Table1[[#This Row],[item]],INDIRECT("'"&amp;Table1[[#This Row],[sheet]]&amp;"'!$A$8:$T$42"),Table1[[#This Row],[r]],FALSE)),"",VLOOKUP(Table1[[#This Row],[item]],INDIRECT("'"&amp;Table1[[#This Row],[sheet]]&amp;"'!$A$8:$T$42"),Table1[[#This Row],[r]],FALSE))</f>
        <v>0</v>
      </c>
      <c r="AE2364" s="72" t="str">
        <f>IF(VLOOKUP(Table1[[#This Row],[sheet]],Prg!$A$7:$J$31,10,FALSE)="","",VLOOKUP(Table1[[#This Row],[sheet]],Prg!$A$7:$J$31,10,FALSE)*1)</f>
        <v/>
      </c>
      <c r="AF2364" s="72">
        <f>VLOOKUP(Table1[[#This Row],[sheet]],Prg!$A$7:$J$31,5,FALSE)</f>
        <v>0</v>
      </c>
      <c r="AG2364" s="72">
        <f>ROW()</f>
        <v>2364</v>
      </c>
    </row>
    <row r="2365" spans="24:33" hidden="1" x14ac:dyDescent="0.3">
      <c r="X2365" s="66">
        <v>14</v>
      </c>
      <c r="Y2365" s="66" t="s">
        <v>474</v>
      </c>
      <c r="Z2365" s="66" t="s">
        <v>24</v>
      </c>
      <c r="AA2365" s="66" t="str">
        <f>IF(OR(VLOOKUP(Table1[[#This Row],[sheet]],Prg!$A$7:$F$31,6,FALSE)=Prg!$O$2,VLOOKUP(Table1[[#This Row],[sheet]],Prg!$A$7:$F$31,6,FALSE)=Prg!$O$3),"Yes","No")</f>
        <v>No</v>
      </c>
      <c r="AB2365" s="66">
        <v>2022</v>
      </c>
      <c r="AC2365" s="72">
        <v>15</v>
      </c>
      <c r="AD2365" s="66">
        <f ca="1">IF(ISERROR(VLOOKUP(Table1[[#This Row],[item]],INDIRECT("'"&amp;Table1[[#This Row],[sheet]]&amp;"'!$A$8:$T$42"),Table1[[#This Row],[r]],FALSE)),"",VLOOKUP(Table1[[#This Row],[item]],INDIRECT("'"&amp;Table1[[#This Row],[sheet]]&amp;"'!$A$8:$T$42"),Table1[[#This Row],[r]],FALSE))</f>
        <v>0</v>
      </c>
      <c r="AE2365" s="72" t="str">
        <f>IF(VLOOKUP(Table1[[#This Row],[sheet]],Prg!$A$7:$J$31,10,FALSE)="","",VLOOKUP(Table1[[#This Row],[sheet]],Prg!$A$7:$J$31,10,FALSE)*1)</f>
        <v/>
      </c>
      <c r="AF2365" s="72">
        <f>VLOOKUP(Table1[[#This Row],[sheet]],Prg!$A$7:$J$31,5,FALSE)</f>
        <v>0</v>
      </c>
      <c r="AG2365" s="72">
        <f>ROW()</f>
        <v>2365</v>
      </c>
    </row>
    <row r="2366" spans="24:33" hidden="1" x14ac:dyDescent="0.3">
      <c r="X2366" s="66">
        <v>14</v>
      </c>
      <c r="Y2366" s="66" t="s">
        <v>477</v>
      </c>
      <c r="Z2366" s="66" t="s">
        <v>25</v>
      </c>
      <c r="AA2366" s="66" t="str">
        <f>IF(OR(VLOOKUP(Table1[[#This Row],[sheet]],Prg!$A$7:$F$31,6,FALSE)=Prg!$O$2,VLOOKUP(Table1[[#This Row],[sheet]],Prg!$A$7:$F$31,6,FALSE)=Prg!$O$3),"Yes","No")</f>
        <v>No</v>
      </c>
      <c r="AB2366" s="66">
        <v>2022</v>
      </c>
      <c r="AC2366" s="72">
        <v>15</v>
      </c>
      <c r="AD2366" s="66">
        <f ca="1">IF(ISERROR(VLOOKUP(Table1[[#This Row],[item]],INDIRECT("'"&amp;Table1[[#This Row],[sheet]]&amp;"'!$A$8:$T$42"),Table1[[#This Row],[r]],FALSE)),"",VLOOKUP(Table1[[#This Row],[item]],INDIRECT("'"&amp;Table1[[#This Row],[sheet]]&amp;"'!$A$8:$T$42"),Table1[[#This Row],[r]],FALSE))</f>
        <v>0</v>
      </c>
      <c r="AE2366" s="72" t="str">
        <f>IF(VLOOKUP(Table1[[#This Row],[sheet]],Prg!$A$7:$J$31,10,FALSE)="","",VLOOKUP(Table1[[#This Row],[sheet]],Prg!$A$7:$J$31,10,FALSE)*1)</f>
        <v/>
      </c>
      <c r="AF2366" s="72">
        <f>VLOOKUP(Table1[[#This Row],[sheet]],Prg!$A$7:$J$31,5,FALSE)</f>
        <v>0</v>
      </c>
      <c r="AG2366" s="72">
        <f>ROW()</f>
        <v>2366</v>
      </c>
    </row>
    <row r="2367" spans="24:33" hidden="1" x14ac:dyDescent="0.3">
      <c r="X2367" s="66">
        <v>14</v>
      </c>
      <c r="Y2367" s="66" t="s">
        <v>478</v>
      </c>
      <c r="Z2367" s="66" t="s">
        <v>26</v>
      </c>
      <c r="AA2367" s="66" t="str">
        <f>IF(OR(VLOOKUP(Table1[[#This Row],[sheet]],Prg!$A$7:$F$31,6,FALSE)=Prg!$O$2,VLOOKUP(Table1[[#This Row],[sheet]],Prg!$A$7:$F$31,6,FALSE)=Prg!$O$3),"Yes","No")</f>
        <v>No</v>
      </c>
      <c r="AB2367" s="66">
        <v>2022</v>
      </c>
      <c r="AC2367" s="72">
        <v>15</v>
      </c>
      <c r="AD2367" s="66">
        <f ca="1">IF(ISERROR(VLOOKUP(Table1[[#This Row],[item]],INDIRECT("'"&amp;Table1[[#This Row],[sheet]]&amp;"'!$A$8:$T$42"),Table1[[#This Row],[r]],FALSE)),"",VLOOKUP(Table1[[#This Row],[item]],INDIRECT("'"&amp;Table1[[#This Row],[sheet]]&amp;"'!$A$8:$T$42"),Table1[[#This Row],[r]],FALSE))</f>
        <v>0</v>
      </c>
      <c r="AE2367" s="72" t="str">
        <f>IF(VLOOKUP(Table1[[#This Row],[sheet]],Prg!$A$7:$J$31,10,FALSE)="","",VLOOKUP(Table1[[#This Row],[sheet]],Prg!$A$7:$J$31,10,FALSE)*1)</f>
        <v/>
      </c>
      <c r="AF2367" s="72">
        <f>VLOOKUP(Table1[[#This Row],[sheet]],Prg!$A$7:$J$31,5,FALSE)</f>
        <v>0</v>
      </c>
      <c r="AG2367" s="72">
        <f>ROW()</f>
        <v>2367</v>
      </c>
    </row>
    <row r="2368" spans="24:33" hidden="1" x14ac:dyDescent="0.3">
      <c r="X2368" s="66">
        <v>14</v>
      </c>
      <c r="Y2368" s="66" t="s">
        <v>479</v>
      </c>
      <c r="Z2368" s="66" t="s">
        <v>27</v>
      </c>
      <c r="AA2368" s="66" t="str">
        <f>IF(OR(VLOOKUP(Table1[[#This Row],[sheet]],Prg!$A$7:$F$31,6,FALSE)=Prg!$O$2,VLOOKUP(Table1[[#This Row],[sheet]],Prg!$A$7:$F$31,6,FALSE)=Prg!$O$3),"Yes","No")</f>
        <v>No</v>
      </c>
      <c r="AB2368" s="66">
        <v>2022</v>
      </c>
      <c r="AC2368" s="72">
        <v>15</v>
      </c>
      <c r="AD2368" s="66">
        <f ca="1">IF(ISERROR(VLOOKUP(Table1[[#This Row],[item]],INDIRECT("'"&amp;Table1[[#This Row],[sheet]]&amp;"'!$A$8:$T$42"),Table1[[#This Row],[r]],FALSE)),"",VLOOKUP(Table1[[#This Row],[item]],INDIRECT("'"&amp;Table1[[#This Row],[sheet]]&amp;"'!$A$8:$T$42"),Table1[[#This Row],[r]],FALSE))</f>
        <v>0</v>
      </c>
      <c r="AE2368" s="72" t="str">
        <f>IF(VLOOKUP(Table1[[#This Row],[sheet]],Prg!$A$7:$J$31,10,FALSE)="","",VLOOKUP(Table1[[#This Row],[sheet]],Prg!$A$7:$J$31,10,FALSE)*1)</f>
        <v/>
      </c>
      <c r="AF2368" s="72">
        <f>VLOOKUP(Table1[[#This Row],[sheet]],Prg!$A$7:$J$31,5,FALSE)</f>
        <v>0</v>
      </c>
      <c r="AG2368" s="72">
        <f>ROW()</f>
        <v>2368</v>
      </c>
    </row>
    <row r="2369" spans="24:33" hidden="1" x14ac:dyDescent="0.3">
      <c r="X2369" s="66">
        <v>14</v>
      </c>
      <c r="Y2369" s="66" t="s">
        <v>475</v>
      </c>
      <c r="Z2369" s="66" t="s">
        <v>28</v>
      </c>
      <c r="AA2369" s="66" t="str">
        <f>IF(OR(VLOOKUP(Table1[[#This Row],[sheet]],Prg!$A$7:$F$31,6,FALSE)=Prg!$O$2,VLOOKUP(Table1[[#This Row],[sheet]],Prg!$A$7:$F$31,6,FALSE)=Prg!$O$3),"Yes","No")</f>
        <v>No</v>
      </c>
      <c r="AB2369" s="66">
        <v>2022</v>
      </c>
      <c r="AC2369" s="72">
        <v>15</v>
      </c>
      <c r="AD2369" s="66">
        <f ca="1">IF(ISERROR(VLOOKUP(Table1[[#This Row],[item]],INDIRECT("'"&amp;Table1[[#This Row],[sheet]]&amp;"'!$A$8:$T$42"),Table1[[#This Row],[r]],FALSE)),"",VLOOKUP(Table1[[#This Row],[item]],INDIRECT("'"&amp;Table1[[#This Row],[sheet]]&amp;"'!$A$8:$T$42"),Table1[[#This Row],[r]],FALSE))</f>
        <v>0</v>
      </c>
      <c r="AE2369" s="72" t="str">
        <f>IF(VLOOKUP(Table1[[#This Row],[sheet]],Prg!$A$7:$J$31,10,FALSE)="","",VLOOKUP(Table1[[#This Row],[sheet]],Prg!$A$7:$J$31,10,FALSE)*1)</f>
        <v/>
      </c>
      <c r="AF2369" s="72">
        <f>VLOOKUP(Table1[[#This Row],[sheet]],Prg!$A$7:$J$31,5,FALSE)</f>
        <v>0</v>
      </c>
      <c r="AG2369" s="72">
        <f>ROW()</f>
        <v>2369</v>
      </c>
    </row>
    <row r="2370" spans="24:33" hidden="1" x14ac:dyDescent="0.3">
      <c r="X2370" s="66">
        <v>14</v>
      </c>
      <c r="Y2370" s="66" t="s">
        <v>480</v>
      </c>
      <c r="Z2370" s="66" t="s">
        <v>29</v>
      </c>
      <c r="AA2370" s="66" t="str">
        <f>IF(OR(VLOOKUP(Table1[[#This Row],[sheet]],Prg!$A$7:$F$31,6,FALSE)=Prg!$O$2,VLOOKUP(Table1[[#This Row],[sheet]],Prg!$A$7:$F$31,6,FALSE)=Prg!$O$3),"Yes","No")</f>
        <v>No</v>
      </c>
      <c r="AB2370" s="66">
        <v>2022</v>
      </c>
      <c r="AC2370" s="72">
        <v>15</v>
      </c>
      <c r="AD2370" s="66">
        <f ca="1">IF(ISERROR(VLOOKUP(Table1[[#This Row],[item]],INDIRECT("'"&amp;Table1[[#This Row],[sheet]]&amp;"'!$A$8:$T$42"),Table1[[#This Row],[r]],FALSE)),"",VLOOKUP(Table1[[#This Row],[item]],INDIRECT("'"&amp;Table1[[#This Row],[sheet]]&amp;"'!$A$8:$T$42"),Table1[[#This Row],[r]],FALSE))</f>
        <v>0</v>
      </c>
      <c r="AE2370" s="72" t="str">
        <f>IF(VLOOKUP(Table1[[#This Row],[sheet]],Prg!$A$7:$J$31,10,FALSE)="","",VLOOKUP(Table1[[#This Row],[sheet]],Prg!$A$7:$J$31,10,FALSE)*1)</f>
        <v/>
      </c>
      <c r="AF2370" s="72">
        <f>VLOOKUP(Table1[[#This Row],[sheet]],Prg!$A$7:$J$31,5,FALSE)</f>
        <v>0</v>
      </c>
      <c r="AG2370" s="72">
        <f>ROW()</f>
        <v>2370</v>
      </c>
    </row>
    <row r="2371" spans="24:33" hidden="1" x14ac:dyDescent="0.3">
      <c r="X2371" s="66">
        <v>14</v>
      </c>
      <c r="Y2371" s="66" t="s">
        <v>481</v>
      </c>
      <c r="Z2371" s="66" t="s">
        <v>30</v>
      </c>
      <c r="AA2371" s="66" t="str">
        <f>IF(OR(VLOOKUP(Table1[[#This Row],[sheet]],Prg!$A$7:$F$31,6,FALSE)=Prg!$O$2,VLOOKUP(Table1[[#This Row],[sheet]],Prg!$A$7:$F$31,6,FALSE)=Prg!$O$3),"Yes","No")</f>
        <v>No</v>
      </c>
      <c r="AB2371" s="66">
        <v>2022</v>
      </c>
      <c r="AC2371" s="72">
        <v>15</v>
      </c>
      <c r="AD2371" s="66">
        <f ca="1">IF(ISERROR(VLOOKUP(Table1[[#This Row],[item]],INDIRECT("'"&amp;Table1[[#This Row],[sheet]]&amp;"'!$A$8:$T$42"),Table1[[#This Row],[r]],FALSE)),"",VLOOKUP(Table1[[#This Row],[item]],INDIRECT("'"&amp;Table1[[#This Row],[sheet]]&amp;"'!$A$8:$T$42"),Table1[[#This Row],[r]],FALSE))</f>
        <v>0</v>
      </c>
      <c r="AE2371" s="72" t="str">
        <f>IF(VLOOKUP(Table1[[#This Row],[sheet]],Prg!$A$7:$J$31,10,FALSE)="","",VLOOKUP(Table1[[#This Row],[sheet]],Prg!$A$7:$J$31,10,FALSE)*1)</f>
        <v/>
      </c>
      <c r="AF2371" s="72">
        <f>VLOOKUP(Table1[[#This Row],[sheet]],Prg!$A$7:$J$31,5,FALSE)</f>
        <v>0</v>
      </c>
      <c r="AG2371" s="72">
        <f>ROW()</f>
        <v>2371</v>
      </c>
    </row>
    <row r="2372" spans="24:33" hidden="1" x14ac:dyDescent="0.3">
      <c r="X2372" s="66">
        <v>14</v>
      </c>
      <c r="Y2372" s="66" t="s">
        <v>482</v>
      </c>
      <c r="Z2372" s="66" t="s">
        <v>27</v>
      </c>
      <c r="AA2372" s="66" t="str">
        <f>IF(OR(VLOOKUP(Table1[[#This Row],[sheet]],Prg!$A$7:$F$31,6,FALSE)=Prg!$O$2,VLOOKUP(Table1[[#This Row],[sheet]],Prg!$A$7:$F$31,6,FALSE)=Prg!$O$3),"Yes","No")</f>
        <v>No</v>
      </c>
      <c r="AB2372" s="66">
        <v>2022</v>
      </c>
      <c r="AC2372" s="72">
        <v>15</v>
      </c>
      <c r="AD2372" s="66">
        <f ca="1">IF(ISERROR(VLOOKUP(Table1[[#This Row],[item]],INDIRECT("'"&amp;Table1[[#This Row],[sheet]]&amp;"'!$A$8:$T$42"),Table1[[#This Row],[r]],FALSE)),"",VLOOKUP(Table1[[#This Row],[item]],INDIRECT("'"&amp;Table1[[#This Row],[sheet]]&amp;"'!$A$8:$T$42"),Table1[[#This Row],[r]],FALSE))</f>
        <v>0</v>
      </c>
      <c r="AE2372" s="72" t="str">
        <f>IF(VLOOKUP(Table1[[#This Row],[sheet]],Prg!$A$7:$J$31,10,FALSE)="","",VLOOKUP(Table1[[#This Row],[sheet]],Prg!$A$7:$J$31,10,FALSE)*1)</f>
        <v/>
      </c>
      <c r="AF2372" s="72">
        <f>VLOOKUP(Table1[[#This Row],[sheet]],Prg!$A$7:$J$31,5,FALSE)</f>
        <v>0</v>
      </c>
      <c r="AG2372" s="72">
        <f>ROW()</f>
        <v>2372</v>
      </c>
    </row>
    <row r="2373" spans="24:33" hidden="1" x14ac:dyDescent="0.3">
      <c r="X2373" s="66">
        <v>14</v>
      </c>
      <c r="Y2373" s="66" t="s">
        <v>476</v>
      </c>
      <c r="Z2373" s="66" t="s">
        <v>469</v>
      </c>
      <c r="AA2373" s="66" t="str">
        <f>IF(OR(VLOOKUP(Table1[[#This Row],[sheet]],Prg!$A$7:$F$31,6,FALSE)=Prg!$O$2,VLOOKUP(Table1[[#This Row],[sheet]],Prg!$A$7:$F$31,6,FALSE)=Prg!$O$3),"Yes","No")</f>
        <v>No</v>
      </c>
      <c r="AB2373" s="66">
        <v>2022</v>
      </c>
      <c r="AC2373" s="72">
        <v>15</v>
      </c>
      <c r="AD2373" s="66">
        <f ca="1">IF(ISERROR(VLOOKUP(Table1[[#This Row],[item]],INDIRECT("'"&amp;Table1[[#This Row],[sheet]]&amp;"'!$A$8:$T$42"),Table1[[#This Row],[r]],FALSE)),"",VLOOKUP(Table1[[#This Row],[item]],INDIRECT("'"&amp;Table1[[#This Row],[sheet]]&amp;"'!$A$8:$T$42"),Table1[[#This Row],[r]],FALSE))</f>
        <v>0</v>
      </c>
      <c r="AE2373" s="72" t="str">
        <f>IF(VLOOKUP(Table1[[#This Row],[sheet]],Prg!$A$7:$J$31,10,FALSE)="","",VLOOKUP(Table1[[#This Row],[sheet]],Prg!$A$7:$J$31,10,FALSE)*1)</f>
        <v/>
      </c>
      <c r="AF2373" s="72">
        <f>VLOOKUP(Table1[[#This Row],[sheet]],Prg!$A$7:$J$31,5,FALSE)</f>
        <v>0</v>
      </c>
      <c r="AG2373" s="72">
        <f>ROW()</f>
        <v>2373</v>
      </c>
    </row>
    <row r="2374" spans="24:33" hidden="1" x14ac:dyDescent="0.3">
      <c r="X2374" s="66">
        <v>14</v>
      </c>
      <c r="Y2374" s="66" t="s">
        <v>483</v>
      </c>
      <c r="Z2374" s="66" t="s">
        <v>470</v>
      </c>
      <c r="AA2374" s="66" t="str">
        <f>IF(OR(VLOOKUP(Table1[[#This Row],[sheet]],Prg!$A$7:$F$31,6,FALSE)=Prg!$O$2,VLOOKUP(Table1[[#This Row],[sheet]],Prg!$A$7:$F$31,6,FALSE)=Prg!$O$3),"Yes","No")</f>
        <v>No</v>
      </c>
      <c r="AB2374" s="66">
        <v>2022</v>
      </c>
      <c r="AC2374" s="72">
        <v>15</v>
      </c>
      <c r="AD2374" s="66">
        <f ca="1">IF(ISERROR(VLOOKUP(Table1[[#This Row],[item]],INDIRECT("'"&amp;Table1[[#This Row],[sheet]]&amp;"'!$A$8:$T$42"),Table1[[#This Row],[r]],FALSE)),"",VLOOKUP(Table1[[#This Row],[item]],INDIRECT("'"&amp;Table1[[#This Row],[sheet]]&amp;"'!$A$8:$T$42"),Table1[[#This Row],[r]],FALSE))</f>
        <v>0</v>
      </c>
      <c r="AE2374" s="72" t="str">
        <f>IF(VLOOKUP(Table1[[#This Row],[sheet]],Prg!$A$7:$J$31,10,FALSE)="","",VLOOKUP(Table1[[#This Row],[sheet]],Prg!$A$7:$J$31,10,FALSE)*1)</f>
        <v/>
      </c>
      <c r="AF2374" s="72">
        <f>VLOOKUP(Table1[[#This Row],[sheet]],Prg!$A$7:$J$31,5,FALSE)</f>
        <v>0</v>
      </c>
      <c r="AG2374" s="72">
        <f>ROW()</f>
        <v>2374</v>
      </c>
    </row>
    <row r="2375" spans="24:33" hidden="1" x14ac:dyDescent="0.3">
      <c r="X2375" s="66">
        <v>14</v>
      </c>
      <c r="Y2375" s="66" t="s">
        <v>484</v>
      </c>
      <c r="Z2375" s="66" t="s">
        <v>471</v>
      </c>
      <c r="AA2375" s="66" t="str">
        <f>IF(OR(VLOOKUP(Table1[[#This Row],[sheet]],Prg!$A$7:$F$31,6,FALSE)=Prg!$O$2,VLOOKUP(Table1[[#This Row],[sheet]],Prg!$A$7:$F$31,6,FALSE)=Prg!$O$3),"Yes","No")</f>
        <v>No</v>
      </c>
      <c r="AB2375" s="66">
        <v>2022</v>
      </c>
      <c r="AC2375" s="72">
        <v>15</v>
      </c>
      <c r="AD2375" s="66">
        <f ca="1">IF(ISERROR(VLOOKUP(Table1[[#This Row],[item]],INDIRECT("'"&amp;Table1[[#This Row],[sheet]]&amp;"'!$A$8:$T$42"),Table1[[#This Row],[r]],FALSE)),"",VLOOKUP(Table1[[#This Row],[item]],INDIRECT("'"&amp;Table1[[#This Row],[sheet]]&amp;"'!$A$8:$T$42"),Table1[[#This Row],[r]],FALSE))</f>
        <v>0</v>
      </c>
      <c r="AE2375" s="72" t="str">
        <f>IF(VLOOKUP(Table1[[#This Row],[sheet]],Prg!$A$7:$J$31,10,FALSE)="","",VLOOKUP(Table1[[#This Row],[sheet]],Prg!$A$7:$J$31,10,FALSE)*1)</f>
        <v/>
      </c>
      <c r="AF2375" s="72">
        <f>VLOOKUP(Table1[[#This Row],[sheet]],Prg!$A$7:$J$31,5,FALSE)</f>
        <v>0</v>
      </c>
      <c r="AG2375" s="72">
        <f>ROW()</f>
        <v>2375</v>
      </c>
    </row>
    <row r="2376" spans="24:33" hidden="1" x14ac:dyDescent="0.3">
      <c r="X2376" s="66">
        <v>14</v>
      </c>
      <c r="Y2376" s="66" t="s">
        <v>485</v>
      </c>
      <c r="Z2376" s="66" t="s">
        <v>472</v>
      </c>
      <c r="AA2376" s="66" t="str">
        <f>IF(OR(VLOOKUP(Table1[[#This Row],[sheet]],Prg!$A$7:$F$31,6,FALSE)=Prg!$O$2,VLOOKUP(Table1[[#This Row],[sheet]],Prg!$A$7:$F$31,6,FALSE)=Prg!$O$3),"Yes","No")</f>
        <v>No</v>
      </c>
      <c r="AB2376" s="66">
        <v>2022</v>
      </c>
      <c r="AC2376" s="72">
        <v>15</v>
      </c>
      <c r="AD2376" s="66">
        <f ca="1">IF(ISERROR(VLOOKUP(Table1[[#This Row],[item]],INDIRECT("'"&amp;Table1[[#This Row],[sheet]]&amp;"'!$A$8:$T$42"),Table1[[#This Row],[r]],FALSE)),"",VLOOKUP(Table1[[#This Row],[item]],INDIRECT("'"&amp;Table1[[#This Row],[sheet]]&amp;"'!$A$8:$T$42"),Table1[[#This Row],[r]],FALSE))</f>
        <v>0</v>
      </c>
      <c r="AE2376" s="72" t="str">
        <f>IF(VLOOKUP(Table1[[#This Row],[sheet]],Prg!$A$7:$J$31,10,FALSE)="","",VLOOKUP(Table1[[#This Row],[sheet]],Prg!$A$7:$J$31,10,FALSE)*1)</f>
        <v/>
      </c>
      <c r="AF2376" s="72">
        <f>VLOOKUP(Table1[[#This Row],[sheet]],Prg!$A$7:$J$31,5,FALSE)</f>
        <v>0</v>
      </c>
      <c r="AG2376" s="72">
        <f>ROW()</f>
        <v>2376</v>
      </c>
    </row>
    <row r="2377" spans="24:33" hidden="1" x14ac:dyDescent="0.3">
      <c r="X2377" s="66">
        <v>14</v>
      </c>
      <c r="Y2377" s="66" t="s">
        <v>486</v>
      </c>
      <c r="Z2377" s="66" t="s">
        <v>31</v>
      </c>
      <c r="AA2377" s="66" t="str">
        <f>IF(OR(VLOOKUP(Table1[[#This Row],[sheet]],Prg!$A$7:$F$31,6,FALSE)=Prg!$O$2,VLOOKUP(Table1[[#This Row],[sheet]],Prg!$A$7:$F$31,6,FALSE)=Prg!$O$3),"Yes","No")</f>
        <v>No</v>
      </c>
      <c r="AB2377" s="66">
        <v>2022</v>
      </c>
      <c r="AC2377" s="72">
        <v>15</v>
      </c>
      <c r="AD2377" s="66">
        <f ca="1">IF(ISERROR(VLOOKUP(Table1[[#This Row],[item]],INDIRECT("'"&amp;Table1[[#This Row],[sheet]]&amp;"'!$A$8:$T$42"),Table1[[#This Row],[r]],FALSE)),"",VLOOKUP(Table1[[#This Row],[item]],INDIRECT("'"&amp;Table1[[#This Row],[sheet]]&amp;"'!$A$8:$T$42"),Table1[[#This Row],[r]],FALSE))</f>
        <v>0</v>
      </c>
      <c r="AE2377" s="72" t="str">
        <f>IF(VLOOKUP(Table1[[#This Row],[sheet]],Prg!$A$7:$J$31,10,FALSE)="","",VLOOKUP(Table1[[#This Row],[sheet]],Prg!$A$7:$J$31,10,FALSE)*1)</f>
        <v/>
      </c>
      <c r="AF2377" s="72">
        <f>VLOOKUP(Table1[[#This Row],[sheet]],Prg!$A$7:$J$31,5,FALSE)</f>
        <v>0</v>
      </c>
      <c r="AG2377" s="72">
        <f>ROW()</f>
        <v>2377</v>
      </c>
    </row>
    <row r="2378" spans="24:33" hidden="1" x14ac:dyDescent="0.3">
      <c r="X2378" s="66">
        <v>14</v>
      </c>
      <c r="Y2378" s="70" t="s">
        <v>487</v>
      </c>
      <c r="Z2378" s="70" t="s">
        <v>12</v>
      </c>
      <c r="AA2378" s="70" t="str">
        <f>IF(OR(VLOOKUP(Table1[[#This Row],[sheet]],Prg!$A$7:$F$31,6,FALSE)=Prg!$O$2,VLOOKUP(Table1[[#This Row],[sheet]],Prg!$A$7:$F$31,6,FALSE)=Prg!$O$3),"Yes","No")</f>
        <v>No</v>
      </c>
      <c r="AB2378" s="70">
        <v>2023</v>
      </c>
      <c r="AC2378" s="72">
        <v>16</v>
      </c>
      <c r="AD2378" s="66">
        <f ca="1">IF(ISERROR(VLOOKUP(Table1[[#This Row],[item]],INDIRECT("'"&amp;Table1[[#This Row],[sheet]]&amp;"'!$A$8:$T$42"),Table1[[#This Row],[r]],FALSE)),"",VLOOKUP(Table1[[#This Row],[item]],INDIRECT("'"&amp;Table1[[#This Row],[sheet]]&amp;"'!$A$8:$T$42"),Table1[[#This Row],[r]],FALSE))</f>
        <v>0</v>
      </c>
      <c r="AE2378" s="72" t="str">
        <f>IF(VLOOKUP(Table1[[#This Row],[sheet]],Prg!$A$7:$J$31,10,FALSE)="","",VLOOKUP(Table1[[#This Row],[sheet]],Prg!$A$7:$J$31,10,FALSE)*1)</f>
        <v/>
      </c>
      <c r="AF2378" s="72">
        <f>VLOOKUP(Table1[[#This Row],[sheet]],Prg!$A$7:$J$31,5,FALSE)</f>
        <v>0</v>
      </c>
      <c r="AG2378" s="72">
        <f>ROW()</f>
        <v>2378</v>
      </c>
    </row>
    <row r="2379" spans="24:33" hidden="1" x14ac:dyDescent="0.3">
      <c r="X2379" s="66">
        <v>14</v>
      </c>
      <c r="Y2379" s="66" t="s">
        <v>488</v>
      </c>
      <c r="Z2379" s="66" t="s">
        <v>13</v>
      </c>
      <c r="AA2379" s="66" t="str">
        <f>IF(OR(VLOOKUP(Table1[[#This Row],[sheet]],Prg!$A$7:$F$31,6,FALSE)=Prg!$O$2,VLOOKUP(Table1[[#This Row],[sheet]],Prg!$A$7:$F$31,6,FALSE)=Prg!$O$3),"Yes","No")</f>
        <v>No</v>
      </c>
      <c r="AB2379" s="66">
        <v>2023</v>
      </c>
      <c r="AC2379" s="72">
        <v>16</v>
      </c>
      <c r="AD2379" s="66">
        <f ca="1">IF(ISERROR(VLOOKUP(Table1[[#This Row],[item]],INDIRECT("'"&amp;Table1[[#This Row],[sheet]]&amp;"'!$A$8:$T$42"),Table1[[#This Row],[r]],FALSE)),"",VLOOKUP(Table1[[#This Row],[item]],INDIRECT("'"&amp;Table1[[#This Row],[sheet]]&amp;"'!$A$8:$T$42"),Table1[[#This Row],[r]],FALSE))</f>
        <v>0</v>
      </c>
      <c r="AE2379" s="72" t="str">
        <f>IF(VLOOKUP(Table1[[#This Row],[sheet]],Prg!$A$7:$J$31,10,FALSE)="","",VLOOKUP(Table1[[#This Row],[sheet]],Prg!$A$7:$J$31,10,FALSE)*1)</f>
        <v/>
      </c>
      <c r="AF2379" s="72">
        <f>VLOOKUP(Table1[[#This Row],[sheet]],Prg!$A$7:$J$31,5,FALSE)</f>
        <v>0</v>
      </c>
      <c r="AG2379" s="72">
        <f>ROW()</f>
        <v>2379</v>
      </c>
    </row>
    <row r="2380" spans="24:33" hidden="1" x14ac:dyDescent="0.3">
      <c r="X2380" s="66">
        <v>14</v>
      </c>
      <c r="Y2380" s="66" t="s">
        <v>489</v>
      </c>
      <c r="Z2380" s="66" t="s">
        <v>14</v>
      </c>
      <c r="AA2380" s="66" t="str">
        <f>IF(OR(VLOOKUP(Table1[[#This Row],[sheet]],Prg!$A$7:$F$31,6,FALSE)=Prg!$O$2,VLOOKUP(Table1[[#This Row],[sheet]],Prg!$A$7:$F$31,6,FALSE)=Prg!$O$3),"Yes","No")</f>
        <v>No</v>
      </c>
      <c r="AB2380" s="66">
        <v>2023</v>
      </c>
      <c r="AC2380" s="72">
        <v>16</v>
      </c>
      <c r="AD2380" s="66">
        <f ca="1">IF(ISERROR(VLOOKUP(Table1[[#This Row],[item]],INDIRECT("'"&amp;Table1[[#This Row],[sheet]]&amp;"'!$A$8:$T$42"),Table1[[#This Row],[r]],FALSE)),"",VLOOKUP(Table1[[#This Row],[item]],INDIRECT("'"&amp;Table1[[#This Row],[sheet]]&amp;"'!$A$8:$T$42"),Table1[[#This Row],[r]],FALSE))</f>
        <v>0</v>
      </c>
      <c r="AE2380" s="72" t="str">
        <f>IF(VLOOKUP(Table1[[#This Row],[sheet]],Prg!$A$7:$J$31,10,FALSE)="","",VLOOKUP(Table1[[#This Row],[sheet]],Prg!$A$7:$J$31,10,FALSE)*1)</f>
        <v/>
      </c>
      <c r="AF2380" s="72">
        <f>VLOOKUP(Table1[[#This Row],[sheet]],Prg!$A$7:$J$31,5,FALSE)</f>
        <v>0</v>
      </c>
      <c r="AG2380" s="72">
        <f>ROW()</f>
        <v>2380</v>
      </c>
    </row>
    <row r="2381" spans="24:33" hidden="1" x14ac:dyDescent="0.3">
      <c r="X2381" s="66">
        <v>14</v>
      </c>
      <c r="Y2381" s="66" t="s">
        <v>490</v>
      </c>
      <c r="Z2381" s="66" t="s">
        <v>464</v>
      </c>
      <c r="AA2381" s="66" t="str">
        <f>IF(OR(VLOOKUP(Table1[[#This Row],[sheet]],Prg!$A$7:$F$31,6,FALSE)=Prg!$O$2,VLOOKUP(Table1[[#This Row],[sheet]],Prg!$A$7:$F$31,6,FALSE)=Prg!$O$3),"Yes","No")</f>
        <v>No</v>
      </c>
      <c r="AB2381" s="66">
        <v>2023</v>
      </c>
      <c r="AC2381" s="72">
        <v>16</v>
      </c>
      <c r="AD2381" s="66">
        <f ca="1">IF(ISERROR(VLOOKUP(Table1[[#This Row],[item]],INDIRECT("'"&amp;Table1[[#This Row],[sheet]]&amp;"'!$A$8:$T$42"),Table1[[#This Row],[r]],FALSE)),"",VLOOKUP(Table1[[#This Row],[item]],INDIRECT("'"&amp;Table1[[#This Row],[sheet]]&amp;"'!$A$8:$T$42"),Table1[[#This Row],[r]],FALSE))</f>
        <v>0</v>
      </c>
      <c r="AE2381" s="72" t="str">
        <f>IF(VLOOKUP(Table1[[#This Row],[sheet]],Prg!$A$7:$J$31,10,FALSE)="","",VLOOKUP(Table1[[#This Row],[sheet]],Prg!$A$7:$J$31,10,FALSE)*1)</f>
        <v/>
      </c>
      <c r="AF2381" s="72">
        <f>VLOOKUP(Table1[[#This Row],[sheet]],Prg!$A$7:$J$31,5,FALSE)</f>
        <v>0</v>
      </c>
      <c r="AG2381" s="72">
        <f>ROW()</f>
        <v>2381</v>
      </c>
    </row>
    <row r="2382" spans="24:33" hidden="1" x14ac:dyDescent="0.3">
      <c r="X2382" s="66">
        <v>14</v>
      </c>
      <c r="Y2382" s="66" t="s">
        <v>491</v>
      </c>
      <c r="Z2382" s="66" t="s">
        <v>15</v>
      </c>
      <c r="AA2382" s="66" t="str">
        <f>IF(OR(VLOOKUP(Table1[[#This Row],[sheet]],Prg!$A$7:$F$31,6,FALSE)=Prg!$O$2,VLOOKUP(Table1[[#This Row],[sheet]],Prg!$A$7:$F$31,6,FALSE)=Prg!$O$3),"Yes","No")</f>
        <v>No</v>
      </c>
      <c r="AB2382" s="66">
        <v>2023</v>
      </c>
      <c r="AC2382" s="72">
        <v>16</v>
      </c>
      <c r="AD2382" s="66">
        <f ca="1">IF(ISERROR(VLOOKUP(Table1[[#This Row],[item]],INDIRECT("'"&amp;Table1[[#This Row],[sheet]]&amp;"'!$A$8:$T$42"),Table1[[#This Row],[r]],FALSE)),"",VLOOKUP(Table1[[#This Row],[item]],INDIRECT("'"&amp;Table1[[#This Row],[sheet]]&amp;"'!$A$8:$T$42"),Table1[[#This Row],[r]],FALSE))</f>
        <v>0</v>
      </c>
      <c r="AE2382" s="72" t="str">
        <f>IF(VLOOKUP(Table1[[#This Row],[sheet]],Prg!$A$7:$J$31,10,FALSE)="","",VLOOKUP(Table1[[#This Row],[sheet]],Prg!$A$7:$J$31,10,FALSE)*1)</f>
        <v/>
      </c>
      <c r="AF2382" s="72">
        <f>VLOOKUP(Table1[[#This Row],[sheet]],Prg!$A$7:$J$31,5,FALSE)</f>
        <v>0</v>
      </c>
      <c r="AG2382" s="72">
        <f>ROW()</f>
        <v>2382</v>
      </c>
    </row>
    <row r="2383" spans="24:33" hidden="1" x14ac:dyDescent="0.3">
      <c r="X2383" s="66">
        <v>14</v>
      </c>
      <c r="Y2383" s="66" t="s">
        <v>492</v>
      </c>
      <c r="Z2383" s="66" t="s">
        <v>16</v>
      </c>
      <c r="AA2383" s="66" t="str">
        <f>IF(OR(VLOOKUP(Table1[[#This Row],[sheet]],Prg!$A$7:$F$31,6,FALSE)=Prg!$O$2,VLOOKUP(Table1[[#This Row],[sheet]],Prg!$A$7:$F$31,6,FALSE)=Prg!$O$3),"Yes","No")</f>
        <v>No</v>
      </c>
      <c r="AB2383" s="66">
        <v>2023</v>
      </c>
      <c r="AC2383" s="72">
        <v>16</v>
      </c>
      <c r="AD2383" s="66">
        <f ca="1">IF(ISERROR(VLOOKUP(Table1[[#This Row],[item]],INDIRECT("'"&amp;Table1[[#This Row],[sheet]]&amp;"'!$A$8:$T$42"),Table1[[#This Row],[r]],FALSE)),"",VLOOKUP(Table1[[#This Row],[item]],INDIRECT("'"&amp;Table1[[#This Row],[sheet]]&amp;"'!$A$8:$T$42"),Table1[[#This Row],[r]],FALSE))</f>
        <v>0</v>
      </c>
      <c r="AE2383" s="72" t="str">
        <f>IF(VLOOKUP(Table1[[#This Row],[sheet]],Prg!$A$7:$J$31,10,FALSE)="","",VLOOKUP(Table1[[#This Row],[sheet]],Prg!$A$7:$J$31,10,FALSE)*1)</f>
        <v/>
      </c>
      <c r="AF2383" s="72">
        <f>VLOOKUP(Table1[[#This Row],[sheet]],Prg!$A$7:$J$31,5,FALSE)</f>
        <v>0</v>
      </c>
      <c r="AG2383" s="72">
        <f>ROW()</f>
        <v>2383</v>
      </c>
    </row>
    <row r="2384" spans="24:33" hidden="1" x14ac:dyDescent="0.3">
      <c r="X2384" s="66">
        <v>14</v>
      </c>
      <c r="Y2384" s="66" t="s">
        <v>493</v>
      </c>
      <c r="Z2384" s="66" t="s">
        <v>17</v>
      </c>
      <c r="AA2384" s="66" t="str">
        <f>IF(OR(VLOOKUP(Table1[[#This Row],[sheet]],Prg!$A$7:$F$31,6,FALSE)=Prg!$O$2,VLOOKUP(Table1[[#This Row],[sheet]],Prg!$A$7:$F$31,6,FALSE)=Prg!$O$3),"Yes","No")</f>
        <v>No</v>
      </c>
      <c r="AB2384" s="66">
        <v>2023</v>
      </c>
      <c r="AC2384" s="72">
        <v>16</v>
      </c>
      <c r="AD2384" s="66">
        <f ca="1">IF(ISERROR(VLOOKUP(Table1[[#This Row],[item]],INDIRECT("'"&amp;Table1[[#This Row],[sheet]]&amp;"'!$A$8:$T$42"),Table1[[#This Row],[r]],FALSE)),"",VLOOKUP(Table1[[#This Row],[item]],INDIRECT("'"&amp;Table1[[#This Row],[sheet]]&amp;"'!$A$8:$T$42"),Table1[[#This Row],[r]],FALSE))</f>
        <v>0</v>
      </c>
      <c r="AE2384" s="72" t="str">
        <f>IF(VLOOKUP(Table1[[#This Row],[sheet]],Prg!$A$7:$J$31,10,FALSE)="","",VLOOKUP(Table1[[#This Row],[sheet]],Prg!$A$7:$J$31,10,FALSE)*1)</f>
        <v/>
      </c>
      <c r="AF2384" s="72">
        <f>VLOOKUP(Table1[[#This Row],[sheet]],Prg!$A$7:$J$31,5,FALSE)</f>
        <v>0</v>
      </c>
      <c r="AG2384" s="72">
        <f>ROW()</f>
        <v>2384</v>
      </c>
    </row>
    <row r="2385" spans="24:33" hidden="1" x14ac:dyDescent="0.3">
      <c r="X2385" s="66">
        <v>14</v>
      </c>
      <c r="Y2385" s="66" t="s">
        <v>494</v>
      </c>
      <c r="Z2385" s="66" t="s">
        <v>465</v>
      </c>
      <c r="AA2385" s="66" t="str">
        <f>IF(OR(VLOOKUP(Table1[[#This Row],[sheet]],Prg!$A$7:$F$31,6,FALSE)=Prg!$O$2,VLOOKUP(Table1[[#This Row],[sheet]],Prg!$A$7:$F$31,6,FALSE)=Prg!$O$3),"Yes","No")</f>
        <v>No</v>
      </c>
      <c r="AB2385" s="66">
        <v>2023</v>
      </c>
      <c r="AC2385" s="72">
        <v>16</v>
      </c>
      <c r="AD2385" s="66">
        <f ca="1">IF(ISERROR(VLOOKUP(Table1[[#This Row],[item]],INDIRECT("'"&amp;Table1[[#This Row],[sheet]]&amp;"'!$A$8:$T$42"),Table1[[#This Row],[r]],FALSE)),"",VLOOKUP(Table1[[#This Row],[item]],INDIRECT("'"&amp;Table1[[#This Row],[sheet]]&amp;"'!$A$8:$T$42"),Table1[[#This Row],[r]],FALSE))</f>
        <v>0</v>
      </c>
      <c r="AE2385" s="72" t="str">
        <f>IF(VLOOKUP(Table1[[#This Row],[sheet]],Prg!$A$7:$J$31,10,FALSE)="","",VLOOKUP(Table1[[#This Row],[sheet]],Prg!$A$7:$J$31,10,FALSE)*1)</f>
        <v/>
      </c>
      <c r="AF2385" s="72">
        <f>VLOOKUP(Table1[[#This Row],[sheet]],Prg!$A$7:$J$31,5,FALSE)</f>
        <v>0</v>
      </c>
      <c r="AG2385" s="72">
        <f>ROW()</f>
        <v>2385</v>
      </c>
    </row>
    <row r="2386" spans="24:33" hidden="1" x14ac:dyDescent="0.3">
      <c r="X2386" s="66">
        <v>14</v>
      </c>
      <c r="Y2386" s="66" t="s">
        <v>495</v>
      </c>
      <c r="Z2386" s="66" t="s">
        <v>18</v>
      </c>
      <c r="AA2386" s="66" t="str">
        <f>IF(OR(VLOOKUP(Table1[[#This Row],[sheet]],Prg!$A$7:$F$31,6,FALSE)=Prg!$O$2,VLOOKUP(Table1[[#This Row],[sheet]],Prg!$A$7:$F$31,6,FALSE)=Prg!$O$3),"Yes","No")</f>
        <v>No</v>
      </c>
      <c r="AB2386" s="66">
        <v>2023</v>
      </c>
      <c r="AC2386" s="72">
        <v>16</v>
      </c>
      <c r="AD2386" s="66">
        <f ca="1">IF(ISERROR(VLOOKUP(Table1[[#This Row],[item]],INDIRECT("'"&amp;Table1[[#This Row],[sheet]]&amp;"'!$A$8:$T$42"),Table1[[#This Row],[r]],FALSE)),"",VLOOKUP(Table1[[#This Row],[item]],INDIRECT("'"&amp;Table1[[#This Row],[sheet]]&amp;"'!$A$8:$T$42"),Table1[[#This Row],[r]],FALSE))</f>
        <v>0</v>
      </c>
      <c r="AE2386" s="72" t="str">
        <f>IF(VLOOKUP(Table1[[#This Row],[sheet]],Prg!$A$7:$J$31,10,FALSE)="","",VLOOKUP(Table1[[#This Row],[sheet]],Prg!$A$7:$J$31,10,FALSE)*1)</f>
        <v/>
      </c>
      <c r="AF2386" s="72">
        <f>VLOOKUP(Table1[[#This Row],[sheet]],Prg!$A$7:$J$31,5,FALSE)</f>
        <v>0</v>
      </c>
      <c r="AG2386" s="72">
        <f>ROW()</f>
        <v>2386</v>
      </c>
    </row>
    <row r="2387" spans="24:33" hidden="1" x14ac:dyDescent="0.3">
      <c r="X2387" s="66">
        <v>14</v>
      </c>
      <c r="Y2387" s="66" t="s">
        <v>496</v>
      </c>
      <c r="Z2387" s="66" t="s">
        <v>19</v>
      </c>
      <c r="AA2387" s="66" t="str">
        <f>IF(OR(VLOOKUP(Table1[[#This Row],[sheet]],Prg!$A$7:$F$31,6,FALSE)=Prg!$O$2,VLOOKUP(Table1[[#This Row],[sheet]],Prg!$A$7:$F$31,6,FALSE)=Prg!$O$3),"Yes","No")</f>
        <v>No</v>
      </c>
      <c r="AB2387" s="66">
        <v>2023</v>
      </c>
      <c r="AC2387" s="72">
        <v>16</v>
      </c>
      <c r="AD2387" s="66">
        <f ca="1">IF(ISERROR(VLOOKUP(Table1[[#This Row],[item]],INDIRECT("'"&amp;Table1[[#This Row],[sheet]]&amp;"'!$A$8:$T$42"),Table1[[#This Row],[r]],FALSE)),"",VLOOKUP(Table1[[#This Row],[item]],INDIRECT("'"&amp;Table1[[#This Row],[sheet]]&amp;"'!$A$8:$T$42"),Table1[[#This Row],[r]],FALSE))</f>
        <v>0</v>
      </c>
      <c r="AE2387" s="72" t="str">
        <f>IF(VLOOKUP(Table1[[#This Row],[sheet]],Prg!$A$7:$J$31,10,FALSE)="","",VLOOKUP(Table1[[#This Row],[sheet]],Prg!$A$7:$J$31,10,FALSE)*1)</f>
        <v/>
      </c>
      <c r="AF2387" s="72">
        <f>VLOOKUP(Table1[[#This Row],[sheet]],Prg!$A$7:$J$31,5,FALSE)</f>
        <v>0</v>
      </c>
      <c r="AG2387" s="72">
        <f>ROW()</f>
        <v>2387</v>
      </c>
    </row>
    <row r="2388" spans="24:33" hidden="1" x14ac:dyDescent="0.3">
      <c r="X2388" s="66">
        <v>14</v>
      </c>
      <c r="Y2388" s="66" t="s">
        <v>497</v>
      </c>
      <c r="Z2388" s="66" t="s">
        <v>20</v>
      </c>
      <c r="AA2388" s="66" t="str">
        <f>IF(OR(VLOOKUP(Table1[[#This Row],[sheet]],Prg!$A$7:$F$31,6,FALSE)=Prg!$O$2,VLOOKUP(Table1[[#This Row],[sheet]],Prg!$A$7:$F$31,6,FALSE)=Prg!$O$3),"Yes","No")</f>
        <v>No</v>
      </c>
      <c r="AB2388" s="66">
        <v>2023</v>
      </c>
      <c r="AC2388" s="72">
        <v>16</v>
      </c>
      <c r="AD2388" s="66">
        <f ca="1">IF(ISERROR(VLOOKUP(Table1[[#This Row],[item]],INDIRECT("'"&amp;Table1[[#This Row],[sheet]]&amp;"'!$A$8:$T$42"),Table1[[#This Row],[r]],FALSE)),"",VLOOKUP(Table1[[#This Row],[item]],INDIRECT("'"&amp;Table1[[#This Row],[sheet]]&amp;"'!$A$8:$T$42"),Table1[[#This Row],[r]],FALSE))</f>
        <v>0</v>
      </c>
      <c r="AE2388" s="72" t="str">
        <f>IF(VLOOKUP(Table1[[#This Row],[sheet]],Prg!$A$7:$J$31,10,FALSE)="","",VLOOKUP(Table1[[#This Row],[sheet]],Prg!$A$7:$J$31,10,FALSE)*1)</f>
        <v/>
      </c>
      <c r="AF2388" s="72">
        <f>VLOOKUP(Table1[[#This Row],[sheet]],Prg!$A$7:$J$31,5,FALSE)</f>
        <v>0</v>
      </c>
      <c r="AG2388" s="72">
        <f>ROW()</f>
        <v>2388</v>
      </c>
    </row>
    <row r="2389" spans="24:33" hidden="1" x14ac:dyDescent="0.3">
      <c r="X2389" s="66">
        <v>14</v>
      </c>
      <c r="Y2389" s="66" t="s">
        <v>498</v>
      </c>
      <c r="Z2389" s="66" t="s">
        <v>466</v>
      </c>
      <c r="AA2389" s="66" t="str">
        <f>IF(OR(VLOOKUP(Table1[[#This Row],[sheet]],Prg!$A$7:$F$31,6,FALSE)=Prg!$O$2,VLOOKUP(Table1[[#This Row],[sheet]],Prg!$A$7:$F$31,6,FALSE)=Prg!$O$3),"Yes","No")</f>
        <v>No</v>
      </c>
      <c r="AB2389" s="66">
        <v>2023</v>
      </c>
      <c r="AC2389" s="72">
        <v>16</v>
      </c>
      <c r="AD2389" s="66">
        <f ca="1">IF(ISERROR(VLOOKUP(Table1[[#This Row],[item]],INDIRECT("'"&amp;Table1[[#This Row],[sheet]]&amp;"'!$A$8:$T$42"),Table1[[#This Row],[r]],FALSE)),"",VLOOKUP(Table1[[#This Row],[item]],INDIRECT("'"&amp;Table1[[#This Row],[sheet]]&amp;"'!$A$8:$T$42"),Table1[[#This Row],[r]],FALSE))</f>
        <v>0</v>
      </c>
      <c r="AE2389" s="72" t="str">
        <f>IF(VLOOKUP(Table1[[#This Row],[sheet]],Prg!$A$7:$J$31,10,FALSE)="","",VLOOKUP(Table1[[#This Row],[sheet]],Prg!$A$7:$J$31,10,FALSE)*1)</f>
        <v/>
      </c>
      <c r="AF2389" s="72">
        <f>VLOOKUP(Table1[[#This Row],[sheet]],Prg!$A$7:$J$31,5,FALSE)</f>
        <v>0</v>
      </c>
      <c r="AG2389" s="72">
        <f>ROW()</f>
        <v>2389</v>
      </c>
    </row>
    <row r="2390" spans="24:33" hidden="1" x14ac:dyDescent="0.3">
      <c r="X2390" s="66">
        <v>14</v>
      </c>
      <c r="Y2390" s="66" t="s">
        <v>499</v>
      </c>
      <c r="Z2390" s="66" t="s">
        <v>21</v>
      </c>
      <c r="AA2390" s="66" t="str">
        <f>IF(OR(VLOOKUP(Table1[[#This Row],[sheet]],Prg!$A$7:$F$31,6,FALSE)=Prg!$O$2,VLOOKUP(Table1[[#This Row],[sheet]],Prg!$A$7:$F$31,6,FALSE)=Prg!$O$3),"Yes","No")</f>
        <v>No</v>
      </c>
      <c r="AB2390" s="66">
        <v>2023</v>
      </c>
      <c r="AC2390" s="72">
        <v>16</v>
      </c>
      <c r="AD2390" s="66">
        <f ca="1">IF(ISERROR(VLOOKUP(Table1[[#This Row],[item]],INDIRECT("'"&amp;Table1[[#This Row],[sheet]]&amp;"'!$A$8:$T$42"),Table1[[#This Row],[r]],FALSE)),"",VLOOKUP(Table1[[#This Row],[item]],INDIRECT("'"&amp;Table1[[#This Row],[sheet]]&amp;"'!$A$8:$T$42"),Table1[[#This Row],[r]],FALSE))</f>
        <v>0</v>
      </c>
      <c r="AE2390" s="72" t="str">
        <f>IF(VLOOKUP(Table1[[#This Row],[sheet]],Prg!$A$7:$J$31,10,FALSE)="","",VLOOKUP(Table1[[#This Row],[sheet]],Prg!$A$7:$J$31,10,FALSE)*1)</f>
        <v/>
      </c>
      <c r="AF2390" s="72">
        <f>VLOOKUP(Table1[[#This Row],[sheet]],Prg!$A$7:$J$31,5,FALSE)</f>
        <v>0</v>
      </c>
      <c r="AG2390" s="72">
        <f>ROW()</f>
        <v>2390</v>
      </c>
    </row>
    <row r="2391" spans="24:33" hidden="1" x14ac:dyDescent="0.3">
      <c r="X2391" s="66">
        <v>14</v>
      </c>
      <c r="Y2391" s="66" t="s">
        <v>500</v>
      </c>
      <c r="Z2391" s="66" t="s">
        <v>22</v>
      </c>
      <c r="AA2391" s="66" t="str">
        <f>IF(OR(VLOOKUP(Table1[[#This Row],[sheet]],Prg!$A$7:$F$31,6,FALSE)=Prg!$O$2,VLOOKUP(Table1[[#This Row],[sheet]],Prg!$A$7:$F$31,6,FALSE)=Prg!$O$3),"Yes","No")</f>
        <v>No</v>
      </c>
      <c r="AB2391" s="66">
        <v>2023</v>
      </c>
      <c r="AC2391" s="72">
        <v>16</v>
      </c>
      <c r="AD2391" s="66">
        <f ca="1">IF(ISERROR(VLOOKUP(Table1[[#This Row],[item]],INDIRECT("'"&amp;Table1[[#This Row],[sheet]]&amp;"'!$A$8:$T$42"),Table1[[#This Row],[r]],FALSE)),"",VLOOKUP(Table1[[#This Row],[item]],INDIRECT("'"&amp;Table1[[#This Row],[sheet]]&amp;"'!$A$8:$T$42"),Table1[[#This Row],[r]],FALSE))</f>
        <v>0</v>
      </c>
      <c r="AE2391" s="72" t="str">
        <f>IF(VLOOKUP(Table1[[#This Row],[sheet]],Prg!$A$7:$J$31,10,FALSE)="","",VLOOKUP(Table1[[#This Row],[sheet]],Prg!$A$7:$J$31,10,FALSE)*1)</f>
        <v/>
      </c>
      <c r="AF2391" s="72">
        <f>VLOOKUP(Table1[[#This Row],[sheet]],Prg!$A$7:$J$31,5,FALSE)</f>
        <v>0</v>
      </c>
      <c r="AG2391" s="72">
        <f>ROW()</f>
        <v>2391</v>
      </c>
    </row>
    <row r="2392" spans="24:33" hidden="1" x14ac:dyDescent="0.3">
      <c r="X2392" s="66">
        <v>14</v>
      </c>
      <c r="Y2392" s="66" t="s">
        <v>501</v>
      </c>
      <c r="Z2392" s="66" t="s">
        <v>23</v>
      </c>
      <c r="AA2392" s="66" t="str">
        <f>IF(OR(VLOOKUP(Table1[[#This Row],[sheet]],Prg!$A$7:$F$31,6,FALSE)=Prg!$O$2,VLOOKUP(Table1[[#This Row],[sheet]],Prg!$A$7:$F$31,6,FALSE)=Prg!$O$3),"Yes","No")</f>
        <v>No</v>
      </c>
      <c r="AB2392" s="66">
        <v>2023</v>
      </c>
      <c r="AC2392" s="72">
        <v>16</v>
      </c>
      <c r="AD2392" s="66">
        <f ca="1">IF(ISERROR(VLOOKUP(Table1[[#This Row],[item]],INDIRECT("'"&amp;Table1[[#This Row],[sheet]]&amp;"'!$A$8:$T$42"),Table1[[#This Row],[r]],FALSE)),"",VLOOKUP(Table1[[#This Row],[item]],INDIRECT("'"&amp;Table1[[#This Row],[sheet]]&amp;"'!$A$8:$T$42"),Table1[[#This Row],[r]],FALSE))</f>
        <v>0</v>
      </c>
      <c r="AE2392" s="72" t="str">
        <f>IF(VLOOKUP(Table1[[#This Row],[sheet]],Prg!$A$7:$J$31,10,FALSE)="","",VLOOKUP(Table1[[#This Row],[sheet]],Prg!$A$7:$J$31,10,FALSE)*1)</f>
        <v/>
      </c>
      <c r="AF2392" s="72">
        <f>VLOOKUP(Table1[[#This Row],[sheet]],Prg!$A$7:$J$31,5,FALSE)</f>
        <v>0</v>
      </c>
      <c r="AG2392" s="72">
        <f>ROW()</f>
        <v>2392</v>
      </c>
    </row>
    <row r="2393" spans="24:33" hidden="1" x14ac:dyDescent="0.3">
      <c r="X2393" s="66">
        <v>14</v>
      </c>
      <c r="Y2393" s="66" t="s">
        <v>502</v>
      </c>
      <c r="Z2393" s="66" t="s">
        <v>467</v>
      </c>
      <c r="AA2393" s="66" t="str">
        <f>IF(OR(VLOOKUP(Table1[[#This Row],[sheet]],Prg!$A$7:$F$31,6,FALSE)=Prg!$O$2,VLOOKUP(Table1[[#This Row],[sheet]],Prg!$A$7:$F$31,6,FALSE)=Prg!$O$3),"Yes","No")</f>
        <v>No</v>
      </c>
      <c r="AB2393" s="66">
        <v>2023</v>
      </c>
      <c r="AC2393" s="72">
        <v>16</v>
      </c>
      <c r="AD2393" s="66">
        <f ca="1">IF(ISERROR(VLOOKUP(Table1[[#This Row],[item]],INDIRECT("'"&amp;Table1[[#This Row],[sheet]]&amp;"'!$A$8:$T$42"),Table1[[#This Row],[r]],FALSE)),"",VLOOKUP(Table1[[#This Row],[item]],INDIRECT("'"&amp;Table1[[#This Row],[sheet]]&amp;"'!$A$8:$T$42"),Table1[[#This Row],[r]],FALSE))</f>
        <v>0</v>
      </c>
      <c r="AE2393" s="72" t="str">
        <f>IF(VLOOKUP(Table1[[#This Row],[sheet]],Prg!$A$7:$J$31,10,FALSE)="","",VLOOKUP(Table1[[#This Row],[sheet]],Prg!$A$7:$J$31,10,FALSE)*1)</f>
        <v/>
      </c>
      <c r="AF2393" s="72">
        <f>VLOOKUP(Table1[[#This Row],[sheet]],Prg!$A$7:$J$31,5,FALSE)</f>
        <v>0</v>
      </c>
      <c r="AG2393" s="72">
        <f>ROW()</f>
        <v>2393</v>
      </c>
    </row>
    <row r="2394" spans="24:33" hidden="1" x14ac:dyDescent="0.3">
      <c r="X2394" s="66">
        <v>14</v>
      </c>
      <c r="Y2394" s="66" t="s">
        <v>473</v>
      </c>
      <c r="Z2394" s="66" t="s">
        <v>1</v>
      </c>
      <c r="AA2394" s="66" t="str">
        <f>IF(OR(VLOOKUP(Table1[[#This Row],[sheet]],Prg!$A$7:$F$31,6,FALSE)=Prg!$O$2,VLOOKUP(Table1[[#This Row],[sheet]],Prg!$A$7:$F$31,6,FALSE)=Prg!$O$3),"Yes","No")</f>
        <v>No</v>
      </c>
      <c r="AB2394" s="66">
        <v>2023</v>
      </c>
      <c r="AC2394" s="72">
        <v>16</v>
      </c>
      <c r="AD2394" s="66">
        <f ca="1">IF(ISERROR(VLOOKUP(Table1[[#This Row],[item]],INDIRECT("'"&amp;Table1[[#This Row],[sheet]]&amp;"'!$A$8:$T$42"),Table1[[#This Row],[r]],FALSE)),"",VLOOKUP(Table1[[#This Row],[item]],INDIRECT("'"&amp;Table1[[#This Row],[sheet]]&amp;"'!$A$8:$T$42"),Table1[[#This Row],[r]],FALSE))</f>
        <v>0</v>
      </c>
      <c r="AE2394" s="72" t="str">
        <f>IF(VLOOKUP(Table1[[#This Row],[sheet]],Prg!$A$7:$J$31,10,FALSE)="","",VLOOKUP(Table1[[#This Row],[sheet]],Prg!$A$7:$J$31,10,FALSE)*1)</f>
        <v/>
      </c>
      <c r="AF2394" s="72">
        <f>VLOOKUP(Table1[[#This Row],[sheet]],Prg!$A$7:$J$31,5,FALSE)</f>
        <v>0</v>
      </c>
      <c r="AG2394" s="72">
        <f>ROW()</f>
        <v>2394</v>
      </c>
    </row>
    <row r="2395" spans="24:33" hidden="1" x14ac:dyDescent="0.3">
      <c r="X2395" s="66">
        <v>14</v>
      </c>
      <c r="Y2395" s="66" t="s">
        <v>474</v>
      </c>
      <c r="Z2395" s="66" t="s">
        <v>24</v>
      </c>
      <c r="AA2395" s="66" t="str">
        <f>IF(OR(VLOOKUP(Table1[[#This Row],[sheet]],Prg!$A$7:$F$31,6,FALSE)=Prg!$O$2,VLOOKUP(Table1[[#This Row],[sheet]],Prg!$A$7:$F$31,6,FALSE)=Prg!$O$3),"Yes","No")</f>
        <v>No</v>
      </c>
      <c r="AB2395" s="66">
        <v>2023</v>
      </c>
      <c r="AC2395" s="72">
        <v>16</v>
      </c>
      <c r="AD2395" s="66">
        <f ca="1">IF(ISERROR(VLOOKUP(Table1[[#This Row],[item]],INDIRECT("'"&amp;Table1[[#This Row],[sheet]]&amp;"'!$A$8:$T$42"),Table1[[#This Row],[r]],FALSE)),"",VLOOKUP(Table1[[#This Row],[item]],INDIRECT("'"&amp;Table1[[#This Row],[sheet]]&amp;"'!$A$8:$T$42"),Table1[[#This Row],[r]],FALSE))</f>
        <v>0</v>
      </c>
      <c r="AE2395" s="72" t="str">
        <f>IF(VLOOKUP(Table1[[#This Row],[sheet]],Prg!$A$7:$J$31,10,FALSE)="","",VLOOKUP(Table1[[#This Row],[sheet]],Prg!$A$7:$J$31,10,FALSE)*1)</f>
        <v/>
      </c>
      <c r="AF2395" s="72">
        <f>VLOOKUP(Table1[[#This Row],[sheet]],Prg!$A$7:$J$31,5,FALSE)</f>
        <v>0</v>
      </c>
      <c r="AG2395" s="72">
        <f>ROW()</f>
        <v>2395</v>
      </c>
    </row>
    <row r="2396" spans="24:33" hidden="1" x14ac:dyDescent="0.3">
      <c r="X2396" s="66">
        <v>14</v>
      </c>
      <c r="Y2396" s="66" t="s">
        <v>477</v>
      </c>
      <c r="Z2396" s="66" t="s">
        <v>25</v>
      </c>
      <c r="AA2396" s="66" t="str">
        <f>IF(OR(VLOOKUP(Table1[[#This Row],[sheet]],Prg!$A$7:$F$31,6,FALSE)=Prg!$O$2,VLOOKUP(Table1[[#This Row],[sheet]],Prg!$A$7:$F$31,6,FALSE)=Prg!$O$3),"Yes","No")</f>
        <v>No</v>
      </c>
      <c r="AB2396" s="66">
        <v>2023</v>
      </c>
      <c r="AC2396" s="72">
        <v>16</v>
      </c>
      <c r="AD2396" s="66">
        <f ca="1">IF(ISERROR(VLOOKUP(Table1[[#This Row],[item]],INDIRECT("'"&amp;Table1[[#This Row],[sheet]]&amp;"'!$A$8:$T$42"),Table1[[#This Row],[r]],FALSE)),"",VLOOKUP(Table1[[#This Row],[item]],INDIRECT("'"&amp;Table1[[#This Row],[sheet]]&amp;"'!$A$8:$T$42"),Table1[[#This Row],[r]],FALSE))</f>
        <v>0</v>
      </c>
      <c r="AE2396" s="72" t="str">
        <f>IF(VLOOKUP(Table1[[#This Row],[sheet]],Prg!$A$7:$J$31,10,FALSE)="","",VLOOKUP(Table1[[#This Row],[sheet]],Prg!$A$7:$J$31,10,FALSE)*1)</f>
        <v/>
      </c>
      <c r="AF2396" s="72">
        <f>VLOOKUP(Table1[[#This Row],[sheet]],Prg!$A$7:$J$31,5,FALSE)</f>
        <v>0</v>
      </c>
      <c r="AG2396" s="72">
        <f>ROW()</f>
        <v>2396</v>
      </c>
    </row>
    <row r="2397" spans="24:33" hidden="1" x14ac:dyDescent="0.3">
      <c r="X2397" s="66">
        <v>14</v>
      </c>
      <c r="Y2397" s="66" t="s">
        <v>478</v>
      </c>
      <c r="Z2397" s="66" t="s">
        <v>26</v>
      </c>
      <c r="AA2397" s="66" t="str">
        <f>IF(OR(VLOOKUP(Table1[[#This Row],[sheet]],Prg!$A$7:$F$31,6,FALSE)=Prg!$O$2,VLOOKUP(Table1[[#This Row],[sheet]],Prg!$A$7:$F$31,6,FALSE)=Prg!$O$3),"Yes","No")</f>
        <v>No</v>
      </c>
      <c r="AB2397" s="66">
        <v>2023</v>
      </c>
      <c r="AC2397" s="72">
        <v>16</v>
      </c>
      <c r="AD2397" s="66">
        <f ca="1">IF(ISERROR(VLOOKUP(Table1[[#This Row],[item]],INDIRECT("'"&amp;Table1[[#This Row],[sheet]]&amp;"'!$A$8:$T$42"),Table1[[#This Row],[r]],FALSE)),"",VLOOKUP(Table1[[#This Row],[item]],INDIRECT("'"&amp;Table1[[#This Row],[sheet]]&amp;"'!$A$8:$T$42"),Table1[[#This Row],[r]],FALSE))</f>
        <v>0</v>
      </c>
      <c r="AE2397" s="72" t="str">
        <f>IF(VLOOKUP(Table1[[#This Row],[sheet]],Prg!$A$7:$J$31,10,FALSE)="","",VLOOKUP(Table1[[#This Row],[sheet]],Prg!$A$7:$J$31,10,FALSE)*1)</f>
        <v/>
      </c>
      <c r="AF2397" s="72">
        <f>VLOOKUP(Table1[[#This Row],[sheet]],Prg!$A$7:$J$31,5,FALSE)</f>
        <v>0</v>
      </c>
      <c r="AG2397" s="72">
        <f>ROW()</f>
        <v>2397</v>
      </c>
    </row>
    <row r="2398" spans="24:33" hidden="1" x14ac:dyDescent="0.3">
      <c r="X2398" s="66">
        <v>14</v>
      </c>
      <c r="Y2398" s="66" t="s">
        <v>479</v>
      </c>
      <c r="Z2398" s="66" t="s">
        <v>27</v>
      </c>
      <c r="AA2398" s="66" t="str">
        <f>IF(OR(VLOOKUP(Table1[[#This Row],[sheet]],Prg!$A$7:$F$31,6,FALSE)=Prg!$O$2,VLOOKUP(Table1[[#This Row],[sheet]],Prg!$A$7:$F$31,6,FALSE)=Prg!$O$3),"Yes","No")</f>
        <v>No</v>
      </c>
      <c r="AB2398" s="66">
        <v>2023</v>
      </c>
      <c r="AC2398" s="72">
        <v>16</v>
      </c>
      <c r="AD2398" s="66">
        <f ca="1">IF(ISERROR(VLOOKUP(Table1[[#This Row],[item]],INDIRECT("'"&amp;Table1[[#This Row],[sheet]]&amp;"'!$A$8:$T$42"),Table1[[#This Row],[r]],FALSE)),"",VLOOKUP(Table1[[#This Row],[item]],INDIRECT("'"&amp;Table1[[#This Row],[sheet]]&amp;"'!$A$8:$T$42"),Table1[[#This Row],[r]],FALSE))</f>
        <v>0</v>
      </c>
      <c r="AE2398" s="72" t="str">
        <f>IF(VLOOKUP(Table1[[#This Row],[sheet]],Prg!$A$7:$J$31,10,FALSE)="","",VLOOKUP(Table1[[#This Row],[sheet]],Prg!$A$7:$J$31,10,FALSE)*1)</f>
        <v/>
      </c>
      <c r="AF2398" s="72">
        <f>VLOOKUP(Table1[[#This Row],[sheet]],Prg!$A$7:$J$31,5,FALSE)</f>
        <v>0</v>
      </c>
      <c r="AG2398" s="72">
        <f>ROW()</f>
        <v>2398</v>
      </c>
    </row>
    <row r="2399" spans="24:33" hidden="1" x14ac:dyDescent="0.3">
      <c r="X2399" s="66">
        <v>14</v>
      </c>
      <c r="Y2399" s="66" t="s">
        <v>475</v>
      </c>
      <c r="Z2399" s="66" t="s">
        <v>28</v>
      </c>
      <c r="AA2399" s="66" t="str">
        <f>IF(OR(VLOOKUP(Table1[[#This Row],[sheet]],Prg!$A$7:$F$31,6,FALSE)=Prg!$O$2,VLOOKUP(Table1[[#This Row],[sheet]],Prg!$A$7:$F$31,6,FALSE)=Prg!$O$3),"Yes","No")</f>
        <v>No</v>
      </c>
      <c r="AB2399" s="66">
        <v>2023</v>
      </c>
      <c r="AC2399" s="72">
        <v>16</v>
      </c>
      <c r="AD2399" s="66">
        <f ca="1">IF(ISERROR(VLOOKUP(Table1[[#This Row],[item]],INDIRECT("'"&amp;Table1[[#This Row],[sheet]]&amp;"'!$A$8:$T$42"),Table1[[#This Row],[r]],FALSE)),"",VLOOKUP(Table1[[#This Row],[item]],INDIRECT("'"&amp;Table1[[#This Row],[sheet]]&amp;"'!$A$8:$T$42"),Table1[[#This Row],[r]],FALSE))</f>
        <v>0</v>
      </c>
      <c r="AE2399" s="72" t="str">
        <f>IF(VLOOKUP(Table1[[#This Row],[sheet]],Prg!$A$7:$J$31,10,FALSE)="","",VLOOKUP(Table1[[#This Row],[sheet]],Prg!$A$7:$J$31,10,FALSE)*1)</f>
        <v/>
      </c>
      <c r="AF2399" s="72">
        <f>VLOOKUP(Table1[[#This Row],[sheet]],Prg!$A$7:$J$31,5,FALSE)</f>
        <v>0</v>
      </c>
      <c r="AG2399" s="72">
        <f>ROW()</f>
        <v>2399</v>
      </c>
    </row>
    <row r="2400" spans="24:33" hidden="1" x14ac:dyDescent="0.3">
      <c r="X2400" s="66">
        <v>14</v>
      </c>
      <c r="Y2400" s="66" t="s">
        <v>480</v>
      </c>
      <c r="Z2400" s="66" t="s">
        <v>29</v>
      </c>
      <c r="AA2400" s="66" t="str">
        <f>IF(OR(VLOOKUP(Table1[[#This Row],[sheet]],Prg!$A$7:$F$31,6,FALSE)=Prg!$O$2,VLOOKUP(Table1[[#This Row],[sheet]],Prg!$A$7:$F$31,6,FALSE)=Prg!$O$3),"Yes","No")</f>
        <v>No</v>
      </c>
      <c r="AB2400" s="66">
        <v>2023</v>
      </c>
      <c r="AC2400" s="72">
        <v>16</v>
      </c>
      <c r="AD2400" s="66">
        <f ca="1">IF(ISERROR(VLOOKUP(Table1[[#This Row],[item]],INDIRECT("'"&amp;Table1[[#This Row],[sheet]]&amp;"'!$A$8:$T$42"),Table1[[#This Row],[r]],FALSE)),"",VLOOKUP(Table1[[#This Row],[item]],INDIRECT("'"&amp;Table1[[#This Row],[sheet]]&amp;"'!$A$8:$T$42"),Table1[[#This Row],[r]],FALSE))</f>
        <v>0</v>
      </c>
      <c r="AE2400" s="72" t="str">
        <f>IF(VLOOKUP(Table1[[#This Row],[sheet]],Prg!$A$7:$J$31,10,FALSE)="","",VLOOKUP(Table1[[#This Row],[sheet]],Prg!$A$7:$J$31,10,FALSE)*1)</f>
        <v/>
      </c>
      <c r="AF2400" s="72">
        <f>VLOOKUP(Table1[[#This Row],[sheet]],Prg!$A$7:$J$31,5,FALSE)</f>
        <v>0</v>
      </c>
      <c r="AG2400" s="72">
        <f>ROW()</f>
        <v>2400</v>
      </c>
    </row>
    <row r="2401" spans="24:33" hidden="1" x14ac:dyDescent="0.3">
      <c r="X2401" s="66">
        <v>14</v>
      </c>
      <c r="Y2401" s="66" t="s">
        <v>481</v>
      </c>
      <c r="Z2401" s="66" t="s">
        <v>30</v>
      </c>
      <c r="AA2401" s="66" t="str">
        <f>IF(OR(VLOOKUP(Table1[[#This Row],[sheet]],Prg!$A$7:$F$31,6,FALSE)=Prg!$O$2,VLOOKUP(Table1[[#This Row],[sheet]],Prg!$A$7:$F$31,6,FALSE)=Prg!$O$3),"Yes","No")</f>
        <v>No</v>
      </c>
      <c r="AB2401" s="66">
        <v>2023</v>
      </c>
      <c r="AC2401" s="72">
        <v>16</v>
      </c>
      <c r="AD2401" s="66">
        <f ca="1">IF(ISERROR(VLOOKUP(Table1[[#This Row],[item]],INDIRECT("'"&amp;Table1[[#This Row],[sheet]]&amp;"'!$A$8:$T$42"),Table1[[#This Row],[r]],FALSE)),"",VLOOKUP(Table1[[#This Row],[item]],INDIRECT("'"&amp;Table1[[#This Row],[sheet]]&amp;"'!$A$8:$T$42"),Table1[[#This Row],[r]],FALSE))</f>
        <v>0</v>
      </c>
      <c r="AE2401" s="72" t="str">
        <f>IF(VLOOKUP(Table1[[#This Row],[sheet]],Prg!$A$7:$J$31,10,FALSE)="","",VLOOKUP(Table1[[#This Row],[sheet]],Prg!$A$7:$J$31,10,FALSE)*1)</f>
        <v/>
      </c>
      <c r="AF2401" s="72">
        <f>VLOOKUP(Table1[[#This Row],[sheet]],Prg!$A$7:$J$31,5,FALSE)</f>
        <v>0</v>
      </c>
      <c r="AG2401" s="72">
        <f>ROW()</f>
        <v>2401</v>
      </c>
    </row>
    <row r="2402" spans="24:33" hidden="1" x14ac:dyDescent="0.3">
      <c r="X2402" s="66">
        <v>14</v>
      </c>
      <c r="Y2402" s="66" t="s">
        <v>482</v>
      </c>
      <c r="Z2402" s="66" t="s">
        <v>27</v>
      </c>
      <c r="AA2402" s="66" t="str">
        <f>IF(OR(VLOOKUP(Table1[[#This Row],[sheet]],Prg!$A$7:$F$31,6,FALSE)=Prg!$O$2,VLOOKUP(Table1[[#This Row],[sheet]],Prg!$A$7:$F$31,6,FALSE)=Prg!$O$3),"Yes","No")</f>
        <v>No</v>
      </c>
      <c r="AB2402" s="66">
        <v>2023</v>
      </c>
      <c r="AC2402" s="72">
        <v>16</v>
      </c>
      <c r="AD2402" s="66">
        <f ca="1">IF(ISERROR(VLOOKUP(Table1[[#This Row],[item]],INDIRECT("'"&amp;Table1[[#This Row],[sheet]]&amp;"'!$A$8:$T$42"),Table1[[#This Row],[r]],FALSE)),"",VLOOKUP(Table1[[#This Row],[item]],INDIRECT("'"&amp;Table1[[#This Row],[sheet]]&amp;"'!$A$8:$T$42"),Table1[[#This Row],[r]],FALSE))</f>
        <v>0</v>
      </c>
      <c r="AE2402" s="72" t="str">
        <f>IF(VLOOKUP(Table1[[#This Row],[sheet]],Prg!$A$7:$J$31,10,FALSE)="","",VLOOKUP(Table1[[#This Row],[sheet]],Prg!$A$7:$J$31,10,FALSE)*1)</f>
        <v/>
      </c>
      <c r="AF2402" s="72">
        <f>VLOOKUP(Table1[[#This Row],[sheet]],Prg!$A$7:$J$31,5,FALSE)</f>
        <v>0</v>
      </c>
      <c r="AG2402" s="72">
        <f>ROW()</f>
        <v>2402</v>
      </c>
    </row>
    <row r="2403" spans="24:33" hidden="1" x14ac:dyDescent="0.3">
      <c r="X2403" s="66">
        <v>14</v>
      </c>
      <c r="Y2403" s="66" t="s">
        <v>476</v>
      </c>
      <c r="Z2403" s="66" t="s">
        <v>469</v>
      </c>
      <c r="AA2403" s="66" t="str">
        <f>IF(OR(VLOOKUP(Table1[[#This Row],[sheet]],Prg!$A$7:$F$31,6,FALSE)=Prg!$O$2,VLOOKUP(Table1[[#This Row],[sheet]],Prg!$A$7:$F$31,6,FALSE)=Prg!$O$3),"Yes","No")</f>
        <v>No</v>
      </c>
      <c r="AB2403" s="66">
        <v>2023</v>
      </c>
      <c r="AC2403" s="72">
        <v>16</v>
      </c>
      <c r="AD2403" s="66">
        <f ca="1">IF(ISERROR(VLOOKUP(Table1[[#This Row],[item]],INDIRECT("'"&amp;Table1[[#This Row],[sheet]]&amp;"'!$A$8:$T$42"),Table1[[#This Row],[r]],FALSE)),"",VLOOKUP(Table1[[#This Row],[item]],INDIRECT("'"&amp;Table1[[#This Row],[sheet]]&amp;"'!$A$8:$T$42"),Table1[[#This Row],[r]],FALSE))</f>
        <v>0</v>
      </c>
      <c r="AE2403" s="72" t="str">
        <f>IF(VLOOKUP(Table1[[#This Row],[sheet]],Prg!$A$7:$J$31,10,FALSE)="","",VLOOKUP(Table1[[#This Row],[sheet]],Prg!$A$7:$J$31,10,FALSE)*1)</f>
        <v/>
      </c>
      <c r="AF2403" s="72">
        <f>VLOOKUP(Table1[[#This Row],[sheet]],Prg!$A$7:$J$31,5,FALSE)</f>
        <v>0</v>
      </c>
      <c r="AG2403" s="72">
        <f>ROW()</f>
        <v>2403</v>
      </c>
    </row>
    <row r="2404" spans="24:33" hidden="1" x14ac:dyDescent="0.3">
      <c r="X2404" s="66">
        <v>14</v>
      </c>
      <c r="Y2404" s="66" t="s">
        <v>483</v>
      </c>
      <c r="Z2404" s="66" t="s">
        <v>470</v>
      </c>
      <c r="AA2404" s="66" t="str">
        <f>IF(OR(VLOOKUP(Table1[[#This Row],[sheet]],Prg!$A$7:$F$31,6,FALSE)=Prg!$O$2,VLOOKUP(Table1[[#This Row],[sheet]],Prg!$A$7:$F$31,6,FALSE)=Prg!$O$3),"Yes","No")</f>
        <v>No</v>
      </c>
      <c r="AB2404" s="66">
        <v>2023</v>
      </c>
      <c r="AC2404" s="72">
        <v>16</v>
      </c>
      <c r="AD2404" s="66">
        <f ca="1">IF(ISERROR(VLOOKUP(Table1[[#This Row],[item]],INDIRECT("'"&amp;Table1[[#This Row],[sheet]]&amp;"'!$A$8:$T$42"),Table1[[#This Row],[r]],FALSE)),"",VLOOKUP(Table1[[#This Row],[item]],INDIRECT("'"&amp;Table1[[#This Row],[sheet]]&amp;"'!$A$8:$T$42"),Table1[[#This Row],[r]],FALSE))</f>
        <v>0</v>
      </c>
      <c r="AE2404" s="72" t="str">
        <f>IF(VLOOKUP(Table1[[#This Row],[sheet]],Prg!$A$7:$J$31,10,FALSE)="","",VLOOKUP(Table1[[#This Row],[sheet]],Prg!$A$7:$J$31,10,FALSE)*1)</f>
        <v/>
      </c>
      <c r="AF2404" s="72">
        <f>VLOOKUP(Table1[[#This Row],[sheet]],Prg!$A$7:$J$31,5,FALSE)</f>
        <v>0</v>
      </c>
      <c r="AG2404" s="72">
        <f>ROW()</f>
        <v>2404</v>
      </c>
    </row>
    <row r="2405" spans="24:33" hidden="1" x14ac:dyDescent="0.3">
      <c r="X2405" s="66">
        <v>14</v>
      </c>
      <c r="Y2405" s="66" t="s">
        <v>484</v>
      </c>
      <c r="Z2405" s="66" t="s">
        <v>471</v>
      </c>
      <c r="AA2405" s="66" t="str">
        <f>IF(OR(VLOOKUP(Table1[[#This Row],[sheet]],Prg!$A$7:$F$31,6,FALSE)=Prg!$O$2,VLOOKUP(Table1[[#This Row],[sheet]],Prg!$A$7:$F$31,6,FALSE)=Prg!$O$3),"Yes","No")</f>
        <v>No</v>
      </c>
      <c r="AB2405" s="66">
        <v>2023</v>
      </c>
      <c r="AC2405" s="72">
        <v>16</v>
      </c>
      <c r="AD2405" s="66">
        <f ca="1">IF(ISERROR(VLOOKUP(Table1[[#This Row],[item]],INDIRECT("'"&amp;Table1[[#This Row],[sheet]]&amp;"'!$A$8:$T$42"),Table1[[#This Row],[r]],FALSE)),"",VLOOKUP(Table1[[#This Row],[item]],INDIRECT("'"&amp;Table1[[#This Row],[sheet]]&amp;"'!$A$8:$T$42"),Table1[[#This Row],[r]],FALSE))</f>
        <v>0</v>
      </c>
      <c r="AE2405" s="72" t="str">
        <f>IF(VLOOKUP(Table1[[#This Row],[sheet]],Prg!$A$7:$J$31,10,FALSE)="","",VLOOKUP(Table1[[#This Row],[sheet]],Prg!$A$7:$J$31,10,FALSE)*1)</f>
        <v/>
      </c>
      <c r="AF2405" s="72">
        <f>VLOOKUP(Table1[[#This Row],[sheet]],Prg!$A$7:$J$31,5,FALSE)</f>
        <v>0</v>
      </c>
      <c r="AG2405" s="72">
        <f>ROW()</f>
        <v>2405</v>
      </c>
    </row>
    <row r="2406" spans="24:33" hidden="1" x14ac:dyDescent="0.3">
      <c r="X2406" s="66">
        <v>14</v>
      </c>
      <c r="Y2406" s="66" t="s">
        <v>485</v>
      </c>
      <c r="Z2406" s="66" t="s">
        <v>472</v>
      </c>
      <c r="AA2406" s="66" t="str">
        <f>IF(OR(VLOOKUP(Table1[[#This Row],[sheet]],Prg!$A$7:$F$31,6,FALSE)=Prg!$O$2,VLOOKUP(Table1[[#This Row],[sheet]],Prg!$A$7:$F$31,6,FALSE)=Prg!$O$3),"Yes","No")</f>
        <v>No</v>
      </c>
      <c r="AB2406" s="66">
        <v>2023</v>
      </c>
      <c r="AC2406" s="72">
        <v>16</v>
      </c>
      <c r="AD2406" s="66">
        <f ca="1">IF(ISERROR(VLOOKUP(Table1[[#This Row],[item]],INDIRECT("'"&amp;Table1[[#This Row],[sheet]]&amp;"'!$A$8:$T$42"),Table1[[#This Row],[r]],FALSE)),"",VLOOKUP(Table1[[#This Row],[item]],INDIRECT("'"&amp;Table1[[#This Row],[sheet]]&amp;"'!$A$8:$T$42"),Table1[[#This Row],[r]],FALSE))</f>
        <v>0</v>
      </c>
      <c r="AE2406" s="72" t="str">
        <f>IF(VLOOKUP(Table1[[#This Row],[sheet]],Prg!$A$7:$J$31,10,FALSE)="","",VLOOKUP(Table1[[#This Row],[sheet]],Prg!$A$7:$J$31,10,FALSE)*1)</f>
        <v/>
      </c>
      <c r="AF2406" s="72">
        <f>VLOOKUP(Table1[[#This Row],[sheet]],Prg!$A$7:$J$31,5,FALSE)</f>
        <v>0</v>
      </c>
      <c r="AG2406" s="72">
        <f>ROW()</f>
        <v>2406</v>
      </c>
    </row>
    <row r="2407" spans="24:33" hidden="1" x14ac:dyDescent="0.3">
      <c r="X2407" s="66">
        <v>14</v>
      </c>
      <c r="Y2407" s="66" t="s">
        <v>486</v>
      </c>
      <c r="Z2407" s="66" t="s">
        <v>31</v>
      </c>
      <c r="AA2407" s="66" t="str">
        <f>IF(OR(VLOOKUP(Table1[[#This Row],[sheet]],Prg!$A$7:$F$31,6,FALSE)=Prg!$O$2,VLOOKUP(Table1[[#This Row],[sheet]],Prg!$A$7:$F$31,6,FALSE)=Prg!$O$3),"Yes","No")</f>
        <v>No</v>
      </c>
      <c r="AB2407" s="66">
        <v>2023</v>
      </c>
      <c r="AC2407" s="72">
        <v>16</v>
      </c>
      <c r="AD2407" s="66">
        <f ca="1">IF(ISERROR(VLOOKUP(Table1[[#This Row],[item]],INDIRECT("'"&amp;Table1[[#This Row],[sheet]]&amp;"'!$A$8:$T$42"),Table1[[#This Row],[r]],FALSE)),"",VLOOKUP(Table1[[#This Row],[item]],INDIRECT("'"&amp;Table1[[#This Row],[sheet]]&amp;"'!$A$8:$T$42"),Table1[[#This Row],[r]],FALSE))</f>
        <v>0</v>
      </c>
      <c r="AE2407" s="72" t="str">
        <f>IF(VLOOKUP(Table1[[#This Row],[sheet]],Prg!$A$7:$J$31,10,FALSE)="","",VLOOKUP(Table1[[#This Row],[sheet]],Prg!$A$7:$J$31,10,FALSE)*1)</f>
        <v/>
      </c>
      <c r="AF2407" s="72">
        <f>VLOOKUP(Table1[[#This Row],[sheet]],Prg!$A$7:$J$31,5,FALSE)</f>
        <v>0</v>
      </c>
      <c r="AG2407" s="72">
        <f>ROW()</f>
        <v>2407</v>
      </c>
    </row>
    <row r="2408" spans="24:33" hidden="1" x14ac:dyDescent="0.3">
      <c r="X2408" s="66">
        <v>14</v>
      </c>
      <c r="Y2408" s="70" t="s">
        <v>487</v>
      </c>
      <c r="Z2408" s="70" t="s">
        <v>12</v>
      </c>
      <c r="AA2408" s="70" t="str">
        <f>IF(OR(VLOOKUP(Table1[[#This Row],[sheet]],Prg!$A$7:$F$31,6,FALSE)=Prg!$O$2,VLOOKUP(Table1[[#This Row],[sheet]],Prg!$A$7:$F$31,6,FALSE)=Prg!$O$3),"Yes","No")</f>
        <v>No</v>
      </c>
      <c r="AB2408" s="70">
        <v>2024</v>
      </c>
      <c r="AC2408" s="72">
        <v>17</v>
      </c>
      <c r="AD2408" s="66">
        <f ca="1">IF(ISERROR(VLOOKUP(Table1[[#This Row],[item]],INDIRECT("'"&amp;Table1[[#This Row],[sheet]]&amp;"'!$A$8:$T$42"),Table1[[#This Row],[r]],FALSE)),"",VLOOKUP(Table1[[#This Row],[item]],INDIRECT("'"&amp;Table1[[#This Row],[sheet]]&amp;"'!$A$8:$T$42"),Table1[[#This Row],[r]],FALSE))</f>
        <v>0</v>
      </c>
      <c r="AE2408" s="72" t="str">
        <f>IF(VLOOKUP(Table1[[#This Row],[sheet]],Prg!$A$7:$J$31,10,FALSE)="","",VLOOKUP(Table1[[#This Row],[sheet]],Prg!$A$7:$J$31,10,FALSE)*1)</f>
        <v/>
      </c>
      <c r="AF2408" s="72">
        <f>VLOOKUP(Table1[[#This Row],[sheet]],Prg!$A$7:$J$31,5,FALSE)</f>
        <v>0</v>
      </c>
      <c r="AG2408" s="72">
        <f>ROW()</f>
        <v>2408</v>
      </c>
    </row>
    <row r="2409" spans="24:33" hidden="1" x14ac:dyDescent="0.3">
      <c r="X2409" s="66">
        <v>14</v>
      </c>
      <c r="Y2409" s="66" t="s">
        <v>488</v>
      </c>
      <c r="Z2409" s="66" t="s">
        <v>13</v>
      </c>
      <c r="AA2409" s="66" t="str">
        <f>IF(OR(VLOOKUP(Table1[[#This Row],[sheet]],Prg!$A$7:$F$31,6,FALSE)=Prg!$O$2,VLOOKUP(Table1[[#This Row],[sheet]],Prg!$A$7:$F$31,6,FALSE)=Prg!$O$3),"Yes","No")</f>
        <v>No</v>
      </c>
      <c r="AB2409" s="66">
        <v>2024</v>
      </c>
      <c r="AC2409" s="72">
        <v>17</v>
      </c>
      <c r="AD2409" s="66">
        <f ca="1">IF(ISERROR(VLOOKUP(Table1[[#This Row],[item]],INDIRECT("'"&amp;Table1[[#This Row],[sheet]]&amp;"'!$A$8:$T$42"),Table1[[#This Row],[r]],FALSE)),"",VLOOKUP(Table1[[#This Row],[item]],INDIRECT("'"&amp;Table1[[#This Row],[sheet]]&amp;"'!$A$8:$T$42"),Table1[[#This Row],[r]],FALSE))</f>
        <v>0</v>
      </c>
      <c r="AE2409" s="72" t="str">
        <f>IF(VLOOKUP(Table1[[#This Row],[sheet]],Prg!$A$7:$J$31,10,FALSE)="","",VLOOKUP(Table1[[#This Row],[sheet]],Prg!$A$7:$J$31,10,FALSE)*1)</f>
        <v/>
      </c>
      <c r="AF2409" s="72">
        <f>VLOOKUP(Table1[[#This Row],[sheet]],Prg!$A$7:$J$31,5,FALSE)</f>
        <v>0</v>
      </c>
      <c r="AG2409" s="72">
        <f>ROW()</f>
        <v>2409</v>
      </c>
    </row>
    <row r="2410" spans="24:33" hidden="1" x14ac:dyDescent="0.3">
      <c r="X2410" s="66">
        <v>14</v>
      </c>
      <c r="Y2410" s="66" t="s">
        <v>489</v>
      </c>
      <c r="Z2410" s="66" t="s">
        <v>14</v>
      </c>
      <c r="AA2410" s="66" t="str">
        <f>IF(OR(VLOOKUP(Table1[[#This Row],[sheet]],Prg!$A$7:$F$31,6,FALSE)=Prg!$O$2,VLOOKUP(Table1[[#This Row],[sheet]],Prg!$A$7:$F$31,6,FALSE)=Prg!$O$3),"Yes","No")</f>
        <v>No</v>
      </c>
      <c r="AB2410" s="66">
        <v>2024</v>
      </c>
      <c r="AC2410" s="72">
        <v>17</v>
      </c>
      <c r="AD2410" s="66">
        <f ca="1">IF(ISERROR(VLOOKUP(Table1[[#This Row],[item]],INDIRECT("'"&amp;Table1[[#This Row],[sheet]]&amp;"'!$A$8:$T$42"),Table1[[#This Row],[r]],FALSE)),"",VLOOKUP(Table1[[#This Row],[item]],INDIRECT("'"&amp;Table1[[#This Row],[sheet]]&amp;"'!$A$8:$T$42"),Table1[[#This Row],[r]],FALSE))</f>
        <v>0</v>
      </c>
      <c r="AE2410" s="72" t="str">
        <f>IF(VLOOKUP(Table1[[#This Row],[sheet]],Prg!$A$7:$J$31,10,FALSE)="","",VLOOKUP(Table1[[#This Row],[sheet]],Prg!$A$7:$J$31,10,FALSE)*1)</f>
        <v/>
      </c>
      <c r="AF2410" s="72">
        <f>VLOOKUP(Table1[[#This Row],[sheet]],Prg!$A$7:$J$31,5,FALSE)</f>
        <v>0</v>
      </c>
      <c r="AG2410" s="72">
        <f>ROW()</f>
        <v>2410</v>
      </c>
    </row>
    <row r="2411" spans="24:33" hidden="1" x14ac:dyDescent="0.3">
      <c r="X2411" s="66">
        <v>14</v>
      </c>
      <c r="Y2411" s="66" t="s">
        <v>490</v>
      </c>
      <c r="Z2411" s="66" t="s">
        <v>464</v>
      </c>
      <c r="AA2411" s="66" t="str">
        <f>IF(OR(VLOOKUP(Table1[[#This Row],[sheet]],Prg!$A$7:$F$31,6,FALSE)=Prg!$O$2,VLOOKUP(Table1[[#This Row],[sheet]],Prg!$A$7:$F$31,6,FALSE)=Prg!$O$3),"Yes","No")</f>
        <v>No</v>
      </c>
      <c r="AB2411" s="66">
        <v>2024</v>
      </c>
      <c r="AC2411" s="72">
        <v>17</v>
      </c>
      <c r="AD2411" s="66">
        <f ca="1">IF(ISERROR(VLOOKUP(Table1[[#This Row],[item]],INDIRECT("'"&amp;Table1[[#This Row],[sheet]]&amp;"'!$A$8:$T$42"),Table1[[#This Row],[r]],FALSE)),"",VLOOKUP(Table1[[#This Row],[item]],INDIRECT("'"&amp;Table1[[#This Row],[sheet]]&amp;"'!$A$8:$T$42"),Table1[[#This Row],[r]],FALSE))</f>
        <v>0</v>
      </c>
      <c r="AE2411" s="72" t="str">
        <f>IF(VLOOKUP(Table1[[#This Row],[sheet]],Prg!$A$7:$J$31,10,FALSE)="","",VLOOKUP(Table1[[#This Row],[sheet]],Prg!$A$7:$J$31,10,FALSE)*1)</f>
        <v/>
      </c>
      <c r="AF2411" s="72">
        <f>VLOOKUP(Table1[[#This Row],[sheet]],Prg!$A$7:$J$31,5,FALSE)</f>
        <v>0</v>
      </c>
      <c r="AG2411" s="72">
        <f>ROW()</f>
        <v>2411</v>
      </c>
    </row>
    <row r="2412" spans="24:33" hidden="1" x14ac:dyDescent="0.3">
      <c r="X2412" s="66">
        <v>14</v>
      </c>
      <c r="Y2412" s="66" t="s">
        <v>491</v>
      </c>
      <c r="Z2412" s="66" t="s">
        <v>15</v>
      </c>
      <c r="AA2412" s="66" t="str">
        <f>IF(OR(VLOOKUP(Table1[[#This Row],[sheet]],Prg!$A$7:$F$31,6,FALSE)=Prg!$O$2,VLOOKUP(Table1[[#This Row],[sheet]],Prg!$A$7:$F$31,6,FALSE)=Prg!$O$3),"Yes","No")</f>
        <v>No</v>
      </c>
      <c r="AB2412" s="66">
        <v>2024</v>
      </c>
      <c r="AC2412" s="72">
        <v>17</v>
      </c>
      <c r="AD2412" s="66">
        <f ca="1">IF(ISERROR(VLOOKUP(Table1[[#This Row],[item]],INDIRECT("'"&amp;Table1[[#This Row],[sheet]]&amp;"'!$A$8:$T$42"),Table1[[#This Row],[r]],FALSE)),"",VLOOKUP(Table1[[#This Row],[item]],INDIRECT("'"&amp;Table1[[#This Row],[sheet]]&amp;"'!$A$8:$T$42"),Table1[[#This Row],[r]],FALSE))</f>
        <v>0</v>
      </c>
      <c r="AE2412" s="72" t="str">
        <f>IF(VLOOKUP(Table1[[#This Row],[sheet]],Prg!$A$7:$J$31,10,FALSE)="","",VLOOKUP(Table1[[#This Row],[sheet]],Prg!$A$7:$J$31,10,FALSE)*1)</f>
        <v/>
      </c>
      <c r="AF2412" s="72">
        <f>VLOOKUP(Table1[[#This Row],[sheet]],Prg!$A$7:$J$31,5,FALSE)</f>
        <v>0</v>
      </c>
      <c r="AG2412" s="72">
        <f>ROW()</f>
        <v>2412</v>
      </c>
    </row>
    <row r="2413" spans="24:33" hidden="1" x14ac:dyDescent="0.3">
      <c r="X2413" s="66">
        <v>14</v>
      </c>
      <c r="Y2413" s="66" t="s">
        <v>492</v>
      </c>
      <c r="Z2413" s="66" t="s">
        <v>16</v>
      </c>
      <c r="AA2413" s="66" t="str">
        <f>IF(OR(VLOOKUP(Table1[[#This Row],[sheet]],Prg!$A$7:$F$31,6,FALSE)=Prg!$O$2,VLOOKUP(Table1[[#This Row],[sheet]],Prg!$A$7:$F$31,6,FALSE)=Prg!$O$3),"Yes","No")</f>
        <v>No</v>
      </c>
      <c r="AB2413" s="66">
        <v>2024</v>
      </c>
      <c r="AC2413" s="72">
        <v>17</v>
      </c>
      <c r="AD2413" s="66">
        <f ca="1">IF(ISERROR(VLOOKUP(Table1[[#This Row],[item]],INDIRECT("'"&amp;Table1[[#This Row],[sheet]]&amp;"'!$A$8:$T$42"),Table1[[#This Row],[r]],FALSE)),"",VLOOKUP(Table1[[#This Row],[item]],INDIRECT("'"&amp;Table1[[#This Row],[sheet]]&amp;"'!$A$8:$T$42"),Table1[[#This Row],[r]],FALSE))</f>
        <v>0</v>
      </c>
      <c r="AE2413" s="72" t="str">
        <f>IF(VLOOKUP(Table1[[#This Row],[sheet]],Prg!$A$7:$J$31,10,FALSE)="","",VLOOKUP(Table1[[#This Row],[sheet]],Prg!$A$7:$J$31,10,FALSE)*1)</f>
        <v/>
      </c>
      <c r="AF2413" s="72">
        <f>VLOOKUP(Table1[[#This Row],[sheet]],Prg!$A$7:$J$31,5,FALSE)</f>
        <v>0</v>
      </c>
      <c r="AG2413" s="72">
        <f>ROW()</f>
        <v>2413</v>
      </c>
    </row>
    <row r="2414" spans="24:33" hidden="1" x14ac:dyDescent="0.3">
      <c r="X2414" s="66">
        <v>14</v>
      </c>
      <c r="Y2414" s="66" t="s">
        <v>493</v>
      </c>
      <c r="Z2414" s="66" t="s">
        <v>17</v>
      </c>
      <c r="AA2414" s="66" t="str">
        <f>IF(OR(VLOOKUP(Table1[[#This Row],[sheet]],Prg!$A$7:$F$31,6,FALSE)=Prg!$O$2,VLOOKUP(Table1[[#This Row],[sheet]],Prg!$A$7:$F$31,6,FALSE)=Prg!$O$3),"Yes","No")</f>
        <v>No</v>
      </c>
      <c r="AB2414" s="66">
        <v>2024</v>
      </c>
      <c r="AC2414" s="72">
        <v>17</v>
      </c>
      <c r="AD2414" s="66">
        <f ca="1">IF(ISERROR(VLOOKUP(Table1[[#This Row],[item]],INDIRECT("'"&amp;Table1[[#This Row],[sheet]]&amp;"'!$A$8:$T$42"),Table1[[#This Row],[r]],FALSE)),"",VLOOKUP(Table1[[#This Row],[item]],INDIRECT("'"&amp;Table1[[#This Row],[sheet]]&amp;"'!$A$8:$T$42"),Table1[[#This Row],[r]],FALSE))</f>
        <v>0</v>
      </c>
      <c r="AE2414" s="72" t="str">
        <f>IF(VLOOKUP(Table1[[#This Row],[sheet]],Prg!$A$7:$J$31,10,FALSE)="","",VLOOKUP(Table1[[#This Row],[sheet]],Prg!$A$7:$J$31,10,FALSE)*1)</f>
        <v/>
      </c>
      <c r="AF2414" s="72">
        <f>VLOOKUP(Table1[[#This Row],[sheet]],Prg!$A$7:$J$31,5,FALSE)</f>
        <v>0</v>
      </c>
      <c r="AG2414" s="72">
        <f>ROW()</f>
        <v>2414</v>
      </c>
    </row>
    <row r="2415" spans="24:33" hidden="1" x14ac:dyDescent="0.3">
      <c r="X2415" s="66">
        <v>14</v>
      </c>
      <c r="Y2415" s="66" t="s">
        <v>494</v>
      </c>
      <c r="Z2415" s="66" t="s">
        <v>465</v>
      </c>
      <c r="AA2415" s="66" t="str">
        <f>IF(OR(VLOOKUP(Table1[[#This Row],[sheet]],Prg!$A$7:$F$31,6,FALSE)=Prg!$O$2,VLOOKUP(Table1[[#This Row],[sheet]],Prg!$A$7:$F$31,6,FALSE)=Prg!$O$3),"Yes","No")</f>
        <v>No</v>
      </c>
      <c r="AB2415" s="66">
        <v>2024</v>
      </c>
      <c r="AC2415" s="72">
        <v>17</v>
      </c>
      <c r="AD2415" s="66">
        <f ca="1">IF(ISERROR(VLOOKUP(Table1[[#This Row],[item]],INDIRECT("'"&amp;Table1[[#This Row],[sheet]]&amp;"'!$A$8:$T$42"),Table1[[#This Row],[r]],FALSE)),"",VLOOKUP(Table1[[#This Row],[item]],INDIRECT("'"&amp;Table1[[#This Row],[sheet]]&amp;"'!$A$8:$T$42"),Table1[[#This Row],[r]],FALSE))</f>
        <v>0</v>
      </c>
      <c r="AE2415" s="72" t="str">
        <f>IF(VLOOKUP(Table1[[#This Row],[sheet]],Prg!$A$7:$J$31,10,FALSE)="","",VLOOKUP(Table1[[#This Row],[sheet]],Prg!$A$7:$J$31,10,FALSE)*1)</f>
        <v/>
      </c>
      <c r="AF2415" s="72">
        <f>VLOOKUP(Table1[[#This Row],[sheet]],Prg!$A$7:$J$31,5,FALSE)</f>
        <v>0</v>
      </c>
      <c r="AG2415" s="72">
        <f>ROW()</f>
        <v>2415</v>
      </c>
    </row>
    <row r="2416" spans="24:33" hidden="1" x14ac:dyDescent="0.3">
      <c r="X2416" s="66">
        <v>14</v>
      </c>
      <c r="Y2416" s="66" t="s">
        <v>495</v>
      </c>
      <c r="Z2416" s="66" t="s">
        <v>18</v>
      </c>
      <c r="AA2416" s="66" t="str">
        <f>IF(OR(VLOOKUP(Table1[[#This Row],[sheet]],Prg!$A$7:$F$31,6,FALSE)=Prg!$O$2,VLOOKUP(Table1[[#This Row],[sheet]],Prg!$A$7:$F$31,6,FALSE)=Prg!$O$3),"Yes","No")</f>
        <v>No</v>
      </c>
      <c r="AB2416" s="66">
        <v>2024</v>
      </c>
      <c r="AC2416" s="72">
        <v>17</v>
      </c>
      <c r="AD2416" s="66">
        <f ca="1">IF(ISERROR(VLOOKUP(Table1[[#This Row],[item]],INDIRECT("'"&amp;Table1[[#This Row],[sheet]]&amp;"'!$A$8:$T$42"),Table1[[#This Row],[r]],FALSE)),"",VLOOKUP(Table1[[#This Row],[item]],INDIRECT("'"&amp;Table1[[#This Row],[sheet]]&amp;"'!$A$8:$T$42"),Table1[[#This Row],[r]],FALSE))</f>
        <v>0</v>
      </c>
      <c r="AE2416" s="72" t="str">
        <f>IF(VLOOKUP(Table1[[#This Row],[sheet]],Prg!$A$7:$J$31,10,FALSE)="","",VLOOKUP(Table1[[#This Row],[sheet]],Prg!$A$7:$J$31,10,FALSE)*1)</f>
        <v/>
      </c>
      <c r="AF2416" s="72">
        <f>VLOOKUP(Table1[[#This Row],[sheet]],Prg!$A$7:$J$31,5,FALSE)</f>
        <v>0</v>
      </c>
      <c r="AG2416" s="72">
        <f>ROW()</f>
        <v>2416</v>
      </c>
    </row>
    <row r="2417" spans="24:33" hidden="1" x14ac:dyDescent="0.3">
      <c r="X2417" s="66">
        <v>14</v>
      </c>
      <c r="Y2417" s="66" t="s">
        <v>496</v>
      </c>
      <c r="Z2417" s="66" t="s">
        <v>19</v>
      </c>
      <c r="AA2417" s="66" t="str">
        <f>IF(OR(VLOOKUP(Table1[[#This Row],[sheet]],Prg!$A$7:$F$31,6,FALSE)=Prg!$O$2,VLOOKUP(Table1[[#This Row],[sheet]],Prg!$A$7:$F$31,6,FALSE)=Prg!$O$3),"Yes","No")</f>
        <v>No</v>
      </c>
      <c r="AB2417" s="66">
        <v>2024</v>
      </c>
      <c r="AC2417" s="72">
        <v>17</v>
      </c>
      <c r="AD2417" s="66">
        <f ca="1">IF(ISERROR(VLOOKUP(Table1[[#This Row],[item]],INDIRECT("'"&amp;Table1[[#This Row],[sheet]]&amp;"'!$A$8:$T$42"),Table1[[#This Row],[r]],FALSE)),"",VLOOKUP(Table1[[#This Row],[item]],INDIRECT("'"&amp;Table1[[#This Row],[sheet]]&amp;"'!$A$8:$T$42"),Table1[[#This Row],[r]],FALSE))</f>
        <v>0</v>
      </c>
      <c r="AE2417" s="72" t="str">
        <f>IF(VLOOKUP(Table1[[#This Row],[sheet]],Prg!$A$7:$J$31,10,FALSE)="","",VLOOKUP(Table1[[#This Row],[sheet]],Prg!$A$7:$J$31,10,FALSE)*1)</f>
        <v/>
      </c>
      <c r="AF2417" s="72">
        <f>VLOOKUP(Table1[[#This Row],[sheet]],Prg!$A$7:$J$31,5,FALSE)</f>
        <v>0</v>
      </c>
      <c r="AG2417" s="72">
        <f>ROW()</f>
        <v>2417</v>
      </c>
    </row>
    <row r="2418" spans="24:33" hidden="1" x14ac:dyDescent="0.3">
      <c r="X2418" s="66">
        <v>14</v>
      </c>
      <c r="Y2418" s="66" t="s">
        <v>497</v>
      </c>
      <c r="Z2418" s="66" t="s">
        <v>20</v>
      </c>
      <c r="AA2418" s="66" t="str">
        <f>IF(OR(VLOOKUP(Table1[[#This Row],[sheet]],Prg!$A$7:$F$31,6,FALSE)=Prg!$O$2,VLOOKUP(Table1[[#This Row],[sheet]],Prg!$A$7:$F$31,6,FALSE)=Prg!$O$3),"Yes","No")</f>
        <v>No</v>
      </c>
      <c r="AB2418" s="66">
        <v>2024</v>
      </c>
      <c r="AC2418" s="72">
        <v>17</v>
      </c>
      <c r="AD2418" s="66">
        <f ca="1">IF(ISERROR(VLOOKUP(Table1[[#This Row],[item]],INDIRECT("'"&amp;Table1[[#This Row],[sheet]]&amp;"'!$A$8:$T$42"),Table1[[#This Row],[r]],FALSE)),"",VLOOKUP(Table1[[#This Row],[item]],INDIRECT("'"&amp;Table1[[#This Row],[sheet]]&amp;"'!$A$8:$T$42"),Table1[[#This Row],[r]],FALSE))</f>
        <v>0</v>
      </c>
      <c r="AE2418" s="72" t="str">
        <f>IF(VLOOKUP(Table1[[#This Row],[sheet]],Prg!$A$7:$J$31,10,FALSE)="","",VLOOKUP(Table1[[#This Row],[sheet]],Prg!$A$7:$J$31,10,FALSE)*1)</f>
        <v/>
      </c>
      <c r="AF2418" s="72">
        <f>VLOOKUP(Table1[[#This Row],[sheet]],Prg!$A$7:$J$31,5,FALSE)</f>
        <v>0</v>
      </c>
      <c r="AG2418" s="72">
        <f>ROW()</f>
        <v>2418</v>
      </c>
    </row>
    <row r="2419" spans="24:33" hidden="1" x14ac:dyDescent="0.3">
      <c r="X2419" s="66">
        <v>14</v>
      </c>
      <c r="Y2419" s="66" t="s">
        <v>498</v>
      </c>
      <c r="Z2419" s="66" t="s">
        <v>466</v>
      </c>
      <c r="AA2419" s="66" t="str">
        <f>IF(OR(VLOOKUP(Table1[[#This Row],[sheet]],Prg!$A$7:$F$31,6,FALSE)=Prg!$O$2,VLOOKUP(Table1[[#This Row],[sheet]],Prg!$A$7:$F$31,6,FALSE)=Prg!$O$3),"Yes","No")</f>
        <v>No</v>
      </c>
      <c r="AB2419" s="66">
        <v>2024</v>
      </c>
      <c r="AC2419" s="72">
        <v>17</v>
      </c>
      <c r="AD2419" s="66">
        <f ca="1">IF(ISERROR(VLOOKUP(Table1[[#This Row],[item]],INDIRECT("'"&amp;Table1[[#This Row],[sheet]]&amp;"'!$A$8:$T$42"),Table1[[#This Row],[r]],FALSE)),"",VLOOKUP(Table1[[#This Row],[item]],INDIRECT("'"&amp;Table1[[#This Row],[sheet]]&amp;"'!$A$8:$T$42"),Table1[[#This Row],[r]],FALSE))</f>
        <v>0</v>
      </c>
      <c r="AE2419" s="72" t="str">
        <f>IF(VLOOKUP(Table1[[#This Row],[sheet]],Prg!$A$7:$J$31,10,FALSE)="","",VLOOKUP(Table1[[#This Row],[sheet]],Prg!$A$7:$J$31,10,FALSE)*1)</f>
        <v/>
      </c>
      <c r="AF2419" s="72">
        <f>VLOOKUP(Table1[[#This Row],[sheet]],Prg!$A$7:$J$31,5,FALSE)</f>
        <v>0</v>
      </c>
      <c r="AG2419" s="72">
        <f>ROW()</f>
        <v>2419</v>
      </c>
    </row>
    <row r="2420" spans="24:33" hidden="1" x14ac:dyDescent="0.3">
      <c r="X2420" s="66">
        <v>14</v>
      </c>
      <c r="Y2420" s="66" t="s">
        <v>499</v>
      </c>
      <c r="Z2420" s="66" t="s">
        <v>21</v>
      </c>
      <c r="AA2420" s="66" t="str">
        <f>IF(OR(VLOOKUP(Table1[[#This Row],[sheet]],Prg!$A$7:$F$31,6,FALSE)=Prg!$O$2,VLOOKUP(Table1[[#This Row],[sheet]],Prg!$A$7:$F$31,6,FALSE)=Prg!$O$3),"Yes","No")</f>
        <v>No</v>
      </c>
      <c r="AB2420" s="66">
        <v>2024</v>
      </c>
      <c r="AC2420" s="72">
        <v>17</v>
      </c>
      <c r="AD2420" s="66">
        <f ca="1">IF(ISERROR(VLOOKUP(Table1[[#This Row],[item]],INDIRECT("'"&amp;Table1[[#This Row],[sheet]]&amp;"'!$A$8:$T$42"),Table1[[#This Row],[r]],FALSE)),"",VLOOKUP(Table1[[#This Row],[item]],INDIRECT("'"&amp;Table1[[#This Row],[sheet]]&amp;"'!$A$8:$T$42"),Table1[[#This Row],[r]],FALSE))</f>
        <v>0</v>
      </c>
      <c r="AE2420" s="72" t="str">
        <f>IF(VLOOKUP(Table1[[#This Row],[sheet]],Prg!$A$7:$J$31,10,FALSE)="","",VLOOKUP(Table1[[#This Row],[sheet]],Prg!$A$7:$J$31,10,FALSE)*1)</f>
        <v/>
      </c>
      <c r="AF2420" s="72">
        <f>VLOOKUP(Table1[[#This Row],[sheet]],Prg!$A$7:$J$31,5,FALSE)</f>
        <v>0</v>
      </c>
      <c r="AG2420" s="72">
        <f>ROW()</f>
        <v>2420</v>
      </c>
    </row>
    <row r="2421" spans="24:33" hidden="1" x14ac:dyDescent="0.3">
      <c r="X2421" s="66">
        <v>14</v>
      </c>
      <c r="Y2421" s="66" t="s">
        <v>500</v>
      </c>
      <c r="Z2421" s="66" t="s">
        <v>22</v>
      </c>
      <c r="AA2421" s="66" t="str">
        <f>IF(OR(VLOOKUP(Table1[[#This Row],[sheet]],Prg!$A$7:$F$31,6,FALSE)=Prg!$O$2,VLOOKUP(Table1[[#This Row],[sheet]],Prg!$A$7:$F$31,6,FALSE)=Prg!$O$3),"Yes","No")</f>
        <v>No</v>
      </c>
      <c r="AB2421" s="66">
        <v>2024</v>
      </c>
      <c r="AC2421" s="72">
        <v>17</v>
      </c>
      <c r="AD2421" s="66">
        <f ca="1">IF(ISERROR(VLOOKUP(Table1[[#This Row],[item]],INDIRECT("'"&amp;Table1[[#This Row],[sheet]]&amp;"'!$A$8:$T$42"),Table1[[#This Row],[r]],FALSE)),"",VLOOKUP(Table1[[#This Row],[item]],INDIRECT("'"&amp;Table1[[#This Row],[sheet]]&amp;"'!$A$8:$T$42"),Table1[[#This Row],[r]],FALSE))</f>
        <v>0</v>
      </c>
      <c r="AE2421" s="72" t="str">
        <f>IF(VLOOKUP(Table1[[#This Row],[sheet]],Prg!$A$7:$J$31,10,FALSE)="","",VLOOKUP(Table1[[#This Row],[sheet]],Prg!$A$7:$J$31,10,FALSE)*1)</f>
        <v/>
      </c>
      <c r="AF2421" s="72">
        <f>VLOOKUP(Table1[[#This Row],[sheet]],Prg!$A$7:$J$31,5,FALSE)</f>
        <v>0</v>
      </c>
      <c r="AG2421" s="72">
        <f>ROW()</f>
        <v>2421</v>
      </c>
    </row>
    <row r="2422" spans="24:33" hidden="1" x14ac:dyDescent="0.3">
      <c r="X2422" s="66">
        <v>14</v>
      </c>
      <c r="Y2422" s="66" t="s">
        <v>501</v>
      </c>
      <c r="Z2422" s="66" t="s">
        <v>23</v>
      </c>
      <c r="AA2422" s="66" t="str">
        <f>IF(OR(VLOOKUP(Table1[[#This Row],[sheet]],Prg!$A$7:$F$31,6,FALSE)=Prg!$O$2,VLOOKUP(Table1[[#This Row],[sheet]],Prg!$A$7:$F$31,6,FALSE)=Prg!$O$3),"Yes","No")</f>
        <v>No</v>
      </c>
      <c r="AB2422" s="66">
        <v>2024</v>
      </c>
      <c r="AC2422" s="72">
        <v>17</v>
      </c>
      <c r="AD2422" s="66">
        <f ca="1">IF(ISERROR(VLOOKUP(Table1[[#This Row],[item]],INDIRECT("'"&amp;Table1[[#This Row],[sheet]]&amp;"'!$A$8:$T$42"),Table1[[#This Row],[r]],FALSE)),"",VLOOKUP(Table1[[#This Row],[item]],INDIRECT("'"&amp;Table1[[#This Row],[sheet]]&amp;"'!$A$8:$T$42"),Table1[[#This Row],[r]],FALSE))</f>
        <v>0</v>
      </c>
      <c r="AE2422" s="72" t="str">
        <f>IF(VLOOKUP(Table1[[#This Row],[sheet]],Prg!$A$7:$J$31,10,FALSE)="","",VLOOKUP(Table1[[#This Row],[sheet]],Prg!$A$7:$J$31,10,FALSE)*1)</f>
        <v/>
      </c>
      <c r="AF2422" s="72">
        <f>VLOOKUP(Table1[[#This Row],[sheet]],Prg!$A$7:$J$31,5,FALSE)</f>
        <v>0</v>
      </c>
      <c r="AG2422" s="72">
        <f>ROW()</f>
        <v>2422</v>
      </c>
    </row>
    <row r="2423" spans="24:33" hidden="1" x14ac:dyDescent="0.3">
      <c r="X2423" s="66">
        <v>14</v>
      </c>
      <c r="Y2423" s="66" t="s">
        <v>502</v>
      </c>
      <c r="Z2423" s="66" t="s">
        <v>467</v>
      </c>
      <c r="AA2423" s="66" t="str">
        <f>IF(OR(VLOOKUP(Table1[[#This Row],[sheet]],Prg!$A$7:$F$31,6,FALSE)=Prg!$O$2,VLOOKUP(Table1[[#This Row],[sheet]],Prg!$A$7:$F$31,6,FALSE)=Prg!$O$3),"Yes","No")</f>
        <v>No</v>
      </c>
      <c r="AB2423" s="66">
        <v>2024</v>
      </c>
      <c r="AC2423" s="72">
        <v>17</v>
      </c>
      <c r="AD2423" s="66">
        <f ca="1">IF(ISERROR(VLOOKUP(Table1[[#This Row],[item]],INDIRECT("'"&amp;Table1[[#This Row],[sheet]]&amp;"'!$A$8:$T$42"),Table1[[#This Row],[r]],FALSE)),"",VLOOKUP(Table1[[#This Row],[item]],INDIRECT("'"&amp;Table1[[#This Row],[sheet]]&amp;"'!$A$8:$T$42"),Table1[[#This Row],[r]],FALSE))</f>
        <v>0</v>
      </c>
      <c r="AE2423" s="72" t="str">
        <f>IF(VLOOKUP(Table1[[#This Row],[sheet]],Prg!$A$7:$J$31,10,FALSE)="","",VLOOKUP(Table1[[#This Row],[sheet]],Prg!$A$7:$J$31,10,FALSE)*1)</f>
        <v/>
      </c>
      <c r="AF2423" s="72">
        <f>VLOOKUP(Table1[[#This Row],[sheet]],Prg!$A$7:$J$31,5,FALSE)</f>
        <v>0</v>
      </c>
      <c r="AG2423" s="72">
        <f>ROW()</f>
        <v>2423</v>
      </c>
    </row>
    <row r="2424" spans="24:33" hidden="1" x14ac:dyDescent="0.3">
      <c r="X2424" s="66">
        <v>14</v>
      </c>
      <c r="Y2424" s="66" t="s">
        <v>473</v>
      </c>
      <c r="Z2424" s="66" t="s">
        <v>1</v>
      </c>
      <c r="AA2424" s="66" t="str">
        <f>IF(OR(VLOOKUP(Table1[[#This Row],[sheet]],Prg!$A$7:$F$31,6,FALSE)=Prg!$O$2,VLOOKUP(Table1[[#This Row],[sheet]],Prg!$A$7:$F$31,6,FALSE)=Prg!$O$3),"Yes","No")</f>
        <v>No</v>
      </c>
      <c r="AB2424" s="66">
        <v>2024</v>
      </c>
      <c r="AC2424" s="72">
        <v>17</v>
      </c>
      <c r="AD2424" s="66">
        <f ca="1">IF(ISERROR(VLOOKUP(Table1[[#This Row],[item]],INDIRECT("'"&amp;Table1[[#This Row],[sheet]]&amp;"'!$A$8:$T$42"),Table1[[#This Row],[r]],FALSE)),"",VLOOKUP(Table1[[#This Row],[item]],INDIRECT("'"&amp;Table1[[#This Row],[sheet]]&amp;"'!$A$8:$T$42"),Table1[[#This Row],[r]],FALSE))</f>
        <v>0</v>
      </c>
      <c r="AE2424" s="72" t="str">
        <f>IF(VLOOKUP(Table1[[#This Row],[sheet]],Prg!$A$7:$J$31,10,FALSE)="","",VLOOKUP(Table1[[#This Row],[sheet]],Prg!$A$7:$J$31,10,FALSE)*1)</f>
        <v/>
      </c>
      <c r="AF2424" s="72">
        <f>VLOOKUP(Table1[[#This Row],[sheet]],Prg!$A$7:$J$31,5,FALSE)</f>
        <v>0</v>
      </c>
      <c r="AG2424" s="72">
        <f>ROW()</f>
        <v>2424</v>
      </c>
    </row>
    <row r="2425" spans="24:33" hidden="1" x14ac:dyDescent="0.3">
      <c r="X2425" s="66">
        <v>14</v>
      </c>
      <c r="Y2425" s="66" t="s">
        <v>474</v>
      </c>
      <c r="Z2425" s="66" t="s">
        <v>24</v>
      </c>
      <c r="AA2425" s="66" t="str">
        <f>IF(OR(VLOOKUP(Table1[[#This Row],[sheet]],Prg!$A$7:$F$31,6,FALSE)=Prg!$O$2,VLOOKUP(Table1[[#This Row],[sheet]],Prg!$A$7:$F$31,6,FALSE)=Prg!$O$3),"Yes","No")</f>
        <v>No</v>
      </c>
      <c r="AB2425" s="66">
        <v>2024</v>
      </c>
      <c r="AC2425" s="72">
        <v>17</v>
      </c>
      <c r="AD2425" s="66">
        <f ca="1">IF(ISERROR(VLOOKUP(Table1[[#This Row],[item]],INDIRECT("'"&amp;Table1[[#This Row],[sheet]]&amp;"'!$A$8:$T$42"),Table1[[#This Row],[r]],FALSE)),"",VLOOKUP(Table1[[#This Row],[item]],INDIRECT("'"&amp;Table1[[#This Row],[sheet]]&amp;"'!$A$8:$T$42"),Table1[[#This Row],[r]],FALSE))</f>
        <v>0</v>
      </c>
      <c r="AE2425" s="72" t="str">
        <f>IF(VLOOKUP(Table1[[#This Row],[sheet]],Prg!$A$7:$J$31,10,FALSE)="","",VLOOKUP(Table1[[#This Row],[sheet]],Prg!$A$7:$J$31,10,FALSE)*1)</f>
        <v/>
      </c>
      <c r="AF2425" s="72">
        <f>VLOOKUP(Table1[[#This Row],[sheet]],Prg!$A$7:$J$31,5,FALSE)</f>
        <v>0</v>
      </c>
      <c r="AG2425" s="72">
        <f>ROW()</f>
        <v>2425</v>
      </c>
    </row>
    <row r="2426" spans="24:33" hidden="1" x14ac:dyDescent="0.3">
      <c r="X2426" s="66">
        <v>14</v>
      </c>
      <c r="Y2426" s="66" t="s">
        <v>477</v>
      </c>
      <c r="Z2426" s="66" t="s">
        <v>25</v>
      </c>
      <c r="AA2426" s="66" t="str">
        <f>IF(OR(VLOOKUP(Table1[[#This Row],[sheet]],Prg!$A$7:$F$31,6,FALSE)=Prg!$O$2,VLOOKUP(Table1[[#This Row],[sheet]],Prg!$A$7:$F$31,6,FALSE)=Prg!$O$3),"Yes","No")</f>
        <v>No</v>
      </c>
      <c r="AB2426" s="66">
        <v>2024</v>
      </c>
      <c r="AC2426" s="72">
        <v>17</v>
      </c>
      <c r="AD2426" s="66">
        <f ca="1">IF(ISERROR(VLOOKUP(Table1[[#This Row],[item]],INDIRECT("'"&amp;Table1[[#This Row],[sheet]]&amp;"'!$A$8:$T$42"),Table1[[#This Row],[r]],FALSE)),"",VLOOKUP(Table1[[#This Row],[item]],INDIRECT("'"&amp;Table1[[#This Row],[sheet]]&amp;"'!$A$8:$T$42"),Table1[[#This Row],[r]],FALSE))</f>
        <v>0</v>
      </c>
      <c r="AE2426" s="72" t="str">
        <f>IF(VLOOKUP(Table1[[#This Row],[sheet]],Prg!$A$7:$J$31,10,FALSE)="","",VLOOKUP(Table1[[#This Row],[sheet]],Prg!$A$7:$J$31,10,FALSE)*1)</f>
        <v/>
      </c>
      <c r="AF2426" s="72">
        <f>VLOOKUP(Table1[[#This Row],[sheet]],Prg!$A$7:$J$31,5,FALSE)</f>
        <v>0</v>
      </c>
      <c r="AG2426" s="72">
        <f>ROW()</f>
        <v>2426</v>
      </c>
    </row>
    <row r="2427" spans="24:33" hidden="1" x14ac:dyDescent="0.3">
      <c r="X2427" s="66">
        <v>14</v>
      </c>
      <c r="Y2427" s="66" t="s">
        <v>478</v>
      </c>
      <c r="Z2427" s="66" t="s">
        <v>26</v>
      </c>
      <c r="AA2427" s="66" t="str">
        <f>IF(OR(VLOOKUP(Table1[[#This Row],[sheet]],Prg!$A$7:$F$31,6,FALSE)=Prg!$O$2,VLOOKUP(Table1[[#This Row],[sheet]],Prg!$A$7:$F$31,6,FALSE)=Prg!$O$3),"Yes","No")</f>
        <v>No</v>
      </c>
      <c r="AB2427" s="66">
        <v>2024</v>
      </c>
      <c r="AC2427" s="72">
        <v>17</v>
      </c>
      <c r="AD2427" s="66">
        <f ca="1">IF(ISERROR(VLOOKUP(Table1[[#This Row],[item]],INDIRECT("'"&amp;Table1[[#This Row],[sheet]]&amp;"'!$A$8:$T$42"),Table1[[#This Row],[r]],FALSE)),"",VLOOKUP(Table1[[#This Row],[item]],INDIRECT("'"&amp;Table1[[#This Row],[sheet]]&amp;"'!$A$8:$T$42"),Table1[[#This Row],[r]],FALSE))</f>
        <v>0</v>
      </c>
      <c r="AE2427" s="72" t="str">
        <f>IF(VLOOKUP(Table1[[#This Row],[sheet]],Prg!$A$7:$J$31,10,FALSE)="","",VLOOKUP(Table1[[#This Row],[sheet]],Prg!$A$7:$J$31,10,FALSE)*1)</f>
        <v/>
      </c>
      <c r="AF2427" s="72">
        <f>VLOOKUP(Table1[[#This Row],[sheet]],Prg!$A$7:$J$31,5,FALSE)</f>
        <v>0</v>
      </c>
      <c r="AG2427" s="72">
        <f>ROW()</f>
        <v>2427</v>
      </c>
    </row>
    <row r="2428" spans="24:33" hidden="1" x14ac:dyDescent="0.3">
      <c r="X2428" s="66">
        <v>14</v>
      </c>
      <c r="Y2428" s="66" t="s">
        <v>479</v>
      </c>
      <c r="Z2428" s="66" t="s">
        <v>27</v>
      </c>
      <c r="AA2428" s="66" t="str">
        <f>IF(OR(VLOOKUP(Table1[[#This Row],[sheet]],Prg!$A$7:$F$31,6,FALSE)=Prg!$O$2,VLOOKUP(Table1[[#This Row],[sheet]],Prg!$A$7:$F$31,6,FALSE)=Prg!$O$3),"Yes","No")</f>
        <v>No</v>
      </c>
      <c r="AB2428" s="66">
        <v>2024</v>
      </c>
      <c r="AC2428" s="72">
        <v>17</v>
      </c>
      <c r="AD2428" s="66">
        <f ca="1">IF(ISERROR(VLOOKUP(Table1[[#This Row],[item]],INDIRECT("'"&amp;Table1[[#This Row],[sheet]]&amp;"'!$A$8:$T$42"),Table1[[#This Row],[r]],FALSE)),"",VLOOKUP(Table1[[#This Row],[item]],INDIRECT("'"&amp;Table1[[#This Row],[sheet]]&amp;"'!$A$8:$T$42"),Table1[[#This Row],[r]],FALSE))</f>
        <v>0</v>
      </c>
      <c r="AE2428" s="72" t="str">
        <f>IF(VLOOKUP(Table1[[#This Row],[sheet]],Prg!$A$7:$J$31,10,FALSE)="","",VLOOKUP(Table1[[#This Row],[sheet]],Prg!$A$7:$J$31,10,FALSE)*1)</f>
        <v/>
      </c>
      <c r="AF2428" s="72">
        <f>VLOOKUP(Table1[[#This Row],[sheet]],Prg!$A$7:$J$31,5,FALSE)</f>
        <v>0</v>
      </c>
      <c r="AG2428" s="72">
        <f>ROW()</f>
        <v>2428</v>
      </c>
    </row>
    <row r="2429" spans="24:33" hidden="1" x14ac:dyDescent="0.3">
      <c r="X2429" s="66">
        <v>14</v>
      </c>
      <c r="Y2429" s="66" t="s">
        <v>475</v>
      </c>
      <c r="Z2429" s="66" t="s">
        <v>28</v>
      </c>
      <c r="AA2429" s="66" t="str">
        <f>IF(OR(VLOOKUP(Table1[[#This Row],[sheet]],Prg!$A$7:$F$31,6,FALSE)=Prg!$O$2,VLOOKUP(Table1[[#This Row],[sheet]],Prg!$A$7:$F$31,6,FALSE)=Prg!$O$3),"Yes","No")</f>
        <v>No</v>
      </c>
      <c r="AB2429" s="66">
        <v>2024</v>
      </c>
      <c r="AC2429" s="72">
        <v>17</v>
      </c>
      <c r="AD2429" s="66">
        <f ca="1">IF(ISERROR(VLOOKUP(Table1[[#This Row],[item]],INDIRECT("'"&amp;Table1[[#This Row],[sheet]]&amp;"'!$A$8:$T$42"),Table1[[#This Row],[r]],FALSE)),"",VLOOKUP(Table1[[#This Row],[item]],INDIRECT("'"&amp;Table1[[#This Row],[sheet]]&amp;"'!$A$8:$T$42"),Table1[[#This Row],[r]],FALSE))</f>
        <v>0</v>
      </c>
      <c r="AE2429" s="72" t="str">
        <f>IF(VLOOKUP(Table1[[#This Row],[sheet]],Prg!$A$7:$J$31,10,FALSE)="","",VLOOKUP(Table1[[#This Row],[sheet]],Prg!$A$7:$J$31,10,FALSE)*1)</f>
        <v/>
      </c>
      <c r="AF2429" s="72">
        <f>VLOOKUP(Table1[[#This Row],[sheet]],Prg!$A$7:$J$31,5,FALSE)</f>
        <v>0</v>
      </c>
      <c r="AG2429" s="72">
        <f>ROW()</f>
        <v>2429</v>
      </c>
    </row>
    <row r="2430" spans="24:33" hidden="1" x14ac:dyDescent="0.3">
      <c r="X2430" s="66">
        <v>14</v>
      </c>
      <c r="Y2430" s="66" t="s">
        <v>480</v>
      </c>
      <c r="Z2430" s="66" t="s">
        <v>29</v>
      </c>
      <c r="AA2430" s="66" t="str">
        <f>IF(OR(VLOOKUP(Table1[[#This Row],[sheet]],Prg!$A$7:$F$31,6,FALSE)=Prg!$O$2,VLOOKUP(Table1[[#This Row],[sheet]],Prg!$A$7:$F$31,6,FALSE)=Prg!$O$3),"Yes","No")</f>
        <v>No</v>
      </c>
      <c r="AB2430" s="66">
        <v>2024</v>
      </c>
      <c r="AC2430" s="72">
        <v>17</v>
      </c>
      <c r="AD2430" s="66">
        <f ca="1">IF(ISERROR(VLOOKUP(Table1[[#This Row],[item]],INDIRECT("'"&amp;Table1[[#This Row],[sheet]]&amp;"'!$A$8:$T$42"),Table1[[#This Row],[r]],FALSE)),"",VLOOKUP(Table1[[#This Row],[item]],INDIRECT("'"&amp;Table1[[#This Row],[sheet]]&amp;"'!$A$8:$T$42"),Table1[[#This Row],[r]],FALSE))</f>
        <v>0</v>
      </c>
      <c r="AE2430" s="72" t="str">
        <f>IF(VLOOKUP(Table1[[#This Row],[sheet]],Prg!$A$7:$J$31,10,FALSE)="","",VLOOKUP(Table1[[#This Row],[sheet]],Prg!$A$7:$J$31,10,FALSE)*1)</f>
        <v/>
      </c>
      <c r="AF2430" s="72">
        <f>VLOOKUP(Table1[[#This Row],[sheet]],Prg!$A$7:$J$31,5,FALSE)</f>
        <v>0</v>
      </c>
      <c r="AG2430" s="72">
        <f>ROW()</f>
        <v>2430</v>
      </c>
    </row>
    <row r="2431" spans="24:33" hidden="1" x14ac:dyDescent="0.3">
      <c r="X2431" s="66">
        <v>14</v>
      </c>
      <c r="Y2431" s="66" t="s">
        <v>481</v>
      </c>
      <c r="Z2431" s="66" t="s">
        <v>30</v>
      </c>
      <c r="AA2431" s="66" t="str">
        <f>IF(OR(VLOOKUP(Table1[[#This Row],[sheet]],Prg!$A$7:$F$31,6,FALSE)=Prg!$O$2,VLOOKUP(Table1[[#This Row],[sheet]],Prg!$A$7:$F$31,6,FALSE)=Prg!$O$3),"Yes","No")</f>
        <v>No</v>
      </c>
      <c r="AB2431" s="66">
        <v>2024</v>
      </c>
      <c r="AC2431" s="72">
        <v>17</v>
      </c>
      <c r="AD2431" s="66">
        <f ca="1">IF(ISERROR(VLOOKUP(Table1[[#This Row],[item]],INDIRECT("'"&amp;Table1[[#This Row],[sheet]]&amp;"'!$A$8:$T$42"),Table1[[#This Row],[r]],FALSE)),"",VLOOKUP(Table1[[#This Row],[item]],INDIRECT("'"&amp;Table1[[#This Row],[sheet]]&amp;"'!$A$8:$T$42"),Table1[[#This Row],[r]],FALSE))</f>
        <v>0</v>
      </c>
      <c r="AE2431" s="72" t="str">
        <f>IF(VLOOKUP(Table1[[#This Row],[sheet]],Prg!$A$7:$J$31,10,FALSE)="","",VLOOKUP(Table1[[#This Row],[sheet]],Prg!$A$7:$J$31,10,FALSE)*1)</f>
        <v/>
      </c>
      <c r="AF2431" s="72">
        <f>VLOOKUP(Table1[[#This Row],[sheet]],Prg!$A$7:$J$31,5,FALSE)</f>
        <v>0</v>
      </c>
      <c r="AG2431" s="72">
        <f>ROW()</f>
        <v>2431</v>
      </c>
    </row>
    <row r="2432" spans="24:33" hidden="1" x14ac:dyDescent="0.3">
      <c r="X2432" s="66">
        <v>14</v>
      </c>
      <c r="Y2432" s="66" t="s">
        <v>482</v>
      </c>
      <c r="Z2432" s="66" t="s">
        <v>27</v>
      </c>
      <c r="AA2432" s="66" t="str">
        <f>IF(OR(VLOOKUP(Table1[[#This Row],[sheet]],Prg!$A$7:$F$31,6,FALSE)=Prg!$O$2,VLOOKUP(Table1[[#This Row],[sheet]],Prg!$A$7:$F$31,6,FALSE)=Prg!$O$3),"Yes","No")</f>
        <v>No</v>
      </c>
      <c r="AB2432" s="66">
        <v>2024</v>
      </c>
      <c r="AC2432" s="72">
        <v>17</v>
      </c>
      <c r="AD2432" s="66">
        <f ca="1">IF(ISERROR(VLOOKUP(Table1[[#This Row],[item]],INDIRECT("'"&amp;Table1[[#This Row],[sheet]]&amp;"'!$A$8:$T$42"),Table1[[#This Row],[r]],FALSE)),"",VLOOKUP(Table1[[#This Row],[item]],INDIRECT("'"&amp;Table1[[#This Row],[sheet]]&amp;"'!$A$8:$T$42"),Table1[[#This Row],[r]],FALSE))</f>
        <v>0</v>
      </c>
      <c r="AE2432" s="72" t="str">
        <f>IF(VLOOKUP(Table1[[#This Row],[sheet]],Prg!$A$7:$J$31,10,FALSE)="","",VLOOKUP(Table1[[#This Row],[sheet]],Prg!$A$7:$J$31,10,FALSE)*1)</f>
        <v/>
      </c>
      <c r="AF2432" s="72">
        <f>VLOOKUP(Table1[[#This Row],[sheet]],Prg!$A$7:$J$31,5,FALSE)</f>
        <v>0</v>
      </c>
      <c r="AG2432" s="72">
        <f>ROW()</f>
        <v>2432</v>
      </c>
    </row>
    <row r="2433" spans="24:33" hidden="1" x14ac:dyDescent="0.3">
      <c r="X2433" s="66">
        <v>14</v>
      </c>
      <c r="Y2433" s="66" t="s">
        <v>476</v>
      </c>
      <c r="Z2433" s="66" t="s">
        <v>469</v>
      </c>
      <c r="AA2433" s="66" t="str">
        <f>IF(OR(VLOOKUP(Table1[[#This Row],[sheet]],Prg!$A$7:$F$31,6,FALSE)=Prg!$O$2,VLOOKUP(Table1[[#This Row],[sheet]],Prg!$A$7:$F$31,6,FALSE)=Prg!$O$3),"Yes","No")</f>
        <v>No</v>
      </c>
      <c r="AB2433" s="66">
        <v>2024</v>
      </c>
      <c r="AC2433" s="72">
        <v>17</v>
      </c>
      <c r="AD2433" s="66">
        <f ca="1">IF(ISERROR(VLOOKUP(Table1[[#This Row],[item]],INDIRECT("'"&amp;Table1[[#This Row],[sheet]]&amp;"'!$A$8:$T$42"),Table1[[#This Row],[r]],FALSE)),"",VLOOKUP(Table1[[#This Row],[item]],INDIRECT("'"&amp;Table1[[#This Row],[sheet]]&amp;"'!$A$8:$T$42"),Table1[[#This Row],[r]],FALSE))</f>
        <v>0</v>
      </c>
      <c r="AE2433" s="72" t="str">
        <f>IF(VLOOKUP(Table1[[#This Row],[sheet]],Prg!$A$7:$J$31,10,FALSE)="","",VLOOKUP(Table1[[#This Row],[sheet]],Prg!$A$7:$J$31,10,FALSE)*1)</f>
        <v/>
      </c>
      <c r="AF2433" s="72">
        <f>VLOOKUP(Table1[[#This Row],[sheet]],Prg!$A$7:$J$31,5,FALSE)</f>
        <v>0</v>
      </c>
      <c r="AG2433" s="72">
        <f>ROW()</f>
        <v>2433</v>
      </c>
    </row>
    <row r="2434" spans="24:33" hidden="1" x14ac:dyDescent="0.3">
      <c r="X2434" s="66">
        <v>14</v>
      </c>
      <c r="Y2434" s="66" t="s">
        <v>483</v>
      </c>
      <c r="Z2434" s="66" t="s">
        <v>470</v>
      </c>
      <c r="AA2434" s="66" t="str">
        <f>IF(OR(VLOOKUP(Table1[[#This Row],[sheet]],Prg!$A$7:$F$31,6,FALSE)=Prg!$O$2,VLOOKUP(Table1[[#This Row],[sheet]],Prg!$A$7:$F$31,6,FALSE)=Prg!$O$3),"Yes","No")</f>
        <v>No</v>
      </c>
      <c r="AB2434" s="66">
        <v>2024</v>
      </c>
      <c r="AC2434" s="72">
        <v>17</v>
      </c>
      <c r="AD2434" s="66">
        <f ca="1">IF(ISERROR(VLOOKUP(Table1[[#This Row],[item]],INDIRECT("'"&amp;Table1[[#This Row],[sheet]]&amp;"'!$A$8:$T$42"),Table1[[#This Row],[r]],FALSE)),"",VLOOKUP(Table1[[#This Row],[item]],INDIRECT("'"&amp;Table1[[#This Row],[sheet]]&amp;"'!$A$8:$T$42"),Table1[[#This Row],[r]],FALSE))</f>
        <v>0</v>
      </c>
      <c r="AE2434" s="72" t="str">
        <f>IF(VLOOKUP(Table1[[#This Row],[sheet]],Prg!$A$7:$J$31,10,FALSE)="","",VLOOKUP(Table1[[#This Row],[sheet]],Prg!$A$7:$J$31,10,FALSE)*1)</f>
        <v/>
      </c>
      <c r="AF2434" s="72">
        <f>VLOOKUP(Table1[[#This Row],[sheet]],Prg!$A$7:$J$31,5,FALSE)</f>
        <v>0</v>
      </c>
      <c r="AG2434" s="72">
        <f>ROW()</f>
        <v>2434</v>
      </c>
    </row>
    <row r="2435" spans="24:33" hidden="1" x14ac:dyDescent="0.3">
      <c r="X2435" s="66">
        <v>14</v>
      </c>
      <c r="Y2435" s="66" t="s">
        <v>484</v>
      </c>
      <c r="Z2435" s="66" t="s">
        <v>471</v>
      </c>
      <c r="AA2435" s="66" t="str">
        <f>IF(OR(VLOOKUP(Table1[[#This Row],[sheet]],Prg!$A$7:$F$31,6,FALSE)=Prg!$O$2,VLOOKUP(Table1[[#This Row],[sheet]],Prg!$A$7:$F$31,6,FALSE)=Prg!$O$3),"Yes","No")</f>
        <v>No</v>
      </c>
      <c r="AB2435" s="66">
        <v>2024</v>
      </c>
      <c r="AC2435" s="72">
        <v>17</v>
      </c>
      <c r="AD2435" s="66">
        <f ca="1">IF(ISERROR(VLOOKUP(Table1[[#This Row],[item]],INDIRECT("'"&amp;Table1[[#This Row],[sheet]]&amp;"'!$A$8:$T$42"),Table1[[#This Row],[r]],FALSE)),"",VLOOKUP(Table1[[#This Row],[item]],INDIRECT("'"&amp;Table1[[#This Row],[sheet]]&amp;"'!$A$8:$T$42"),Table1[[#This Row],[r]],FALSE))</f>
        <v>0</v>
      </c>
      <c r="AE2435" s="72" t="str">
        <f>IF(VLOOKUP(Table1[[#This Row],[sheet]],Prg!$A$7:$J$31,10,FALSE)="","",VLOOKUP(Table1[[#This Row],[sheet]],Prg!$A$7:$J$31,10,FALSE)*1)</f>
        <v/>
      </c>
      <c r="AF2435" s="72">
        <f>VLOOKUP(Table1[[#This Row],[sheet]],Prg!$A$7:$J$31,5,FALSE)</f>
        <v>0</v>
      </c>
      <c r="AG2435" s="72">
        <f>ROW()</f>
        <v>2435</v>
      </c>
    </row>
    <row r="2436" spans="24:33" hidden="1" x14ac:dyDescent="0.3">
      <c r="X2436" s="66">
        <v>14</v>
      </c>
      <c r="Y2436" s="66" t="s">
        <v>485</v>
      </c>
      <c r="Z2436" s="66" t="s">
        <v>472</v>
      </c>
      <c r="AA2436" s="66" t="str">
        <f>IF(OR(VLOOKUP(Table1[[#This Row],[sheet]],Prg!$A$7:$F$31,6,FALSE)=Prg!$O$2,VLOOKUP(Table1[[#This Row],[sheet]],Prg!$A$7:$F$31,6,FALSE)=Prg!$O$3),"Yes","No")</f>
        <v>No</v>
      </c>
      <c r="AB2436" s="66">
        <v>2024</v>
      </c>
      <c r="AC2436" s="72">
        <v>17</v>
      </c>
      <c r="AD2436" s="66">
        <f ca="1">IF(ISERROR(VLOOKUP(Table1[[#This Row],[item]],INDIRECT("'"&amp;Table1[[#This Row],[sheet]]&amp;"'!$A$8:$T$42"),Table1[[#This Row],[r]],FALSE)),"",VLOOKUP(Table1[[#This Row],[item]],INDIRECT("'"&amp;Table1[[#This Row],[sheet]]&amp;"'!$A$8:$T$42"),Table1[[#This Row],[r]],FALSE))</f>
        <v>0</v>
      </c>
      <c r="AE2436" s="72" t="str">
        <f>IF(VLOOKUP(Table1[[#This Row],[sheet]],Prg!$A$7:$J$31,10,FALSE)="","",VLOOKUP(Table1[[#This Row],[sheet]],Prg!$A$7:$J$31,10,FALSE)*1)</f>
        <v/>
      </c>
      <c r="AF2436" s="72">
        <f>VLOOKUP(Table1[[#This Row],[sheet]],Prg!$A$7:$J$31,5,FALSE)</f>
        <v>0</v>
      </c>
      <c r="AG2436" s="72">
        <f>ROW()</f>
        <v>2436</v>
      </c>
    </row>
    <row r="2437" spans="24:33" hidden="1" x14ac:dyDescent="0.3">
      <c r="X2437" s="66">
        <v>14</v>
      </c>
      <c r="Y2437" s="66" t="s">
        <v>486</v>
      </c>
      <c r="Z2437" s="66" t="s">
        <v>31</v>
      </c>
      <c r="AA2437" s="66" t="str">
        <f>IF(OR(VLOOKUP(Table1[[#This Row],[sheet]],Prg!$A$7:$F$31,6,FALSE)=Prg!$O$2,VLOOKUP(Table1[[#This Row],[sheet]],Prg!$A$7:$F$31,6,FALSE)=Prg!$O$3),"Yes","No")</f>
        <v>No</v>
      </c>
      <c r="AB2437" s="66">
        <v>2024</v>
      </c>
      <c r="AC2437" s="72">
        <v>17</v>
      </c>
      <c r="AD2437" s="66">
        <f ca="1">IF(ISERROR(VLOOKUP(Table1[[#This Row],[item]],INDIRECT("'"&amp;Table1[[#This Row],[sheet]]&amp;"'!$A$8:$T$42"),Table1[[#This Row],[r]],FALSE)),"",VLOOKUP(Table1[[#This Row],[item]],INDIRECT("'"&amp;Table1[[#This Row],[sheet]]&amp;"'!$A$8:$T$42"),Table1[[#This Row],[r]],FALSE))</f>
        <v>0</v>
      </c>
      <c r="AE2437" s="72" t="str">
        <f>IF(VLOOKUP(Table1[[#This Row],[sheet]],Prg!$A$7:$J$31,10,FALSE)="","",VLOOKUP(Table1[[#This Row],[sheet]],Prg!$A$7:$J$31,10,FALSE)*1)</f>
        <v/>
      </c>
      <c r="AF2437" s="72">
        <f>VLOOKUP(Table1[[#This Row],[sheet]],Prg!$A$7:$J$31,5,FALSE)</f>
        <v>0</v>
      </c>
      <c r="AG2437" s="72">
        <f>ROW()</f>
        <v>2437</v>
      </c>
    </row>
    <row r="2438" spans="24:33" hidden="1" x14ac:dyDescent="0.3">
      <c r="X2438" s="66">
        <v>14</v>
      </c>
      <c r="Y2438" s="70" t="s">
        <v>487</v>
      </c>
      <c r="Z2438" s="70" t="s">
        <v>12</v>
      </c>
      <c r="AA2438" s="70" t="str">
        <f>IF(OR(VLOOKUP(Table1[[#This Row],[sheet]],Prg!$A$7:$F$31,6,FALSE)=Prg!$O$2,VLOOKUP(Table1[[#This Row],[sheet]],Prg!$A$7:$F$31,6,FALSE)=Prg!$O$3),"Yes","No")</f>
        <v>No</v>
      </c>
      <c r="AB2438" s="70">
        <v>2025</v>
      </c>
      <c r="AC2438" s="72">
        <v>18</v>
      </c>
      <c r="AD2438" s="66">
        <f ca="1">IF(ISERROR(VLOOKUP(Table1[[#This Row],[item]],INDIRECT("'"&amp;Table1[[#This Row],[sheet]]&amp;"'!$A$8:$T$42"),Table1[[#This Row],[r]],FALSE)),"",VLOOKUP(Table1[[#This Row],[item]],INDIRECT("'"&amp;Table1[[#This Row],[sheet]]&amp;"'!$A$8:$T$42"),Table1[[#This Row],[r]],FALSE))</f>
        <v>0</v>
      </c>
      <c r="AE2438" s="72" t="str">
        <f>IF(VLOOKUP(Table1[[#This Row],[sheet]],Prg!$A$7:$J$31,10,FALSE)="","",VLOOKUP(Table1[[#This Row],[sheet]],Prg!$A$7:$J$31,10,FALSE)*1)</f>
        <v/>
      </c>
      <c r="AF2438" s="72">
        <f>VLOOKUP(Table1[[#This Row],[sheet]],Prg!$A$7:$J$31,5,FALSE)</f>
        <v>0</v>
      </c>
      <c r="AG2438" s="72">
        <f>ROW()</f>
        <v>2438</v>
      </c>
    </row>
    <row r="2439" spans="24:33" hidden="1" x14ac:dyDescent="0.3">
      <c r="X2439" s="66">
        <v>14</v>
      </c>
      <c r="Y2439" s="66" t="s">
        <v>488</v>
      </c>
      <c r="Z2439" s="66" t="s">
        <v>13</v>
      </c>
      <c r="AA2439" s="66" t="str">
        <f>IF(OR(VLOOKUP(Table1[[#This Row],[sheet]],Prg!$A$7:$F$31,6,FALSE)=Prg!$O$2,VLOOKUP(Table1[[#This Row],[sheet]],Prg!$A$7:$F$31,6,FALSE)=Prg!$O$3),"Yes","No")</f>
        <v>No</v>
      </c>
      <c r="AB2439" s="66">
        <v>2025</v>
      </c>
      <c r="AC2439" s="72">
        <v>18</v>
      </c>
      <c r="AD2439" s="66">
        <f ca="1">IF(ISERROR(VLOOKUP(Table1[[#This Row],[item]],INDIRECT("'"&amp;Table1[[#This Row],[sheet]]&amp;"'!$A$8:$T$42"),Table1[[#This Row],[r]],FALSE)),"",VLOOKUP(Table1[[#This Row],[item]],INDIRECT("'"&amp;Table1[[#This Row],[sheet]]&amp;"'!$A$8:$T$42"),Table1[[#This Row],[r]],FALSE))</f>
        <v>0</v>
      </c>
      <c r="AE2439" s="72" t="str">
        <f>IF(VLOOKUP(Table1[[#This Row],[sheet]],Prg!$A$7:$J$31,10,FALSE)="","",VLOOKUP(Table1[[#This Row],[sheet]],Prg!$A$7:$J$31,10,FALSE)*1)</f>
        <v/>
      </c>
      <c r="AF2439" s="72">
        <f>VLOOKUP(Table1[[#This Row],[sheet]],Prg!$A$7:$J$31,5,FALSE)</f>
        <v>0</v>
      </c>
      <c r="AG2439" s="72">
        <f>ROW()</f>
        <v>2439</v>
      </c>
    </row>
    <row r="2440" spans="24:33" hidden="1" x14ac:dyDescent="0.3">
      <c r="X2440" s="66">
        <v>14</v>
      </c>
      <c r="Y2440" s="66" t="s">
        <v>489</v>
      </c>
      <c r="Z2440" s="66" t="s">
        <v>14</v>
      </c>
      <c r="AA2440" s="66" t="str">
        <f>IF(OR(VLOOKUP(Table1[[#This Row],[sheet]],Prg!$A$7:$F$31,6,FALSE)=Prg!$O$2,VLOOKUP(Table1[[#This Row],[sheet]],Prg!$A$7:$F$31,6,FALSE)=Prg!$O$3),"Yes","No")</f>
        <v>No</v>
      </c>
      <c r="AB2440" s="66">
        <v>2025</v>
      </c>
      <c r="AC2440" s="72">
        <v>18</v>
      </c>
      <c r="AD2440" s="66">
        <f ca="1">IF(ISERROR(VLOOKUP(Table1[[#This Row],[item]],INDIRECT("'"&amp;Table1[[#This Row],[sheet]]&amp;"'!$A$8:$T$42"),Table1[[#This Row],[r]],FALSE)),"",VLOOKUP(Table1[[#This Row],[item]],INDIRECT("'"&amp;Table1[[#This Row],[sheet]]&amp;"'!$A$8:$T$42"),Table1[[#This Row],[r]],FALSE))</f>
        <v>0</v>
      </c>
      <c r="AE2440" s="72" t="str">
        <f>IF(VLOOKUP(Table1[[#This Row],[sheet]],Prg!$A$7:$J$31,10,FALSE)="","",VLOOKUP(Table1[[#This Row],[sheet]],Prg!$A$7:$J$31,10,FALSE)*1)</f>
        <v/>
      </c>
      <c r="AF2440" s="72">
        <f>VLOOKUP(Table1[[#This Row],[sheet]],Prg!$A$7:$J$31,5,FALSE)</f>
        <v>0</v>
      </c>
      <c r="AG2440" s="72">
        <f>ROW()</f>
        <v>2440</v>
      </c>
    </row>
    <row r="2441" spans="24:33" hidden="1" x14ac:dyDescent="0.3">
      <c r="X2441" s="66">
        <v>14</v>
      </c>
      <c r="Y2441" s="66" t="s">
        <v>490</v>
      </c>
      <c r="Z2441" s="66" t="s">
        <v>464</v>
      </c>
      <c r="AA2441" s="66" t="str">
        <f>IF(OR(VLOOKUP(Table1[[#This Row],[sheet]],Prg!$A$7:$F$31,6,FALSE)=Prg!$O$2,VLOOKUP(Table1[[#This Row],[sheet]],Prg!$A$7:$F$31,6,FALSE)=Prg!$O$3),"Yes","No")</f>
        <v>No</v>
      </c>
      <c r="AB2441" s="66">
        <v>2025</v>
      </c>
      <c r="AC2441" s="72">
        <v>18</v>
      </c>
      <c r="AD2441" s="66">
        <f ca="1">IF(ISERROR(VLOOKUP(Table1[[#This Row],[item]],INDIRECT("'"&amp;Table1[[#This Row],[sheet]]&amp;"'!$A$8:$T$42"),Table1[[#This Row],[r]],FALSE)),"",VLOOKUP(Table1[[#This Row],[item]],INDIRECT("'"&amp;Table1[[#This Row],[sheet]]&amp;"'!$A$8:$T$42"),Table1[[#This Row],[r]],FALSE))</f>
        <v>0</v>
      </c>
      <c r="AE2441" s="72" t="str">
        <f>IF(VLOOKUP(Table1[[#This Row],[sheet]],Prg!$A$7:$J$31,10,FALSE)="","",VLOOKUP(Table1[[#This Row],[sheet]],Prg!$A$7:$J$31,10,FALSE)*1)</f>
        <v/>
      </c>
      <c r="AF2441" s="72">
        <f>VLOOKUP(Table1[[#This Row],[sheet]],Prg!$A$7:$J$31,5,FALSE)</f>
        <v>0</v>
      </c>
      <c r="AG2441" s="72">
        <f>ROW()</f>
        <v>2441</v>
      </c>
    </row>
    <row r="2442" spans="24:33" hidden="1" x14ac:dyDescent="0.3">
      <c r="X2442" s="66">
        <v>14</v>
      </c>
      <c r="Y2442" s="66" t="s">
        <v>491</v>
      </c>
      <c r="Z2442" s="66" t="s">
        <v>15</v>
      </c>
      <c r="AA2442" s="66" t="str">
        <f>IF(OR(VLOOKUP(Table1[[#This Row],[sheet]],Prg!$A$7:$F$31,6,FALSE)=Prg!$O$2,VLOOKUP(Table1[[#This Row],[sheet]],Prg!$A$7:$F$31,6,FALSE)=Prg!$O$3),"Yes","No")</f>
        <v>No</v>
      </c>
      <c r="AB2442" s="66">
        <v>2025</v>
      </c>
      <c r="AC2442" s="72">
        <v>18</v>
      </c>
      <c r="AD2442" s="66">
        <f ca="1">IF(ISERROR(VLOOKUP(Table1[[#This Row],[item]],INDIRECT("'"&amp;Table1[[#This Row],[sheet]]&amp;"'!$A$8:$T$42"),Table1[[#This Row],[r]],FALSE)),"",VLOOKUP(Table1[[#This Row],[item]],INDIRECT("'"&amp;Table1[[#This Row],[sheet]]&amp;"'!$A$8:$T$42"),Table1[[#This Row],[r]],FALSE))</f>
        <v>0</v>
      </c>
      <c r="AE2442" s="72" t="str">
        <f>IF(VLOOKUP(Table1[[#This Row],[sheet]],Prg!$A$7:$J$31,10,FALSE)="","",VLOOKUP(Table1[[#This Row],[sheet]],Prg!$A$7:$J$31,10,FALSE)*1)</f>
        <v/>
      </c>
      <c r="AF2442" s="72">
        <f>VLOOKUP(Table1[[#This Row],[sheet]],Prg!$A$7:$J$31,5,FALSE)</f>
        <v>0</v>
      </c>
      <c r="AG2442" s="72">
        <f>ROW()</f>
        <v>2442</v>
      </c>
    </row>
    <row r="2443" spans="24:33" hidden="1" x14ac:dyDescent="0.3">
      <c r="X2443" s="66">
        <v>14</v>
      </c>
      <c r="Y2443" s="66" t="s">
        <v>492</v>
      </c>
      <c r="Z2443" s="66" t="s">
        <v>16</v>
      </c>
      <c r="AA2443" s="66" t="str">
        <f>IF(OR(VLOOKUP(Table1[[#This Row],[sheet]],Prg!$A$7:$F$31,6,FALSE)=Prg!$O$2,VLOOKUP(Table1[[#This Row],[sheet]],Prg!$A$7:$F$31,6,FALSE)=Prg!$O$3),"Yes","No")</f>
        <v>No</v>
      </c>
      <c r="AB2443" s="66">
        <v>2025</v>
      </c>
      <c r="AC2443" s="72">
        <v>18</v>
      </c>
      <c r="AD2443" s="66">
        <f ca="1">IF(ISERROR(VLOOKUP(Table1[[#This Row],[item]],INDIRECT("'"&amp;Table1[[#This Row],[sheet]]&amp;"'!$A$8:$T$42"),Table1[[#This Row],[r]],FALSE)),"",VLOOKUP(Table1[[#This Row],[item]],INDIRECT("'"&amp;Table1[[#This Row],[sheet]]&amp;"'!$A$8:$T$42"),Table1[[#This Row],[r]],FALSE))</f>
        <v>0</v>
      </c>
      <c r="AE2443" s="72" t="str">
        <f>IF(VLOOKUP(Table1[[#This Row],[sheet]],Prg!$A$7:$J$31,10,FALSE)="","",VLOOKUP(Table1[[#This Row],[sheet]],Prg!$A$7:$J$31,10,FALSE)*1)</f>
        <v/>
      </c>
      <c r="AF2443" s="72">
        <f>VLOOKUP(Table1[[#This Row],[sheet]],Prg!$A$7:$J$31,5,FALSE)</f>
        <v>0</v>
      </c>
      <c r="AG2443" s="72">
        <f>ROW()</f>
        <v>2443</v>
      </c>
    </row>
    <row r="2444" spans="24:33" hidden="1" x14ac:dyDescent="0.3">
      <c r="X2444" s="66">
        <v>14</v>
      </c>
      <c r="Y2444" s="66" t="s">
        <v>493</v>
      </c>
      <c r="Z2444" s="66" t="s">
        <v>17</v>
      </c>
      <c r="AA2444" s="66" t="str">
        <f>IF(OR(VLOOKUP(Table1[[#This Row],[sheet]],Prg!$A$7:$F$31,6,FALSE)=Prg!$O$2,VLOOKUP(Table1[[#This Row],[sheet]],Prg!$A$7:$F$31,6,FALSE)=Prg!$O$3),"Yes","No")</f>
        <v>No</v>
      </c>
      <c r="AB2444" s="66">
        <v>2025</v>
      </c>
      <c r="AC2444" s="72">
        <v>18</v>
      </c>
      <c r="AD2444" s="66">
        <f ca="1">IF(ISERROR(VLOOKUP(Table1[[#This Row],[item]],INDIRECT("'"&amp;Table1[[#This Row],[sheet]]&amp;"'!$A$8:$T$42"),Table1[[#This Row],[r]],FALSE)),"",VLOOKUP(Table1[[#This Row],[item]],INDIRECT("'"&amp;Table1[[#This Row],[sheet]]&amp;"'!$A$8:$T$42"),Table1[[#This Row],[r]],FALSE))</f>
        <v>0</v>
      </c>
      <c r="AE2444" s="72" t="str">
        <f>IF(VLOOKUP(Table1[[#This Row],[sheet]],Prg!$A$7:$J$31,10,FALSE)="","",VLOOKUP(Table1[[#This Row],[sheet]],Prg!$A$7:$J$31,10,FALSE)*1)</f>
        <v/>
      </c>
      <c r="AF2444" s="72">
        <f>VLOOKUP(Table1[[#This Row],[sheet]],Prg!$A$7:$J$31,5,FALSE)</f>
        <v>0</v>
      </c>
      <c r="AG2444" s="72">
        <f>ROW()</f>
        <v>2444</v>
      </c>
    </row>
    <row r="2445" spans="24:33" hidden="1" x14ac:dyDescent="0.3">
      <c r="X2445" s="66">
        <v>14</v>
      </c>
      <c r="Y2445" s="66" t="s">
        <v>494</v>
      </c>
      <c r="Z2445" s="66" t="s">
        <v>465</v>
      </c>
      <c r="AA2445" s="66" t="str">
        <f>IF(OR(VLOOKUP(Table1[[#This Row],[sheet]],Prg!$A$7:$F$31,6,FALSE)=Prg!$O$2,VLOOKUP(Table1[[#This Row],[sheet]],Prg!$A$7:$F$31,6,FALSE)=Prg!$O$3),"Yes","No")</f>
        <v>No</v>
      </c>
      <c r="AB2445" s="66">
        <v>2025</v>
      </c>
      <c r="AC2445" s="72">
        <v>18</v>
      </c>
      <c r="AD2445" s="66">
        <f ca="1">IF(ISERROR(VLOOKUP(Table1[[#This Row],[item]],INDIRECT("'"&amp;Table1[[#This Row],[sheet]]&amp;"'!$A$8:$T$42"),Table1[[#This Row],[r]],FALSE)),"",VLOOKUP(Table1[[#This Row],[item]],INDIRECT("'"&amp;Table1[[#This Row],[sheet]]&amp;"'!$A$8:$T$42"),Table1[[#This Row],[r]],FALSE))</f>
        <v>0</v>
      </c>
      <c r="AE2445" s="72" t="str">
        <f>IF(VLOOKUP(Table1[[#This Row],[sheet]],Prg!$A$7:$J$31,10,FALSE)="","",VLOOKUP(Table1[[#This Row],[sheet]],Prg!$A$7:$J$31,10,FALSE)*1)</f>
        <v/>
      </c>
      <c r="AF2445" s="72">
        <f>VLOOKUP(Table1[[#This Row],[sheet]],Prg!$A$7:$J$31,5,FALSE)</f>
        <v>0</v>
      </c>
      <c r="AG2445" s="72">
        <f>ROW()</f>
        <v>2445</v>
      </c>
    </row>
    <row r="2446" spans="24:33" hidden="1" x14ac:dyDescent="0.3">
      <c r="X2446" s="66">
        <v>14</v>
      </c>
      <c r="Y2446" s="66" t="s">
        <v>495</v>
      </c>
      <c r="Z2446" s="66" t="s">
        <v>18</v>
      </c>
      <c r="AA2446" s="66" t="str">
        <f>IF(OR(VLOOKUP(Table1[[#This Row],[sheet]],Prg!$A$7:$F$31,6,FALSE)=Prg!$O$2,VLOOKUP(Table1[[#This Row],[sheet]],Prg!$A$7:$F$31,6,FALSE)=Prg!$O$3),"Yes","No")</f>
        <v>No</v>
      </c>
      <c r="AB2446" s="66">
        <v>2025</v>
      </c>
      <c r="AC2446" s="72">
        <v>18</v>
      </c>
      <c r="AD2446" s="66">
        <f ca="1">IF(ISERROR(VLOOKUP(Table1[[#This Row],[item]],INDIRECT("'"&amp;Table1[[#This Row],[sheet]]&amp;"'!$A$8:$T$42"),Table1[[#This Row],[r]],FALSE)),"",VLOOKUP(Table1[[#This Row],[item]],INDIRECT("'"&amp;Table1[[#This Row],[sheet]]&amp;"'!$A$8:$T$42"),Table1[[#This Row],[r]],FALSE))</f>
        <v>0</v>
      </c>
      <c r="AE2446" s="72" t="str">
        <f>IF(VLOOKUP(Table1[[#This Row],[sheet]],Prg!$A$7:$J$31,10,FALSE)="","",VLOOKUP(Table1[[#This Row],[sheet]],Prg!$A$7:$J$31,10,FALSE)*1)</f>
        <v/>
      </c>
      <c r="AF2446" s="72">
        <f>VLOOKUP(Table1[[#This Row],[sheet]],Prg!$A$7:$J$31,5,FALSE)</f>
        <v>0</v>
      </c>
      <c r="AG2446" s="72">
        <f>ROW()</f>
        <v>2446</v>
      </c>
    </row>
    <row r="2447" spans="24:33" hidden="1" x14ac:dyDescent="0.3">
      <c r="X2447" s="66">
        <v>14</v>
      </c>
      <c r="Y2447" s="66" t="s">
        <v>496</v>
      </c>
      <c r="Z2447" s="66" t="s">
        <v>19</v>
      </c>
      <c r="AA2447" s="66" t="str">
        <f>IF(OR(VLOOKUP(Table1[[#This Row],[sheet]],Prg!$A$7:$F$31,6,FALSE)=Prg!$O$2,VLOOKUP(Table1[[#This Row],[sheet]],Prg!$A$7:$F$31,6,FALSE)=Prg!$O$3),"Yes","No")</f>
        <v>No</v>
      </c>
      <c r="AB2447" s="66">
        <v>2025</v>
      </c>
      <c r="AC2447" s="72">
        <v>18</v>
      </c>
      <c r="AD2447" s="66">
        <f ca="1">IF(ISERROR(VLOOKUP(Table1[[#This Row],[item]],INDIRECT("'"&amp;Table1[[#This Row],[sheet]]&amp;"'!$A$8:$T$42"),Table1[[#This Row],[r]],FALSE)),"",VLOOKUP(Table1[[#This Row],[item]],INDIRECT("'"&amp;Table1[[#This Row],[sheet]]&amp;"'!$A$8:$T$42"),Table1[[#This Row],[r]],FALSE))</f>
        <v>0</v>
      </c>
      <c r="AE2447" s="72" t="str">
        <f>IF(VLOOKUP(Table1[[#This Row],[sheet]],Prg!$A$7:$J$31,10,FALSE)="","",VLOOKUP(Table1[[#This Row],[sheet]],Prg!$A$7:$J$31,10,FALSE)*1)</f>
        <v/>
      </c>
      <c r="AF2447" s="72">
        <f>VLOOKUP(Table1[[#This Row],[sheet]],Prg!$A$7:$J$31,5,FALSE)</f>
        <v>0</v>
      </c>
      <c r="AG2447" s="72">
        <f>ROW()</f>
        <v>2447</v>
      </c>
    </row>
    <row r="2448" spans="24:33" hidden="1" x14ac:dyDescent="0.3">
      <c r="X2448" s="66">
        <v>14</v>
      </c>
      <c r="Y2448" s="66" t="s">
        <v>497</v>
      </c>
      <c r="Z2448" s="66" t="s">
        <v>20</v>
      </c>
      <c r="AA2448" s="66" t="str">
        <f>IF(OR(VLOOKUP(Table1[[#This Row],[sheet]],Prg!$A$7:$F$31,6,FALSE)=Prg!$O$2,VLOOKUP(Table1[[#This Row],[sheet]],Prg!$A$7:$F$31,6,FALSE)=Prg!$O$3),"Yes","No")</f>
        <v>No</v>
      </c>
      <c r="AB2448" s="66">
        <v>2025</v>
      </c>
      <c r="AC2448" s="72">
        <v>18</v>
      </c>
      <c r="AD2448" s="66">
        <f ca="1">IF(ISERROR(VLOOKUP(Table1[[#This Row],[item]],INDIRECT("'"&amp;Table1[[#This Row],[sheet]]&amp;"'!$A$8:$T$42"),Table1[[#This Row],[r]],FALSE)),"",VLOOKUP(Table1[[#This Row],[item]],INDIRECT("'"&amp;Table1[[#This Row],[sheet]]&amp;"'!$A$8:$T$42"),Table1[[#This Row],[r]],FALSE))</f>
        <v>0</v>
      </c>
      <c r="AE2448" s="72" t="str">
        <f>IF(VLOOKUP(Table1[[#This Row],[sheet]],Prg!$A$7:$J$31,10,FALSE)="","",VLOOKUP(Table1[[#This Row],[sheet]],Prg!$A$7:$J$31,10,FALSE)*1)</f>
        <v/>
      </c>
      <c r="AF2448" s="72">
        <f>VLOOKUP(Table1[[#This Row],[sheet]],Prg!$A$7:$J$31,5,FALSE)</f>
        <v>0</v>
      </c>
      <c r="AG2448" s="72">
        <f>ROW()</f>
        <v>2448</v>
      </c>
    </row>
    <row r="2449" spans="24:33" hidden="1" x14ac:dyDescent="0.3">
      <c r="X2449" s="66">
        <v>14</v>
      </c>
      <c r="Y2449" s="66" t="s">
        <v>498</v>
      </c>
      <c r="Z2449" s="66" t="s">
        <v>466</v>
      </c>
      <c r="AA2449" s="66" t="str">
        <f>IF(OR(VLOOKUP(Table1[[#This Row],[sheet]],Prg!$A$7:$F$31,6,FALSE)=Prg!$O$2,VLOOKUP(Table1[[#This Row],[sheet]],Prg!$A$7:$F$31,6,FALSE)=Prg!$O$3),"Yes","No")</f>
        <v>No</v>
      </c>
      <c r="AB2449" s="66">
        <v>2025</v>
      </c>
      <c r="AC2449" s="72">
        <v>18</v>
      </c>
      <c r="AD2449" s="66">
        <f ca="1">IF(ISERROR(VLOOKUP(Table1[[#This Row],[item]],INDIRECT("'"&amp;Table1[[#This Row],[sheet]]&amp;"'!$A$8:$T$42"),Table1[[#This Row],[r]],FALSE)),"",VLOOKUP(Table1[[#This Row],[item]],INDIRECT("'"&amp;Table1[[#This Row],[sheet]]&amp;"'!$A$8:$T$42"),Table1[[#This Row],[r]],FALSE))</f>
        <v>0</v>
      </c>
      <c r="AE2449" s="72" t="str">
        <f>IF(VLOOKUP(Table1[[#This Row],[sheet]],Prg!$A$7:$J$31,10,FALSE)="","",VLOOKUP(Table1[[#This Row],[sheet]],Prg!$A$7:$J$31,10,FALSE)*1)</f>
        <v/>
      </c>
      <c r="AF2449" s="72">
        <f>VLOOKUP(Table1[[#This Row],[sheet]],Prg!$A$7:$J$31,5,FALSE)</f>
        <v>0</v>
      </c>
      <c r="AG2449" s="72">
        <f>ROW()</f>
        <v>2449</v>
      </c>
    </row>
    <row r="2450" spans="24:33" hidden="1" x14ac:dyDescent="0.3">
      <c r="X2450" s="66">
        <v>14</v>
      </c>
      <c r="Y2450" s="66" t="s">
        <v>499</v>
      </c>
      <c r="Z2450" s="66" t="s">
        <v>21</v>
      </c>
      <c r="AA2450" s="66" t="str">
        <f>IF(OR(VLOOKUP(Table1[[#This Row],[sheet]],Prg!$A$7:$F$31,6,FALSE)=Prg!$O$2,VLOOKUP(Table1[[#This Row],[sheet]],Prg!$A$7:$F$31,6,FALSE)=Prg!$O$3),"Yes","No")</f>
        <v>No</v>
      </c>
      <c r="AB2450" s="66">
        <v>2025</v>
      </c>
      <c r="AC2450" s="72">
        <v>18</v>
      </c>
      <c r="AD2450" s="66">
        <f ca="1">IF(ISERROR(VLOOKUP(Table1[[#This Row],[item]],INDIRECT("'"&amp;Table1[[#This Row],[sheet]]&amp;"'!$A$8:$T$42"),Table1[[#This Row],[r]],FALSE)),"",VLOOKUP(Table1[[#This Row],[item]],INDIRECT("'"&amp;Table1[[#This Row],[sheet]]&amp;"'!$A$8:$T$42"),Table1[[#This Row],[r]],FALSE))</f>
        <v>0</v>
      </c>
      <c r="AE2450" s="72" t="str">
        <f>IF(VLOOKUP(Table1[[#This Row],[sheet]],Prg!$A$7:$J$31,10,FALSE)="","",VLOOKUP(Table1[[#This Row],[sheet]],Prg!$A$7:$J$31,10,FALSE)*1)</f>
        <v/>
      </c>
      <c r="AF2450" s="72">
        <f>VLOOKUP(Table1[[#This Row],[sheet]],Prg!$A$7:$J$31,5,FALSE)</f>
        <v>0</v>
      </c>
      <c r="AG2450" s="72">
        <f>ROW()</f>
        <v>2450</v>
      </c>
    </row>
    <row r="2451" spans="24:33" hidden="1" x14ac:dyDescent="0.3">
      <c r="X2451" s="66">
        <v>14</v>
      </c>
      <c r="Y2451" s="66" t="s">
        <v>500</v>
      </c>
      <c r="Z2451" s="66" t="s">
        <v>22</v>
      </c>
      <c r="AA2451" s="66" t="str">
        <f>IF(OR(VLOOKUP(Table1[[#This Row],[sheet]],Prg!$A$7:$F$31,6,FALSE)=Prg!$O$2,VLOOKUP(Table1[[#This Row],[sheet]],Prg!$A$7:$F$31,6,FALSE)=Prg!$O$3),"Yes","No")</f>
        <v>No</v>
      </c>
      <c r="AB2451" s="66">
        <v>2025</v>
      </c>
      <c r="AC2451" s="72">
        <v>18</v>
      </c>
      <c r="AD2451" s="66">
        <f ca="1">IF(ISERROR(VLOOKUP(Table1[[#This Row],[item]],INDIRECT("'"&amp;Table1[[#This Row],[sheet]]&amp;"'!$A$8:$T$42"),Table1[[#This Row],[r]],FALSE)),"",VLOOKUP(Table1[[#This Row],[item]],INDIRECT("'"&amp;Table1[[#This Row],[sheet]]&amp;"'!$A$8:$T$42"),Table1[[#This Row],[r]],FALSE))</f>
        <v>0</v>
      </c>
      <c r="AE2451" s="72" t="str">
        <f>IF(VLOOKUP(Table1[[#This Row],[sheet]],Prg!$A$7:$J$31,10,FALSE)="","",VLOOKUP(Table1[[#This Row],[sheet]],Prg!$A$7:$J$31,10,FALSE)*1)</f>
        <v/>
      </c>
      <c r="AF2451" s="72">
        <f>VLOOKUP(Table1[[#This Row],[sheet]],Prg!$A$7:$J$31,5,FALSE)</f>
        <v>0</v>
      </c>
      <c r="AG2451" s="72">
        <f>ROW()</f>
        <v>2451</v>
      </c>
    </row>
    <row r="2452" spans="24:33" hidden="1" x14ac:dyDescent="0.3">
      <c r="X2452" s="66">
        <v>14</v>
      </c>
      <c r="Y2452" s="66" t="s">
        <v>501</v>
      </c>
      <c r="Z2452" s="66" t="s">
        <v>23</v>
      </c>
      <c r="AA2452" s="66" t="str">
        <f>IF(OR(VLOOKUP(Table1[[#This Row],[sheet]],Prg!$A$7:$F$31,6,FALSE)=Prg!$O$2,VLOOKUP(Table1[[#This Row],[sheet]],Prg!$A$7:$F$31,6,FALSE)=Prg!$O$3),"Yes","No")</f>
        <v>No</v>
      </c>
      <c r="AB2452" s="66">
        <v>2025</v>
      </c>
      <c r="AC2452" s="72">
        <v>18</v>
      </c>
      <c r="AD2452" s="66">
        <f ca="1">IF(ISERROR(VLOOKUP(Table1[[#This Row],[item]],INDIRECT("'"&amp;Table1[[#This Row],[sheet]]&amp;"'!$A$8:$T$42"),Table1[[#This Row],[r]],FALSE)),"",VLOOKUP(Table1[[#This Row],[item]],INDIRECT("'"&amp;Table1[[#This Row],[sheet]]&amp;"'!$A$8:$T$42"),Table1[[#This Row],[r]],FALSE))</f>
        <v>0</v>
      </c>
      <c r="AE2452" s="72" t="str">
        <f>IF(VLOOKUP(Table1[[#This Row],[sheet]],Prg!$A$7:$J$31,10,FALSE)="","",VLOOKUP(Table1[[#This Row],[sheet]],Prg!$A$7:$J$31,10,FALSE)*1)</f>
        <v/>
      </c>
      <c r="AF2452" s="72">
        <f>VLOOKUP(Table1[[#This Row],[sheet]],Prg!$A$7:$J$31,5,FALSE)</f>
        <v>0</v>
      </c>
      <c r="AG2452" s="72">
        <f>ROW()</f>
        <v>2452</v>
      </c>
    </row>
    <row r="2453" spans="24:33" hidden="1" x14ac:dyDescent="0.3">
      <c r="X2453" s="66">
        <v>14</v>
      </c>
      <c r="Y2453" s="66" t="s">
        <v>502</v>
      </c>
      <c r="Z2453" s="66" t="s">
        <v>467</v>
      </c>
      <c r="AA2453" s="66" t="str">
        <f>IF(OR(VLOOKUP(Table1[[#This Row],[sheet]],Prg!$A$7:$F$31,6,FALSE)=Prg!$O$2,VLOOKUP(Table1[[#This Row],[sheet]],Prg!$A$7:$F$31,6,FALSE)=Prg!$O$3),"Yes","No")</f>
        <v>No</v>
      </c>
      <c r="AB2453" s="66">
        <v>2025</v>
      </c>
      <c r="AC2453" s="72">
        <v>18</v>
      </c>
      <c r="AD2453" s="66">
        <f ca="1">IF(ISERROR(VLOOKUP(Table1[[#This Row],[item]],INDIRECT("'"&amp;Table1[[#This Row],[sheet]]&amp;"'!$A$8:$T$42"),Table1[[#This Row],[r]],FALSE)),"",VLOOKUP(Table1[[#This Row],[item]],INDIRECT("'"&amp;Table1[[#This Row],[sheet]]&amp;"'!$A$8:$T$42"),Table1[[#This Row],[r]],FALSE))</f>
        <v>0</v>
      </c>
      <c r="AE2453" s="72" t="str">
        <f>IF(VLOOKUP(Table1[[#This Row],[sheet]],Prg!$A$7:$J$31,10,FALSE)="","",VLOOKUP(Table1[[#This Row],[sheet]],Prg!$A$7:$J$31,10,FALSE)*1)</f>
        <v/>
      </c>
      <c r="AF2453" s="72">
        <f>VLOOKUP(Table1[[#This Row],[sheet]],Prg!$A$7:$J$31,5,FALSE)</f>
        <v>0</v>
      </c>
      <c r="AG2453" s="72">
        <f>ROW()</f>
        <v>2453</v>
      </c>
    </row>
    <row r="2454" spans="24:33" hidden="1" x14ac:dyDescent="0.3">
      <c r="X2454" s="66">
        <v>14</v>
      </c>
      <c r="Y2454" s="66" t="s">
        <v>473</v>
      </c>
      <c r="Z2454" s="66" t="s">
        <v>1</v>
      </c>
      <c r="AA2454" s="66" t="str">
        <f>IF(OR(VLOOKUP(Table1[[#This Row],[sheet]],Prg!$A$7:$F$31,6,FALSE)=Prg!$O$2,VLOOKUP(Table1[[#This Row],[sheet]],Prg!$A$7:$F$31,6,FALSE)=Prg!$O$3),"Yes","No")</f>
        <v>No</v>
      </c>
      <c r="AB2454" s="66">
        <v>2025</v>
      </c>
      <c r="AC2454" s="72">
        <v>18</v>
      </c>
      <c r="AD2454" s="66">
        <f ca="1">IF(ISERROR(VLOOKUP(Table1[[#This Row],[item]],INDIRECT("'"&amp;Table1[[#This Row],[sheet]]&amp;"'!$A$8:$T$42"),Table1[[#This Row],[r]],FALSE)),"",VLOOKUP(Table1[[#This Row],[item]],INDIRECT("'"&amp;Table1[[#This Row],[sheet]]&amp;"'!$A$8:$T$42"),Table1[[#This Row],[r]],FALSE))</f>
        <v>0</v>
      </c>
      <c r="AE2454" s="72" t="str">
        <f>IF(VLOOKUP(Table1[[#This Row],[sheet]],Prg!$A$7:$J$31,10,FALSE)="","",VLOOKUP(Table1[[#This Row],[sheet]],Prg!$A$7:$J$31,10,FALSE)*1)</f>
        <v/>
      </c>
      <c r="AF2454" s="72">
        <f>VLOOKUP(Table1[[#This Row],[sheet]],Prg!$A$7:$J$31,5,FALSE)</f>
        <v>0</v>
      </c>
      <c r="AG2454" s="72">
        <f>ROW()</f>
        <v>2454</v>
      </c>
    </row>
    <row r="2455" spans="24:33" hidden="1" x14ac:dyDescent="0.3">
      <c r="X2455" s="66">
        <v>14</v>
      </c>
      <c r="Y2455" s="66" t="s">
        <v>474</v>
      </c>
      <c r="Z2455" s="66" t="s">
        <v>24</v>
      </c>
      <c r="AA2455" s="66" t="str">
        <f>IF(OR(VLOOKUP(Table1[[#This Row],[sheet]],Prg!$A$7:$F$31,6,FALSE)=Prg!$O$2,VLOOKUP(Table1[[#This Row],[sheet]],Prg!$A$7:$F$31,6,FALSE)=Prg!$O$3),"Yes","No")</f>
        <v>No</v>
      </c>
      <c r="AB2455" s="66">
        <v>2025</v>
      </c>
      <c r="AC2455" s="72">
        <v>18</v>
      </c>
      <c r="AD2455" s="66">
        <f ca="1">IF(ISERROR(VLOOKUP(Table1[[#This Row],[item]],INDIRECT("'"&amp;Table1[[#This Row],[sheet]]&amp;"'!$A$8:$T$42"),Table1[[#This Row],[r]],FALSE)),"",VLOOKUP(Table1[[#This Row],[item]],INDIRECT("'"&amp;Table1[[#This Row],[sheet]]&amp;"'!$A$8:$T$42"),Table1[[#This Row],[r]],FALSE))</f>
        <v>0</v>
      </c>
      <c r="AE2455" s="72" t="str">
        <f>IF(VLOOKUP(Table1[[#This Row],[sheet]],Prg!$A$7:$J$31,10,FALSE)="","",VLOOKUP(Table1[[#This Row],[sheet]],Prg!$A$7:$J$31,10,FALSE)*1)</f>
        <v/>
      </c>
      <c r="AF2455" s="72">
        <f>VLOOKUP(Table1[[#This Row],[sheet]],Prg!$A$7:$J$31,5,FALSE)</f>
        <v>0</v>
      </c>
      <c r="AG2455" s="72">
        <f>ROW()</f>
        <v>2455</v>
      </c>
    </row>
    <row r="2456" spans="24:33" hidden="1" x14ac:dyDescent="0.3">
      <c r="X2456" s="66">
        <v>14</v>
      </c>
      <c r="Y2456" s="66" t="s">
        <v>477</v>
      </c>
      <c r="Z2456" s="66" t="s">
        <v>25</v>
      </c>
      <c r="AA2456" s="66" t="str">
        <f>IF(OR(VLOOKUP(Table1[[#This Row],[sheet]],Prg!$A$7:$F$31,6,FALSE)=Prg!$O$2,VLOOKUP(Table1[[#This Row],[sheet]],Prg!$A$7:$F$31,6,FALSE)=Prg!$O$3),"Yes","No")</f>
        <v>No</v>
      </c>
      <c r="AB2456" s="66">
        <v>2025</v>
      </c>
      <c r="AC2456" s="72">
        <v>18</v>
      </c>
      <c r="AD2456" s="66">
        <f ca="1">IF(ISERROR(VLOOKUP(Table1[[#This Row],[item]],INDIRECT("'"&amp;Table1[[#This Row],[sheet]]&amp;"'!$A$8:$T$42"),Table1[[#This Row],[r]],FALSE)),"",VLOOKUP(Table1[[#This Row],[item]],INDIRECT("'"&amp;Table1[[#This Row],[sheet]]&amp;"'!$A$8:$T$42"),Table1[[#This Row],[r]],FALSE))</f>
        <v>0</v>
      </c>
      <c r="AE2456" s="72" t="str">
        <f>IF(VLOOKUP(Table1[[#This Row],[sheet]],Prg!$A$7:$J$31,10,FALSE)="","",VLOOKUP(Table1[[#This Row],[sheet]],Prg!$A$7:$J$31,10,FALSE)*1)</f>
        <v/>
      </c>
      <c r="AF2456" s="72">
        <f>VLOOKUP(Table1[[#This Row],[sheet]],Prg!$A$7:$J$31,5,FALSE)</f>
        <v>0</v>
      </c>
      <c r="AG2456" s="72">
        <f>ROW()</f>
        <v>2456</v>
      </c>
    </row>
    <row r="2457" spans="24:33" hidden="1" x14ac:dyDescent="0.3">
      <c r="X2457" s="66">
        <v>14</v>
      </c>
      <c r="Y2457" s="66" t="s">
        <v>478</v>
      </c>
      <c r="Z2457" s="66" t="s">
        <v>26</v>
      </c>
      <c r="AA2457" s="66" t="str">
        <f>IF(OR(VLOOKUP(Table1[[#This Row],[sheet]],Prg!$A$7:$F$31,6,FALSE)=Prg!$O$2,VLOOKUP(Table1[[#This Row],[sheet]],Prg!$A$7:$F$31,6,FALSE)=Prg!$O$3),"Yes","No")</f>
        <v>No</v>
      </c>
      <c r="AB2457" s="66">
        <v>2025</v>
      </c>
      <c r="AC2457" s="72">
        <v>18</v>
      </c>
      <c r="AD2457" s="66">
        <f ca="1">IF(ISERROR(VLOOKUP(Table1[[#This Row],[item]],INDIRECT("'"&amp;Table1[[#This Row],[sheet]]&amp;"'!$A$8:$T$42"),Table1[[#This Row],[r]],FALSE)),"",VLOOKUP(Table1[[#This Row],[item]],INDIRECT("'"&amp;Table1[[#This Row],[sheet]]&amp;"'!$A$8:$T$42"),Table1[[#This Row],[r]],FALSE))</f>
        <v>0</v>
      </c>
      <c r="AE2457" s="72" t="str">
        <f>IF(VLOOKUP(Table1[[#This Row],[sheet]],Prg!$A$7:$J$31,10,FALSE)="","",VLOOKUP(Table1[[#This Row],[sheet]],Prg!$A$7:$J$31,10,FALSE)*1)</f>
        <v/>
      </c>
      <c r="AF2457" s="72">
        <f>VLOOKUP(Table1[[#This Row],[sheet]],Prg!$A$7:$J$31,5,FALSE)</f>
        <v>0</v>
      </c>
      <c r="AG2457" s="72">
        <f>ROW()</f>
        <v>2457</v>
      </c>
    </row>
    <row r="2458" spans="24:33" hidden="1" x14ac:dyDescent="0.3">
      <c r="X2458" s="66">
        <v>14</v>
      </c>
      <c r="Y2458" s="66" t="s">
        <v>479</v>
      </c>
      <c r="Z2458" s="66" t="s">
        <v>27</v>
      </c>
      <c r="AA2458" s="66" t="str">
        <f>IF(OR(VLOOKUP(Table1[[#This Row],[sheet]],Prg!$A$7:$F$31,6,FALSE)=Prg!$O$2,VLOOKUP(Table1[[#This Row],[sheet]],Prg!$A$7:$F$31,6,FALSE)=Prg!$O$3),"Yes","No")</f>
        <v>No</v>
      </c>
      <c r="AB2458" s="66">
        <v>2025</v>
      </c>
      <c r="AC2458" s="72">
        <v>18</v>
      </c>
      <c r="AD2458" s="66">
        <f ca="1">IF(ISERROR(VLOOKUP(Table1[[#This Row],[item]],INDIRECT("'"&amp;Table1[[#This Row],[sheet]]&amp;"'!$A$8:$T$42"),Table1[[#This Row],[r]],FALSE)),"",VLOOKUP(Table1[[#This Row],[item]],INDIRECT("'"&amp;Table1[[#This Row],[sheet]]&amp;"'!$A$8:$T$42"),Table1[[#This Row],[r]],FALSE))</f>
        <v>0</v>
      </c>
      <c r="AE2458" s="72" t="str">
        <f>IF(VLOOKUP(Table1[[#This Row],[sheet]],Prg!$A$7:$J$31,10,FALSE)="","",VLOOKUP(Table1[[#This Row],[sheet]],Prg!$A$7:$J$31,10,FALSE)*1)</f>
        <v/>
      </c>
      <c r="AF2458" s="72">
        <f>VLOOKUP(Table1[[#This Row],[sheet]],Prg!$A$7:$J$31,5,FALSE)</f>
        <v>0</v>
      </c>
      <c r="AG2458" s="72">
        <f>ROW()</f>
        <v>2458</v>
      </c>
    </row>
    <row r="2459" spans="24:33" hidden="1" x14ac:dyDescent="0.3">
      <c r="X2459" s="66">
        <v>14</v>
      </c>
      <c r="Y2459" s="66" t="s">
        <v>475</v>
      </c>
      <c r="Z2459" s="66" t="s">
        <v>28</v>
      </c>
      <c r="AA2459" s="66" t="str">
        <f>IF(OR(VLOOKUP(Table1[[#This Row],[sheet]],Prg!$A$7:$F$31,6,FALSE)=Prg!$O$2,VLOOKUP(Table1[[#This Row],[sheet]],Prg!$A$7:$F$31,6,FALSE)=Prg!$O$3),"Yes","No")</f>
        <v>No</v>
      </c>
      <c r="AB2459" s="66">
        <v>2025</v>
      </c>
      <c r="AC2459" s="72">
        <v>18</v>
      </c>
      <c r="AD2459" s="66">
        <f ca="1">IF(ISERROR(VLOOKUP(Table1[[#This Row],[item]],INDIRECT("'"&amp;Table1[[#This Row],[sheet]]&amp;"'!$A$8:$T$42"),Table1[[#This Row],[r]],FALSE)),"",VLOOKUP(Table1[[#This Row],[item]],INDIRECT("'"&amp;Table1[[#This Row],[sheet]]&amp;"'!$A$8:$T$42"),Table1[[#This Row],[r]],FALSE))</f>
        <v>0</v>
      </c>
      <c r="AE2459" s="72" t="str">
        <f>IF(VLOOKUP(Table1[[#This Row],[sheet]],Prg!$A$7:$J$31,10,FALSE)="","",VLOOKUP(Table1[[#This Row],[sheet]],Prg!$A$7:$J$31,10,FALSE)*1)</f>
        <v/>
      </c>
      <c r="AF2459" s="72">
        <f>VLOOKUP(Table1[[#This Row],[sheet]],Prg!$A$7:$J$31,5,FALSE)</f>
        <v>0</v>
      </c>
      <c r="AG2459" s="72">
        <f>ROW()</f>
        <v>2459</v>
      </c>
    </row>
    <row r="2460" spans="24:33" hidden="1" x14ac:dyDescent="0.3">
      <c r="X2460" s="66">
        <v>14</v>
      </c>
      <c r="Y2460" s="66" t="s">
        <v>480</v>
      </c>
      <c r="Z2460" s="66" t="s">
        <v>29</v>
      </c>
      <c r="AA2460" s="66" t="str">
        <f>IF(OR(VLOOKUP(Table1[[#This Row],[sheet]],Prg!$A$7:$F$31,6,FALSE)=Prg!$O$2,VLOOKUP(Table1[[#This Row],[sheet]],Prg!$A$7:$F$31,6,FALSE)=Prg!$O$3),"Yes","No")</f>
        <v>No</v>
      </c>
      <c r="AB2460" s="66">
        <v>2025</v>
      </c>
      <c r="AC2460" s="72">
        <v>18</v>
      </c>
      <c r="AD2460" s="66">
        <f ca="1">IF(ISERROR(VLOOKUP(Table1[[#This Row],[item]],INDIRECT("'"&amp;Table1[[#This Row],[sheet]]&amp;"'!$A$8:$T$42"),Table1[[#This Row],[r]],FALSE)),"",VLOOKUP(Table1[[#This Row],[item]],INDIRECT("'"&amp;Table1[[#This Row],[sheet]]&amp;"'!$A$8:$T$42"),Table1[[#This Row],[r]],FALSE))</f>
        <v>0</v>
      </c>
      <c r="AE2460" s="72" t="str">
        <f>IF(VLOOKUP(Table1[[#This Row],[sheet]],Prg!$A$7:$J$31,10,FALSE)="","",VLOOKUP(Table1[[#This Row],[sheet]],Prg!$A$7:$J$31,10,FALSE)*1)</f>
        <v/>
      </c>
      <c r="AF2460" s="72">
        <f>VLOOKUP(Table1[[#This Row],[sheet]],Prg!$A$7:$J$31,5,FALSE)</f>
        <v>0</v>
      </c>
      <c r="AG2460" s="72">
        <f>ROW()</f>
        <v>2460</v>
      </c>
    </row>
    <row r="2461" spans="24:33" hidden="1" x14ac:dyDescent="0.3">
      <c r="X2461" s="66">
        <v>14</v>
      </c>
      <c r="Y2461" s="66" t="s">
        <v>481</v>
      </c>
      <c r="Z2461" s="66" t="s">
        <v>30</v>
      </c>
      <c r="AA2461" s="66" t="str">
        <f>IF(OR(VLOOKUP(Table1[[#This Row],[sheet]],Prg!$A$7:$F$31,6,FALSE)=Prg!$O$2,VLOOKUP(Table1[[#This Row],[sheet]],Prg!$A$7:$F$31,6,FALSE)=Prg!$O$3),"Yes","No")</f>
        <v>No</v>
      </c>
      <c r="AB2461" s="66">
        <v>2025</v>
      </c>
      <c r="AC2461" s="72">
        <v>18</v>
      </c>
      <c r="AD2461" s="66">
        <f ca="1">IF(ISERROR(VLOOKUP(Table1[[#This Row],[item]],INDIRECT("'"&amp;Table1[[#This Row],[sheet]]&amp;"'!$A$8:$T$42"),Table1[[#This Row],[r]],FALSE)),"",VLOOKUP(Table1[[#This Row],[item]],INDIRECT("'"&amp;Table1[[#This Row],[sheet]]&amp;"'!$A$8:$T$42"),Table1[[#This Row],[r]],FALSE))</f>
        <v>0</v>
      </c>
      <c r="AE2461" s="72" t="str">
        <f>IF(VLOOKUP(Table1[[#This Row],[sheet]],Prg!$A$7:$J$31,10,FALSE)="","",VLOOKUP(Table1[[#This Row],[sheet]],Prg!$A$7:$J$31,10,FALSE)*1)</f>
        <v/>
      </c>
      <c r="AF2461" s="72">
        <f>VLOOKUP(Table1[[#This Row],[sheet]],Prg!$A$7:$J$31,5,FALSE)</f>
        <v>0</v>
      </c>
      <c r="AG2461" s="72">
        <f>ROW()</f>
        <v>2461</v>
      </c>
    </row>
    <row r="2462" spans="24:33" hidden="1" x14ac:dyDescent="0.3">
      <c r="X2462" s="66">
        <v>14</v>
      </c>
      <c r="Y2462" s="66" t="s">
        <v>482</v>
      </c>
      <c r="Z2462" s="66" t="s">
        <v>27</v>
      </c>
      <c r="AA2462" s="66" t="str">
        <f>IF(OR(VLOOKUP(Table1[[#This Row],[sheet]],Prg!$A$7:$F$31,6,FALSE)=Prg!$O$2,VLOOKUP(Table1[[#This Row],[sheet]],Prg!$A$7:$F$31,6,FALSE)=Prg!$O$3),"Yes","No")</f>
        <v>No</v>
      </c>
      <c r="AB2462" s="66">
        <v>2025</v>
      </c>
      <c r="AC2462" s="72">
        <v>18</v>
      </c>
      <c r="AD2462" s="66">
        <f ca="1">IF(ISERROR(VLOOKUP(Table1[[#This Row],[item]],INDIRECT("'"&amp;Table1[[#This Row],[sheet]]&amp;"'!$A$8:$T$42"),Table1[[#This Row],[r]],FALSE)),"",VLOOKUP(Table1[[#This Row],[item]],INDIRECT("'"&amp;Table1[[#This Row],[sheet]]&amp;"'!$A$8:$T$42"),Table1[[#This Row],[r]],FALSE))</f>
        <v>0</v>
      </c>
      <c r="AE2462" s="72" t="str">
        <f>IF(VLOOKUP(Table1[[#This Row],[sheet]],Prg!$A$7:$J$31,10,FALSE)="","",VLOOKUP(Table1[[#This Row],[sheet]],Prg!$A$7:$J$31,10,FALSE)*1)</f>
        <v/>
      </c>
      <c r="AF2462" s="72">
        <f>VLOOKUP(Table1[[#This Row],[sheet]],Prg!$A$7:$J$31,5,FALSE)</f>
        <v>0</v>
      </c>
      <c r="AG2462" s="72">
        <f>ROW()</f>
        <v>2462</v>
      </c>
    </row>
    <row r="2463" spans="24:33" hidden="1" x14ac:dyDescent="0.3">
      <c r="X2463" s="66">
        <v>14</v>
      </c>
      <c r="Y2463" s="66" t="s">
        <v>476</v>
      </c>
      <c r="Z2463" s="66" t="s">
        <v>469</v>
      </c>
      <c r="AA2463" s="66" t="str">
        <f>IF(OR(VLOOKUP(Table1[[#This Row],[sheet]],Prg!$A$7:$F$31,6,FALSE)=Prg!$O$2,VLOOKUP(Table1[[#This Row],[sheet]],Prg!$A$7:$F$31,6,FALSE)=Prg!$O$3),"Yes","No")</f>
        <v>No</v>
      </c>
      <c r="AB2463" s="66">
        <v>2025</v>
      </c>
      <c r="AC2463" s="72">
        <v>18</v>
      </c>
      <c r="AD2463" s="66">
        <f ca="1">IF(ISERROR(VLOOKUP(Table1[[#This Row],[item]],INDIRECT("'"&amp;Table1[[#This Row],[sheet]]&amp;"'!$A$8:$T$42"),Table1[[#This Row],[r]],FALSE)),"",VLOOKUP(Table1[[#This Row],[item]],INDIRECT("'"&amp;Table1[[#This Row],[sheet]]&amp;"'!$A$8:$T$42"),Table1[[#This Row],[r]],FALSE))</f>
        <v>0</v>
      </c>
      <c r="AE2463" s="72" t="str">
        <f>IF(VLOOKUP(Table1[[#This Row],[sheet]],Prg!$A$7:$J$31,10,FALSE)="","",VLOOKUP(Table1[[#This Row],[sheet]],Prg!$A$7:$J$31,10,FALSE)*1)</f>
        <v/>
      </c>
      <c r="AF2463" s="72">
        <f>VLOOKUP(Table1[[#This Row],[sheet]],Prg!$A$7:$J$31,5,FALSE)</f>
        <v>0</v>
      </c>
      <c r="AG2463" s="72">
        <f>ROW()</f>
        <v>2463</v>
      </c>
    </row>
    <row r="2464" spans="24:33" hidden="1" x14ac:dyDescent="0.3">
      <c r="X2464" s="66">
        <v>14</v>
      </c>
      <c r="Y2464" s="66" t="s">
        <v>483</v>
      </c>
      <c r="Z2464" s="66" t="s">
        <v>470</v>
      </c>
      <c r="AA2464" s="66" t="str">
        <f>IF(OR(VLOOKUP(Table1[[#This Row],[sheet]],Prg!$A$7:$F$31,6,FALSE)=Prg!$O$2,VLOOKUP(Table1[[#This Row],[sheet]],Prg!$A$7:$F$31,6,FALSE)=Prg!$O$3),"Yes","No")</f>
        <v>No</v>
      </c>
      <c r="AB2464" s="66">
        <v>2025</v>
      </c>
      <c r="AC2464" s="72">
        <v>18</v>
      </c>
      <c r="AD2464" s="66">
        <f ca="1">IF(ISERROR(VLOOKUP(Table1[[#This Row],[item]],INDIRECT("'"&amp;Table1[[#This Row],[sheet]]&amp;"'!$A$8:$T$42"),Table1[[#This Row],[r]],FALSE)),"",VLOOKUP(Table1[[#This Row],[item]],INDIRECT("'"&amp;Table1[[#This Row],[sheet]]&amp;"'!$A$8:$T$42"),Table1[[#This Row],[r]],FALSE))</f>
        <v>0</v>
      </c>
      <c r="AE2464" s="72" t="str">
        <f>IF(VLOOKUP(Table1[[#This Row],[sheet]],Prg!$A$7:$J$31,10,FALSE)="","",VLOOKUP(Table1[[#This Row],[sheet]],Prg!$A$7:$J$31,10,FALSE)*1)</f>
        <v/>
      </c>
      <c r="AF2464" s="72">
        <f>VLOOKUP(Table1[[#This Row],[sheet]],Prg!$A$7:$J$31,5,FALSE)</f>
        <v>0</v>
      </c>
      <c r="AG2464" s="72">
        <f>ROW()</f>
        <v>2464</v>
      </c>
    </row>
    <row r="2465" spans="24:33" hidden="1" x14ac:dyDescent="0.3">
      <c r="X2465" s="66">
        <v>14</v>
      </c>
      <c r="Y2465" s="66" t="s">
        <v>484</v>
      </c>
      <c r="Z2465" s="66" t="s">
        <v>471</v>
      </c>
      <c r="AA2465" s="66" t="str">
        <f>IF(OR(VLOOKUP(Table1[[#This Row],[sheet]],Prg!$A$7:$F$31,6,FALSE)=Prg!$O$2,VLOOKUP(Table1[[#This Row],[sheet]],Prg!$A$7:$F$31,6,FALSE)=Prg!$O$3),"Yes","No")</f>
        <v>No</v>
      </c>
      <c r="AB2465" s="66">
        <v>2025</v>
      </c>
      <c r="AC2465" s="72">
        <v>18</v>
      </c>
      <c r="AD2465" s="66">
        <f ca="1">IF(ISERROR(VLOOKUP(Table1[[#This Row],[item]],INDIRECT("'"&amp;Table1[[#This Row],[sheet]]&amp;"'!$A$8:$T$42"),Table1[[#This Row],[r]],FALSE)),"",VLOOKUP(Table1[[#This Row],[item]],INDIRECT("'"&amp;Table1[[#This Row],[sheet]]&amp;"'!$A$8:$T$42"),Table1[[#This Row],[r]],FALSE))</f>
        <v>0</v>
      </c>
      <c r="AE2465" s="72" t="str">
        <f>IF(VLOOKUP(Table1[[#This Row],[sheet]],Prg!$A$7:$J$31,10,FALSE)="","",VLOOKUP(Table1[[#This Row],[sheet]],Prg!$A$7:$J$31,10,FALSE)*1)</f>
        <v/>
      </c>
      <c r="AF2465" s="72">
        <f>VLOOKUP(Table1[[#This Row],[sheet]],Prg!$A$7:$J$31,5,FALSE)</f>
        <v>0</v>
      </c>
      <c r="AG2465" s="72">
        <f>ROW()</f>
        <v>2465</v>
      </c>
    </row>
    <row r="2466" spans="24:33" hidden="1" x14ac:dyDescent="0.3">
      <c r="X2466" s="66">
        <v>14</v>
      </c>
      <c r="Y2466" s="66" t="s">
        <v>485</v>
      </c>
      <c r="Z2466" s="66" t="s">
        <v>472</v>
      </c>
      <c r="AA2466" s="66" t="str">
        <f>IF(OR(VLOOKUP(Table1[[#This Row],[sheet]],Prg!$A$7:$F$31,6,FALSE)=Prg!$O$2,VLOOKUP(Table1[[#This Row],[sheet]],Prg!$A$7:$F$31,6,FALSE)=Prg!$O$3),"Yes","No")</f>
        <v>No</v>
      </c>
      <c r="AB2466" s="66">
        <v>2025</v>
      </c>
      <c r="AC2466" s="72">
        <v>18</v>
      </c>
      <c r="AD2466" s="66">
        <f ca="1">IF(ISERROR(VLOOKUP(Table1[[#This Row],[item]],INDIRECT("'"&amp;Table1[[#This Row],[sheet]]&amp;"'!$A$8:$T$42"),Table1[[#This Row],[r]],FALSE)),"",VLOOKUP(Table1[[#This Row],[item]],INDIRECT("'"&amp;Table1[[#This Row],[sheet]]&amp;"'!$A$8:$T$42"),Table1[[#This Row],[r]],FALSE))</f>
        <v>0</v>
      </c>
      <c r="AE2466" s="72" t="str">
        <f>IF(VLOOKUP(Table1[[#This Row],[sheet]],Prg!$A$7:$J$31,10,FALSE)="","",VLOOKUP(Table1[[#This Row],[sheet]],Prg!$A$7:$J$31,10,FALSE)*1)</f>
        <v/>
      </c>
      <c r="AF2466" s="72">
        <f>VLOOKUP(Table1[[#This Row],[sheet]],Prg!$A$7:$J$31,5,FALSE)</f>
        <v>0</v>
      </c>
      <c r="AG2466" s="72">
        <f>ROW()</f>
        <v>2466</v>
      </c>
    </row>
    <row r="2467" spans="24:33" hidden="1" x14ac:dyDescent="0.3">
      <c r="X2467" s="66">
        <v>14</v>
      </c>
      <c r="Y2467" s="66" t="s">
        <v>486</v>
      </c>
      <c r="Z2467" s="66" t="s">
        <v>31</v>
      </c>
      <c r="AA2467" s="66" t="str">
        <f>IF(OR(VLOOKUP(Table1[[#This Row],[sheet]],Prg!$A$7:$F$31,6,FALSE)=Prg!$O$2,VLOOKUP(Table1[[#This Row],[sheet]],Prg!$A$7:$F$31,6,FALSE)=Prg!$O$3),"Yes","No")</f>
        <v>No</v>
      </c>
      <c r="AB2467" s="66">
        <v>2025</v>
      </c>
      <c r="AC2467" s="72">
        <v>18</v>
      </c>
      <c r="AD2467" s="66">
        <f ca="1">IF(ISERROR(VLOOKUP(Table1[[#This Row],[item]],INDIRECT("'"&amp;Table1[[#This Row],[sheet]]&amp;"'!$A$8:$T$42"),Table1[[#This Row],[r]],FALSE)),"",VLOOKUP(Table1[[#This Row],[item]],INDIRECT("'"&amp;Table1[[#This Row],[sheet]]&amp;"'!$A$8:$T$42"),Table1[[#This Row],[r]],FALSE))</f>
        <v>0</v>
      </c>
      <c r="AE2467" s="72" t="str">
        <f>IF(VLOOKUP(Table1[[#This Row],[sheet]],Prg!$A$7:$J$31,10,FALSE)="","",VLOOKUP(Table1[[#This Row],[sheet]],Prg!$A$7:$J$31,10,FALSE)*1)</f>
        <v/>
      </c>
      <c r="AF2467" s="72">
        <f>VLOOKUP(Table1[[#This Row],[sheet]],Prg!$A$7:$J$31,5,FALSE)</f>
        <v>0</v>
      </c>
      <c r="AG2467" s="72">
        <f>ROW()</f>
        <v>2467</v>
      </c>
    </row>
    <row r="2468" spans="24:33" hidden="1" x14ac:dyDescent="0.3">
      <c r="X2468" s="66">
        <v>14</v>
      </c>
      <c r="Y2468" s="70" t="s">
        <v>487</v>
      </c>
      <c r="Z2468" s="70" t="s">
        <v>12</v>
      </c>
      <c r="AA2468" s="70" t="str">
        <f>IF(OR(VLOOKUP(Table1[[#This Row],[sheet]],Prg!$A$7:$F$31,6,FALSE)=Prg!$O$2,VLOOKUP(Table1[[#This Row],[sheet]],Prg!$A$7:$F$31,6,FALSE)=Prg!$O$3),"Yes","No")</f>
        <v>No</v>
      </c>
      <c r="AB2468" s="70">
        <v>2026</v>
      </c>
      <c r="AC2468" s="72">
        <v>19</v>
      </c>
      <c r="AD2468" s="66">
        <f ca="1">IF(ISERROR(VLOOKUP(Table1[[#This Row],[item]],INDIRECT("'"&amp;Table1[[#This Row],[sheet]]&amp;"'!$A$8:$T$42"),Table1[[#This Row],[r]],FALSE)),"",VLOOKUP(Table1[[#This Row],[item]],INDIRECT("'"&amp;Table1[[#This Row],[sheet]]&amp;"'!$A$8:$T$42"),Table1[[#This Row],[r]],FALSE))</f>
        <v>0</v>
      </c>
      <c r="AE2468" s="72" t="str">
        <f>IF(VLOOKUP(Table1[[#This Row],[sheet]],Prg!$A$7:$J$31,10,FALSE)="","",VLOOKUP(Table1[[#This Row],[sheet]],Prg!$A$7:$J$31,10,FALSE)*1)</f>
        <v/>
      </c>
      <c r="AF2468" s="72">
        <f>VLOOKUP(Table1[[#This Row],[sheet]],Prg!$A$7:$J$31,5,FALSE)</f>
        <v>0</v>
      </c>
      <c r="AG2468" s="72">
        <f>ROW()</f>
        <v>2468</v>
      </c>
    </row>
    <row r="2469" spans="24:33" hidden="1" x14ac:dyDescent="0.3">
      <c r="X2469" s="66">
        <v>14</v>
      </c>
      <c r="Y2469" s="66" t="s">
        <v>488</v>
      </c>
      <c r="Z2469" s="66" t="s">
        <v>13</v>
      </c>
      <c r="AA2469" s="66" t="str">
        <f>IF(OR(VLOOKUP(Table1[[#This Row],[sheet]],Prg!$A$7:$F$31,6,FALSE)=Prg!$O$2,VLOOKUP(Table1[[#This Row],[sheet]],Prg!$A$7:$F$31,6,FALSE)=Prg!$O$3),"Yes","No")</f>
        <v>No</v>
      </c>
      <c r="AB2469" s="66">
        <v>2026</v>
      </c>
      <c r="AC2469" s="72">
        <v>19</v>
      </c>
      <c r="AD2469" s="66">
        <f ca="1">IF(ISERROR(VLOOKUP(Table1[[#This Row],[item]],INDIRECT("'"&amp;Table1[[#This Row],[sheet]]&amp;"'!$A$8:$T$42"),Table1[[#This Row],[r]],FALSE)),"",VLOOKUP(Table1[[#This Row],[item]],INDIRECT("'"&amp;Table1[[#This Row],[sheet]]&amp;"'!$A$8:$T$42"),Table1[[#This Row],[r]],FALSE))</f>
        <v>0</v>
      </c>
      <c r="AE2469" s="72" t="str">
        <f>IF(VLOOKUP(Table1[[#This Row],[sheet]],Prg!$A$7:$J$31,10,FALSE)="","",VLOOKUP(Table1[[#This Row],[sheet]],Prg!$A$7:$J$31,10,FALSE)*1)</f>
        <v/>
      </c>
      <c r="AF2469" s="72">
        <f>VLOOKUP(Table1[[#This Row],[sheet]],Prg!$A$7:$J$31,5,FALSE)</f>
        <v>0</v>
      </c>
      <c r="AG2469" s="72">
        <f>ROW()</f>
        <v>2469</v>
      </c>
    </row>
    <row r="2470" spans="24:33" hidden="1" x14ac:dyDescent="0.3">
      <c r="X2470" s="66">
        <v>14</v>
      </c>
      <c r="Y2470" s="66" t="s">
        <v>489</v>
      </c>
      <c r="Z2470" s="66" t="s">
        <v>14</v>
      </c>
      <c r="AA2470" s="66" t="str">
        <f>IF(OR(VLOOKUP(Table1[[#This Row],[sheet]],Prg!$A$7:$F$31,6,FALSE)=Prg!$O$2,VLOOKUP(Table1[[#This Row],[sheet]],Prg!$A$7:$F$31,6,FALSE)=Prg!$O$3),"Yes","No")</f>
        <v>No</v>
      </c>
      <c r="AB2470" s="66">
        <v>2026</v>
      </c>
      <c r="AC2470" s="72">
        <v>19</v>
      </c>
      <c r="AD2470" s="66">
        <f ca="1">IF(ISERROR(VLOOKUP(Table1[[#This Row],[item]],INDIRECT("'"&amp;Table1[[#This Row],[sheet]]&amp;"'!$A$8:$T$42"),Table1[[#This Row],[r]],FALSE)),"",VLOOKUP(Table1[[#This Row],[item]],INDIRECT("'"&amp;Table1[[#This Row],[sheet]]&amp;"'!$A$8:$T$42"),Table1[[#This Row],[r]],FALSE))</f>
        <v>0</v>
      </c>
      <c r="AE2470" s="72" t="str">
        <f>IF(VLOOKUP(Table1[[#This Row],[sheet]],Prg!$A$7:$J$31,10,FALSE)="","",VLOOKUP(Table1[[#This Row],[sheet]],Prg!$A$7:$J$31,10,FALSE)*1)</f>
        <v/>
      </c>
      <c r="AF2470" s="72">
        <f>VLOOKUP(Table1[[#This Row],[sheet]],Prg!$A$7:$J$31,5,FALSE)</f>
        <v>0</v>
      </c>
      <c r="AG2470" s="72">
        <f>ROW()</f>
        <v>2470</v>
      </c>
    </row>
    <row r="2471" spans="24:33" hidden="1" x14ac:dyDescent="0.3">
      <c r="X2471" s="66">
        <v>14</v>
      </c>
      <c r="Y2471" s="66" t="s">
        <v>490</v>
      </c>
      <c r="Z2471" s="66" t="s">
        <v>464</v>
      </c>
      <c r="AA2471" s="66" t="str">
        <f>IF(OR(VLOOKUP(Table1[[#This Row],[sheet]],Prg!$A$7:$F$31,6,FALSE)=Prg!$O$2,VLOOKUP(Table1[[#This Row],[sheet]],Prg!$A$7:$F$31,6,FALSE)=Prg!$O$3),"Yes","No")</f>
        <v>No</v>
      </c>
      <c r="AB2471" s="66">
        <v>2026</v>
      </c>
      <c r="AC2471" s="72">
        <v>19</v>
      </c>
      <c r="AD2471" s="66">
        <f ca="1">IF(ISERROR(VLOOKUP(Table1[[#This Row],[item]],INDIRECT("'"&amp;Table1[[#This Row],[sheet]]&amp;"'!$A$8:$T$42"),Table1[[#This Row],[r]],FALSE)),"",VLOOKUP(Table1[[#This Row],[item]],INDIRECT("'"&amp;Table1[[#This Row],[sheet]]&amp;"'!$A$8:$T$42"),Table1[[#This Row],[r]],FALSE))</f>
        <v>0</v>
      </c>
      <c r="AE2471" s="72" t="str">
        <f>IF(VLOOKUP(Table1[[#This Row],[sheet]],Prg!$A$7:$J$31,10,FALSE)="","",VLOOKUP(Table1[[#This Row],[sheet]],Prg!$A$7:$J$31,10,FALSE)*1)</f>
        <v/>
      </c>
      <c r="AF2471" s="72">
        <f>VLOOKUP(Table1[[#This Row],[sheet]],Prg!$A$7:$J$31,5,FALSE)</f>
        <v>0</v>
      </c>
      <c r="AG2471" s="72">
        <f>ROW()</f>
        <v>2471</v>
      </c>
    </row>
    <row r="2472" spans="24:33" hidden="1" x14ac:dyDescent="0.3">
      <c r="X2472" s="66">
        <v>14</v>
      </c>
      <c r="Y2472" s="66" t="s">
        <v>491</v>
      </c>
      <c r="Z2472" s="66" t="s">
        <v>15</v>
      </c>
      <c r="AA2472" s="66" t="str">
        <f>IF(OR(VLOOKUP(Table1[[#This Row],[sheet]],Prg!$A$7:$F$31,6,FALSE)=Prg!$O$2,VLOOKUP(Table1[[#This Row],[sheet]],Prg!$A$7:$F$31,6,FALSE)=Prg!$O$3),"Yes","No")</f>
        <v>No</v>
      </c>
      <c r="AB2472" s="66">
        <v>2026</v>
      </c>
      <c r="AC2472" s="72">
        <v>19</v>
      </c>
      <c r="AD2472" s="66">
        <f ca="1">IF(ISERROR(VLOOKUP(Table1[[#This Row],[item]],INDIRECT("'"&amp;Table1[[#This Row],[sheet]]&amp;"'!$A$8:$T$42"),Table1[[#This Row],[r]],FALSE)),"",VLOOKUP(Table1[[#This Row],[item]],INDIRECT("'"&amp;Table1[[#This Row],[sheet]]&amp;"'!$A$8:$T$42"),Table1[[#This Row],[r]],FALSE))</f>
        <v>0</v>
      </c>
      <c r="AE2472" s="72" t="str">
        <f>IF(VLOOKUP(Table1[[#This Row],[sheet]],Prg!$A$7:$J$31,10,FALSE)="","",VLOOKUP(Table1[[#This Row],[sheet]],Prg!$A$7:$J$31,10,FALSE)*1)</f>
        <v/>
      </c>
      <c r="AF2472" s="72">
        <f>VLOOKUP(Table1[[#This Row],[sheet]],Prg!$A$7:$J$31,5,FALSE)</f>
        <v>0</v>
      </c>
      <c r="AG2472" s="72">
        <f>ROW()</f>
        <v>2472</v>
      </c>
    </row>
    <row r="2473" spans="24:33" hidden="1" x14ac:dyDescent="0.3">
      <c r="X2473" s="66">
        <v>14</v>
      </c>
      <c r="Y2473" s="66" t="s">
        <v>492</v>
      </c>
      <c r="Z2473" s="66" t="s">
        <v>16</v>
      </c>
      <c r="AA2473" s="66" t="str">
        <f>IF(OR(VLOOKUP(Table1[[#This Row],[sheet]],Prg!$A$7:$F$31,6,FALSE)=Prg!$O$2,VLOOKUP(Table1[[#This Row],[sheet]],Prg!$A$7:$F$31,6,FALSE)=Prg!$O$3),"Yes","No")</f>
        <v>No</v>
      </c>
      <c r="AB2473" s="66">
        <v>2026</v>
      </c>
      <c r="AC2473" s="72">
        <v>19</v>
      </c>
      <c r="AD2473" s="66">
        <f ca="1">IF(ISERROR(VLOOKUP(Table1[[#This Row],[item]],INDIRECT("'"&amp;Table1[[#This Row],[sheet]]&amp;"'!$A$8:$T$42"),Table1[[#This Row],[r]],FALSE)),"",VLOOKUP(Table1[[#This Row],[item]],INDIRECT("'"&amp;Table1[[#This Row],[sheet]]&amp;"'!$A$8:$T$42"),Table1[[#This Row],[r]],FALSE))</f>
        <v>0</v>
      </c>
      <c r="AE2473" s="72" t="str">
        <f>IF(VLOOKUP(Table1[[#This Row],[sheet]],Prg!$A$7:$J$31,10,FALSE)="","",VLOOKUP(Table1[[#This Row],[sheet]],Prg!$A$7:$J$31,10,FALSE)*1)</f>
        <v/>
      </c>
      <c r="AF2473" s="72">
        <f>VLOOKUP(Table1[[#This Row],[sheet]],Prg!$A$7:$J$31,5,FALSE)</f>
        <v>0</v>
      </c>
      <c r="AG2473" s="72">
        <f>ROW()</f>
        <v>2473</v>
      </c>
    </row>
    <row r="2474" spans="24:33" hidden="1" x14ac:dyDescent="0.3">
      <c r="X2474" s="66">
        <v>14</v>
      </c>
      <c r="Y2474" s="66" t="s">
        <v>493</v>
      </c>
      <c r="Z2474" s="66" t="s">
        <v>17</v>
      </c>
      <c r="AA2474" s="66" t="str">
        <f>IF(OR(VLOOKUP(Table1[[#This Row],[sheet]],Prg!$A$7:$F$31,6,FALSE)=Prg!$O$2,VLOOKUP(Table1[[#This Row],[sheet]],Prg!$A$7:$F$31,6,FALSE)=Prg!$O$3),"Yes","No")</f>
        <v>No</v>
      </c>
      <c r="AB2474" s="66">
        <v>2026</v>
      </c>
      <c r="AC2474" s="72">
        <v>19</v>
      </c>
      <c r="AD2474" s="66">
        <f ca="1">IF(ISERROR(VLOOKUP(Table1[[#This Row],[item]],INDIRECT("'"&amp;Table1[[#This Row],[sheet]]&amp;"'!$A$8:$T$42"),Table1[[#This Row],[r]],FALSE)),"",VLOOKUP(Table1[[#This Row],[item]],INDIRECT("'"&amp;Table1[[#This Row],[sheet]]&amp;"'!$A$8:$T$42"),Table1[[#This Row],[r]],FALSE))</f>
        <v>0</v>
      </c>
      <c r="AE2474" s="72" t="str">
        <f>IF(VLOOKUP(Table1[[#This Row],[sheet]],Prg!$A$7:$J$31,10,FALSE)="","",VLOOKUP(Table1[[#This Row],[sheet]],Prg!$A$7:$J$31,10,FALSE)*1)</f>
        <v/>
      </c>
      <c r="AF2474" s="72">
        <f>VLOOKUP(Table1[[#This Row],[sheet]],Prg!$A$7:$J$31,5,FALSE)</f>
        <v>0</v>
      </c>
      <c r="AG2474" s="72">
        <f>ROW()</f>
        <v>2474</v>
      </c>
    </row>
    <row r="2475" spans="24:33" hidden="1" x14ac:dyDescent="0.3">
      <c r="X2475" s="66">
        <v>14</v>
      </c>
      <c r="Y2475" s="66" t="s">
        <v>494</v>
      </c>
      <c r="Z2475" s="66" t="s">
        <v>465</v>
      </c>
      <c r="AA2475" s="66" t="str">
        <f>IF(OR(VLOOKUP(Table1[[#This Row],[sheet]],Prg!$A$7:$F$31,6,FALSE)=Prg!$O$2,VLOOKUP(Table1[[#This Row],[sheet]],Prg!$A$7:$F$31,6,FALSE)=Prg!$O$3),"Yes","No")</f>
        <v>No</v>
      </c>
      <c r="AB2475" s="66">
        <v>2026</v>
      </c>
      <c r="AC2475" s="72">
        <v>19</v>
      </c>
      <c r="AD2475" s="66">
        <f ca="1">IF(ISERROR(VLOOKUP(Table1[[#This Row],[item]],INDIRECT("'"&amp;Table1[[#This Row],[sheet]]&amp;"'!$A$8:$T$42"),Table1[[#This Row],[r]],FALSE)),"",VLOOKUP(Table1[[#This Row],[item]],INDIRECT("'"&amp;Table1[[#This Row],[sheet]]&amp;"'!$A$8:$T$42"),Table1[[#This Row],[r]],FALSE))</f>
        <v>0</v>
      </c>
      <c r="AE2475" s="72" t="str">
        <f>IF(VLOOKUP(Table1[[#This Row],[sheet]],Prg!$A$7:$J$31,10,FALSE)="","",VLOOKUP(Table1[[#This Row],[sheet]],Prg!$A$7:$J$31,10,FALSE)*1)</f>
        <v/>
      </c>
      <c r="AF2475" s="72">
        <f>VLOOKUP(Table1[[#This Row],[sheet]],Prg!$A$7:$J$31,5,FALSE)</f>
        <v>0</v>
      </c>
      <c r="AG2475" s="72">
        <f>ROW()</f>
        <v>2475</v>
      </c>
    </row>
    <row r="2476" spans="24:33" hidden="1" x14ac:dyDescent="0.3">
      <c r="X2476" s="66">
        <v>14</v>
      </c>
      <c r="Y2476" s="66" t="s">
        <v>495</v>
      </c>
      <c r="Z2476" s="66" t="s">
        <v>18</v>
      </c>
      <c r="AA2476" s="66" t="str">
        <f>IF(OR(VLOOKUP(Table1[[#This Row],[sheet]],Prg!$A$7:$F$31,6,FALSE)=Prg!$O$2,VLOOKUP(Table1[[#This Row],[sheet]],Prg!$A$7:$F$31,6,FALSE)=Prg!$O$3),"Yes","No")</f>
        <v>No</v>
      </c>
      <c r="AB2476" s="66">
        <v>2026</v>
      </c>
      <c r="AC2476" s="72">
        <v>19</v>
      </c>
      <c r="AD2476" s="66">
        <f ca="1">IF(ISERROR(VLOOKUP(Table1[[#This Row],[item]],INDIRECT("'"&amp;Table1[[#This Row],[sheet]]&amp;"'!$A$8:$T$42"),Table1[[#This Row],[r]],FALSE)),"",VLOOKUP(Table1[[#This Row],[item]],INDIRECT("'"&amp;Table1[[#This Row],[sheet]]&amp;"'!$A$8:$T$42"),Table1[[#This Row],[r]],FALSE))</f>
        <v>0</v>
      </c>
      <c r="AE2476" s="72" t="str">
        <f>IF(VLOOKUP(Table1[[#This Row],[sheet]],Prg!$A$7:$J$31,10,FALSE)="","",VLOOKUP(Table1[[#This Row],[sheet]],Prg!$A$7:$J$31,10,FALSE)*1)</f>
        <v/>
      </c>
      <c r="AF2476" s="72">
        <f>VLOOKUP(Table1[[#This Row],[sheet]],Prg!$A$7:$J$31,5,FALSE)</f>
        <v>0</v>
      </c>
      <c r="AG2476" s="72">
        <f>ROW()</f>
        <v>2476</v>
      </c>
    </row>
    <row r="2477" spans="24:33" hidden="1" x14ac:dyDescent="0.3">
      <c r="X2477" s="66">
        <v>14</v>
      </c>
      <c r="Y2477" s="66" t="s">
        <v>496</v>
      </c>
      <c r="Z2477" s="66" t="s">
        <v>19</v>
      </c>
      <c r="AA2477" s="66" t="str">
        <f>IF(OR(VLOOKUP(Table1[[#This Row],[sheet]],Prg!$A$7:$F$31,6,FALSE)=Prg!$O$2,VLOOKUP(Table1[[#This Row],[sheet]],Prg!$A$7:$F$31,6,FALSE)=Prg!$O$3),"Yes","No")</f>
        <v>No</v>
      </c>
      <c r="AB2477" s="66">
        <v>2026</v>
      </c>
      <c r="AC2477" s="72">
        <v>19</v>
      </c>
      <c r="AD2477" s="66">
        <f ca="1">IF(ISERROR(VLOOKUP(Table1[[#This Row],[item]],INDIRECT("'"&amp;Table1[[#This Row],[sheet]]&amp;"'!$A$8:$T$42"),Table1[[#This Row],[r]],FALSE)),"",VLOOKUP(Table1[[#This Row],[item]],INDIRECT("'"&amp;Table1[[#This Row],[sheet]]&amp;"'!$A$8:$T$42"),Table1[[#This Row],[r]],FALSE))</f>
        <v>0</v>
      </c>
      <c r="AE2477" s="72" t="str">
        <f>IF(VLOOKUP(Table1[[#This Row],[sheet]],Prg!$A$7:$J$31,10,FALSE)="","",VLOOKUP(Table1[[#This Row],[sheet]],Prg!$A$7:$J$31,10,FALSE)*1)</f>
        <v/>
      </c>
      <c r="AF2477" s="72">
        <f>VLOOKUP(Table1[[#This Row],[sheet]],Prg!$A$7:$J$31,5,FALSE)</f>
        <v>0</v>
      </c>
      <c r="AG2477" s="72">
        <f>ROW()</f>
        <v>2477</v>
      </c>
    </row>
    <row r="2478" spans="24:33" hidden="1" x14ac:dyDescent="0.3">
      <c r="X2478" s="66">
        <v>14</v>
      </c>
      <c r="Y2478" s="66" t="s">
        <v>497</v>
      </c>
      <c r="Z2478" s="66" t="s">
        <v>20</v>
      </c>
      <c r="AA2478" s="66" t="str">
        <f>IF(OR(VLOOKUP(Table1[[#This Row],[sheet]],Prg!$A$7:$F$31,6,FALSE)=Prg!$O$2,VLOOKUP(Table1[[#This Row],[sheet]],Prg!$A$7:$F$31,6,FALSE)=Prg!$O$3),"Yes","No")</f>
        <v>No</v>
      </c>
      <c r="AB2478" s="66">
        <v>2026</v>
      </c>
      <c r="AC2478" s="72">
        <v>19</v>
      </c>
      <c r="AD2478" s="66">
        <f ca="1">IF(ISERROR(VLOOKUP(Table1[[#This Row],[item]],INDIRECT("'"&amp;Table1[[#This Row],[sheet]]&amp;"'!$A$8:$T$42"),Table1[[#This Row],[r]],FALSE)),"",VLOOKUP(Table1[[#This Row],[item]],INDIRECT("'"&amp;Table1[[#This Row],[sheet]]&amp;"'!$A$8:$T$42"),Table1[[#This Row],[r]],FALSE))</f>
        <v>0</v>
      </c>
      <c r="AE2478" s="72" t="str">
        <f>IF(VLOOKUP(Table1[[#This Row],[sheet]],Prg!$A$7:$J$31,10,FALSE)="","",VLOOKUP(Table1[[#This Row],[sheet]],Prg!$A$7:$J$31,10,FALSE)*1)</f>
        <v/>
      </c>
      <c r="AF2478" s="72">
        <f>VLOOKUP(Table1[[#This Row],[sheet]],Prg!$A$7:$J$31,5,FALSE)</f>
        <v>0</v>
      </c>
      <c r="AG2478" s="72">
        <f>ROW()</f>
        <v>2478</v>
      </c>
    </row>
    <row r="2479" spans="24:33" hidden="1" x14ac:dyDescent="0.3">
      <c r="X2479" s="66">
        <v>14</v>
      </c>
      <c r="Y2479" s="66" t="s">
        <v>498</v>
      </c>
      <c r="Z2479" s="66" t="s">
        <v>466</v>
      </c>
      <c r="AA2479" s="66" t="str">
        <f>IF(OR(VLOOKUP(Table1[[#This Row],[sheet]],Prg!$A$7:$F$31,6,FALSE)=Prg!$O$2,VLOOKUP(Table1[[#This Row],[sheet]],Prg!$A$7:$F$31,6,FALSE)=Prg!$O$3),"Yes","No")</f>
        <v>No</v>
      </c>
      <c r="AB2479" s="66">
        <v>2026</v>
      </c>
      <c r="AC2479" s="72">
        <v>19</v>
      </c>
      <c r="AD2479" s="66">
        <f ca="1">IF(ISERROR(VLOOKUP(Table1[[#This Row],[item]],INDIRECT("'"&amp;Table1[[#This Row],[sheet]]&amp;"'!$A$8:$T$42"),Table1[[#This Row],[r]],FALSE)),"",VLOOKUP(Table1[[#This Row],[item]],INDIRECT("'"&amp;Table1[[#This Row],[sheet]]&amp;"'!$A$8:$T$42"),Table1[[#This Row],[r]],FALSE))</f>
        <v>0</v>
      </c>
      <c r="AE2479" s="72" t="str">
        <f>IF(VLOOKUP(Table1[[#This Row],[sheet]],Prg!$A$7:$J$31,10,FALSE)="","",VLOOKUP(Table1[[#This Row],[sheet]],Prg!$A$7:$J$31,10,FALSE)*1)</f>
        <v/>
      </c>
      <c r="AF2479" s="72">
        <f>VLOOKUP(Table1[[#This Row],[sheet]],Prg!$A$7:$J$31,5,FALSE)</f>
        <v>0</v>
      </c>
      <c r="AG2479" s="72">
        <f>ROW()</f>
        <v>2479</v>
      </c>
    </row>
    <row r="2480" spans="24:33" hidden="1" x14ac:dyDescent="0.3">
      <c r="X2480" s="66">
        <v>14</v>
      </c>
      <c r="Y2480" s="66" t="s">
        <v>499</v>
      </c>
      <c r="Z2480" s="66" t="s">
        <v>21</v>
      </c>
      <c r="AA2480" s="66" t="str">
        <f>IF(OR(VLOOKUP(Table1[[#This Row],[sheet]],Prg!$A$7:$F$31,6,FALSE)=Prg!$O$2,VLOOKUP(Table1[[#This Row],[sheet]],Prg!$A$7:$F$31,6,FALSE)=Prg!$O$3),"Yes","No")</f>
        <v>No</v>
      </c>
      <c r="AB2480" s="66">
        <v>2026</v>
      </c>
      <c r="AC2480" s="72">
        <v>19</v>
      </c>
      <c r="AD2480" s="66">
        <f ca="1">IF(ISERROR(VLOOKUP(Table1[[#This Row],[item]],INDIRECT("'"&amp;Table1[[#This Row],[sheet]]&amp;"'!$A$8:$T$42"),Table1[[#This Row],[r]],FALSE)),"",VLOOKUP(Table1[[#This Row],[item]],INDIRECT("'"&amp;Table1[[#This Row],[sheet]]&amp;"'!$A$8:$T$42"),Table1[[#This Row],[r]],FALSE))</f>
        <v>0</v>
      </c>
      <c r="AE2480" s="72" t="str">
        <f>IF(VLOOKUP(Table1[[#This Row],[sheet]],Prg!$A$7:$J$31,10,FALSE)="","",VLOOKUP(Table1[[#This Row],[sheet]],Prg!$A$7:$J$31,10,FALSE)*1)</f>
        <v/>
      </c>
      <c r="AF2480" s="72">
        <f>VLOOKUP(Table1[[#This Row],[sheet]],Prg!$A$7:$J$31,5,FALSE)</f>
        <v>0</v>
      </c>
      <c r="AG2480" s="72">
        <f>ROW()</f>
        <v>2480</v>
      </c>
    </row>
    <row r="2481" spans="24:33" hidden="1" x14ac:dyDescent="0.3">
      <c r="X2481" s="66">
        <v>14</v>
      </c>
      <c r="Y2481" s="66" t="s">
        <v>500</v>
      </c>
      <c r="Z2481" s="66" t="s">
        <v>22</v>
      </c>
      <c r="AA2481" s="66" t="str">
        <f>IF(OR(VLOOKUP(Table1[[#This Row],[sheet]],Prg!$A$7:$F$31,6,FALSE)=Prg!$O$2,VLOOKUP(Table1[[#This Row],[sheet]],Prg!$A$7:$F$31,6,FALSE)=Prg!$O$3),"Yes","No")</f>
        <v>No</v>
      </c>
      <c r="AB2481" s="66">
        <v>2026</v>
      </c>
      <c r="AC2481" s="72">
        <v>19</v>
      </c>
      <c r="AD2481" s="66">
        <f ca="1">IF(ISERROR(VLOOKUP(Table1[[#This Row],[item]],INDIRECT("'"&amp;Table1[[#This Row],[sheet]]&amp;"'!$A$8:$T$42"),Table1[[#This Row],[r]],FALSE)),"",VLOOKUP(Table1[[#This Row],[item]],INDIRECT("'"&amp;Table1[[#This Row],[sheet]]&amp;"'!$A$8:$T$42"),Table1[[#This Row],[r]],FALSE))</f>
        <v>0</v>
      </c>
      <c r="AE2481" s="72" t="str">
        <f>IF(VLOOKUP(Table1[[#This Row],[sheet]],Prg!$A$7:$J$31,10,FALSE)="","",VLOOKUP(Table1[[#This Row],[sheet]],Prg!$A$7:$J$31,10,FALSE)*1)</f>
        <v/>
      </c>
      <c r="AF2481" s="72">
        <f>VLOOKUP(Table1[[#This Row],[sheet]],Prg!$A$7:$J$31,5,FALSE)</f>
        <v>0</v>
      </c>
      <c r="AG2481" s="72">
        <f>ROW()</f>
        <v>2481</v>
      </c>
    </row>
    <row r="2482" spans="24:33" hidden="1" x14ac:dyDescent="0.3">
      <c r="X2482" s="66">
        <v>14</v>
      </c>
      <c r="Y2482" s="66" t="s">
        <v>501</v>
      </c>
      <c r="Z2482" s="66" t="s">
        <v>23</v>
      </c>
      <c r="AA2482" s="66" t="str">
        <f>IF(OR(VLOOKUP(Table1[[#This Row],[sheet]],Prg!$A$7:$F$31,6,FALSE)=Prg!$O$2,VLOOKUP(Table1[[#This Row],[sheet]],Prg!$A$7:$F$31,6,FALSE)=Prg!$O$3),"Yes","No")</f>
        <v>No</v>
      </c>
      <c r="AB2482" s="66">
        <v>2026</v>
      </c>
      <c r="AC2482" s="72">
        <v>19</v>
      </c>
      <c r="AD2482" s="66">
        <f ca="1">IF(ISERROR(VLOOKUP(Table1[[#This Row],[item]],INDIRECT("'"&amp;Table1[[#This Row],[sheet]]&amp;"'!$A$8:$T$42"),Table1[[#This Row],[r]],FALSE)),"",VLOOKUP(Table1[[#This Row],[item]],INDIRECT("'"&amp;Table1[[#This Row],[sheet]]&amp;"'!$A$8:$T$42"),Table1[[#This Row],[r]],FALSE))</f>
        <v>0</v>
      </c>
      <c r="AE2482" s="72" t="str">
        <f>IF(VLOOKUP(Table1[[#This Row],[sheet]],Prg!$A$7:$J$31,10,FALSE)="","",VLOOKUP(Table1[[#This Row],[sheet]],Prg!$A$7:$J$31,10,FALSE)*1)</f>
        <v/>
      </c>
      <c r="AF2482" s="72">
        <f>VLOOKUP(Table1[[#This Row],[sheet]],Prg!$A$7:$J$31,5,FALSE)</f>
        <v>0</v>
      </c>
      <c r="AG2482" s="72">
        <f>ROW()</f>
        <v>2482</v>
      </c>
    </row>
    <row r="2483" spans="24:33" hidden="1" x14ac:dyDescent="0.3">
      <c r="X2483" s="66">
        <v>14</v>
      </c>
      <c r="Y2483" s="66" t="s">
        <v>502</v>
      </c>
      <c r="Z2483" s="66" t="s">
        <v>467</v>
      </c>
      <c r="AA2483" s="66" t="str">
        <f>IF(OR(VLOOKUP(Table1[[#This Row],[sheet]],Prg!$A$7:$F$31,6,FALSE)=Prg!$O$2,VLOOKUP(Table1[[#This Row],[sheet]],Prg!$A$7:$F$31,6,FALSE)=Prg!$O$3),"Yes","No")</f>
        <v>No</v>
      </c>
      <c r="AB2483" s="66">
        <v>2026</v>
      </c>
      <c r="AC2483" s="72">
        <v>19</v>
      </c>
      <c r="AD2483" s="66">
        <f ca="1">IF(ISERROR(VLOOKUP(Table1[[#This Row],[item]],INDIRECT("'"&amp;Table1[[#This Row],[sheet]]&amp;"'!$A$8:$T$42"),Table1[[#This Row],[r]],FALSE)),"",VLOOKUP(Table1[[#This Row],[item]],INDIRECT("'"&amp;Table1[[#This Row],[sheet]]&amp;"'!$A$8:$T$42"),Table1[[#This Row],[r]],FALSE))</f>
        <v>0</v>
      </c>
      <c r="AE2483" s="72" t="str">
        <f>IF(VLOOKUP(Table1[[#This Row],[sheet]],Prg!$A$7:$J$31,10,FALSE)="","",VLOOKUP(Table1[[#This Row],[sheet]],Prg!$A$7:$J$31,10,FALSE)*1)</f>
        <v/>
      </c>
      <c r="AF2483" s="72">
        <f>VLOOKUP(Table1[[#This Row],[sheet]],Prg!$A$7:$J$31,5,FALSE)</f>
        <v>0</v>
      </c>
      <c r="AG2483" s="72">
        <f>ROW()</f>
        <v>2483</v>
      </c>
    </row>
    <row r="2484" spans="24:33" hidden="1" x14ac:dyDescent="0.3">
      <c r="X2484" s="66">
        <v>14</v>
      </c>
      <c r="Y2484" s="66" t="s">
        <v>473</v>
      </c>
      <c r="Z2484" s="66" t="s">
        <v>1</v>
      </c>
      <c r="AA2484" s="66" t="str">
        <f>IF(OR(VLOOKUP(Table1[[#This Row],[sheet]],Prg!$A$7:$F$31,6,FALSE)=Prg!$O$2,VLOOKUP(Table1[[#This Row],[sheet]],Prg!$A$7:$F$31,6,FALSE)=Prg!$O$3),"Yes","No")</f>
        <v>No</v>
      </c>
      <c r="AB2484" s="66">
        <v>2026</v>
      </c>
      <c r="AC2484" s="72">
        <v>19</v>
      </c>
      <c r="AD2484" s="66">
        <f ca="1">IF(ISERROR(VLOOKUP(Table1[[#This Row],[item]],INDIRECT("'"&amp;Table1[[#This Row],[sheet]]&amp;"'!$A$8:$T$42"),Table1[[#This Row],[r]],FALSE)),"",VLOOKUP(Table1[[#This Row],[item]],INDIRECT("'"&amp;Table1[[#This Row],[sheet]]&amp;"'!$A$8:$T$42"),Table1[[#This Row],[r]],FALSE))</f>
        <v>0</v>
      </c>
      <c r="AE2484" s="72" t="str">
        <f>IF(VLOOKUP(Table1[[#This Row],[sheet]],Prg!$A$7:$J$31,10,FALSE)="","",VLOOKUP(Table1[[#This Row],[sheet]],Prg!$A$7:$J$31,10,FALSE)*1)</f>
        <v/>
      </c>
      <c r="AF2484" s="72">
        <f>VLOOKUP(Table1[[#This Row],[sheet]],Prg!$A$7:$J$31,5,FALSE)</f>
        <v>0</v>
      </c>
      <c r="AG2484" s="72">
        <f>ROW()</f>
        <v>2484</v>
      </c>
    </row>
    <row r="2485" spans="24:33" hidden="1" x14ac:dyDescent="0.3">
      <c r="X2485" s="66">
        <v>14</v>
      </c>
      <c r="Y2485" s="66" t="s">
        <v>474</v>
      </c>
      <c r="Z2485" s="66" t="s">
        <v>24</v>
      </c>
      <c r="AA2485" s="66" t="str">
        <f>IF(OR(VLOOKUP(Table1[[#This Row],[sheet]],Prg!$A$7:$F$31,6,FALSE)=Prg!$O$2,VLOOKUP(Table1[[#This Row],[sheet]],Prg!$A$7:$F$31,6,FALSE)=Prg!$O$3),"Yes","No")</f>
        <v>No</v>
      </c>
      <c r="AB2485" s="66">
        <v>2026</v>
      </c>
      <c r="AC2485" s="72">
        <v>19</v>
      </c>
      <c r="AD2485" s="66">
        <f ca="1">IF(ISERROR(VLOOKUP(Table1[[#This Row],[item]],INDIRECT("'"&amp;Table1[[#This Row],[sheet]]&amp;"'!$A$8:$T$42"),Table1[[#This Row],[r]],FALSE)),"",VLOOKUP(Table1[[#This Row],[item]],INDIRECT("'"&amp;Table1[[#This Row],[sheet]]&amp;"'!$A$8:$T$42"),Table1[[#This Row],[r]],FALSE))</f>
        <v>0</v>
      </c>
      <c r="AE2485" s="72" t="str">
        <f>IF(VLOOKUP(Table1[[#This Row],[sheet]],Prg!$A$7:$J$31,10,FALSE)="","",VLOOKUP(Table1[[#This Row],[sheet]],Prg!$A$7:$J$31,10,FALSE)*1)</f>
        <v/>
      </c>
      <c r="AF2485" s="72">
        <f>VLOOKUP(Table1[[#This Row],[sheet]],Prg!$A$7:$J$31,5,FALSE)</f>
        <v>0</v>
      </c>
      <c r="AG2485" s="72">
        <f>ROW()</f>
        <v>2485</v>
      </c>
    </row>
    <row r="2486" spans="24:33" hidden="1" x14ac:dyDescent="0.3">
      <c r="X2486" s="66">
        <v>14</v>
      </c>
      <c r="Y2486" s="66" t="s">
        <v>477</v>
      </c>
      <c r="Z2486" s="66" t="s">
        <v>25</v>
      </c>
      <c r="AA2486" s="66" t="str">
        <f>IF(OR(VLOOKUP(Table1[[#This Row],[sheet]],Prg!$A$7:$F$31,6,FALSE)=Prg!$O$2,VLOOKUP(Table1[[#This Row],[sheet]],Prg!$A$7:$F$31,6,FALSE)=Prg!$O$3),"Yes","No")</f>
        <v>No</v>
      </c>
      <c r="AB2486" s="66">
        <v>2026</v>
      </c>
      <c r="AC2486" s="72">
        <v>19</v>
      </c>
      <c r="AD2486" s="66">
        <f ca="1">IF(ISERROR(VLOOKUP(Table1[[#This Row],[item]],INDIRECT("'"&amp;Table1[[#This Row],[sheet]]&amp;"'!$A$8:$T$42"),Table1[[#This Row],[r]],FALSE)),"",VLOOKUP(Table1[[#This Row],[item]],INDIRECT("'"&amp;Table1[[#This Row],[sheet]]&amp;"'!$A$8:$T$42"),Table1[[#This Row],[r]],FALSE))</f>
        <v>0</v>
      </c>
      <c r="AE2486" s="72" t="str">
        <f>IF(VLOOKUP(Table1[[#This Row],[sheet]],Prg!$A$7:$J$31,10,FALSE)="","",VLOOKUP(Table1[[#This Row],[sheet]],Prg!$A$7:$J$31,10,FALSE)*1)</f>
        <v/>
      </c>
      <c r="AF2486" s="72">
        <f>VLOOKUP(Table1[[#This Row],[sheet]],Prg!$A$7:$J$31,5,FALSE)</f>
        <v>0</v>
      </c>
      <c r="AG2486" s="72">
        <f>ROW()</f>
        <v>2486</v>
      </c>
    </row>
    <row r="2487" spans="24:33" hidden="1" x14ac:dyDescent="0.3">
      <c r="X2487" s="66">
        <v>14</v>
      </c>
      <c r="Y2487" s="66" t="s">
        <v>478</v>
      </c>
      <c r="Z2487" s="66" t="s">
        <v>26</v>
      </c>
      <c r="AA2487" s="66" t="str">
        <f>IF(OR(VLOOKUP(Table1[[#This Row],[sheet]],Prg!$A$7:$F$31,6,FALSE)=Prg!$O$2,VLOOKUP(Table1[[#This Row],[sheet]],Prg!$A$7:$F$31,6,FALSE)=Prg!$O$3),"Yes","No")</f>
        <v>No</v>
      </c>
      <c r="AB2487" s="66">
        <v>2026</v>
      </c>
      <c r="AC2487" s="72">
        <v>19</v>
      </c>
      <c r="AD2487" s="66">
        <f ca="1">IF(ISERROR(VLOOKUP(Table1[[#This Row],[item]],INDIRECT("'"&amp;Table1[[#This Row],[sheet]]&amp;"'!$A$8:$T$42"),Table1[[#This Row],[r]],FALSE)),"",VLOOKUP(Table1[[#This Row],[item]],INDIRECT("'"&amp;Table1[[#This Row],[sheet]]&amp;"'!$A$8:$T$42"),Table1[[#This Row],[r]],FALSE))</f>
        <v>0</v>
      </c>
      <c r="AE2487" s="72" t="str">
        <f>IF(VLOOKUP(Table1[[#This Row],[sheet]],Prg!$A$7:$J$31,10,FALSE)="","",VLOOKUP(Table1[[#This Row],[sheet]],Prg!$A$7:$J$31,10,FALSE)*1)</f>
        <v/>
      </c>
      <c r="AF2487" s="72">
        <f>VLOOKUP(Table1[[#This Row],[sheet]],Prg!$A$7:$J$31,5,FALSE)</f>
        <v>0</v>
      </c>
      <c r="AG2487" s="72">
        <f>ROW()</f>
        <v>2487</v>
      </c>
    </row>
    <row r="2488" spans="24:33" hidden="1" x14ac:dyDescent="0.3">
      <c r="X2488" s="66">
        <v>14</v>
      </c>
      <c r="Y2488" s="66" t="s">
        <v>479</v>
      </c>
      <c r="Z2488" s="66" t="s">
        <v>27</v>
      </c>
      <c r="AA2488" s="66" t="str">
        <f>IF(OR(VLOOKUP(Table1[[#This Row],[sheet]],Prg!$A$7:$F$31,6,FALSE)=Prg!$O$2,VLOOKUP(Table1[[#This Row],[sheet]],Prg!$A$7:$F$31,6,FALSE)=Prg!$O$3),"Yes","No")</f>
        <v>No</v>
      </c>
      <c r="AB2488" s="66">
        <v>2026</v>
      </c>
      <c r="AC2488" s="72">
        <v>19</v>
      </c>
      <c r="AD2488" s="66">
        <f ca="1">IF(ISERROR(VLOOKUP(Table1[[#This Row],[item]],INDIRECT("'"&amp;Table1[[#This Row],[sheet]]&amp;"'!$A$8:$T$42"),Table1[[#This Row],[r]],FALSE)),"",VLOOKUP(Table1[[#This Row],[item]],INDIRECT("'"&amp;Table1[[#This Row],[sheet]]&amp;"'!$A$8:$T$42"),Table1[[#This Row],[r]],FALSE))</f>
        <v>0</v>
      </c>
      <c r="AE2488" s="72" t="str">
        <f>IF(VLOOKUP(Table1[[#This Row],[sheet]],Prg!$A$7:$J$31,10,FALSE)="","",VLOOKUP(Table1[[#This Row],[sheet]],Prg!$A$7:$J$31,10,FALSE)*1)</f>
        <v/>
      </c>
      <c r="AF2488" s="72">
        <f>VLOOKUP(Table1[[#This Row],[sheet]],Prg!$A$7:$J$31,5,FALSE)</f>
        <v>0</v>
      </c>
      <c r="AG2488" s="72">
        <f>ROW()</f>
        <v>2488</v>
      </c>
    </row>
    <row r="2489" spans="24:33" hidden="1" x14ac:dyDescent="0.3">
      <c r="X2489" s="66">
        <v>14</v>
      </c>
      <c r="Y2489" s="66" t="s">
        <v>475</v>
      </c>
      <c r="Z2489" s="66" t="s">
        <v>28</v>
      </c>
      <c r="AA2489" s="66" t="str">
        <f>IF(OR(VLOOKUP(Table1[[#This Row],[sheet]],Prg!$A$7:$F$31,6,FALSE)=Prg!$O$2,VLOOKUP(Table1[[#This Row],[sheet]],Prg!$A$7:$F$31,6,FALSE)=Prg!$O$3),"Yes","No")</f>
        <v>No</v>
      </c>
      <c r="AB2489" s="66">
        <v>2026</v>
      </c>
      <c r="AC2489" s="72">
        <v>19</v>
      </c>
      <c r="AD2489" s="66">
        <f ca="1">IF(ISERROR(VLOOKUP(Table1[[#This Row],[item]],INDIRECT("'"&amp;Table1[[#This Row],[sheet]]&amp;"'!$A$8:$T$42"),Table1[[#This Row],[r]],FALSE)),"",VLOOKUP(Table1[[#This Row],[item]],INDIRECT("'"&amp;Table1[[#This Row],[sheet]]&amp;"'!$A$8:$T$42"),Table1[[#This Row],[r]],FALSE))</f>
        <v>0</v>
      </c>
      <c r="AE2489" s="72" t="str">
        <f>IF(VLOOKUP(Table1[[#This Row],[sheet]],Prg!$A$7:$J$31,10,FALSE)="","",VLOOKUP(Table1[[#This Row],[sheet]],Prg!$A$7:$J$31,10,FALSE)*1)</f>
        <v/>
      </c>
      <c r="AF2489" s="72">
        <f>VLOOKUP(Table1[[#This Row],[sheet]],Prg!$A$7:$J$31,5,FALSE)</f>
        <v>0</v>
      </c>
      <c r="AG2489" s="72">
        <f>ROW()</f>
        <v>2489</v>
      </c>
    </row>
    <row r="2490" spans="24:33" hidden="1" x14ac:dyDescent="0.3">
      <c r="X2490" s="66">
        <v>14</v>
      </c>
      <c r="Y2490" s="66" t="s">
        <v>480</v>
      </c>
      <c r="Z2490" s="66" t="s">
        <v>29</v>
      </c>
      <c r="AA2490" s="66" t="str">
        <f>IF(OR(VLOOKUP(Table1[[#This Row],[sheet]],Prg!$A$7:$F$31,6,FALSE)=Prg!$O$2,VLOOKUP(Table1[[#This Row],[sheet]],Prg!$A$7:$F$31,6,FALSE)=Prg!$O$3),"Yes","No")</f>
        <v>No</v>
      </c>
      <c r="AB2490" s="66">
        <v>2026</v>
      </c>
      <c r="AC2490" s="72">
        <v>19</v>
      </c>
      <c r="AD2490" s="66">
        <f ca="1">IF(ISERROR(VLOOKUP(Table1[[#This Row],[item]],INDIRECT("'"&amp;Table1[[#This Row],[sheet]]&amp;"'!$A$8:$T$42"),Table1[[#This Row],[r]],FALSE)),"",VLOOKUP(Table1[[#This Row],[item]],INDIRECT("'"&amp;Table1[[#This Row],[sheet]]&amp;"'!$A$8:$T$42"),Table1[[#This Row],[r]],FALSE))</f>
        <v>0</v>
      </c>
      <c r="AE2490" s="72" t="str">
        <f>IF(VLOOKUP(Table1[[#This Row],[sheet]],Prg!$A$7:$J$31,10,FALSE)="","",VLOOKUP(Table1[[#This Row],[sheet]],Prg!$A$7:$J$31,10,FALSE)*1)</f>
        <v/>
      </c>
      <c r="AF2490" s="72">
        <f>VLOOKUP(Table1[[#This Row],[sheet]],Prg!$A$7:$J$31,5,FALSE)</f>
        <v>0</v>
      </c>
      <c r="AG2490" s="72">
        <f>ROW()</f>
        <v>2490</v>
      </c>
    </row>
    <row r="2491" spans="24:33" hidden="1" x14ac:dyDescent="0.3">
      <c r="X2491" s="66">
        <v>14</v>
      </c>
      <c r="Y2491" s="66" t="s">
        <v>481</v>
      </c>
      <c r="Z2491" s="66" t="s">
        <v>30</v>
      </c>
      <c r="AA2491" s="66" t="str">
        <f>IF(OR(VLOOKUP(Table1[[#This Row],[sheet]],Prg!$A$7:$F$31,6,FALSE)=Prg!$O$2,VLOOKUP(Table1[[#This Row],[sheet]],Prg!$A$7:$F$31,6,FALSE)=Prg!$O$3),"Yes","No")</f>
        <v>No</v>
      </c>
      <c r="AB2491" s="66">
        <v>2026</v>
      </c>
      <c r="AC2491" s="72">
        <v>19</v>
      </c>
      <c r="AD2491" s="66">
        <f ca="1">IF(ISERROR(VLOOKUP(Table1[[#This Row],[item]],INDIRECT("'"&amp;Table1[[#This Row],[sheet]]&amp;"'!$A$8:$T$42"),Table1[[#This Row],[r]],FALSE)),"",VLOOKUP(Table1[[#This Row],[item]],INDIRECT("'"&amp;Table1[[#This Row],[sheet]]&amp;"'!$A$8:$T$42"),Table1[[#This Row],[r]],FALSE))</f>
        <v>0</v>
      </c>
      <c r="AE2491" s="72" t="str">
        <f>IF(VLOOKUP(Table1[[#This Row],[sheet]],Prg!$A$7:$J$31,10,FALSE)="","",VLOOKUP(Table1[[#This Row],[sheet]],Prg!$A$7:$J$31,10,FALSE)*1)</f>
        <v/>
      </c>
      <c r="AF2491" s="72">
        <f>VLOOKUP(Table1[[#This Row],[sheet]],Prg!$A$7:$J$31,5,FALSE)</f>
        <v>0</v>
      </c>
      <c r="AG2491" s="72">
        <f>ROW()</f>
        <v>2491</v>
      </c>
    </row>
    <row r="2492" spans="24:33" hidden="1" x14ac:dyDescent="0.3">
      <c r="X2492" s="66">
        <v>14</v>
      </c>
      <c r="Y2492" s="66" t="s">
        <v>482</v>
      </c>
      <c r="Z2492" s="66" t="s">
        <v>27</v>
      </c>
      <c r="AA2492" s="66" t="str">
        <f>IF(OR(VLOOKUP(Table1[[#This Row],[sheet]],Prg!$A$7:$F$31,6,FALSE)=Prg!$O$2,VLOOKUP(Table1[[#This Row],[sheet]],Prg!$A$7:$F$31,6,FALSE)=Prg!$O$3),"Yes","No")</f>
        <v>No</v>
      </c>
      <c r="AB2492" s="66">
        <v>2026</v>
      </c>
      <c r="AC2492" s="72">
        <v>19</v>
      </c>
      <c r="AD2492" s="66">
        <f ca="1">IF(ISERROR(VLOOKUP(Table1[[#This Row],[item]],INDIRECT("'"&amp;Table1[[#This Row],[sheet]]&amp;"'!$A$8:$T$42"),Table1[[#This Row],[r]],FALSE)),"",VLOOKUP(Table1[[#This Row],[item]],INDIRECT("'"&amp;Table1[[#This Row],[sheet]]&amp;"'!$A$8:$T$42"),Table1[[#This Row],[r]],FALSE))</f>
        <v>0</v>
      </c>
      <c r="AE2492" s="72" t="str">
        <f>IF(VLOOKUP(Table1[[#This Row],[sheet]],Prg!$A$7:$J$31,10,FALSE)="","",VLOOKUP(Table1[[#This Row],[sheet]],Prg!$A$7:$J$31,10,FALSE)*1)</f>
        <v/>
      </c>
      <c r="AF2492" s="72">
        <f>VLOOKUP(Table1[[#This Row],[sheet]],Prg!$A$7:$J$31,5,FALSE)</f>
        <v>0</v>
      </c>
      <c r="AG2492" s="72">
        <f>ROW()</f>
        <v>2492</v>
      </c>
    </row>
    <row r="2493" spans="24:33" hidden="1" x14ac:dyDescent="0.3">
      <c r="X2493" s="66">
        <v>14</v>
      </c>
      <c r="Y2493" s="66" t="s">
        <v>476</v>
      </c>
      <c r="Z2493" s="66" t="s">
        <v>469</v>
      </c>
      <c r="AA2493" s="66" t="str">
        <f>IF(OR(VLOOKUP(Table1[[#This Row],[sheet]],Prg!$A$7:$F$31,6,FALSE)=Prg!$O$2,VLOOKUP(Table1[[#This Row],[sheet]],Prg!$A$7:$F$31,6,FALSE)=Prg!$O$3),"Yes","No")</f>
        <v>No</v>
      </c>
      <c r="AB2493" s="66">
        <v>2026</v>
      </c>
      <c r="AC2493" s="72">
        <v>19</v>
      </c>
      <c r="AD2493" s="66">
        <f ca="1">IF(ISERROR(VLOOKUP(Table1[[#This Row],[item]],INDIRECT("'"&amp;Table1[[#This Row],[sheet]]&amp;"'!$A$8:$T$42"),Table1[[#This Row],[r]],FALSE)),"",VLOOKUP(Table1[[#This Row],[item]],INDIRECT("'"&amp;Table1[[#This Row],[sheet]]&amp;"'!$A$8:$T$42"),Table1[[#This Row],[r]],FALSE))</f>
        <v>0</v>
      </c>
      <c r="AE2493" s="72" t="str">
        <f>IF(VLOOKUP(Table1[[#This Row],[sheet]],Prg!$A$7:$J$31,10,FALSE)="","",VLOOKUP(Table1[[#This Row],[sheet]],Prg!$A$7:$J$31,10,FALSE)*1)</f>
        <v/>
      </c>
      <c r="AF2493" s="72">
        <f>VLOOKUP(Table1[[#This Row],[sheet]],Prg!$A$7:$J$31,5,FALSE)</f>
        <v>0</v>
      </c>
      <c r="AG2493" s="72">
        <f>ROW()</f>
        <v>2493</v>
      </c>
    </row>
    <row r="2494" spans="24:33" hidden="1" x14ac:dyDescent="0.3">
      <c r="X2494" s="66">
        <v>14</v>
      </c>
      <c r="Y2494" s="66" t="s">
        <v>483</v>
      </c>
      <c r="Z2494" s="66" t="s">
        <v>470</v>
      </c>
      <c r="AA2494" s="66" t="str">
        <f>IF(OR(VLOOKUP(Table1[[#This Row],[sheet]],Prg!$A$7:$F$31,6,FALSE)=Prg!$O$2,VLOOKUP(Table1[[#This Row],[sheet]],Prg!$A$7:$F$31,6,FALSE)=Prg!$O$3),"Yes","No")</f>
        <v>No</v>
      </c>
      <c r="AB2494" s="66">
        <v>2026</v>
      </c>
      <c r="AC2494" s="72">
        <v>19</v>
      </c>
      <c r="AD2494" s="66">
        <f ca="1">IF(ISERROR(VLOOKUP(Table1[[#This Row],[item]],INDIRECT("'"&amp;Table1[[#This Row],[sheet]]&amp;"'!$A$8:$T$42"),Table1[[#This Row],[r]],FALSE)),"",VLOOKUP(Table1[[#This Row],[item]],INDIRECT("'"&amp;Table1[[#This Row],[sheet]]&amp;"'!$A$8:$T$42"),Table1[[#This Row],[r]],FALSE))</f>
        <v>0</v>
      </c>
      <c r="AE2494" s="72" t="str">
        <f>IF(VLOOKUP(Table1[[#This Row],[sheet]],Prg!$A$7:$J$31,10,FALSE)="","",VLOOKUP(Table1[[#This Row],[sheet]],Prg!$A$7:$J$31,10,FALSE)*1)</f>
        <v/>
      </c>
      <c r="AF2494" s="72">
        <f>VLOOKUP(Table1[[#This Row],[sheet]],Prg!$A$7:$J$31,5,FALSE)</f>
        <v>0</v>
      </c>
      <c r="AG2494" s="72">
        <f>ROW()</f>
        <v>2494</v>
      </c>
    </row>
    <row r="2495" spans="24:33" hidden="1" x14ac:dyDescent="0.3">
      <c r="X2495" s="66">
        <v>14</v>
      </c>
      <c r="Y2495" s="66" t="s">
        <v>484</v>
      </c>
      <c r="Z2495" s="66" t="s">
        <v>471</v>
      </c>
      <c r="AA2495" s="66" t="str">
        <f>IF(OR(VLOOKUP(Table1[[#This Row],[sheet]],Prg!$A$7:$F$31,6,FALSE)=Prg!$O$2,VLOOKUP(Table1[[#This Row],[sheet]],Prg!$A$7:$F$31,6,FALSE)=Prg!$O$3),"Yes","No")</f>
        <v>No</v>
      </c>
      <c r="AB2495" s="66">
        <v>2026</v>
      </c>
      <c r="AC2495" s="72">
        <v>19</v>
      </c>
      <c r="AD2495" s="66">
        <f ca="1">IF(ISERROR(VLOOKUP(Table1[[#This Row],[item]],INDIRECT("'"&amp;Table1[[#This Row],[sheet]]&amp;"'!$A$8:$T$42"),Table1[[#This Row],[r]],FALSE)),"",VLOOKUP(Table1[[#This Row],[item]],INDIRECT("'"&amp;Table1[[#This Row],[sheet]]&amp;"'!$A$8:$T$42"),Table1[[#This Row],[r]],FALSE))</f>
        <v>0</v>
      </c>
      <c r="AE2495" s="72" t="str">
        <f>IF(VLOOKUP(Table1[[#This Row],[sheet]],Prg!$A$7:$J$31,10,FALSE)="","",VLOOKUP(Table1[[#This Row],[sheet]],Prg!$A$7:$J$31,10,FALSE)*1)</f>
        <v/>
      </c>
      <c r="AF2495" s="72">
        <f>VLOOKUP(Table1[[#This Row],[sheet]],Prg!$A$7:$J$31,5,FALSE)</f>
        <v>0</v>
      </c>
      <c r="AG2495" s="72">
        <f>ROW()</f>
        <v>2495</v>
      </c>
    </row>
    <row r="2496" spans="24:33" hidden="1" x14ac:dyDescent="0.3">
      <c r="X2496" s="66">
        <v>14</v>
      </c>
      <c r="Y2496" s="66" t="s">
        <v>485</v>
      </c>
      <c r="Z2496" s="66" t="s">
        <v>472</v>
      </c>
      <c r="AA2496" s="66" t="str">
        <f>IF(OR(VLOOKUP(Table1[[#This Row],[sheet]],Prg!$A$7:$F$31,6,FALSE)=Prg!$O$2,VLOOKUP(Table1[[#This Row],[sheet]],Prg!$A$7:$F$31,6,FALSE)=Prg!$O$3),"Yes","No")</f>
        <v>No</v>
      </c>
      <c r="AB2496" s="66">
        <v>2026</v>
      </c>
      <c r="AC2496" s="72">
        <v>19</v>
      </c>
      <c r="AD2496" s="66">
        <f ca="1">IF(ISERROR(VLOOKUP(Table1[[#This Row],[item]],INDIRECT("'"&amp;Table1[[#This Row],[sheet]]&amp;"'!$A$8:$T$42"),Table1[[#This Row],[r]],FALSE)),"",VLOOKUP(Table1[[#This Row],[item]],INDIRECT("'"&amp;Table1[[#This Row],[sheet]]&amp;"'!$A$8:$T$42"),Table1[[#This Row],[r]],FALSE))</f>
        <v>0</v>
      </c>
      <c r="AE2496" s="72" t="str">
        <f>IF(VLOOKUP(Table1[[#This Row],[sheet]],Prg!$A$7:$J$31,10,FALSE)="","",VLOOKUP(Table1[[#This Row],[sheet]],Prg!$A$7:$J$31,10,FALSE)*1)</f>
        <v/>
      </c>
      <c r="AF2496" s="72">
        <f>VLOOKUP(Table1[[#This Row],[sheet]],Prg!$A$7:$J$31,5,FALSE)</f>
        <v>0</v>
      </c>
      <c r="AG2496" s="72">
        <f>ROW()</f>
        <v>2496</v>
      </c>
    </row>
    <row r="2497" spans="24:33" hidden="1" x14ac:dyDescent="0.3">
      <c r="X2497" s="66">
        <v>14</v>
      </c>
      <c r="Y2497" s="66" t="s">
        <v>486</v>
      </c>
      <c r="Z2497" s="66" t="s">
        <v>31</v>
      </c>
      <c r="AA2497" s="66" t="str">
        <f>IF(OR(VLOOKUP(Table1[[#This Row],[sheet]],Prg!$A$7:$F$31,6,FALSE)=Prg!$O$2,VLOOKUP(Table1[[#This Row],[sheet]],Prg!$A$7:$F$31,6,FALSE)=Prg!$O$3),"Yes","No")</f>
        <v>No</v>
      </c>
      <c r="AB2497" s="66">
        <v>2026</v>
      </c>
      <c r="AC2497" s="72">
        <v>19</v>
      </c>
      <c r="AD2497" s="66">
        <f ca="1">IF(ISERROR(VLOOKUP(Table1[[#This Row],[item]],INDIRECT("'"&amp;Table1[[#This Row],[sheet]]&amp;"'!$A$8:$T$42"),Table1[[#This Row],[r]],FALSE)),"",VLOOKUP(Table1[[#This Row],[item]],INDIRECT("'"&amp;Table1[[#This Row],[sheet]]&amp;"'!$A$8:$T$42"),Table1[[#This Row],[r]],FALSE))</f>
        <v>0</v>
      </c>
      <c r="AE2497" s="72" t="str">
        <f>IF(VLOOKUP(Table1[[#This Row],[sheet]],Prg!$A$7:$J$31,10,FALSE)="","",VLOOKUP(Table1[[#This Row],[sheet]],Prg!$A$7:$J$31,10,FALSE)*1)</f>
        <v/>
      </c>
      <c r="AF2497" s="72">
        <f>VLOOKUP(Table1[[#This Row],[sheet]],Prg!$A$7:$J$31,5,FALSE)</f>
        <v>0</v>
      </c>
      <c r="AG2497" s="72">
        <f>ROW()</f>
        <v>2497</v>
      </c>
    </row>
    <row r="2498" spans="24:33" hidden="1" x14ac:dyDescent="0.3">
      <c r="X2498" s="66">
        <v>14</v>
      </c>
      <c r="Y2498" s="70" t="s">
        <v>487</v>
      </c>
      <c r="Z2498" s="70" t="s">
        <v>12</v>
      </c>
      <c r="AA2498" s="70" t="str">
        <f>IF(OR(VLOOKUP(Table1[[#This Row],[sheet]],Prg!$A$7:$F$31,6,FALSE)=Prg!$O$2,VLOOKUP(Table1[[#This Row],[sheet]],Prg!$A$7:$F$31,6,FALSE)=Prg!$O$3),"Yes","No")</f>
        <v>No</v>
      </c>
      <c r="AB2498" s="70" t="s">
        <v>2</v>
      </c>
      <c r="AC2498" s="72">
        <v>20</v>
      </c>
      <c r="AD2498" s="66">
        <f ca="1">IF(ISERROR(VLOOKUP(Table1[[#This Row],[item]],INDIRECT("'"&amp;Table1[[#This Row],[sheet]]&amp;"'!$A$8:$T$42"),Table1[[#This Row],[r]],FALSE)),"",VLOOKUP(Table1[[#This Row],[item]],INDIRECT("'"&amp;Table1[[#This Row],[sheet]]&amp;"'!$A$8:$T$42"),Table1[[#This Row],[r]],FALSE))</f>
        <v>0</v>
      </c>
      <c r="AE2498" s="72" t="str">
        <f>IF(VLOOKUP(Table1[[#This Row],[sheet]],Prg!$A$7:$J$31,10,FALSE)="","",VLOOKUP(Table1[[#This Row],[sheet]],Prg!$A$7:$J$31,10,FALSE)*1)</f>
        <v/>
      </c>
      <c r="AF2498" s="72">
        <f>VLOOKUP(Table1[[#This Row],[sheet]],Prg!$A$7:$J$31,5,FALSE)</f>
        <v>0</v>
      </c>
      <c r="AG2498" s="72">
        <f>ROW()</f>
        <v>2498</v>
      </c>
    </row>
    <row r="2499" spans="24:33" hidden="1" x14ac:dyDescent="0.3">
      <c r="X2499" s="66">
        <v>14</v>
      </c>
      <c r="Y2499" s="66" t="s">
        <v>488</v>
      </c>
      <c r="Z2499" s="66" t="s">
        <v>13</v>
      </c>
      <c r="AA2499" s="66" t="str">
        <f>IF(OR(VLOOKUP(Table1[[#This Row],[sheet]],Prg!$A$7:$F$31,6,FALSE)=Prg!$O$2,VLOOKUP(Table1[[#This Row],[sheet]],Prg!$A$7:$F$31,6,FALSE)=Prg!$O$3),"Yes","No")</f>
        <v>No</v>
      </c>
      <c r="AB2499" s="66" t="s">
        <v>2</v>
      </c>
      <c r="AC2499" s="72">
        <v>20</v>
      </c>
      <c r="AD2499" s="66">
        <f ca="1">IF(ISERROR(VLOOKUP(Table1[[#This Row],[item]],INDIRECT("'"&amp;Table1[[#This Row],[sheet]]&amp;"'!$A$8:$T$42"),Table1[[#This Row],[r]],FALSE)),"",VLOOKUP(Table1[[#This Row],[item]],INDIRECT("'"&amp;Table1[[#This Row],[sheet]]&amp;"'!$A$8:$T$42"),Table1[[#This Row],[r]],FALSE))</f>
        <v>0</v>
      </c>
      <c r="AE2499" s="72" t="str">
        <f>IF(VLOOKUP(Table1[[#This Row],[sheet]],Prg!$A$7:$J$31,10,FALSE)="","",VLOOKUP(Table1[[#This Row],[sheet]],Prg!$A$7:$J$31,10,FALSE)*1)</f>
        <v/>
      </c>
      <c r="AF2499" s="72">
        <f>VLOOKUP(Table1[[#This Row],[sheet]],Prg!$A$7:$J$31,5,FALSE)</f>
        <v>0</v>
      </c>
      <c r="AG2499" s="72">
        <f>ROW()</f>
        <v>2499</v>
      </c>
    </row>
    <row r="2500" spans="24:33" hidden="1" x14ac:dyDescent="0.3">
      <c r="X2500" s="66">
        <v>14</v>
      </c>
      <c r="Y2500" s="66" t="s">
        <v>489</v>
      </c>
      <c r="Z2500" s="66" t="s">
        <v>14</v>
      </c>
      <c r="AA2500" s="66" t="str">
        <f>IF(OR(VLOOKUP(Table1[[#This Row],[sheet]],Prg!$A$7:$F$31,6,FALSE)=Prg!$O$2,VLOOKUP(Table1[[#This Row],[sheet]],Prg!$A$7:$F$31,6,FALSE)=Prg!$O$3),"Yes","No")</f>
        <v>No</v>
      </c>
      <c r="AB2500" s="66" t="s">
        <v>2</v>
      </c>
      <c r="AC2500" s="72">
        <v>20</v>
      </c>
      <c r="AD2500" s="66">
        <f ca="1">IF(ISERROR(VLOOKUP(Table1[[#This Row],[item]],INDIRECT("'"&amp;Table1[[#This Row],[sheet]]&amp;"'!$A$8:$T$42"),Table1[[#This Row],[r]],FALSE)),"",VLOOKUP(Table1[[#This Row],[item]],INDIRECT("'"&amp;Table1[[#This Row],[sheet]]&amp;"'!$A$8:$T$42"),Table1[[#This Row],[r]],FALSE))</f>
        <v>0</v>
      </c>
      <c r="AE2500" s="72" t="str">
        <f>IF(VLOOKUP(Table1[[#This Row],[sheet]],Prg!$A$7:$J$31,10,FALSE)="","",VLOOKUP(Table1[[#This Row],[sheet]],Prg!$A$7:$J$31,10,FALSE)*1)</f>
        <v/>
      </c>
      <c r="AF2500" s="72">
        <f>VLOOKUP(Table1[[#This Row],[sheet]],Prg!$A$7:$J$31,5,FALSE)</f>
        <v>0</v>
      </c>
      <c r="AG2500" s="72">
        <f>ROW()</f>
        <v>2500</v>
      </c>
    </row>
    <row r="2501" spans="24:33" hidden="1" x14ac:dyDescent="0.3">
      <c r="X2501" s="66">
        <v>14</v>
      </c>
      <c r="Y2501" s="66" t="s">
        <v>490</v>
      </c>
      <c r="Z2501" s="66" t="s">
        <v>464</v>
      </c>
      <c r="AA2501" s="66" t="str">
        <f>IF(OR(VLOOKUP(Table1[[#This Row],[sheet]],Prg!$A$7:$F$31,6,FALSE)=Prg!$O$2,VLOOKUP(Table1[[#This Row],[sheet]],Prg!$A$7:$F$31,6,FALSE)=Prg!$O$3),"Yes","No")</f>
        <v>No</v>
      </c>
      <c r="AB2501" s="66" t="s">
        <v>2</v>
      </c>
      <c r="AC2501" s="72">
        <v>20</v>
      </c>
      <c r="AD2501" s="66">
        <f ca="1">IF(ISERROR(VLOOKUP(Table1[[#This Row],[item]],INDIRECT("'"&amp;Table1[[#This Row],[sheet]]&amp;"'!$A$8:$T$42"),Table1[[#This Row],[r]],FALSE)),"",VLOOKUP(Table1[[#This Row],[item]],INDIRECT("'"&amp;Table1[[#This Row],[sheet]]&amp;"'!$A$8:$T$42"),Table1[[#This Row],[r]],FALSE))</f>
        <v>0</v>
      </c>
      <c r="AE2501" s="72" t="str">
        <f>IF(VLOOKUP(Table1[[#This Row],[sheet]],Prg!$A$7:$J$31,10,FALSE)="","",VLOOKUP(Table1[[#This Row],[sheet]],Prg!$A$7:$J$31,10,FALSE)*1)</f>
        <v/>
      </c>
      <c r="AF2501" s="72">
        <f>VLOOKUP(Table1[[#This Row],[sheet]],Prg!$A$7:$J$31,5,FALSE)</f>
        <v>0</v>
      </c>
      <c r="AG2501" s="72">
        <f>ROW()</f>
        <v>2501</v>
      </c>
    </row>
    <row r="2502" spans="24:33" hidden="1" x14ac:dyDescent="0.3">
      <c r="X2502" s="66">
        <v>14</v>
      </c>
      <c r="Y2502" s="66" t="s">
        <v>491</v>
      </c>
      <c r="Z2502" s="66" t="s">
        <v>15</v>
      </c>
      <c r="AA2502" s="66" t="str">
        <f>IF(OR(VLOOKUP(Table1[[#This Row],[sheet]],Prg!$A$7:$F$31,6,FALSE)=Prg!$O$2,VLOOKUP(Table1[[#This Row],[sheet]],Prg!$A$7:$F$31,6,FALSE)=Prg!$O$3),"Yes","No")</f>
        <v>No</v>
      </c>
      <c r="AB2502" s="66" t="s">
        <v>2</v>
      </c>
      <c r="AC2502" s="72">
        <v>20</v>
      </c>
      <c r="AD2502" s="66">
        <f ca="1">IF(ISERROR(VLOOKUP(Table1[[#This Row],[item]],INDIRECT("'"&amp;Table1[[#This Row],[sheet]]&amp;"'!$A$8:$T$42"),Table1[[#This Row],[r]],FALSE)),"",VLOOKUP(Table1[[#This Row],[item]],INDIRECT("'"&amp;Table1[[#This Row],[sheet]]&amp;"'!$A$8:$T$42"),Table1[[#This Row],[r]],FALSE))</f>
        <v>0</v>
      </c>
      <c r="AE2502" s="72" t="str">
        <f>IF(VLOOKUP(Table1[[#This Row],[sheet]],Prg!$A$7:$J$31,10,FALSE)="","",VLOOKUP(Table1[[#This Row],[sheet]],Prg!$A$7:$J$31,10,FALSE)*1)</f>
        <v/>
      </c>
      <c r="AF2502" s="72">
        <f>VLOOKUP(Table1[[#This Row],[sheet]],Prg!$A$7:$J$31,5,FALSE)</f>
        <v>0</v>
      </c>
      <c r="AG2502" s="72">
        <f>ROW()</f>
        <v>2502</v>
      </c>
    </row>
    <row r="2503" spans="24:33" hidden="1" x14ac:dyDescent="0.3">
      <c r="X2503" s="66">
        <v>14</v>
      </c>
      <c r="Y2503" s="66" t="s">
        <v>492</v>
      </c>
      <c r="Z2503" s="66" t="s">
        <v>16</v>
      </c>
      <c r="AA2503" s="66" t="str">
        <f>IF(OR(VLOOKUP(Table1[[#This Row],[sheet]],Prg!$A$7:$F$31,6,FALSE)=Prg!$O$2,VLOOKUP(Table1[[#This Row],[sheet]],Prg!$A$7:$F$31,6,FALSE)=Prg!$O$3),"Yes","No")</f>
        <v>No</v>
      </c>
      <c r="AB2503" s="66" t="s">
        <v>2</v>
      </c>
      <c r="AC2503" s="72">
        <v>20</v>
      </c>
      <c r="AD2503" s="66">
        <f ca="1">IF(ISERROR(VLOOKUP(Table1[[#This Row],[item]],INDIRECT("'"&amp;Table1[[#This Row],[sheet]]&amp;"'!$A$8:$T$42"),Table1[[#This Row],[r]],FALSE)),"",VLOOKUP(Table1[[#This Row],[item]],INDIRECT("'"&amp;Table1[[#This Row],[sheet]]&amp;"'!$A$8:$T$42"),Table1[[#This Row],[r]],FALSE))</f>
        <v>0</v>
      </c>
      <c r="AE2503" s="72" t="str">
        <f>IF(VLOOKUP(Table1[[#This Row],[sheet]],Prg!$A$7:$J$31,10,FALSE)="","",VLOOKUP(Table1[[#This Row],[sheet]],Prg!$A$7:$J$31,10,FALSE)*1)</f>
        <v/>
      </c>
      <c r="AF2503" s="72">
        <f>VLOOKUP(Table1[[#This Row],[sheet]],Prg!$A$7:$J$31,5,FALSE)</f>
        <v>0</v>
      </c>
      <c r="AG2503" s="72">
        <f>ROW()</f>
        <v>2503</v>
      </c>
    </row>
    <row r="2504" spans="24:33" hidden="1" x14ac:dyDescent="0.3">
      <c r="X2504" s="66">
        <v>14</v>
      </c>
      <c r="Y2504" s="66" t="s">
        <v>493</v>
      </c>
      <c r="Z2504" s="66" t="s">
        <v>17</v>
      </c>
      <c r="AA2504" s="66" t="str">
        <f>IF(OR(VLOOKUP(Table1[[#This Row],[sheet]],Prg!$A$7:$F$31,6,FALSE)=Prg!$O$2,VLOOKUP(Table1[[#This Row],[sheet]],Prg!$A$7:$F$31,6,FALSE)=Prg!$O$3),"Yes","No")</f>
        <v>No</v>
      </c>
      <c r="AB2504" s="66" t="s">
        <v>2</v>
      </c>
      <c r="AC2504" s="72">
        <v>20</v>
      </c>
      <c r="AD2504" s="66">
        <f ca="1">IF(ISERROR(VLOOKUP(Table1[[#This Row],[item]],INDIRECT("'"&amp;Table1[[#This Row],[sheet]]&amp;"'!$A$8:$T$42"),Table1[[#This Row],[r]],FALSE)),"",VLOOKUP(Table1[[#This Row],[item]],INDIRECT("'"&amp;Table1[[#This Row],[sheet]]&amp;"'!$A$8:$T$42"),Table1[[#This Row],[r]],FALSE))</f>
        <v>0</v>
      </c>
      <c r="AE2504" s="72" t="str">
        <f>IF(VLOOKUP(Table1[[#This Row],[sheet]],Prg!$A$7:$J$31,10,FALSE)="","",VLOOKUP(Table1[[#This Row],[sheet]],Prg!$A$7:$J$31,10,FALSE)*1)</f>
        <v/>
      </c>
      <c r="AF2504" s="72">
        <f>VLOOKUP(Table1[[#This Row],[sheet]],Prg!$A$7:$J$31,5,FALSE)</f>
        <v>0</v>
      </c>
      <c r="AG2504" s="72">
        <f>ROW()</f>
        <v>2504</v>
      </c>
    </row>
    <row r="2505" spans="24:33" hidden="1" x14ac:dyDescent="0.3">
      <c r="X2505" s="66">
        <v>14</v>
      </c>
      <c r="Y2505" s="66" t="s">
        <v>494</v>
      </c>
      <c r="Z2505" s="66" t="s">
        <v>465</v>
      </c>
      <c r="AA2505" s="66" t="str">
        <f>IF(OR(VLOOKUP(Table1[[#This Row],[sheet]],Prg!$A$7:$F$31,6,FALSE)=Prg!$O$2,VLOOKUP(Table1[[#This Row],[sheet]],Prg!$A$7:$F$31,6,FALSE)=Prg!$O$3),"Yes","No")</f>
        <v>No</v>
      </c>
      <c r="AB2505" s="66" t="s">
        <v>2</v>
      </c>
      <c r="AC2505" s="72">
        <v>20</v>
      </c>
      <c r="AD2505" s="66">
        <f ca="1">IF(ISERROR(VLOOKUP(Table1[[#This Row],[item]],INDIRECT("'"&amp;Table1[[#This Row],[sheet]]&amp;"'!$A$8:$T$42"),Table1[[#This Row],[r]],FALSE)),"",VLOOKUP(Table1[[#This Row],[item]],INDIRECT("'"&amp;Table1[[#This Row],[sheet]]&amp;"'!$A$8:$T$42"),Table1[[#This Row],[r]],FALSE))</f>
        <v>0</v>
      </c>
      <c r="AE2505" s="72" t="str">
        <f>IF(VLOOKUP(Table1[[#This Row],[sheet]],Prg!$A$7:$J$31,10,FALSE)="","",VLOOKUP(Table1[[#This Row],[sheet]],Prg!$A$7:$J$31,10,FALSE)*1)</f>
        <v/>
      </c>
      <c r="AF2505" s="72">
        <f>VLOOKUP(Table1[[#This Row],[sheet]],Prg!$A$7:$J$31,5,FALSE)</f>
        <v>0</v>
      </c>
      <c r="AG2505" s="72">
        <f>ROW()</f>
        <v>2505</v>
      </c>
    </row>
    <row r="2506" spans="24:33" hidden="1" x14ac:dyDescent="0.3">
      <c r="X2506" s="66">
        <v>14</v>
      </c>
      <c r="Y2506" s="66" t="s">
        <v>495</v>
      </c>
      <c r="Z2506" s="66" t="s">
        <v>18</v>
      </c>
      <c r="AA2506" s="66" t="str">
        <f>IF(OR(VLOOKUP(Table1[[#This Row],[sheet]],Prg!$A$7:$F$31,6,FALSE)=Prg!$O$2,VLOOKUP(Table1[[#This Row],[sheet]],Prg!$A$7:$F$31,6,FALSE)=Prg!$O$3),"Yes","No")</f>
        <v>No</v>
      </c>
      <c r="AB2506" s="66" t="s">
        <v>2</v>
      </c>
      <c r="AC2506" s="72">
        <v>20</v>
      </c>
      <c r="AD2506" s="66">
        <f ca="1">IF(ISERROR(VLOOKUP(Table1[[#This Row],[item]],INDIRECT("'"&amp;Table1[[#This Row],[sheet]]&amp;"'!$A$8:$T$42"),Table1[[#This Row],[r]],FALSE)),"",VLOOKUP(Table1[[#This Row],[item]],INDIRECT("'"&amp;Table1[[#This Row],[sheet]]&amp;"'!$A$8:$T$42"),Table1[[#This Row],[r]],FALSE))</f>
        <v>0</v>
      </c>
      <c r="AE2506" s="72" t="str">
        <f>IF(VLOOKUP(Table1[[#This Row],[sheet]],Prg!$A$7:$J$31,10,FALSE)="","",VLOOKUP(Table1[[#This Row],[sheet]],Prg!$A$7:$J$31,10,FALSE)*1)</f>
        <v/>
      </c>
      <c r="AF2506" s="72">
        <f>VLOOKUP(Table1[[#This Row],[sheet]],Prg!$A$7:$J$31,5,FALSE)</f>
        <v>0</v>
      </c>
      <c r="AG2506" s="72">
        <f>ROW()</f>
        <v>2506</v>
      </c>
    </row>
    <row r="2507" spans="24:33" hidden="1" x14ac:dyDescent="0.3">
      <c r="X2507" s="66">
        <v>14</v>
      </c>
      <c r="Y2507" s="66" t="s">
        <v>496</v>
      </c>
      <c r="Z2507" s="66" t="s">
        <v>19</v>
      </c>
      <c r="AA2507" s="66" t="str">
        <f>IF(OR(VLOOKUP(Table1[[#This Row],[sheet]],Prg!$A$7:$F$31,6,FALSE)=Prg!$O$2,VLOOKUP(Table1[[#This Row],[sheet]],Prg!$A$7:$F$31,6,FALSE)=Prg!$O$3),"Yes","No")</f>
        <v>No</v>
      </c>
      <c r="AB2507" s="66" t="s">
        <v>2</v>
      </c>
      <c r="AC2507" s="72">
        <v>20</v>
      </c>
      <c r="AD2507" s="66">
        <f ca="1">IF(ISERROR(VLOOKUP(Table1[[#This Row],[item]],INDIRECT("'"&amp;Table1[[#This Row],[sheet]]&amp;"'!$A$8:$T$42"),Table1[[#This Row],[r]],FALSE)),"",VLOOKUP(Table1[[#This Row],[item]],INDIRECT("'"&amp;Table1[[#This Row],[sheet]]&amp;"'!$A$8:$T$42"),Table1[[#This Row],[r]],FALSE))</f>
        <v>0</v>
      </c>
      <c r="AE2507" s="72" t="str">
        <f>IF(VLOOKUP(Table1[[#This Row],[sheet]],Prg!$A$7:$J$31,10,FALSE)="","",VLOOKUP(Table1[[#This Row],[sheet]],Prg!$A$7:$J$31,10,FALSE)*1)</f>
        <v/>
      </c>
      <c r="AF2507" s="72">
        <f>VLOOKUP(Table1[[#This Row],[sheet]],Prg!$A$7:$J$31,5,FALSE)</f>
        <v>0</v>
      </c>
      <c r="AG2507" s="72">
        <f>ROW()</f>
        <v>2507</v>
      </c>
    </row>
    <row r="2508" spans="24:33" hidden="1" x14ac:dyDescent="0.3">
      <c r="X2508" s="66">
        <v>14</v>
      </c>
      <c r="Y2508" s="66" t="s">
        <v>497</v>
      </c>
      <c r="Z2508" s="66" t="s">
        <v>20</v>
      </c>
      <c r="AA2508" s="66" t="str">
        <f>IF(OR(VLOOKUP(Table1[[#This Row],[sheet]],Prg!$A$7:$F$31,6,FALSE)=Prg!$O$2,VLOOKUP(Table1[[#This Row],[sheet]],Prg!$A$7:$F$31,6,FALSE)=Prg!$O$3),"Yes","No")</f>
        <v>No</v>
      </c>
      <c r="AB2508" s="66" t="s">
        <v>2</v>
      </c>
      <c r="AC2508" s="72">
        <v>20</v>
      </c>
      <c r="AD2508" s="66">
        <f ca="1">IF(ISERROR(VLOOKUP(Table1[[#This Row],[item]],INDIRECT("'"&amp;Table1[[#This Row],[sheet]]&amp;"'!$A$8:$T$42"),Table1[[#This Row],[r]],FALSE)),"",VLOOKUP(Table1[[#This Row],[item]],INDIRECT("'"&amp;Table1[[#This Row],[sheet]]&amp;"'!$A$8:$T$42"),Table1[[#This Row],[r]],FALSE))</f>
        <v>0</v>
      </c>
      <c r="AE2508" s="72" t="str">
        <f>IF(VLOOKUP(Table1[[#This Row],[sheet]],Prg!$A$7:$J$31,10,FALSE)="","",VLOOKUP(Table1[[#This Row],[sheet]],Prg!$A$7:$J$31,10,FALSE)*1)</f>
        <v/>
      </c>
      <c r="AF2508" s="72">
        <f>VLOOKUP(Table1[[#This Row],[sheet]],Prg!$A$7:$J$31,5,FALSE)</f>
        <v>0</v>
      </c>
      <c r="AG2508" s="72">
        <f>ROW()</f>
        <v>2508</v>
      </c>
    </row>
    <row r="2509" spans="24:33" hidden="1" x14ac:dyDescent="0.3">
      <c r="X2509" s="66">
        <v>14</v>
      </c>
      <c r="Y2509" s="66" t="s">
        <v>498</v>
      </c>
      <c r="Z2509" s="66" t="s">
        <v>466</v>
      </c>
      <c r="AA2509" s="66" t="str">
        <f>IF(OR(VLOOKUP(Table1[[#This Row],[sheet]],Prg!$A$7:$F$31,6,FALSE)=Prg!$O$2,VLOOKUP(Table1[[#This Row],[sheet]],Prg!$A$7:$F$31,6,FALSE)=Prg!$O$3),"Yes","No")</f>
        <v>No</v>
      </c>
      <c r="AB2509" s="66" t="s">
        <v>2</v>
      </c>
      <c r="AC2509" s="72">
        <v>20</v>
      </c>
      <c r="AD2509" s="66">
        <f ca="1">IF(ISERROR(VLOOKUP(Table1[[#This Row],[item]],INDIRECT("'"&amp;Table1[[#This Row],[sheet]]&amp;"'!$A$8:$T$42"),Table1[[#This Row],[r]],FALSE)),"",VLOOKUP(Table1[[#This Row],[item]],INDIRECT("'"&amp;Table1[[#This Row],[sheet]]&amp;"'!$A$8:$T$42"),Table1[[#This Row],[r]],FALSE))</f>
        <v>0</v>
      </c>
      <c r="AE2509" s="72" t="str">
        <f>IF(VLOOKUP(Table1[[#This Row],[sheet]],Prg!$A$7:$J$31,10,FALSE)="","",VLOOKUP(Table1[[#This Row],[sheet]],Prg!$A$7:$J$31,10,FALSE)*1)</f>
        <v/>
      </c>
      <c r="AF2509" s="72">
        <f>VLOOKUP(Table1[[#This Row],[sheet]],Prg!$A$7:$J$31,5,FALSE)</f>
        <v>0</v>
      </c>
      <c r="AG2509" s="72">
        <f>ROW()</f>
        <v>2509</v>
      </c>
    </row>
    <row r="2510" spans="24:33" hidden="1" x14ac:dyDescent="0.3">
      <c r="X2510" s="66">
        <v>14</v>
      </c>
      <c r="Y2510" s="66" t="s">
        <v>499</v>
      </c>
      <c r="Z2510" s="66" t="s">
        <v>21</v>
      </c>
      <c r="AA2510" s="66" t="str">
        <f>IF(OR(VLOOKUP(Table1[[#This Row],[sheet]],Prg!$A$7:$F$31,6,FALSE)=Prg!$O$2,VLOOKUP(Table1[[#This Row],[sheet]],Prg!$A$7:$F$31,6,FALSE)=Prg!$O$3),"Yes","No")</f>
        <v>No</v>
      </c>
      <c r="AB2510" s="66" t="s">
        <v>2</v>
      </c>
      <c r="AC2510" s="72">
        <v>20</v>
      </c>
      <c r="AD2510" s="66">
        <f ca="1">IF(ISERROR(VLOOKUP(Table1[[#This Row],[item]],INDIRECT("'"&amp;Table1[[#This Row],[sheet]]&amp;"'!$A$8:$T$42"),Table1[[#This Row],[r]],FALSE)),"",VLOOKUP(Table1[[#This Row],[item]],INDIRECT("'"&amp;Table1[[#This Row],[sheet]]&amp;"'!$A$8:$T$42"),Table1[[#This Row],[r]],FALSE))</f>
        <v>0</v>
      </c>
      <c r="AE2510" s="72" t="str">
        <f>IF(VLOOKUP(Table1[[#This Row],[sheet]],Prg!$A$7:$J$31,10,FALSE)="","",VLOOKUP(Table1[[#This Row],[sheet]],Prg!$A$7:$J$31,10,FALSE)*1)</f>
        <v/>
      </c>
      <c r="AF2510" s="72">
        <f>VLOOKUP(Table1[[#This Row],[sheet]],Prg!$A$7:$J$31,5,FALSE)</f>
        <v>0</v>
      </c>
      <c r="AG2510" s="72">
        <f>ROW()</f>
        <v>2510</v>
      </c>
    </row>
    <row r="2511" spans="24:33" hidden="1" x14ac:dyDescent="0.3">
      <c r="X2511" s="66">
        <v>14</v>
      </c>
      <c r="Y2511" s="66" t="s">
        <v>500</v>
      </c>
      <c r="Z2511" s="66" t="s">
        <v>22</v>
      </c>
      <c r="AA2511" s="66" t="str">
        <f>IF(OR(VLOOKUP(Table1[[#This Row],[sheet]],Prg!$A$7:$F$31,6,FALSE)=Prg!$O$2,VLOOKUP(Table1[[#This Row],[sheet]],Prg!$A$7:$F$31,6,FALSE)=Prg!$O$3),"Yes","No")</f>
        <v>No</v>
      </c>
      <c r="AB2511" s="66" t="s">
        <v>2</v>
      </c>
      <c r="AC2511" s="72">
        <v>20</v>
      </c>
      <c r="AD2511" s="66">
        <f ca="1">IF(ISERROR(VLOOKUP(Table1[[#This Row],[item]],INDIRECT("'"&amp;Table1[[#This Row],[sheet]]&amp;"'!$A$8:$T$42"),Table1[[#This Row],[r]],FALSE)),"",VLOOKUP(Table1[[#This Row],[item]],INDIRECT("'"&amp;Table1[[#This Row],[sheet]]&amp;"'!$A$8:$T$42"),Table1[[#This Row],[r]],FALSE))</f>
        <v>0</v>
      </c>
      <c r="AE2511" s="72" t="str">
        <f>IF(VLOOKUP(Table1[[#This Row],[sheet]],Prg!$A$7:$J$31,10,FALSE)="","",VLOOKUP(Table1[[#This Row],[sheet]],Prg!$A$7:$J$31,10,FALSE)*1)</f>
        <v/>
      </c>
      <c r="AF2511" s="72">
        <f>VLOOKUP(Table1[[#This Row],[sheet]],Prg!$A$7:$J$31,5,FALSE)</f>
        <v>0</v>
      </c>
      <c r="AG2511" s="72">
        <f>ROW()</f>
        <v>2511</v>
      </c>
    </row>
    <row r="2512" spans="24:33" hidden="1" x14ac:dyDescent="0.3">
      <c r="X2512" s="66">
        <v>14</v>
      </c>
      <c r="Y2512" s="66" t="s">
        <v>501</v>
      </c>
      <c r="Z2512" s="66" t="s">
        <v>23</v>
      </c>
      <c r="AA2512" s="66" t="str">
        <f>IF(OR(VLOOKUP(Table1[[#This Row],[sheet]],Prg!$A$7:$F$31,6,FALSE)=Prg!$O$2,VLOOKUP(Table1[[#This Row],[sheet]],Prg!$A$7:$F$31,6,FALSE)=Prg!$O$3),"Yes","No")</f>
        <v>No</v>
      </c>
      <c r="AB2512" s="66" t="s">
        <v>2</v>
      </c>
      <c r="AC2512" s="72">
        <v>20</v>
      </c>
      <c r="AD2512" s="66">
        <f ca="1">IF(ISERROR(VLOOKUP(Table1[[#This Row],[item]],INDIRECT("'"&amp;Table1[[#This Row],[sheet]]&amp;"'!$A$8:$T$42"),Table1[[#This Row],[r]],FALSE)),"",VLOOKUP(Table1[[#This Row],[item]],INDIRECT("'"&amp;Table1[[#This Row],[sheet]]&amp;"'!$A$8:$T$42"),Table1[[#This Row],[r]],FALSE))</f>
        <v>0</v>
      </c>
      <c r="AE2512" s="72" t="str">
        <f>IF(VLOOKUP(Table1[[#This Row],[sheet]],Prg!$A$7:$J$31,10,FALSE)="","",VLOOKUP(Table1[[#This Row],[sheet]],Prg!$A$7:$J$31,10,FALSE)*1)</f>
        <v/>
      </c>
      <c r="AF2512" s="72">
        <f>VLOOKUP(Table1[[#This Row],[sheet]],Prg!$A$7:$J$31,5,FALSE)</f>
        <v>0</v>
      </c>
      <c r="AG2512" s="72">
        <f>ROW()</f>
        <v>2512</v>
      </c>
    </row>
    <row r="2513" spans="24:33" hidden="1" x14ac:dyDescent="0.3">
      <c r="X2513" s="66">
        <v>14</v>
      </c>
      <c r="Y2513" s="66" t="s">
        <v>502</v>
      </c>
      <c r="Z2513" s="66" t="s">
        <v>467</v>
      </c>
      <c r="AA2513" s="66" t="str">
        <f>IF(OR(VLOOKUP(Table1[[#This Row],[sheet]],Prg!$A$7:$F$31,6,FALSE)=Prg!$O$2,VLOOKUP(Table1[[#This Row],[sheet]],Prg!$A$7:$F$31,6,FALSE)=Prg!$O$3),"Yes","No")</f>
        <v>No</v>
      </c>
      <c r="AB2513" s="66" t="s">
        <v>2</v>
      </c>
      <c r="AC2513" s="72">
        <v>20</v>
      </c>
      <c r="AD2513" s="66">
        <f ca="1">IF(ISERROR(VLOOKUP(Table1[[#This Row],[item]],INDIRECT("'"&amp;Table1[[#This Row],[sheet]]&amp;"'!$A$8:$T$42"),Table1[[#This Row],[r]],FALSE)),"",VLOOKUP(Table1[[#This Row],[item]],INDIRECT("'"&amp;Table1[[#This Row],[sheet]]&amp;"'!$A$8:$T$42"),Table1[[#This Row],[r]],FALSE))</f>
        <v>0</v>
      </c>
      <c r="AE2513" s="72" t="str">
        <f>IF(VLOOKUP(Table1[[#This Row],[sheet]],Prg!$A$7:$J$31,10,FALSE)="","",VLOOKUP(Table1[[#This Row],[sheet]],Prg!$A$7:$J$31,10,FALSE)*1)</f>
        <v/>
      </c>
      <c r="AF2513" s="72">
        <f>VLOOKUP(Table1[[#This Row],[sheet]],Prg!$A$7:$J$31,5,FALSE)</f>
        <v>0</v>
      </c>
      <c r="AG2513" s="72">
        <f>ROW()</f>
        <v>2513</v>
      </c>
    </row>
    <row r="2514" spans="24:33" hidden="1" x14ac:dyDescent="0.3">
      <c r="X2514" s="66">
        <v>14</v>
      </c>
      <c r="Y2514" s="66" t="s">
        <v>473</v>
      </c>
      <c r="Z2514" s="66" t="s">
        <v>1</v>
      </c>
      <c r="AA2514" s="66" t="str">
        <f>IF(OR(VLOOKUP(Table1[[#This Row],[sheet]],Prg!$A$7:$F$31,6,FALSE)=Prg!$O$2,VLOOKUP(Table1[[#This Row],[sheet]],Prg!$A$7:$F$31,6,FALSE)=Prg!$O$3),"Yes","No")</f>
        <v>No</v>
      </c>
      <c r="AB2514" s="66" t="s">
        <v>2</v>
      </c>
      <c r="AC2514" s="72">
        <v>20</v>
      </c>
      <c r="AD2514" s="66">
        <f ca="1">IF(ISERROR(VLOOKUP(Table1[[#This Row],[item]],INDIRECT("'"&amp;Table1[[#This Row],[sheet]]&amp;"'!$A$8:$T$42"),Table1[[#This Row],[r]],FALSE)),"",VLOOKUP(Table1[[#This Row],[item]],INDIRECT("'"&amp;Table1[[#This Row],[sheet]]&amp;"'!$A$8:$T$42"),Table1[[#This Row],[r]],FALSE))</f>
        <v>0</v>
      </c>
      <c r="AE2514" s="72" t="str">
        <f>IF(VLOOKUP(Table1[[#This Row],[sheet]],Prg!$A$7:$J$31,10,FALSE)="","",VLOOKUP(Table1[[#This Row],[sheet]],Prg!$A$7:$J$31,10,FALSE)*1)</f>
        <v/>
      </c>
      <c r="AF2514" s="72">
        <f>VLOOKUP(Table1[[#This Row],[sheet]],Prg!$A$7:$J$31,5,FALSE)</f>
        <v>0</v>
      </c>
      <c r="AG2514" s="72">
        <f>ROW()</f>
        <v>2514</v>
      </c>
    </row>
    <row r="2515" spans="24:33" hidden="1" x14ac:dyDescent="0.3">
      <c r="X2515" s="66">
        <v>14</v>
      </c>
      <c r="Y2515" s="66" t="s">
        <v>474</v>
      </c>
      <c r="Z2515" s="66" t="s">
        <v>24</v>
      </c>
      <c r="AA2515" s="66" t="str">
        <f>IF(OR(VLOOKUP(Table1[[#This Row],[sheet]],Prg!$A$7:$F$31,6,FALSE)=Prg!$O$2,VLOOKUP(Table1[[#This Row],[sheet]],Prg!$A$7:$F$31,6,FALSE)=Prg!$O$3),"Yes","No")</f>
        <v>No</v>
      </c>
      <c r="AB2515" s="66" t="s">
        <v>2</v>
      </c>
      <c r="AC2515" s="72">
        <v>20</v>
      </c>
      <c r="AD2515" s="66">
        <f ca="1">IF(ISERROR(VLOOKUP(Table1[[#This Row],[item]],INDIRECT("'"&amp;Table1[[#This Row],[sheet]]&amp;"'!$A$8:$T$42"),Table1[[#This Row],[r]],FALSE)),"",VLOOKUP(Table1[[#This Row],[item]],INDIRECT("'"&amp;Table1[[#This Row],[sheet]]&amp;"'!$A$8:$T$42"),Table1[[#This Row],[r]],FALSE))</f>
        <v>0</v>
      </c>
      <c r="AE2515" s="72" t="str">
        <f>IF(VLOOKUP(Table1[[#This Row],[sheet]],Prg!$A$7:$J$31,10,FALSE)="","",VLOOKUP(Table1[[#This Row],[sheet]],Prg!$A$7:$J$31,10,FALSE)*1)</f>
        <v/>
      </c>
      <c r="AF2515" s="72">
        <f>VLOOKUP(Table1[[#This Row],[sheet]],Prg!$A$7:$J$31,5,FALSE)</f>
        <v>0</v>
      </c>
      <c r="AG2515" s="72">
        <f>ROW()</f>
        <v>2515</v>
      </c>
    </row>
    <row r="2516" spans="24:33" hidden="1" x14ac:dyDescent="0.3">
      <c r="X2516" s="66">
        <v>14</v>
      </c>
      <c r="Y2516" s="66" t="s">
        <v>477</v>
      </c>
      <c r="Z2516" s="66" t="s">
        <v>25</v>
      </c>
      <c r="AA2516" s="66" t="str">
        <f>IF(OR(VLOOKUP(Table1[[#This Row],[sheet]],Prg!$A$7:$F$31,6,FALSE)=Prg!$O$2,VLOOKUP(Table1[[#This Row],[sheet]],Prg!$A$7:$F$31,6,FALSE)=Prg!$O$3),"Yes","No")</f>
        <v>No</v>
      </c>
      <c r="AB2516" s="66" t="s">
        <v>2</v>
      </c>
      <c r="AC2516" s="72">
        <v>20</v>
      </c>
      <c r="AD2516" s="66">
        <f ca="1">IF(ISERROR(VLOOKUP(Table1[[#This Row],[item]],INDIRECT("'"&amp;Table1[[#This Row],[sheet]]&amp;"'!$A$8:$T$42"),Table1[[#This Row],[r]],FALSE)),"",VLOOKUP(Table1[[#This Row],[item]],INDIRECT("'"&amp;Table1[[#This Row],[sheet]]&amp;"'!$A$8:$T$42"),Table1[[#This Row],[r]],FALSE))</f>
        <v>0</v>
      </c>
      <c r="AE2516" s="72" t="str">
        <f>IF(VLOOKUP(Table1[[#This Row],[sheet]],Prg!$A$7:$J$31,10,FALSE)="","",VLOOKUP(Table1[[#This Row],[sheet]],Prg!$A$7:$J$31,10,FALSE)*1)</f>
        <v/>
      </c>
      <c r="AF2516" s="72">
        <f>VLOOKUP(Table1[[#This Row],[sheet]],Prg!$A$7:$J$31,5,FALSE)</f>
        <v>0</v>
      </c>
      <c r="AG2516" s="72">
        <f>ROW()</f>
        <v>2516</v>
      </c>
    </row>
    <row r="2517" spans="24:33" hidden="1" x14ac:dyDescent="0.3">
      <c r="X2517" s="66">
        <v>14</v>
      </c>
      <c r="Y2517" s="66" t="s">
        <v>478</v>
      </c>
      <c r="Z2517" s="66" t="s">
        <v>26</v>
      </c>
      <c r="AA2517" s="66" t="str">
        <f>IF(OR(VLOOKUP(Table1[[#This Row],[sheet]],Prg!$A$7:$F$31,6,FALSE)=Prg!$O$2,VLOOKUP(Table1[[#This Row],[sheet]],Prg!$A$7:$F$31,6,FALSE)=Prg!$O$3),"Yes","No")</f>
        <v>No</v>
      </c>
      <c r="AB2517" s="66" t="s">
        <v>2</v>
      </c>
      <c r="AC2517" s="72">
        <v>20</v>
      </c>
      <c r="AD2517" s="66">
        <f ca="1">IF(ISERROR(VLOOKUP(Table1[[#This Row],[item]],INDIRECT("'"&amp;Table1[[#This Row],[sheet]]&amp;"'!$A$8:$T$42"),Table1[[#This Row],[r]],FALSE)),"",VLOOKUP(Table1[[#This Row],[item]],INDIRECT("'"&amp;Table1[[#This Row],[sheet]]&amp;"'!$A$8:$T$42"),Table1[[#This Row],[r]],FALSE))</f>
        <v>0</v>
      </c>
      <c r="AE2517" s="72" t="str">
        <f>IF(VLOOKUP(Table1[[#This Row],[sheet]],Prg!$A$7:$J$31,10,FALSE)="","",VLOOKUP(Table1[[#This Row],[sheet]],Prg!$A$7:$J$31,10,FALSE)*1)</f>
        <v/>
      </c>
      <c r="AF2517" s="72">
        <f>VLOOKUP(Table1[[#This Row],[sheet]],Prg!$A$7:$J$31,5,FALSE)</f>
        <v>0</v>
      </c>
      <c r="AG2517" s="72">
        <f>ROW()</f>
        <v>2517</v>
      </c>
    </row>
    <row r="2518" spans="24:33" hidden="1" x14ac:dyDescent="0.3">
      <c r="X2518" s="66">
        <v>14</v>
      </c>
      <c r="Y2518" s="66" t="s">
        <v>479</v>
      </c>
      <c r="Z2518" s="66" t="s">
        <v>27</v>
      </c>
      <c r="AA2518" s="66" t="str">
        <f>IF(OR(VLOOKUP(Table1[[#This Row],[sheet]],Prg!$A$7:$F$31,6,FALSE)=Prg!$O$2,VLOOKUP(Table1[[#This Row],[sheet]],Prg!$A$7:$F$31,6,FALSE)=Prg!$O$3),"Yes","No")</f>
        <v>No</v>
      </c>
      <c r="AB2518" s="66" t="s">
        <v>2</v>
      </c>
      <c r="AC2518" s="72">
        <v>20</v>
      </c>
      <c r="AD2518" s="66">
        <f ca="1">IF(ISERROR(VLOOKUP(Table1[[#This Row],[item]],INDIRECT("'"&amp;Table1[[#This Row],[sheet]]&amp;"'!$A$8:$T$42"),Table1[[#This Row],[r]],FALSE)),"",VLOOKUP(Table1[[#This Row],[item]],INDIRECT("'"&amp;Table1[[#This Row],[sheet]]&amp;"'!$A$8:$T$42"),Table1[[#This Row],[r]],FALSE))</f>
        <v>0</v>
      </c>
      <c r="AE2518" s="72" t="str">
        <f>IF(VLOOKUP(Table1[[#This Row],[sheet]],Prg!$A$7:$J$31,10,FALSE)="","",VLOOKUP(Table1[[#This Row],[sheet]],Prg!$A$7:$J$31,10,FALSE)*1)</f>
        <v/>
      </c>
      <c r="AF2518" s="72">
        <f>VLOOKUP(Table1[[#This Row],[sheet]],Prg!$A$7:$J$31,5,FALSE)</f>
        <v>0</v>
      </c>
      <c r="AG2518" s="72">
        <f>ROW()</f>
        <v>2518</v>
      </c>
    </row>
    <row r="2519" spans="24:33" hidden="1" x14ac:dyDescent="0.3">
      <c r="X2519" s="66">
        <v>14</v>
      </c>
      <c r="Y2519" s="66" t="s">
        <v>475</v>
      </c>
      <c r="Z2519" s="66" t="s">
        <v>28</v>
      </c>
      <c r="AA2519" s="66" t="str">
        <f>IF(OR(VLOOKUP(Table1[[#This Row],[sheet]],Prg!$A$7:$F$31,6,FALSE)=Prg!$O$2,VLOOKUP(Table1[[#This Row],[sheet]],Prg!$A$7:$F$31,6,FALSE)=Prg!$O$3),"Yes","No")</f>
        <v>No</v>
      </c>
      <c r="AB2519" s="66" t="s">
        <v>2</v>
      </c>
      <c r="AC2519" s="72">
        <v>20</v>
      </c>
      <c r="AD2519" s="66">
        <f ca="1">IF(ISERROR(VLOOKUP(Table1[[#This Row],[item]],INDIRECT("'"&amp;Table1[[#This Row],[sheet]]&amp;"'!$A$8:$T$42"),Table1[[#This Row],[r]],FALSE)),"",VLOOKUP(Table1[[#This Row],[item]],INDIRECT("'"&amp;Table1[[#This Row],[sheet]]&amp;"'!$A$8:$T$42"),Table1[[#This Row],[r]],FALSE))</f>
        <v>0</v>
      </c>
      <c r="AE2519" s="72" t="str">
        <f>IF(VLOOKUP(Table1[[#This Row],[sheet]],Prg!$A$7:$J$31,10,FALSE)="","",VLOOKUP(Table1[[#This Row],[sheet]],Prg!$A$7:$J$31,10,FALSE)*1)</f>
        <v/>
      </c>
      <c r="AF2519" s="72">
        <f>VLOOKUP(Table1[[#This Row],[sheet]],Prg!$A$7:$J$31,5,FALSE)</f>
        <v>0</v>
      </c>
      <c r="AG2519" s="72">
        <f>ROW()</f>
        <v>2519</v>
      </c>
    </row>
    <row r="2520" spans="24:33" hidden="1" x14ac:dyDescent="0.3">
      <c r="X2520" s="66">
        <v>14</v>
      </c>
      <c r="Y2520" s="66" t="s">
        <v>480</v>
      </c>
      <c r="Z2520" s="66" t="s">
        <v>29</v>
      </c>
      <c r="AA2520" s="66" t="str">
        <f>IF(OR(VLOOKUP(Table1[[#This Row],[sheet]],Prg!$A$7:$F$31,6,FALSE)=Prg!$O$2,VLOOKUP(Table1[[#This Row],[sheet]],Prg!$A$7:$F$31,6,FALSE)=Prg!$O$3),"Yes","No")</f>
        <v>No</v>
      </c>
      <c r="AB2520" s="66" t="s">
        <v>2</v>
      </c>
      <c r="AC2520" s="72">
        <v>20</v>
      </c>
      <c r="AD2520" s="66">
        <f ca="1">IF(ISERROR(VLOOKUP(Table1[[#This Row],[item]],INDIRECT("'"&amp;Table1[[#This Row],[sheet]]&amp;"'!$A$8:$T$42"),Table1[[#This Row],[r]],FALSE)),"",VLOOKUP(Table1[[#This Row],[item]],INDIRECT("'"&amp;Table1[[#This Row],[sheet]]&amp;"'!$A$8:$T$42"),Table1[[#This Row],[r]],FALSE))</f>
        <v>0</v>
      </c>
      <c r="AE2520" s="72" t="str">
        <f>IF(VLOOKUP(Table1[[#This Row],[sheet]],Prg!$A$7:$J$31,10,FALSE)="","",VLOOKUP(Table1[[#This Row],[sheet]],Prg!$A$7:$J$31,10,FALSE)*1)</f>
        <v/>
      </c>
      <c r="AF2520" s="72">
        <f>VLOOKUP(Table1[[#This Row],[sheet]],Prg!$A$7:$J$31,5,FALSE)</f>
        <v>0</v>
      </c>
      <c r="AG2520" s="72">
        <f>ROW()</f>
        <v>2520</v>
      </c>
    </row>
    <row r="2521" spans="24:33" hidden="1" x14ac:dyDescent="0.3">
      <c r="X2521" s="66">
        <v>14</v>
      </c>
      <c r="Y2521" s="66" t="s">
        <v>481</v>
      </c>
      <c r="Z2521" s="66" t="s">
        <v>30</v>
      </c>
      <c r="AA2521" s="66" t="str">
        <f>IF(OR(VLOOKUP(Table1[[#This Row],[sheet]],Prg!$A$7:$F$31,6,FALSE)=Prg!$O$2,VLOOKUP(Table1[[#This Row],[sheet]],Prg!$A$7:$F$31,6,FALSE)=Prg!$O$3),"Yes","No")</f>
        <v>No</v>
      </c>
      <c r="AB2521" s="66" t="s">
        <v>2</v>
      </c>
      <c r="AC2521" s="72">
        <v>20</v>
      </c>
      <c r="AD2521" s="66">
        <f ca="1">IF(ISERROR(VLOOKUP(Table1[[#This Row],[item]],INDIRECT("'"&amp;Table1[[#This Row],[sheet]]&amp;"'!$A$8:$T$42"),Table1[[#This Row],[r]],FALSE)),"",VLOOKUP(Table1[[#This Row],[item]],INDIRECT("'"&amp;Table1[[#This Row],[sheet]]&amp;"'!$A$8:$T$42"),Table1[[#This Row],[r]],FALSE))</f>
        <v>0</v>
      </c>
      <c r="AE2521" s="72" t="str">
        <f>IF(VLOOKUP(Table1[[#This Row],[sheet]],Prg!$A$7:$J$31,10,FALSE)="","",VLOOKUP(Table1[[#This Row],[sheet]],Prg!$A$7:$J$31,10,FALSE)*1)</f>
        <v/>
      </c>
      <c r="AF2521" s="72">
        <f>VLOOKUP(Table1[[#This Row],[sheet]],Prg!$A$7:$J$31,5,FALSE)</f>
        <v>0</v>
      </c>
      <c r="AG2521" s="72">
        <f>ROW()</f>
        <v>2521</v>
      </c>
    </row>
    <row r="2522" spans="24:33" hidden="1" x14ac:dyDescent="0.3">
      <c r="X2522" s="66">
        <v>14</v>
      </c>
      <c r="Y2522" s="66" t="s">
        <v>482</v>
      </c>
      <c r="Z2522" s="66" t="s">
        <v>27</v>
      </c>
      <c r="AA2522" s="66" t="str">
        <f>IF(OR(VLOOKUP(Table1[[#This Row],[sheet]],Prg!$A$7:$F$31,6,FALSE)=Prg!$O$2,VLOOKUP(Table1[[#This Row],[sheet]],Prg!$A$7:$F$31,6,FALSE)=Prg!$O$3),"Yes","No")</f>
        <v>No</v>
      </c>
      <c r="AB2522" s="66" t="s">
        <v>2</v>
      </c>
      <c r="AC2522" s="72">
        <v>20</v>
      </c>
      <c r="AD2522" s="66">
        <f ca="1">IF(ISERROR(VLOOKUP(Table1[[#This Row],[item]],INDIRECT("'"&amp;Table1[[#This Row],[sheet]]&amp;"'!$A$8:$T$42"),Table1[[#This Row],[r]],FALSE)),"",VLOOKUP(Table1[[#This Row],[item]],INDIRECT("'"&amp;Table1[[#This Row],[sheet]]&amp;"'!$A$8:$T$42"),Table1[[#This Row],[r]],FALSE))</f>
        <v>0</v>
      </c>
      <c r="AE2522" s="72" t="str">
        <f>IF(VLOOKUP(Table1[[#This Row],[sheet]],Prg!$A$7:$J$31,10,FALSE)="","",VLOOKUP(Table1[[#This Row],[sheet]],Prg!$A$7:$J$31,10,FALSE)*1)</f>
        <v/>
      </c>
      <c r="AF2522" s="72">
        <f>VLOOKUP(Table1[[#This Row],[sheet]],Prg!$A$7:$J$31,5,FALSE)</f>
        <v>0</v>
      </c>
      <c r="AG2522" s="72">
        <f>ROW()</f>
        <v>2522</v>
      </c>
    </row>
    <row r="2523" spans="24:33" hidden="1" x14ac:dyDescent="0.3">
      <c r="X2523" s="66">
        <v>14</v>
      </c>
      <c r="Y2523" s="66" t="s">
        <v>476</v>
      </c>
      <c r="Z2523" s="66" t="s">
        <v>469</v>
      </c>
      <c r="AA2523" s="66" t="str">
        <f>IF(OR(VLOOKUP(Table1[[#This Row],[sheet]],Prg!$A$7:$F$31,6,FALSE)=Prg!$O$2,VLOOKUP(Table1[[#This Row],[sheet]],Prg!$A$7:$F$31,6,FALSE)=Prg!$O$3),"Yes","No")</f>
        <v>No</v>
      </c>
      <c r="AB2523" s="66" t="s">
        <v>2</v>
      </c>
      <c r="AC2523" s="72">
        <v>20</v>
      </c>
      <c r="AD2523" s="66">
        <f ca="1">IF(ISERROR(VLOOKUP(Table1[[#This Row],[item]],INDIRECT("'"&amp;Table1[[#This Row],[sheet]]&amp;"'!$A$8:$T$42"),Table1[[#This Row],[r]],FALSE)),"",VLOOKUP(Table1[[#This Row],[item]],INDIRECT("'"&amp;Table1[[#This Row],[sheet]]&amp;"'!$A$8:$T$42"),Table1[[#This Row],[r]],FALSE))</f>
        <v>0</v>
      </c>
      <c r="AE2523" s="72" t="str">
        <f>IF(VLOOKUP(Table1[[#This Row],[sheet]],Prg!$A$7:$J$31,10,FALSE)="","",VLOOKUP(Table1[[#This Row],[sheet]],Prg!$A$7:$J$31,10,FALSE)*1)</f>
        <v/>
      </c>
      <c r="AF2523" s="72">
        <f>VLOOKUP(Table1[[#This Row],[sheet]],Prg!$A$7:$J$31,5,FALSE)</f>
        <v>0</v>
      </c>
      <c r="AG2523" s="72">
        <f>ROW()</f>
        <v>2523</v>
      </c>
    </row>
    <row r="2524" spans="24:33" hidden="1" x14ac:dyDescent="0.3">
      <c r="X2524" s="66">
        <v>14</v>
      </c>
      <c r="Y2524" s="66" t="s">
        <v>483</v>
      </c>
      <c r="Z2524" s="66" t="s">
        <v>470</v>
      </c>
      <c r="AA2524" s="66" t="str">
        <f>IF(OR(VLOOKUP(Table1[[#This Row],[sheet]],Prg!$A$7:$F$31,6,FALSE)=Prg!$O$2,VLOOKUP(Table1[[#This Row],[sheet]],Prg!$A$7:$F$31,6,FALSE)=Prg!$O$3),"Yes","No")</f>
        <v>No</v>
      </c>
      <c r="AB2524" s="66" t="s">
        <v>2</v>
      </c>
      <c r="AC2524" s="72">
        <v>20</v>
      </c>
      <c r="AD2524" s="66">
        <f ca="1">IF(ISERROR(VLOOKUP(Table1[[#This Row],[item]],INDIRECT("'"&amp;Table1[[#This Row],[sheet]]&amp;"'!$A$8:$T$42"),Table1[[#This Row],[r]],FALSE)),"",VLOOKUP(Table1[[#This Row],[item]],INDIRECT("'"&amp;Table1[[#This Row],[sheet]]&amp;"'!$A$8:$T$42"),Table1[[#This Row],[r]],FALSE))</f>
        <v>0</v>
      </c>
      <c r="AE2524" s="72" t="str">
        <f>IF(VLOOKUP(Table1[[#This Row],[sheet]],Prg!$A$7:$J$31,10,FALSE)="","",VLOOKUP(Table1[[#This Row],[sheet]],Prg!$A$7:$J$31,10,FALSE)*1)</f>
        <v/>
      </c>
      <c r="AF2524" s="72">
        <f>VLOOKUP(Table1[[#This Row],[sheet]],Prg!$A$7:$J$31,5,FALSE)</f>
        <v>0</v>
      </c>
      <c r="AG2524" s="72">
        <f>ROW()</f>
        <v>2524</v>
      </c>
    </row>
    <row r="2525" spans="24:33" hidden="1" x14ac:dyDescent="0.3">
      <c r="X2525" s="66">
        <v>14</v>
      </c>
      <c r="Y2525" s="66" t="s">
        <v>484</v>
      </c>
      <c r="Z2525" s="66" t="s">
        <v>471</v>
      </c>
      <c r="AA2525" s="66" t="str">
        <f>IF(OR(VLOOKUP(Table1[[#This Row],[sheet]],Prg!$A$7:$F$31,6,FALSE)=Prg!$O$2,VLOOKUP(Table1[[#This Row],[sheet]],Prg!$A$7:$F$31,6,FALSE)=Prg!$O$3),"Yes","No")</f>
        <v>No</v>
      </c>
      <c r="AB2525" s="66" t="s">
        <v>2</v>
      </c>
      <c r="AC2525" s="72">
        <v>20</v>
      </c>
      <c r="AD2525" s="66">
        <f ca="1">IF(ISERROR(VLOOKUP(Table1[[#This Row],[item]],INDIRECT("'"&amp;Table1[[#This Row],[sheet]]&amp;"'!$A$8:$T$42"),Table1[[#This Row],[r]],FALSE)),"",VLOOKUP(Table1[[#This Row],[item]],INDIRECT("'"&amp;Table1[[#This Row],[sheet]]&amp;"'!$A$8:$T$42"),Table1[[#This Row],[r]],FALSE))</f>
        <v>0</v>
      </c>
      <c r="AE2525" s="72" t="str">
        <f>IF(VLOOKUP(Table1[[#This Row],[sheet]],Prg!$A$7:$J$31,10,FALSE)="","",VLOOKUP(Table1[[#This Row],[sheet]],Prg!$A$7:$J$31,10,FALSE)*1)</f>
        <v/>
      </c>
      <c r="AF2525" s="72">
        <f>VLOOKUP(Table1[[#This Row],[sheet]],Prg!$A$7:$J$31,5,FALSE)</f>
        <v>0</v>
      </c>
      <c r="AG2525" s="72">
        <f>ROW()</f>
        <v>2525</v>
      </c>
    </row>
    <row r="2526" spans="24:33" hidden="1" x14ac:dyDescent="0.3">
      <c r="X2526" s="66">
        <v>14</v>
      </c>
      <c r="Y2526" s="66" t="s">
        <v>485</v>
      </c>
      <c r="Z2526" s="66" t="s">
        <v>472</v>
      </c>
      <c r="AA2526" s="66" t="str">
        <f>IF(OR(VLOOKUP(Table1[[#This Row],[sheet]],Prg!$A$7:$F$31,6,FALSE)=Prg!$O$2,VLOOKUP(Table1[[#This Row],[sheet]],Prg!$A$7:$F$31,6,FALSE)=Prg!$O$3),"Yes","No")</f>
        <v>No</v>
      </c>
      <c r="AB2526" s="66" t="s">
        <v>2</v>
      </c>
      <c r="AC2526" s="72">
        <v>20</v>
      </c>
      <c r="AD2526" s="66">
        <f ca="1">IF(ISERROR(VLOOKUP(Table1[[#This Row],[item]],INDIRECT("'"&amp;Table1[[#This Row],[sheet]]&amp;"'!$A$8:$T$42"),Table1[[#This Row],[r]],FALSE)),"",VLOOKUP(Table1[[#This Row],[item]],INDIRECT("'"&amp;Table1[[#This Row],[sheet]]&amp;"'!$A$8:$T$42"),Table1[[#This Row],[r]],FALSE))</f>
        <v>0</v>
      </c>
      <c r="AE2526" s="72" t="str">
        <f>IF(VLOOKUP(Table1[[#This Row],[sheet]],Prg!$A$7:$J$31,10,FALSE)="","",VLOOKUP(Table1[[#This Row],[sheet]],Prg!$A$7:$J$31,10,FALSE)*1)</f>
        <v/>
      </c>
      <c r="AF2526" s="72">
        <f>VLOOKUP(Table1[[#This Row],[sheet]],Prg!$A$7:$J$31,5,FALSE)</f>
        <v>0</v>
      </c>
      <c r="AG2526" s="72">
        <f>ROW()</f>
        <v>2526</v>
      </c>
    </row>
    <row r="2527" spans="24:33" hidden="1" x14ac:dyDescent="0.3">
      <c r="X2527" s="66">
        <v>14</v>
      </c>
      <c r="Y2527" s="66" t="s">
        <v>486</v>
      </c>
      <c r="Z2527" s="66" t="s">
        <v>31</v>
      </c>
      <c r="AA2527" s="66" t="str">
        <f>IF(OR(VLOOKUP(Table1[[#This Row],[sheet]],Prg!$A$7:$F$31,6,FALSE)=Prg!$O$2,VLOOKUP(Table1[[#This Row],[sheet]],Prg!$A$7:$F$31,6,FALSE)=Prg!$O$3),"Yes","No")</f>
        <v>No</v>
      </c>
      <c r="AB2527" s="66" t="s">
        <v>2</v>
      </c>
      <c r="AC2527" s="72">
        <v>20</v>
      </c>
      <c r="AD2527" s="66">
        <f ca="1">IF(ISERROR(VLOOKUP(Table1[[#This Row],[item]],INDIRECT("'"&amp;Table1[[#This Row],[sheet]]&amp;"'!$A$8:$T$42"),Table1[[#This Row],[r]],FALSE)),"",VLOOKUP(Table1[[#This Row],[item]],INDIRECT("'"&amp;Table1[[#This Row],[sheet]]&amp;"'!$A$8:$T$42"),Table1[[#This Row],[r]],FALSE))</f>
        <v>0</v>
      </c>
      <c r="AE2527" s="72" t="str">
        <f>IF(VLOOKUP(Table1[[#This Row],[sheet]],Prg!$A$7:$J$31,10,FALSE)="","",VLOOKUP(Table1[[#This Row],[sheet]],Prg!$A$7:$J$31,10,FALSE)*1)</f>
        <v/>
      </c>
      <c r="AF2527" s="72">
        <f>VLOOKUP(Table1[[#This Row],[sheet]],Prg!$A$7:$J$31,5,FALSE)</f>
        <v>0</v>
      </c>
      <c r="AG2527" s="72">
        <f>ROW()</f>
        <v>2527</v>
      </c>
    </row>
    <row r="2528" spans="24:33" hidden="1" x14ac:dyDescent="0.3">
      <c r="X2528" s="66">
        <v>15</v>
      </c>
      <c r="Y2528" s="70" t="s">
        <v>487</v>
      </c>
      <c r="Z2528" s="70" t="s">
        <v>12</v>
      </c>
      <c r="AA2528" s="70" t="str">
        <f>IF(OR(VLOOKUP(Table1[[#This Row],[sheet]],Prg!$A$7:$F$31,6,FALSE)=Prg!$O$2,VLOOKUP(Table1[[#This Row],[sheet]],Prg!$A$7:$F$31,6,FALSE)=Prg!$O$3),"Yes","No")</f>
        <v>No</v>
      </c>
      <c r="AB2528" s="70">
        <v>2022</v>
      </c>
      <c r="AC2528" s="72">
        <v>15</v>
      </c>
      <c r="AD2528" s="66">
        <f ca="1">IF(ISERROR(VLOOKUP(Table1[[#This Row],[item]],INDIRECT("'"&amp;Table1[[#This Row],[sheet]]&amp;"'!$A$8:$T$42"),Table1[[#This Row],[r]],FALSE)),"",VLOOKUP(Table1[[#This Row],[item]],INDIRECT("'"&amp;Table1[[#This Row],[sheet]]&amp;"'!$A$8:$T$42"),Table1[[#This Row],[r]],FALSE))</f>
        <v>0</v>
      </c>
      <c r="AE2528" s="72" t="str">
        <f>IF(VLOOKUP(Table1[[#This Row],[sheet]],Prg!$A$7:$J$31,10,FALSE)="","",VLOOKUP(Table1[[#This Row],[sheet]],Prg!$A$7:$J$31,10,FALSE)*1)</f>
        <v/>
      </c>
      <c r="AF2528" s="72">
        <f>VLOOKUP(Table1[[#This Row],[sheet]],Prg!$A$7:$J$31,5,FALSE)</f>
        <v>0</v>
      </c>
      <c r="AG2528" s="72">
        <f>ROW()</f>
        <v>2528</v>
      </c>
    </row>
    <row r="2529" spans="24:33" hidden="1" x14ac:dyDescent="0.3">
      <c r="X2529" s="66">
        <v>15</v>
      </c>
      <c r="Y2529" s="66" t="s">
        <v>488</v>
      </c>
      <c r="Z2529" s="66" t="s">
        <v>13</v>
      </c>
      <c r="AA2529" s="66" t="str">
        <f>IF(OR(VLOOKUP(Table1[[#This Row],[sheet]],Prg!$A$7:$F$31,6,FALSE)=Prg!$O$2,VLOOKUP(Table1[[#This Row],[sheet]],Prg!$A$7:$F$31,6,FALSE)=Prg!$O$3),"Yes","No")</f>
        <v>No</v>
      </c>
      <c r="AB2529" s="66">
        <v>2022</v>
      </c>
      <c r="AC2529" s="72">
        <v>15</v>
      </c>
      <c r="AD2529" s="66">
        <f ca="1">IF(ISERROR(VLOOKUP(Table1[[#This Row],[item]],INDIRECT("'"&amp;Table1[[#This Row],[sheet]]&amp;"'!$A$8:$T$42"),Table1[[#This Row],[r]],FALSE)),"",VLOOKUP(Table1[[#This Row],[item]],INDIRECT("'"&amp;Table1[[#This Row],[sheet]]&amp;"'!$A$8:$T$42"),Table1[[#This Row],[r]],FALSE))</f>
        <v>0</v>
      </c>
      <c r="AE2529" s="72" t="str">
        <f>IF(VLOOKUP(Table1[[#This Row],[sheet]],Prg!$A$7:$J$31,10,FALSE)="","",VLOOKUP(Table1[[#This Row],[sheet]],Prg!$A$7:$J$31,10,FALSE)*1)</f>
        <v/>
      </c>
      <c r="AF2529" s="72">
        <f>VLOOKUP(Table1[[#This Row],[sheet]],Prg!$A$7:$J$31,5,FALSE)</f>
        <v>0</v>
      </c>
      <c r="AG2529" s="72">
        <f>ROW()</f>
        <v>2529</v>
      </c>
    </row>
    <row r="2530" spans="24:33" hidden="1" x14ac:dyDescent="0.3">
      <c r="X2530" s="66">
        <v>15</v>
      </c>
      <c r="Y2530" s="66" t="s">
        <v>489</v>
      </c>
      <c r="Z2530" s="66" t="s">
        <v>14</v>
      </c>
      <c r="AA2530" s="66" t="str">
        <f>IF(OR(VLOOKUP(Table1[[#This Row],[sheet]],Prg!$A$7:$F$31,6,FALSE)=Prg!$O$2,VLOOKUP(Table1[[#This Row],[sheet]],Prg!$A$7:$F$31,6,FALSE)=Prg!$O$3),"Yes","No")</f>
        <v>No</v>
      </c>
      <c r="AB2530" s="66">
        <v>2022</v>
      </c>
      <c r="AC2530" s="72">
        <v>15</v>
      </c>
      <c r="AD2530" s="66">
        <f ca="1">IF(ISERROR(VLOOKUP(Table1[[#This Row],[item]],INDIRECT("'"&amp;Table1[[#This Row],[sheet]]&amp;"'!$A$8:$T$42"),Table1[[#This Row],[r]],FALSE)),"",VLOOKUP(Table1[[#This Row],[item]],INDIRECT("'"&amp;Table1[[#This Row],[sheet]]&amp;"'!$A$8:$T$42"),Table1[[#This Row],[r]],FALSE))</f>
        <v>0</v>
      </c>
      <c r="AE2530" s="72" t="str">
        <f>IF(VLOOKUP(Table1[[#This Row],[sheet]],Prg!$A$7:$J$31,10,FALSE)="","",VLOOKUP(Table1[[#This Row],[sheet]],Prg!$A$7:$J$31,10,FALSE)*1)</f>
        <v/>
      </c>
      <c r="AF2530" s="72">
        <f>VLOOKUP(Table1[[#This Row],[sheet]],Prg!$A$7:$J$31,5,FALSE)</f>
        <v>0</v>
      </c>
      <c r="AG2530" s="72">
        <f>ROW()</f>
        <v>2530</v>
      </c>
    </row>
    <row r="2531" spans="24:33" hidden="1" x14ac:dyDescent="0.3">
      <c r="X2531" s="66">
        <v>15</v>
      </c>
      <c r="Y2531" s="66" t="s">
        <v>490</v>
      </c>
      <c r="Z2531" s="66" t="s">
        <v>464</v>
      </c>
      <c r="AA2531" s="66" t="str">
        <f>IF(OR(VLOOKUP(Table1[[#This Row],[sheet]],Prg!$A$7:$F$31,6,FALSE)=Prg!$O$2,VLOOKUP(Table1[[#This Row],[sheet]],Prg!$A$7:$F$31,6,FALSE)=Prg!$O$3),"Yes","No")</f>
        <v>No</v>
      </c>
      <c r="AB2531" s="66">
        <v>2022</v>
      </c>
      <c r="AC2531" s="72">
        <v>15</v>
      </c>
      <c r="AD2531" s="66">
        <f ca="1">IF(ISERROR(VLOOKUP(Table1[[#This Row],[item]],INDIRECT("'"&amp;Table1[[#This Row],[sheet]]&amp;"'!$A$8:$T$42"),Table1[[#This Row],[r]],FALSE)),"",VLOOKUP(Table1[[#This Row],[item]],INDIRECT("'"&amp;Table1[[#This Row],[sheet]]&amp;"'!$A$8:$T$42"),Table1[[#This Row],[r]],FALSE))</f>
        <v>0</v>
      </c>
      <c r="AE2531" s="72" t="str">
        <f>IF(VLOOKUP(Table1[[#This Row],[sheet]],Prg!$A$7:$J$31,10,FALSE)="","",VLOOKUP(Table1[[#This Row],[sheet]],Prg!$A$7:$J$31,10,FALSE)*1)</f>
        <v/>
      </c>
      <c r="AF2531" s="72">
        <f>VLOOKUP(Table1[[#This Row],[sheet]],Prg!$A$7:$J$31,5,FALSE)</f>
        <v>0</v>
      </c>
      <c r="AG2531" s="72">
        <f>ROW()</f>
        <v>2531</v>
      </c>
    </row>
    <row r="2532" spans="24:33" hidden="1" x14ac:dyDescent="0.3">
      <c r="X2532" s="66">
        <v>15</v>
      </c>
      <c r="Y2532" s="66" t="s">
        <v>491</v>
      </c>
      <c r="Z2532" s="66" t="s">
        <v>15</v>
      </c>
      <c r="AA2532" s="66" t="str">
        <f>IF(OR(VLOOKUP(Table1[[#This Row],[sheet]],Prg!$A$7:$F$31,6,FALSE)=Prg!$O$2,VLOOKUP(Table1[[#This Row],[sheet]],Prg!$A$7:$F$31,6,FALSE)=Prg!$O$3),"Yes","No")</f>
        <v>No</v>
      </c>
      <c r="AB2532" s="66">
        <v>2022</v>
      </c>
      <c r="AC2532" s="72">
        <v>15</v>
      </c>
      <c r="AD2532" s="66">
        <f ca="1">IF(ISERROR(VLOOKUP(Table1[[#This Row],[item]],INDIRECT("'"&amp;Table1[[#This Row],[sheet]]&amp;"'!$A$8:$T$42"),Table1[[#This Row],[r]],FALSE)),"",VLOOKUP(Table1[[#This Row],[item]],INDIRECT("'"&amp;Table1[[#This Row],[sheet]]&amp;"'!$A$8:$T$42"),Table1[[#This Row],[r]],FALSE))</f>
        <v>0</v>
      </c>
      <c r="AE2532" s="72" t="str">
        <f>IF(VLOOKUP(Table1[[#This Row],[sheet]],Prg!$A$7:$J$31,10,FALSE)="","",VLOOKUP(Table1[[#This Row],[sheet]],Prg!$A$7:$J$31,10,FALSE)*1)</f>
        <v/>
      </c>
      <c r="AF2532" s="72">
        <f>VLOOKUP(Table1[[#This Row],[sheet]],Prg!$A$7:$J$31,5,FALSE)</f>
        <v>0</v>
      </c>
      <c r="AG2532" s="72">
        <f>ROW()</f>
        <v>2532</v>
      </c>
    </row>
    <row r="2533" spans="24:33" hidden="1" x14ac:dyDescent="0.3">
      <c r="X2533" s="66">
        <v>15</v>
      </c>
      <c r="Y2533" s="66" t="s">
        <v>492</v>
      </c>
      <c r="Z2533" s="66" t="s">
        <v>16</v>
      </c>
      <c r="AA2533" s="66" t="str">
        <f>IF(OR(VLOOKUP(Table1[[#This Row],[sheet]],Prg!$A$7:$F$31,6,FALSE)=Prg!$O$2,VLOOKUP(Table1[[#This Row],[sheet]],Prg!$A$7:$F$31,6,FALSE)=Prg!$O$3),"Yes","No")</f>
        <v>No</v>
      </c>
      <c r="AB2533" s="66">
        <v>2022</v>
      </c>
      <c r="AC2533" s="72">
        <v>15</v>
      </c>
      <c r="AD2533" s="66">
        <f ca="1">IF(ISERROR(VLOOKUP(Table1[[#This Row],[item]],INDIRECT("'"&amp;Table1[[#This Row],[sheet]]&amp;"'!$A$8:$T$42"),Table1[[#This Row],[r]],FALSE)),"",VLOOKUP(Table1[[#This Row],[item]],INDIRECT("'"&amp;Table1[[#This Row],[sheet]]&amp;"'!$A$8:$T$42"),Table1[[#This Row],[r]],FALSE))</f>
        <v>0</v>
      </c>
      <c r="AE2533" s="72" t="str">
        <f>IF(VLOOKUP(Table1[[#This Row],[sheet]],Prg!$A$7:$J$31,10,FALSE)="","",VLOOKUP(Table1[[#This Row],[sheet]],Prg!$A$7:$J$31,10,FALSE)*1)</f>
        <v/>
      </c>
      <c r="AF2533" s="72">
        <f>VLOOKUP(Table1[[#This Row],[sheet]],Prg!$A$7:$J$31,5,FALSE)</f>
        <v>0</v>
      </c>
      <c r="AG2533" s="72">
        <f>ROW()</f>
        <v>2533</v>
      </c>
    </row>
    <row r="2534" spans="24:33" hidden="1" x14ac:dyDescent="0.3">
      <c r="X2534" s="66">
        <v>15</v>
      </c>
      <c r="Y2534" s="66" t="s">
        <v>493</v>
      </c>
      <c r="Z2534" s="66" t="s">
        <v>17</v>
      </c>
      <c r="AA2534" s="66" t="str">
        <f>IF(OR(VLOOKUP(Table1[[#This Row],[sheet]],Prg!$A$7:$F$31,6,FALSE)=Prg!$O$2,VLOOKUP(Table1[[#This Row],[sheet]],Prg!$A$7:$F$31,6,FALSE)=Prg!$O$3),"Yes","No")</f>
        <v>No</v>
      </c>
      <c r="AB2534" s="66">
        <v>2022</v>
      </c>
      <c r="AC2534" s="72">
        <v>15</v>
      </c>
      <c r="AD2534" s="66">
        <f ca="1">IF(ISERROR(VLOOKUP(Table1[[#This Row],[item]],INDIRECT("'"&amp;Table1[[#This Row],[sheet]]&amp;"'!$A$8:$T$42"),Table1[[#This Row],[r]],FALSE)),"",VLOOKUP(Table1[[#This Row],[item]],INDIRECT("'"&amp;Table1[[#This Row],[sheet]]&amp;"'!$A$8:$T$42"),Table1[[#This Row],[r]],FALSE))</f>
        <v>0</v>
      </c>
      <c r="AE2534" s="72" t="str">
        <f>IF(VLOOKUP(Table1[[#This Row],[sheet]],Prg!$A$7:$J$31,10,FALSE)="","",VLOOKUP(Table1[[#This Row],[sheet]],Prg!$A$7:$J$31,10,FALSE)*1)</f>
        <v/>
      </c>
      <c r="AF2534" s="72">
        <f>VLOOKUP(Table1[[#This Row],[sheet]],Prg!$A$7:$J$31,5,FALSE)</f>
        <v>0</v>
      </c>
      <c r="AG2534" s="72">
        <f>ROW()</f>
        <v>2534</v>
      </c>
    </row>
    <row r="2535" spans="24:33" hidden="1" x14ac:dyDescent="0.3">
      <c r="X2535" s="66">
        <v>15</v>
      </c>
      <c r="Y2535" s="66" t="s">
        <v>494</v>
      </c>
      <c r="Z2535" s="66" t="s">
        <v>465</v>
      </c>
      <c r="AA2535" s="66" t="str">
        <f>IF(OR(VLOOKUP(Table1[[#This Row],[sheet]],Prg!$A$7:$F$31,6,FALSE)=Prg!$O$2,VLOOKUP(Table1[[#This Row],[sheet]],Prg!$A$7:$F$31,6,FALSE)=Prg!$O$3),"Yes","No")</f>
        <v>No</v>
      </c>
      <c r="AB2535" s="66">
        <v>2022</v>
      </c>
      <c r="AC2535" s="72">
        <v>15</v>
      </c>
      <c r="AD2535" s="66">
        <f ca="1">IF(ISERROR(VLOOKUP(Table1[[#This Row],[item]],INDIRECT("'"&amp;Table1[[#This Row],[sheet]]&amp;"'!$A$8:$T$42"),Table1[[#This Row],[r]],FALSE)),"",VLOOKUP(Table1[[#This Row],[item]],INDIRECT("'"&amp;Table1[[#This Row],[sheet]]&amp;"'!$A$8:$T$42"),Table1[[#This Row],[r]],FALSE))</f>
        <v>0</v>
      </c>
      <c r="AE2535" s="72" t="str">
        <f>IF(VLOOKUP(Table1[[#This Row],[sheet]],Prg!$A$7:$J$31,10,FALSE)="","",VLOOKUP(Table1[[#This Row],[sheet]],Prg!$A$7:$J$31,10,FALSE)*1)</f>
        <v/>
      </c>
      <c r="AF2535" s="72">
        <f>VLOOKUP(Table1[[#This Row],[sheet]],Prg!$A$7:$J$31,5,FALSE)</f>
        <v>0</v>
      </c>
      <c r="AG2535" s="72">
        <f>ROW()</f>
        <v>2535</v>
      </c>
    </row>
    <row r="2536" spans="24:33" hidden="1" x14ac:dyDescent="0.3">
      <c r="X2536" s="66">
        <v>15</v>
      </c>
      <c r="Y2536" s="66" t="s">
        <v>495</v>
      </c>
      <c r="Z2536" s="66" t="s">
        <v>18</v>
      </c>
      <c r="AA2536" s="66" t="str">
        <f>IF(OR(VLOOKUP(Table1[[#This Row],[sheet]],Prg!$A$7:$F$31,6,FALSE)=Prg!$O$2,VLOOKUP(Table1[[#This Row],[sheet]],Prg!$A$7:$F$31,6,FALSE)=Prg!$O$3),"Yes","No")</f>
        <v>No</v>
      </c>
      <c r="AB2536" s="66">
        <v>2022</v>
      </c>
      <c r="AC2536" s="72">
        <v>15</v>
      </c>
      <c r="AD2536" s="66">
        <f ca="1">IF(ISERROR(VLOOKUP(Table1[[#This Row],[item]],INDIRECT("'"&amp;Table1[[#This Row],[sheet]]&amp;"'!$A$8:$T$42"),Table1[[#This Row],[r]],FALSE)),"",VLOOKUP(Table1[[#This Row],[item]],INDIRECT("'"&amp;Table1[[#This Row],[sheet]]&amp;"'!$A$8:$T$42"),Table1[[#This Row],[r]],FALSE))</f>
        <v>0</v>
      </c>
      <c r="AE2536" s="72" t="str">
        <f>IF(VLOOKUP(Table1[[#This Row],[sheet]],Prg!$A$7:$J$31,10,FALSE)="","",VLOOKUP(Table1[[#This Row],[sheet]],Prg!$A$7:$J$31,10,FALSE)*1)</f>
        <v/>
      </c>
      <c r="AF2536" s="72">
        <f>VLOOKUP(Table1[[#This Row],[sheet]],Prg!$A$7:$J$31,5,FALSE)</f>
        <v>0</v>
      </c>
      <c r="AG2536" s="72">
        <f>ROW()</f>
        <v>2536</v>
      </c>
    </row>
    <row r="2537" spans="24:33" hidden="1" x14ac:dyDescent="0.3">
      <c r="X2537" s="66">
        <v>15</v>
      </c>
      <c r="Y2537" s="66" t="s">
        <v>496</v>
      </c>
      <c r="Z2537" s="66" t="s">
        <v>19</v>
      </c>
      <c r="AA2537" s="66" t="str">
        <f>IF(OR(VLOOKUP(Table1[[#This Row],[sheet]],Prg!$A$7:$F$31,6,FALSE)=Prg!$O$2,VLOOKUP(Table1[[#This Row],[sheet]],Prg!$A$7:$F$31,6,FALSE)=Prg!$O$3),"Yes","No")</f>
        <v>No</v>
      </c>
      <c r="AB2537" s="66">
        <v>2022</v>
      </c>
      <c r="AC2537" s="72">
        <v>15</v>
      </c>
      <c r="AD2537" s="66">
        <f ca="1">IF(ISERROR(VLOOKUP(Table1[[#This Row],[item]],INDIRECT("'"&amp;Table1[[#This Row],[sheet]]&amp;"'!$A$8:$T$42"),Table1[[#This Row],[r]],FALSE)),"",VLOOKUP(Table1[[#This Row],[item]],INDIRECT("'"&amp;Table1[[#This Row],[sheet]]&amp;"'!$A$8:$T$42"),Table1[[#This Row],[r]],FALSE))</f>
        <v>0</v>
      </c>
      <c r="AE2537" s="72" t="str">
        <f>IF(VLOOKUP(Table1[[#This Row],[sheet]],Prg!$A$7:$J$31,10,FALSE)="","",VLOOKUP(Table1[[#This Row],[sheet]],Prg!$A$7:$J$31,10,FALSE)*1)</f>
        <v/>
      </c>
      <c r="AF2537" s="72">
        <f>VLOOKUP(Table1[[#This Row],[sheet]],Prg!$A$7:$J$31,5,FALSE)</f>
        <v>0</v>
      </c>
      <c r="AG2537" s="72">
        <f>ROW()</f>
        <v>2537</v>
      </c>
    </row>
    <row r="2538" spans="24:33" hidden="1" x14ac:dyDescent="0.3">
      <c r="X2538" s="66">
        <v>15</v>
      </c>
      <c r="Y2538" s="66" t="s">
        <v>497</v>
      </c>
      <c r="Z2538" s="66" t="s">
        <v>20</v>
      </c>
      <c r="AA2538" s="66" t="str">
        <f>IF(OR(VLOOKUP(Table1[[#This Row],[sheet]],Prg!$A$7:$F$31,6,FALSE)=Prg!$O$2,VLOOKUP(Table1[[#This Row],[sheet]],Prg!$A$7:$F$31,6,FALSE)=Prg!$O$3),"Yes","No")</f>
        <v>No</v>
      </c>
      <c r="AB2538" s="66">
        <v>2022</v>
      </c>
      <c r="AC2538" s="72">
        <v>15</v>
      </c>
      <c r="AD2538" s="66">
        <f ca="1">IF(ISERROR(VLOOKUP(Table1[[#This Row],[item]],INDIRECT("'"&amp;Table1[[#This Row],[sheet]]&amp;"'!$A$8:$T$42"),Table1[[#This Row],[r]],FALSE)),"",VLOOKUP(Table1[[#This Row],[item]],INDIRECT("'"&amp;Table1[[#This Row],[sheet]]&amp;"'!$A$8:$T$42"),Table1[[#This Row],[r]],FALSE))</f>
        <v>0</v>
      </c>
      <c r="AE2538" s="72" t="str">
        <f>IF(VLOOKUP(Table1[[#This Row],[sheet]],Prg!$A$7:$J$31,10,FALSE)="","",VLOOKUP(Table1[[#This Row],[sheet]],Prg!$A$7:$J$31,10,FALSE)*1)</f>
        <v/>
      </c>
      <c r="AF2538" s="72">
        <f>VLOOKUP(Table1[[#This Row],[sheet]],Prg!$A$7:$J$31,5,FALSE)</f>
        <v>0</v>
      </c>
      <c r="AG2538" s="72">
        <f>ROW()</f>
        <v>2538</v>
      </c>
    </row>
    <row r="2539" spans="24:33" hidden="1" x14ac:dyDescent="0.3">
      <c r="X2539" s="66">
        <v>15</v>
      </c>
      <c r="Y2539" s="66" t="s">
        <v>498</v>
      </c>
      <c r="Z2539" s="66" t="s">
        <v>466</v>
      </c>
      <c r="AA2539" s="66" t="str">
        <f>IF(OR(VLOOKUP(Table1[[#This Row],[sheet]],Prg!$A$7:$F$31,6,FALSE)=Prg!$O$2,VLOOKUP(Table1[[#This Row],[sheet]],Prg!$A$7:$F$31,6,FALSE)=Prg!$O$3),"Yes","No")</f>
        <v>No</v>
      </c>
      <c r="AB2539" s="66">
        <v>2022</v>
      </c>
      <c r="AC2539" s="72">
        <v>15</v>
      </c>
      <c r="AD2539" s="66">
        <f ca="1">IF(ISERROR(VLOOKUP(Table1[[#This Row],[item]],INDIRECT("'"&amp;Table1[[#This Row],[sheet]]&amp;"'!$A$8:$T$42"),Table1[[#This Row],[r]],FALSE)),"",VLOOKUP(Table1[[#This Row],[item]],INDIRECT("'"&amp;Table1[[#This Row],[sheet]]&amp;"'!$A$8:$T$42"),Table1[[#This Row],[r]],FALSE))</f>
        <v>0</v>
      </c>
      <c r="AE2539" s="72" t="str">
        <f>IF(VLOOKUP(Table1[[#This Row],[sheet]],Prg!$A$7:$J$31,10,FALSE)="","",VLOOKUP(Table1[[#This Row],[sheet]],Prg!$A$7:$J$31,10,FALSE)*1)</f>
        <v/>
      </c>
      <c r="AF2539" s="72">
        <f>VLOOKUP(Table1[[#This Row],[sheet]],Prg!$A$7:$J$31,5,FALSE)</f>
        <v>0</v>
      </c>
      <c r="AG2539" s="72">
        <f>ROW()</f>
        <v>2539</v>
      </c>
    </row>
    <row r="2540" spans="24:33" hidden="1" x14ac:dyDescent="0.3">
      <c r="X2540" s="66">
        <v>15</v>
      </c>
      <c r="Y2540" s="66" t="s">
        <v>499</v>
      </c>
      <c r="Z2540" s="66" t="s">
        <v>21</v>
      </c>
      <c r="AA2540" s="66" t="str">
        <f>IF(OR(VLOOKUP(Table1[[#This Row],[sheet]],Prg!$A$7:$F$31,6,FALSE)=Prg!$O$2,VLOOKUP(Table1[[#This Row],[sheet]],Prg!$A$7:$F$31,6,FALSE)=Prg!$O$3),"Yes","No")</f>
        <v>No</v>
      </c>
      <c r="AB2540" s="66">
        <v>2022</v>
      </c>
      <c r="AC2540" s="72">
        <v>15</v>
      </c>
      <c r="AD2540" s="66">
        <f ca="1">IF(ISERROR(VLOOKUP(Table1[[#This Row],[item]],INDIRECT("'"&amp;Table1[[#This Row],[sheet]]&amp;"'!$A$8:$T$42"),Table1[[#This Row],[r]],FALSE)),"",VLOOKUP(Table1[[#This Row],[item]],INDIRECT("'"&amp;Table1[[#This Row],[sheet]]&amp;"'!$A$8:$T$42"),Table1[[#This Row],[r]],FALSE))</f>
        <v>0</v>
      </c>
      <c r="AE2540" s="72" t="str">
        <f>IF(VLOOKUP(Table1[[#This Row],[sheet]],Prg!$A$7:$J$31,10,FALSE)="","",VLOOKUP(Table1[[#This Row],[sheet]],Prg!$A$7:$J$31,10,FALSE)*1)</f>
        <v/>
      </c>
      <c r="AF2540" s="72">
        <f>VLOOKUP(Table1[[#This Row],[sheet]],Prg!$A$7:$J$31,5,FALSE)</f>
        <v>0</v>
      </c>
      <c r="AG2540" s="72">
        <f>ROW()</f>
        <v>2540</v>
      </c>
    </row>
    <row r="2541" spans="24:33" hidden="1" x14ac:dyDescent="0.3">
      <c r="X2541" s="66">
        <v>15</v>
      </c>
      <c r="Y2541" s="66" t="s">
        <v>500</v>
      </c>
      <c r="Z2541" s="66" t="s">
        <v>22</v>
      </c>
      <c r="AA2541" s="66" t="str">
        <f>IF(OR(VLOOKUP(Table1[[#This Row],[sheet]],Prg!$A$7:$F$31,6,FALSE)=Prg!$O$2,VLOOKUP(Table1[[#This Row],[sheet]],Prg!$A$7:$F$31,6,FALSE)=Prg!$O$3),"Yes","No")</f>
        <v>No</v>
      </c>
      <c r="AB2541" s="66">
        <v>2022</v>
      </c>
      <c r="AC2541" s="72">
        <v>15</v>
      </c>
      <c r="AD2541" s="66">
        <f ca="1">IF(ISERROR(VLOOKUP(Table1[[#This Row],[item]],INDIRECT("'"&amp;Table1[[#This Row],[sheet]]&amp;"'!$A$8:$T$42"),Table1[[#This Row],[r]],FALSE)),"",VLOOKUP(Table1[[#This Row],[item]],INDIRECT("'"&amp;Table1[[#This Row],[sheet]]&amp;"'!$A$8:$T$42"),Table1[[#This Row],[r]],FALSE))</f>
        <v>0</v>
      </c>
      <c r="AE2541" s="72" t="str">
        <f>IF(VLOOKUP(Table1[[#This Row],[sheet]],Prg!$A$7:$J$31,10,FALSE)="","",VLOOKUP(Table1[[#This Row],[sheet]],Prg!$A$7:$J$31,10,FALSE)*1)</f>
        <v/>
      </c>
      <c r="AF2541" s="72">
        <f>VLOOKUP(Table1[[#This Row],[sheet]],Prg!$A$7:$J$31,5,FALSE)</f>
        <v>0</v>
      </c>
      <c r="AG2541" s="72">
        <f>ROW()</f>
        <v>2541</v>
      </c>
    </row>
    <row r="2542" spans="24:33" hidden="1" x14ac:dyDescent="0.3">
      <c r="X2542" s="66">
        <v>15</v>
      </c>
      <c r="Y2542" s="66" t="s">
        <v>501</v>
      </c>
      <c r="Z2542" s="66" t="s">
        <v>23</v>
      </c>
      <c r="AA2542" s="66" t="str">
        <f>IF(OR(VLOOKUP(Table1[[#This Row],[sheet]],Prg!$A$7:$F$31,6,FALSE)=Prg!$O$2,VLOOKUP(Table1[[#This Row],[sheet]],Prg!$A$7:$F$31,6,FALSE)=Prg!$O$3),"Yes","No")</f>
        <v>No</v>
      </c>
      <c r="AB2542" s="66">
        <v>2022</v>
      </c>
      <c r="AC2542" s="72">
        <v>15</v>
      </c>
      <c r="AD2542" s="66">
        <f ca="1">IF(ISERROR(VLOOKUP(Table1[[#This Row],[item]],INDIRECT("'"&amp;Table1[[#This Row],[sheet]]&amp;"'!$A$8:$T$42"),Table1[[#This Row],[r]],FALSE)),"",VLOOKUP(Table1[[#This Row],[item]],INDIRECT("'"&amp;Table1[[#This Row],[sheet]]&amp;"'!$A$8:$T$42"),Table1[[#This Row],[r]],FALSE))</f>
        <v>0</v>
      </c>
      <c r="AE2542" s="72" t="str">
        <f>IF(VLOOKUP(Table1[[#This Row],[sheet]],Prg!$A$7:$J$31,10,FALSE)="","",VLOOKUP(Table1[[#This Row],[sheet]],Prg!$A$7:$J$31,10,FALSE)*1)</f>
        <v/>
      </c>
      <c r="AF2542" s="72">
        <f>VLOOKUP(Table1[[#This Row],[sheet]],Prg!$A$7:$J$31,5,FALSE)</f>
        <v>0</v>
      </c>
      <c r="AG2542" s="72">
        <f>ROW()</f>
        <v>2542</v>
      </c>
    </row>
    <row r="2543" spans="24:33" hidden="1" x14ac:dyDescent="0.3">
      <c r="X2543" s="66">
        <v>15</v>
      </c>
      <c r="Y2543" s="66" t="s">
        <v>502</v>
      </c>
      <c r="Z2543" s="66" t="s">
        <v>467</v>
      </c>
      <c r="AA2543" s="66" t="str">
        <f>IF(OR(VLOOKUP(Table1[[#This Row],[sheet]],Prg!$A$7:$F$31,6,FALSE)=Prg!$O$2,VLOOKUP(Table1[[#This Row],[sheet]],Prg!$A$7:$F$31,6,FALSE)=Prg!$O$3),"Yes","No")</f>
        <v>No</v>
      </c>
      <c r="AB2543" s="66">
        <v>2022</v>
      </c>
      <c r="AC2543" s="72">
        <v>15</v>
      </c>
      <c r="AD2543" s="66">
        <f ca="1">IF(ISERROR(VLOOKUP(Table1[[#This Row],[item]],INDIRECT("'"&amp;Table1[[#This Row],[sheet]]&amp;"'!$A$8:$T$42"),Table1[[#This Row],[r]],FALSE)),"",VLOOKUP(Table1[[#This Row],[item]],INDIRECT("'"&amp;Table1[[#This Row],[sheet]]&amp;"'!$A$8:$T$42"),Table1[[#This Row],[r]],FALSE))</f>
        <v>0</v>
      </c>
      <c r="AE2543" s="72" t="str">
        <f>IF(VLOOKUP(Table1[[#This Row],[sheet]],Prg!$A$7:$J$31,10,FALSE)="","",VLOOKUP(Table1[[#This Row],[sheet]],Prg!$A$7:$J$31,10,FALSE)*1)</f>
        <v/>
      </c>
      <c r="AF2543" s="72">
        <f>VLOOKUP(Table1[[#This Row],[sheet]],Prg!$A$7:$J$31,5,FALSE)</f>
        <v>0</v>
      </c>
      <c r="AG2543" s="72">
        <f>ROW()</f>
        <v>2543</v>
      </c>
    </row>
    <row r="2544" spans="24:33" hidden="1" x14ac:dyDescent="0.3">
      <c r="X2544" s="66">
        <v>15</v>
      </c>
      <c r="Y2544" s="66" t="s">
        <v>473</v>
      </c>
      <c r="Z2544" s="66" t="s">
        <v>1</v>
      </c>
      <c r="AA2544" s="66" t="str">
        <f>IF(OR(VLOOKUP(Table1[[#This Row],[sheet]],Prg!$A$7:$F$31,6,FALSE)=Prg!$O$2,VLOOKUP(Table1[[#This Row],[sheet]],Prg!$A$7:$F$31,6,FALSE)=Prg!$O$3),"Yes","No")</f>
        <v>No</v>
      </c>
      <c r="AB2544" s="66">
        <v>2022</v>
      </c>
      <c r="AC2544" s="72">
        <v>15</v>
      </c>
      <c r="AD2544" s="66">
        <f ca="1">IF(ISERROR(VLOOKUP(Table1[[#This Row],[item]],INDIRECT("'"&amp;Table1[[#This Row],[sheet]]&amp;"'!$A$8:$T$42"),Table1[[#This Row],[r]],FALSE)),"",VLOOKUP(Table1[[#This Row],[item]],INDIRECT("'"&amp;Table1[[#This Row],[sheet]]&amp;"'!$A$8:$T$42"),Table1[[#This Row],[r]],FALSE))</f>
        <v>0</v>
      </c>
      <c r="AE2544" s="72" t="str">
        <f>IF(VLOOKUP(Table1[[#This Row],[sheet]],Prg!$A$7:$J$31,10,FALSE)="","",VLOOKUP(Table1[[#This Row],[sheet]],Prg!$A$7:$J$31,10,FALSE)*1)</f>
        <v/>
      </c>
      <c r="AF2544" s="72">
        <f>VLOOKUP(Table1[[#This Row],[sheet]],Prg!$A$7:$J$31,5,FALSE)</f>
        <v>0</v>
      </c>
      <c r="AG2544" s="72">
        <f>ROW()</f>
        <v>2544</v>
      </c>
    </row>
    <row r="2545" spans="24:33" hidden="1" x14ac:dyDescent="0.3">
      <c r="X2545" s="66">
        <v>15</v>
      </c>
      <c r="Y2545" s="66" t="s">
        <v>474</v>
      </c>
      <c r="Z2545" s="66" t="s">
        <v>24</v>
      </c>
      <c r="AA2545" s="66" t="str">
        <f>IF(OR(VLOOKUP(Table1[[#This Row],[sheet]],Prg!$A$7:$F$31,6,FALSE)=Prg!$O$2,VLOOKUP(Table1[[#This Row],[sheet]],Prg!$A$7:$F$31,6,FALSE)=Prg!$O$3),"Yes","No")</f>
        <v>No</v>
      </c>
      <c r="AB2545" s="66">
        <v>2022</v>
      </c>
      <c r="AC2545" s="72">
        <v>15</v>
      </c>
      <c r="AD2545" s="66">
        <f ca="1">IF(ISERROR(VLOOKUP(Table1[[#This Row],[item]],INDIRECT("'"&amp;Table1[[#This Row],[sheet]]&amp;"'!$A$8:$T$42"),Table1[[#This Row],[r]],FALSE)),"",VLOOKUP(Table1[[#This Row],[item]],INDIRECT("'"&amp;Table1[[#This Row],[sheet]]&amp;"'!$A$8:$T$42"),Table1[[#This Row],[r]],FALSE))</f>
        <v>0</v>
      </c>
      <c r="AE2545" s="72" t="str">
        <f>IF(VLOOKUP(Table1[[#This Row],[sheet]],Prg!$A$7:$J$31,10,FALSE)="","",VLOOKUP(Table1[[#This Row],[sheet]],Prg!$A$7:$J$31,10,FALSE)*1)</f>
        <v/>
      </c>
      <c r="AF2545" s="72">
        <f>VLOOKUP(Table1[[#This Row],[sheet]],Prg!$A$7:$J$31,5,FALSE)</f>
        <v>0</v>
      </c>
      <c r="AG2545" s="72">
        <f>ROW()</f>
        <v>2545</v>
      </c>
    </row>
    <row r="2546" spans="24:33" hidden="1" x14ac:dyDescent="0.3">
      <c r="X2546" s="66">
        <v>15</v>
      </c>
      <c r="Y2546" s="66" t="s">
        <v>477</v>
      </c>
      <c r="Z2546" s="66" t="s">
        <v>25</v>
      </c>
      <c r="AA2546" s="66" t="str">
        <f>IF(OR(VLOOKUP(Table1[[#This Row],[sheet]],Prg!$A$7:$F$31,6,FALSE)=Prg!$O$2,VLOOKUP(Table1[[#This Row],[sheet]],Prg!$A$7:$F$31,6,FALSE)=Prg!$O$3),"Yes","No")</f>
        <v>No</v>
      </c>
      <c r="AB2546" s="66">
        <v>2022</v>
      </c>
      <c r="AC2546" s="72">
        <v>15</v>
      </c>
      <c r="AD2546" s="66">
        <f ca="1">IF(ISERROR(VLOOKUP(Table1[[#This Row],[item]],INDIRECT("'"&amp;Table1[[#This Row],[sheet]]&amp;"'!$A$8:$T$42"),Table1[[#This Row],[r]],FALSE)),"",VLOOKUP(Table1[[#This Row],[item]],INDIRECT("'"&amp;Table1[[#This Row],[sheet]]&amp;"'!$A$8:$T$42"),Table1[[#This Row],[r]],FALSE))</f>
        <v>0</v>
      </c>
      <c r="AE2546" s="72" t="str">
        <f>IF(VLOOKUP(Table1[[#This Row],[sheet]],Prg!$A$7:$J$31,10,FALSE)="","",VLOOKUP(Table1[[#This Row],[sheet]],Prg!$A$7:$J$31,10,FALSE)*1)</f>
        <v/>
      </c>
      <c r="AF2546" s="72">
        <f>VLOOKUP(Table1[[#This Row],[sheet]],Prg!$A$7:$J$31,5,FALSE)</f>
        <v>0</v>
      </c>
      <c r="AG2546" s="72">
        <f>ROW()</f>
        <v>2546</v>
      </c>
    </row>
    <row r="2547" spans="24:33" hidden="1" x14ac:dyDescent="0.3">
      <c r="X2547" s="66">
        <v>15</v>
      </c>
      <c r="Y2547" s="66" t="s">
        <v>478</v>
      </c>
      <c r="Z2547" s="66" t="s">
        <v>26</v>
      </c>
      <c r="AA2547" s="66" t="str">
        <f>IF(OR(VLOOKUP(Table1[[#This Row],[sheet]],Prg!$A$7:$F$31,6,FALSE)=Prg!$O$2,VLOOKUP(Table1[[#This Row],[sheet]],Prg!$A$7:$F$31,6,FALSE)=Prg!$O$3),"Yes","No")</f>
        <v>No</v>
      </c>
      <c r="AB2547" s="66">
        <v>2022</v>
      </c>
      <c r="AC2547" s="72">
        <v>15</v>
      </c>
      <c r="AD2547" s="66">
        <f ca="1">IF(ISERROR(VLOOKUP(Table1[[#This Row],[item]],INDIRECT("'"&amp;Table1[[#This Row],[sheet]]&amp;"'!$A$8:$T$42"),Table1[[#This Row],[r]],FALSE)),"",VLOOKUP(Table1[[#This Row],[item]],INDIRECT("'"&amp;Table1[[#This Row],[sheet]]&amp;"'!$A$8:$T$42"),Table1[[#This Row],[r]],FALSE))</f>
        <v>0</v>
      </c>
      <c r="AE2547" s="72" t="str">
        <f>IF(VLOOKUP(Table1[[#This Row],[sheet]],Prg!$A$7:$J$31,10,FALSE)="","",VLOOKUP(Table1[[#This Row],[sheet]],Prg!$A$7:$J$31,10,FALSE)*1)</f>
        <v/>
      </c>
      <c r="AF2547" s="72">
        <f>VLOOKUP(Table1[[#This Row],[sheet]],Prg!$A$7:$J$31,5,FALSE)</f>
        <v>0</v>
      </c>
      <c r="AG2547" s="72">
        <f>ROW()</f>
        <v>2547</v>
      </c>
    </row>
    <row r="2548" spans="24:33" hidden="1" x14ac:dyDescent="0.3">
      <c r="X2548" s="66">
        <v>15</v>
      </c>
      <c r="Y2548" s="66" t="s">
        <v>479</v>
      </c>
      <c r="Z2548" s="66" t="s">
        <v>27</v>
      </c>
      <c r="AA2548" s="66" t="str">
        <f>IF(OR(VLOOKUP(Table1[[#This Row],[sheet]],Prg!$A$7:$F$31,6,FALSE)=Prg!$O$2,VLOOKUP(Table1[[#This Row],[sheet]],Prg!$A$7:$F$31,6,FALSE)=Prg!$O$3),"Yes","No")</f>
        <v>No</v>
      </c>
      <c r="AB2548" s="66">
        <v>2022</v>
      </c>
      <c r="AC2548" s="72">
        <v>15</v>
      </c>
      <c r="AD2548" s="66">
        <f ca="1">IF(ISERROR(VLOOKUP(Table1[[#This Row],[item]],INDIRECT("'"&amp;Table1[[#This Row],[sheet]]&amp;"'!$A$8:$T$42"),Table1[[#This Row],[r]],FALSE)),"",VLOOKUP(Table1[[#This Row],[item]],INDIRECT("'"&amp;Table1[[#This Row],[sheet]]&amp;"'!$A$8:$T$42"),Table1[[#This Row],[r]],FALSE))</f>
        <v>0</v>
      </c>
      <c r="AE2548" s="72" t="str">
        <f>IF(VLOOKUP(Table1[[#This Row],[sheet]],Prg!$A$7:$J$31,10,FALSE)="","",VLOOKUP(Table1[[#This Row],[sheet]],Prg!$A$7:$J$31,10,FALSE)*1)</f>
        <v/>
      </c>
      <c r="AF2548" s="72">
        <f>VLOOKUP(Table1[[#This Row],[sheet]],Prg!$A$7:$J$31,5,FALSE)</f>
        <v>0</v>
      </c>
      <c r="AG2548" s="72">
        <f>ROW()</f>
        <v>2548</v>
      </c>
    </row>
    <row r="2549" spans="24:33" hidden="1" x14ac:dyDescent="0.3">
      <c r="X2549" s="66">
        <v>15</v>
      </c>
      <c r="Y2549" s="66" t="s">
        <v>475</v>
      </c>
      <c r="Z2549" s="66" t="s">
        <v>28</v>
      </c>
      <c r="AA2549" s="66" t="str">
        <f>IF(OR(VLOOKUP(Table1[[#This Row],[sheet]],Prg!$A$7:$F$31,6,FALSE)=Prg!$O$2,VLOOKUP(Table1[[#This Row],[sheet]],Prg!$A$7:$F$31,6,FALSE)=Prg!$O$3),"Yes","No")</f>
        <v>No</v>
      </c>
      <c r="AB2549" s="66">
        <v>2022</v>
      </c>
      <c r="AC2549" s="72">
        <v>15</v>
      </c>
      <c r="AD2549" s="66">
        <f ca="1">IF(ISERROR(VLOOKUP(Table1[[#This Row],[item]],INDIRECT("'"&amp;Table1[[#This Row],[sheet]]&amp;"'!$A$8:$T$42"),Table1[[#This Row],[r]],FALSE)),"",VLOOKUP(Table1[[#This Row],[item]],INDIRECT("'"&amp;Table1[[#This Row],[sheet]]&amp;"'!$A$8:$T$42"),Table1[[#This Row],[r]],FALSE))</f>
        <v>0</v>
      </c>
      <c r="AE2549" s="72" t="str">
        <f>IF(VLOOKUP(Table1[[#This Row],[sheet]],Prg!$A$7:$J$31,10,FALSE)="","",VLOOKUP(Table1[[#This Row],[sheet]],Prg!$A$7:$J$31,10,FALSE)*1)</f>
        <v/>
      </c>
      <c r="AF2549" s="72">
        <f>VLOOKUP(Table1[[#This Row],[sheet]],Prg!$A$7:$J$31,5,FALSE)</f>
        <v>0</v>
      </c>
      <c r="AG2549" s="72">
        <f>ROW()</f>
        <v>2549</v>
      </c>
    </row>
    <row r="2550" spans="24:33" hidden="1" x14ac:dyDescent="0.3">
      <c r="X2550" s="66">
        <v>15</v>
      </c>
      <c r="Y2550" s="66" t="s">
        <v>480</v>
      </c>
      <c r="Z2550" s="66" t="s">
        <v>29</v>
      </c>
      <c r="AA2550" s="66" t="str">
        <f>IF(OR(VLOOKUP(Table1[[#This Row],[sheet]],Prg!$A$7:$F$31,6,FALSE)=Prg!$O$2,VLOOKUP(Table1[[#This Row],[sheet]],Prg!$A$7:$F$31,6,FALSE)=Prg!$O$3),"Yes","No")</f>
        <v>No</v>
      </c>
      <c r="AB2550" s="66">
        <v>2022</v>
      </c>
      <c r="AC2550" s="72">
        <v>15</v>
      </c>
      <c r="AD2550" s="66">
        <f ca="1">IF(ISERROR(VLOOKUP(Table1[[#This Row],[item]],INDIRECT("'"&amp;Table1[[#This Row],[sheet]]&amp;"'!$A$8:$T$42"),Table1[[#This Row],[r]],FALSE)),"",VLOOKUP(Table1[[#This Row],[item]],INDIRECT("'"&amp;Table1[[#This Row],[sheet]]&amp;"'!$A$8:$T$42"),Table1[[#This Row],[r]],FALSE))</f>
        <v>0</v>
      </c>
      <c r="AE2550" s="72" t="str">
        <f>IF(VLOOKUP(Table1[[#This Row],[sheet]],Prg!$A$7:$J$31,10,FALSE)="","",VLOOKUP(Table1[[#This Row],[sheet]],Prg!$A$7:$J$31,10,FALSE)*1)</f>
        <v/>
      </c>
      <c r="AF2550" s="72">
        <f>VLOOKUP(Table1[[#This Row],[sheet]],Prg!$A$7:$J$31,5,FALSE)</f>
        <v>0</v>
      </c>
      <c r="AG2550" s="72">
        <f>ROW()</f>
        <v>2550</v>
      </c>
    </row>
    <row r="2551" spans="24:33" hidden="1" x14ac:dyDescent="0.3">
      <c r="X2551" s="66">
        <v>15</v>
      </c>
      <c r="Y2551" s="66" t="s">
        <v>481</v>
      </c>
      <c r="Z2551" s="66" t="s">
        <v>30</v>
      </c>
      <c r="AA2551" s="66" t="str">
        <f>IF(OR(VLOOKUP(Table1[[#This Row],[sheet]],Prg!$A$7:$F$31,6,FALSE)=Prg!$O$2,VLOOKUP(Table1[[#This Row],[sheet]],Prg!$A$7:$F$31,6,FALSE)=Prg!$O$3),"Yes","No")</f>
        <v>No</v>
      </c>
      <c r="AB2551" s="66">
        <v>2022</v>
      </c>
      <c r="AC2551" s="72">
        <v>15</v>
      </c>
      <c r="AD2551" s="66">
        <f ca="1">IF(ISERROR(VLOOKUP(Table1[[#This Row],[item]],INDIRECT("'"&amp;Table1[[#This Row],[sheet]]&amp;"'!$A$8:$T$42"),Table1[[#This Row],[r]],FALSE)),"",VLOOKUP(Table1[[#This Row],[item]],INDIRECT("'"&amp;Table1[[#This Row],[sheet]]&amp;"'!$A$8:$T$42"),Table1[[#This Row],[r]],FALSE))</f>
        <v>0</v>
      </c>
      <c r="AE2551" s="72" t="str">
        <f>IF(VLOOKUP(Table1[[#This Row],[sheet]],Prg!$A$7:$J$31,10,FALSE)="","",VLOOKUP(Table1[[#This Row],[sheet]],Prg!$A$7:$J$31,10,FALSE)*1)</f>
        <v/>
      </c>
      <c r="AF2551" s="72">
        <f>VLOOKUP(Table1[[#This Row],[sheet]],Prg!$A$7:$J$31,5,FALSE)</f>
        <v>0</v>
      </c>
      <c r="AG2551" s="72">
        <f>ROW()</f>
        <v>2551</v>
      </c>
    </row>
    <row r="2552" spans="24:33" hidden="1" x14ac:dyDescent="0.3">
      <c r="X2552" s="66">
        <v>15</v>
      </c>
      <c r="Y2552" s="66" t="s">
        <v>482</v>
      </c>
      <c r="Z2552" s="66" t="s">
        <v>27</v>
      </c>
      <c r="AA2552" s="66" t="str">
        <f>IF(OR(VLOOKUP(Table1[[#This Row],[sheet]],Prg!$A$7:$F$31,6,FALSE)=Prg!$O$2,VLOOKUP(Table1[[#This Row],[sheet]],Prg!$A$7:$F$31,6,FALSE)=Prg!$O$3),"Yes","No")</f>
        <v>No</v>
      </c>
      <c r="AB2552" s="66">
        <v>2022</v>
      </c>
      <c r="AC2552" s="72">
        <v>15</v>
      </c>
      <c r="AD2552" s="66">
        <f ca="1">IF(ISERROR(VLOOKUP(Table1[[#This Row],[item]],INDIRECT("'"&amp;Table1[[#This Row],[sheet]]&amp;"'!$A$8:$T$42"),Table1[[#This Row],[r]],FALSE)),"",VLOOKUP(Table1[[#This Row],[item]],INDIRECT("'"&amp;Table1[[#This Row],[sheet]]&amp;"'!$A$8:$T$42"),Table1[[#This Row],[r]],FALSE))</f>
        <v>0</v>
      </c>
      <c r="AE2552" s="72" t="str">
        <f>IF(VLOOKUP(Table1[[#This Row],[sheet]],Prg!$A$7:$J$31,10,FALSE)="","",VLOOKUP(Table1[[#This Row],[sheet]],Prg!$A$7:$J$31,10,FALSE)*1)</f>
        <v/>
      </c>
      <c r="AF2552" s="72">
        <f>VLOOKUP(Table1[[#This Row],[sheet]],Prg!$A$7:$J$31,5,FALSE)</f>
        <v>0</v>
      </c>
      <c r="AG2552" s="72">
        <f>ROW()</f>
        <v>2552</v>
      </c>
    </row>
    <row r="2553" spans="24:33" hidden="1" x14ac:dyDescent="0.3">
      <c r="X2553" s="66">
        <v>15</v>
      </c>
      <c r="Y2553" s="66" t="s">
        <v>476</v>
      </c>
      <c r="Z2553" s="66" t="s">
        <v>469</v>
      </c>
      <c r="AA2553" s="66" t="str">
        <f>IF(OR(VLOOKUP(Table1[[#This Row],[sheet]],Prg!$A$7:$F$31,6,FALSE)=Prg!$O$2,VLOOKUP(Table1[[#This Row],[sheet]],Prg!$A$7:$F$31,6,FALSE)=Prg!$O$3),"Yes","No")</f>
        <v>No</v>
      </c>
      <c r="AB2553" s="66">
        <v>2022</v>
      </c>
      <c r="AC2553" s="72">
        <v>15</v>
      </c>
      <c r="AD2553" s="66">
        <f ca="1">IF(ISERROR(VLOOKUP(Table1[[#This Row],[item]],INDIRECT("'"&amp;Table1[[#This Row],[sheet]]&amp;"'!$A$8:$T$42"),Table1[[#This Row],[r]],FALSE)),"",VLOOKUP(Table1[[#This Row],[item]],INDIRECT("'"&amp;Table1[[#This Row],[sheet]]&amp;"'!$A$8:$T$42"),Table1[[#This Row],[r]],FALSE))</f>
        <v>0</v>
      </c>
      <c r="AE2553" s="72" t="str">
        <f>IF(VLOOKUP(Table1[[#This Row],[sheet]],Prg!$A$7:$J$31,10,FALSE)="","",VLOOKUP(Table1[[#This Row],[sheet]],Prg!$A$7:$J$31,10,FALSE)*1)</f>
        <v/>
      </c>
      <c r="AF2553" s="72">
        <f>VLOOKUP(Table1[[#This Row],[sheet]],Prg!$A$7:$J$31,5,FALSE)</f>
        <v>0</v>
      </c>
      <c r="AG2553" s="72">
        <f>ROW()</f>
        <v>2553</v>
      </c>
    </row>
    <row r="2554" spans="24:33" hidden="1" x14ac:dyDescent="0.3">
      <c r="X2554" s="66">
        <v>15</v>
      </c>
      <c r="Y2554" s="66" t="s">
        <v>483</v>
      </c>
      <c r="Z2554" s="66" t="s">
        <v>470</v>
      </c>
      <c r="AA2554" s="66" t="str">
        <f>IF(OR(VLOOKUP(Table1[[#This Row],[sheet]],Prg!$A$7:$F$31,6,FALSE)=Prg!$O$2,VLOOKUP(Table1[[#This Row],[sheet]],Prg!$A$7:$F$31,6,FALSE)=Prg!$O$3),"Yes","No")</f>
        <v>No</v>
      </c>
      <c r="AB2554" s="66">
        <v>2022</v>
      </c>
      <c r="AC2554" s="72">
        <v>15</v>
      </c>
      <c r="AD2554" s="66">
        <f ca="1">IF(ISERROR(VLOOKUP(Table1[[#This Row],[item]],INDIRECT("'"&amp;Table1[[#This Row],[sheet]]&amp;"'!$A$8:$T$42"),Table1[[#This Row],[r]],FALSE)),"",VLOOKUP(Table1[[#This Row],[item]],INDIRECT("'"&amp;Table1[[#This Row],[sheet]]&amp;"'!$A$8:$T$42"),Table1[[#This Row],[r]],FALSE))</f>
        <v>0</v>
      </c>
      <c r="AE2554" s="72" t="str">
        <f>IF(VLOOKUP(Table1[[#This Row],[sheet]],Prg!$A$7:$J$31,10,FALSE)="","",VLOOKUP(Table1[[#This Row],[sheet]],Prg!$A$7:$J$31,10,FALSE)*1)</f>
        <v/>
      </c>
      <c r="AF2554" s="72">
        <f>VLOOKUP(Table1[[#This Row],[sheet]],Prg!$A$7:$J$31,5,FALSE)</f>
        <v>0</v>
      </c>
      <c r="AG2554" s="72">
        <f>ROW()</f>
        <v>2554</v>
      </c>
    </row>
    <row r="2555" spans="24:33" hidden="1" x14ac:dyDescent="0.3">
      <c r="X2555" s="66">
        <v>15</v>
      </c>
      <c r="Y2555" s="66" t="s">
        <v>484</v>
      </c>
      <c r="Z2555" s="66" t="s">
        <v>471</v>
      </c>
      <c r="AA2555" s="66" t="str">
        <f>IF(OR(VLOOKUP(Table1[[#This Row],[sheet]],Prg!$A$7:$F$31,6,FALSE)=Prg!$O$2,VLOOKUP(Table1[[#This Row],[sheet]],Prg!$A$7:$F$31,6,FALSE)=Prg!$O$3),"Yes","No")</f>
        <v>No</v>
      </c>
      <c r="AB2555" s="66">
        <v>2022</v>
      </c>
      <c r="AC2555" s="72">
        <v>15</v>
      </c>
      <c r="AD2555" s="66">
        <f ca="1">IF(ISERROR(VLOOKUP(Table1[[#This Row],[item]],INDIRECT("'"&amp;Table1[[#This Row],[sheet]]&amp;"'!$A$8:$T$42"),Table1[[#This Row],[r]],FALSE)),"",VLOOKUP(Table1[[#This Row],[item]],INDIRECT("'"&amp;Table1[[#This Row],[sheet]]&amp;"'!$A$8:$T$42"),Table1[[#This Row],[r]],FALSE))</f>
        <v>0</v>
      </c>
      <c r="AE2555" s="72" t="str">
        <f>IF(VLOOKUP(Table1[[#This Row],[sheet]],Prg!$A$7:$J$31,10,FALSE)="","",VLOOKUP(Table1[[#This Row],[sheet]],Prg!$A$7:$J$31,10,FALSE)*1)</f>
        <v/>
      </c>
      <c r="AF2555" s="72">
        <f>VLOOKUP(Table1[[#This Row],[sheet]],Prg!$A$7:$J$31,5,FALSE)</f>
        <v>0</v>
      </c>
      <c r="AG2555" s="72">
        <f>ROW()</f>
        <v>2555</v>
      </c>
    </row>
    <row r="2556" spans="24:33" hidden="1" x14ac:dyDescent="0.3">
      <c r="X2556" s="66">
        <v>15</v>
      </c>
      <c r="Y2556" s="66" t="s">
        <v>485</v>
      </c>
      <c r="Z2556" s="66" t="s">
        <v>472</v>
      </c>
      <c r="AA2556" s="66" t="str">
        <f>IF(OR(VLOOKUP(Table1[[#This Row],[sheet]],Prg!$A$7:$F$31,6,FALSE)=Prg!$O$2,VLOOKUP(Table1[[#This Row],[sheet]],Prg!$A$7:$F$31,6,FALSE)=Prg!$O$3),"Yes","No")</f>
        <v>No</v>
      </c>
      <c r="AB2556" s="66">
        <v>2022</v>
      </c>
      <c r="AC2556" s="72">
        <v>15</v>
      </c>
      <c r="AD2556" s="66">
        <f ca="1">IF(ISERROR(VLOOKUP(Table1[[#This Row],[item]],INDIRECT("'"&amp;Table1[[#This Row],[sheet]]&amp;"'!$A$8:$T$42"),Table1[[#This Row],[r]],FALSE)),"",VLOOKUP(Table1[[#This Row],[item]],INDIRECT("'"&amp;Table1[[#This Row],[sheet]]&amp;"'!$A$8:$T$42"),Table1[[#This Row],[r]],FALSE))</f>
        <v>0</v>
      </c>
      <c r="AE2556" s="72" t="str">
        <f>IF(VLOOKUP(Table1[[#This Row],[sheet]],Prg!$A$7:$J$31,10,FALSE)="","",VLOOKUP(Table1[[#This Row],[sheet]],Prg!$A$7:$J$31,10,FALSE)*1)</f>
        <v/>
      </c>
      <c r="AF2556" s="72">
        <f>VLOOKUP(Table1[[#This Row],[sheet]],Prg!$A$7:$J$31,5,FALSE)</f>
        <v>0</v>
      </c>
      <c r="AG2556" s="72">
        <f>ROW()</f>
        <v>2556</v>
      </c>
    </row>
    <row r="2557" spans="24:33" hidden="1" x14ac:dyDescent="0.3">
      <c r="X2557" s="66">
        <v>15</v>
      </c>
      <c r="Y2557" s="66" t="s">
        <v>486</v>
      </c>
      <c r="Z2557" s="66" t="s">
        <v>31</v>
      </c>
      <c r="AA2557" s="66" t="str">
        <f>IF(OR(VLOOKUP(Table1[[#This Row],[sheet]],Prg!$A$7:$F$31,6,FALSE)=Prg!$O$2,VLOOKUP(Table1[[#This Row],[sheet]],Prg!$A$7:$F$31,6,FALSE)=Prg!$O$3),"Yes","No")</f>
        <v>No</v>
      </c>
      <c r="AB2557" s="66">
        <v>2022</v>
      </c>
      <c r="AC2557" s="72">
        <v>15</v>
      </c>
      <c r="AD2557" s="66">
        <f ca="1">IF(ISERROR(VLOOKUP(Table1[[#This Row],[item]],INDIRECT("'"&amp;Table1[[#This Row],[sheet]]&amp;"'!$A$8:$T$42"),Table1[[#This Row],[r]],FALSE)),"",VLOOKUP(Table1[[#This Row],[item]],INDIRECT("'"&amp;Table1[[#This Row],[sheet]]&amp;"'!$A$8:$T$42"),Table1[[#This Row],[r]],FALSE))</f>
        <v>0</v>
      </c>
      <c r="AE2557" s="72" t="str">
        <f>IF(VLOOKUP(Table1[[#This Row],[sheet]],Prg!$A$7:$J$31,10,FALSE)="","",VLOOKUP(Table1[[#This Row],[sheet]],Prg!$A$7:$J$31,10,FALSE)*1)</f>
        <v/>
      </c>
      <c r="AF2557" s="72">
        <f>VLOOKUP(Table1[[#This Row],[sheet]],Prg!$A$7:$J$31,5,FALSE)</f>
        <v>0</v>
      </c>
      <c r="AG2557" s="72">
        <f>ROW()</f>
        <v>2557</v>
      </c>
    </row>
    <row r="2558" spans="24:33" hidden="1" x14ac:dyDescent="0.3">
      <c r="X2558" s="66">
        <v>15</v>
      </c>
      <c r="Y2558" s="70" t="s">
        <v>487</v>
      </c>
      <c r="Z2558" s="70" t="s">
        <v>12</v>
      </c>
      <c r="AA2558" s="70" t="str">
        <f>IF(OR(VLOOKUP(Table1[[#This Row],[sheet]],Prg!$A$7:$F$31,6,FALSE)=Prg!$O$2,VLOOKUP(Table1[[#This Row],[sheet]],Prg!$A$7:$F$31,6,FALSE)=Prg!$O$3),"Yes","No")</f>
        <v>No</v>
      </c>
      <c r="AB2558" s="70">
        <v>2023</v>
      </c>
      <c r="AC2558" s="72">
        <v>16</v>
      </c>
      <c r="AD2558" s="66">
        <f ca="1">IF(ISERROR(VLOOKUP(Table1[[#This Row],[item]],INDIRECT("'"&amp;Table1[[#This Row],[sheet]]&amp;"'!$A$8:$T$42"),Table1[[#This Row],[r]],FALSE)),"",VLOOKUP(Table1[[#This Row],[item]],INDIRECT("'"&amp;Table1[[#This Row],[sheet]]&amp;"'!$A$8:$T$42"),Table1[[#This Row],[r]],FALSE))</f>
        <v>0</v>
      </c>
      <c r="AE2558" s="72" t="str">
        <f>IF(VLOOKUP(Table1[[#This Row],[sheet]],Prg!$A$7:$J$31,10,FALSE)="","",VLOOKUP(Table1[[#This Row],[sheet]],Prg!$A$7:$J$31,10,FALSE)*1)</f>
        <v/>
      </c>
      <c r="AF2558" s="72">
        <f>VLOOKUP(Table1[[#This Row],[sheet]],Prg!$A$7:$J$31,5,FALSE)</f>
        <v>0</v>
      </c>
      <c r="AG2558" s="72">
        <f>ROW()</f>
        <v>2558</v>
      </c>
    </row>
    <row r="2559" spans="24:33" hidden="1" x14ac:dyDescent="0.3">
      <c r="X2559" s="66">
        <v>15</v>
      </c>
      <c r="Y2559" s="66" t="s">
        <v>488</v>
      </c>
      <c r="Z2559" s="66" t="s">
        <v>13</v>
      </c>
      <c r="AA2559" s="66" t="str">
        <f>IF(OR(VLOOKUP(Table1[[#This Row],[sheet]],Prg!$A$7:$F$31,6,FALSE)=Prg!$O$2,VLOOKUP(Table1[[#This Row],[sheet]],Prg!$A$7:$F$31,6,FALSE)=Prg!$O$3),"Yes","No")</f>
        <v>No</v>
      </c>
      <c r="AB2559" s="66">
        <v>2023</v>
      </c>
      <c r="AC2559" s="72">
        <v>16</v>
      </c>
      <c r="AD2559" s="66">
        <f ca="1">IF(ISERROR(VLOOKUP(Table1[[#This Row],[item]],INDIRECT("'"&amp;Table1[[#This Row],[sheet]]&amp;"'!$A$8:$T$42"),Table1[[#This Row],[r]],FALSE)),"",VLOOKUP(Table1[[#This Row],[item]],INDIRECT("'"&amp;Table1[[#This Row],[sheet]]&amp;"'!$A$8:$T$42"),Table1[[#This Row],[r]],FALSE))</f>
        <v>0</v>
      </c>
      <c r="AE2559" s="72" t="str">
        <f>IF(VLOOKUP(Table1[[#This Row],[sheet]],Prg!$A$7:$J$31,10,FALSE)="","",VLOOKUP(Table1[[#This Row],[sheet]],Prg!$A$7:$J$31,10,FALSE)*1)</f>
        <v/>
      </c>
      <c r="AF2559" s="72">
        <f>VLOOKUP(Table1[[#This Row],[sheet]],Prg!$A$7:$J$31,5,FALSE)</f>
        <v>0</v>
      </c>
      <c r="AG2559" s="72">
        <f>ROW()</f>
        <v>2559</v>
      </c>
    </row>
    <row r="2560" spans="24:33" hidden="1" x14ac:dyDescent="0.3">
      <c r="X2560" s="66">
        <v>15</v>
      </c>
      <c r="Y2560" s="66" t="s">
        <v>489</v>
      </c>
      <c r="Z2560" s="66" t="s">
        <v>14</v>
      </c>
      <c r="AA2560" s="66" t="str">
        <f>IF(OR(VLOOKUP(Table1[[#This Row],[sheet]],Prg!$A$7:$F$31,6,FALSE)=Prg!$O$2,VLOOKUP(Table1[[#This Row],[sheet]],Prg!$A$7:$F$31,6,FALSE)=Prg!$O$3),"Yes","No")</f>
        <v>No</v>
      </c>
      <c r="AB2560" s="66">
        <v>2023</v>
      </c>
      <c r="AC2560" s="72">
        <v>16</v>
      </c>
      <c r="AD2560" s="66">
        <f ca="1">IF(ISERROR(VLOOKUP(Table1[[#This Row],[item]],INDIRECT("'"&amp;Table1[[#This Row],[sheet]]&amp;"'!$A$8:$T$42"),Table1[[#This Row],[r]],FALSE)),"",VLOOKUP(Table1[[#This Row],[item]],INDIRECT("'"&amp;Table1[[#This Row],[sheet]]&amp;"'!$A$8:$T$42"),Table1[[#This Row],[r]],FALSE))</f>
        <v>0</v>
      </c>
      <c r="AE2560" s="72" t="str">
        <f>IF(VLOOKUP(Table1[[#This Row],[sheet]],Prg!$A$7:$J$31,10,FALSE)="","",VLOOKUP(Table1[[#This Row],[sheet]],Prg!$A$7:$J$31,10,FALSE)*1)</f>
        <v/>
      </c>
      <c r="AF2560" s="72">
        <f>VLOOKUP(Table1[[#This Row],[sheet]],Prg!$A$7:$J$31,5,FALSE)</f>
        <v>0</v>
      </c>
      <c r="AG2560" s="72">
        <f>ROW()</f>
        <v>2560</v>
      </c>
    </row>
    <row r="2561" spans="24:33" hidden="1" x14ac:dyDescent="0.3">
      <c r="X2561" s="66">
        <v>15</v>
      </c>
      <c r="Y2561" s="66" t="s">
        <v>490</v>
      </c>
      <c r="Z2561" s="66" t="s">
        <v>464</v>
      </c>
      <c r="AA2561" s="66" t="str">
        <f>IF(OR(VLOOKUP(Table1[[#This Row],[sheet]],Prg!$A$7:$F$31,6,FALSE)=Prg!$O$2,VLOOKUP(Table1[[#This Row],[sheet]],Prg!$A$7:$F$31,6,FALSE)=Prg!$O$3),"Yes","No")</f>
        <v>No</v>
      </c>
      <c r="AB2561" s="66">
        <v>2023</v>
      </c>
      <c r="AC2561" s="72">
        <v>16</v>
      </c>
      <c r="AD2561" s="66">
        <f ca="1">IF(ISERROR(VLOOKUP(Table1[[#This Row],[item]],INDIRECT("'"&amp;Table1[[#This Row],[sheet]]&amp;"'!$A$8:$T$42"),Table1[[#This Row],[r]],FALSE)),"",VLOOKUP(Table1[[#This Row],[item]],INDIRECT("'"&amp;Table1[[#This Row],[sheet]]&amp;"'!$A$8:$T$42"),Table1[[#This Row],[r]],FALSE))</f>
        <v>0</v>
      </c>
      <c r="AE2561" s="72" t="str">
        <f>IF(VLOOKUP(Table1[[#This Row],[sheet]],Prg!$A$7:$J$31,10,FALSE)="","",VLOOKUP(Table1[[#This Row],[sheet]],Prg!$A$7:$J$31,10,FALSE)*1)</f>
        <v/>
      </c>
      <c r="AF2561" s="72">
        <f>VLOOKUP(Table1[[#This Row],[sheet]],Prg!$A$7:$J$31,5,FALSE)</f>
        <v>0</v>
      </c>
      <c r="AG2561" s="72">
        <f>ROW()</f>
        <v>2561</v>
      </c>
    </row>
    <row r="2562" spans="24:33" hidden="1" x14ac:dyDescent="0.3">
      <c r="X2562" s="66">
        <v>15</v>
      </c>
      <c r="Y2562" s="66" t="s">
        <v>491</v>
      </c>
      <c r="Z2562" s="66" t="s">
        <v>15</v>
      </c>
      <c r="AA2562" s="66" t="str">
        <f>IF(OR(VLOOKUP(Table1[[#This Row],[sheet]],Prg!$A$7:$F$31,6,FALSE)=Prg!$O$2,VLOOKUP(Table1[[#This Row],[sheet]],Prg!$A$7:$F$31,6,FALSE)=Prg!$O$3),"Yes","No")</f>
        <v>No</v>
      </c>
      <c r="AB2562" s="66">
        <v>2023</v>
      </c>
      <c r="AC2562" s="72">
        <v>16</v>
      </c>
      <c r="AD2562" s="66">
        <f ca="1">IF(ISERROR(VLOOKUP(Table1[[#This Row],[item]],INDIRECT("'"&amp;Table1[[#This Row],[sheet]]&amp;"'!$A$8:$T$42"),Table1[[#This Row],[r]],FALSE)),"",VLOOKUP(Table1[[#This Row],[item]],INDIRECT("'"&amp;Table1[[#This Row],[sheet]]&amp;"'!$A$8:$T$42"),Table1[[#This Row],[r]],FALSE))</f>
        <v>0</v>
      </c>
      <c r="AE2562" s="72" t="str">
        <f>IF(VLOOKUP(Table1[[#This Row],[sheet]],Prg!$A$7:$J$31,10,FALSE)="","",VLOOKUP(Table1[[#This Row],[sheet]],Prg!$A$7:$J$31,10,FALSE)*1)</f>
        <v/>
      </c>
      <c r="AF2562" s="72">
        <f>VLOOKUP(Table1[[#This Row],[sheet]],Prg!$A$7:$J$31,5,FALSE)</f>
        <v>0</v>
      </c>
      <c r="AG2562" s="72">
        <f>ROW()</f>
        <v>2562</v>
      </c>
    </row>
    <row r="2563" spans="24:33" hidden="1" x14ac:dyDescent="0.3">
      <c r="X2563" s="66">
        <v>15</v>
      </c>
      <c r="Y2563" s="66" t="s">
        <v>492</v>
      </c>
      <c r="Z2563" s="66" t="s">
        <v>16</v>
      </c>
      <c r="AA2563" s="66" t="str">
        <f>IF(OR(VLOOKUP(Table1[[#This Row],[sheet]],Prg!$A$7:$F$31,6,FALSE)=Prg!$O$2,VLOOKUP(Table1[[#This Row],[sheet]],Prg!$A$7:$F$31,6,FALSE)=Prg!$O$3),"Yes","No")</f>
        <v>No</v>
      </c>
      <c r="AB2563" s="66">
        <v>2023</v>
      </c>
      <c r="AC2563" s="72">
        <v>16</v>
      </c>
      <c r="AD2563" s="66">
        <f ca="1">IF(ISERROR(VLOOKUP(Table1[[#This Row],[item]],INDIRECT("'"&amp;Table1[[#This Row],[sheet]]&amp;"'!$A$8:$T$42"),Table1[[#This Row],[r]],FALSE)),"",VLOOKUP(Table1[[#This Row],[item]],INDIRECT("'"&amp;Table1[[#This Row],[sheet]]&amp;"'!$A$8:$T$42"),Table1[[#This Row],[r]],FALSE))</f>
        <v>0</v>
      </c>
      <c r="AE2563" s="72" t="str">
        <f>IF(VLOOKUP(Table1[[#This Row],[sheet]],Prg!$A$7:$J$31,10,FALSE)="","",VLOOKUP(Table1[[#This Row],[sheet]],Prg!$A$7:$J$31,10,FALSE)*1)</f>
        <v/>
      </c>
      <c r="AF2563" s="72">
        <f>VLOOKUP(Table1[[#This Row],[sheet]],Prg!$A$7:$J$31,5,FALSE)</f>
        <v>0</v>
      </c>
      <c r="AG2563" s="72">
        <f>ROW()</f>
        <v>2563</v>
      </c>
    </row>
    <row r="2564" spans="24:33" hidden="1" x14ac:dyDescent="0.3">
      <c r="X2564" s="66">
        <v>15</v>
      </c>
      <c r="Y2564" s="66" t="s">
        <v>493</v>
      </c>
      <c r="Z2564" s="66" t="s">
        <v>17</v>
      </c>
      <c r="AA2564" s="66" t="str">
        <f>IF(OR(VLOOKUP(Table1[[#This Row],[sheet]],Prg!$A$7:$F$31,6,FALSE)=Prg!$O$2,VLOOKUP(Table1[[#This Row],[sheet]],Prg!$A$7:$F$31,6,FALSE)=Prg!$O$3),"Yes","No")</f>
        <v>No</v>
      </c>
      <c r="AB2564" s="66">
        <v>2023</v>
      </c>
      <c r="AC2564" s="72">
        <v>16</v>
      </c>
      <c r="AD2564" s="66">
        <f ca="1">IF(ISERROR(VLOOKUP(Table1[[#This Row],[item]],INDIRECT("'"&amp;Table1[[#This Row],[sheet]]&amp;"'!$A$8:$T$42"),Table1[[#This Row],[r]],FALSE)),"",VLOOKUP(Table1[[#This Row],[item]],INDIRECT("'"&amp;Table1[[#This Row],[sheet]]&amp;"'!$A$8:$T$42"),Table1[[#This Row],[r]],FALSE))</f>
        <v>0</v>
      </c>
      <c r="AE2564" s="72" t="str">
        <f>IF(VLOOKUP(Table1[[#This Row],[sheet]],Prg!$A$7:$J$31,10,FALSE)="","",VLOOKUP(Table1[[#This Row],[sheet]],Prg!$A$7:$J$31,10,FALSE)*1)</f>
        <v/>
      </c>
      <c r="AF2564" s="72">
        <f>VLOOKUP(Table1[[#This Row],[sheet]],Prg!$A$7:$J$31,5,FALSE)</f>
        <v>0</v>
      </c>
      <c r="AG2564" s="72">
        <f>ROW()</f>
        <v>2564</v>
      </c>
    </row>
    <row r="2565" spans="24:33" hidden="1" x14ac:dyDescent="0.3">
      <c r="X2565" s="66">
        <v>15</v>
      </c>
      <c r="Y2565" s="66" t="s">
        <v>494</v>
      </c>
      <c r="Z2565" s="66" t="s">
        <v>465</v>
      </c>
      <c r="AA2565" s="66" t="str">
        <f>IF(OR(VLOOKUP(Table1[[#This Row],[sheet]],Prg!$A$7:$F$31,6,FALSE)=Prg!$O$2,VLOOKUP(Table1[[#This Row],[sheet]],Prg!$A$7:$F$31,6,FALSE)=Prg!$O$3),"Yes","No")</f>
        <v>No</v>
      </c>
      <c r="AB2565" s="66">
        <v>2023</v>
      </c>
      <c r="AC2565" s="72">
        <v>16</v>
      </c>
      <c r="AD2565" s="66">
        <f ca="1">IF(ISERROR(VLOOKUP(Table1[[#This Row],[item]],INDIRECT("'"&amp;Table1[[#This Row],[sheet]]&amp;"'!$A$8:$T$42"),Table1[[#This Row],[r]],FALSE)),"",VLOOKUP(Table1[[#This Row],[item]],INDIRECT("'"&amp;Table1[[#This Row],[sheet]]&amp;"'!$A$8:$T$42"),Table1[[#This Row],[r]],FALSE))</f>
        <v>0</v>
      </c>
      <c r="AE2565" s="72" t="str">
        <f>IF(VLOOKUP(Table1[[#This Row],[sheet]],Prg!$A$7:$J$31,10,FALSE)="","",VLOOKUP(Table1[[#This Row],[sheet]],Prg!$A$7:$J$31,10,FALSE)*1)</f>
        <v/>
      </c>
      <c r="AF2565" s="72">
        <f>VLOOKUP(Table1[[#This Row],[sheet]],Prg!$A$7:$J$31,5,FALSE)</f>
        <v>0</v>
      </c>
      <c r="AG2565" s="72">
        <f>ROW()</f>
        <v>2565</v>
      </c>
    </row>
    <row r="2566" spans="24:33" hidden="1" x14ac:dyDescent="0.3">
      <c r="X2566" s="66">
        <v>15</v>
      </c>
      <c r="Y2566" s="66" t="s">
        <v>495</v>
      </c>
      <c r="Z2566" s="66" t="s">
        <v>18</v>
      </c>
      <c r="AA2566" s="66" t="str">
        <f>IF(OR(VLOOKUP(Table1[[#This Row],[sheet]],Prg!$A$7:$F$31,6,FALSE)=Prg!$O$2,VLOOKUP(Table1[[#This Row],[sheet]],Prg!$A$7:$F$31,6,FALSE)=Prg!$O$3),"Yes","No")</f>
        <v>No</v>
      </c>
      <c r="AB2566" s="66">
        <v>2023</v>
      </c>
      <c r="AC2566" s="72">
        <v>16</v>
      </c>
      <c r="AD2566" s="66">
        <f ca="1">IF(ISERROR(VLOOKUP(Table1[[#This Row],[item]],INDIRECT("'"&amp;Table1[[#This Row],[sheet]]&amp;"'!$A$8:$T$42"),Table1[[#This Row],[r]],FALSE)),"",VLOOKUP(Table1[[#This Row],[item]],INDIRECT("'"&amp;Table1[[#This Row],[sheet]]&amp;"'!$A$8:$T$42"),Table1[[#This Row],[r]],FALSE))</f>
        <v>0</v>
      </c>
      <c r="AE2566" s="72" t="str">
        <f>IF(VLOOKUP(Table1[[#This Row],[sheet]],Prg!$A$7:$J$31,10,FALSE)="","",VLOOKUP(Table1[[#This Row],[sheet]],Prg!$A$7:$J$31,10,FALSE)*1)</f>
        <v/>
      </c>
      <c r="AF2566" s="72">
        <f>VLOOKUP(Table1[[#This Row],[sheet]],Prg!$A$7:$J$31,5,FALSE)</f>
        <v>0</v>
      </c>
      <c r="AG2566" s="72">
        <f>ROW()</f>
        <v>2566</v>
      </c>
    </row>
    <row r="2567" spans="24:33" hidden="1" x14ac:dyDescent="0.3">
      <c r="X2567" s="66">
        <v>15</v>
      </c>
      <c r="Y2567" s="66" t="s">
        <v>496</v>
      </c>
      <c r="Z2567" s="66" t="s">
        <v>19</v>
      </c>
      <c r="AA2567" s="66" t="str">
        <f>IF(OR(VLOOKUP(Table1[[#This Row],[sheet]],Prg!$A$7:$F$31,6,FALSE)=Prg!$O$2,VLOOKUP(Table1[[#This Row],[sheet]],Prg!$A$7:$F$31,6,FALSE)=Prg!$O$3),"Yes","No")</f>
        <v>No</v>
      </c>
      <c r="AB2567" s="66">
        <v>2023</v>
      </c>
      <c r="AC2567" s="72">
        <v>16</v>
      </c>
      <c r="AD2567" s="66">
        <f ca="1">IF(ISERROR(VLOOKUP(Table1[[#This Row],[item]],INDIRECT("'"&amp;Table1[[#This Row],[sheet]]&amp;"'!$A$8:$T$42"),Table1[[#This Row],[r]],FALSE)),"",VLOOKUP(Table1[[#This Row],[item]],INDIRECT("'"&amp;Table1[[#This Row],[sheet]]&amp;"'!$A$8:$T$42"),Table1[[#This Row],[r]],FALSE))</f>
        <v>0</v>
      </c>
      <c r="AE2567" s="72" t="str">
        <f>IF(VLOOKUP(Table1[[#This Row],[sheet]],Prg!$A$7:$J$31,10,FALSE)="","",VLOOKUP(Table1[[#This Row],[sheet]],Prg!$A$7:$J$31,10,FALSE)*1)</f>
        <v/>
      </c>
      <c r="AF2567" s="72">
        <f>VLOOKUP(Table1[[#This Row],[sheet]],Prg!$A$7:$J$31,5,FALSE)</f>
        <v>0</v>
      </c>
      <c r="AG2567" s="72">
        <f>ROW()</f>
        <v>2567</v>
      </c>
    </row>
    <row r="2568" spans="24:33" hidden="1" x14ac:dyDescent="0.3">
      <c r="X2568" s="66">
        <v>15</v>
      </c>
      <c r="Y2568" s="66" t="s">
        <v>497</v>
      </c>
      <c r="Z2568" s="66" t="s">
        <v>20</v>
      </c>
      <c r="AA2568" s="66" t="str">
        <f>IF(OR(VLOOKUP(Table1[[#This Row],[sheet]],Prg!$A$7:$F$31,6,FALSE)=Prg!$O$2,VLOOKUP(Table1[[#This Row],[sheet]],Prg!$A$7:$F$31,6,FALSE)=Prg!$O$3),"Yes","No")</f>
        <v>No</v>
      </c>
      <c r="AB2568" s="66">
        <v>2023</v>
      </c>
      <c r="AC2568" s="72">
        <v>16</v>
      </c>
      <c r="AD2568" s="66">
        <f ca="1">IF(ISERROR(VLOOKUP(Table1[[#This Row],[item]],INDIRECT("'"&amp;Table1[[#This Row],[sheet]]&amp;"'!$A$8:$T$42"),Table1[[#This Row],[r]],FALSE)),"",VLOOKUP(Table1[[#This Row],[item]],INDIRECT("'"&amp;Table1[[#This Row],[sheet]]&amp;"'!$A$8:$T$42"),Table1[[#This Row],[r]],FALSE))</f>
        <v>0</v>
      </c>
      <c r="AE2568" s="72" t="str">
        <f>IF(VLOOKUP(Table1[[#This Row],[sheet]],Prg!$A$7:$J$31,10,FALSE)="","",VLOOKUP(Table1[[#This Row],[sheet]],Prg!$A$7:$J$31,10,FALSE)*1)</f>
        <v/>
      </c>
      <c r="AF2568" s="72">
        <f>VLOOKUP(Table1[[#This Row],[sheet]],Prg!$A$7:$J$31,5,FALSE)</f>
        <v>0</v>
      </c>
      <c r="AG2568" s="72">
        <f>ROW()</f>
        <v>2568</v>
      </c>
    </row>
    <row r="2569" spans="24:33" hidden="1" x14ac:dyDescent="0.3">
      <c r="X2569" s="66">
        <v>15</v>
      </c>
      <c r="Y2569" s="66" t="s">
        <v>498</v>
      </c>
      <c r="Z2569" s="66" t="s">
        <v>466</v>
      </c>
      <c r="AA2569" s="66" t="str">
        <f>IF(OR(VLOOKUP(Table1[[#This Row],[sheet]],Prg!$A$7:$F$31,6,FALSE)=Prg!$O$2,VLOOKUP(Table1[[#This Row],[sheet]],Prg!$A$7:$F$31,6,FALSE)=Prg!$O$3),"Yes","No")</f>
        <v>No</v>
      </c>
      <c r="AB2569" s="66">
        <v>2023</v>
      </c>
      <c r="AC2569" s="72">
        <v>16</v>
      </c>
      <c r="AD2569" s="66">
        <f ca="1">IF(ISERROR(VLOOKUP(Table1[[#This Row],[item]],INDIRECT("'"&amp;Table1[[#This Row],[sheet]]&amp;"'!$A$8:$T$42"),Table1[[#This Row],[r]],FALSE)),"",VLOOKUP(Table1[[#This Row],[item]],INDIRECT("'"&amp;Table1[[#This Row],[sheet]]&amp;"'!$A$8:$T$42"),Table1[[#This Row],[r]],FALSE))</f>
        <v>0</v>
      </c>
      <c r="AE2569" s="72" t="str">
        <f>IF(VLOOKUP(Table1[[#This Row],[sheet]],Prg!$A$7:$J$31,10,FALSE)="","",VLOOKUP(Table1[[#This Row],[sheet]],Prg!$A$7:$J$31,10,FALSE)*1)</f>
        <v/>
      </c>
      <c r="AF2569" s="72">
        <f>VLOOKUP(Table1[[#This Row],[sheet]],Prg!$A$7:$J$31,5,FALSE)</f>
        <v>0</v>
      </c>
      <c r="AG2569" s="72">
        <f>ROW()</f>
        <v>2569</v>
      </c>
    </row>
    <row r="2570" spans="24:33" hidden="1" x14ac:dyDescent="0.3">
      <c r="X2570" s="66">
        <v>15</v>
      </c>
      <c r="Y2570" s="66" t="s">
        <v>499</v>
      </c>
      <c r="Z2570" s="66" t="s">
        <v>21</v>
      </c>
      <c r="AA2570" s="66" t="str">
        <f>IF(OR(VLOOKUP(Table1[[#This Row],[sheet]],Prg!$A$7:$F$31,6,FALSE)=Prg!$O$2,VLOOKUP(Table1[[#This Row],[sheet]],Prg!$A$7:$F$31,6,FALSE)=Prg!$O$3),"Yes","No")</f>
        <v>No</v>
      </c>
      <c r="AB2570" s="66">
        <v>2023</v>
      </c>
      <c r="AC2570" s="72">
        <v>16</v>
      </c>
      <c r="AD2570" s="66">
        <f ca="1">IF(ISERROR(VLOOKUP(Table1[[#This Row],[item]],INDIRECT("'"&amp;Table1[[#This Row],[sheet]]&amp;"'!$A$8:$T$42"),Table1[[#This Row],[r]],FALSE)),"",VLOOKUP(Table1[[#This Row],[item]],INDIRECT("'"&amp;Table1[[#This Row],[sheet]]&amp;"'!$A$8:$T$42"),Table1[[#This Row],[r]],FALSE))</f>
        <v>0</v>
      </c>
      <c r="AE2570" s="72" t="str">
        <f>IF(VLOOKUP(Table1[[#This Row],[sheet]],Prg!$A$7:$J$31,10,FALSE)="","",VLOOKUP(Table1[[#This Row],[sheet]],Prg!$A$7:$J$31,10,FALSE)*1)</f>
        <v/>
      </c>
      <c r="AF2570" s="72">
        <f>VLOOKUP(Table1[[#This Row],[sheet]],Prg!$A$7:$J$31,5,FALSE)</f>
        <v>0</v>
      </c>
      <c r="AG2570" s="72">
        <f>ROW()</f>
        <v>2570</v>
      </c>
    </row>
    <row r="2571" spans="24:33" hidden="1" x14ac:dyDescent="0.3">
      <c r="X2571" s="66">
        <v>15</v>
      </c>
      <c r="Y2571" s="66" t="s">
        <v>500</v>
      </c>
      <c r="Z2571" s="66" t="s">
        <v>22</v>
      </c>
      <c r="AA2571" s="66" t="str">
        <f>IF(OR(VLOOKUP(Table1[[#This Row],[sheet]],Prg!$A$7:$F$31,6,FALSE)=Prg!$O$2,VLOOKUP(Table1[[#This Row],[sheet]],Prg!$A$7:$F$31,6,FALSE)=Prg!$O$3),"Yes","No")</f>
        <v>No</v>
      </c>
      <c r="AB2571" s="66">
        <v>2023</v>
      </c>
      <c r="AC2571" s="72">
        <v>16</v>
      </c>
      <c r="AD2571" s="66">
        <f ca="1">IF(ISERROR(VLOOKUP(Table1[[#This Row],[item]],INDIRECT("'"&amp;Table1[[#This Row],[sheet]]&amp;"'!$A$8:$T$42"),Table1[[#This Row],[r]],FALSE)),"",VLOOKUP(Table1[[#This Row],[item]],INDIRECT("'"&amp;Table1[[#This Row],[sheet]]&amp;"'!$A$8:$T$42"),Table1[[#This Row],[r]],FALSE))</f>
        <v>0</v>
      </c>
      <c r="AE2571" s="72" t="str">
        <f>IF(VLOOKUP(Table1[[#This Row],[sheet]],Prg!$A$7:$J$31,10,FALSE)="","",VLOOKUP(Table1[[#This Row],[sheet]],Prg!$A$7:$J$31,10,FALSE)*1)</f>
        <v/>
      </c>
      <c r="AF2571" s="72">
        <f>VLOOKUP(Table1[[#This Row],[sheet]],Prg!$A$7:$J$31,5,FALSE)</f>
        <v>0</v>
      </c>
      <c r="AG2571" s="72">
        <f>ROW()</f>
        <v>2571</v>
      </c>
    </row>
    <row r="2572" spans="24:33" hidden="1" x14ac:dyDescent="0.3">
      <c r="X2572" s="66">
        <v>15</v>
      </c>
      <c r="Y2572" s="66" t="s">
        <v>501</v>
      </c>
      <c r="Z2572" s="66" t="s">
        <v>23</v>
      </c>
      <c r="AA2572" s="66" t="str">
        <f>IF(OR(VLOOKUP(Table1[[#This Row],[sheet]],Prg!$A$7:$F$31,6,FALSE)=Prg!$O$2,VLOOKUP(Table1[[#This Row],[sheet]],Prg!$A$7:$F$31,6,FALSE)=Prg!$O$3),"Yes","No")</f>
        <v>No</v>
      </c>
      <c r="AB2572" s="66">
        <v>2023</v>
      </c>
      <c r="AC2572" s="72">
        <v>16</v>
      </c>
      <c r="AD2572" s="66">
        <f ca="1">IF(ISERROR(VLOOKUP(Table1[[#This Row],[item]],INDIRECT("'"&amp;Table1[[#This Row],[sheet]]&amp;"'!$A$8:$T$42"),Table1[[#This Row],[r]],FALSE)),"",VLOOKUP(Table1[[#This Row],[item]],INDIRECT("'"&amp;Table1[[#This Row],[sheet]]&amp;"'!$A$8:$T$42"),Table1[[#This Row],[r]],FALSE))</f>
        <v>0</v>
      </c>
      <c r="AE2572" s="72" t="str">
        <f>IF(VLOOKUP(Table1[[#This Row],[sheet]],Prg!$A$7:$J$31,10,FALSE)="","",VLOOKUP(Table1[[#This Row],[sheet]],Prg!$A$7:$J$31,10,FALSE)*1)</f>
        <v/>
      </c>
      <c r="AF2572" s="72">
        <f>VLOOKUP(Table1[[#This Row],[sheet]],Prg!$A$7:$J$31,5,FALSE)</f>
        <v>0</v>
      </c>
      <c r="AG2572" s="72">
        <f>ROW()</f>
        <v>2572</v>
      </c>
    </row>
    <row r="2573" spans="24:33" hidden="1" x14ac:dyDescent="0.3">
      <c r="X2573" s="66">
        <v>15</v>
      </c>
      <c r="Y2573" s="66" t="s">
        <v>502</v>
      </c>
      <c r="Z2573" s="66" t="s">
        <v>467</v>
      </c>
      <c r="AA2573" s="66" t="str">
        <f>IF(OR(VLOOKUP(Table1[[#This Row],[sheet]],Prg!$A$7:$F$31,6,FALSE)=Prg!$O$2,VLOOKUP(Table1[[#This Row],[sheet]],Prg!$A$7:$F$31,6,FALSE)=Prg!$O$3),"Yes","No")</f>
        <v>No</v>
      </c>
      <c r="AB2573" s="66">
        <v>2023</v>
      </c>
      <c r="AC2573" s="72">
        <v>16</v>
      </c>
      <c r="AD2573" s="66">
        <f ca="1">IF(ISERROR(VLOOKUP(Table1[[#This Row],[item]],INDIRECT("'"&amp;Table1[[#This Row],[sheet]]&amp;"'!$A$8:$T$42"),Table1[[#This Row],[r]],FALSE)),"",VLOOKUP(Table1[[#This Row],[item]],INDIRECT("'"&amp;Table1[[#This Row],[sheet]]&amp;"'!$A$8:$T$42"),Table1[[#This Row],[r]],FALSE))</f>
        <v>0</v>
      </c>
      <c r="AE2573" s="72" t="str">
        <f>IF(VLOOKUP(Table1[[#This Row],[sheet]],Prg!$A$7:$J$31,10,FALSE)="","",VLOOKUP(Table1[[#This Row],[sheet]],Prg!$A$7:$J$31,10,FALSE)*1)</f>
        <v/>
      </c>
      <c r="AF2573" s="72">
        <f>VLOOKUP(Table1[[#This Row],[sheet]],Prg!$A$7:$J$31,5,FALSE)</f>
        <v>0</v>
      </c>
      <c r="AG2573" s="72">
        <f>ROW()</f>
        <v>2573</v>
      </c>
    </row>
    <row r="2574" spans="24:33" hidden="1" x14ac:dyDescent="0.3">
      <c r="X2574" s="66">
        <v>15</v>
      </c>
      <c r="Y2574" s="66" t="s">
        <v>473</v>
      </c>
      <c r="Z2574" s="66" t="s">
        <v>1</v>
      </c>
      <c r="AA2574" s="66" t="str">
        <f>IF(OR(VLOOKUP(Table1[[#This Row],[sheet]],Prg!$A$7:$F$31,6,FALSE)=Prg!$O$2,VLOOKUP(Table1[[#This Row],[sheet]],Prg!$A$7:$F$31,6,FALSE)=Prg!$O$3),"Yes","No")</f>
        <v>No</v>
      </c>
      <c r="AB2574" s="66">
        <v>2023</v>
      </c>
      <c r="AC2574" s="72">
        <v>16</v>
      </c>
      <c r="AD2574" s="66">
        <f ca="1">IF(ISERROR(VLOOKUP(Table1[[#This Row],[item]],INDIRECT("'"&amp;Table1[[#This Row],[sheet]]&amp;"'!$A$8:$T$42"),Table1[[#This Row],[r]],FALSE)),"",VLOOKUP(Table1[[#This Row],[item]],INDIRECT("'"&amp;Table1[[#This Row],[sheet]]&amp;"'!$A$8:$T$42"),Table1[[#This Row],[r]],FALSE))</f>
        <v>0</v>
      </c>
      <c r="AE2574" s="72" t="str">
        <f>IF(VLOOKUP(Table1[[#This Row],[sheet]],Prg!$A$7:$J$31,10,FALSE)="","",VLOOKUP(Table1[[#This Row],[sheet]],Prg!$A$7:$J$31,10,FALSE)*1)</f>
        <v/>
      </c>
      <c r="AF2574" s="72">
        <f>VLOOKUP(Table1[[#This Row],[sheet]],Prg!$A$7:$J$31,5,FALSE)</f>
        <v>0</v>
      </c>
      <c r="AG2574" s="72">
        <f>ROW()</f>
        <v>2574</v>
      </c>
    </row>
    <row r="2575" spans="24:33" hidden="1" x14ac:dyDescent="0.3">
      <c r="X2575" s="66">
        <v>15</v>
      </c>
      <c r="Y2575" s="66" t="s">
        <v>474</v>
      </c>
      <c r="Z2575" s="66" t="s">
        <v>24</v>
      </c>
      <c r="AA2575" s="66" t="str">
        <f>IF(OR(VLOOKUP(Table1[[#This Row],[sheet]],Prg!$A$7:$F$31,6,FALSE)=Prg!$O$2,VLOOKUP(Table1[[#This Row],[sheet]],Prg!$A$7:$F$31,6,FALSE)=Prg!$O$3),"Yes","No")</f>
        <v>No</v>
      </c>
      <c r="AB2575" s="66">
        <v>2023</v>
      </c>
      <c r="AC2575" s="72">
        <v>16</v>
      </c>
      <c r="AD2575" s="66">
        <f ca="1">IF(ISERROR(VLOOKUP(Table1[[#This Row],[item]],INDIRECT("'"&amp;Table1[[#This Row],[sheet]]&amp;"'!$A$8:$T$42"),Table1[[#This Row],[r]],FALSE)),"",VLOOKUP(Table1[[#This Row],[item]],INDIRECT("'"&amp;Table1[[#This Row],[sheet]]&amp;"'!$A$8:$T$42"),Table1[[#This Row],[r]],FALSE))</f>
        <v>0</v>
      </c>
      <c r="AE2575" s="72" t="str">
        <f>IF(VLOOKUP(Table1[[#This Row],[sheet]],Prg!$A$7:$J$31,10,FALSE)="","",VLOOKUP(Table1[[#This Row],[sheet]],Prg!$A$7:$J$31,10,FALSE)*1)</f>
        <v/>
      </c>
      <c r="AF2575" s="72">
        <f>VLOOKUP(Table1[[#This Row],[sheet]],Prg!$A$7:$J$31,5,FALSE)</f>
        <v>0</v>
      </c>
      <c r="AG2575" s="72">
        <f>ROW()</f>
        <v>2575</v>
      </c>
    </row>
    <row r="2576" spans="24:33" hidden="1" x14ac:dyDescent="0.3">
      <c r="X2576" s="66">
        <v>15</v>
      </c>
      <c r="Y2576" s="66" t="s">
        <v>477</v>
      </c>
      <c r="Z2576" s="66" t="s">
        <v>25</v>
      </c>
      <c r="AA2576" s="66" t="str">
        <f>IF(OR(VLOOKUP(Table1[[#This Row],[sheet]],Prg!$A$7:$F$31,6,FALSE)=Prg!$O$2,VLOOKUP(Table1[[#This Row],[sheet]],Prg!$A$7:$F$31,6,FALSE)=Prg!$O$3),"Yes","No")</f>
        <v>No</v>
      </c>
      <c r="AB2576" s="66">
        <v>2023</v>
      </c>
      <c r="AC2576" s="72">
        <v>16</v>
      </c>
      <c r="AD2576" s="66">
        <f ca="1">IF(ISERROR(VLOOKUP(Table1[[#This Row],[item]],INDIRECT("'"&amp;Table1[[#This Row],[sheet]]&amp;"'!$A$8:$T$42"),Table1[[#This Row],[r]],FALSE)),"",VLOOKUP(Table1[[#This Row],[item]],INDIRECT("'"&amp;Table1[[#This Row],[sheet]]&amp;"'!$A$8:$T$42"),Table1[[#This Row],[r]],FALSE))</f>
        <v>0</v>
      </c>
      <c r="AE2576" s="72" t="str">
        <f>IF(VLOOKUP(Table1[[#This Row],[sheet]],Prg!$A$7:$J$31,10,FALSE)="","",VLOOKUP(Table1[[#This Row],[sheet]],Prg!$A$7:$J$31,10,FALSE)*1)</f>
        <v/>
      </c>
      <c r="AF2576" s="72">
        <f>VLOOKUP(Table1[[#This Row],[sheet]],Prg!$A$7:$J$31,5,FALSE)</f>
        <v>0</v>
      </c>
      <c r="AG2576" s="72">
        <f>ROW()</f>
        <v>2576</v>
      </c>
    </row>
    <row r="2577" spans="24:33" hidden="1" x14ac:dyDescent="0.3">
      <c r="X2577" s="66">
        <v>15</v>
      </c>
      <c r="Y2577" s="66" t="s">
        <v>478</v>
      </c>
      <c r="Z2577" s="66" t="s">
        <v>26</v>
      </c>
      <c r="AA2577" s="66" t="str">
        <f>IF(OR(VLOOKUP(Table1[[#This Row],[sheet]],Prg!$A$7:$F$31,6,FALSE)=Prg!$O$2,VLOOKUP(Table1[[#This Row],[sheet]],Prg!$A$7:$F$31,6,FALSE)=Prg!$O$3),"Yes","No")</f>
        <v>No</v>
      </c>
      <c r="AB2577" s="66">
        <v>2023</v>
      </c>
      <c r="AC2577" s="72">
        <v>16</v>
      </c>
      <c r="AD2577" s="66">
        <f ca="1">IF(ISERROR(VLOOKUP(Table1[[#This Row],[item]],INDIRECT("'"&amp;Table1[[#This Row],[sheet]]&amp;"'!$A$8:$T$42"),Table1[[#This Row],[r]],FALSE)),"",VLOOKUP(Table1[[#This Row],[item]],INDIRECT("'"&amp;Table1[[#This Row],[sheet]]&amp;"'!$A$8:$T$42"),Table1[[#This Row],[r]],FALSE))</f>
        <v>0</v>
      </c>
      <c r="AE2577" s="72" t="str">
        <f>IF(VLOOKUP(Table1[[#This Row],[sheet]],Prg!$A$7:$J$31,10,FALSE)="","",VLOOKUP(Table1[[#This Row],[sheet]],Prg!$A$7:$J$31,10,FALSE)*1)</f>
        <v/>
      </c>
      <c r="AF2577" s="72">
        <f>VLOOKUP(Table1[[#This Row],[sheet]],Prg!$A$7:$J$31,5,FALSE)</f>
        <v>0</v>
      </c>
      <c r="AG2577" s="72">
        <f>ROW()</f>
        <v>2577</v>
      </c>
    </row>
    <row r="2578" spans="24:33" hidden="1" x14ac:dyDescent="0.3">
      <c r="X2578" s="66">
        <v>15</v>
      </c>
      <c r="Y2578" s="66" t="s">
        <v>479</v>
      </c>
      <c r="Z2578" s="66" t="s">
        <v>27</v>
      </c>
      <c r="AA2578" s="66" t="str">
        <f>IF(OR(VLOOKUP(Table1[[#This Row],[sheet]],Prg!$A$7:$F$31,6,FALSE)=Prg!$O$2,VLOOKUP(Table1[[#This Row],[sheet]],Prg!$A$7:$F$31,6,FALSE)=Prg!$O$3),"Yes","No")</f>
        <v>No</v>
      </c>
      <c r="AB2578" s="66">
        <v>2023</v>
      </c>
      <c r="AC2578" s="72">
        <v>16</v>
      </c>
      <c r="AD2578" s="66">
        <f ca="1">IF(ISERROR(VLOOKUP(Table1[[#This Row],[item]],INDIRECT("'"&amp;Table1[[#This Row],[sheet]]&amp;"'!$A$8:$T$42"),Table1[[#This Row],[r]],FALSE)),"",VLOOKUP(Table1[[#This Row],[item]],INDIRECT("'"&amp;Table1[[#This Row],[sheet]]&amp;"'!$A$8:$T$42"),Table1[[#This Row],[r]],FALSE))</f>
        <v>0</v>
      </c>
      <c r="AE2578" s="72" t="str">
        <f>IF(VLOOKUP(Table1[[#This Row],[sheet]],Prg!$A$7:$J$31,10,FALSE)="","",VLOOKUP(Table1[[#This Row],[sheet]],Prg!$A$7:$J$31,10,FALSE)*1)</f>
        <v/>
      </c>
      <c r="AF2578" s="72">
        <f>VLOOKUP(Table1[[#This Row],[sheet]],Prg!$A$7:$J$31,5,FALSE)</f>
        <v>0</v>
      </c>
      <c r="AG2578" s="72">
        <f>ROW()</f>
        <v>2578</v>
      </c>
    </row>
    <row r="2579" spans="24:33" hidden="1" x14ac:dyDescent="0.3">
      <c r="X2579" s="66">
        <v>15</v>
      </c>
      <c r="Y2579" s="66" t="s">
        <v>475</v>
      </c>
      <c r="Z2579" s="66" t="s">
        <v>28</v>
      </c>
      <c r="AA2579" s="66" t="str">
        <f>IF(OR(VLOOKUP(Table1[[#This Row],[sheet]],Prg!$A$7:$F$31,6,FALSE)=Prg!$O$2,VLOOKUP(Table1[[#This Row],[sheet]],Prg!$A$7:$F$31,6,FALSE)=Prg!$O$3),"Yes","No")</f>
        <v>No</v>
      </c>
      <c r="AB2579" s="66">
        <v>2023</v>
      </c>
      <c r="AC2579" s="72">
        <v>16</v>
      </c>
      <c r="AD2579" s="66">
        <f ca="1">IF(ISERROR(VLOOKUP(Table1[[#This Row],[item]],INDIRECT("'"&amp;Table1[[#This Row],[sheet]]&amp;"'!$A$8:$T$42"),Table1[[#This Row],[r]],FALSE)),"",VLOOKUP(Table1[[#This Row],[item]],INDIRECT("'"&amp;Table1[[#This Row],[sheet]]&amp;"'!$A$8:$T$42"),Table1[[#This Row],[r]],FALSE))</f>
        <v>0</v>
      </c>
      <c r="AE2579" s="72" t="str">
        <f>IF(VLOOKUP(Table1[[#This Row],[sheet]],Prg!$A$7:$J$31,10,FALSE)="","",VLOOKUP(Table1[[#This Row],[sheet]],Prg!$A$7:$J$31,10,FALSE)*1)</f>
        <v/>
      </c>
      <c r="AF2579" s="72">
        <f>VLOOKUP(Table1[[#This Row],[sheet]],Prg!$A$7:$J$31,5,FALSE)</f>
        <v>0</v>
      </c>
      <c r="AG2579" s="72">
        <f>ROW()</f>
        <v>2579</v>
      </c>
    </row>
    <row r="2580" spans="24:33" hidden="1" x14ac:dyDescent="0.3">
      <c r="X2580" s="66">
        <v>15</v>
      </c>
      <c r="Y2580" s="66" t="s">
        <v>480</v>
      </c>
      <c r="Z2580" s="66" t="s">
        <v>29</v>
      </c>
      <c r="AA2580" s="66" t="str">
        <f>IF(OR(VLOOKUP(Table1[[#This Row],[sheet]],Prg!$A$7:$F$31,6,FALSE)=Prg!$O$2,VLOOKUP(Table1[[#This Row],[sheet]],Prg!$A$7:$F$31,6,FALSE)=Prg!$O$3),"Yes","No")</f>
        <v>No</v>
      </c>
      <c r="AB2580" s="66">
        <v>2023</v>
      </c>
      <c r="AC2580" s="72">
        <v>16</v>
      </c>
      <c r="AD2580" s="66">
        <f ca="1">IF(ISERROR(VLOOKUP(Table1[[#This Row],[item]],INDIRECT("'"&amp;Table1[[#This Row],[sheet]]&amp;"'!$A$8:$T$42"),Table1[[#This Row],[r]],FALSE)),"",VLOOKUP(Table1[[#This Row],[item]],INDIRECT("'"&amp;Table1[[#This Row],[sheet]]&amp;"'!$A$8:$T$42"),Table1[[#This Row],[r]],FALSE))</f>
        <v>0</v>
      </c>
      <c r="AE2580" s="72" t="str">
        <f>IF(VLOOKUP(Table1[[#This Row],[sheet]],Prg!$A$7:$J$31,10,FALSE)="","",VLOOKUP(Table1[[#This Row],[sheet]],Prg!$A$7:$J$31,10,FALSE)*1)</f>
        <v/>
      </c>
      <c r="AF2580" s="72">
        <f>VLOOKUP(Table1[[#This Row],[sheet]],Prg!$A$7:$J$31,5,FALSE)</f>
        <v>0</v>
      </c>
      <c r="AG2580" s="72">
        <f>ROW()</f>
        <v>2580</v>
      </c>
    </row>
    <row r="2581" spans="24:33" hidden="1" x14ac:dyDescent="0.3">
      <c r="X2581" s="66">
        <v>15</v>
      </c>
      <c r="Y2581" s="66" t="s">
        <v>481</v>
      </c>
      <c r="Z2581" s="66" t="s">
        <v>30</v>
      </c>
      <c r="AA2581" s="66" t="str">
        <f>IF(OR(VLOOKUP(Table1[[#This Row],[sheet]],Prg!$A$7:$F$31,6,FALSE)=Prg!$O$2,VLOOKUP(Table1[[#This Row],[sheet]],Prg!$A$7:$F$31,6,FALSE)=Prg!$O$3),"Yes","No")</f>
        <v>No</v>
      </c>
      <c r="AB2581" s="66">
        <v>2023</v>
      </c>
      <c r="AC2581" s="72">
        <v>16</v>
      </c>
      <c r="AD2581" s="66">
        <f ca="1">IF(ISERROR(VLOOKUP(Table1[[#This Row],[item]],INDIRECT("'"&amp;Table1[[#This Row],[sheet]]&amp;"'!$A$8:$T$42"),Table1[[#This Row],[r]],FALSE)),"",VLOOKUP(Table1[[#This Row],[item]],INDIRECT("'"&amp;Table1[[#This Row],[sheet]]&amp;"'!$A$8:$T$42"),Table1[[#This Row],[r]],FALSE))</f>
        <v>0</v>
      </c>
      <c r="AE2581" s="72" t="str">
        <f>IF(VLOOKUP(Table1[[#This Row],[sheet]],Prg!$A$7:$J$31,10,FALSE)="","",VLOOKUP(Table1[[#This Row],[sheet]],Prg!$A$7:$J$31,10,FALSE)*1)</f>
        <v/>
      </c>
      <c r="AF2581" s="72">
        <f>VLOOKUP(Table1[[#This Row],[sheet]],Prg!$A$7:$J$31,5,FALSE)</f>
        <v>0</v>
      </c>
      <c r="AG2581" s="72">
        <f>ROW()</f>
        <v>2581</v>
      </c>
    </row>
    <row r="2582" spans="24:33" hidden="1" x14ac:dyDescent="0.3">
      <c r="X2582" s="66">
        <v>15</v>
      </c>
      <c r="Y2582" s="66" t="s">
        <v>482</v>
      </c>
      <c r="Z2582" s="66" t="s">
        <v>27</v>
      </c>
      <c r="AA2582" s="66" t="str">
        <f>IF(OR(VLOOKUP(Table1[[#This Row],[sheet]],Prg!$A$7:$F$31,6,FALSE)=Prg!$O$2,VLOOKUP(Table1[[#This Row],[sheet]],Prg!$A$7:$F$31,6,FALSE)=Prg!$O$3),"Yes","No")</f>
        <v>No</v>
      </c>
      <c r="AB2582" s="66">
        <v>2023</v>
      </c>
      <c r="AC2582" s="72">
        <v>16</v>
      </c>
      <c r="AD2582" s="66">
        <f ca="1">IF(ISERROR(VLOOKUP(Table1[[#This Row],[item]],INDIRECT("'"&amp;Table1[[#This Row],[sheet]]&amp;"'!$A$8:$T$42"),Table1[[#This Row],[r]],FALSE)),"",VLOOKUP(Table1[[#This Row],[item]],INDIRECT("'"&amp;Table1[[#This Row],[sheet]]&amp;"'!$A$8:$T$42"),Table1[[#This Row],[r]],FALSE))</f>
        <v>0</v>
      </c>
      <c r="AE2582" s="72" t="str">
        <f>IF(VLOOKUP(Table1[[#This Row],[sheet]],Prg!$A$7:$J$31,10,FALSE)="","",VLOOKUP(Table1[[#This Row],[sheet]],Prg!$A$7:$J$31,10,FALSE)*1)</f>
        <v/>
      </c>
      <c r="AF2582" s="72">
        <f>VLOOKUP(Table1[[#This Row],[sheet]],Prg!$A$7:$J$31,5,FALSE)</f>
        <v>0</v>
      </c>
      <c r="AG2582" s="72">
        <f>ROW()</f>
        <v>2582</v>
      </c>
    </row>
    <row r="2583" spans="24:33" hidden="1" x14ac:dyDescent="0.3">
      <c r="X2583" s="66">
        <v>15</v>
      </c>
      <c r="Y2583" s="66" t="s">
        <v>476</v>
      </c>
      <c r="Z2583" s="66" t="s">
        <v>469</v>
      </c>
      <c r="AA2583" s="66" t="str">
        <f>IF(OR(VLOOKUP(Table1[[#This Row],[sheet]],Prg!$A$7:$F$31,6,FALSE)=Prg!$O$2,VLOOKUP(Table1[[#This Row],[sheet]],Prg!$A$7:$F$31,6,FALSE)=Prg!$O$3),"Yes","No")</f>
        <v>No</v>
      </c>
      <c r="AB2583" s="66">
        <v>2023</v>
      </c>
      <c r="AC2583" s="72">
        <v>16</v>
      </c>
      <c r="AD2583" s="66">
        <f ca="1">IF(ISERROR(VLOOKUP(Table1[[#This Row],[item]],INDIRECT("'"&amp;Table1[[#This Row],[sheet]]&amp;"'!$A$8:$T$42"),Table1[[#This Row],[r]],FALSE)),"",VLOOKUP(Table1[[#This Row],[item]],INDIRECT("'"&amp;Table1[[#This Row],[sheet]]&amp;"'!$A$8:$T$42"),Table1[[#This Row],[r]],FALSE))</f>
        <v>0</v>
      </c>
      <c r="AE2583" s="72" t="str">
        <f>IF(VLOOKUP(Table1[[#This Row],[sheet]],Prg!$A$7:$J$31,10,FALSE)="","",VLOOKUP(Table1[[#This Row],[sheet]],Prg!$A$7:$J$31,10,FALSE)*1)</f>
        <v/>
      </c>
      <c r="AF2583" s="72">
        <f>VLOOKUP(Table1[[#This Row],[sheet]],Prg!$A$7:$J$31,5,FALSE)</f>
        <v>0</v>
      </c>
      <c r="AG2583" s="72">
        <f>ROW()</f>
        <v>2583</v>
      </c>
    </row>
    <row r="2584" spans="24:33" hidden="1" x14ac:dyDescent="0.3">
      <c r="X2584" s="66">
        <v>15</v>
      </c>
      <c r="Y2584" s="66" t="s">
        <v>483</v>
      </c>
      <c r="Z2584" s="66" t="s">
        <v>470</v>
      </c>
      <c r="AA2584" s="66" t="str">
        <f>IF(OR(VLOOKUP(Table1[[#This Row],[sheet]],Prg!$A$7:$F$31,6,FALSE)=Prg!$O$2,VLOOKUP(Table1[[#This Row],[sheet]],Prg!$A$7:$F$31,6,FALSE)=Prg!$O$3),"Yes","No")</f>
        <v>No</v>
      </c>
      <c r="AB2584" s="66">
        <v>2023</v>
      </c>
      <c r="AC2584" s="72">
        <v>16</v>
      </c>
      <c r="AD2584" s="66">
        <f ca="1">IF(ISERROR(VLOOKUP(Table1[[#This Row],[item]],INDIRECT("'"&amp;Table1[[#This Row],[sheet]]&amp;"'!$A$8:$T$42"),Table1[[#This Row],[r]],FALSE)),"",VLOOKUP(Table1[[#This Row],[item]],INDIRECT("'"&amp;Table1[[#This Row],[sheet]]&amp;"'!$A$8:$T$42"),Table1[[#This Row],[r]],FALSE))</f>
        <v>0</v>
      </c>
      <c r="AE2584" s="72" t="str">
        <f>IF(VLOOKUP(Table1[[#This Row],[sheet]],Prg!$A$7:$J$31,10,FALSE)="","",VLOOKUP(Table1[[#This Row],[sheet]],Prg!$A$7:$J$31,10,FALSE)*1)</f>
        <v/>
      </c>
      <c r="AF2584" s="72">
        <f>VLOOKUP(Table1[[#This Row],[sheet]],Prg!$A$7:$J$31,5,FALSE)</f>
        <v>0</v>
      </c>
      <c r="AG2584" s="72">
        <f>ROW()</f>
        <v>2584</v>
      </c>
    </row>
    <row r="2585" spans="24:33" hidden="1" x14ac:dyDescent="0.3">
      <c r="X2585" s="66">
        <v>15</v>
      </c>
      <c r="Y2585" s="66" t="s">
        <v>484</v>
      </c>
      <c r="Z2585" s="66" t="s">
        <v>471</v>
      </c>
      <c r="AA2585" s="66" t="str">
        <f>IF(OR(VLOOKUP(Table1[[#This Row],[sheet]],Prg!$A$7:$F$31,6,FALSE)=Prg!$O$2,VLOOKUP(Table1[[#This Row],[sheet]],Prg!$A$7:$F$31,6,FALSE)=Prg!$O$3),"Yes","No")</f>
        <v>No</v>
      </c>
      <c r="AB2585" s="66">
        <v>2023</v>
      </c>
      <c r="AC2585" s="72">
        <v>16</v>
      </c>
      <c r="AD2585" s="66">
        <f ca="1">IF(ISERROR(VLOOKUP(Table1[[#This Row],[item]],INDIRECT("'"&amp;Table1[[#This Row],[sheet]]&amp;"'!$A$8:$T$42"),Table1[[#This Row],[r]],FALSE)),"",VLOOKUP(Table1[[#This Row],[item]],INDIRECT("'"&amp;Table1[[#This Row],[sheet]]&amp;"'!$A$8:$T$42"),Table1[[#This Row],[r]],FALSE))</f>
        <v>0</v>
      </c>
      <c r="AE2585" s="72" t="str">
        <f>IF(VLOOKUP(Table1[[#This Row],[sheet]],Prg!$A$7:$J$31,10,FALSE)="","",VLOOKUP(Table1[[#This Row],[sheet]],Prg!$A$7:$J$31,10,FALSE)*1)</f>
        <v/>
      </c>
      <c r="AF2585" s="72">
        <f>VLOOKUP(Table1[[#This Row],[sheet]],Prg!$A$7:$J$31,5,FALSE)</f>
        <v>0</v>
      </c>
      <c r="AG2585" s="72">
        <f>ROW()</f>
        <v>2585</v>
      </c>
    </row>
    <row r="2586" spans="24:33" hidden="1" x14ac:dyDescent="0.3">
      <c r="X2586" s="66">
        <v>15</v>
      </c>
      <c r="Y2586" s="66" t="s">
        <v>485</v>
      </c>
      <c r="Z2586" s="66" t="s">
        <v>472</v>
      </c>
      <c r="AA2586" s="66" t="str">
        <f>IF(OR(VLOOKUP(Table1[[#This Row],[sheet]],Prg!$A$7:$F$31,6,FALSE)=Prg!$O$2,VLOOKUP(Table1[[#This Row],[sheet]],Prg!$A$7:$F$31,6,FALSE)=Prg!$O$3),"Yes","No")</f>
        <v>No</v>
      </c>
      <c r="AB2586" s="66">
        <v>2023</v>
      </c>
      <c r="AC2586" s="72">
        <v>16</v>
      </c>
      <c r="AD2586" s="66">
        <f ca="1">IF(ISERROR(VLOOKUP(Table1[[#This Row],[item]],INDIRECT("'"&amp;Table1[[#This Row],[sheet]]&amp;"'!$A$8:$T$42"),Table1[[#This Row],[r]],FALSE)),"",VLOOKUP(Table1[[#This Row],[item]],INDIRECT("'"&amp;Table1[[#This Row],[sheet]]&amp;"'!$A$8:$T$42"),Table1[[#This Row],[r]],FALSE))</f>
        <v>0</v>
      </c>
      <c r="AE2586" s="72" t="str">
        <f>IF(VLOOKUP(Table1[[#This Row],[sheet]],Prg!$A$7:$J$31,10,FALSE)="","",VLOOKUP(Table1[[#This Row],[sheet]],Prg!$A$7:$J$31,10,FALSE)*1)</f>
        <v/>
      </c>
      <c r="AF2586" s="72">
        <f>VLOOKUP(Table1[[#This Row],[sheet]],Prg!$A$7:$J$31,5,FALSE)</f>
        <v>0</v>
      </c>
      <c r="AG2586" s="72">
        <f>ROW()</f>
        <v>2586</v>
      </c>
    </row>
    <row r="2587" spans="24:33" hidden="1" x14ac:dyDescent="0.3">
      <c r="X2587" s="66">
        <v>15</v>
      </c>
      <c r="Y2587" s="66" t="s">
        <v>486</v>
      </c>
      <c r="Z2587" s="66" t="s">
        <v>31</v>
      </c>
      <c r="AA2587" s="66" t="str">
        <f>IF(OR(VLOOKUP(Table1[[#This Row],[sheet]],Prg!$A$7:$F$31,6,FALSE)=Prg!$O$2,VLOOKUP(Table1[[#This Row],[sheet]],Prg!$A$7:$F$31,6,FALSE)=Prg!$O$3),"Yes","No")</f>
        <v>No</v>
      </c>
      <c r="AB2587" s="66">
        <v>2023</v>
      </c>
      <c r="AC2587" s="72">
        <v>16</v>
      </c>
      <c r="AD2587" s="66">
        <f ca="1">IF(ISERROR(VLOOKUP(Table1[[#This Row],[item]],INDIRECT("'"&amp;Table1[[#This Row],[sheet]]&amp;"'!$A$8:$T$42"),Table1[[#This Row],[r]],FALSE)),"",VLOOKUP(Table1[[#This Row],[item]],INDIRECT("'"&amp;Table1[[#This Row],[sheet]]&amp;"'!$A$8:$T$42"),Table1[[#This Row],[r]],FALSE))</f>
        <v>0</v>
      </c>
      <c r="AE2587" s="72" t="str">
        <f>IF(VLOOKUP(Table1[[#This Row],[sheet]],Prg!$A$7:$J$31,10,FALSE)="","",VLOOKUP(Table1[[#This Row],[sheet]],Prg!$A$7:$J$31,10,FALSE)*1)</f>
        <v/>
      </c>
      <c r="AF2587" s="72">
        <f>VLOOKUP(Table1[[#This Row],[sheet]],Prg!$A$7:$J$31,5,FALSE)</f>
        <v>0</v>
      </c>
      <c r="AG2587" s="72">
        <f>ROW()</f>
        <v>2587</v>
      </c>
    </row>
    <row r="2588" spans="24:33" hidden="1" x14ac:dyDescent="0.3">
      <c r="X2588" s="66">
        <v>15</v>
      </c>
      <c r="Y2588" s="70" t="s">
        <v>487</v>
      </c>
      <c r="Z2588" s="70" t="s">
        <v>12</v>
      </c>
      <c r="AA2588" s="70" t="str">
        <f>IF(OR(VLOOKUP(Table1[[#This Row],[sheet]],Prg!$A$7:$F$31,6,FALSE)=Prg!$O$2,VLOOKUP(Table1[[#This Row],[sheet]],Prg!$A$7:$F$31,6,FALSE)=Prg!$O$3),"Yes","No")</f>
        <v>No</v>
      </c>
      <c r="AB2588" s="70">
        <v>2024</v>
      </c>
      <c r="AC2588" s="72">
        <v>17</v>
      </c>
      <c r="AD2588" s="66">
        <f ca="1">IF(ISERROR(VLOOKUP(Table1[[#This Row],[item]],INDIRECT("'"&amp;Table1[[#This Row],[sheet]]&amp;"'!$A$8:$T$42"),Table1[[#This Row],[r]],FALSE)),"",VLOOKUP(Table1[[#This Row],[item]],INDIRECT("'"&amp;Table1[[#This Row],[sheet]]&amp;"'!$A$8:$T$42"),Table1[[#This Row],[r]],FALSE))</f>
        <v>0</v>
      </c>
      <c r="AE2588" s="72" t="str">
        <f>IF(VLOOKUP(Table1[[#This Row],[sheet]],Prg!$A$7:$J$31,10,FALSE)="","",VLOOKUP(Table1[[#This Row],[sheet]],Prg!$A$7:$J$31,10,FALSE)*1)</f>
        <v/>
      </c>
      <c r="AF2588" s="72">
        <f>VLOOKUP(Table1[[#This Row],[sheet]],Prg!$A$7:$J$31,5,FALSE)</f>
        <v>0</v>
      </c>
      <c r="AG2588" s="72">
        <f>ROW()</f>
        <v>2588</v>
      </c>
    </row>
    <row r="2589" spans="24:33" hidden="1" x14ac:dyDescent="0.3">
      <c r="X2589" s="66">
        <v>15</v>
      </c>
      <c r="Y2589" s="66" t="s">
        <v>488</v>
      </c>
      <c r="Z2589" s="66" t="s">
        <v>13</v>
      </c>
      <c r="AA2589" s="66" t="str">
        <f>IF(OR(VLOOKUP(Table1[[#This Row],[sheet]],Prg!$A$7:$F$31,6,FALSE)=Prg!$O$2,VLOOKUP(Table1[[#This Row],[sheet]],Prg!$A$7:$F$31,6,FALSE)=Prg!$O$3),"Yes","No")</f>
        <v>No</v>
      </c>
      <c r="AB2589" s="66">
        <v>2024</v>
      </c>
      <c r="AC2589" s="72">
        <v>17</v>
      </c>
      <c r="AD2589" s="66">
        <f ca="1">IF(ISERROR(VLOOKUP(Table1[[#This Row],[item]],INDIRECT("'"&amp;Table1[[#This Row],[sheet]]&amp;"'!$A$8:$T$42"),Table1[[#This Row],[r]],FALSE)),"",VLOOKUP(Table1[[#This Row],[item]],INDIRECT("'"&amp;Table1[[#This Row],[sheet]]&amp;"'!$A$8:$T$42"),Table1[[#This Row],[r]],FALSE))</f>
        <v>0</v>
      </c>
      <c r="AE2589" s="72" t="str">
        <f>IF(VLOOKUP(Table1[[#This Row],[sheet]],Prg!$A$7:$J$31,10,FALSE)="","",VLOOKUP(Table1[[#This Row],[sheet]],Prg!$A$7:$J$31,10,FALSE)*1)</f>
        <v/>
      </c>
      <c r="AF2589" s="72">
        <f>VLOOKUP(Table1[[#This Row],[sheet]],Prg!$A$7:$J$31,5,FALSE)</f>
        <v>0</v>
      </c>
      <c r="AG2589" s="72">
        <f>ROW()</f>
        <v>2589</v>
      </c>
    </row>
    <row r="2590" spans="24:33" hidden="1" x14ac:dyDescent="0.3">
      <c r="X2590" s="66">
        <v>15</v>
      </c>
      <c r="Y2590" s="66" t="s">
        <v>489</v>
      </c>
      <c r="Z2590" s="66" t="s">
        <v>14</v>
      </c>
      <c r="AA2590" s="66" t="str">
        <f>IF(OR(VLOOKUP(Table1[[#This Row],[sheet]],Prg!$A$7:$F$31,6,FALSE)=Prg!$O$2,VLOOKUP(Table1[[#This Row],[sheet]],Prg!$A$7:$F$31,6,FALSE)=Prg!$O$3),"Yes","No")</f>
        <v>No</v>
      </c>
      <c r="AB2590" s="66">
        <v>2024</v>
      </c>
      <c r="AC2590" s="72">
        <v>17</v>
      </c>
      <c r="AD2590" s="66">
        <f ca="1">IF(ISERROR(VLOOKUP(Table1[[#This Row],[item]],INDIRECT("'"&amp;Table1[[#This Row],[sheet]]&amp;"'!$A$8:$T$42"),Table1[[#This Row],[r]],FALSE)),"",VLOOKUP(Table1[[#This Row],[item]],INDIRECT("'"&amp;Table1[[#This Row],[sheet]]&amp;"'!$A$8:$T$42"),Table1[[#This Row],[r]],FALSE))</f>
        <v>0</v>
      </c>
      <c r="AE2590" s="72" t="str">
        <f>IF(VLOOKUP(Table1[[#This Row],[sheet]],Prg!$A$7:$J$31,10,FALSE)="","",VLOOKUP(Table1[[#This Row],[sheet]],Prg!$A$7:$J$31,10,FALSE)*1)</f>
        <v/>
      </c>
      <c r="AF2590" s="72">
        <f>VLOOKUP(Table1[[#This Row],[sheet]],Prg!$A$7:$J$31,5,FALSE)</f>
        <v>0</v>
      </c>
      <c r="AG2590" s="72">
        <f>ROW()</f>
        <v>2590</v>
      </c>
    </row>
    <row r="2591" spans="24:33" hidden="1" x14ac:dyDescent="0.3">
      <c r="X2591" s="66">
        <v>15</v>
      </c>
      <c r="Y2591" s="66" t="s">
        <v>490</v>
      </c>
      <c r="Z2591" s="66" t="s">
        <v>464</v>
      </c>
      <c r="AA2591" s="66" t="str">
        <f>IF(OR(VLOOKUP(Table1[[#This Row],[sheet]],Prg!$A$7:$F$31,6,FALSE)=Prg!$O$2,VLOOKUP(Table1[[#This Row],[sheet]],Prg!$A$7:$F$31,6,FALSE)=Prg!$O$3),"Yes","No")</f>
        <v>No</v>
      </c>
      <c r="AB2591" s="66">
        <v>2024</v>
      </c>
      <c r="AC2591" s="72">
        <v>17</v>
      </c>
      <c r="AD2591" s="66">
        <f ca="1">IF(ISERROR(VLOOKUP(Table1[[#This Row],[item]],INDIRECT("'"&amp;Table1[[#This Row],[sheet]]&amp;"'!$A$8:$T$42"),Table1[[#This Row],[r]],FALSE)),"",VLOOKUP(Table1[[#This Row],[item]],INDIRECT("'"&amp;Table1[[#This Row],[sheet]]&amp;"'!$A$8:$T$42"),Table1[[#This Row],[r]],FALSE))</f>
        <v>0</v>
      </c>
      <c r="AE2591" s="72" t="str">
        <f>IF(VLOOKUP(Table1[[#This Row],[sheet]],Prg!$A$7:$J$31,10,FALSE)="","",VLOOKUP(Table1[[#This Row],[sheet]],Prg!$A$7:$J$31,10,FALSE)*1)</f>
        <v/>
      </c>
      <c r="AF2591" s="72">
        <f>VLOOKUP(Table1[[#This Row],[sheet]],Prg!$A$7:$J$31,5,FALSE)</f>
        <v>0</v>
      </c>
      <c r="AG2591" s="72">
        <f>ROW()</f>
        <v>2591</v>
      </c>
    </row>
    <row r="2592" spans="24:33" hidden="1" x14ac:dyDescent="0.3">
      <c r="X2592" s="66">
        <v>15</v>
      </c>
      <c r="Y2592" s="66" t="s">
        <v>491</v>
      </c>
      <c r="Z2592" s="66" t="s">
        <v>15</v>
      </c>
      <c r="AA2592" s="66" t="str">
        <f>IF(OR(VLOOKUP(Table1[[#This Row],[sheet]],Prg!$A$7:$F$31,6,FALSE)=Prg!$O$2,VLOOKUP(Table1[[#This Row],[sheet]],Prg!$A$7:$F$31,6,FALSE)=Prg!$O$3),"Yes","No")</f>
        <v>No</v>
      </c>
      <c r="AB2592" s="66">
        <v>2024</v>
      </c>
      <c r="AC2592" s="72">
        <v>17</v>
      </c>
      <c r="AD2592" s="66">
        <f ca="1">IF(ISERROR(VLOOKUP(Table1[[#This Row],[item]],INDIRECT("'"&amp;Table1[[#This Row],[sheet]]&amp;"'!$A$8:$T$42"),Table1[[#This Row],[r]],FALSE)),"",VLOOKUP(Table1[[#This Row],[item]],INDIRECT("'"&amp;Table1[[#This Row],[sheet]]&amp;"'!$A$8:$T$42"),Table1[[#This Row],[r]],FALSE))</f>
        <v>0</v>
      </c>
      <c r="AE2592" s="72" t="str">
        <f>IF(VLOOKUP(Table1[[#This Row],[sheet]],Prg!$A$7:$J$31,10,FALSE)="","",VLOOKUP(Table1[[#This Row],[sheet]],Prg!$A$7:$J$31,10,FALSE)*1)</f>
        <v/>
      </c>
      <c r="AF2592" s="72">
        <f>VLOOKUP(Table1[[#This Row],[sheet]],Prg!$A$7:$J$31,5,FALSE)</f>
        <v>0</v>
      </c>
      <c r="AG2592" s="72">
        <f>ROW()</f>
        <v>2592</v>
      </c>
    </row>
    <row r="2593" spans="24:33" hidden="1" x14ac:dyDescent="0.3">
      <c r="X2593" s="66">
        <v>15</v>
      </c>
      <c r="Y2593" s="66" t="s">
        <v>492</v>
      </c>
      <c r="Z2593" s="66" t="s">
        <v>16</v>
      </c>
      <c r="AA2593" s="66" t="str">
        <f>IF(OR(VLOOKUP(Table1[[#This Row],[sheet]],Prg!$A$7:$F$31,6,FALSE)=Prg!$O$2,VLOOKUP(Table1[[#This Row],[sheet]],Prg!$A$7:$F$31,6,FALSE)=Prg!$O$3),"Yes","No")</f>
        <v>No</v>
      </c>
      <c r="AB2593" s="66">
        <v>2024</v>
      </c>
      <c r="AC2593" s="72">
        <v>17</v>
      </c>
      <c r="AD2593" s="66">
        <f ca="1">IF(ISERROR(VLOOKUP(Table1[[#This Row],[item]],INDIRECT("'"&amp;Table1[[#This Row],[sheet]]&amp;"'!$A$8:$T$42"),Table1[[#This Row],[r]],FALSE)),"",VLOOKUP(Table1[[#This Row],[item]],INDIRECT("'"&amp;Table1[[#This Row],[sheet]]&amp;"'!$A$8:$T$42"),Table1[[#This Row],[r]],FALSE))</f>
        <v>0</v>
      </c>
      <c r="AE2593" s="72" t="str">
        <f>IF(VLOOKUP(Table1[[#This Row],[sheet]],Prg!$A$7:$J$31,10,FALSE)="","",VLOOKUP(Table1[[#This Row],[sheet]],Prg!$A$7:$J$31,10,FALSE)*1)</f>
        <v/>
      </c>
      <c r="AF2593" s="72">
        <f>VLOOKUP(Table1[[#This Row],[sheet]],Prg!$A$7:$J$31,5,FALSE)</f>
        <v>0</v>
      </c>
      <c r="AG2593" s="72">
        <f>ROW()</f>
        <v>2593</v>
      </c>
    </row>
    <row r="2594" spans="24:33" hidden="1" x14ac:dyDescent="0.3">
      <c r="X2594" s="66">
        <v>15</v>
      </c>
      <c r="Y2594" s="66" t="s">
        <v>493</v>
      </c>
      <c r="Z2594" s="66" t="s">
        <v>17</v>
      </c>
      <c r="AA2594" s="66" t="str">
        <f>IF(OR(VLOOKUP(Table1[[#This Row],[sheet]],Prg!$A$7:$F$31,6,FALSE)=Prg!$O$2,VLOOKUP(Table1[[#This Row],[sheet]],Prg!$A$7:$F$31,6,FALSE)=Prg!$O$3),"Yes","No")</f>
        <v>No</v>
      </c>
      <c r="AB2594" s="66">
        <v>2024</v>
      </c>
      <c r="AC2594" s="72">
        <v>17</v>
      </c>
      <c r="AD2594" s="66">
        <f ca="1">IF(ISERROR(VLOOKUP(Table1[[#This Row],[item]],INDIRECT("'"&amp;Table1[[#This Row],[sheet]]&amp;"'!$A$8:$T$42"),Table1[[#This Row],[r]],FALSE)),"",VLOOKUP(Table1[[#This Row],[item]],INDIRECT("'"&amp;Table1[[#This Row],[sheet]]&amp;"'!$A$8:$T$42"),Table1[[#This Row],[r]],FALSE))</f>
        <v>0</v>
      </c>
      <c r="AE2594" s="72" t="str">
        <f>IF(VLOOKUP(Table1[[#This Row],[sheet]],Prg!$A$7:$J$31,10,FALSE)="","",VLOOKUP(Table1[[#This Row],[sheet]],Prg!$A$7:$J$31,10,FALSE)*1)</f>
        <v/>
      </c>
      <c r="AF2594" s="72">
        <f>VLOOKUP(Table1[[#This Row],[sheet]],Prg!$A$7:$J$31,5,FALSE)</f>
        <v>0</v>
      </c>
      <c r="AG2594" s="72">
        <f>ROW()</f>
        <v>2594</v>
      </c>
    </row>
    <row r="2595" spans="24:33" hidden="1" x14ac:dyDescent="0.3">
      <c r="X2595" s="66">
        <v>15</v>
      </c>
      <c r="Y2595" s="66" t="s">
        <v>494</v>
      </c>
      <c r="Z2595" s="66" t="s">
        <v>465</v>
      </c>
      <c r="AA2595" s="66" t="str">
        <f>IF(OR(VLOOKUP(Table1[[#This Row],[sheet]],Prg!$A$7:$F$31,6,FALSE)=Prg!$O$2,VLOOKUP(Table1[[#This Row],[sheet]],Prg!$A$7:$F$31,6,FALSE)=Prg!$O$3),"Yes","No")</f>
        <v>No</v>
      </c>
      <c r="AB2595" s="66">
        <v>2024</v>
      </c>
      <c r="AC2595" s="72">
        <v>17</v>
      </c>
      <c r="AD2595" s="66">
        <f ca="1">IF(ISERROR(VLOOKUP(Table1[[#This Row],[item]],INDIRECT("'"&amp;Table1[[#This Row],[sheet]]&amp;"'!$A$8:$T$42"),Table1[[#This Row],[r]],FALSE)),"",VLOOKUP(Table1[[#This Row],[item]],INDIRECT("'"&amp;Table1[[#This Row],[sheet]]&amp;"'!$A$8:$T$42"),Table1[[#This Row],[r]],FALSE))</f>
        <v>0</v>
      </c>
      <c r="AE2595" s="72" t="str">
        <f>IF(VLOOKUP(Table1[[#This Row],[sheet]],Prg!$A$7:$J$31,10,FALSE)="","",VLOOKUP(Table1[[#This Row],[sheet]],Prg!$A$7:$J$31,10,FALSE)*1)</f>
        <v/>
      </c>
      <c r="AF2595" s="72">
        <f>VLOOKUP(Table1[[#This Row],[sheet]],Prg!$A$7:$J$31,5,FALSE)</f>
        <v>0</v>
      </c>
      <c r="AG2595" s="72">
        <f>ROW()</f>
        <v>2595</v>
      </c>
    </row>
    <row r="2596" spans="24:33" hidden="1" x14ac:dyDescent="0.3">
      <c r="X2596" s="66">
        <v>15</v>
      </c>
      <c r="Y2596" s="66" t="s">
        <v>495</v>
      </c>
      <c r="Z2596" s="66" t="s">
        <v>18</v>
      </c>
      <c r="AA2596" s="66" t="str">
        <f>IF(OR(VLOOKUP(Table1[[#This Row],[sheet]],Prg!$A$7:$F$31,6,FALSE)=Prg!$O$2,VLOOKUP(Table1[[#This Row],[sheet]],Prg!$A$7:$F$31,6,FALSE)=Prg!$O$3),"Yes","No")</f>
        <v>No</v>
      </c>
      <c r="AB2596" s="66">
        <v>2024</v>
      </c>
      <c r="AC2596" s="72">
        <v>17</v>
      </c>
      <c r="AD2596" s="66">
        <f ca="1">IF(ISERROR(VLOOKUP(Table1[[#This Row],[item]],INDIRECT("'"&amp;Table1[[#This Row],[sheet]]&amp;"'!$A$8:$T$42"),Table1[[#This Row],[r]],FALSE)),"",VLOOKUP(Table1[[#This Row],[item]],INDIRECT("'"&amp;Table1[[#This Row],[sheet]]&amp;"'!$A$8:$T$42"),Table1[[#This Row],[r]],FALSE))</f>
        <v>0</v>
      </c>
      <c r="AE2596" s="72" t="str">
        <f>IF(VLOOKUP(Table1[[#This Row],[sheet]],Prg!$A$7:$J$31,10,FALSE)="","",VLOOKUP(Table1[[#This Row],[sheet]],Prg!$A$7:$J$31,10,FALSE)*1)</f>
        <v/>
      </c>
      <c r="AF2596" s="72">
        <f>VLOOKUP(Table1[[#This Row],[sheet]],Prg!$A$7:$J$31,5,FALSE)</f>
        <v>0</v>
      </c>
      <c r="AG2596" s="72">
        <f>ROW()</f>
        <v>2596</v>
      </c>
    </row>
    <row r="2597" spans="24:33" hidden="1" x14ac:dyDescent="0.3">
      <c r="X2597" s="66">
        <v>15</v>
      </c>
      <c r="Y2597" s="66" t="s">
        <v>496</v>
      </c>
      <c r="Z2597" s="66" t="s">
        <v>19</v>
      </c>
      <c r="AA2597" s="66" t="str">
        <f>IF(OR(VLOOKUP(Table1[[#This Row],[sheet]],Prg!$A$7:$F$31,6,FALSE)=Prg!$O$2,VLOOKUP(Table1[[#This Row],[sheet]],Prg!$A$7:$F$31,6,FALSE)=Prg!$O$3),"Yes","No")</f>
        <v>No</v>
      </c>
      <c r="AB2597" s="66">
        <v>2024</v>
      </c>
      <c r="AC2597" s="72">
        <v>17</v>
      </c>
      <c r="AD2597" s="66">
        <f ca="1">IF(ISERROR(VLOOKUP(Table1[[#This Row],[item]],INDIRECT("'"&amp;Table1[[#This Row],[sheet]]&amp;"'!$A$8:$T$42"),Table1[[#This Row],[r]],FALSE)),"",VLOOKUP(Table1[[#This Row],[item]],INDIRECT("'"&amp;Table1[[#This Row],[sheet]]&amp;"'!$A$8:$T$42"),Table1[[#This Row],[r]],FALSE))</f>
        <v>0</v>
      </c>
      <c r="AE2597" s="72" t="str">
        <f>IF(VLOOKUP(Table1[[#This Row],[sheet]],Prg!$A$7:$J$31,10,FALSE)="","",VLOOKUP(Table1[[#This Row],[sheet]],Prg!$A$7:$J$31,10,FALSE)*1)</f>
        <v/>
      </c>
      <c r="AF2597" s="72">
        <f>VLOOKUP(Table1[[#This Row],[sheet]],Prg!$A$7:$J$31,5,FALSE)</f>
        <v>0</v>
      </c>
      <c r="AG2597" s="72">
        <f>ROW()</f>
        <v>2597</v>
      </c>
    </row>
    <row r="2598" spans="24:33" hidden="1" x14ac:dyDescent="0.3">
      <c r="X2598" s="66">
        <v>15</v>
      </c>
      <c r="Y2598" s="66" t="s">
        <v>497</v>
      </c>
      <c r="Z2598" s="66" t="s">
        <v>20</v>
      </c>
      <c r="AA2598" s="66" t="str">
        <f>IF(OR(VLOOKUP(Table1[[#This Row],[sheet]],Prg!$A$7:$F$31,6,FALSE)=Prg!$O$2,VLOOKUP(Table1[[#This Row],[sheet]],Prg!$A$7:$F$31,6,FALSE)=Prg!$O$3),"Yes","No")</f>
        <v>No</v>
      </c>
      <c r="AB2598" s="66">
        <v>2024</v>
      </c>
      <c r="AC2598" s="72">
        <v>17</v>
      </c>
      <c r="AD2598" s="66">
        <f ca="1">IF(ISERROR(VLOOKUP(Table1[[#This Row],[item]],INDIRECT("'"&amp;Table1[[#This Row],[sheet]]&amp;"'!$A$8:$T$42"),Table1[[#This Row],[r]],FALSE)),"",VLOOKUP(Table1[[#This Row],[item]],INDIRECT("'"&amp;Table1[[#This Row],[sheet]]&amp;"'!$A$8:$T$42"),Table1[[#This Row],[r]],FALSE))</f>
        <v>0</v>
      </c>
      <c r="AE2598" s="72" t="str">
        <f>IF(VLOOKUP(Table1[[#This Row],[sheet]],Prg!$A$7:$J$31,10,FALSE)="","",VLOOKUP(Table1[[#This Row],[sheet]],Prg!$A$7:$J$31,10,FALSE)*1)</f>
        <v/>
      </c>
      <c r="AF2598" s="72">
        <f>VLOOKUP(Table1[[#This Row],[sheet]],Prg!$A$7:$J$31,5,FALSE)</f>
        <v>0</v>
      </c>
      <c r="AG2598" s="72">
        <f>ROW()</f>
        <v>2598</v>
      </c>
    </row>
    <row r="2599" spans="24:33" hidden="1" x14ac:dyDescent="0.3">
      <c r="X2599" s="66">
        <v>15</v>
      </c>
      <c r="Y2599" s="66" t="s">
        <v>498</v>
      </c>
      <c r="Z2599" s="66" t="s">
        <v>466</v>
      </c>
      <c r="AA2599" s="66" t="str">
        <f>IF(OR(VLOOKUP(Table1[[#This Row],[sheet]],Prg!$A$7:$F$31,6,FALSE)=Prg!$O$2,VLOOKUP(Table1[[#This Row],[sheet]],Prg!$A$7:$F$31,6,FALSE)=Prg!$O$3),"Yes","No")</f>
        <v>No</v>
      </c>
      <c r="AB2599" s="66">
        <v>2024</v>
      </c>
      <c r="AC2599" s="72">
        <v>17</v>
      </c>
      <c r="AD2599" s="66">
        <f ca="1">IF(ISERROR(VLOOKUP(Table1[[#This Row],[item]],INDIRECT("'"&amp;Table1[[#This Row],[sheet]]&amp;"'!$A$8:$T$42"),Table1[[#This Row],[r]],FALSE)),"",VLOOKUP(Table1[[#This Row],[item]],INDIRECT("'"&amp;Table1[[#This Row],[sheet]]&amp;"'!$A$8:$T$42"),Table1[[#This Row],[r]],FALSE))</f>
        <v>0</v>
      </c>
      <c r="AE2599" s="72" t="str">
        <f>IF(VLOOKUP(Table1[[#This Row],[sheet]],Prg!$A$7:$J$31,10,FALSE)="","",VLOOKUP(Table1[[#This Row],[sheet]],Prg!$A$7:$J$31,10,FALSE)*1)</f>
        <v/>
      </c>
      <c r="AF2599" s="72">
        <f>VLOOKUP(Table1[[#This Row],[sheet]],Prg!$A$7:$J$31,5,FALSE)</f>
        <v>0</v>
      </c>
      <c r="AG2599" s="72">
        <f>ROW()</f>
        <v>2599</v>
      </c>
    </row>
    <row r="2600" spans="24:33" hidden="1" x14ac:dyDescent="0.3">
      <c r="X2600" s="66">
        <v>15</v>
      </c>
      <c r="Y2600" s="66" t="s">
        <v>499</v>
      </c>
      <c r="Z2600" s="66" t="s">
        <v>21</v>
      </c>
      <c r="AA2600" s="66" t="str">
        <f>IF(OR(VLOOKUP(Table1[[#This Row],[sheet]],Prg!$A$7:$F$31,6,FALSE)=Prg!$O$2,VLOOKUP(Table1[[#This Row],[sheet]],Prg!$A$7:$F$31,6,FALSE)=Prg!$O$3),"Yes","No")</f>
        <v>No</v>
      </c>
      <c r="AB2600" s="66">
        <v>2024</v>
      </c>
      <c r="AC2600" s="72">
        <v>17</v>
      </c>
      <c r="AD2600" s="66">
        <f ca="1">IF(ISERROR(VLOOKUP(Table1[[#This Row],[item]],INDIRECT("'"&amp;Table1[[#This Row],[sheet]]&amp;"'!$A$8:$T$42"),Table1[[#This Row],[r]],FALSE)),"",VLOOKUP(Table1[[#This Row],[item]],INDIRECT("'"&amp;Table1[[#This Row],[sheet]]&amp;"'!$A$8:$T$42"),Table1[[#This Row],[r]],FALSE))</f>
        <v>0</v>
      </c>
      <c r="AE2600" s="72" t="str">
        <f>IF(VLOOKUP(Table1[[#This Row],[sheet]],Prg!$A$7:$J$31,10,FALSE)="","",VLOOKUP(Table1[[#This Row],[sheet]],Prg!$A$7:$J$31,10,FALSE)*1)</f>
        <v/>
      </c>
      <c r="AF2600" s="72">
        <f>VLOOKUP(Table1[[#This Row],[sheet]],Prg!$A$7:$J$31,5,FALSE)</f>
        <v>0</v>
      </c>
      <c r="AG2600" s="72">
        <f>ROW()</f>
        <v>2600</v>
      </c>
    </row>
    <row r="2601" spans="24:33" hidden="1" x14ac:dyDescent="0.3">
      <c r="X2601" s="66">
        <v>15</v>
      </c>
      <c r="Y2601" s="66" t="s">
        <v>500</v>
      </c>
      <c r="Z2601" s="66" t="s">
        <v>22</v>
      </c>
      <c r="AA2601" s="66" t="str">
        <f>IF(OR(VLOOKUP(Table1[[#This Row],[sheet]],Prg!$A$7:$F$31,6,FALSE)=Prg!$O$2,VLOOKUP(Table1[[#This Row],[sheet]],Prg!$A$7:$F$31,6,FALSE)=Prg!$O$3),"Yes","No")</f>
        <v>No</v>
      </c>
      <c r="AB2601" s="66">
        <v>2024</v>
      </c>
      <c r="AC2601" s="72">
        <v>17</v>
      </c>
      <c r="AD2601" s="66">
        <f ca="1">IF(ISERROR(VLOOKUP(Table1[[#This Row],[item]],INDIRECT("'"&amp;Table1[[#This Row],[sheet]]&amp;"'!$A$8:$T$42"),Table1[[#This Row],[r]],FALSE)),"",VLOOKUP(Table1[[#This Row],[item]],INDIRECT("'"&amp;Table1[[#This Row],[sheet]]&amp;"'!$A$8:$T$42"),Table1[[#This Row],[r]],FALSE))</f>
        <v>0</v>
      </c>
      <c r="AE2601" s="72" t="str">
        <f>IF(VLOOKUP(Table1[[#This Row],[sheet]],Prg!$A$7:$J$31,10,FALSE)="","",VLOOKUP(Table1[[#This Row],[sheet]],Prg!$A$7:$J$31,10,FALSE)*1)</f>
        <v/>
      </c>
      <c r="AF2601" s="72">
        <f>VLOOKUP(Table1[[#This Row],[sheet]],Prg!$A$7:$J$31,5,FALSE)</f>
        <v>0</v>
      </c>
      <c r="AG2601" s="72">
        <f>ROW()</f>
        <v>2601</v>
      </c>
    </row>
    <row r="2602" spans="24:33" hidden="1" x14ac:dyDescent="0.3">
      <c r="X2602" s="66">
        <v>15</v>
      </c>
      <c r="Y2602" s="66" t="s">
        <v>501</v>
      </c>
      <c r="Z2602" s="66" t="s">
        <v>23</v>
      </c>
      <c r="AA2602" s="66" t="str">
        <f>IF(OR(VLOOKUP(Table1[[#This Row],[sheet]],Prg!$A$7:$F$31,6,FALSE)=Prg!$O$2,VLOOKUP(Table1[[#This Row],[sheet]],Prg!$A$7:$F$31,6,FALSE)=Prg!$O$3),"Yes","No")</f>
        <v>No</v>
      </c>
      <c r="AB2602" s="66">
        <v>2024</v>
      </c>
      <c r="AC2602" s="72">
        <v>17</v>
      </c>
      <c r="AD2602" s="66">
        <f ca="1">IF(ISERROR(VLOOKUP(Table1[[#This Row],[item]],INDIRECT("'"&amp;Table1[[#This Row],[sheet]]&amp;"'!$A$8:$T$42"),Table1[[#This Row],[r]],FALSE)),"",VLOOKUP(Table1[[#This Row],[item]],INDIRECT("'"&amp;Table1[[#This Row],[sheet]]&amp;"'!$A$8:$T$42"),Table1[[#This Row],[r]],FALSE))</f>
        <v>0</v>
      </c>
      <c r="AE2602" s="72" t="str">
        <f>IF(VLOOKUP(Table1[[#This Row],[sheet]],Prg!$A$7:$J$31,10,FALSE)="","",VLOOKUP(Table1[[#This Row],[sheet]],Prg!$A$7:$J$31,10,FALSE)*1)</f>
        <v/>
      </c>
      <c r="AF2602" s="72">
        <f>VLOOKUP(Table1[[#This Row],[sheet]],Prg!$A$7:$J$31,5,FALSE)</f>
        <v>0</v>
      </c>
      <c r="AG2602" s="72">
        <f>ROW()</f>
        <v>2602</v>
      </c>
    </row>
    <row r="2603" spans="24:33" hidden="1" x14ac:dyDescent="0.3">
      <c r="X2603" s="66">
        <v>15</v>
      </c>
      <c r="Y2603" s="66" t="s">
        <v>502</v>
      </c>
      <c r="Z2603" s="66" t="s">
        <v>467</v>
      </c>
      <c r="AA2603" s="66" t="str">
        <f>IF(OR(VLOOKUP(Table1[[#This Row],[sheet]],Prg!$A$7:$F$31,6,FALSE)=Prg!$O$2,VLOOKUP(Table1[[#This Row],[sheet]],Prg!$A$7:$F$31,6,FALSE)=Prg!$O$3),"Yes","No")</f>
        <v>No</v>
      </c>
      <c r="AB2603" s="66">
        <v>2024</v>
      </c>
      <c r="AC2603" s="72">
        <v>17</v>
      </c>
      <c r="AD2603" s="66">
        <f ca="1">IF(ISERROR(VLOOKUP(Table1[[#This Row],[item]],INDIRECT("'"&amp;Table1[[#This Row],[sheet]]&amp;"'!$A$8:$T$42"),Table1[[#This Row],[r]],FALSE)),"",VLOOKUP(Table1[[#This Row],[item]],INDIRECT("'"&amp;Table1[[#This Row],[sheet]]&amp;"'!$A$8:$T$42"),Table1[[#This Row],[r]],FALSE))</f>
        <v>0</v>
      </c>
      <c r="AE2603" s="72" t="str">
        <f>IF(VLOOKUP(Table1[[#This Row],[sheet]],Prg!$A$7:$J$31,10,FALSE)="","",VLOOKUP(Table1[[#This Row],[sheet]],Prg!$A$7:$J$31,10,FALSE)*1)</f>
        <v/>
      </c>
      <c r="AF2603" s="72">
        <f>VLOOKUP(Table1[[#This Row],[sheet]],Prg!$A$7:$J$31,5,FALSE)</f>
        <v>0</v>
      </c>
      <c r="AG2603" s="72">
        <f>ROW()</f>
        <v>2603</v>
      </c>
    </row>
    <row r="2604" spans="24:33" hidden="1" x14ac:dyDescent="0.3">
      <c r="X2604" s="66">
        <v>15</v>
      </c>
      <c r="Y2604" s="66" t="s">
        <v>473</v>
      </c>
      <c r="Z2604" s="66" t="s">
        <v>1</v>
      </c>
      <c r="AA2604" s="66" t="str">
        <f>IF(OR(VLOOKUP(Table1[[#This Row],[sheet]],Prg!$A$7:$F$31,6,FALSE)=Prg!$O$2,VLOOKUP(Table1[[#This Row],[sheet]],Prg!$A$7:$F$31,6,FALSE)=Prg!$O$3),"Yes","No")</f>
        <v>No</v>
      </c>
      <c r="AB2604" s="66">
        <v>2024</v>
      </c>
      <c r="AC2604" s="72">
        <v>17</v>
      </c>
      <c r="AD2604" s="66">
        <f ca="1">IF(ISERROR(VLOOKUP(Table1[[#This Row],[item]],INDIRECT("'"&amp;Table1[[#This Row],[sheet]]&amp;"'!$A$8:$T$42"),Table1[[#This Row],[r]],FALSE)),"",VLOOKUP(Table1[[#This Row],[item]],INDIRECT("'"&amp;Table1[[#This Row],[sheet]]&amp;"'!$A$8:$T$42"),Table1[[#This Row],[r]],FALSE))</f>
        <v>0</v>
      </c>
      <c r="AE2604" s="72" t="str">
        <f>IF(VLOOKUP(Table1[[#This Row],[sheet]],Prg!$A$7:$J$31,10,FALSE)="","",VLOOKUP(Table1[[#This Row],[sheet]],Prg!$A$7:$J$31,10,FALSE)*1)</f>
        <v/>
      </c>
      <c r="AF2604" s="72">
        <f>VLOOKUP(Table1[[#This Row],[sheet]],Prg!$A$7:$J$31,5,FALSE)</f>
        <v>0</v>
      </c>
      <c r="AG2604" s="72">
        <f>ROW()</f>
        <v>2604</v>
      </c>
    </row>
    <row r="2605" spans="24:33" hidden="1" x14ac:dyDescent="0.3">
      <c r="X2605" s="66">
        <v>15</v>
      </c>
      <c r="Y2605" s="66" t="s">
        <v>474</v>
      </c>
      <c r="Z2605" s="66" t="s">
        <v>24</v>
      </c>
      <c r="AA2605" s="66" t="str">
        <f>IF(OR(VLOOKUP(Table1[[#This Row],[sheet]],Prg!$A$7:$F$31,6,FALSE)=Prg!$O$2,VLOOKUP(Table1[[#This Row],[sheet]],Prg!$A$7:$F$31,6,FALSE)=Prg!$O$3),"Yes","No")</f>
        <v>No</v>
      </c>
      <c r="AB2605" s="66">
        <v>2024</v>
      </c>
      <c r="AC2605" s="72">
        <v>17</v>
      </c>
      <c r="AD2605" s="66">
        <f ca="1">IF(ISERROR(VLOOKUP(Table1[[#This Row],[item]],INDIRECT("'"&amp;Table1[[#This Row],[sheet]]&amp;"'!$A$8:$T$42"),Table1[[#This Row],[r]],FALSE)),"",VLOOKUP(Table1[[#This Row],[item]],INDIRECT("'"&amp;Table1[[#This Row],[sheet]]&amp;"'!$A$8:$T$42"),Table1[[#This Row],[r]],FALSE))</f>
        <v>0</v>
      </c>
      <c r="AE2605" s="72" t="str">
        <f>IF(VLOOKUP(Table1[[#This Row],[sheet]],Prg!$A$7:$J$31,10,FALSE)="","",VLOOKUP(Table1[[#This Row],[sheet]],Prg!$A$7:$J$31,10,FALSE)*1)</f>
        <v/>
      </c>
      <c r="AF2605" s="72">
        <f>VLOOKUP(Table1[[#This Row],[sheet]],Prg!$A$7:$J$31,5,FALSE)</f>
        <v>0</v>
      </c>
      <c r="AG2605" s="72">
        <f>ROW()</f>
        <v>2605</v>
      </c>
    </row>
    <row r="2606" spans="24:33" hidden="1" x14ac:dyDescent="0.3">
      <c r="X2606" s="66">
        <v>15</v>
      </c>
      <c r="Y2606" s="66" t="s">
        <v>477</v>
      </c>
      <c r="Z2606" s="66" t="s">
        <v>25</v>
      </c>
      <c r="AA2606" s="66" t="str">
        <f>IF(OR(VLOOKUP(Table1[[#This Row],[sheet]],Prg!$A$7:$F$31,6,FALSE)=Prg!$O$2,VLOOKUP(Table1[[#This Row],[sheet]],Prg!$A$7:$F$31,6,FALSE)=Prg!$O$3),"Yes","No")</f>
        <v>No</v>
      </c>
      <c r="AB2606" s="66">
        <v>2024</v>
      </c>
      <c r="AC2606" s="72">
        <v>17</v>
      </c>
      <c r="AD2606" s="66">
        <f ca="1">IF(ISERROR(VLOOKUP(Table1[[#This Row],[item]],INDIRECT("'"&amp;Table1[[#This Row],[sheet]]&amp;"'!$A$8:$T$42"),Table1[[#This Row],[r]],FALSE)),"",VLOOKUP(Table1[[#This Row],[item]],INDIRECT("'"&amp;Table1[[#This Row],[sheet]]&amp;"'!$A$8:$T$42"),Table1[[#This Row],[r]],FALSE))</f>
        <v>0</v>
      </c>
      <c r="AE2606" s="72" t="str">
        <f>IF(VLOOKUP(Table1[[#This Row],[sheet]],Prg!$A$7:$J$31,10,FALSE)="","",VLOOKUP(Table1[[#This Row],[sheet]],Prg!$A$7:$J$31,10,FALSE)*1)</f>
        <v/>
      </c>
      <c r="AF2606" s="72">
        <f>VLOOKUP(Table1[[#This Row],[sheet]],Prg!$A$7:$J$31,5,FALSE)</f>
        <v>0</v>
      </c>
      <c r="AG2606" s="72">
        <f>ROW()</f>
        <v>2606</v>
      </c>
    </row>
    <row r="2607" spans="24:33" hidden="1" x14ac:dyDescent="0.3">
      <c r="X2607" s="66">
        <v>15</v>
      </c>
      <c r="Y2607" s="66" t="s">
        <v>478</v>
      </c>
      <c r="Z2607" s="66" t="s">
        <v>26</v>
      </c>
      <c r="AA2607" s="66" t="str">
        <f>IF(OR(VLOOKUP(Table1[[#This Row],[sheet]],Prg!$A$7:$F$31,6,FALSE)=Prg!$O$2,VLOOKUP(Table1[[#This Row],[sheet]],Prg!$A$7:$F$31,6,FALSE)=Prg!$O$3),"Yes","No")</f>
        <v>No</v>
      </c>
      <c r="AB2607" s="66">
        <v>2024</v>
      </c>
      <c r="AC2607" s="72">
        <v>17</v>
      </c>
      <c r="AD2607" s="66">
        <f ca="1">IF(ISERROR(VLOOKUP(Table1[[#This Row],[item]],INDIRECT("'"&amp;Table1[[#This Row],[sheet]]&amp;"'!$A$8:$T$42"),Table1[[#This Row],[r]],FALSE)),"",VLOOKUP(Table1[[#This Row],[item]],INDIRECT("'"&amp;Table1[[#This Row],[sheet]]&amp;"'!$A$8:$T$42"),Table1[[#This Row],[r]],FALSE))</f>
        <v>0</v>
      </c>
      <c r="AE2607" s="72" t="str">
        <f>IF(VLOOKUP(Table1[[#This Row],[sheet]],Prg!$A$7:$J$31,10,FALSE)="","",VLOOKUP(Table1[[#This Row],[sheet]],Prg!$A$7:$J$31,10,FALSE)*1)</f>
        <v/>
      </c>
      <c r="AF2607" s="72">
        <f>VLOOKUP(Table1[[#This Row],[sheet]],Prg!$A$7:$J$31,5,FALSE)</f>
        <v>0</v>
      </c>
      <c r="AG2607" s="72">
        <f>ROW()</f>
        <v>2607</v>
      </c>
    </row>
    <row r="2608" spans="24:33" hidden="1" x14ac:dyDescent="0.3">
      <c r="X2608" s="66">
        <v>15</v>
      </c>
      <c r="Y2608" s="66" t="s">
        <v>479</v>
      </c>
      <c r="Z2608" s="66" t="s">
        <v>27</v>
      </c>
      <c r="AA2608" s="66" t="str">
        <f>IF(OR(VLOOKUP(Table1[[#This Row],[sheet]],Prg!$A$7:$F$31,6,FALSE)=Prg!$O$2,VLOOKUP(Table1[[#This Row],[sheet]],Prg!$A$7:$F$31,6,FALSE)=Prg!$O$3),"Yes","No")</f>
        <v>No</v>
      </c>
      <c r="AB2608" s="66">
        <v>2024</v>
      </c>
      <c r="AC2608" s="72">
        <v>17</v>
      </c>
      <c r="AD2608" s="66">
        <f ca="1">IF(ISERROR(VLOOKUP(Table1[[#This Row],[item]],INDIRECT("'"&amp;Table1[[#This Row],[sheet]]&amp;"'!$A$8:$T$42"),Table1[[#This Row],[r]],FALSE)),"",VLOOKUP(Table1[[#This Row],[item]],INDIRECT("'"&amp;Table1[[#This Row],[sheet]]&amp;"'!$A$8:$T$42"),Table1[[#This Row],[r]],FALSE))</f>
        <v>0</v>
      </c>
      <c r="AE2608" s="72" t="str">
        <f>IF(VLOOKUP(Table1[[#This Row],[sheet]],Prg!$A$7:$J$31,10,FALSE)="","",VLOOKUP(Table1[[#This Row],[sheet]],Prg!$A$7:$J$31,10,FALSE)*1)</f>
        <v/>
      </c>
      <c r="AF2608" s="72">
        <f>VLOOKUP(Table1[[#This Row],[sheet]],Prg!$A$7:$J$31,5,FALSE)</f>
        <v>0</v>
      </c>
      <c r="AG2608" s="72">
        <f>ROW()</f>
        <v>2608</v>
      </c>
    </row>
    <row r="2609" spans="24:33" hidden="1" x14ac:dyDescent="0.3">
      <c r="X2609" s="66">
        <v>15</v>
      </c>
      <c r="Y2609" s="66" t="s">
        <v>475</v>
      </c>
      <c r="Z2609" s="66" t="s">
        <v>28</v>
      </c>
      <c r="AA2609" s="66" t="str">
        <f>IF(OR(VLOOKUP(Table1[[#This Row],[sheet]],Prg!$A$7:$F$31,6,FALSE)=Prg!$O$2,VLOOKUP(Table1[[#This Row],[sheet]],Prg!$A$7:$F$31,6,FALSE)=Prg!$O$3),"Yes","No")</f>
        <v>No</v>
      </c>
      <c r="AB2609" s="66">
        <v>2024</v>
      </c>
      <c r="AC2609" s="72">
        <v>17</v>
      </c>
      <c r="AD2609" s="66">
        <f ca="1">IF(ISERROR(VLOOKUP(Table1[[#This Row],[item]],INDIRECT("'"&amp;Table1[[#This Row],[sheet]]&amp;"'!$A$8:$T$42"),Table1[[#This Row],[r]],FALSE)),"",VLOOKUP(Table1[[#This Row],[item]],INDIRECT("'"&amp;Table1[[#This Row],[sheet]]&amp;"'!$A$8:$T$42"),Table1[[#This Row],[r]],FALSE))</f>
        <v>0</v>
      </c>
      <c r="AE2609" s="72" t="str">
        <f>IF(VLOOKUP(Table1[[#This Row],[sheet]],Prg!$A$7:$J$31,10,FALSE)="","",VLOOKUP(Table1[[#This Row],[sheet]],Prg!$A$7:$J$31,10,FALSE)*1)</f>
        <v/>
      </c>
      <c r="AF2609" s="72">
        <f>VLOOKUP(Table1[[#This Row],[sheet]],Prg!$A$7:$J$31,5,FALSE)</f>
        <v>0</v>
      </c>
      <c r="AG2609" s="72">
        <f>ROW()</f>
        <v>2609</v>
      </c>
    </row>
    <row r="2610" spans="24:33" hidden="1" x14ac:dyDescent="0.3">
      <c r="X2610" s="66">
        <v>15</v>
      </c>
      <c r="Y2610" s="66" t="s">
        <v>480</v>
      </c>
      <c r="Z2610" s="66" t="s">
        <v>29</v>
      </c>
      <c r="AA2610" s="66" t="str">
        <f>IF(OR(VLOOKUP(Table1[[#This Row],[sheet]],Prg!$A$7:$F$31,6,FALSE)=Prg!$O$2,VLOOKUP(Table1[[#This Row],[sheet]],Prg!$A$7:$F$31,6,FALSE)=Prg!$O$3),"Yes","No")</f>
        <v>No</v>
      </c>
      <c r="AB2610" s="66">
        <v>2024</v>
      </c>
      <c r="AC2610" s="72">
        <v>17</v>
      </c>
      <c r="AD2610" s="66">
        <f ca="1">IF(ISERROR(VLOOKUP(Table1[[#This Row],[item]],INDIRECT("'"&amp;Table1[[#This Row],[sheet]]&amp;"'!$A$8:$T$42"),Table1[[#This Row],[r]],FALSE)),"",VLOOKUP(Table1[[#This Row],[item]],INDIRECT("'"&amp;Table1[[#This Row],[sheet]]&amp;"'!$A$8:$T$42"),Table1[[#This Row],[r]],FALSE))</f>
        <v>0</v>
      </c>
      <c r="AE2610" s="72" t="str">
        <f>IF(VLOOKUP(Table1[[#This Row],[sheet]],Prg!$A$7:$J$31,10,FALSE)="","",VLOOKUP(Table1[[#This Row],[sheet]],Prg!$A$7:$J$31,10,FALSE)*1)</f>
        <v/>
      </c>
      <c r="AF2610" s="72">
        <f>VLOOKUP(Table1[[#This Row],[sheet]],Prg!$A$7:$J$31,5,FALSE)</f>
        <v>0</v>
      </c>
      <c r="AG2610" s="72">
        <f>ROW()</f>
        <v>2610</v>
      </c>
    </row>
    <row r="2611" spans="24:33" hidden="1" x14ac:dyDescent="0.3">
      <c r="X2611" s="66">
        <v>15</v>
      </c>
      <c r="Y2611" s="66" t="s">
        <v>481</v>
      </c>
      <c r="Z2611" s="66" t="s">
        <v>30</v>
      </c>
      <c r="AA2611" s="66" t="str">
        <f>IF(OR(VLOOKUP(Table1[[#This Row],[sheet]],Prg!$A$7:$F$31,6,FALSE)=Prg!$O$2,VLOOKUP(Table1[[#This Row],[sheet]],Prg!$A$7:$F$31,6,FALSE)=Prg!$O$3),"Yes","No")</f>
        <v>No</v>
      </c>
      <c r="AB2611" s="66">
        <v>2024</v>
      </c>
      <c r="AC2611" s="72">
        <v>17</v>
      </c>
      <c r="AD2611" s="66">
        <f ca="1">IF(ISERROR(VLOOKUP(Table1[[#This Row],[item]],INDIRECT("'"&amp;Table1[[#This Row],[sheet]]&amp;"'!$A$8:$T$42"),Table1[[#This Row],[r]],FALSE)),"",VLOOKUP(Table1[[#This Row],[item]],INDIRECT("'"&amp;Table1[[#This Row],[sheet]]&amp;"'!$A$8:$T$42"),Table1[[#This Row],[r]],FALSE))</f>
        <v>0</v>
      </c>
      <c r="AE2611" s="72" t="str">
        <f>IF(VLOOKUP(Table1[[#This Row],[sheet]],Prg!$A$7:$J$31,10,FALSE)="","",VLOOKUP(Table1[[#This Row],[sheet]],Prg!$A$7:$J$31,10,FALSE)*1)</f>
        <v/>
      </c>
      <c r="AF2611" s="72">
        <f>VLOOKUP(Table1[[#This Row],[sheet]],Prg!$A$7:$J$31,5,FALSE)</f>
        <v>0</v>
      </c>
      <c r="AG2611" s="72">
        <f>ROW()</f>
        <v>2611</v>
      </c>
    </row>
    <row r="2612" spans="24:33" hidden="1" x14ac:dyDescent="0.3">
      <c r="X2612" s="66">
        <v>15</v>
      </c>
      <c r="Y2612" s="66" t="s">
        <v>482</v>
      </c>
      <c r="Z2612" s="66" t="s">
        <v>27</v>
      </c>
      <c r="AA2612" s="66" t="str">
        <f>IF(OR(VLOOKUP(Table1[[#This Row],[sheet]],Prg!$A$7:$F$31,6,FALSE)=Prg!$O$2,VLOOKUP(Table1[[#This Row],[sheet]],Prg!$A$7:$F$31,6,FALSE)=Prg!$O$3),"Yes","No")</f>
        <v>No</v>
      </c>
      <c r="AB2612" s="66">
        <v>2024</v>
      </c>
      <c r="AC2612" s="72">
        <v>17</v>
      </c>
      <c r="AD2612" s="66">
        <f ca="1">IF(ISERROR(VLOOKUP(Table1[[#This Row],[item]],INDIRECT("'"&amp;Table1[[#This Row],[sheet]]&amp;"'!$A$8:$T$42"),Table1[[#This Row],[r]],FALSE)),"",VLOOKUP(Table1[[#This Row],[item]],INDIRECT("'"&amp;Table1[[#This Row],[sheet]]&amp;"'!$A$8:$T$42"),Table1[[#This Row],[r]],FALSE))</f>
        <v>0</v>
      </c>
      <c r="AE2612" s="72" t="str">
        <f>IF(VLOOKUP(Table1[[#This Row],[sheet]],Prg!$A$7:$J$31,10,FALSE)="","",VLOOKUP(Table1[[#This Row],[sheet]],Prg!$A$7:$J$31,10,FALSE)*1)</f>
        <v/>
      </c>
      <c r="AF2612" s="72">
        <f>VLOOKUP(Table1[[#This Row],[sheet]],Prg!$A$7:$J$31,5,FALSE)</f>
        <v>0</v>
      </c>
      <c r="AG2612" s="72">
        <f>ROW()</f>
        <v>2612</v>
      </c>
    </row>
    <row r="2613" spans="24:33" hidden="1" x14ac:dyDescent="0.3">
      <c r="X2613" s="66">
        <v>15</v>
      </c>
      <c r="Y2613" s="66" t="s">
        <v>476</v>
      </c>
      <c r="Z2613" s="66" t="s">
        <v>469</v>
      </c>
      <c r="AA2613" s="66" t="str">
        <f>IF(OR(VLOOKUP(Table1[[#This Row],[sheet]],Prg!$A$7:$F$31,6,FALSE)=Prg!$O$2,VLOOKUP(Table1[[#This Row],[sheet]],Prg!$A$7:$F$31,6,FALSE)=Prg!$O$3),"Yes","No")</f>
        <v>No</v>
      </c>
      <c r="AB2613" s="66">
        <v>2024</v>
      </c>
      <c r="AC2613" s="72">
        <v>17</v>
      </c>
      <c r="AD2613" s="66">
        <f ca="1">IF(ISERROR(VLOOKUP(Table1[[#This Row],[item]],INDIRECT("'"&amp;Table1[[#This Row],[sheet]]&amp;"'!$A$8:$T$42"),Table1[[#This Row],[r]],FALSE)),"",VLOOKUP(Table1[[#This Row],[item]],INDIRECT("'"&amp;Table1[[#This Row],[sheet]]&amp;"'!$A$8:$T$42"),Table1[[#This Row],[r]],FALSE))</f>
        <v>0</v>
      </c>
      <c r="AE2613" s="72" t="str">
        <f>IF(VLOOKUP(Table1[[#This Row],[sheet]],Prg!$A$7:$J$31,10,FALSE)="","",VLOOKUP(Table1[[#This Row],[sheet]],Prg!$A$7:$J$31,10,FALSE)*1)</f>
        <v/>
      </c>
      <c r="AF2613" s="72">
        <f>VLOOKUP(Table1[[#This Row],[sheet]],Prg!$A$7:$J$31,5,FALSE)</f>
        <v>0</v>
      </c>
      <c r="AG2613" s="72">
        <f>ROW()</f>
        <v>2613</v>
      </c>
    </row>
    <row r="2614" spans="24:33" hidden="1" x14ac:dyDescent="0.3">
      <c r="X2614" s="66">
        <v>15</v>
      </c>
      <c r="Y2614" s="66" t="s">
        <v>483</v>
      </c>
      <c r="Z2614" s="66" t="s">
        <v>470</v>
      </c>
      <c r="AA2614" s="66" t="str">
        <f>IF(OR(VLOOKUP(Table1[[#This Row],[sheet]],Prg!$A$7:$F$31,6,FALSE)=Prg!$O$2,VLOOKUP(Table1[[#This Row],[sheet]],Prg!$A$7:$F$31,6,FALSE)=Prg!$O$3),"Yes","No")</f>
        <v>No</v>
      </c>
      <c r="AB2614" s="66">
        <v>2024</v>
      </c>
      <c r="AC2614" s="72">
        <v>17</v>
      </c>
      <c r="AD2614" s="66">
        <f ca="1">IF(ISERROR(VLOOKUP(Table1[[#This Row],[item]],INDIRECT("'"&amp;Table1[[#This Row],[sheet]]&amp;"'!$A$8:$T$42"),Table1[[#This Row],[r]],FALSE)),"",VLOOKUP(Table1[[#This Row],[item]],INDIRECT("'"&amp;Table1[[#This Row],[sheet]]&amp;"'!$A$8:$T$42"),Table1[[#This Row],[r]],FALSE))</f>
        <v>0</v>
      </c>
      <c r="AE2614" s="72" t="str">
        <f>IF(VLOOKUP(Table1[[#This Row],[sheet]],Prg!$A$7:$J$31,10,FALSE)="","",VLOOKUP(Table1[[#This Row],[sheet]],Prg!$A$7:$J$31,10,FALSE)*1)</f>
        <v/>
      </c>
      <c r="AF2614" s="72">
        <f>VLOOKUP(Table1[[#This Row],[sheet]],Prg!$A$7:$J$31,5,FALSE)</f>
        <v>0</v>
      </c>
      <c r="AG2614" s="72">
        <f>ROW()</f>
        <v>2614</v>
      </c>
    </row>
    <row r="2615" spans="24:33" hidden="1" x14ac:dyDescent="0.3">
      <c r="X2615" s="66">
        <v>15</v>
      </c>
      <c r="Y2615" s="66" t="s">
        <v>484</v>
      </c>
      <c r="Z2615" s="66" t="s">
        <v>471</v>
      </c>
      <c r="AA2615" s="66" t="str">
        <f>IF(OR(VLOOKUP(Table1[[#This Row],[sheet]],Prg!$A$7:$F$31,6,FALSE)=Prg!$O$2,VLOOKUP(Table1[[#This Row],[sheet]],Prg!$A$7:$F$31,6,FALSE)=Prg!$O$3),"Yes","No")</f>
        <v>No</v>
      </c>
      <c r="AB2615" s="66">
        <v>2024</v>
      </c>
      <c r="AC2615" s="72">
        <v>17</v>
      </c>
      <c r="AD2615" s="66">
        <f ca="1">IF(ISERROR(VLOOKUP(Table1[[#This Row],[item]],INDIRECT("'"&amp;Table1[[#This Row],[sheet]]&amp;"'!$A$8:$T$42"),Table1[[#This Row],[r]],FALSE)),"",VLOOKUP(Table1[[#This Row],[item]],INDIRECT("'"&amp;Table1[[#This Row],[sheet]]&amp;"'!$A$8:$T$42"),Table1[[#This Row],[r]],FALSE))</f>
        <v>0</v>
      </c>
      <c r="AE2615" s="72" t="str">
        <f>IF(VLOOKUP(Table1[[#This Row],[sheet]],Prg!$A$7:$J$31,10,FALSE)="","",VLOOKUP(Table1[[#This Row],[sheet]],Prg!$A$7:$J$31,10,FALSE)*1)</f>
        <v/>
      </c>
      <c r="AF2615" s="72">
        <f>VLOOKUP(Table1[[#This Row],[sheet]],Prg!$A$7:$J$31,5,FALSE)</f>
        <v>0</v>
      </c>
      <c r="AG2615" s="72">
        <f>ROW()</f>
        <v>2615</v>
      </c>
    </row>
    <row r="2616" spans="24:33" hidden="1" x14ac:dyDescent="0.3">
      <c r="X2616" s="66">
        <v>15</v>
      </c>
      <c r="Y2616" s="66" t="s">
        <v>485</v>
      </c>
      <c r="Z2616" s="66" t="s">
        <v>472</v>
      </c>
      <c r="AA2616" s="66" t="str">
        <f>IF(OR(VLOOKUP(Table1[[#This Row],[sheet]],Prg!$A$7:$F$31,6,FALSE)=Prg!$O$2,VLOOKUP(Table1[[#This Row],[sheet]],Prg!$A$7:$F$31,6,FALSE)=Prg!$O$3),"Yes","No")</f>
        <v>No</v>
      </c>
      <c r="AB2616" s="66">
        <v>2024</v>
      </c>
      <c r="AC2616" s="72">
        <v>17</v>
      </c>
      <c r="AD2616" s="66">
        <f ca="1">IF(ISERROR(VLOOKUP(Table1[[#This Row],[item]],INDIRECT("'"&amp;Table1[[#This Row],[sheet]]&amp;"'!$A$8:$T$42"),Table1[[#This Row],[r]],FALSE)),"",VLOOKUP(Table1[[#This Row],[item]],INDIRECT("'"&amp;Table1[[#This Row],[sheet]]&amp;"'!$A$8:$T$42"),Table1[[#This Row],[r]],FALSE))</f>
        <v>0</v>
      </c>
      <c r="AE2616" s="72" t="str">
        <f>IF(VLOOKUP(Table1[[#This Row],[sheet]],Prg!$A$7:$J$31,10,FALSE)="","",VLOOKUP(Table1[[#This Row],[sheet]],Prg!$A$7:$J$31,10,FALSE)*1)</f>
        <v/>
      </c>
      <c r="AF2616" s="72">
        <f>VLOOKUP(Table1[[#This Row],[sheet]],Prg!$A$7:$J$31,5,FALSE)</f>
        <v>0</v>
      </c>
      <c r="AG2616" s="72">
        <f>ROW()</f>
        <v>2616</v>
      </c>
    </row>
    <row r="2617" spans="24:33" hidden="1" x14ac:dyDescent="0.3">
      <c r="X2617" s="66">
        <v>15</v>
      </c>
      <c r="Y2617" s="66" t="s">
        <v>486</v>
      </c>
      <c r="Z2617" s="66" t="s">
        <v>31</v>
      </c>
      <c r="AA2617" s="66" t="str">
        <f>IF(OR(VLOOKUP(Table1[[#This Row],[sheet]],Prg!$A$7:$F$31,6,FALSE)=Prg!$O$2,VLOOKUP(Table1[[#This Row],[sheet]],Prg!$A$7:$F$31,6,FALSE)=Prg!$O$3),"Yes","No")</f>
        <v>No</v>
      </c>
      <c r="AB2617" s="66">
        <v>2024</v>
      </c>
      <c r="AC2617" s="72">
        <v>17</v>
      </c>
      <c r="AD2617" s="66">
        <f ca="1">IF(ISERROR(VLOOKUP(Table1[[#This Row],[item]],INDIRECT("'"&amp;Table1[[#This Row],[sheet]]&amp;"'!$A$8:$T$42"),Table1[[#This Row],[r]],FALSE)),"",VLOOKUP(Table1[[#This Row],[item]],INDIRECT("'"&amp;Table1[[#This Row],[sheet]]&amp;"'!$A$8:$T$42"),Table1[[#This Row],[r]],FALSE))</f>
        <v>0</v>
      </c>
      <c r="AE2617" s="72" t="str">
        <f>IF(VLOOKUP(Table1[[#This Row],[sheet]],Prg!$A$7:$J$31,10,FALSE)="","",VLOOKUP(Table1[[#This Row],[sheet]],Prg!$A$7:$J$31,10,FALSE)*1)</f>
        <v/>
      </c>
      <c r="AF2617" s="72">
        <f>VLOOKUP(Table1[[#This Row],[sheet]],Prg!$A$7:$J$31,5,FALSE)</f>
        <v>0</v>
      </c>
      <c r="AG2617" s="72">
        <f>ROW()</f>
        <v>2617</v>
      </c>
    </row>
    <row r="2618" spans="24:33" hidden="1" x14ac:dyDescent="0.3">
      <c r="X2618" s="66">
        <v>15</v>
      </c>
      <c r="Y2618" s="70" t="s">
        <v>487</v>
      </c>
      <c r="Z2618" s="70" t="s">
        <v>12</v>
      </c>
      <c r="AA2618" s="70" t="str">
        <f>IF(OR(VLOOKUP(Table1[[#This Row],[sheet]],Prg!$A$7:$F$31,6,FALSE)=Prg!$O$2,VLOOKUP(Table1[[#This Row],[sheet]],Prg!$A$7:$F$31,6,FALSE)=Prg!$O$3),"Yes","No")</f>
        <v>No</v>
      </c>
      <c r="AB2618" s="70">
        <v>2025</v>
      </c>
      <c r="AC2618" s="72">
        <v>18</v>
      </c>
      <c r="AD2618" s="66">
        <f ca="1">IF(ISERROR(VLOOKUP(Table1[[#This Row],[item]],INDIRECT("'"&amp;Table1[[#This Row],[sheet]]&amp;"'!$A$8:$T$42"),Table1[[#This Row],[r]],FALSE)),"",VLOOKUP(Table1[[#This Row],[item]],INDIRECT("'"&amp;Table1[[#This Row],[sheet]]&amp;"'!$A$8:$T$42"),Table1[[#This Row],[r]],FALSE))</f>
        <v>0</v>
      </c>
      <c r="AE2618" s="72" t="str">
        <f>IF(VLOOKUP(Table1[[#This Row],[sheet]],Prg!$A$7:$J$31,10,FALSE)="","",VLOOKUP(Table1[[#This Row],[sheet]],Prg!$A$7:$J$31,10,FALSE)*1)</f>
        <v/>
      </c>
      <c r="AF2618" s="72">
        <f>VLOOKUP(Table1[[#This Row],[sheet]],Prg!$A$7:$J$31,5,FALSE)</f>
        <v>0</v>
      </c>
      <c r="AG2618" s="72">
        <f>ROW()</f>
        <v>2618</v>
      </c>
    </row>
    <row r="2619" spans="24:33" hidden="1" x14ac:dyDescent="0.3">
      <c r="X2619" s="66">
        <v>15</v>
      </c>
      <c r="Y2619" s="66" t="s">
        <v>488</v>
      </c>
      <c r="Z2619" s="66" t="s">
        <v>13</v>
      </c>
      <c r="AA2619" s="66" t="str">
        <f>IF(OR(VLOOKUP(Table1[[#This Row],[sheet]],Prg!$A$7:$F$31,6,FALSE)=Prg!$O$2,VLOOKUP(Table1[[#This Row],[sheet]],Prg!$A$7:$F$31,6,FALSE)=Prg!$O$3),"Yes","No")</f>
        <v>No</v>
      </c>
      <c r="AB2619" s="66">
        <v>2025</v>
      </c>
      <c r="AC2619" s="72">
        <v>18</v>
      </c>
      <c r="AD2619" s="66">
        <f ca="1">IF(ISERROR(VLOOKUP(Table1[[#This Row],[item]],INDIRECT("'"&amp;Table1[[#This Row],[sheet]]&amp;"'!$A$8:$T$42"),Table1[[#This Row],[r]],FALSE)),"",VLOOKUP(Table1[[#This Row],[item]],INDIRECT("'"&amp;Table1[[#This Row],[sheet]]&amp;"'!$A$8:$T$42"),Table1[[#This Row],[r]],FALSE))</f>
        <v>0</v>
      </c>
      <c r="AE2619" s="72" t="str">
        <f>IF(VLOOKUP(Table1[[#This Row],[sheet]],Prg!$A$7:$J$31,10,FALSE)="","",VLOOKUP(Table1[[#This Row],[sheet]],Prg!$A$7:$J$31,10,FALSE)*1)</f>
        <v/>
      </c>
      <c r="AF2619" s="72">
        <f>VLOOKUP(Table1[[#This Row],[sheet]],Prg!$A$7:$J$31,5,FALSE)</f>
        <v>0</v>
      </c>
      <c r="AG2619" s="72">
        <f>ROW()</f>
        <v>2619</v>
      </c>
    </row>
    <row r="2620" spans="24:33" hidden="1" x14ac:dyDescent="0.3">
      <c r="X2620" s="66">
        <v>15</v>
      </c>
      <c r="Y2620" s="66" t="s">
        <v>489</v>
      </c>
      <c r="Z2620" s="66" t="s">
        <v>14</v>
      </c>
      <c r="AA2620" s="66" t="str">
        <f>IF(OR(VLOOKUP(Table1[[#This Row],[sheet]],Prg!$A$7:$F$31,6,FALSE)=Prg!$O$2,VLOOKUP(Table1[[#This Row],[sheet]],Prg!$A$7:$F$31,6,FALSE)=Prg!$O$3),"Yes","No")</f>
        <v>No</v>
      </c>
      <c r="AB2620" s="66">
        <v>2025</v>
      </c>
      <c r="AC2620" s="72">
        <v>18</v>
      </c>
      <c r="AD2620" s="66">
        <f ca="1">IF(ISERROR(VLOOKUP(Table1[[#This Row],[item]],INDIRECT("'"&amp;Table1[[#This Row],[sheet]]&amp;"'!$A$8:$T$42"),Table1[[#This Row],[r]],FALSE)),"",VLOOKUP(Table1[[#This Row],[item]],INDIRECT("'"&amp;Table1[[#This Row],[sheet]]&amp;"'!$A$8:$T$42"),Table1[[#This Row],[r]],FALSE))</f>
        <v>0</v>
      </c>
      <c r="AE2620" s="72" t="str">
        <f>IF(VLOOKUP(Table1[[#This Row],[sheet]],Prg!$A$7:$J$31,10,FALSE)="","",VLOOKUP(Table1[[#This Row],[sheet]],Prg!$A$7:$J$31,10,FALSE)*1)</f>
        <v/>
      </c>
      <c r="AF2620" s="72">
        <f>VLOOKUP(Table1[[#This Row],[sheet]],Prg!$A$7:$J$31,5,FALSE)</f>
        <v>0</v>
      </c>
      <c r="AG2620" s="72">
        <f>ROW()</f>
        <v>2620</v>
      </c>
    </row>
    <row r="2621" spans="24:33" hidden="1" x14ac:dyDescent="0.3">
      <c r="X2621" s="66">
        <v>15</v>
      </c>
      <c r="Y2621" s="66" t="s">
        <v>490</v>
      </c>
      <c r="Z2621" s="66" t="s">
        <v>464</v>
      </c>
      <c r="AA2621" s="66" t="str">
        <f>IF(OR(VLOOKUP(Table1[[#This Row],[sheet]],Prg!$A$7:$F$31,6,FALSE)=Prg!$O$2,VLOOKUP(Table1[[#This Row],[sheet]],Prg!$A$7:$F$31,6,FALSE)=Prg!$O$3),"Yes","No")</f>
        <v>No</v>
      </c>
      <c r="AB2621" s="66">
        <v>2025</v>
      </c>
      <c r="AC2621" s="72">
        <v>18</v>
      </c>
      <c r="AD2621" s="66">
        <f ca="1">IF(ISERROR(VLOOKUP(Table1[[#This Row],[item]],INDIRECT("'"&amp;Table1[[#This Row],[sheet]]&amp;"'!$A$8:$T$42"),Table1[[#This Row],[r]],FALSE)),"",VLOOKUP(Table1[[#This Row],[item]],INDIRECT("'"&amp;Table1[[#This Row],[sheet]]&amp;"'!$A$8:$T$42"),Table1[[#This Row],[r]],FALSE))</f>
        <v>0</v>
      </c>
      <c r="AE2621" s="72" t="str">
        <f>IF(VLOOKUP(Table1[[#This Row],[sheet]],Prg!$A$7:$J$31,10,FALSE)="","",VLOOKUP(Table1[[#This Row],[sheet]],Prg!$A$7:$J$31,10,FALSE)*1)</f>
        <v/>
      </c>
      <c r="AF2621" s="72">
        <f>VLOOKUP(Table1[[#This Row],[sheet]],Prg!$A$7:$J$31,5,FALSE)</f>
        <v>0</v>
      </c>
      <c r="AG2621" s="72">
        <f>ROW()</f>
        <v>2621</v>
      </c>
    </row>
    <row r="2622" spans="24:33" hidden="1" x14ac:dyDescent="0.3">
      <c r="X2622" s="66">
        <v>15</v>
      </c>
      <c r="Y2622" s="66" t="s">
        <v>491</v>
      </c>
      <c r="Z2622" s="66" t="s">
        <v>15</v>
      </c>
      <c r="AA2622" s="66" t="str">
        <f>IF(OR(VLOOKUP(Table1[[#This Row],[sheet]],Prg!$A$7:$F$31,6,FALSE)=Prg!$O$2,VLOOKUP(Table1[[#This Row],[sheet]],Prg!$A$7:$F$31,6,FALSE)=Prg!$O$3),"Yes","No")</f>
        <v>No</v>
      </c>
      <c r="AB2622" s="66">
        <v>2025</v>
      </c>
      <c r="AC2622" s="72">
        <v>18</v>
      </c>
      <c r="AD2622" s="66">
        <f ca="1">IF(ISERROR(VLOOKUP(Table1[[#This Row],[item]],INDIRECT("'"&amp;Table1[[#This Row],[sheet]]&amp;"'!$A$8:$T$42"),Table1[[#This Row],[r]],FALSE)),"",VLOOKUP(Table1[[#This Row],[item]],INDIRECT("'"&amp;Table1[[#This Row],[sheet]]&amp;"'!$A$8:$T$42"),Table1[[#This Row],[r]],FALSE))</f>
        <v>0</v>
      </c>
      <c r="AE2622" s="72" t="str">
        <f>IF(VLOOKUP(Table1[[#This Row],[sheet]],Prg!$A$7:$J$31,10,FALSE)="","",VLOOKUP(Table1[[#This Row],[sheet]],Prg!$A$7:$J$31,10,FALSE)*1)</f>
        <v/>
      </c>
      <c r="AF2622" s="72">
        <f>VLOOKUP(Table1[[#This Row],[sheet]],Prg!$A$7:$J$31,5,FALSE)</f>
        <v>0</v>
      </c>
      <c r="AG2622" s="72">
        <f>ROW()</f>
        <v>2622</v>
      </c>
    </row>
    <row r="2623" spans="24:33" hidden="1" x14ac:dyDescent="0.3">
      <c r="X2623" s="66">
        <v>15</v>
      </c>
      <c r="Y2623" s="66" t="s">
        <v>492</v>
      </c>
      <c r="Z2623" s="66" t="s">
        <v>16</v>
      </c>
      <c r="AA2623" s="66" t="str">
        <f>IF(OR(VLOOKUP(Table1[[#This Row],[sheet]],Prg!$A$7:$F$31,6,FALSE)=Prg!$O$2,VLOOKUP(Table1[[#This Row],[sheet]],Prg!$A$7:$F$31,6,FALSE)=Prg!$O$3),"Yes","No")</f>
        <v>No</v>
      </c>
      <c r="AB2623" s="66">
        <v>2025</v>
      </c>
      <c r="AC2623" s="72">
        <v>18</v>
      </c>
      <c r="AD2623" s="66">
        <f ca="1">IF(ISERROR(VLOOKUP(Table1[[#This Row],[item]],INDIRECT("'"&amp;Table1[[#This Row],[sheet]]&amp;"'!$A$8:$T$42"),Table1[[#This Row],[r]],FALSE)),"",VLOOKUP(Table1[[#This Row],[item]],INDIRECT("'"&amp;Table1[[#This Row],[sheet]]&amp;"'!$A$8:$T$42"),Table1[[#This Row],[r]],FALSE))</f>
        <v>0</v>
      </c>
      <c r="AE2623" s="72" t="str">
        <f>IF(VLOOKUP(Table1[[#This Row],[sheet]],Prg!$A$7:$J$31,10,FALSE)="","",VLOOKUP(Table1[[#This Row],[sheet]],Prg!$A$7:$J$31,10,FALSE)*1)</f>
        <v/>
      </c>
      <c r="AF2623" s="72">
        <f>VLOOKUP(Table1[[#This Row],[sheet]],Prg!$A$7:$J$31,5,FALSE)</f>
        <v>0</v>
      </c>
      <c r="AG2623" s="72">
        <f>ROW()</f>
        <v>2623</v>
      </c>
    </row>
    <row r="2624" spans="24:33" hidden="1" x14ac:dyDescent="0.3">
      <c r="X2624" s="66">
        <v>15</v>
      </c>
      <c r="Y2624" s="66" t="s">
        <v>493</v>
      </c>
      <c r="Z2624" s="66" t="s">
        <v>17</v>
      </c>
      <c r="AA2624" s="66" t="str">
        <f>IF(OR(VLOOKUP(Table1[[#This Row],[sheet]],Prg!$A$7:$F$31,6,FALSE)=Prg!$O$2,VLOOKUP(Table1[[#This Row],[sheet]],Prg!$A$7:$F$31,6,FALSE)=Prg!$O$3),"Yes","No")</f>
        <v>No</v>
      </c>
      <c r="AB2624" s="66">
        <v>2025</v>
      </c>
      <c r="AC2624" s="72">
        <v>18</v>
      </c>
      <c r="AD2624" s="66">
        <f ca="1">IF(ISERROR(VLOOKUP(Table1[[#This Row],[item]],INDIRECT("'"&amp;Table1[[#This Row],[sheet]]&amp;"'!$A$8:$T$42"),Table1[[#This Row],[r]],FALSE)),"",VLOOKUP(Table1[[#This Row],[item]],INDIRECT("'"&amp;Table1[[#This Row],[sheet]]&amp;"'!$A$8:$T$42"),Table1[[#This Row],[r]],FALSE))</f>
        <v>0</v>
      </c>
      <c r="AE2624" s="72" t="str">
        <f>IF(VLOOKUP(Table1[[#This Row],[sheet]],Prg!$A$7:$J$31,10,FALSE)="","",VLOOKUP(Table1[[#This Row],[sheet]],Prg!$A$7:$J$31,10,FALSE)*1)</f>
        <v/>
      </c>
      <c r="AF2624" s="72">
        <f>VLOOKUP(Table1[[#This Row],[sheet]],Prg!$A$7:$J$31,5,FALSE)</f>
        <v>0</v>
      </c>
      <c r="AG2624" s="72">
        <f>ROW()</f>
        <v>2624</v>
      </c>
    </row>
    <row r="2625" spans="24:33" hidden="1" x14ac:dyDescent="0.3">
      <c r="X2625" s="66">
        <v>15</v>
      </c>
      <c r="Y2625" s="66" t="s">
        <v>494</v>
      </c>
      <c r="Z2625" s="66" t="s">
        <v>465</v>
      </c>
      <c r="AA2625" s="66" t="str">
        <f>IF(OR(VLOOKUP(Table1[[#This Row],[sheet]],Prg!$A$7:$F$31,6,FALSE)=Prg!$O$2,VLOOKUP(Table1[[#This Row],[sheet]],Prg!$A$7:$F$31,6,FALSE)=Prg!$O$3),"Yes","No")</f>
        <v>No</v>
      </c>
      <c r="AB2625" s="66">
        <v>2025</v>
      </c>
      <c r="AC2625" s="72">
        <v>18</v>
      </c>
      <c r="AD2625" s="66">
        <f ca="1">IF(ISERROR(VLOOKUP(Table1[[#This Row],[item]],INDIRECT("'"&amp;Table1[[#This Row],[sheet]]&amp;"'!$A$8:$T$42"),Table1[[#This Row],[r]],FALSE)),"",VLOOKUP(Table1[[#This Row],[item]],INDIRECT("'"&amp;Table1[[#This Row],[sheet]]&amp;"'!$A$8:$T$42"),Table1[[#This Row],[r]],FALSE))</f>
        <v>0</v>
      </c>
      <c r="AE2625" s="72" t="str">
        <f>IF(VLOOKUP(Table1[[#This Row],[sheet]],Prg!$A$7:$J$31,10,FALSE)="","",VLOOKUP(Table1[[#This Row],[sheet]],Prg!$A$7:$J$31,10,FALSE)*1)</f>
        <v/>
      </c>
      <c r="AF2625" s="72">
        <f>VLOOKUP(Table1[[#This Row],[sheet]],Prg!$A$7:$J$31,5,FALSE)</f>
        <v>0</v>
      </c>
      <c r="AG2625" s="72">
        <f>ROW()</f>
        <v>2625</v>
      </c>
    </row>
    <row r="2626" spans="24:33" hidden="1" x14ac:dyDescent="0.3">
      <c r="X2626" s="66">
        <v>15</v>
      </c>
      <c r="Y2626" s="66" t="s">
        <v>495</v>
      </c>
      <c r="Z2626" s="66" t="s">
        <v>18</v>
      </c>
      <c r="AA2626" s="66" t="str">
        <f>IF(OR(VLOOKUP(Table1[[#This Row],[sheet]],Prg!$A$7:$F$31,6,FALSE)=Prg!$O$2,VLOOKUP(Table1[[#This Row],[sheet]],Prg!$A$7:$F$31,6,FALSE)=Prg!$O$3),"Yes","No")</f>
        <v>No</v>
      </c>
      <c r="AB2626" s="66">
        <v>2025</v>
      </c>
      <c r="AC2626" s="72">
        <v>18</v>
      </c>
      <c r="AD2626" s="66">
        <f ca="1">IF(ISERROR(VLOOKUP(Table1[[#This Row],[item]],INDIRECT("'"&amp;Table1[[#This Row],[sheet]]&amp;"'!$A$8:$T$42"),Table1[[#This Row],[r]],FALSE)),"",VLOOKUP(Table1[[#This Row],[item]],INDIRECT("'"&amp;Table1[[#This Row],[sheet]]&amp;"'!$A$8:$T$42"),Table1[[#This Row],[r]],FALSE))</f>
        <v>0</v>
      </c>
      <c r="AE2626" s="72" t="str">
        <f>IF(VLOOKUP(Table1[[#This Row],[sheet]],Prg!$A$7:$J$31,10,FALSE)="","",VLOOKUP(Table1[[#This Row],[sheet]],Prg!$A$7:$J$31,10,FALSE)*1)</f>
        <v/>
      </c>
      <c r="AF2626" s="72">
        <f>VLOOKUP(Table1[[#This Row],[sheet]],Prg!$A$7:$J$31,5,FALSE)</f>
        <v>0</v>
      </c>
      <c r="AG2626" s="72">
        <f>ROW()</f>
        <v>2626</v>
      </c>
    </row>
    <row r="2627" spans="24:33" hidden="1" x14ac:dyDescent="0.3">
      <c r="X2627" s="66">
        <v>15</v>
      </c>
      <c r="Y2627" s="66" t="s">
        <v>496</v>
      </c>
      <c r="Z2627" s="66" t="s">
        <v>19</v>
      </c>
      <c r="AA2627" s="66" t="str">
        <f>IF(OR(VLOOKUP(Table1[[#This Row],[sheet]],Prg!$A$7:$F$31,6,FALSE)=Prg!$O$2,VLOOKUP(Table1[[#This Row],[sheet]],Prg!$A$7:$F$31,6,FALSE)=Prg!$O$3),"Yes","No")</f>
        <v>No</v>
      </c>
      <c r="AB2627" s="66">
        <v>2025</v>
      </c>
      <c r="AC2627" s="72">
        <v>18</v>
      </c>
      <c r="AD2627" s="66">
        <f ca="1">IF(ISERROR(VLOOKUP(Table1[[#This Row],[item]],INDIRECT("'"&amp;Table1[[#This Row],[sheet]]&amp;"'!$A$8:$T$42"),Table1[[#This Row],[r]],FALSE)),"",VLOOKUP(Table1[[#This Row],[item]],INDIRECT("'"&amp;Table1[[#This Row],[sheet]]&amp;"'!$A$8:$T$42"),Table1[[#This Row],[r]],FALSE))</f>
        <v>0</v>
      </c>
      <c r="AE2627" s="72" t="str">
        <f>IF(VLOOKUP(Table1[[#This Row],[sheet]],Prg!$A$7:$J$31,10,FALSE)="","",VLOOKUP(Table1[[#This Row],[sheet]],Prg!$A$7:$J$31,10,FALSE)*1)</f>
        <v/>
      </c>
      <c r="AF2627" s="72">
        <f>VLOOKUP(Table1[[#This Row],[sheet]],Prg!$A$7:$J$31,5,FALSE)</f>
        <v>0</v>
      </c>
      <c r="AG2627" s="72">
        <f>ROW()</f>
        <v>2627</v>
      </c>
    </row>
    <row r="2628" spans="24:33" hidden="1" x14ac:dyDescent="0.3">
      <c r="X2628" s="66">
        <v>15</v>
      </c>
      <c r="Y2628" s="66" t="s">
        <v>497</v>
      </c>
      <c r="Z2628" s="66" t="s">
        <v>20</v>
      </c>
      <c r="AA2628" s="66" t="str">
        <f>IF(OR(VLOOKUP(Table1[[#This Row],[sheet]],Prg!$A$7:$F$31,6,FALSE)=Prg!$O$2,VLOOKUP(Table1[[#This Row],[sheet]],Prg!$A$7:$F$31,6,FALSE)=Prg!$O$3),"Yes","No")</f>
        <v>No</v>
      </c>
      <c r="AB2628" s="66">
        <v>2025</v>
      </c>
      <c r="AC2628" s="72">
        <v>18</v>
      </c>
      <c r="AD2628" s="66">
        <f ca="1">IF(ISERROR(VLOOKUP(Table1[[#This Row],[item]],INDIRECT("'"&amp;Table1[[#This Row],[sheet]]&amp;"'!$A$8:$T$42"),Table1[[#This Row],[r]],FALSE)),"",VLOOKUP(Table1[[#This Row],[item]],INDIRECT("'"&amp;Table1[[#This Row],[sheet]]&amp;"'!$A$8:$T$42"),Table1[[#This Row],[r]],FALSE))</f>
        <v>0</v>
      </c>
      <c r="AE2628" s="72" t="str">
        <f>IF(VLOOKUP(Table1[[#This Row],[sheet]],Prg!$A$7:$J$31,10,FALSE)="","",VLOOKUP(Table1[[#This Row],[sheet]],Prg!$A$7:$J$31,10,FALSE)*1)</f>
        <v/>
      </c>
      <c r="AF2628" s="72">
        <f>VLOOKUP(Table1[[#This Row],[sheet]],Prg!$A$7:$J$31,5,FALSE)</f>
        <v>0</v>
      </c>
      <c r="AG2628" s="72">
        <f>ROW()</f>
        <v>2628</v>
      </c>
    </row>
    <row r="2629" spans="24:33" hidden="1" x14ac:dyDescent="0.3">
      <c r="X2629" s="66">
        <v>15</v>
      </c>
      <c r="Y2629" s="66" t="s">
        <v>498</v>
      </c>
      <c r="Z2629" s="66" t="s">
        <v>466</v>
      </c>
      <c r="AA2629" s="66" t="str">
        <f>IF(OR(VLOOKUP(Table1[[#This Row],[sheet]],Prg!$A$7:$F$31,6,FALSE)=Prg!$O$2,VLOOKUP(Table1[[#This Row],[sheet]],Prg!$A$7:$F$31,6,FALSE)=Prg!$O$3),"Yes","No")</f>
        <v>No</v>
      </c>
      <c r="AB2629" s="66">
        <v>2025</v>
      </c>
      <c r="AC2629" s="72">
        <v>18</v>
      </c>
      <c r="AD2629" s="66">
        <f ca="1">IF(ISERROR(VLOOKUP(Table1[[#This Row],[item]],INDIRECT("'"&amp;Table1[[#This Row],[sheet]]&amp;"'!$A$8:$T$42"),Table1[[#This Row],[r]],FALSE)),"",VLOOKUP(Table1[[#This Row],[item]],INDIRECT("'"&amp;Table1[[#This Row],[sheet]]&amp;"'!$A$8:$T$42"),Table1[[#This Row],[r]],FALSE))</f>
        <v>0</v>
      </c>
      <c r="AE2629" s="72" t="str">
        <f>IF(VLOOKUP(Table1[[#This Row],[sheet]],Prg!$A$7:$J$31,10,FALSE)="","",VLOOKUP(Table1[[#This Row],[sheet]],Prg!$A$7:$J$31,10,FALSE)*1)</f>
        <v/>
      </c>
      <c r="AF2629" s="72">
        <f>VLOOKUP(Table1[[#This Row],[sheet]],Prg!$A$7:$J$31,5,FALSE)</f>
        <v>0</v>
      </c>
      <c r="AG2629" s="72">
        <f>ROW()</f>
        <v>2629</v>
      </c>
    </row>
    <row r="2630" spans="24:33" hidden="1" x14ac:dyDescent="0.3">
      <c r="X2630" s="66">
        <v>15</v>
      </c>
      <c r="Y2630" s="66" t="s">
        <v>499</v>
      </c>
      <c r="Z2630" s="66" t="s">
        <v>21</v>
      </c>
      <c r="AA2630" s="66" t="str">
        <f>IF(OR(VLOOKUP(Table1[[#This Row],[sheet]],Prg!$A$7:$F$31,6,FALSE)=Prg!$O$2,VLOOKUP(Table1[[#This Row],[sheet]],Prg!$A$7:$F$31,6,FALSE)=Prg!$O$3),"Yes","No")</f>
        <v>No</v>
      </c>
      <c r="AB2630" s="66">
        <v>2025</v>
      </c>
      <c r="AC2630" s="72">
        <v>18</v>
      </c>
      <c r="AD2630" s="66">
        <f ca="1">IF(ISERROR(VLOOKUP(Table1[[#This Row],[item]],INDIRECT("'"&amp;Table1[[#This Row],[sheet]]&amp;"'!$A$8:$T$42"),Table1[[#This Row],[r]],FALSE)),"",VLOOKUP(Table1[[#This Row],[item]],INDIRECT("'"&amp;Table1[[#This Row],[sheet]]&amp;"'!$A$8:$T$42"),Table1[[#This Row],[r]],FALSE))</f>
        <v>0</v>
      </c>
      <c r="AE2630" s="72" t="str">
        <f>IF(VLOOKUP(Table1[[#This Row],[sheet]],Prg!$A$7:$J$31,10,FALSE)="","",VLOOKUP(Table1[[#This Row],[sheet]],Prg!$A$7:$J$31,10,FALSE)*1)</f>
        <v/>
      </c>
      <c r="AF2630" s="72">
        <f>VLOOKUP(Table1[[#This Row],[sheet]],Prg!$A$7:$J$31,5,FALSE)</f>
        <v>0</v>
      </c>
      <c r="AG2630" s="72">
        <f>ROW()</f>
        <v>2630</v>
      </c>
    </row>
    <row r="2631" spans="24:33" hidden="1" x14ac:dyDescent="0.3">
      <c r="X2631" s="66">
        <v>15</v>
      </c>
      <c r="Y2631" s="66" t="s">
        <v>500</v>
      </c>
      <c r="Z2631" s="66" t="s">
        <v>22</v>
      </c>
      <c r="AA2631" s="66" t="str">
        <f>IF(OR(VLOOKUP(Table1[[#This Row],[sheet]],Prg!$A$7:$F$31,6,FALSE)=Prg!$O$2,VLOOKUP(Table1[[#This Row],[sheet]],Prg!$A$7:$F$31,6,FALSE)=Prg!$O$3),"Yes","No")</f>
        <v>No</v>
      </c>
      <c r="AB2631" s="66">
        <v>2025</v>
      </c>
      <c r="AC2631" s="72">
        <v>18</v>
      </c>
      <c r="AD2631" s="66">
        <f ca="1">IF(ISERROR(VLOOKUP(Table1[[#This Row],[item]],INDIRECT("'"&amp;Table1[[#This Row],[sheet]]&amp;"'!$A$8:$T$42"),Table1[[#This Row],[r]],FALSE)),"",VLOOKUP(Table1[[#This Row],[item]],INDIRECT("'"&amp;Table1[[#This Row],[sheet]]&amp;"'!$A$8:$T$42"),Table1[[#This Row],[r]],FALSE))</f>
        <v>0</v>
      </c>
      <c r="AE2631" s="72" t="str">
        <f>IF(VLOOKUP(Table1[[#This Row],[sheet]],Prg!$A$7:$J$31,10,FALSE)="","",VLOOKUP(Table1[[#This Row],[sheet]],Prg!$A$7:$J$31,10,FALSE)*1)</f>
        <v/>
      </c>
      <c r="AF2631" s="72">
        <f>VLOOKUP(Table1[[#This Row],[sheet]],Prg!$A$7:$J$31,5,FALSE)</f>
        <v>0</v>
      </c>
      <c r="AG2631" s="72">
        <f>ROW()</f>
        <v>2631</v>
      </c>
    </row>
    <row r="2632" spans="24:33" hidden="1" x14ac:dyDescent="0.3">
      <c r="X2632" s="66">
        <v>15</v>
      </c>
      <c r="Y2632" s="66" t="s">
        <v>501</v>
      </c>
      <c r="Z2632" s="66" t="s">
        <v>23</v>
      </c>
      <c r="AA2632" s="66" t="str">
        <f>IF(OR(VLOOKUP(Table1[[#This Row],[sheet]],Prg!$A$7:$F$31,6,FALSE)=Prg!$O$2,VLOOKUP(Table1[[#This Row],[sheet]],Prg!$A$7:$F$31,6,FALSE)=Prg!$O$3),"Yes","No")</f>
        <v>No</v>
      </c>
      <c r="AB2632" s="66">
        <v>2025</v>
      </c>
      <c r="AC2632" s="72">
        <v>18</v>
      </c>
      <c r="AD2632" s="66">
        <f ca="1">IF(ISERROR(VLOOKUP(Table1[[#This Row],[item]],INDIRECT("'"&amp;Table1[[#This Row],[sheet]]&amp;"'!$A$8:$T$42"),Table1[[#This Row],[r]],FALSE)),"",VLOOKUP(Table1[[#This Row],[item]],INDIRECT("'"&amp;Table1[[#This Row],[sheet]]&amp;"'!$A$8:$T$42"),Table1[[#This Row],[r]],FALSE))</f>
        <v>0</v>
      </c>
      <c r="AE2632" s="72" t="str">
        <f>IF(VLOOKUP(Table1[[#This Row],[sheet]],Prg!$A$7:$J$31,10,FALSE)="","",VLOOKUP(Table1[[#This Row],[sheet]],Prg!$A$7:$J$31,10,FALSE)*1)</f>
        <v/>
      </c>
      <c r="AF2632" s="72">
        <f>VLOOKUP(Table1[[#This Row],[sheet]],Prg!$A$7:$J$31,5,FALSE)</f>
        <v>0</v>
      </c>
      <c r="AG2632" s="72">
        <f>ROW()</f>
        <v>2632</v>
      </c>
    </row>
    <row r="2633" spans="24:33" hidden="1" x14ac:dyDescent="0.3">
      <c r="X2633" s="66">
        <v>15</v>
      </c>
      <c r="Y2633" s="66" t="s">
        <v>502</v>
      </c>
      <c r="Z2633" s="66" t="s">
        <v>467</v>
      </c>
      <c r="AA2633" s="66" t="str">
        <f>IF(OR(VLOOKUP(Table1[[#This Row],[sheet]],Prg!$A$7:$F$31,6,FALSE)=Prg!$O$2,VLOOKUP(Table1[[#This Row],[sheet]],Prg!$A$7:$F$31,6,FALSE)=Prg!$O$3),"Yes","No")</f>
        <v>No</v>
      </c>
      <c r="AB2633" s="66">
        <v>2025</v>
      </c>
      <c r="AC2633" s="72">
        <v>18</v>
      </c>
      <c r="AD2633" s="66">
        <f ca="1">IF(ISERROR(VLOOKUP(Table1[[#This Row],[item]],INDIRECT("'"&amp;Table1[[#This Row],[sheet]]&amp;"'!$A$8:$T$42"),Table1[[#This Row],[r]],FALSE)),"",VLOOKUP(Table1[[#This Row],[item]],INDIRECT("'"&amp;Table1[[#This Row],[sheet]]&amp;"'!$A$8:$T$42"),Table1[[#This Row],[r]],FALSE))</f>
        <v>0</v>
      </c>
      <c r="AE2633" s="72" t="str">
        <f>IF(VLOOKUP(Table1[[#This Row],[sheet]],Prg!$A$7:$J$31,10,FALSE)="","",VLOOKUP(Table1[[#This Row],[sheet]],Prg!$A$7:$J$31,10,FALSE)*1)</f>
        <v/>
      </c>
      <c r="AF2633" s="72">
        <f>VLOOKUP(Table1[[#This Row],[sheet]],Prg!$A$7:$J$31,5,FALSE)</f>
        <v>0</v>
      </c>
      <c r="AG2633" s="72">
        <f>ROW()</f>
        <v>2633</v>
      </c>
    </row>
    <row r="2634" spans="24:33" hidden="1" x14ac:dyDescent="0.3">
      <c r="X2634" s="66">
        <v>15</v>
      </c>
      <c r="Y2634" s="66" t="s">
        <v>473</v>
      </c>
      <c r="Z2634" s="66" t="s">
        <v>1</v>
      </c>
      <c r="AA2634" s="66" t="str">
        <f>IF(OR(VLOOKUP(Table1[[#This Row],[sheet]],Prg!$A$7:$F$31,6,FALSE)=Prg!$O$2,VLOOKUP(Table1[[#This Row],[sheet]],Prg!$A$7:$F$31,6,FALSE)=Prg!$O$3),"Yes","No")</f>
        <v>No</v>
      </c>
      <c r="AB2634" s="66">
        <v>2025</v>
      </c>
      <c r="AC2634" s="72">
        <v>18</v>
      </c>
      <c r="AD2634" s="66">
        <f ca="1">IF(ISERROR(VLOOKUP(Table1[[#This Row],[item]],INDIRECT("'"&amp;Table1[[#This Row],[sheet]]&amp;"'!$A$8:$T$42"),Table1[[#This Row],[r]],FALSE)),"",VLOOKUP(Table1[[#This Row],[item]],INDIRECT("'"&amp;Table1[[#This Row],[sheet]]&amp;"'!$A$8:$T$42"),Table1[[#This Row],[r]],FALSE))</f>
        <v>0</v>
      </c>
      <c r="AE2634" s="72" t="str">
        <f>IF(VLOOKUP(Table1[[#This Row],[sheet]],Prg!$A$7:$J$31,10,FALSE)="","",VLOOKUP(Table1[[#This Row],[sheet]],Prg!$A$7:$J$31,10,FALSE)*1)</f>
        <v/>
      </c>
      <c r="AF2634" s="72">
        <f>VLOOKUP(Table1[[#This Row],[sheet]],Prg!$A$7:$J$31,5,FALSE)</f>
        <v>0</v>
      </c>
      <c r="AG2634" s="72">
        <f>ROW()</f>
        <v>2634</v>
      </c>
    </row>
    <row r="2635" spans="24:33" hidden="1" x14ac:dyDescent="0.3">
      <c r="X2635" s="66">
        <v>15</v>
      </c>
      <c r="Y2635" s="66" t="s">
        <v>474</v>
      </c>
      <c r="Z2635" s="66" t="s">
        <v>24</v>
      </c>
      <c r="AA2635" s="66" t="str">
        <f>IF(OR(VLOOKUP(Table1[[#This Row],[sheet]],Prg!$A$7:$F$31,6,FALSE)=Prg!$O$2,VLOOKUP(Table1[[#This Row],[sheet]],Prg!$A$7:$F$31,6,FALSE)=Prg!$O$3),"Yes","No")</f>
        <v>No</v>
      </c>
      <c r="AB2635" s="66">
        <v>2025</v>
      </c>
      <c r="AC2635" s="72">
        <v>18</v>
      </c>
      <c r="AD2635" s="66">
        <f ca="1">IF(ISERROR(VLOOKUP(Table1[[#This Row],[item]],INDIRECT("'"&amp;Table1[[#This Row],[sheet]]&amp;"'!$A$8:$T$42"),Table1[[#This Row],[r]],FALSE)),"",VLOOKUP(Table1[[#This Row],[item]],INDIRECT("'"&amp;Table1[[#This Row],[sheet]]&amp;"'!$A$8:$T$42"),Table1[[#This Row],[r]],FALSE))</f>
        <v>0</v>
      </c>
      <c r="AE2635" s="72" t="str">
        <f>IF(VLOOKUP(Table1[[#This Row],[sheet]],Prg!$A$7:$J$31,10,FALSE)="","",VLOOKUP(Table1[[#This Row],[sheet]],Prg!$A$7:$J$31,10,FALSE)*1)</f>
        <v/>
      </c>
      <c r="AF2635" s="72">
        <f>VLOOKUP(Table1[[#This Row],[sheet]],Prg!$A$7:$J$31,5,FALSE)</f>
        <v>0</v>
      </c>
      <c r="AG2635" s="72">
        <f>ROW()</f>
        <v>2635</v>
      </c>
    </row>
    <row r="2636" spans="24:33" hidden="1" x14ac:dyDescent="0.3">
      <c r="X2636" s="66">
        <v>15</v>
      </c>
      <c r="Y2636" s="66" t="s">
        <v>477</v>
      </c>
      <c r="Z2636" s="66" t="s">
        <v>25</v>
      </c>
      <c r="AA2636" s="66" t="str">
        <f>IF(OR(VLOOKUP(Table1[[#This Row],[sheet]],Prg!$A$7:$F$31,6,FALSE)=Prg!$O$2,VLOOKUP(Table1[[#This Row],[sheet]],Prg!$A$7:$F$31,6,FALSE)=Prg!$O$3),"Yes","No")</f>
        <v>No</v>
      </c>
      <c r="AB2636" s="66">
        <v>2025</v>
      </c>
      <c r="AC2636" s="72">
        <v>18</v>
      </c>
      <c r="AD2636" s="66">
        <f ca="1">IF(ISERROR(VLOOKUP(Table1[[#This Row],[item]],INDIRECT("'"&amp;Table1[[#This Row],[sheet]]&amp;"'!$A$8:$T$42"),Table1[[#This Row],[r]],FALSE)),"",VLOOKUP(Table1[[#This Row],[item]],INDIRECT("'"&amp;Table1[[#This Row],[sheet]]&amp;"'!$A$8:$T$42"),Table1[[#This Row],[r]],FALSE))</f>
        <v>0</v>
      </c>
      <c r="AE2636" s="72" t="str">
        <f>IF(VLOOKUP(Table1[[#This Row],[sheet]],Prg!$A$7:$J$31,10,FALSE)="","",VLOOKUP(Table1[[#This Row],[sheet]],Prg!$A$7:$J$31,10,FALSE)*1)</f>
        <v/>
      </c>
      <c r="AF2636" s="72">
        <f>VLOOKUP(Table1[[#This Row],[sheet]],Prg!$A$7:$J$31,5,FALSE)</f>
        <v>0</v>
      </c>
      <c r="AG2636" s="72">
        <f>ROW()</f>
        <v>2636</v>
      </c>
    </row>
    <row r="2637" spans="24:33" hidden="1" x14ac:dyDescent="0.3">
      <c r="X2637" s="66">
        <v>15</v>
      </c>
      <c r="Y2637" s="66" t="s">
        <v>478</v>
      </c>
      <c r="Z2637" s="66" t="s">
        <v>26</v>
      </c>
      <c r="AA2637" s="66" t="str">
        <f>IF(OR(VLOOKUP(Table1[[#This Row],[sheet]],Prg!$A$7:$F$31,6,FALSE)=Prg!$O$2,VLOOKUP(Table1[[#This Row],[sheet]],Prg!$A$7:$F$31,6,FALSE)=Prg!$O$3),"Yes","No")</f>
        <v>No</v>
      </c>
      <c r="AB2637" s="66">
        <v>2025</v>
      </c>
      <c r="AC2637" s="72">
        <v>18</v>
      </c>
      <c r="AD2637" s="66">
        <f ca="1">IF(ISERROR(VLOOKUP(Table1[[#This Row],[item]],INDIRECT("'"&amp;Table1[[#This Row],[sheet]]&amp;"'!$A$8:$T$42"),Table1[[#This Row],[r]],FALSE)),"",VLOOKUP(Table1[[#This Row],[item]],INDIRECT("'"&amp;Table1[[#This Row],[sheet]]&amp;"'!$A$8:$T$42"),Table1[[#This Row],[r]],FALSE))</f>
        <v>0</v>
      </c>
      <c r="AE2637" s="72" t="str">
        <f>IF(VLOOKUP(Table1[[#This Row],[sheet]],Prg!$A$7:$J$31,10,FALSE)="","",VLOOKUP(Table1[[#This Row],[sheet]],Prg!$A$7:$J$31,10,FALSE)*1)</f>
        <v/>
      </c>
      <c r="AF2637" s="72">
        <f>VLOOKUP(Table1[[#This Row],[sheet]],Prg!$A$7:$J$31,5,FALSE)</f>
        <v>0</v>
      </c>
      <c r="AG2637" s="72">
        <f>ROW()</f>
        <v>2637</v>
      </c>
    </row>
    <row r="2638" spans="24:33" hidden="1" x14ac:dyDescent="0.3">
      <c r="X2638" s="66">
        <v>15</v>
      </c>
      <c r="Y2638" s="66" t="s">
        <v>479</v>
      </c>
      <c r="Z2638" s="66" t="s">
        <v>27</v>
      </c>
      <c r="AA2638" s="66" t="str">
        <f>IF(OR(VLOOKUP(Table1[[#This Row],[sheet]],Prg!$A$7:$F$31,6,FALSE)=Prg!$O$2,VLOOKUP(Table1[[#This Row],[sheet]],Prg!$A$7:$F$31,6,FALSE)=Prg!$O$3),"Yes","No")</f>
        <v>No</v>
      </c>
      <c r="AB2638" s="66">
        <v>2025</v>
      </c>
      <c r="AC2638" s="72">
        <v>18</v>
      </c>
      <c r="AD2638" s="66">
        <f ca="1">IF(ISERROR(VLOOKUP(Table1[[#This Row],[item]],INDIRECT("'"&amp;Table1[[#This Row],[sheet]]&amp;"'!$A$8:$T$42"),Table1[[#This Row],[r]],FALSE)),"",VLOOKUP(Table1[[#This Row],[item]],INDIRECT("'"&amp;Table1[[#This Row],[sheet]]&amp;"'!$A$8:$T$42"),Table1[[#This Row],[r]],FALSE))</f>
        <v>0</v>
      </c>
      <c r="AE2638" s="72" t="str">
        <f>IF(VLOOKUP(Table1[[#This Row],[sheet]],Prg!$A$7:$J$31,10,FALSE)="","",VLOOKUP(Table1[[#This Row],[sheet]],Prg!$A$7:$J$31,10,FALSE)*1)</f>
        <v/>
      </c>
      <c r="AF2638" s="72">
        <f>VLOOKUP(Table1[[#This Row],[sheet]],Prg!$A$7:$J$31,5,FALSE)</f>
        <v>0</v>
      </c>
      <c r="AG2638" s="72">
        <f>ROW()</f>
        <v>2638</v>
      </c>
    </row>
    <row r="2639" spans="24:33" hidden="1" x14ac:dyDescent="0.3">
      <c r="X2639" s="66">
        <v>15</v>
      </c>
      <c r="Y2639" s="66" t="s">
        <v>475</v>
      </c>
      <c r="Z2639" s="66" t="s">
        <v>28</v>
      </c>
      <c r="AA2639" s="66" t="str">
        <f>IF(OR(VLOOKUP(Table1[[#This Row],[sheet]],Prg!$A$7:$F$31,6,FALSE)=Prg!$O$2,VLOOKUP(Table1[[#This Row],[sheet]],Prg!$A$7:$F$31,6,FALSE)=Prg!$O$3),"Yes","No")</f>
        <v>No</v>
      </c>
      <c r="AB2639" s="66">
        <v>2025</v>
      </c>
      <c r="AC2639" s="72">
        <v>18</v>
      </c>
      <c r="AD2639" s="66">
        <f ca="1">IF(ISERROR(VLOOKUP(Table1[[#This Row],[item]],INDIRECT("'"&amp;Table1[[#This Row],[sheet]]&amp;"'!$A$8:$T$42"),Table1[[#This Row],[r]],FALSE)),"",VLOOKUP(Table1[[#This Row],[item]],INDIRECT("'"&amp;Table1[[#This Row],[sheet]]&amp;"'!$A$8:$T$42"),Table1[[#This Row],[r]],FALSE))</f>
        <v>0</v>
      </c>
      <c r="AE2639" s="72" t="str">
        <f>IF(VLOOKUP(Table1[[#This Row],[sheet]],Prg!$A$7:$J$31,10,FALSE)="","",VLOOKUP(Table1[[#This Row],[sheet]],Prg!$A$7:$J$31,10,FALSE)*1)</f>
        <v/>
      </c>
      <c r="AF2639" s="72">
        <f>VLOOKUP(Table1[[#This Row],[sheet]],Prg!$A$7:$J$31,5,FALSE)</f>
        <v>0</v>
      </c>
      <c r="AG2639" s="72">
        <f>ROW()</f>
        <v>2639</v>
      </c>
    </row>
    <row r="2640" spans="24:33" hidden="1" x14ac:dyDescent="0.3">
      <c r="X2640" s="66">
        <v>15</v>
      </c>
      <c r="Y2640" s="66" t="s">
        <v>480</v>
      </c>
      <c r="Z2640" s="66" t="s">
        <v>29</v>
      </c>
      <c r="AA2640" s="66" t="str">
        <f>IF(OR(VLOOKUP(Table1[[#This Row],[sheet]],Prg!$A$7:$F$31,6,FALSE)=Prg!$O$2,VLOOKUP(Table1[[#This Row],[sheet]],Prg!$A$7:$F$31,6,FALSE)=Prg!$O$3),"Yes","No")</f>
        <v>No</v>
      </c>
      <c r="AB2640" s="66">
        <v>2025</v>
      </c>
      <c r="AC2640" s="72">
        <v>18</v>
      </c>
      <c r="AD2640" s="66">
        <f ca="1">IF(ISERROR(VLOOKUP(Table1[[#This Row],[item]],INDIRECT("'"&amp;Table1[[#This Row],[sheet]]&amp;"'!$A$8:$T$42"),Table1[[#This Row],[r]],FALSE)),"",VLOOKUP(Table1[[#This Row],[item]],INDIRECT("'"&amp;Table1[[#This Row],[sheet]]&amp;"'!$A$8:$T$42"),Table1[[#This Row],[r]],FALSE))</f>
        <v>0</v>
      </c>
      <c r="AE2640" s="72" t="str">
        <f>IF(VLOOKUP(Table1[[#This Row],[sheet]],Prg!$A$7:$J$31,10,FALSE)="","",VLOOKUP(Table1[[#This Row],[sheet]],Prg!$A$7:$J$31,10,FALSE)*1)</f>
        <v/>
      </c>
      <c r="AF2640" s="72">
        <f>VLOOKUP(Table1[[#This Row],[sheet]],Prg!$A$7:$J$31,5,FALSE)</f>
        <v>0</v>
      </c>
      <c r="AG2640" s="72">
        <f>ROW()</f>
        <v>2640</v>
      </c>
    </row>
    <row r="2641" spans="24:33" hidden="1" x14ac:dyDescent="0.3">
      <c r="X2641" s="66">
        <v>15</v>
      </c>
      <c r="Y2641" s="66" t="s">
        <v>481</v>
      </c>
      <c r="Z2641" s="66" t="s">
        <v>30</v>
      </c>
      <c r="AA2641" s="66" t="str">
        <f>IF(OR(VLOOKUP(Table1[[#This Row],[sheet]],Prg!$A$7:$F$31,6,FALSE)=Prg!$O$2,VLOOKUP(Table1[[#This Row],[sheet]],Prg!$A$7:$F$31,6,FALSE)=Prg!$O$3),"Yes","No")</f>
        <v>No</v>
      </c>
      <c r="AB2641" s="66">
        <v>2025</v>
      </c>
      <c r="AC2641" s="72">
        <v>18</v>
      </c>
      <c r="AD2641" s="66">
        <f ca="1">IF(ISERROR(VLOOKUP(Table1[[#This Row],[item]],INDIRECT("'"&amp;Table1[[#This Row],[sheet]]&amp;"'!$A$8:$T$42"),Table1[[#This Row],[r]],FALSE)),"",VLOOKUP(Table1[[#This Row],[item]],INDIRECT("'"&amp;Table1[[#This Row],[sheet]]&amp;"'!$A$8:$T$42"),Table1[[#This Row],[r]],FALSE))</f>
        <v>0</v>
      </c>
      <c r="AE2641" s="72" t="str">
        <f>IF(VLOOKUP(Table1[[#This Row],[sheet]],Prg!$A$7:$J$31,10,FALSE)="","",VLOOKUP(Table1[[#This Row],[sheet]],Prg!$A$7:$J$31,10,FALSE)*1)</f>
        <v/>
      </c>
      <c r="AF2641" s="72">
        <f>VLOOKUP(Table1[[#This Row],[sheet]],Prg!$A$7:$J$31,5,FALSE)</f>
        <v>0</v>
      </c>
      <c r="AG2641" s="72">
        <f>ROW()</f>
        <v>2641</v>
      </c>
    </row>
    <row r="2642" spans="24:33" hidden="1" x14ac:dyDescent="0.3">
      <c r="X2642" s="66">
        <v>15</v>
      </c>
      <c r="Y2642" s="66" t="s">
        <v>482</v>
      </c>
      <c r="Z2642" s="66" t="s">
        <v>27</v>
      </c>
      <c r="AA2642" s="66" t="str">
        <f>IF(OR(VLOOKUP(Table1[[#This Row],[sheet]],Prg!$A$7:$F$31,6,FALSE)=Prg!$O$2,VLOOKUP(Table1[[#This Row],[sheet]],Prg!$A$7:$F$31,6,FALSE)=Prg!$O$3),"Yes","No")</f>
        <v>No</v>
      </c>
      <c r="AB2642" s="66">
        <v>2025</v>
      </c>
      <c r="AC2642" s="72">
        <v>18</v>
      </c>
      <c r="AD2642" s="66">
        <f ca="1">IF(ISERROR(VLOOKUP(Table1[[#This Row],[item]],INDIRECT("'"&amp;Table1[[#This Row],[sheet]]&amp;"'!$A$8:$T$42"),Table1[[#This Row],[r]],FALSE)),"",VLOOKUP(Table1[[#This Row],[item]],INDIRECT("'"&amp;Table1[[#This Row],[sheet]]&amp;"'!$A$8:$T$42"),Table1[[#This Row],[r]],FALSE))</f>
        <v>0</v>
      </c>
      <c r="AE2642" s="72" t="str">
        <f>IF(VLOOKUP(Table1[[#This Row],[sheet]],Prg!$A$7:$J$31,10,FALSE)="","",VLOOKUP(Table1[[#This Row],[sheet]],Prg!$A$7:$J$31,10,FALSE)*1)</f>
        <v/>
      </c>
      <c r="AF2642" s="72">
        <f>VLOOKUP(Table1[[#This Row],[sheet]],Prg!$A$7:$J$31,5,FALSE)</f>
        <v>0</v>
      </c>
      <c r="AG2642" s="72">
        <f>ROW()</f>
        <v>2642</v>
      </c>
    </row>
    <row r="2643" spans="24:33" hidden="1" x14ac:dyDescent="0.3">
      <c r="X2643" s="66">
        <v>15</v>
      </c>
      <c r="Y2643" s="66" t="s">
        <v>476</v>
      </c>
      <c r="Z2643" s="66" t="s">
        <v>469</v>
      </c>
      <c r="AA2643" s="66" t="str">
        <f>IF(OR(VLOOKUP(Table1[[#This Row],[sheet]],Prg!$A$7:$F$31,6,FALSE)=Prg!$O$2,VLOOKUP(Table1[[#This Row],[sheet]],Prg!$A$7:$F$31,6,FALSE)=Prg!$O$3),"Yes","No")</f>
        <v>No</v>
      </c>
      <c r="AB2643" s="66">
        <v>2025</v>
      </c>
      <c r="AC2643" s="72">
        <v>18</v>
      </c>
      <c r="AD2643" s="66">
        <f ca="1">IF(ISERROR(VLOOKUP(Table1[[#This Row],[item]],INDIRECT("'"&amp;Table1[[#This Row],[sheet]]&amp;"'!$A$8:$T$42"),Table1[[#This Row],[r]],FALSE)),"",VLOOKUP(Table1[[#This Row],[item]],INDIRECT("'"&amp;Table1[[#This Row],[sheet]]&amp;"'!$A$8:$T$42"),Table1[[#This Row],[r]],FALSE))</f>
        <v>0</v>
      </c>
      <c r="AE2643" s="72" t="str">
        <f>IF(VLOOKUP(Table1[[#This Row],[sheet]],Prg!$A$7:$J$31,10,FALSE)="","",VLOOKUP(Table1[[#This Row],[sheet]],Prg!$A$7:$J$31,10,FALSE)*1)</f>
        <v/>
      </c>
      <c r="AF2643" s="72">
        <f>VLOOKUP(Table1[[#This Row],[sheet]],Prg!$A$7:$J$31,5,FALSE)</f>
        <v>0</v>
      </c>
      <c r="AG2643" s="72">
        <f>ROW()</f>
        <v>2643</v>
      </c>
    </row>
    <row r="2644" spans="24:33" hidden="1" x14ac:dyDescent="0.3">
      <c r="X2644" s="66">
        <v>15</v>
      </c>
      <c r="Y2644" s="66" t="s">
        <v>483</v>
      </c>
      <c r="Z2644" s="66" t="s">
        <v>470</v>
      </c>
      <c r="AA2644" s="66" t="str">
        <f>IF(OR(VLOOKUP(Table1[[#This Row],[sheet]],Prg!$A$7:$F$31,6,FALSE)=Prg!$O$2,VLOOKUP(Table1[[#This Row],[sheet]],Prg!$A$7:$F$31,6,FALSE)=Prg!$O$3),"Yes","No")</f>
        <v>No</v>
      </c>
      <c r="AB2644" s="66">
        <v>2025</v>
      </c>
      <c r="AC2644" s="72">
        <v>18</v>
      </c>
      <c r="AD2644" s="66">
        <f ca="1">IF(ISERROR(VLOOKUP(Table1[[#This Row],[item]],INDIRECT("'"&amp;Table1[[#This Row],[sheet]]&amp;"'!$A$8:$T$42"),Table1[[#This Row],[r]],FALSE)),"",VLOOKUP(Table1[[#This Row],[item]],INDIRECT("'"&amp;Table1[[#This Row],[sheet]]&amp;"'!$A$8:$T$42"),Table1[[#This Row],[r]],FALSE))</f>
        <v>0</v>
      </c>
      <c r="AE2644" s="72" t="str">
        <f>IF(VLOOKUP(Table1[[#This Row],[sheet]],Prg!$A$7:$J$31,10,FALSE)="","",VLOOKUP(Table1[[#This Row],[sheet]],Prg!$A$7:$J$31,10,FALSE)*1)</f>
        <v/>
      </c>
      <c r="AF2644" s="72">
        <f>VLOOKUP(Table1[[#This Row],[sheet]],Prg!$A$7:$J$31,5,FALSE)</f>
        <v>0</v>
      </c>
      <c r="AG2644" s="72">
        <f>ROW()</f>
        <v>2644</v>
      </c>
    </row>
    <row r="2645" spans="24:33" hidden="1" x14ac:dyDescent="0.3">
      <c r="X2645" s="66">
        <v>15</v>
      </c>
      <c r="Y2645" s="66" t="s">
        <v>484</v>
      </c>
      <c r="Z2645" s="66" t="s">
        <v>471</v>
      </c>
      <c r="AA2645" s="66" t="str">
        <f>IF(OR(VLOOKUP(Table1[[#This Row],[sheet]],Prg!$A$7:$F$31,6,FALSE)=Prg!$O$2,VLOOKUP(Table1[[#This Row],[sheet]],Prg!$A$7:$F$31,6,FALSE)=Prg!$O$3),"Yes","No")</f>
        <v>No</v>
      </c>
      <c r="AB2645" s="66">
        <v>2025</v>
      </c>
      <c r="AC2645" s="72">
        <v>18</v>
      </c>
      <c r="AD2645" s="66">
        <f ca="1">IF(ISERROR(VLOOKUP(Table1[[#This Row],[item]],INDIRECT("'"&amp;Table1[[#This Row],[sheet]]&amp;"'!$A$8:$T$42"),Table1[[#This Row],[r]],FALSE)),"",VLOOKUP(Table1[[#This Row],[item]],INDIRECT("'"&amp;Table1[[#This Row],[sheet]]&amp;"'!$A$8:$T$42"),Table1[[#This Row],[r]],FALSE))</f>
        <v>0</v>
      </c>
      <c r="AE2645" s="72" t="str">
        <f>IF(VLOOKUP(Table1[[#This Row],[sheet]],Prg!$A$7:$J$31,10,FALSE)="","",VLOOKUP(Table1[[#This Row],[sheet]],Prg!$A$7:$J$31,10,FALSE)*1)</f>
        <v/>
      </c>
      <c r="AF2645" s="72">
        <f>VLOOKUP(Table1[[#This Row],[sheet]],Prg!$A$7:$J$31,5,FALSE)</f>
        <v>0</v>
      </c>
      <c r="AG2645" s="72">
        <f>ROW()</f>
        <v>2645</v>
      </c>
    </row>
    <row r="2646" spans="24:33" hidden="1" x14ac:dyDescent="0.3">
      <c r="X2646" s="66">
        <v>15</v>
      </c>
      <c r="Y2646" s="66" t="s">
        <v>485</v>
      </c>
      <c r="Z2646" s="66" t="s">
        <v>472</v>
      </c>
      <c r="AA2646" s="66" t="str">
        <f>IF(OR(VLOOKUP(Table1[[#This Row],[sheet]],Prg!$A$7:$F$31,6,FALSE)=Prg!$O$2,VLOOKUP(Table1[[#This Row],[sheet]],Prg!$A$7:$F$31,6,FALSE)=Prg!$O$3),"Yes","No")</f>
        <v>No</v>
      </c>
      <c r="AB2646" s="66">
        <v>2025</v>
      </c>
      <c r="AC2646" s="72">
        <v>18</v>
      </c>
      <c r="AD2646" s="66">
        <f ca="1">IF(ISERROR(VLOOKUP(Table1[[#This Row],[item]],INDIRECT("'"&amp;Table1[[#This Row],[sheet]]&amp;"'!$A$8:$T$42"),Table1[[#This Row],[r]],FALSE)),"",VLOOKUP(Table1[[#This Row],[item]],INDIRECT("'"&amp;Table1[[#This Row],[sheet]]&amp;"'!$A$8:$T$42"),Table1[[#This Row],[r]],FALSE))</f>
        <v>0</v>
      </c>
      <c r="AE2646" s="72" t="str">
        <f>IF(VLOOKUP(Table1[[#This Row],[sheet]],Prg!$A$7:$J$31,10,FALSE)="","",VLOOKUP(Table1[[#This Row],[sheet]],Prg!$A$7:$J$31,10,FALSE)*1)</f>
        <v/>
      </c>
      <c r="AF2646" s="72">
        <f>VLOOKUP(Table1[[#This Row],[sheet]],Prg!$A$7:$J$31,5,FALSE)</f>
        <v>0</v>
      </c>
      <c r="AG2646" s="72">
        <f>ROW()</f>
        <v>2646</v>
      </c>
    </row>
    <row r="2647" spans="24:33" hidden="1" x14ac:dyDescent="0.3">
      <c r="X2647" s="66">
        <v>15</v>
      </c>
      <c r="Y2647" s="66" t="s">
        <v>486</v>
      </c>
      <c r="Z2647" s="66" t="s">
        <v>31</v>
      </c>
      <c r="AA2647" s="66" t="str">
        <f>IF(OR(VLOOKUP(Table1[[#This Row],[sheet]],Prg!$A$7:$F$31,6,FALSE)=Prg!$O$2,VLOOKUP(Table1[[#This Row],[sheet]],Prg!$A$7:$F$31,6,FALSE)=Prg!$O$3),"Yes","No")</f>
        <v>No</v>
      </c>
      <c r="AB2647" s="66">
        <v>2025</v>
      </c>
      <c r="AC2647" s="72">
        <v>18</v>
      </c>
      <c r="AD2647" s="66">
        <f ca="1">IF(ISERROR(VLOOKUP(Table1[[#This Row],[item]],INDIRECT("'"&amp;Table1[[#This Row],[sheet]]&amp;"'!$A$8:$T$42"),Table1[[#This Row],[r]],FALSE)),"",VLOOKUP(Table1[[#This Row],[item]],INDIRECT("'"&amp;Table1[[#This Row],[sheet]]&amp;"'!$A$8:$T$42"),Table1[[#This Row],[r]],FALSE))</f>
        <v>0</v>
      </c>
      <c r="AE2647" s="72" t="str">
        <f>IF(VLOOKUP(Table1[[#This Row],[sheet]],Prg!$A$7:$J$31,10,FALSE)="","",VLOOKUP(Table1[[#This Row],[sheet]],Prg!$A$7:$J$31,10,FALSE)*1)</f>
        <v/>
      </c>
      <c r="AF2647" s="72">
        <f>VLOOKUP(Table1[[#This Row],[sheet]],Prg!$A$7:$J$31,5,FALSE)</f>
        <v>0</v>
      </c>
      <c r="AG2647" s="72">
        <f>ROW()</f>
        <v>2647</v>
      </c>
    </row>
    <row r="2648" spans="24:33" hidden="1" x14ac:dyDescent="0.3">
      <c r="X2648" s="66">
        <v>15</v>
      </c>
      <c r="Y2648" s="70" t="s">
        <v>487</v>
      </c>
      <c r="Z2648" s="70" t="s">
        <v>12</v>
      </c>
      <c r="AA2648" s="70" t="str">
        <f>IF(OR(VLOOKUP(Table1[[#This Row],[sheet]],Prg!$A$7:$F$31,6,FALSE)=Prg!$O$2,VLOOKUP(Table1[[#This Row],[sheet]],Prg!$A$7:$F$31,6,FALSE)=Prg!$O$3),"Yes","No")</f>
        <v>No</v>
      </c>
      <c r="AB2648" s="70">
        <v>2026</v>
      </c>
      <c r="AC2648" s="72">
        <v>19</v>
      </c>
      <c r="AD2648" s="66">
        <f ca="1">IF(ISERROR(VLOOKUP(Table1[[#This Row],[item]],INDIRECT("'"&amp;Table1[[#This Row],[sheet]]&amp;"'!$A$8:$T$42"),Table1[[#This Row],[r]],FALSE)),"",VLOOKUP(Table1[[#This Row],[item]],INDIRECT("'"&amp;Table1[[#This Row],[sheet]]&amp;"'!$A$8:$T$42"),Table1[[#This Row],[r]],FALSE))</f>
        <v>0</v>
      </c>
      <c r="AE2648" s="72" t="str">
        <f>IF(VLOOKUP(Table1[[#This Row],[sheet]],Prg!$A$7:$J$31,10,FALSE)="","",VLOOKUP(Table1[[#This Row],[sheet]],Prg!$A$7:$J$31,10,FALSE)*1)</f>
        <v/>
      </c>
      <c r="AF2648" s="72">
        <f>VLOOKUP(Table1[[#This Row],[sheet]],Prg!$A$7:$J$31,5,FALSE)</f>
        <v>0</v>
      </c>
      <c r="AG2648" s="72">
        <f>ROW()</f>
        <v>2648</v>
      </c>
    </row>
    <row r="2649" spans="24:33" hidden="1" x14ac:dyDescent="0.3">
      <c r="X2649" s="66">
        <v>15</v>
      </c>
      <c r="Y2649" s="66" t="s">
        <v>488</v>
      </c>
      <c r="Z2649" s="66" t="s">
        <v>13</v>
      </c>
      <c r="AA2649" s="66" t="str">
        <f>IF(OR(VLOOKUP(Table1[[#This Row],[sheet]],Prg!$A$7:$F$31,6,FALSE)=Prg!$O$2,VLOOKUP(Table1[[#This Row],[sheet]],Prg!$A$7:$F$31,6,FALSE)=Prg!$O$3),"Yes","No")</f>
        <v>No</v>
      </c>
      <c r="AB2649" s="66">
        <v>2026</v>
      </c>
      <c r="AC2649" s="72">
        <v>19</v>
      </c>
      <c r="AD2649" s="66">
        <f ca="1">IF(ISERROR(VLOOKUP(Table1[[#This Row],[item]],INDIRECT("'"&amp;Table1[[#This Row],[sheet]]&amp;"'!$A$8:$T$42"),Table1[[#This Row],[r]],FALSE)),"",VLOOKUP(Table1[[#This Row],[item]],INDIRECT("'"&amp;Table1[[#This Row],[sheet]]&amp;"'!$A$8:$T$42"),Table1[[#This Row],[r]],FALSE))</f>
        <v>0</v>
      </c>
      <c r="AE2649" s="72" t="str">
        <f>IF(VLOOKUP(Table1[[#This Row],[sheet]],Prg!$A$7:$J$31,10,FALSE)="","",VLOOKUP(Table1[[#This Row],[sheet]],Prg!$A$7:$J$31,10,FALSE)*1)</f>
        <v/>
      </c>
      <c r="AF2649" s="72">
        <f>VLOOKUP(Table1[[#This Row],[sheet]],Prg!$A$7:$J$31,5,FALSE)</f>
        <v>0</v>
      </c>
      <c r="AG2649" s="72">
        <f>ROW()</f>
        <v>2649</v>
      </c>
    </row>
    <row r="2650" spans="24:33" hidden="1" x14ac:dyDescent="0.3">
      <c r="X2650" s="66">
        <v>15</v>
      </c>
      <c r="Y2650" s="66" t="s">
        <v>489</v>
      </c>
      <c r="Z2650" s="66" t="s">
        <v>14</v>
      </c>
      <c r="AA2650" s="66" t="str">
        <f>IF(OR(VLOOKUP(Table1[[#This Row],[sheet]],Prg!$A$7:$F$31,6,FALSE)=Prg!$O$2,VLOOKUP(Table1[[#This Row],[sheet]],Prg!$A$7:$F$31,6,FALSE)=Prg!$O$3),"Yes","No")</f>
        <v>No</v>
      </c>
      <c r="AB2650" s="66">
        <v>2026</v>
      </c>
      <c r="AC2650" s="72">
        <v>19</v>
      </c>
      <c r="AD2650" s="66">
        <f ca="1">IF(ISERROR(VLOOKUP(Table1[[#This Row],[item]],INDIRECT("'"&amp;Table1[[#This Row],[sheet]]&amp;"'!$A$8:$T$42"),Table1[[#This Row],[r]],FALSE)),"",VLOOKUP(Table1[[#This Row],[item]],INDIRECT("'"&amp;Table1[[#This Row],[sheet]]&amp;"'!$A$8:$T$42"),Table1[[#This Row],[r]],FALSE))</f>
        <v>0</v>
      </c>
      <c r="AE2650" s="72" t="str">
        <f>IF(VLOOKUP(Table1[[#This Row],[sheet]],Prg!$A$7:$J$31,10,FALSE)="","",VLOOKUP(Table1[[#This Row],[sheet]],Prg!$A$7:$J$31,10,FALSE)*1)</f>
        <v/>
      </c>
      <c r="AF2650" s="72">
        <f>VLOOKUP(Table1[[#This Row],[sheet]],Prg!$A$7:$J$31,5,FALSE)</f>
        <v>0</v>
      </c>
      <c r="AG2650" s="72">
        <f>ROW()</f>
        <v>2650</v>
      </c>
    </row>
    <row r="2651" spans="24:33" hidden="1" x14ac:dyDescent="0.3">
      <c r="X2651" s="66">
        <v>15</v>
      </c>
      <c r="Y2651" s="66" t="s">
        <v>490</v>
      </c>
      <c r="Z2651" s="66" t="s">
        <v>464</v>
      </c>
      <c r="AA2651" s="66" t="str">
        <f>IF(OR(VLOOKUP(Table1[[#This Row],[sheet]],Prg!$A$7:$F$31,6,FALSE)=Prg!$O$2,VLOOKUP(Table1[[#This Row],[sheet]],Prg!$A$7:$F$31,6,FALSE)=Prg!$O$3),"Yes","No")</f>
        <v>No</v>
      </c>
      <c r="AB2651" s="66">
        <v>2026</v>
      </c>
      <c r="AC2651" s="72">
        <v>19</v>
      </c>
      <c r="AD2651" s="66">
        <f ca="1">IF(ISERROR(VLOOKUP(Table1[[#This Row],[item]],INDIRECT("'"&amp;Table1[[#This Row],[sheet]]&amp;"'!$A$8:$T$42"),Table1[[#This Row],[r]],FALSE)),"",VLOOKUP(Table1[[#This Row],[item]],INDIRECT("'"&amp;Table1[[#This Row],[sheet]]&amp;"'!$A$8:$T$42"),Table1[[#This Row],[r]],FALSE))</f>
        <v>0</v>
      </c>
      <c r="AE2651" s="72" t="str">
        <f>IF(VLOOKUP(Table1[[#This Row],[sheet]],Prg!$A$7:$J$31,10,FALSE)="","",VLOOKUP(Table1[[#This Row],[sheet]],Prg!$A$7:$J$31,10,FALSE)*1)</f>
        <v/>
      </c>
      <c r="AF2651" s="72">
        <f>VLOOKUP(Table1[[#This Row],[sheet]],Prg!$A$7:$J$31,5,FALSE)</f>
        <v>0</v>
      </c>
      <c r="AG2651" s="72">
        <f>ROW()</f>
        <v>2651</v>
      </c>
    </row>
    <row r="2652" spans="24:33" hidden="1" x14ac:dyDescent="0.3">
      <c r="X2652" s="66">
        <v>15</v>
      </c>
      <c r="Y2652" s="66" t="s">
        <v>491</v>
      </c>
      <c r="Z2652" s="66" t="s">
        <v>15</v>
      </c>
      <c r="AA2652" s="66" t="str">
        <f>IF(OR(VLOOKUP(Table1[[#This Row],[sheet]],Prg!$A$7:$F$31,6,FALSE)=Prg!$O$2,VLOOKUP(Table1[[#This Row],[sheet]],Prg!$A$7:$F$31,6,FALSE)=Prg!$O$3),"Yes","No")</f>
        <v>No</v>
      </c>
      <c r="AB2652" s="66">
        <v>2026</v>
      </c>
      <c r="AC2652" s="72">
        <v>19</v>
      </c>
      <c r="AD2652" s="66">
        <f ca="1">IF(ISERROR(VLOOKUP(Table1[[#This Row],[item]],INDIRECT("'"&amp;Table1[[#This Row],[sheet]]&amp;"'!$A$8:$T$42"),Table1[[#This Row],[r]],FALSE)),"",VLOOKUP(Table1[[#This Row],[item]],INDIRECT("'"&amp;Table1[[#This Row],[sheet]]&amp;"'!$A$8:$T$42"),Table1[[#This Row],[r]],FALSE))</f>
        <v>0</v>
      </c>
      <c r="AE2652" s="72" t="str">
        <f>IF(VLOOKUP(Table1[[#This Row],[sheet]],Prg!$A$7:$J$31,10,FALSE)="","",VLOOKUP(Table1[[#This Row],[sheet]],Prg!$A$7:$J$31,10,FALSE)*1)</f>
        <v/>
      </c>
      <c r="AF2652" s="72">
        <f>VLOOKUP(Table1[[#This Row],[sheet]],Prg!$A$7:$J$31,5,FALSE)</f>
        <v>0</v>
      </c>
      <c r="AG2652" s="72">
        <f>ROW()</f>
        <v>2652</v>
      </c>
    </row>
    <row r="2653" spans="24:33" hidden="1" x14ac:dyDescent="0.3">
      <c r="X2653" s="66">
        <v>15</v>
      </c>
      <c r="Y2653" s="66" t="s">
        <v>492</v>
      </c>
      <c r="Z2653" s="66" t="s">
        <v>16</v>
      </c>
      <c r="AA2653" s="66" t="str">
        <f>IF(OR(VLOOKUP(Table1[[#This Row],[sheet]],Prg!$A$7:$F$31,6,FALSE)=Prg!$O$2,VLOOKUP(Table1[[#This Row],[sheet]],Prg!$A$7:$F$31,6,FALSE)=Prg!$O$3),"Yes","No")</f>
        <v>No</v>
      </c>
      <c r="AB2653" s="66">
        <v>2026</v>
      </c>
      <c r="AC2653" s="72">
        <v>19</v>
      </c>
      <c r="AD2653" s="66">
        <f ca="1">IF(ISERROR(VLOOKUP(Table1[[#This Row],[item]],INDIRECT("'"&amp;Table1[[#This Row],[sheet]]&amp;"'!$A$8:$T$42"),Table1[[#This Row],[r]],FALSE)),"",VLOOKUP(Table1[[#This Row],[item]],INDIRECT("'"&amp;Table1[[#This Row],[sheet]]&amp;"'!$A$8:$T$42"),Table1[[#This Row],[r]],FALSE))</f>
        <v>0</v>
      </c>
      <c r="AE2653" s="72" t="str">
        <f>IF(VLOOKUP(Table1[[#This Row],[sheet]],Prg!$A$7:$J$31,10,FALSE)="","",VLOOKUP(Table1[[#This Row],[sheet]],Prg!$A$7:$J$31,10,FALSE)*1)</f>
        <v/>
      </c>
      <c r="AF2653" s="72">
        <f>VLOOKUP(Table1[[#This Row],[sheet]],Prg!$A$7:$J$31,5,FALSE)</f>
        <v>0</v>
      </c>
      <c r="AG2653" s="72">
        <f>ROW()</f>
        <v>2653</v>
      </c>
    </row>
    <row r="2654" spans="24:33" hidden="1" x14ac:dyDescent="0.3">
      <c r="X2654" s="66">
        <v>15</v>
      </c>
      <c r="Y2654" s="66" t="s">
        <v>493</v>
      </c>
      <c r="Z2654" s="66" t="s">
        <v>17</v>
      </c>
      <c r="AA2654" s="66" t="str">
        <f>IF(OR(VLOOKUP(Table1[[#This Row],[sheet]],Prg!$A$7:$F$31,6,FALSE)=Prg!$O$2,VLOOKUP(Table1[[#This Row],[sheet]],Prg!$A$7:$F$31,6,FALSE)=Prg!$O$3),"Yes","No")</f>
        <v>No</v>
      </c>
      <c r="AB2654" s="66">
        <v>2026</v>
      </c>
      <c r="AC2654" s="72">
        <v>19</v>
      </c>
      <c r="AD2654" s="66">
        <f ca="1">IF(ISERROR(VLOOKUP(Table1[[#This Row],[item]],INDIRECT("'"&amp;Table1[[#This Row],[sheet]]&amp;"'!$A$8:$T$42"),Table1[[#This Row],[r]],FALSE)),"",VLOOKUP(Table1[[#This Row],[item]],INDIRECT("'"&amp;Table1[[#This Row],[sheet]]&amp;"'!$A$8:$T$42"),Table1[[#This Row],[r]],FALSE))</f>
        <v>0</v>
      </c>
      <c r="AE2654" s="72" t="str">
        <f>IF(VLOOKUP(Table1[[#This Row],[sheet]],Prg!$A$7:$J$31,10,FALSE)="","",VLOOKUP(Table1[[#This Row],[sheet]],Prg!$A$7:$J$31,10,FALSE)*1)</f>
        <v/>
      </c>
      <c r="AF2654" s="72">
        <f>VLOOKUP(Table1[[#This Row],[sheet]],Prg!$A$7:$J$31,5,FALSE)</f>
        <v>0</v>
      </c>
      <c r="AG2654" s="72">
        <f>ROW()</f>
        <v>2654</v>
      </c>
    </row>
    <row r="2655" spans="24:33" hidden="1" x14ac:dyDescent="0.3">
      <c r="X2655" s="66">
        <v>15</v>
      </c>
      <c r="Y2655" s="66" t="s">
        <v>494</v>
      </c>
      <c r="Z2655" s="66" t="s">
        <v>465</v>
      </c>
      <c r="AA2655" s="66" t="str">
        <f>IF(OR(VLOOKUP(Table1[[#This Row],[sheet]],Prg!$A$7:$F$31,6,FALSE)=Prg!$O$2,VLOOKUP(Table1[[#This Row],[sheet]],Prg!$A$7:$F$31,6,FALSE)=Prg!$O$3),"Yes","No")</f>
        <v>No</v>
      </c>
      <c r="AB2655" s="66">
        <v>2026</v>
      </c>
      <c r="AC2655" s="72">
        <v>19</v>
      </c>
      <c r="AD2655" s="66">
        <f ca="1">IF(ISERROR(VLOOKUP(Table1[[#This Row],[item]],INDIRECT("'"&amp;Table1[[#This Row],[sheet]]&amp;"'!$A$8:$T$42"),Table1[[#This Row],[r]],FALSE)),"",VLOOKUP(Table1[[#This Row],[item]],INDIRECT("'"&amp;Table1[[#This Row],[sheet]]&amp;"'!$A$8:$T$42"),Table1[[#This Row],[r]],FALSE))</f>
        <v>0</v>
      </c>
      <c r="AE2655" s="72" t="str">
        <f>IF(VLOOKUP(Table1[[#This Row],[sheet]],Prg!$A$7:$J$31,10,FALSE)="","",VLOOKUP(Table1[[#This Row],[sheet]],Prg!$A$7:$J$31,10,FALSE)*1)</f>
        <v/>
      </c>
      <c r="AF2655" s="72">
        <f>VLOOKUP(Table1[[#This Row],[sheet]],Prg!$A$7:$J$31,5,FALSE)</f>
        <v>0</v>
      </c>
      <c r="AG2655" s="72">
        <f>ROW()</f>
        <v>2655</v>
      </c>
    </row>
    <row r="2656" spans="24:33" hidden="1" x14ac:dyDescent="0.3">
      <c r="X2656" s="66">
        <v>15</v>
      </c>
      <c r="Y2656" s="66" t="s">
        <v>495</v>
      </c>
      <c r="Z2656" s="66" t="s">
        <v>18</v>
      </c>
      <c r="AA2656" s="66" t="str">
        <f>IF(OR(VLOOKUP(Table1[[#This Row],[sheet]],Prg!$A$7:$F$31,6,FALSE)=Prg!$O$2,VLOOKUP(Table1[[#This Row],[sheet]],Prg!$A$7:$F$31,6,FALSE)=Prg!$O$3),"Yes","No")</f>
        <v>No</v>
      </c>
      <c r="AB2656" s="66">
        <v>2026</v>
      </c>
      <c r="AC2656" s="72">
        <v>19</v>
      </c>
      <c r="AD2656" s="66">
        <f ca="1">IF(ISERROR(VLOOKUP(Table1[[#This Row],[item]],INDIRECT("'"&amp;Table1[[#This Row],[sheet]]&amp;"'!$A$8:$T$42"),Table1[[#This Row],[r]],FALSE)),"",VLOOKUP(Table1[[#This Row],[item]],INDIRECT("'"&amp;Table1[[#This Row],[sheet]]&amp;"'!$A$8:$T$42"),Table1[[#This Row],[r]],FALSE))</f>
        <v>0</v>
      </c>
      <c r="AE2656" s="72" t="str">
        <f>IF(VLOOKUP(Table1[[#This Row],[sheet]],Prg!$A$7:$J$31,10,FALSE)="","",VLOOKUP(Table1[[#This Row],[sheet]],Prg!$A$7:$J$31,10,FALSE)*1)</f>
        <v/>
      </c>
      <c r="AF2656" s="72">
        <f>VLOOKUP(Table1[[#This Row],[sheet]],Prg!$A$7:$J$31,5,FALSE)</f>
        <v>0</v>
      </c>
      <c r="AG2656" s="72">
        <f>ROW()</f>
        <v>2656</v>
      </c>
    </row>
    <row r="2657" spans="24:33" hidden="1" x14ac:dyDescent="0.3">
      <c r="X2657" s="66">
        <v>15</v>
      </c>
      <c r="Y2657" s="66" t="s">
        <v>496</v>
      </c>
      <c r="Z2657" s="66" t="s">
        <v>19</v>
      </c>
      <c r="AA2657" s="66" t="str">
        <f>IF(OR(VLOOKUP(Table1[[#This Row],[sheet]],Prg!$A$7:$F$31,6,FALSE)=Prg!$O$2,VLOOKUP(Table1[[#This Row],[sheet]],Prg!$A$7:$F$31,6,FALSE)=Prg!$O$3),"Yes","No")</f>
        <v>No</v>
      </c>
      <c r="AB2657" s="66">
        <v>2026</v>
      </c>
      <c r="AC2657" s="72">
        <v>19</v>
      </c>
      <c r="AD2657" s="66">
        <f ca="1">IF(ISERROR(VLOOKUP(Table1[[#This Row],[item]],INDIRECT("'"&amp;Table1[[#This Row],[sheet]]&amp;"'!$A$8:$T$42"),Table1[[#This Row],[r]],FALSE)),"",VLOOKUP(Table1[[#This Row],[item]],INDIRECT("'"&amp;Table1[[#This Row],[sheet]]&amp;"'!$A$8:$T$42"),Table1[[#This Row],[r]],FALSE))</f>
        <v>0</v>
      </c>
      <c r="AE2657" s="72" t="str">
        <f>IF(VLOOKUP(Table1[[#This Row],[sheet]],Prg!$A$7:$J$31,10,FALSE)="","",VLOOKUP(Table1[[#This Row],[sheet]],Prg!$A$7:$J$31,10,FALSE)*1)</f>
        <v/>
      </c>
      <c r="AF2657" s="72">
        <f>VLOOKUP(Table1[[#This Row],[sheet]],Prg!$A$7:$J$31,5,FALSE)</f>
        <v>0</v>
      </c>
      <c r="AG2657" s="72">
        <f>ROW()</f>
        <v>2657</v>
      </c>
    </row>
    <row r="2658" spans="24:33" hidden="1" x14ac:dyDescent="0.3">
      <c r="X2658" s="66">
        <v>15</v>
      </c>
      <c r="Y2658" s="66" t="s">
        <v>497</v>
      </c>
      <c r="Z2658" s="66" t="s">
        <v>20</v>
      </c>
      <c r="AA2658" s="66" t="str">
        <f>IF(OR(VLOOKUP(Table1[[#This Row],[sheet]],Prg!$A$7:$F$31,6,FALSE)=Prg!$O$2,VLOOKUP(Table1[[#This Row],[sheet]],Prg!$A$7:$F$31,6,FALSE)=Prg!$O$3),"Yes","No")</f>
        <v>No</v>
      </c>
      <c r="AB2658" s="66">
        <v>2026</v>
      </c>
      <c r="AC2658" s="72">
        <v>19</v>
      </c>
      <c r="AD2658" s="66">
        <f ca="1">IF(ISERROR(VLOOKUP(Table1[[#This Row],[item]],INDIRECT("'"&amp;Table1[[#This Row],[sheet]]&amp;"'!$A$8:$T$42"),Table1[[#This Row],[r]],FALSE)),"",VLOOKUP(Table1[[#This Row],[item]],INDIRECT("'"&amp;Table1[[#This Row],[sheet]]&amp;"'!$A$8:$T$42"),Table1[[#This Row],[r]],FALSE))</f>
        <v>0</v>
      </c>
      <c r="AE2658" s="72" t="str">
        <f>IF(VLOOKUP(Table1[[#This Row],[sheet]],Prg!$A$7:$J$31,10,FALSE)="","",VLOOKUP(Table1[[#This Row],[sheet]],Prg!$A$7:$J$31,10,FALSE)*1)</f>
        <v/>
      </c>
      <c r="AF2658" s="72">
        <f>VLOOKUP(Table1[[#This Row],[sheet]],Prg!$A$7:$J$31,5,FALSE)</f>
        <v>0</v>
      </c>
      <c r="AG2658" s="72">
        <f>ROW()</f>
        <v>2658</v>
      </c>
    </row>
    <row r="2659" spans="24:33" hidden="1" x14ac:dyDescent="0.3">
      <c r="X2659" s="66">
        <v>15</v>
      </c>
      <c r="Y2659" s="66" t="s">
        <v>498</v>
      </c>
      <c r="Z2659" s="66" t="s">
        <v>466</v>
      </c>
      <c r="AA2659" s="66" t="str">
        <f>IF(OR(VLOOKUP(Table1[[#This Row],[sheet]],Prg!$A$7:$F$31,6,FALSE)=Prg!$O$2,VLOOKUP(Table1[[#This Row],[sheet]],Prg!$A$7:$F$31,6,FALSE)=Prg!$O$3),"Yes","No")</f>
        <v>No</v>
      </c>
      <c r="AB2659" s="66">
        <v>2026</v>
      </c>
      <c r="AC2659" s="72">
        <v>19</v>
      </c>
      <c r="AD2659" s="66">
        <f ca="1">IF(ISERROR(VLOOKUP(Table1[[#This Row],[item]],INDIRECT("'"&amp;Table1[[#This Row],[sheet]]&amp;"'!$A$8:$T$42"),Table1[[#This Row],[r]],FALSE)),"",VLOOKUP(Table1[[#This Row],[item]],INDIRECT("'"&amp;Table1[[#This Row],[sheet]]&amp;"'!$A$8:$T$42"),Table1[[#This Row],[r]],FALSE))</f>
        <v>0</v>
      </c>
      <c r="AE2659" s="72" t="str">
        <f>IF(VLOOKUP(Table1[[#This Row],[sheet]],Prg!$A$7:$J$31,10,FALSE)="","",VLOOKUP(Table1[[#This Row],[sheet]],Prg!$A$7:$J$31,10,FALSE)*1)</f>
        <v/>
      </c>
      <c r="AF2659" s="72">
        <f>VLOOKUP(Table1[[#This Row],[sheet]],Prg!$A$7:$J$31,5,FALSE)</f>
        <v>0</v>
      </c>
      <c r="AG2659" s="72">
        <f>ROW()</f>
        <v>2659</v>
      </c>
    </row>
    <row r="2660" spans="24:33" hidden="1" x14ac:dyDescent="0.3">
      <c r="X2660" s="66">
        <v>15</v>
      </c>
      <c r="Y2660" s="66" t="s">
        <v>499</v>
      </c>
      <c r="Z2660" s="66" t="s">
        <v>21</v>
      </c>
      <c r="AA2660" s="66" t="str">
        <f>IF(OR(VLOOKUP(Table1[[#This Row],[sheet]],Prg!$A$7:$F$31,6,FALSE)=Prg!$O$2,VLOOKUP(Table1[[#This Row],[sheet]],Prg!$A$7:$F$31,6,FALSE)=Prg!$O$3),"Yes","No")</f>
        <v>No</v>
      </c>
      <c r="AB2660" s="66">
        <v>2026</v>
      </c>
      <c r="AC2660" s="72">
        <v>19</v>
      </c>
      <c r="AD2660" s="66">
        <f ca="1">IF(ISERROR(VLOOKUP(Table1[[#This Row],[item]],INDIRECT("'"&amp;Table1[[#This Row],[sheet]]&amp;"'!$A$8:$T$42"),Table1[[#This Row],[r]],FALSE)),"",VLOOKUP(Table1[[#This Row],[item]],INDIRECT("'"&amp;Table1[[#This Row],[sheet]]&amp;"'!$A$8:$T$42"),Table1[[#This Row],[r]],FALSE))</f>
        <v>0</v>
      </c>
      <c r="AE2660" s="72" t="str">
        <f>IF(VLOOKUP(Table1[[#This Row],[sheet]],Prg!$A$7:$J$31,10,FALSE)="","",VLOOKUP(Table1[[#This Row],[sheet]],Prg!$A$7:$J$31,10,FALSE)*1)</f>
        <v/>
      </c>
      <c r="AF2660" s="72">
        <f>VLOOKUP(Table1[[#This Row],[sheet]],Prg!$A$7:$J$31,5,FALSE)</f>
        <v>0</v>
      </c>
      <c r="AG2660" s="72">
        <f>ROW()</f>
        <v>2660</v>
      </c>
    </row>
    <row r="2661" spans="24:33" hidden="1" x14ac:dyDescent="0.3">
      <c r="X2661" s="66">
        <v>15</v>
      </c>
      <c r="Y2661" s="66" t="s">
        <v>500</v>
      </c>
      <c r="Z2661" s="66" t="s">
        <v>22</v>
      </c>
      <c r="AA2661" s="66" t="str">
        <f>IF(OR(VLOOKUP(Table1[[#This Row],[sheet]],Prg!$A$7:$F$31,6,FALSE)=Prg!$O$2,VLOOKUP(Table1[[#This Row],[sheet]],Prg!$A$7:$F$31,6,FALSE)=Prg!$O$3),"Yes","No")</f>
        <v>No</v>
      </c>
      <c r="AB2661" s="66">
        <v>2026</v>
      </c>
      <c r="AC2661" s="72">
        <v>19</v>
      </c>
      <c r="AD2661" s="66">
        <f ca="1">IF(ISERROR(VLOOKUP(Table1[[#This Row],[item]],INDIRECT("'"&amp;Table1[[#This Row],[sheet]]&amp;"'!$A$8:$T$42"),Table1[[#This Row],[r]],FALSE)),"",VLOOKUP(Table1[[#This Row],[item]],INDIRECT("'"&amp;Table1[[#This Row],[sheet]]&amp;"'!$A$8:$T$42"),Table1[[#This Row],[r]],FALSE))</f>
        <v>0</v>
      </c>
      <c r="AE2661" s="72" t="str">
        <f>IF(VLOOKUP(Table1[[#This Row],[sheet]],Prg!$A$7:$J$31,10,FALSE)="","",VLOOKUP(Table1[[#This Row],[sheet]],Prg!$A$7:$J$31,10,FALSE)*1)</f>
        <v/>
      </c>
      <c r="AF2661" s="72">
        <f>VLOOKUP(Table1[[#This Row],[sheet]],Prg!$A$7:$J$31,5,FALSE)</f>
        <v>0</v>
      </c>
      <c r="AG2661" s="72">
        <f>ROW()</f>
        <v>2661</v>
      </c>
    </row>
    <row r="2662" spans="24:33" hidden="1" x14ac:dyDescent="0.3">
      <c r="X2662" s="66">
        <v>15</v>
      </c>
      <c r="Y2662" s="66" t="s">
        <v>501</v>
      </c>
      <c r="Z2662" s="66" t="s">
        <v>23</v>
      </c>
      <c r="AA2662" s="66" t="str">
        <f>IF(OR(VLOOKUP(Table1[[#This Row],[sheet]],Prg!$A$7:$F$31,6,FALSE)=Prg!$O$2,VLOOKUP(Table1[[#This Row],[sheet]],Prg!$A$7:$F$31,6,FALSE)=Prg!$O$3),"Yes","No")</f>
        <v>No</v>
      </c>
      <c r="AB2662" s="66">
        <v>2026</v>
      </c>
      <c r="AC2662" s="72">
        <v>19</v>
      </c>
      <c r="AD2662" s="66">
        <f ca="1">IF(ISERROR(VLOOKUP(Table1[[#This Row],[item]],INDIRECT("'"&amp;Table1[[#This Row],[sheet]]&amp;"'!$A$8:$T$42"),Table1[[#This Row],[r]],FALSE)),"",VLOOKUP(Table1[[#This Row],[item]],INDIRECT("'"&amp;Table1[[#This Row],[sheet]]&amp;"'!$A$8:$T$42"),Table1[[#This Row],[r]],FALSE))</f>
        <v>0</v>
      </c>
      <c r="AE2662" s="72" t="str">
        <f>IF(VLOOKUP(Table1[[#This Row],[sheet]],Prg!$A$7:$J$31,10,FALSE)="","",VLOOKUP(Table1[[#This Row],[sheet]],Prg!$A$7:$J$31,10,FALSE)*1)</f>
        <v/>
      </c>
      <c r="AF2662" s="72">
        <f>VLOOKUP(Table1[[#This Row],[sheet]],Prg!$A$7:$J$31,5,FALSE)</f>
        <v>0</v>
      </c>
      <c r="AG2662" s="72">
        <f>ROW()</f>
        <v>2662</v>
      </c>
    </row>
    <row r="2663" spans="24:33" hidden="1" x14ac:dyDescent="0.3">
      <c r="X2663" s="66">
        <v>15</v>
      </c>
      <c r="Y2663" s="66" t="s">
        <v>502</v>
      </c>
      <c r="Z2663" s="66" t="s">
        <v>467</v>
      </c>
      <c r="AA2663" s="66" t="str">
        <f>IF(OR(VLOOKUP(Table1[[#This Row],[sheet]],Prg!$A$7:$F$31,6,FALSE)=Prg!$O$2,VLOOKUP(Table1[[#This Row],[sheet]],Prg!$A$7:$F$31,6,FALSE)=Prg!$O$3),"Yes","No")</f>
        <v>No</v>
      </c>
      <c r="AB2663" s="66">
        <v>2026</v>
      </c>
      <c r="AC2663" s="72">
        <v>19</v>
      </c>
      <c r="AD2663" s="66">
        <f ca="1">IF(ISERROR(VLOOKUP(Table1[[#This Row],[item]],INDIRECT("'"&amp;Table1[[#This Row],[sheet]]&amp;"'!$A$8:$T$42"),Table1[[#This Row],[r]],FALSE)),"",VLOOKUP(Table1[[#This Row],[item]],INDIRECT("'"&amp;Table1[[#This Row],[sheet]]&amp;"'!$A$8:$T$42"),Table1[[#This Row],[r]],FALSE))</f>
        <v>0</v>
      </c>
      <c r="AE2663" s="72" t="str">
        <f>IF(VLOOKUP(Table1[[#This Row],[sheet]],Prg!$A$7:$J$31,10,FALSE)="","",VLOOKUP(Table1[[#This Row],[sheet]],Prg!$A$7:$J$31,10,FALSE)*1)</f>
        <v/>
      </c>
      <c r="AF2663" s="72">
        <f>VLOOKUP(Table1[[#This Row],[sheet]],Prg!$A$7:$J$31,5,FALSE)</f>
        <v>0</v>
      </c>
      <c r="AG2663" s="72">
        <f>ROW()</f>
        <v>2663</v>
      </c>
    </row>
    <row r="2664" spans="24:33" hidden="1" x14ac:dyDescent="0.3">
      <c r="X2664" s="66">
        <v>15</v>
      </c>
      <c r="Y2664" s="66" t="s">
        <v>473</v>
      </c>
      <c r="Z2664" s="66" t="s">
        <v>1</v>
      </c>
      <c r="AA2664" s="66" t="str">
        <f>IF(OR(VLOOKUP(Table1[[#This Row],[sheet]],Prg!$A$7:$F$31,6,FALSE)=Prg!$O$2,VLOOKUP(Table1[[#This Row],[sheet]],Prg!$A$7:$F$31,6,FALSE)=Prg!$O$3),"Yes","No")</f>
        <v>No</v>
      </c>
      <c r="AB2664" s="66">
        <v>2026</v>
      </c>
      <c r="AC2664" s="72">
        <v>19</v>
      </c>
      <c r="AD2664" s="66">
        <f ca="1">IF(ISERROR(VLOOKUP(Table1[[#This Row],[item]],INDIRECT("'"&amp;Table1[[#This Row],[sheet]]&amp;"'!$A$8:$T$42"),Table1[[#This Row],[r]],FALSE)),"",VLOOKUP(Table1[[#This Row],[item]],INDIRECT("'"&amp;Table1[[#This Row],[sheet]]&amp;"'!$A$8:$T$42"),Table1[[#This Row],[r]],FALSE))</f>
        <v>0</v>
      </c>
      <c r="AE2664" s="72" t="str">
        <f>IF(VLOOKUP(Table1[[#This Row],[sheet]],Prg!$A$7:$J$31,10,FALSE)="","",VLOOKUP(Table1[[#This Row],[sheet]],Prg!$A$7:$J$31,10,FALSE)*1)</f>
        <v/>
      </c>
      <c r="AF2664" s="72">
        <f>VLOOKUP(Table1[[#This Row],[sheet]],Prg!$A$7:$J$31,5,FALSE)</f>
        <v>0</v>
      </c>
      <c r="AG2664" s="72">
        <f>ROW()</f>
        <v>2664</v>
      </c>
    </row>
    <row r="2665" spans="24:33" hidden="1" x14ac:dyDescent="0.3">
      <c r="X2665" s="66">
        <v>15</v>
      </c>
      <c r="Y2665" s="66" t="s">
        <v>474</v>
      </c>
      <c r="Z2665" s="66" t="s">
        <v>24</v>
      </c>
      <c r="AA2665" s="66" t="str">
        <f>IF(OR(VLOOKUP(Table1[[#This Row],[sheet]],Prg!$A$7:$F$31,6,FALSE)=Prg!$O$2,VLOOKUP(Table1[[#This Row],[sheet]],Prg!$A$7:$F$31,6,FALSE)=Prg!$O$3),"Yes","No")</f>
        <v>No</v>
      </c>
      <c r="AB2665" s="66">
        <v>2026</v>
      </c>
      <c r="AC2665" s="72">
        <v>19</v>
      </c>
      <c r="AD2665" s="66">
        <f ca="1">IF(ISERROR(VLOOKUP(Table1[[#This Row],[item]],INDIRECT("'"&amp;Table1[[#This Row],[sheet]]&amp;"'!$A$8:$T$42"),Table1[[#This Row],[r]],FALSE)),"",VLOOKUP(Table1[[#This Row],[item]],INDIRECT("'"&amp;Table1[[#This Row],[sheet]]&amp;"'!$A$8:$T$42"),Table1[[#This Row],[r]],FALSE))</f>
        <v>0</v>
      </c>
      <c r="AE2665" s="72" t="str">
        <f>IF(VLOOKUP(Table1[[#This Row],[sheet]],Prg!$A$7:$J$31,10,FALSE)="","",VLOOKUP(Table1[[#This Row],[sheet]],Prg!$A$7:$J$31,10,FALSE)*1)</f>
        <v/>
      </c>
      <c r="AF2665" s="72">
        <f>VLOOKUP(Table1[[#This Row],[sheet]],Prg!$A$7:$J$31,5,FALSE)</f>
        <v>0</v>
      </c>
      <c r="AG2665" s="72">
        <f>ROW()</f>
        <v>2665</v>
      </c>
    </row>
    <row r="2666" spans="24:33" hidden="1" x14ac:dyDescent="0.3">
      <c r="X2666" s="66">
        <v>15</v>
      </c>
      <c r="Y2666" s="66" t="s">
        <v>477</v>
      </c>
      <c r="Z2666" s="66" t="s">
        <v>25</v>
      </c>
      <c r="AA2666" s="66" t="str">
        <f>IF(OR(VLOOKUP(Table1[[#This Row],[sheet]],Prg!$A$7:$F$31,6,FALSE)=Prg!$O$2,VLOOKUP(Table1[[#This Row],[sheet]],Prg!$A$7:$F$31,6,FALSE)=Prg!$O$3),"Yes","No")</f>
        <v>No</v>
      </c>
      <c r="AB2666" s="66">
        <v>2026</v>
      </c>
      <c r="AC2666" s="72">
        <v>19</v>
      </c>
      <c r="AD2666" s="66">
        <f ca="1">IF(ISERROR(VLOOKUP(Table1[[#This Row],[item]],INDIRECT("'"&amp;Table1[[#This Row],[sheet]]&amp;"'!$A$8:$T$42"),Table1[[#This Row],[r]],FALSE)),"",VLOOKUP(Table1[[#This Row],[item]],INDIRECT("'"&amp;Table1[[#This Row],[sheet]]&amp;"'!$A$8:$T$42"),Table1[[#This Row],[r]],FALSE))</f>
        <v>0</v>
      </c>
      <c r="AE2666" s="72" t="str">
        <f>IF(VLOOKUP(Table1[[#This Row],[sheet]],Prg!$A$7:$J$31,10,FALSE)="","",VLOOKUP(Table1[[#This Row],[sheet]],Prg!$A$7:$J$31,10,FALSE)*1)</f>
        <v/>
      </c>
      <c r="AF2666" s="72">
        <f>VLOOKUP(Table1[[#This Row],[sheet]],Prg!$A$7:$J$31,5,FALSE)</f>
        <v>0</v>
      </c>
      <c r="AG2666" s="72">
        <f>ROW()</f>
        <v>2666</v>
      </c>
    </row>
    <row r="2667" spans="24:33" hidden="1" x14ac:dyDescent="0.3">
      <c r="X2667" s="66">
        <v>15</v>
      </c>
      <c r="Y2667" s="66" t="s">
        <v>478</v>
      </c>
      <c r="Z2667" s="66" t="s">
        <v>26</v>
      </c>
      <c r="AA2667" s="66" t="str">
        <f>IF(OR(VLOOKUP(Table1[[#This Row],[sheet]],Prg!$A$7:$F$31,6,FALSE)=Prg!$O$2,VLOOKUP(Table1[[#This Row],[sheet]],Prg!$A$7:$F$31,6,FALSE)=Prg!$O$3),"Yes","No")</f>
        <v>No</v>
      </c>
      <c r="AB2667" s="66">
        <v>2026</v>
      </c>
      <c r="AC2667" s="72">
        <v>19</v>
      </c>
      <c r="AD2667" s="66">
        <f ca="1">IF(ISERROR(VLOOKUP(Table1[[#This Row],[item]],INDIRECT("'"&amp;Table1[[#This Row],[sheet]]&amp;"'!$A$8:$T$42"),Table1[[#This Row],[r]],FALSE)),"",VLOOKUP(Table1[[#This Row],[item]],INDIRECT("'"&amp;Table1[[#This Row],[sheet]]&amp;"'!$A$8:$T$42"),Table1[[#This Row],[r]],FALSE))</f>
        <v>0</v>
      </c>
      <c r="AE2667" s="72" t="str">
        <f>IF(VLOOKUP(Table1[[#This Row],[sheet]],Prg!$A$7:$J$31,10,FALSE)="","",VLOOKUP(Table1[[#This Row],[sheet]],Prg!$A$7:$J$31,10,FALSE)*1)</f>
        <v/>
      </c>
      <c r="AF2667" s="72">
        <f>VLOOKUP(Table1[[#This Row],[sheet]],Prg!$A$7:$J$31,5,FALSE)</f>
        <v>0</v>
      </c>
      <c r="AG2667" s="72">
        <f>ROW()</f>
        <v>2667</v>
      </c>
    </row>
    <row r="2668" spans="24:33" hidden="1" x14ac:dyDescent="0.3">
      <c r="X2668" s="66">
        <v>15</v>
      </c>
      <c r="Y2668" s="66" t="s">
        <v>479</v>
      </c>
      <c r="Z2668" s="66" t="s">
        <v>27</v>
      </c>
      <c r="AA2668" s="66" t="str">
        <f>IF(OR(VLOOKUP(Table1[[#This Row],[sheet]],Prg!$A$7:$F$31,6,FALSE)=Prg!$O$2,VLOOKUP(Table1[[#This Row],[sheet]],Prg!$A$7:$F$31,6,FALSE)=Prg!$O$3),"Yes","No")</f>
        <v>No</v>
      </c>
      <c r="AB2668" s="66">
        <v>2026</v>
      </c>
      <c r="AC2668" s="72">
        <v>19</v>
      </c>
      <c r="AD2668" s="66">
        <f ca="1">IF(ISERROR(VLOOKUP(Table1[[#This Row],[item]],INDIRECT("'"&amp;Table1[[#This Row],[sheet]]&amp;"'!$A$8:$T$42"),Table1[[#This Row],[r]],FALSE)),"",VLOOKUP(Table1[[#This Row],[item]],INDIRECT("'"&amp;Table1[[#This Row],[sheet]]&amp;"'!$A$8:$T$42"),Table1[[#This Row],[r]],FALSE))</f>
        <v>0</v>
      </c>
      <c r="AE2668" s="72" t="str">
        <f>IF(VLOOKUP(Table1[[#This Row],[sheet]],Prg!$A$7:$J$31,10,FALSE)="","",VLOOKUP(Table1[[#This Row],[sheet]],Prg!$A$7:$J$31,10,FALSE)*1)</f>
        <v/>
      </c>
      <c r="AF2668" s="72">
        <f>VLOOKUP(Table1[[#This Row],[sheet]],Prg!$A$7:$J$31,5,FALSE)</f>
        <v>0</v>
      </c>
      <c r="AG2668" s="72">
        <f>ROW()</f>
        <v>2668</v>
      </c>
    </row>
    <row r="2669" spans="24:33" hidden="1" x14ac:dyDescent="0.3">
      <c r="X2669" s="66">
        <v>15</v>
      </c>
      <c r="Y2669" s="66" t="s">
        <v>475</v>
      </c>
      <c r="Z2669" s="66" t="s">
        <v>28</v>
      </c>
      <c r="AA2669" s="66" t="str">
        <f>IF(OR(VLOOKUP(Table1[[#This Row],[sheet]],Prg!$A$7:$F$31,6,FALSE)=Prg!$O$2,VLOOKUP(Table1[[#This Row],[sheet]],Prg!$A$7:$F$31,6,FALSE)=Prg!$O$3),"Yes","No")</f>
        <v>No</v>
      </c>
      <c r="AB2669" s="66">
        <v>2026</v>
      </c>
      <c r="AC2669" s="72">
        <v>19</v>
      </c>
      <c r="AD2669" s="66">
        <f ca="1">IF(ISERROR(VLOOKUP(Table1[[#This Row],[item]],INDIRECT("'"&amp;Table1[[#This Row],[sheet]]&amp;"'!$A$8:$T$42"),Table1[[#This Row],[r]],FALSE)),"",VLOOKUP(Table1[[#This Row],[item]],INDIRECT("'"&amp;Table1[[#This Row],[sheet]]&amp;"'!$A$8:$T$42"),Table1[[#This Row],[r]],FALSE))</f>
        <v>0</v>
      </c>
      <c r="AE2669" s="72" t="str">
        <f>IF(VLOOKUP(Table1[[#This Row],[sheet]],Prg!$A$7:$J$31,10,FALSE)="","",VLOOKUP(Table1[[#This Row],[sheet]],Prg!$A$7:$J$31,10,FALSE)*1)</f>
        <v/>
      </c>
      <c r="AF2669" s="72">
        <f>VLOOKUP(Table1[[#This Row],[sheet]],Prg!$A$7:$J$31,5,FALSE)</f>
        <v>0</v>
      </c>
      <c r="AG2669" s="72">
        <f>ROW()</f>
        <v>2669</v>
      </c>
    </row>
    <row r="2670" spans="24:33" hidden="1" x14ac:dyDescent="0.3">
      <c r="X2670" s="66">
        <v>15</v>
      </c>
      <c r="Y2670" s="66" t="s">
        <v>480</v>
      </c>
      <c r="Z2670" s="66" t="s">
        <v>29</v>
      </c>
      <c r="AA2670" s="66" t="str">
        <f>IF(OR(VLOOKUP(Table1[[#This Row],[sheet]],Prg!$A$7:$F$31,6,FALSE)=Prg!$O$2,VLOOKUP(Table1[[#This Row],[sheet]],Prg!$A$7:$F$31,6,FALSE)=Prg!$O$3),"Yes","No")</f>
        <v>No</v>
      </c>
      <c r="AB2670" s="66">
        <v>2026</v>
      </c>
      <c r="AC2670" s="72">
        <v>19</v>
      </c>
      <c r="AD2670" s="66">
        <f ca="1">IF(ISERROR(VLOOKUP(Table1[[#This Row],[item]],INDIRECT("'"&amp;Table1[[#This Row],[sheet]]&amp;"'!$A$8:$T$42"),Table1[[#This Row],[r]],FALSE)),"",VLOOKUP(Table1[[#This Row],[item]],INDIRECT("'"&amp;Table1[[#This Row],[sheet]]&amp;"'!$A$8:$T$42"),Table1[[#This Row],[r]],FALSE))</f>
        <v>0</v>
      </c>
      <c r="AE2670" s="72" t="str">
        <f>IF(VLOOKUP(Table1[[#This Row],[sheet]],Prg!$A$7:$J$31,10,FALSE)="","",VLOOKUP(Table1[[#This Row],[sheet]],Prg!$A$7:$J$31,10,FALSE)*1)</f>
        <v/>
      </c>
      <c r="AF2670" s="72">
        <f>VLOOKUP(Table1[[#This Row],[sheet]],Prg!$A$7:$J$31,5,FALSE)</f>
        <v>0</v>
      </c>
      <c r="AG2670" s="72">
        <f>ROW()</f>
        <v>2670</v>
      </c>
    </row>
    <row r="2671" spans="24:33" hidden="1" x14ac:dyDescent="0.3">
      <c r="X2671" s="66">
        <v>15</v>
      </c>
      <c r="Y2671" s="66" t="s">
        <v>481</v>
      </c>
      <c r="Z2671" s="66" t="s">
        <v>30</v>
      </c>
      <c r="AA2671" s="66" t="str">
        <f>IF(OR(VLOOKUP(Table1[[#This Row],[sheet]],Prg!$A$7:$F$31,6,FALSE)=Prg!$O$2,VLOOKUP(Table1[[#This Row],[sheet]],Prg!$A$7:$F$31,6,FALSE)=Prg!$O$3),"Yes","No")</f>
        <v>No</v>
      </c>
      <c r="AB2671" s="66">
        <v>2026</v>
      </c>
      <c r="AC2671" s="72">
        <v>19</v>
      </c>
      <c r="AD2671" s="66">
        <f ca="1">IF(ISERROR(VLOOKUP(Table1[[#This Row],[item]],INDIRECT("'"&amp;Table1[[#This Row],[sheet]]&amp;"'!$A$8:$T$42"),Table1[[#This Row],[r]],FALSE)),"",VLOOKUP(Table1[[#This Row],[item]],INDIRECT("'"&amp;Table1[[#This Row],[sheet]]&amp;"'!$A$8:$T$42"),Table1[[#This Row],[r]],FALSE))</f>
        <v>0</v>
      </c>
      <c r="AE2671" s="72" t="str">
        <f>IF(VLOOKUP(Table1[[#This Row],[sheet]],Prg!$A$7:$J$31,10,FALSE)="","",VLOOKUP(Table1[[#This Row],[sheet]],Prg!$A$7:$J$31,10,FALSE)*1)</f>
        <v/>
      </c>
      <c r="AF2671" s="72">
        <f>VLOOKUP(Table1[[#This Row],[sheet]],Prg!$A$7:$J$31,5,FALSE)</f>
        <v>0</v>
      </c>
      <c r="AG2671" s="72">
        <f>ROW()</f>
        <v>2671</v>
      </c>
    </row>
    <row r="2672" spans="24:33" hidden="1" x14ac:dyDescent="0.3">
      <c r="X2672" s="66">
        <v>15</v>
      </c>
      <c r="Y2672" s="66" t="s">
        <v>482</v>
      </c>
      <c r="Z2672" s="66" t="s">
        <v>27</v>
      </c>
      <c r="AA2672" s="66" t="str">
        <f>IF(OR(VLOOKUP(Table1[[#This Row],[sheet]],Prg!$A$7:$F$31,6,FALSE)=Prg!$O$2,VLOOKUP(Table1[[#This Row],[sheet]],Prg!$A$7:$F$31,6,FALSE)=Prg!$O$3),"Yes","No")</f>
        <v>No</v>
      </c>
      <c r="AB2672" s="66">
        <v>2026</v>
      </c>
      <c r="AC2672" s="72">
        <v>19</v>
      </c>
      <c r="AD2672" s="66">
        <f ca="1">IF(ISERROR(VLOOKUP(Table1[[#This Row],[item]],INDIRECT("'"&amp;Table1[[#This Row],[sheet]]&amp;"'!$A$8:$T$42"),Table1[[#This Row],[r]],FALSE)),"",VLOOKUP(Table1[[#This Row],[item]],INDIRECT("'"&amp;Table1[[#This Row],[sheet]]&amp;"'!$A$8:$T$42"),Table1[[#This Row],[r]],FALSE))</f>
        <v>0</v>
      </c>
      <c r="AE2672" s="72" t="str">
        <f>IF(VLOOKUP(Table1[[#This Row],[sheet]],Prg!$A$7:$J$31,10,FALSE)="","",VLOOKUP(Table1[[#This Row],[sheet]],Prg!$A$7:$J$31,10,FALSE)*1)</f>
        <v/>
      </c>
      <c r="AF2672" s="72">
        <f>VLOOKUP(Table1[[#This Row],[sheet]],Prg!$A$7:$J$31,5,FALSE)</f>
        <v>0</v>
      </c>
      <c r="AG2672" s="72">
        <f>ROW()</f>
        <v>2672</v>
      </c>
    </row>
    <row r="2673" spans="24:33" hidden="1" x14ac:dyDescent="0.3">
      <c r="X2673" s="66">
        <v>15</v>
      </c>
      <c r="Y2673" s="66" t="s">
        <v>476</v>
      </c>
      <c r="Z2673" s="66" t="s">
        <v>469</v>
      </c>
      <c r="AA2673" s="66" t="str">
        <f>IF(OR(VLOOKUP(Table1[[#This Row],[sheet]],Prg!$A$7:$F$31,6,FALSE)=Prg!$O$2,VLOOKUP(Table1[[#This Row],[sheet]],Prg!$A$7:$F$31,6,FALSE)=Prg!$O$3),"Yes","No")</f>
        <v>No</v>
      </c>
      <c r="AB2673" s="66">
        <v>2026</v>
      </c>
      <c r="AC2673" s="72">
        <v>19</v>
      </c>
      <c r="AD2673" s="66">
        <f ca="1">IF(ISERROR(VLOOKUP(Table1[[#This Row],[item]],INDIRECT("'"&amp;Table1[[#This Row],[sheet]]&amp;"'!$A$8:$T$42"),Table1[[#This Row],[r]],FALSE)),"",VLOOKUP(Table1[[#This Row],[item]],INDIRECT("'"&amp;Table1[[#This Row],[sheet]]&amp;"'!$A$8:$T$42"),Table1[[#This Row],[r]],FALSE))</f>
        <v>0</v>
      </c>
      <c r="AE2673" s="72" t="str">
        <f>IF(VLOOKUP(Table1[[#This Row],[sheet]],Prg!$A$7:$J$31,10,FALSE)="","",VLOOKUP(Table1[[#This Row],[sheet]],Prg!$A$7:$J$31,10,FALSE)*1)</f>
        <v/>
      </c>
      <c r="AF2673" s="72">
        <f>VLOOKUP(Table1[[#This Row],[sheet]],Prg!$A$7:$J$31,5,FALSE)</f>
        <v>0</v>
      </c>
      <c r="AG2673" s="72">
        <f>ROW()</f>
        <v>2673</v>
      </c>
    </row>
    <row r="2674" spans="24:33" hidden="1" x14ac:dyDescent="0.3">
      <c r="X2674" s="66">
        <v>15</v>
      </c>
      <c r="Y2674" s="66" t="s">
        <v>483</v>
      </c>
      <c r="Z2674" s="66" t="s">
        <v>470</v>
      </c>
      <c r="AA2674" s="66" t="str">
        <f>IF(OR(VLOOKUP(Table1[[#This Row],[sheet]],Prg!$A$7:$F$31,6,FALSE)=Prg!$O$2,VLOOKUP(Table1[[#This Row],[sheet]],Prg!$A$7:$F$31,6,FALSE)=Prg!$O$3),"Yes","No")</f>
        <v>No</v>
      </c>
      <c r="AB2674" s="66">
        <v>2026</v>
      </c>
      <c r="AC2674" s="72">
        <v>19</v>
      </c>
      <c r="AD2674" s="66">
        <f ca="1">IF(ISERROR(VLOOKUP(Table1[[#This Row],[item]],INDIRECT("'"&amp;Table1[[#This Row],[sheet]]&amp;"'!$A$8:$T$42"),Table1[[#This Row],[r]],FALSE)),"",VLOOKUP(Table1[[#This Row],[item]],INDIRECT("'"&amp;Table1[[#This Row],[sheet]]&amp;"'!$A$8:$T$42"),Table1[[#This Row],[r]],FALSE))</f>
        <v>0</v>
      </c>
      <c r="AE2674" s="72" t="str">
        <f>IF(VLOOKUP(Table1[[#This Row],[sheet]],Prg!$A$7:$J$31,10,FALSE)="","",VLOOKUP(Table1[[#This Row],[sheet]],Prg!$A$7:$J$31,10,FALSE)*1)</f>
        <v/>
      </c>
      <c r="AF2674" s="72">
        <f>VLOOKUP(Table1[[#This Row],[sheet]],Prg!$A$7:$J$31,5,FALSE)</f>
        <v>0</v>
      </c>
      <c r="AG2674" s="72">
        <f>ROW()</f>
        <v>2674</v>
      </c>
    </row>
    <row r="2675" spans="24:33" hidden="1" x14ac:dyDescent="0.3">
      <c r="X2675" s="66">
        <v>15</v>
      </c>
      <c r="Y2675" s="66" t="s">
        <v>484</v>
      </c>
      <c r="Z2675" s="66" t="s">
        <v>471</v>
      </c>
      <c r="AA2675" s="66" t="str">
        <f>IF(OR(VLOOKUP(Table1[[#This Row],[sheet]],Prg!$A$7:$F$31,6,FALSE)=Prg!$O$2,VLOOKUP(Table1[[#This Row],[sheet]],Prg!$A$7:$F$31,6,FALSE)=Prg!$O$3),"Yes","No")</f>
        <v>No</v>
      </c>
      <c r="AB2675" s="66">
        <v>2026</v>
      </c>
      <c r="AC2675" s="72">
        <v>19</v>
      </c>
      <c r="AD2675" s="66">
        <f ca="1">IF(ISERROR(VLOOKUP(Table1[[#This Row],[item]],INDIRECT("'"&amp;Table1[[#This Row],[sheet]]&amp;"'!$A$8:$T$42"),Table1[[#This Row],[r]],FALSE)),"",VLOOKUP(Table1[[#This Row],[item]],INDIRECT("'"&amp;Table1[[#This Row],[sheet]]&amp;"'!$A$8:$T$42"),Table1[[#This Row],[r]],FALSE))</f>
        <v>0</v>
      </c>
      <c r="AE2675" s="72" t="str">
        <f>IF(VLOOKUP(Table1[[#This Row],[sheet]],Prg!$A$7:$J$31,10,FALSE)="","",VLOOKUP(Table1[[#This Row],[sheet]],Prg!$A$7:$J$31,10,FALSE)*1)</f>
        <v/>
      </c>
      <c r="AF2675" s="72">
        <f>VLOOKUP(Table1[[#This Row],[sheet]],Prg!$A$7:$J$31,5,FALSE)</f>
        <v>0</v>
      </c>
      <c r="AG2675" s="72">
        <f>ROW()</f>
        <v>2675</v>
      </c>
    </row>
    <row r="2676" spans="24:33" hidden="1" x14ac:dyDescent="0.3">
      <c r="X2676" s="66">
        <v>15</v>
      </c>
      <c r="Y2676" s="66" t="s">
        <v>485</v>
      </c>
      <c r="Z2676" s="66" t="s">
        <v>472</v>
      </c>
      <c r="AA2676" s="66" t="str">
        <f>IF(OR(VLOOKUP(Table1[[#This Row],[sheet]],Prg!$A$7:$F$31,6,FALSE)=Prg!$O$2,VLOOKUP(Table1[[#This Row],[sheet]],Prg!$A$7:$F$31,6,FALSE)=Prg!$O$3),"Yes","No")</f>
        <v>No</v>
      </c>
      <c r="AB2676" s="66">
        <v>2026</v>
      </c>
      <c r="AC2676" s="72">
        <v>19</v>
      </c>
      <c r="AD2676" s="66">
        <f ca="1">IF(ISERROR(VLOOKUP(Table1[[#This Row],[item]],INDIRECT("'"&amp;Table1[[#This Row],[sheet]]&amp;"'!$A$8:$T$42"),Table1[[#This Row],[r]],FALSE)),"",VLOOKUP(Table1[[#This Row],[item]],INDIRECT("'"&amp;Table1[[#This Row],[sheet]]&amp;"'!$A$8:$T$42"),Table1[[#This Row],[r]],FALSE))</f>
        <v>0</v>
      </c>
      <c r="AE2676" s="72" t="str">
        <f>IF(VLOOKUP(Table1[[#This Row],[sheet]],Prg!$A$7:$J$31,10,FALSE)="","",VLOOKUP(Table1[[#This Row],[sheet]],Prg!$A$7:$J$31,10,FALSE)*1)</f>
        <v/>
      </c>
      <c r="AF2676" s="72">
        <f>VLOOKUP(Table1[[#This Row],[sheet]],Prg!$A$7:$J$31,5,FALSE)</f>
        <v>0</v>
      </c>
      <c r="AG2676" s="72">
        <f>ROW()</f>
        <v>2676</v>
      </c>
    </row>
    <row r="2677" spans="24:33" hidden="1" x14ac:dyDescent="0.3">
      <c r="X2677" s="66">
        <v>15</v>
      </c>
      <c r="Y2677" s="66" t="s">
        <v>486</v>
      </c>
      <c r="Z2677" s="66" t="s">
        <v>31</v>
      </c>
      <c r="AA2677" s="66" t="str">
        <f>IF(OR(VLOOKUP(Table1[[#This Row],[sheet]],Prg!$A$7:$F$31,6,FALSE)=Prg!$O$2,VLOOKUP(Table1[[#This Row],[sheet]],Prg!$A$7:$F$31,6,FALSE)=Prg!$O$3),"Yes","No")</f>
        <v>No</v>
      </c>
      <c r="AB2677" s="66">
        <v>2026</v>
      </c>
      <c r="AC2677" s="72">
        <v>19</v>
      </c>
      <c r="AD2677" s="66">
        <f ca="1">IF(ISERROR(VLOOKUP(Table1[[#This Row],[item]],INDIRECT("'"&amp;Table1[[#This Row],[sheet]]&amp;"'!$A$8:$T$42"),Table1[[#This Row],[r]],FALSE)),"",VLOOKUP(Table1[[#This Row],[item]],INDIRECT("'"&amp;Table1[[#This Row],[sheet]]&amp;"'!$A$8:$T$42"),Table1[[#This Row],[r]],FALSE))</f>
        <v>0</v>
      </c>
      <c r="AE2677" s="72" t="str">
        <f>IF(VLOOKUP(Table1[[#This Row],[sheet]],Prg!$A$7:$J$31,10,FALSE)="","",VLOOKUP(Table1[[#This Row],[sheet]],Prg!$A$7:$J$31,10,FALSE)*1)</f>
        <v/>
      </c>
      <c r="AF2677" s="72">
        <f>VLOOKUP(Table1[[#This Row],[sheet]],Prg!$A$7:$J$31,5,FALSE)</f>
        <v>0</v>
      </c>
      <c r="AG2677" s="72">
        <f>ROW()</f>
        <v>2677</v>
      </c>
    </row>
    <row r="2678" spans="24:33" hidden="1" x14ac:dyDescent="0.3">
      <c r="X2678" s="66">
        <v>15</v>
      </c>
      <c r="Y2678" s="70" t="s">
        <v>487</v>
      </c>
      <c r="Z2678" s="70" t="s">
        <v>12</v>
      </c>
      <c r="AA2678" s="70" t="str">
        <f>IF(OR(VLOOKUP(Table1[[#This Row],[sheet]],Prg!$A$7:$F$31,6,FALSE)=Prg!$O$2,VLOOKUP(Table1[[#This Row],[sheet]],Prg!$A$7:$F$31,6,FALSE)=Prg!$O$3),"Yes","No")</f>
        <v>No</v>
      </c>
      <c r="AB2678" s="70" t="s">
        <v>2</v>
      </c>
      <c r="AC2678" s="72">
        <v>20</v>
      </c>
      <c r="AD2678" s="66">
        <f ca="1">IF(ISERROR(VLOOKUP(Table1[[#This Row],[item]],INDIRECT("'"&amp;Table1[[#This Row],[sheet]]&amp;"'!$A$8:$T$42"),Table1[[#This Row],[r]],FALSE)),"",VLOOKUP(Table1[[#This Row],[item]],INDIRECT("'"&amp;Table1[[#This Row],[sheet]]&amp;"'!$A$8:$T$42"),Table1[[#This Row],[r]],FALSE))</f>
        <v>0</v>
      </c>
      <c r="AE2678" s="72" t="str">
        <f>IF(VLOOKUP(Table1[[#This Row],[sheet]],Prg!$A$7:$J$31,10,FALSE)="","",VLOOKUP(Table1[[#This Row],[sheet]],Prg!$A$7:$J$31,10,FALSE)*1)</f>
        <v/>
      </c>
      <c r="AF2678" s="72">
        <f>VLOOKUP(Table1[[#This Row],[sheet]],Prg!$A$7:$J$31,5,FALSE)</f>
        <v>0</v>
      </c>
      <c r="AG2678" s="72">
        <f>ROW()</f>
        <v>2678</v>
      </c>
    </row>
    <row r="2679" spans="24:33" hidden="1" x14ac:dyDescent="0.3">
      <c r="X2679" s="66">
        <v>15</v>
      </c>
      <c r="Y2679" s="66" t="s">
        <v>488</v>
      </c>
      <c r="Z2679" s="66" t="s">
        <v>13</v>
      </c>
      <c r="AA2679" s="66" t="str">
        <f>IF(OR(VLOOKUP(Table1[[#This Row],[sheet]],Prg!$A$7:$F$31,6,FALSE)=Prg!$O$2,VLOOKUP(Table1[[#This Row],[sheet]],Prg!$A$7:$F$31,6,FALSE)=Prg!$O$3),"Yes","No")</f>
        <v>No</v>
      </c>
      <c r="AB2679" s="66" t="s">
        <v>2</v>
      </c>
      <c r="AC2679" s="72">
        <v>20</v>
      </c>
      <c r="AD2679" s="66">
        <f ca="1">IF(ISERROR(VLOOKUP(Table1[[#This Row],[item]],INDIRECT("'"&amp;Table1[[#This Row],[sheet]]&amp;"'!$A$8:$T$42"),Table1[[#This Row],[r]],FALSE)),"",VLOOKUP(Table1[[#This Row],[item]],INDIRECT("'"&amp;Table1[[#This Row],[sheet]]&amp;"'!$A$8:$T$42"),Table1[[#This Row],[r]],FALSE))</f>
        <v>0</v>
      </c>
      <c r="AE2679" s="72" t="str">
        <f>IF(VLOOKUP(Table1[[#This Row],[sheet]],Prg!$A$7:$J$31,10,FALSE)="","",VLOOKUP(Table1[[#This Row],[sheet]],Prg!$A$7:$J$31,10,FALSE)*1)</f>
        <v/>
      </c>
      <c r="AF2679" s="72">
        <f>VLOOKUP(Table1[[#This Row],[sheet]],Prg!$A$7:$J$31,5,FALSE)</f>
        <v>0</v>
      </c>
      <c r="AG2679" s="72">
        <f>ROW()</f>
        <v>2679</v>
      </c>
    </row>
    <row r="2680" spans="24:33" hidden="1" x14ac:dyDescent="0.3">
      <c r="X2680" s="66">
        <v>15</v>
      </c>
      <c r="Y2680" s="66" t="s">
        <v>489</v>
      </c>
      <c r="Z2680" s="66" t="s">
        <v>14</v>
      </c>
      <c r="AA2680" s="66" t="str">
        <f>IF(OR(VLOOKUP(Table1[[#This Row],[sheet]],Prg!$A$7:$F$31,6,FALSE)=Prg!$O$2,VLOOKUP(Table1[[#This Row],[sheet]],Prg!$A$7:$F$31,6,FALSE)=Prg!$O$3),"Yes","No")</f>
        <v>No</v>
      </c>
      <c r="AB2680" s="66" t="s">
        <v>2</v>
      </c>
      <c r="AC2680" s="72">
        <v>20</v>
      </c>
      <c r="AD2680" s="66">
        <f ca="1">IF(ISERROR(VLOOKUP(Table1[[#This Row],[item]],INDIRECT("'"&amp;Table1[[#This Row],[sheet]]&amp;"'!$A$8:$T$42"),Table1[[#This Row],[r]],FALSE)),"",VLOOKUP(Table1[[#This Row],[item]],INDIRECT("'"&amp;Table1[[#This Row],[sheet]]&amp;"'!$A$8:$T$42"),Table1[[#This Row],[r]],FALSE))</f>
        <v>0</v>
      </c>
      <c r="AE2680" s="72" t="str">
        <f>IF(VLOOKUP(Table1[[#This Row],[sheet]],Prg!$A$7:$J$31,10,FALSE)="","",VLOOKUP(Table1[[#This Row],[sheet]],Prg!$A$7:$J$31,10,FALSE)*1)</f>
        <v/>
      </c>
      <c r="AF2680" s="72">
        <f>VLOOKUP(Table1[[#This Row],[sheet]],Prg!$A$7:$J$31,5,FALSE)</f>
        <v>0</v>
      </c>
      <c r="AG2680" s="72">
        <f>ROW()</f>
        <v>2680</v>
      </c>
    </row>
    <row r="2681" spans="24:33" hidden="1" x14ac:dyDescent="0.3">
      <c r="X2681" s="66">
        <v>15</v>
      </c>
      <c r="Y2681" s="66" t="s">
        <v>490</v>
      </c>
      <c r="Z2681" s="66" t="s">
        <v>464</v>
      </c>
      <c r="AA2681" s="66" t="str">
        <f>IF(OR(VLOOKUP(Table1[[#This Row],[sheet]],Prg!$A$7:$F$31,6,FALSE)=Prg!$O$2,VLOOKUP(Table1[[#This Row],[sheet]],Prg!$A$7:$F$31,6,FALSE)=Prg!$O$3),"Yes","No")</f>
        <v>No</v>
      </c>
      <c r="AB2681" s="66" t="s">
        <v>2</v>
      </c>
      <c r="AC2681" s="72">
        <v>20</v>
      </c>
      <c r="AD2681" s="66">
        <f ca="1">IF(ISERROR(VLOOKUP(Table1[[#This Row],[item]],INDIRECT("'"&amp;Table1[[#This Row],[sheet]]&amp;"'!$A$8:$T$42"),Table1[[#This Row],[r]],FALSE)),"",VLOOKUP(Table1[[#This Row],[item]],INDIRECT("'"&amp;Table1[[#This Row],[sheet]]&amp;"'!$A$8:$T$42"),Table1[[#This Row],[r]],FALSE))</f>
        <v>0</v>
      </c>
      <c r="AE2681" s="72" t="str">
        <f>IF(VLOOKUP(Table1[[#This Row],[sheet]],Prg!$A$7:$J$31,10,FALSE)="","",VLOOKUP(Table1[[#This Row],[sheet]],Prg!$A$7:$J$31,10,FALSE)*1)</f>
        <v/>
      </c>
      <c r="AF2681" s="72">
        <f>VLOOKUP(Table1[[#This Row],[sheet]],Prg!$A$7:$J$31,5,FALSE)</f>
        <v>0</v>
      </c>
      <c r="AG2681" s="72">
        <f>ROW()</f>
        <v>2681</v>
      </c>
    </row>
    <row r="2682" spans="24:33" hidden="1" x14ac:dyDescent="0.3">
      <c r="X2682" s="66">
        <v>15</v>
      </c>
      <c r="Y2682" s="66" t="s">
        <v>491</v>
      </c>
      <c r="Z2682" s="66" t="s">
        <v>15</v>
      </c>
      <c r="AA2682" s="66" t="str">
        <f>IF(OR(VLOOKUP(Table1[[#This Row],[sheet]],Prg!$A$7:$F$31,6,FALSE)=Prg!$O$2,VLOOKUP(Table1[[#This Row],[sheet]],Prg!$A$7:$F$31,6,FALSE)=Prg!$O$3),"Yes","No")</f>
        <v>No</v>
      </c>
      <c r="AB2682" s="66" t="s">
        <v>2</v>
      </c>
      <c r="AC2682" s="72">
        <v>20</v>
      </c>
      <c r="AD2682" s="66">
        <f ca="1">IF(ISERROR(VLOOKUP(Table1[[#This Row],[item]],INDIRECT("'"&amp;Table1[[#This Row],[sheet]]&amp;"'!$A$8:$T$42"),Table1[[#This Row],[r]],FALSE)),"",VLOOKUP(Table1[[#This Row],[item]],INDIRECT("'"&amp;Table1[[#This Row],[sheet]]&amp;"'!$A$8:$T$42"),Table1[[#This Row],[r]],FALSE))</f>
        <v>0</v>
      </c>
      <c r="AE2682" s="72" t="str">
        <f>IF(VLOOKUP(Table1[[#This Row],[sheet]],Prg!$A$7:$J$31,10,FALSE)="","",VLOOKUP(Table1[[#This Row],[sheet]],Prg!$A$7:$J$31,10,FALSE)*1)</f>
        <v/>
      </c>
      <c r="AF2682" s="72">
        <f>VLOOKUP(Table1[[#This Row],[sheet]],Prg!$A$7:$J$31,5,FALSE)</f>
        <v>0</v>
      </c>
      <c r="AG2682" s="72">
        <f>ROW()</f>
        <v>2682</v>
      </c>
    </row>
    <row r="2683" spans="24:33" hidden="1" x14ac:dyDescent="0.3">
      <c r="X2683" s="66">
        <v>15</v>
      </c>
      <c r="Y2683" s="66" t="s">
        <v>492</v>
      </c>
      <c r="Z2683" s="66" t="s">
        <v>16</v>
      </c>
      <c r="AA2683" s="66" t="str">
        <f>IF(OR(VLOOKUP(Table1[[#This Row],[sheet]],Prg!$A$7:$F$31,6,FALSE)=Prg!$O$2,VLOOKUP(Table1[[#This Row],[sheet]],Prg!$A$7:$F$31,6,FALSE)=Prg!$O$3),"Yes","No")</f>
        <v>No</v>
      </c>
      <c r="AB2683" s="66" t="s">
        <v>2</v>
      </c>
      <c r="AC2683" s="72">
        <v>20</v>
      </c>
      <c r="AD2683" s="66">
        <f ca="1">IF(ISERROR(VLOOKUP(Table1[[#This Row],[item]],INDIRECT("'"&amp;Table1[[#This Row],[sheet]]&amp;"'!$A$8:$T$42"),Table1[[#This Row],[r]],FALSE)),"",VLOOKUP(Table1[[#This Row],[item]],INDIRECT("'"&amp;Table1[[#This Row],[sheet]]&amp;"'!$A$8:$T$42"),Table1[[#This Row],[r]],FALSE))</f>
        <v>0</v>
      </c>
      <c r="AE2683" s="72" t="str">
        <f>IF(VLOOKUP(Table1[[#This Row],[sheet]],Prg!$A$7:$J$31,10,FALSE)="","",VLOOKUP(Table1[[#This Row],[sheet]],Prg!$A$7:$J$31,10,FALSE)*1)</f>
        <v/>
      </c>
      <c r="AF2683" s="72">
        <f>VLOOKUP(Table1[[#This Row],[sheet]],Prg!$A$7:$J$31,5,FALSE)</f>
        <v>0</v>
      </c>
      <c r="AG2683" s="72">
        <f>ROW()</f>
        <v>2683</v>
      </c>
    </row>
    <row r="2684" spans="24:33" hidden="1" x14ac:dyDescent="0.3">
      <c r="X2684" s="66">
        <v>15</v>
      </c>
      <c r="Y2684" s="66" t="s">
        <v>493</v>
      </c>
      <c r="Z2684" s="66" t="s">
        <v>17</v>
      </c>
      <c r="AA2684" s="66" t="str">
        <f>IF(OR(VLOOKUP(Table1[[#This Row],[sheet]],Prg!$A$7:$F$31,6,FALSE)=Prg!$O$2,VLOOKUP(Table1[[#This Row],[sheet]],Prg!$A$7:$F$31,6,FALSE)=Prg!$O$3),"Yes","No")</f>
        <v>No</v>
      </c>
      <c r="AB2684" s="66" t="s">
        <v>2</v>
      </c>
      <c r="AC2684" s="72">
        <v>20</v>
      </c>
      <c r="AD2684" s="66">
        <f ca="1">IF(ISERROR(VLOOKUP(Table1[[#This Row],[item]],INDIRECT("'"&amp;Table1[[#This Row],[sheet]]&amp;"'!$A$8:$T$42"),Table1[[#This Row],[r]],FALSE)),"",VLOOKUP(Table1[[#This Row],[item]],INDIRECT("'"&amp;Table1[[#This Row],[sheet]]&amp;"'!$A$8:$T$42"),Table1[[#This Row],[r]],FALSE))</f>
        <v>0</v>
      </c>
      <c r="AE2684" s="72" t="str">
        <f>IF(VLOOKUP(Table1[[#This Row],[sheet]],Prg!$A$7:$J$31,10,FALSE)="","",VLOOKUP(Table1[[#This Row],[sheet]],Prg!$A$7:$J$31,10,FALSE)*1)</f>
        <v/>
      </c>
      <c r="AF2684" s="72">
        <f>VLOOKUP(Table1[[#This Row],[sheet]],Prg!$A$7:$J$31,5,FALSE)</f>
        <v>0</v>
      </c>
      <c r="AG2684" s="72">
        <f>ROW()</f>
        <v>2684</v>
      </c>
    </row>
    <row r="2685" spans="24:33" hidden="1" x14ac:dyDescent="0.3">
      <c r="X2685" s="66">
        <v>15</v>
      </c>
      <c r="Y2685" s="66" t="s">
        <v>494</v>
      </c>
      <c r="Z2685" s="66" t="s">
        <v>465</v>
      </c>
      <c r="AA2685" s="66" t="str">
        <f>IF(OR(VLOOKUP(Table1[[#This Row],[sheet]],Prg!$A$7:$F$31,6,FALSE)=Prg!$O$2,VLOOKUP(Table1[[#This Row],[sheet]],Prg!$A$7:$F$31,6,FALSE)=Prg!$O$3),"Yes","No")</f>
        <v>No</v>
      </c>
      <c r="AB2685" s="66" t="s">
        <v>2</v>
      </c>
      <c r="AC2685" s="72">
        <v>20</v>
      </c>
      <c r="AD2685" s="66">
        <f ca="1">IF(ISERROR(VLOOKUP(Table1[[#This Row],[item]],INDIRECT("'"&amp;Table1[[#This Row],[sheet]]&amp;"'!$A$8:$T$42"),Table1[[#This Row],[r]],FALSE)),"",VLOOKUP(Table1[[#This Row],[item]],INDIRECT("'"&amp;Table1[[#This Row],[sheet]]&amp;"'!$A$8:$T$42"),Table1[[#This Row],[r]],FALSE))</f>
        <v>0</v>
      </c>
      <c r="AE2685" s="72" t="str">
        <f>IF(VLOOKUP(Table1[[#This Row],[sheet]],Prg!$A$7:$J$31,10,FALSE)="","",VLOOKUP(Table1[[#This Row],[sheet]],Prg!$A$7:$J$31,10,FALSE)*1)</f>
        <v/>
      </c>
      <c r="AF2685" s="72">
        <f>VLOOKUP(Table1[[#This Row],[sheet]],Prg!$A$7:$J$31,5,FALSE)</f>
        <v>0</v>
      </c>
      <c r="AG2685" s="72">
        <f>ROW()</f>
        <v>2685</v>
      </c>
    </row>
    <row r="2686" spans="24:33" hidden="1" x14ac:dyDescent="0.3">
      <c r="X2686" s="66">
        <v>15</v>
      </c>
      <c r="Y2686" s="66" t="s">
        <v>495</v>
      </c>
      <c r="Z2686" s="66" t="s">
        <v>18</v>
      </c>
      <c r="AA2686" s="66" t="str">
        <f>IF(OR(VLOOKUP(Table1[[#This Row],[sheet]],Prg!$A$7:$F$31,6,FALSE)=Prg!$O$2,VLOOKUP(Table1[[#This Row],[sheet]],Prg!$A$7:$F$31,6,FALSE)=Prg!$O$3),"Yes","No")</f>
        <v>No</v>
      </c>
      <c r="AB2686" s="66" t="s">
        <v>2</v>
      </c>
      <c r="AC2686" s="72">
        <v>20</v>
      </c>
      <c r="AD2686" s="66">
        <f ca="1">IF(ISERROR(VLOOKUP(Table1[[#This Row],[item]],INDIRECT("'"&amp;Table1[[#This Row],[sheet]]&amp;"'!$A$8:$T$42"),Table1[[#This Row],[r]],FALSE)),"",VLOOKUP(Table1[[#This Row],[item]],INDIRECT("'"&amp;Table1[[#This Row],[sheet]]&amp;"'!$A$8:$T$42"),Table1[[#This Row],[r]],FALSE))</f>
        <v>0</v>
      </c>
      <c r="AE2686" s="72" t="str">
        <f>IF(VLOOKUP(Table1[[#This Row],[sheet]],Prg!$A$7:$J$31,10,FALSE)="","",VLOOKUP(Table1[[#This Row],[sheet]],Prg!$A$7:$J$31,10,FALSE)*1)</f>
        <v/>
      </c>
      <c r="AF2686" s="72">
        <f>VLOOKUP(Table1[[#This Row],[sheet]],Prg!$A$7:$J$31,5,FALSE)</f>
        <v>0</v>
      </c>
      <c r="AG2686" s="72">
        <f>ROW()</f>
        <v>2686</v>
      </c>
    </row>
    <row r="2687" spans="24:33" hidden="1" x14ac:dyDescent="0.3">
      <c r="X2687" s="66">
        <v>15</v>
      </c>
      <c r="Y2687" s="66" t="s">
        <v>496</v>
      </c>
      <c r="Z2687" s="66" t="s">
        <v>19</v>
      </c>
      <c r="AA2687" s="66" t="str">
        <f>IF(OR(VLOOKUP(Table1[[#This Row],[sheet]],Prg!$A$7:$F$31,6,FALSE)=Prg!$O$2,VLOOKUP(Table1[[#This Row],[sheet]],Prg!$A$7:$F$31,6,FALSE)=Prg!$O$3),"Yes","No")</f>
        <v>No</v>
      </c>
      <c r="AB2687" s="66" t="s">
        <v>2</v>
      </c>
      <c r="AC2687" s="72">
        <v>20</v>
      </c>
      <c r="AD2687" s="66">
        <f ca="1">IF(ISERROR(VLOOKUP(Table1[[#This Row],[item]],INDIRECT("'"&amp;Table1[[#This Row],[sheet]]&amp;"'!$A$8:$T$42"),Table1[[#This Row],[r]],FALSE)),"",VLOOKUP(Table1[[#This Row],[item]],INDIRECT("'"&amp;Table1[[#This Row],[sheet]]&amp;"'!$A$8:$T$42"),Table1[[#This Row],[r]],FALSE))</f>
        <v>0</v>
      </c>
      <c r="AE2687" s="72" t="str">
        <f>IF(VLOOKUP(Table1[[#This Row],[sheet]],Prg!$A$7:$J$31,10,FALSE)="","",VLOOKUP(Table1[[#This Row],[sheet]],Prg!$A$7:$J$31,10,FALSE)*1)</f>
        <v/>
      </c>
      <c r="AF2687" s="72">
        <f>VLOOKUP(Table1[[#This Row],[sheet]],Prg!$A$7:$J$31,5,FALSE)</f>
        <v>0</v>
      </c>
      <c r="AG2687" s="72">
        <f>ROW()</f>
        <v>2687</v>
      </c>
    </row>
    <row r="2688" spans="24:33" hidden="1" x14ac:dyDescent="0.3">
      <c r="X2688" s="66">
        <v>15</v>
      </c>
      <c r="Y2688" s="66" t="s">
        <v>497</v>
      </c>
      <c r="Z2688" s="66" t="s">
        <v>20</v>
      </c>
      <c r="AA2688" s="66" t="str">
        <f>IF(OR(VLOOKUP(Table1[[#This Row],[sheet]],Prg!$A$7:$F$31,6,FALSE)=Prg!$O$2,VLOOKUP(Table1[[#This Row],[sheet]],Prg!$A$7:$F$31,6,FALSE)=Prg!$O$3),"Yes","No")</f>
        <v>No</v>
      </c>
      <c r="AB2688" s="66" t="s">
        <v>2</v>
      </c>
      <c r="AC2688" s="72">
        <v>20</v>
      </c>
      <c r="AD2688" s="66">
        <f ca="1">IF(ISERROR(VLOOKUP(Table1[[#This Row],[item]],INDIRECT("'"&amp;Table1[[#This Row],[sheet]]&amp;"'!$A$8:$T$42"),Table1[[#This Row],[r]],FALSE)),"",VLOOKUP(Table1[[#This Row],[item]],INDIRECT("'"&amp;Table1[[#This Row],[sheet]]&amp;"'!$A$8:$T$42"),Table1[[#This Row],[r]],FALSE))</f>
        <v>0</v>
      </c>
      <c r="AE2688" s="72" t="str">
        <f>IF(VLOOKUP(Table1[[#This Row],[sheet]],Prg!$A$7:$J$31,10,FALSE)="","",VLOOKUP(Table1[[#This Row],[sheet]],Prg!$A$7:$J$31,10,FALSE)*1)</f>
        <v/>
      </c>
      <c r="AF2688" s="72">
        <f>VLOOKUP(Table1[[#This Row],[sheet]],Prg!$A$7:$J$31,5,FALSE)</f>
        <v>0</v>
      </c>
      <c r="AG2688" s="72">
        <f>ROW()</f>
        <v>2688</v>
      </c>
    </row>
    <row r="2689" spans="24:33" hidden="1" x14ac:dyDescent="0.3">
      <c r="X2689" s="66">
        <v>15</v>
      </c>
      <c r="Y2689" s="66" t="s">
        <v>498</v>
      </c>
      <c r="Z2689" s="66" t="s">
        <v>466</v>
      </c>
      <c r="AA2689" s="66" t="str">
        <f>IF(OR(VLOOKUP(Table1[[#This Row],[sheet]],Prg!$A$7:$F$31,6,FALSE)=Prg!$O$2,VLOOKUP(Table1[[#This Row],[sheet]],Prg!$A$7:$F$31,6,FALSE)=Prg!$O$3),"Yes","No")</f>
        <v>No</v>
      </c>
      <c r="AB2689" s="66" t="s">
        <v>2</v>
      </c>
      <c r="AC2689" s="72">
        <v>20</v>
      </c>
      <c r="AD2689" s="66">
        <f ca="1">IF(ISERROR(VLOOKUP(Table1[[#This Row],[item]],INDIRECT("'"&amp;Table1[[#This Row],[sheet]]&amp;"'!$A$8:$T$42"),Table1[[#This Row],[r]],FALSE)),"",VLOOKUP(Table1[[#This Row],[item]],INDIRECT("'"&amp;Table1[[#This Row],[sheet]]&amp;"'!$A$8:$T$42"),Table1[[#This Row],[r]],FALSE))</f>
        <v>0</v>
      </c>
      <c r="AE2689" s="72" t="str">
        <f>IF(VLOOKUP(Table1[[#This Row],[sheet]],Prg!$A$7:$J$31,10,FALSE)="","",VLOOKUP(Table1[[#This Row],[sheet]],Prg!$A$7:$J$31,10,FALSE)*1)</f>
        <v/>
      </c>
      <c r="AF2689" s="72">
        <f>VLOOKUP(Table1[[#This Row],[sheet]],Prg!$A$7:$J$31,5,FALSE)</f>
        <v>0</v>
      </c>
      <c r="AG2689" s="72">
        <f>ROW()</f>
        <v>2689</v>
      </c>
    </row>
    <row r="2690" spans="24:33" hidden="1" x14ac:dyDescent="0.3">
      <c r="X2690" s="66">
        <v>15</v>
      </c>
      <c r="Y2690" s="66" t="s">
        <v>499</v>
      </c>
      <c r="Z2690" s="66" t="s">
        <v>21</v>
      </c>
      <c r="AA2690" s="66" t="str">
        <f>IF(OR(VLOOKUP(Table1[[#This Row],[sheet]],Prg!$A$7:$F$31,6,FALSE)=Prg!$O$2,VLOOKUP(Table1[[#This Row],[sheet]],Prg!$A$7:$F$31,6,FALSE)=Prg!$O$3),"Yes","No")</f>
        <v>No</v>
      </c>
      <c r="AB2690" s="66" t="s">
        <v>2</v>
      </c>
      <c r="AC2690" s="72">
        <v>20</v>
      </c>
      <c r="AD2690" s="66">
        <f ca="1">IF(ISERROR(VLOOKUP(Table1[[#This Row],[item]],INDIRECT("'"&amp;Table1[[#This Row],[sheet]]&amp;"'!$A$8:$T$42"),Table1[[#This Row],[r]],FALSE)),"",VLOOKUP(Table1[[#This Row],[item]],INDIRECT("'"&amp;Table1[[#This Row],[sheet]]&amp;"'!$A$8:$T$42"),Table1[[#This Row],[r]],FALSE))</f>
        <v>0</v>
      </c>
      <c r="AE2690" s="72" t="str">
        <f>IF(VLOOKUP(Table1[[#This Row],[sheet]],Prg!$A$7:$J$31,10,FALSE)="","",VLOOKUP(Table1[[#This Row],[sheet]],Prg!$A$7:$J$31,10,FALSE)*1)</f>
        <v/>
      </c>
      <c r="AF2690" s="72">
        <f>VLOOKUP(Table1[[#This Row],[sheet]],Prg!$A$7:$J$31,5,FALSE)</f>
        <v>0</v>
      </c>
      <c r="AG2690" s="72">
        <f>ROW()</f>
        <v>2690</v>
      </c>
    </row>
    <row r="2691" spans="24:33" hidden="1" x14ac:dyDescent="0.3">
      <c r="X2691" s="66">
        <v>15</v>
      </c>
      <c r="Y2691" s="66" t="s">
        <v>500</v>
      </c>
      <c r="Z2691" s="66" t="s">
        <v>22</v>
      </c>
      <c r="AA2691" s="66" t="str">
        <f>IF(OR(VLOOKUP(Table1[[#This Row],[sheet]],Prg!$A$7:$F$31,6,FALSE)=Prg!$O$2,VLOOKUP(Table1[[#This Row],[sheet]],Prg!$A$7:$F$31,6,FALSE)=Prg!$O$3),"Yes","No")</f>
        <v>No</v>
      </c>
      <c r="AB2691" s="66" t="s">
        <v>2</v>
      </c>
      <c r="AC2691" s="72">
        <v>20</v>
      </c>
      <c r="AD2691" s="66">
        <f ca="1">IF(ISERROR(VLOOKUP(Table1[[#This Row],[item]],INDIRECT("'"&amp;Table1[[#This Row],[sheet]]&amp;"'!$A$8:$T$42"),Table1[[#This Row],[r]],FALSE)),"",VLOOKUP(Table1[[#This Row],[item]],INDIRECT("'"&amp;Table1[[#This Row],[sheet]]&amp;"'!$A$8:$T$42"),Table1[[#This Row],[r]],FALSE))</f>
        <v>0</v>
      </c>
      <c r="AE2691" s="72" t="str">
        <f>IF(VLOOKUP(Table1[[#This Row],[sheet]],Prg!$A$7:$J$31,10,FALSE)="","",VLOOKUP(Table1[[#This Row],[sheet]],Prg!$A$7:$J$31,10,FALSE)*1)</f>
        <v/>
      </c>
      <c r="AF2691" s="72">
        <f>VLOOKUP(Table1[[#This Row],[sheet]],Prg!$A$7:$J$31,5,FALSE)</f>
        <v>0</v>
      </c>
      <c r="AG2691" s="72">
        <f>ROW()</f>
        <v>2691</v>
      </c>
    </row>
    <row r="2692" spans="24:33" hidden="1" x14ac:dyDescent="0.3">
      <c r="X2692" s="66">
        <v>15</v>
      </c>
      <c r="Y2692" s="66" t="s">
        <v>501</v>
      </c>
      <c r="Z2692" s="66" t="s">
        <v>23</v>
      </c>
      <c r="AA2692" s="66" t="str">
        <f>IF(OR(VLOOKUP(Table1[[#This Row],[sheet]],Prg!$A$7:$F$31,6,FALSE)=Prg!$O$2,VLOOKUP(Table1[[#This Row],[sheet]],Prg!$A$7:$F$31,6,FALSE)=Prg!$O$3),"Yes","No")</f>
        <v>No</v>
      </c>
      <c r="AB2692" s="66" t="s">
        <v>2</v>
      </c>
      <c r="AC2692" s="72">
        <v>20</v>
      </c>
      <c r="AD2692" s="66">
        <f ca="1">IF(ISERROR(VLOOKUP(Table1[[#This Row],[item]],INDIRECT("'"&amp;Table1[[#This Row],[sheet]]&amp;"'!$A$8:$T$42"),Table1[[#This Row],[r]],FALSE)),"",VLOOKUP(Table1[[#This Row],[item]],INDIRECT("'"&amp;Table1[[#This Row],[sheet]]&amp;"'!$A$8:$T$42"),Table1[[#This Row],[r]],FALSE))</f>
        <v>0</v>
      </c>
      <c r="AE2692" s="72" t="str">
        <f>IF(VLOOKUP(Table1[[#This Row],[sheet]],Prg!$A$7:$J$31,10,FALSE)="","",VLOOKUP(Table1[[#This Row],[sheet]],Prg!$A$7:$J$31,10,FALSE)*1)</f>
        <v/>
      </c>
      <c r="AF2692" s="72">
        <f>VLOOKUP(Table1[[#This Row],[sheet]],Prg!$A$7:$J$31,5,FALSE)</f>
        <v>0</v>
      </c>
      <c r="AG2692" s="72">
        <f>ROW()</f>
        <v>2692</v>
      </c>
    </row>
    <row r="2693" spans="24:33" hidden="1" x14ac:dyDescent="0.3">
      <c r="X2693" s="66">
        <v>15</v>
      </c>
      <c r="Y2693" s="66" t="s">
        <v>502</v>
      </c>
      <c r="Z2693" s="66" t="s">
        <v>467</v>
      </c>
      <c r="AA2693" s="66" t="str">
        <f>IF(OR(VLOOKUP(Table1[[#This Row],[sheet]],Prg!$A$7:$F$31,6,FALSE)=Prg!$O$2,VLOOKUP(Table1[[#This Row],[sheet]],Prg!$A$7:$F$31,6,FALSE)=Prg!$O$3),"Yes","No")</f>
        <v>No</v>
      </c>
      <c r="AB2693" s="66" t="s">
        <v>2</v>
      </c>
      <c r="AC2693" s="72">
        <v>20</v>
      </c>
      <c r="AD2693" s="66">
        <f ca="1">IF(ISERROR(VLOOKUP(Table1[[#This Row],[item]],INDIRECT("'"&amp;Table1[[#This Row],[sheet]]&amp;"'!$A$8:$T$42"),Table1[[#This Row],[r]],FALSE)),"",VLOOKUP(Table1[[#This Row],[item]],INDIRECT("'"&amp;Table1[[#This Row],[sheet]]&amp;"'!$A$8:$T$42"),Table1[[#This Row],[r]],FALSE))</f>
        <v>0</v>
      </c>
      <c r="AE2693" s="72" t="str">
        <f>IF(VLOOKUP(Table1[[#This Row],[sheet]],Prg!$A$7:$J$31,10,FALSE)="","",VLOOKUP(Table1[[#This Row],[sheet]],Prg!$A$7:$J$31,10,FALSE)*1)</f>
        <v/>
      </c>
      <c r="AF2693" s="72">
        <f>VLOOKUP(Table1[[#This Row],[sheet]],Prg!$A$7:$J$31,5,FALSE)</f>
        <v>0</v>
      </c>
      <c r="AG2693" s="72">
        <f>ROW()</f>
        <v>2693</v>
      </c>
    </row>
    <row r="2694" spans="24:33" hidden="1" x14ac:dyDescent="0.3">
      <c r="X2694" s="66">
        <v>15</v>
      </c>
      <c r="Y2694" s="66" t="s">
        <v>473</v>
      </c>
      <c r="Z2694" s="66" t="s">
        <v>1</v>
      </c>
      <c r="AA2694" s="66" t="str">
        <f>IF(OR(VLOOKUP(Table1[[#This Row],[sheet]],Prg!$A$7:$F$31,6,FALSE)=Prg!$O$2,VLOOKUP(Table1[[#This Row],[sheet]],Prg!$A$7:$F$31,6,FALSE)=Prg!$O$3),"Yes","No")</f>
        <v>No</v>
      </c>
      <c r="AB2694" s="66" t="s">
        <v>2</v>
      </c>
      <c r="AC2694" s="72">
        <v>20</v>
      </c>
      <c r="AD2694" s="66">
        <f ca="1">IF(ISERROR(VLOOKUP(Table1[[#This Row],[item]],INDIRECT("'"&amp;Table1[[#This Row],[sheet]]&amp;"'!$A$8:$T$42"),Table1[[#This Row],[r]],FALSE)),"",VLOOKUP(Table1[[#This Row],[item]],INDIRECT("'"&amp;Table1[[#This Row],[sheet]]&amp;"'!$A$8:$T$42"),Table1[[#This Row],[r]],FALSE))</f>
        <v>0</v>
      </c>
      <c r="AE2694" s="72" t="str">
        <f>IF(VLOOKUP(Table1[[#This Row],[sheet]],Prg!$A$7:$J$31,10,FALSE)="","",VLOOKUP(Table1[[#This Row],[sheet]],Prg!$A$7:$J$31,10,FALSE)*1)</f>
        <v/>
      </c>
      <c r="AF2694" s="72">
        <f>VLOOKUP(Table1[[#This Row],[sheet]],Prg!$A$7:$J$31,5,FALSE)</f>
        <v>0</v>
      </c>
      <c r="AG2694" s="72">
        <f>ROW()</f>
        <v>2694</v>
      </c>
    </row>
    <row r="2695" spans="24:33" hidden="1" x14ac:dyDescent="0.3">
      <c r="X2695" s="66">
        <v>15</v>
      </c>
      <c r="Y2695" s="66" t="s">
        <v>474</v>
      </c>
      <c r="Z2695" s="66" t="s">
        <v>24</v>
      </c>
      <c r="AA2695" s="66" t="str">
        <f>IF(OR(VLOOKUP(Table1[[#This Row],[sheet]],Prg!$A$7:$F$31,6,FALSE)=Prg!$O$2,VLOOKUP(Table1[[#This Row],[sheet]],Prg!$A$7:$F$31,6,FALSE)=Prg!$O$3),"Yes","No")</f>
        <v>No</v>
      </c>
      <c r="AB2695" s="66" t="s">
        <v>2</v>
      </c>
      <c r="AC2695" s="72">
        <v>20</v>
      </c>
      <c r="AD2695" s="66">
        <f ca="1">IF(ISERROR(VLOOKUP(Table1[[#This Row],[item]],INDIRECT("'"&amp;Table1[[#This Row],[sheet]]&amp;"'!$A$8:$T$42"),Table1[[#This Row],[r]],FALSE)),"",VLOOKUP(Table1[[#This Row],[item]],INDIRECT("'"&amp;Table1[[#This Row],[sheet]]&amp;"'!$A$8:$T$42"),Table1[[#This Row],[r]],FALSE))</f>
        <v>0</v>
      </c>
      <c r="AE2695" s="72" t="str">
        <f>IF(VLOOKUP(Table1[[#This Row],[sheet]],Prg!$A$7:$J$31,10,FALSE)="","",VLOOKUP(Table1[[#This Row],[sheet]],Prg!$A$7:$J$31,10,FALSE)*1)</f>
        <v/>
      </c>
      <c r="AF2695" s="72">
        <f>VLOOKUP(Table1[[#This Row],[sheet]],Prg!$A$7:$J$31,5,FALSE)</f>
        <v>0</v>
      </c>
      <c r="AG2695" s="72">
        <f>ROW()</f>
        <v>2695</v>
      </c>
    </row>
    <row r="2696" spans="24:33" hidden="1" x14ac:dyDescent="0.3">
      <c r="X2696" s="66">
        <v>15</v>
      </c>
      <c r="Y2696" s="66" t="s">
        <v>477</v>
      </c>
      <c r="Z2696" s="66" t="s">
        <v>25</v>
      </c>
      <c r="AA2696" s="66" t="str">
        <f>IF(OR(VLOOKUP(Table1[[#This Row],[sheet]],Prg!$A$7:$F$31,6,FALSE)=Prg!$O$2,VLOOKUP(Table1[[#This Row],[sheet]],Prg!$A$7:$F$31,6,FALSE)=Prg!$O$3),"Yes","No")</f>
        <v>No</v>
      </c>
      <c r="AB2696" s="66" t="s">
        <v>2</v>
      </c>
      <c r="AC2696" s="72">
        <v>20</v>
      </c>
      <c r="AD2696" s="66">
        <f ca="1">IF(ISERROR(VLOOKUP(Table1[[#This Row],[item]],INDIRECT("'"&amp;Table1[[#This Row],[sheet]]&amp;"'!$A$8:$T$42"),Table1[[#This Row],[r]],FALSE)),"",VLOOKUP(Table1[[#This Row],[item]],INDIRECT("'"&amp;Table1[[#This Row],[sheet]]&amp;"'!$A$8:$T$42"),Table1[[#This Row],[r]],FALSE))</f>
        <v>0</v>
      </c>
      <c r="AE2696" s="72" t="str">
        <f>IF(VLOOKUP(Table1[[#This Row],[sheet]],Prg!$A$7:$J$31,10,FALSE)="","",VLOOKUP(Table1[[#This Row],[sheet]],Prg!$A$7:$J$31,10,FALSE)*1)</f>
        <v/>
      </c>
      <c r="AF2696" s="72">
        <f>VLOOKUP(Table1[[#This Row],[sheet]],Prg!$A$7:$J$31,5,FALSE)</f>
        <v>0</v>
      </c>
      <c r="AG2696" s="72">
        <f>ROW()</f>
        <v>2696</v>
      </c>
    </row>
    <row r="2697" spans="24:33" hidden="1" x14ac:dyDescent="0.3">
      <c r="X2697" s="66">
        <v>15</v>
      </c>
      <c r="Y2697" s="66" t="s">
        <v>478</v>
      </c>
      <c r="Z2697" s="66" t="s">
        <v>26</v>
      </c>
      <c r="AA2697" s="66" t="str">
        <f>IF(OR(VLOOKUP(Table1[[#This Row],[sheet]],Prg!$A$7:$F$31,6,FALSE)=Prg!$O$2,VLOOKUP(Table1[[#This Row],[sheet]],Prg!$A$7:$F$31,6,FALSE)=Prg!$O$3),"Yes","No")</f>
        <v>No</v>
      </c>
      <c r="AB2697" s="66" t="s">
        <v>2</v>
      </c>
      <c r="AC2697" s="72">
        <v>20</v>
      </c>
      <c r="AD2697" s="66">
        <f ca="1">IF(ISERROR(VLOOKUP(Table1[[#This Row],[item]],INDIRECT("'"&amp;Table1[[#This Row],[sheet]]&amp;"'!$A$8:$T$42"),Table1[[#This Row],[r]],FALSE)),"",VLOOKUP(Table1[[#This Row],[item]],INDIRECT("'"&amp;Table1[[#This Row],[sheet]]&amp;"'!$A$8:$T$42"),Table1[[#This Row],[r]],FALSE))</f>
        <v>0</v>
      </c>
      <c r="AE2697" s="72" t="str">
        <f>IF(VLOOKUP(Table1[[#This Row],[sheet]],Prg!$A$7:$J$31,10,FALSE)="","",VLOOKUP(Table1[[#This Row],[sheet]],Prg!$A$7:$J$31,10,FALSE)*1)</f>
        <v/>
      </c>
      <c r="AF2697" s="72">
        <f>VLOOKUP(Table1[[#This Row],[sheet]],Prg!$A$7:$J$31,5,FALSE)</f>
        <v>0</v>
      </c>
      <c r="AG2697" s="72">
        <f>ROW()</f>
        <v>2697</v>
      </c>
    </row>
    <row r="2698" spans="24:33" hidden="1" x14ac:dyDescent="0.3">
      <c r="X2698" s="66">
        <v>15</v>
      </c>
      <c r="Y2698" s="66" t="s">
        <v>479</v>
      </c>
      <c r="Z2698" s="66" t="s">
        <v>27</v>
      </c>
      <c r="AA2698" s="66" t="str">
        <f>IF(OR(VLOOKUP(Table1[[#This Row],[sheet]],Prg!$A$7:$F$31,6,FALSE)=Prg!$O$2,VLOOKUP(Table1[[#This Row],[sheet]],Prg!$A$7:$F$31,6,FALSE)=Prg!$O$3),"Yes","No")</f>
        <v>No</v>
      </c>
      <c r="AB2698" s="66" t="s">
        <v>2</v>
      </c>
      <c r="AC2698" s="72">
        <v>20</v>
      </c>
      <c r="AD2698" s="66">
        <f ca="1">IF(ISERROR(VLOOKUP(Table1[[#This Row],[item]],INDIRECT("'"&amp;Table1[[#This Row],[sheet]]&amp;"'!$A$8:$T$42"),Table1[[#This Row],[r]],FALSE)),"",VLOOKUP(Table1[[#This Row],[item]],INDIRECT("'"&amp;Table1[[#This Row],[sheet]]&amp;"'!$A$8:$T$42"),Table1[[#This Row],[r]],FALSE))</f>
        <v>0</v>
      </c>
      <c r="AE2698" s="72" t="str">
        <f>IF(VLOOKUP(Table1[[#This Row],[sheet]],Prg!$A$7:$J$31,10,FALSE)="","",VLOOKUP(Table1[[#This Row],[sheet]],Prg!$A$7:$J$31,10,FALSE)*1)</f>
        <v/>
      </c>
      <c r="AF2698" s="72">
        <f>VLOOKUP(Table1[[#This Row],[sheet]],Prg!$A$7:$J$31,5,FALSE)</f>
        <v>0</v>
      </c>
      <c r="AG2698" s="72">
        <f>ROW()</f>
        <v>2698</v>
      </c>
    </row>
    <row r="2699" spans="24:33" hidden="1" x14ac:dyDescent="0.3">
      <c r="X2699" s="66">
        <v>15</v>
      </c>
      <c r="Y2699" s="66" t="s">
        <v>475</v>
      </c>
      <c r="Z2699" s="66" t="s">
        <v>28</v>
      </c>
      <c r="AA2699" s="66" t="str">
        <f>IF(OR(VLOOKUP(Table1[[#This Row],[sheet]],Prg!$A$7:$F$31,6,FALSE)=Prg!$O$2,VLOOKUP(Table1[[#This Row],[sheet]],Prg!$A$7:$F$31,6,FALSE)=Prg!$O$3),"Yes","No")</f>
        <v>No</v>
      </c>
      <c r="AB2699" s="66" t="s">
        <v>2</v>
      </c>
      <c r="AC2699" s="72">
        <v>20</v>
      </c>
      <c r="AD2699" s="66">
        <f ca="1">IF(ISERROR(VLOOKUP(Table1[[#This Row],[item]],INDIRECT("'"&amp;Table1[[#This Row],[sheet]]&amp;"'!$A$8:$T$42"),Table1[[#This Row],[r]],FALSE)),"",VLOOKUP(Table1[[#This Row],[item]],INDIRECT("'"&amp;Table1[[#This Row],[sheet]]&amp;"'!$A$8:$T$42"),Table1[[#This Row],[r]],FALSE))</f>
        <v>0</v>
      </c>
      <c r="AE2699" s="72" t="str">
        <f>IF(VLOOKUP(Table1[[#This Row],[sheet]],Prg!$A$7:$J$31,10,FALSE)="","",VLOOKUP(Table1[[#This Row],[sheet]],Prg!$A$7:$J$31,10,FALSE)*1)</f>
        <v/>
      </c>
      <c r="AF2699" s="72">
        <f>VLOOKUP(Table1[[#This Row],[sheet]],Prg!$A$7:$J$31,5,FALSE)</f>
        <v>0</v>
      </c>
      <c r="AG2699" s="72">
        <f>ROW()</f>
        <v>2699</v>
      </c>
    </row>
    <row r="2700" spans="24:33" hidden="1" x14ac:dyDescent="0.3">
      <c r="X2700" s="66">
        <v>15</v>
      </c>
      <c r="Y2700" s="66" t="s">
        <v>480</v>
      </c>
      <c r="Z2700" s="66" t="s">
        <v>29</v>
      </c>
      <c r="AA2700" s="66" t="str">
        <f>IF(OR(VLOOKUP(Table1[[#This Row],[sheet]],Prg!$A$7:$F$31,6,FALSE)=Prg!$O$2,VLOOKUP(Table1[[#This Row],[sheet]],Prg!$A$7:$F$31,6,FALSE)=Prg!$O$3),"Yes","No")</f>
        <v>No</v>
      </c>
      <c r="AB2700" s="66" t="s">
        <v>2</v>
      </c>
      <c r="AC2700" s="72">
        <v>20</v>
      </c>
      <c r="AD2700" s="66">
        <f ca="1">IF(ISERROR(VLOOKUP(Table1[[#This Row],[item]],INDIRECT("'"&amp;Table1[[#This Row],[sheet]]&amp;"'!$A$8:$T$42"),Table1[[#This Row],[r]],FALSE)),"",VLOOKUP(Table1[[#This Row],[item]],INDIRECT("'"&amp;Table1[[#This Row],[sheet]]&amp;"'!$A$8:$T$42"),Table1[[#This Row],[r]],FALSE))</f>
        <v>0</v>
      </c>
      <c r="AE2700" s="72" t="str">
        <f>IF(VLOOKUP(Table1[[#This Row],[sheet]],Prg!$A$7:$J$31,10,FALSE)="","",VLOOKUP(Table1[[#This Row],[sheet]],Prg!$A$7:$J$31,10,FALSE)*1)</f>
        <v/>
      </c>
      <c r="AF2700" s="72">
        <f>VLOOKUP(Table1[[#This Row],[sheet]],Prg!$A$7:$J$31,5,FALSE)</f>
        <v>0</v>
      </c>
      <c r="AG2700" s="72">
        <f>ROW()</f>
        <v>2700</v>
      </c>
    </row>
    <row r="2701" spans="24:33" hidden="1" x14ac:dyDescent="0.3">
      <c r="X2701" s="66">
        <v>15</v>
      </c>
      <c r="Y2701" s="66" t="s">
        <v>481</v>
      </c>
      <c r="Z2701" s="66" t="s">
        <v>30</v>
      </c>
      <c r="AA2701" s="66" t="str">
        <f>IF(OR(VLOOKUP(Table1[[#This Row],[sheet]],Prg!$A$7:$F$31,6,FALSE)=Prg!$O$2,VLOOKUP(Table1[[#This Row],[sheet]],Prg!$A$7:$F$31,6,FALSE)=Prg!$O$3),"Yes","No")</f>
        <v>No</v>
      </c>
      <c r="AB2701" s="66" t="s">
        <v>2</v>
      </c>
      <c r="AC2701" s="72">
        <v>20</v>
      </c>
      <c r="AD2701" s="66">
        <f ca="1">IF(ISERROR(VLOOKUP(Table1[[#This Row],[item]],INDIRECT("'"&amp;Table1[[#This Row],[sheet]]&amp;"'!$A$8:$T$42"),Table1[[#This Row],[r]],FALSE)),"",VLOOKUP(Table1[[#This Row],[item]],INDIRECT("'"&amp;Table1[[#This Row],[sheet]]&amp;"'!$A$8:$T$42"),Table1[[#This Row],[r]],FALSE))</f>
        <v>0</v>
      </c>
      <c r="AE2701" s="72" t="str">
        <f>IF(VLOOKUP(Table1[[#This Row],[sheet]],Prg!$A$7:$J$31,10,FALSE)="","",VLOOKUP(Table1[[#This Row],[sheet]],Prg!$A$7:$J$31,10,FALSE)*1)</f>
        <v/>
      </c>
      <c r="AF2701" s="72">
        <f>VLOOKUP(Table1[[#This Row],[sheet]],Prg!$A$7:$J$31,5,FALSE)</f>
        <v>0</v>
      </c>
      <c r="AG2701" s="72">
        <f>ROW()</f>
        <v>2701</v>
      </c>
    </row>
    <row r="2702" spans="24:33" hidden="1" x14ac:dyDescent="0.3">
      <c r="X2702" s="66">
        <v>15</v>
      </c>
      <c r="Y2702" s="66" t="s">
        <v>482</v>
      </c>
      <c r="Z2702" s="66" t="s">
        <v>27</v>
      </c>
      <c r="AA2702" s="66" t="str">
        <f>IF(OR(VLOOKUP(Table1[[#This Row],[sheet]],Prg!$A$7:$F$31,6,FALSE)=Prg!$O$2,VLOOKUP(Table1[[#This Row],[sheet]],Prg!$A$7:$F$31,6,FALSE)=Prg!$O$3),"Yes","No")</f>
        <v>No</v>
      </c>
      <c r="AB2702" s="66" t="s">
        <v>2</v>
      </c>
      <c r="AC2702" s="72">
        <v>20</v>
      </c>
      <c r="AD2702" s="66">
        <f ca="1">IF(ISERROR(VLOOKUP(Table1[[#This Row],[item]],INDIRECT("'"&amp;Table1[[#This Row],[sheet]]&amp;"'!$A$8:$T$42"),Table1[[#This Row],[r]],FALSE)),"",VLOOKUP(Table1[[#This Row],[item]],INDIRECT("'"&amp;Table1[[#This Row],[sheet]]&amp;"'!$A$8:$T$42"),Table1[[#This Row],[r]],FALSE))</f>
        <v>0</v>
      </c>
      <c r="AE2702" s="72" t="str">
        <f>IF(VLOOKUP(Table1[[#This Row],[sheet]],Prg!$A$7:$J$31,10,FALSE)="","",VLOOKUP(Table1[[#This Row],[sheet]],Prg!$A$7:$J$31,10,FALSE)*1)</f>
        <v/>
      </c>
      <c r="AF2702" s="72">
        <f>VLOOKUP(Table1[[#This Row],[sheet]],Prg!$A$7:$J$31,5,FALSE)</f>
        <v>0</v>
      </c>
      <c r="AG2702" s="72">
        <f>ROW()</f>
        <v>2702</v>
      </c>
    </row>
    <row r="2703" spans="24:33" hidden="1" x14ac:dyDescent="0.3">
      <c r="X2703" s="66">
        <v>15</v>
      </c>
      <c r="Y2703" s="66" t="s">
        <v>476</v>
      </c>
      <c r="Z2703" s="66" t="s">
        <v>469</v>
      </c>
      <c r="AA2703" s="66" t="str">
        <f>IF(OR(VLOOKUP(Table1[[#This Row],[sheet]],Prg!$A$7:$F$31,6,FALSE)=Prg!$O$2,VLOOKUP(Table1[[#This Row],[sheet]],Prg!$A$7:$F$31,6,FALSE)=Prg!$O$3),"Yes","No")</f>
        <v>No</v>
      </c>
      <c r="AB2703" s="66" t="s">
        <v>2</v>
      </c>
      <c r="AC2703" s="72">
        <v>20</v>
      </c>
      <c r="AD2703" s="66">
        <f ca="1">IF(ISERROR(VLOOKUP(Table1[[#This Row],[item]],INDIRECT("'"&amp;Table1[[#This Row],[sheet]]&amp;"'!$A$8:$T$42"),Table1[[#This Row],[r]],FALSE)),"",VLOOKUP(Table1[[#This Row],[item]],INDIRECT("'"&amp;Table1[[#This Row],[sheet]]&amp;"'!$A$8:$T$42"),Table1[[#This Row],[r]],FALSE))</f>
        <v>0</v>
      </c>
      <c r="AE2703" s="72" t="str">
        <f>IF(VLOOKUP(Table1[[#This Row],[sheet]],Prg!$A$7:$J$31,10,FALSE)="","",VLOOKUP(Table1[[#This Row],[sheet]],Prg!$A$7:$J$31,10,FALSE)*1)</f>
        <v/>
      </c>
      <c r="AF2703" s="72">
        <f>VLOOKUP(Table1[[#This Row],[sheet]],Prg!$A$7:$J$31,5,FALSE)</f>
        <v>0</v>
      </c>
      <c r="AG2703" s="72">
        <f>ROW()</f>
        <v>2703</v>
      </c>
    </row>
    <row r="2704" spans="24:33" hidden="1" x14ac:dyDescent="0.3">
      <c r="X2704" s="66">
        <v>15</v>
      </c>
      <c r="Y2704" s="66" t="s">
        <v>483</v>
      </c>
      <c r="Z2704" s="66" t="s">
        <v>470</v>
      </c>
      <c r="AA2704" s="66" t="str">
        <f>IF(OR(VLOOKUP(Table1[[#This Row],[sheet]],Prg!$A$7:$F$31,6,FALSE)=Prg!$O$2,VLOOKUP(Table1[[#This Row],[sheet]],Prg!$A$7:$F$31,6,FALSE)=Prg!$O$3),"Yes","No")</f>
        <v>No</v>
      </c>
      <c r="AB2704" s="66" t="s">
        <v>2</v>
      </c>
      <c r="AC2704" s="72">
        <v>20</v>
      </c>
      <c r="AD2704" s="66">
        <f ca="1">IF(ISERROR(VLOOKUP(Table1[[#This Row],[item]],INDIRECT("'"&amp;Table1[[#This Row],[sheet]]&amp;"'!$A$8:$T$42"),Table1[[#This Row],[r]],FALSE)),"",VLOOKUP(Table1[[#This Row],[item]],INDIRECT("'"&amp;Table1[[#This Row],[sheet]]&amp;"'!$A$8:$T$42"),Table1[[#This Row],[r]],FALSE))</f>
        <v>0</v>
      </c>
      <c r="AE2704" s="72" t="str">
        <f>IF(VLOOKUP(Table1[[#This Row],[sheet]],Prg!$A$7:$J$31,10,FALSE)="","",VLOOKUP(Table1[[#This Row],[sheet]],Prg!$A$7:$J$31,10,FALSE)*1)</f>
        <v/>
      </c>
      <c r="AF2704" s="72">
        <f>VLOOKUP(Table1[[#This Row],[sheet]],Prg!$A$7:$J$31,5,FALSE)</f>
        <v>0</v>
      </c>
      <c r="AG2704" s="72">
        <f>ROW()</f>
        <v>2704</v>
      </c>
    </row>
    <row r="2705" spans="24:33" hidden="1" x14ac:dyDescent="0.3">
      <c r="X2705" s="66">
        <v>15</v>
      </c>
      <c r="Y2705" s="66" t="s">
        <v>484</v>
      </c>
      <c r="Z2705" s="66" t="s">
        <v>471</v>
      </c>
      <c r="AA2705" s="66" t="str">
        <f>IF(OR(VLOOKUP(Table1[[#This Row],[sheet]],Prg!$A$7:$F$31,6,FALSE)=Prg!$O$2,VLOOKUP(Table1[[#This Row],[sheet]],Prg!$A$7:$F$31,6,FALSE)=Prg!$O$3),"Yes","No")</f>
        <v>No</v>
      </c>
      <c r="AB2705" s="66" t="s">
        <v>2</v>
      </c>
      <c r="AC2705" s="72">
        <v>20</v>
      </c>
      <c r="AD2705" s="66">
        <f ca="1">IF(ISERROR(VLOOKUP(Table1[[#This Row],[item]],INDIRECT("'"&amp;Table1[[#This Row],[sheet]]&amp;"'!$A$8:$T$42"),Table1[[#This Row],[r]],FALSE)),"",VLOOKUP(Table1[[#This Row],[item]],INDIRECT("'"&amp;Table1[[#This Row],[sheet]]&amp;"'!$A$8:$T$42"),Table1[[#This Row],[r]],FALSE))</f>
        <v>0</v>
      </c>
      <c r="AE2705" s="72" t="str">
        <f>IF(VLOOKUP(Table1[[#This Row],[sheet]],Prg!$A$7:$J$31,10,FALSE)="","",VLOOKUP(Table1[[#This Row],[sheet]],Prg!$A$7:$J$31,10,FALSE)*1)</f>
        <v/>
      </c>
      <c r="AF2705" s="72">
        <f>VLOOKUP(Table1[[#This Row],[sheet]],Prg!$A$7:$J$31,5,FALSE)</f>
        <v>0</v>
      </c>
      <c r="AG2705" s="72">
        <f>ROW()</f>
        <v>2705</v>
      </c>
    </row>
    <row r="2706" spans="24:33" hidden="1" x14ac:dyDescent="0.3">
      <c r="X2706" s="66">
        <v>15</v>
      </c>
      <c r="Y2706" s="66" t="s">
        <v>485</v>
      </c>
      <c r="Z2706" s="66" t="s">
        <v>472</v>
      </c>
      <c r="AA2706" s="66" t="str">
        <f>IF(OR(VLOOKUP(Table1[[#This Row],[sheet]],Prg!$A$7:$F$31,6,FALSE)=Prg!$O$2,VLOOKUP(Table1[[#This Row],[sheet]],Prg!$A$7:$F$31,6,FALSE)=Prg!$O$3),"Yes","No")</f>
        <v>No</v>
      </c>
      <c r="AB2706" s="66" t="s">
        <v>2</v>
      </c>
      <c r="AC2706" s="72">
        <v>20</v>
      </c>
      <c r="AD2706" s="66">
        <f ca="1">IF(ISERROR(VLOOKUP(Table1[[#This Row],[item]],INDIRECT("'"&amp;Table1[[#This Row],[sheet]]&amp;"'!$A$8:$T$42"),Table1[[#This Row],[r]],FALSE)),"",VLOOKUP(Table1[[#This Row],[item]],INDIRECT("'"&amp;Table1[[#This Row],[sheet]]&amp;"'!$A$8:$T$42"),Table1[[#This Row],[r]],FALSE))</f>
        <v>0</v>
      </c>
      <c r="AE2706" s="72" t="str">
        <f>IF(VLOOKUP(Table1[[#This Row],[sheet]],Prg!$A$7:$J$31,10,FALSE)="","",VLOOKUP(Table1[[#This Row],[sheet]],Prg!$A$7:$J$31,10,FALSE)*1)</f>
        <v/>
      </c>
      <c r="AF2706" s="72">
        <f>VLOOKUP(Table1[[#This Row],[sheet]],Prg!$A$7:$J$31,5,FALSE)</f>
        <v>0</v>
      </c>
      <c r="AG2706" s="72">
        <f>ROW()</f>
        <v>2706</v>
      </c>
    </row>
    <row r="2707" spans="24:33" hidden="1" x14ac:dyDescent="0.3">
      <c r="X2707" s="66">
        <v>15</v>
      </c>
      <c r="Y2707" s="66" t="s">
        <v>486</v>
      </c>
      <c r="Z2707" s="66" t="s">
        <v>31</v>
      </c>
      <c r="AA2707" s="66" t="str">
        <f>IF(OR(VLOOKUP(Table1[[#This Row],[sheet]],Prg!$A$7:$F$31,6,FALSE)=Prg!$O$2,VLOOKUP(Table1[[#This Row],[sheet]],Prg!$A$7:$F$31,6,FALSE)=Prg!$O$3),"Yes","No")</f>
        <v>No</v>
      </c>
      <c r="AB2707" s="66" t="s">
        <v>2</v>
      </c>
      <c r="AC2707" s="72">
        <v>20</v>
      </c>
      <c r="AD2707" s="66">
        <f ca="1">IF(ISERROR(VLOOKUP(Table1[[#This Row],[item]],INDIRECT("'"&amp;Table1[[#This Row],[sheet]]&amp;"'!$A$8:$T$42"),Table1[[#This Row],[r]],FALSE)),"",VLOOKUP(Table1[[#This Row],[item]],INDIRECT("'"&amp;Table1[[#This Row],[sheet]]&amp;"'!$A$8:$T$42"),Table1[[#This Row],[r]],FALSE))</f>
        <v>0</v>
      </c>
      <c r="AE2707" s="72" t="str">
        <f>IF(VLOOKUP(Table1[[#This Row],[sheet]],Prg!$A$7:$J$31,10,FALSE)="","",VLOOKUP(Table1[[#This Row],[sheet]],Prg!$A$7:$J$31,10,FALSE)*1)</f>
        <v/>
      </c>
      <c r="AF2707" s="72">
        <f>VLOOKUP(Table1[[#This Row],[sheet]],Prg!$A$7:$J$31,5,FALSE)</f>
        <v>0</v>
      </c>
      <c r="AG2707" s="72">
        <f>ROW()</f>
        <v>2707</v>
      </c>
    </row>
    <row r="2708" spans="24:33" hidden="1" x14ac:dyDescent="0.3">
      <c r="X2708" s="66">
        <v>16</v>
      </c>
      <c r="Y2708" s="70" t="s">
        <v>487</v>
      </c>
      <c r="Z2708" s="70" t="s">
        <v>12</v>
      </c>
      <c r="AA2708" s="70" t="str">
        <f>IF(OR(VLOOKUP(Table1[[#This Row],[sheet]],Prg!$A$7:$F$31,6,FALSE)=Prg!$O$2,VLOOKUP(Table1[[#This Row],[sheet]],Prg!$A$7:$F$31,6,FALSE)=Prg!$O$3),"Yes","No")</f>
        <v>No</v>
      </c>
      <c r="AB2708" s="70">
        <v>2022</v>
      </c>
      <c r="AC2708" s="72">
        <v>15</v>
      </c>
      <c r="AD2708" s="66">
        <f ca="1">IF(ISERROR(VLOOKUP(Table1[[#This Row],[item]],INDIRECT("'"&amp;Table1[[#This Row],[sheet]]&amp;"'!$A$8:$T$42"),Table1[[#This Row],[r]],FALSE)),"",VLOOKUP(Table1[[#This Row],[item]],INDIRECT("'"&amp;Table1[[#This Row],[sheet]]&amp;"'!$A$8:$T$42"),Table1[[#This Row],[r]],FALSE))</f>
        <v>0</v>
      </c>
      <c r="AE2708" s="72" t="str">
        <f>IF(VLOOKUP(Table1[[#This Row],[sheet]],Prg!$A$7:$J$31,10,FALSE)="","",VLOOKUP(Table1[[#This Row],[sheet]],Prg!$A$7:$J$31,10,FALSE)*1)</f>
        <v/>
      </c>
      <c r="AF2708" s="72">
        <f>VLOOKUP(Table1[[#This Row],[sheet]],Prg!$A$7:$J$31,5,FALSE)</f>
        <v>0</v>
      </c>
      <c r="AG2708" s="72">
        <f>ROW()</f>
        <v>2708</v>
      </c>
    </row>
    <row r="2709" spans="24:33" hidden="1" x14ac:dyDescent="0.3">
      <c r="X2709" s="66">
        <v>16</v>
      </c>
      <c r="Y2709" s="66" t="s">
        <v>488</v>
      </c>
      <c r="Z2709" s="66" t="s">
        <v>13</v>
      </c>
      <c r="AA2709" s="66" t="str">
        <f>IF(OR(VLOOKUP(Table1[[#This Row],[sheet]],Prg!$A$7:$F$31,6,FALSE)=Prg!$O$2,VLOOKUP(Table1[[#This Row],[sheet]],Prg!$A$7:$F$31,6,FALSE)=Prg!$O$3),"Yes","No")</f>
        <v>No</v>
      </c>
      <c r="AB2709" s="66">
        <v>2022</v>
      </c>
      <c r="AC2709" s="72">
        <v>15</v>
      </c>
      <c r="AD2709" s="66">
        <f ca="1">IF(ISERROR(VLOOKUP(Table1[[#This Row],[item]],INDIRECT("'"&amp;Table1[[#This Row],[sheet]]&amp;"'!$A$8:$T$42"),Table1[[#This Row],[r]],FALSE)),"",VLOOKUP(Table1[[#This Row],[item]],INDIRECT("'"&amp;Table1[[#This Row],[sheet]]&amp;"'!$A$8:$T$42"),Table1[[#This Row],[r]],FALSE))</f>
        <v>0</v>
      </c>
      <c r="AE2709" s="72" t="str">
        <f>IF(VLOOKUP(Table1[[#This Row],[sheet]],Prg!$A$7:$J$31,10,FALSE)="","",VLOOKUP(Table1[[#This Row],[sheet]],Prg!$A$7:$J$31,10,FALSE)*1)</f>
        <v/>
      </c>
      <c r="AF2709" s="72">
        <f>VLOOKUP(Table1[[#This Row],[sheet]],Prg!$A$7:$J$31,5,FALSE)</f>
        <v>0</v>
      </c>
      <c r="AG2709" s="72">
        <f>ROW()</f>
        <v>2709</v>
      </c>
    </row>
    <row r="2710" spans="24:33" hidden="1" x14ac:dyDescent="0.3">
      <c r="X2710" s="66">
        <v>16</v>
      </c>
      <c r="Y2710" s="66" t="s">
        <v>489</v>
      </c>
      <c r="Z2710" s="66" t="s">
        <v>14</v>
      </c>
      <c r="AA2710" s="66" t="str">
        <f>IF(OR(VLOOKUP(Table1[[#This Row],[sheet]],Prg!$A$7:$F$31,6,FALSE)=Prg!$O$2,VLOOKUP(Table1[[#This Row],[sheet]],Prg!$A$7:$F$31,6,FALSE)=Prg!$O$3),"Yes","No")</f>
        <v>No</v>
      </c>
      <c r="AB2710" s="66">
        <v>2022</v>
      </c>
      <c r="AC2710" s="72">
        <v>15</v>
      </c>
      <c r="AD2710" s="66">
        <f ca="1">IF(ISERROR(VLOOKUP(Table1[[#This Row],[item]],INDIRECT("'"&amp;Table1[[#This Row],[sheet]]&amp;"'!$A$8:$T$42"),Table1[[#This Row],[r]],FALSE)),"",VLOOKUP(Table1[[#This Row],[item]],INDIRECT("'"&amp;Table1[[#This Row],[sheet]]&amp;"'!$A$8:$T$42"),Table1[[#This Row],[r]],FALSE))</f>
        <v>0</v>
      </c>
      <c r="AE2710" s="72" t="str">
        <f>IF(VLOOKUP(Table1[[#This Row],[sheet]],Prg!$A$7:$J$31,10,FALSE)="","",VLOOKUP(Table1[[#This Row],[sheet]],Prg!$A$7:$J$31,10,FALSE)*1)</f>
        <v/>
      </c>
      <c r="AF2710" s="72">
        <f>VLOOKUP(Table1[[#This Row],[sheet]],Prg!$A$7:$J$31,5,FALSE)</f>
        <v>0</v>
      </c>
      <c r="AG2710" s="72">
        <f>ROW()</f>
        <v>2710</v>
      </c>
    </row>
    <row r="2711" spans="24:33" hidden="1" x14ac:dyDescent="0.3">
      <c r="X2711" s="66">
        <v>16</v>
      </c>
      <c r="Y2711" s="66" t="s">
        <v>490</v>
      </c>
      <c r="Z2711" s="66" t="s">
        <v>464</v>
      </c>
      <c r="AA2711" s="66" t="str">
        <f>IF(OR(VLOOKUP(Table1[[#This Row],[sheet]],Prg!$A$7:$F$31,6,FALSE)=Prg!$O$2,VLOOKUP(Table1[[#This Row],[sheet]],Prg!$A$7:$F$31,6,FALSE)=Prg!$O$3),"Yes","No")</f>
        <v>No</v>
      </c>
      <c r="AB2711" s="66">
        <v>2022</v>
      </c>
      <c r="AC2711" s="72">
        <v>15</v>
      </c>
      <c r="AD2711" s="66">
        <f ca="1">IF(ISERROR(VLOOKUP(Table1[[#This Row],[item]],INDIRECT("'"&amp;Table1[[#This Row],[sheet]]&amp;"'!$A$8:$T$42"),Table1[[#This Row],[r]],FALSE)),"",VLOOKUP(Table1[[#This Row],[item]],INDIRECT("'"&amp;Table1[[#This Row],[sheet]]&amp;"'!$A$8:$T$42"),Table1[[#This Row],[r]],FALSE))</f>
        <v>0</v>
      </c>
      <c r="AE2711" s="72" t="str">
        <f>IF(VLOOKUP(Table1[[#This Row],[sheet]],Prg!$A$7:$J$31,10,FALSE)="","",VLOOKUP(Table1[[#This Row],[sheet]],Prg!$A$7:$J$31,10,FALSE)*1)</f>
        <v/>
      </c>
      <c r="AF2711" s="72">
        <f>VLOOKUP(Table1[[#This Row],[sheet]],Prg!$A$7:$J$31,5,FALSE)</f>
        <v>0</v>
      </c>
      <c r="AG2711" s="72">
        <f>ROW()</f>
        <v>2711</v>
      </c>
    </row>
    <row r="2712" spans="24:33" hidden="1" x14ac:dyDescent="0.3">
      <c r="X2712" s="66">
        <v>16</v>
      </c>
      <c r="Y2712" s="66" t="s">
        <v>491</v>
      </c>
      <c r="Z2712" s="66" t="s">
        <v>15</v>
      </c>
      <c r="AA2712" s="66" t="str">
        <f>IF(OR(VLOOKUP(Table1[[#This Row],[sheet]],Prg!$A$7:$F$31,6,FALSE)=Prg!$O$2,VLOOKUP(Table1[[#This Row],[sheet]],Prg!$A$7:$F$31,6,FALSE)=Prg!$O$3),"Yes","No")</f>
        <v>No</v>
      </c>
      <c r="AB2712" s="66">
        <v>2022</v>
      </c>
      <c r="AC2712" s="72">
        <v>15</v>
      </c>
      <c r="AD2712" s="66">
        <f ca="1">IF(ISERROR(VLOOKUP(Table1[[#This Row],[item]],INDIRECT("'"&amp;Table1[[#This Row],[sheet]]&amp;"'!$A$8:$T$42"),Table1[[#This Row],[r]],FALSE)),"",VLOOKUP(Table1[[#This Row],[item]],INDIRECT("'"&amp;Table1[[#This Row],[sheet]]&amp;"'!$A$8:$T$42"),Table1[[#This Row],[r]],FALSE))</f>
        <v>0</v>
      </c>
      <c r="AE2712" s="72" t="str">
        <f>IF(VLOOKUP(Table1[[#This Row],[sheet]],Prg!$A$7:$J$31,10,FALSE)="","",VLOOKUP(Table1[[#This Row],[sheet]],Prg!$A$7:$J$31,10,FALSE)*1)</f>
        <v/>
      </c>
      <c r="AF2712" s="72">
        <f>VLOOKUP(Table1[[#This Row],[sheet]],Prg!$A$7:$J$31,5,FALSE)</f>
        <v>0</v>
      </c>
      <c r="AG2712" s="72">
        <f>ROW()</f>
        <v>2712</v>
      </c>
    </row>
    <row r="2713" spans="24:33" hidden="1" x14ac:dyDescent="0.3">
      <c r="X2713" s="66">
        <v>16</v>
      </c>
      <c r="Y2713" s="66" t="s">
        <v>492</v>
      </c>
      <c r="Z2713" s="66" t="s">
        <v>16</v>
      </c>
      <c r="AA2713" s="66" t="str">
        <f>IF(OR(VLOOKUP(Table1[[#This Row],[sheet]],Prg!$A$7:$F$31,6,FALSE)=Prg!$O$2,VLOOKUP(Table1[[#This Row],[sheet]],Prg!$A$7:$F$31,6,FALSE)=Prg!$O$3),"Yes","No")</f>
        <v>No</v>
      </c>
      <c r="AB2713" s="66">
        <v>2022</v>
      </c>
      <c r="AC2713" s="72">
        <v>15</v>
      </c>
      <c r="AD2713" s="66">
        <f ca="1">IF(ISERROR(VLOOKUP(Table1[[#This Row],[item]],INDIRECT("'"&amp;Table1[[#This Row],[sheet]]&amp;"'!$A$8:$T$42"),Table1[[#This Row],[r]],FALSE)),"",VLOOKUP(Table1[[#This Row],[item]],INDIRECT("'"&amp;Table1[[#This Row],[sheet]]&amp;"'!$A$8:$T$42"),Table1[[#This Row],[r]],FALSE))</f>
        <v>0</v>
      </c>
      <c r="AE2713" s="72" t="str">
        <f>IF(VLOOKUP(Table1[[#This Row],[sheet]],Prg!$A$7:$J$31,10,FALSE)="","",VLOOKUP(Table1[[#This Row],[sheet]],Prg!$A$7:$J$31,10,FALSE)*1)</f>
        <v/>
      </c>
      <c r="AF2713" s="72">
        <f>VLOOKUP(Table1[[#This Row],[sheet]],Prg!$A$7:$J$31,5,FALSE)</f>
        <v>0</v>
      </c>
      <c r="AG2713" s="72">
        <f>ROW()</f>
        <v>2713</v>
      </c>
    </row>
    <row r="2714" spans="24:33" hidden="1" x14ac:dyDescent="0.3">
      <c r="X2714" s="66">
        <v>16</v>
      </c>
      <c r="Y2714" s="66" t="s">
        <v>493</v>
      </c>
      <c r="Z2714" s="66" t="s">
        <v>17</v>
      </c>
      <c r="AA2714" s="66" t="str">
        <f>IF(OR(VLOOKUP(Table1[[#This Row],[sheet]],Prg!$A$7:$F$31,6,FALSE)=Prg!$O$2,VLOOKUP(Table1[[#This Row],[sheet]],Prg!$A$7:$F$31,6,FALSE)=Prg!$O$3),"Yes","No")</f>
        <v>No</v>
      </c>
      <c r="AB2714" s="66">
        <v>2022</v>
      </c>
      <c r="AC2714" s="72">
        <v>15</v>
      </c>
      <c r="AD2714" s="66">
        <f ca="1">IF(ISERROR(VLOOKUP(Table1[[#This Row],[item]],INDIRECT("'"&amp;Table1[[#This Row],[sheet]]&amp;"'!$A$8:$T$42"),Table1[[#This Row],[r]],FALSE)),"",VLOOKUP(Table1[[#This Row],[item]],INDIRECT("'"&amp;Table1[[#This Row],[sheet]]&amp;"'!$A$8:$T$42"),Table1[[#This Row],[r]],FALSE))</f>
        <v>0</v>
      </c>
      <c r="AE2714" s="72" t="str">
        <f>IF(VLOOKUP(Table1[[#This Row],[sheet]],Prg!$A$7:$J$31,10,FALSE)="","",VLOOKUP(Table1[[#This Row],[sheet]],Prg!$A$7:$J$31,10,FALSE)*1)</f>
        <v/>
      </c>
      <c r="AF2714" s="72">
        <f>VLOOKUP(Table1[[#This Row],[sheet]],Prg!$A$7:$J$31,5,FALSE)</f>
        <v>0</v>
      </c>
      <c r="AG2714" s="72">
        <f>ROW()</f>
        <v>2714</v>
      </c>
    </row>
    <row r="2715" spans="24:33" hidden="1" x14ac:dyDescent="0.3">
      <c r="X2715" s="66">
        <v>16</v>
      </c>
      <c r="Y2715" s="66" t="s">
        <v>494</v>
      </c>
      <c r="Z2715" s="66" t="s">
        <v>465</v>
      </c>
      <c r="AA2715" s="66" t="str">
        <f>IF(OR(VLOOKUP(Table1[[#This Row],[sheet]],Prg!$A$7:$F$31,6,FALSE)=Prg!$O$2,VLOOKUP(Table1[[#This Row],[sheet]],Prg!$A$7:$F$31,6,FALSE)=Prg!$O$3),"Yes","No")</f>
        <v>No</v>
      </c>
      <c r="AB2715" s="66">
        <v>2022</v>
      </c>
      <c r="AC2715" s="72">
        <v>15</v>
      </c>
      <c r="AD2715" s="66">
        <f ca="1">IF(ISERROR(VLOOKUP(Table1[[#This Row],[item]],INDIRECT("'"&amp;Table1[[#This Row],[sheet]]&amp;"'!$A$8:$T$42"),Table1[[#This Row],[r]],FALSE)),"",VLOOKUP(Table1[[#This Row],[item]],INDIRECT("'"&amp;Table1[[#This Row],[sheet]]&amp;"'!$A$8:$T$42"),Table1[[#This Row],[r]],FALSE))</f>
        <v>0</v>
      </c>
      <c r="AE2715" s="72" t="str">
        <f>IF(VLOOKUP(Table1[[#This Row],[sheet]],Prg!$A$7:$J$31,10,FALSE)="","",VLOOKUP(Table1[[#This Row],[sheet]],Prg!$A$7:$J$31,10,FALSE)*1)</f>
        <v/>
      </c>
      <c r="AF2715" s="72">
        <f>VLOOKUP(Table1[[#This Row],[sheet]],Prg!$A$7:$J$31,5,FALSE)</f>
        <v>0</v>
      </c>
      <c r="AG2715" s="72">
        <f>ROW()</f>
        <v>2715</v>
      </c>
    </row>
    <row r="2716" spans="24:33" hidden="1" x14ac:dyDescent="0.3">
      <c r="X2716" s="66">
        <v>16</v>
      </c>
      <c r="Y2716" s="66" t="s">
        <v>495</v>
      </c>
      <c r="Z2716" s="66" t="s">
        <v>18</v>
      </c>
      <c r="AA2716" s="66" t="str">
        <f>IF(OR(VLOOKUP(Table1[[#This Row],[sheet]],Prg!$A$7:$F$31,6,FALSE)=Prg!$O$2,VLOOKUP(Table1[[#This Row],[sheet]],Prg!$A$7:$F$31,6,FALSE)=Prg!$O$3),"Yes","No")</f>
        <v>No</v>
      </c>
      <c r="AB2716" s="66">
        <v>2022</v>
      </c>
      <c r="AC2716" s="72">
        <v>15</v>
      </c>
      <c r="AD2716" s="66">
        <f ca="1">IF(ISERROR(VLOOKUP(Table1[[#This Row],[item]],INDIRECT("'"&amp;Table1[[#This Row],[sheet]]&amp;"'!$A$8:$T$42"),Table1[[#This Row],[r]],FALSE)),"",VLOOKUP(Table1[[#This Row],[item]],INDIRECT("'"&amp;Table1[[#This Row],[sheet]]&amp;"'!$A$8:$T$42"),Table1[[#This Row],[r]],FALSE))</f>
        <v>0</v>
      </c>
      <c r="AE2716" s="72" t="str">
        <f>IF(VLOOKUP(Table1[[#This Row],[sheet]],Prg!$A$7:$J$31,10,FALSE)="","",VLOOKUP(Table1[[#This Row],[sheet]],Prg!$A$7:$J$31,10,FALSE)*1)</f>
        <v/>
      </c>
      <c r="AF2716" s="72">
        <f>VLOOKUP(Table1[[#This Row],[sheet]],Prg!$A$7:$J$31,5,FALSE)</f>
        <v>0</v>
      </c>
      <c r="AG2716" s="72">
        <f>ROW()</f>
        <v>2716</v>
      </c>
    </row>
    <row r="2717" spans="24:33" hidden="1" x14ac:dyDescent="0.3">
      <c r="X2717" s="66">
        <v>16</v>
      </c>
      <c r="Y2717" s="66" t="s">
        <v>496</v>
      </c>
      <c r="Z2717" s="66" t="s">
        <v>19</v>
      </c>
      <c r="AA2717" s="66" t="str">
        <f>IF(OR(VLOOKUP(Table1[[#This Row],[sheet]],Prg!$A$7:$F$31,6,FALSE)=Prg!$O$2,VLOOKUP(Table1[[#This Row],[sheet]],Prg!$A$7:$F$31,6,FALSE)=Prg!$O$3),"Yes","No")</f>
        <v>No</v>
      </c>
      <c r="AB2717" s="66">
        <v>2022</v>
      </c>
      <c r="AC2717" s="72">
        <v>15</v>
      </c>
      <c r="AD2717" s="66">
        <f ca="1">IF(ISERROR(VLOOKUP(Table1[[#This Row],[item]],INDIRECT("'"&amp;Table1[[#This Row],[sheet]]&amp;"'!$A$8:$T$42"),Table1[[#This Row],[r]],FALSE)),"",VLOOKUP(Table1[[#This Row],[item]],INDIRECT("'"&amp;Table1[[#This Row],[sheet]]&amp;"'!$A$8:$T$42"),Table1[[#This Row],[r]],FALSE))</f>
        <v>0</v>
      </c>
      <c r="AE2717" s="72" t="str">
        <f>IF(VLOOKUP(Table1[[#This Row],[sheet]],Prg!$A$7:$J$31,10,FALSE)="","",VLOOKUP(Table1[[#This Row],[sheet]],Prg!$A$7:$J$31,10,FALSE)*1)</f>
        <v/>
      </c>
      <c r="AF2717" s="72">
        <f>VLOOKUP(Table1[[#This Row],[sheet]],Prg!$A$7:$J$31,5,FALSE)</f>
        <v>0</v>
      </c>
      <c r="AG2717" s="72">
        <f>ROW()</f>
        <v>2717</v>
      </c>
    </row>
    <row r="2718" spans="24:33" hidden="1" x14ac:dyDescent="0.3">
      <c r="X2718" s="66">
        <v>16</v>
      </c>
      <c r="Y2718" s="66" t="s">
        <v>497</v>
      </c>
      <c r="Z2718" s="66" t="s">
        <v>20</v>
      </c>
      <c r="AA2718" s="66" t="str">
        <f>IF(OR(VLOOKUP(Table1[[#This Row],[sheet]],Prg!$A$7:$F$31,6,FALSE)=Prg!$O$2,VLOOKUP(Table1[[#This Row],[sheet]],Prg!$A$7:$F$31,6,FALSE)=Prg!$O$3),"Yes","No")</f>
        <v>No</v>
      </c>
      <c r="AB2718" s="66">
        <v>2022</v>
      </c>
      <c r="AC2718" s="72">
        <v>15</v>
      </c>
      <c r="AD2718" s="66">
        <f ca="1">IF(ISERROR(VLOOKUP(Table1[[#This Row],[item]],INDIRECT("'"&amp;Table1[[#This Row],[sheet]]&amp;"'!$A$8:$T$42"),Table1[[#This Row],[r]],FALSE)),"",VLOOKUP(Table1[[#This Row],[item]],INDIRECT("'"&amp;Table1[[#This Row],[sheet]]&amp;"'!$A$8:$T$42"),Table1[[#This Row],[r]],FALSE))</f>
        <v>0</v>
      </c>
      <c r="AE2718" s="72" t="str">
        <f>IF(VLOOKUP(Table1[[#This Row],[sheet]],Prg!$A$7:$J$31,10,FALSE)="","",VLOOKUP(Table1[[#This Row],[sheet]],Prg!$A$7:$J$31,10,FALSE)*1)</f>
        <v/>
      </c>
      <c r="AF2718" s="72">
        <f>VLOOKUP(Table1[[#This Row],[sheet]],Prg!$A$7:$J$31,5,FALSE)</f>
        <v>0</v>
      </c>
      <c r="AG2718" s="72">
        <f>ROW()</f>
        <v>2718</v>
      </c>
    </row>
    <row r="2719" spans="24:33" hidden="1" x14ac:dyDescent="0.3">
      <c r="X2719" s="66">
        <v>16</v>
      </c>
      <c r="Y2719" s="66" t="s">
        <v>498</v>
      </c>
      <c r="Z2719" s="66" t="s">
        <v>466</v>
      </c>
      <c r="AA2719" s="66" t="str">
        <f>IF(OR(VLOOKUP(Table1[[#This Row],[sheet]],Prg!$A$7:$F$31,6,FALSE)=Prg!$O$2,VLOOKUP(Table1[[#This Row],[sheet]],Prg!$A$7:$F$31,6,FALSE)=Prg!$O$3),"Yes","No")</f>
        <v>No</v>
      </c>
      <c r="AB2719" s="66">
        <v>2022</v>
      </c>
      <c r="AC2719" s="72">
        <v>15</v>
      </c>
      <c r="AD2719" s="66">
        <f ca="1">IF(ISERROR(VLOOKUP(Table1[[#This Row],[item]],INDIRECT("'"&amp;Table1[[#This Row],[sheet]]&amp;"'!$A$8:$T$42"),Table1[[#This Row],[r]],FALSE)),"",VLOOKUP(Table1[[#This Row],[item]],INDIRECT("'"&amp;Table1[[#This Row],[sheet]]&amp;"'!$A$8:$T$42"),Table1[[#This Row],[r]],FALSE))</f>
        <v>0</v>
      </c>
      <c r="AE2719" s="72" t="str">
        <f>IF(VLOOKUP(Table1[[#This Row],[sheet]],Prg!$A$7:$J$31,10,FALSE)="","",VLOOKUP(Table1[[#This Row],[sheet]],Prg!$A$7:$J$31,10,FALSE)*1)</f>
        <v/>
      </c>
      <c r="AF2719" s="72">
        <f>VLOOKUP(Table1[[#This Row],[sheet]],Prg!$A$7:$J$31,5,FALSE)</f>
        <v>0</v>
      </c>
      <c r="AG2719" s="72">
        <f>ROW()</f>
        <v>2719</v>
      </c>
    </row>
    <row r="2720" spans="24:33" hidden="1" x14ac:dyDescent="0.3">
      <c r="X2720" s="66">
        <v>16</v>
      </c>
      <c r="Y2720" s="66" t="s">
        <v>499</v>
      </c>
      <c r="Z2720" s="66" t="s">
        <v>21</v>
      </c>
      <c r="AA2720" s="66" t="str">
        <f>IF(OR(VLOOKUP(Table1[[#This Row],[sheet]],Prg!$A$7:$F$31,6,FALSE)=Prg!$O$2,VLOOKUP(Table1[[#This Row],[sheet]],Prg!$A$7:$F$31,6,FALSE)=Prg!$O$3),"Yes","No")</f>
        <v>No</v>
      </c>
      <c r="AB2720" s="66">
        <v>2022</v>
      </c>
      <c r="AC2720" s="72">
        <v>15</v>
      </c>
      <c r="AD2720" s="66">
        <f ca="1">IF(ISERROR(VLOOKUP(Table1[[#This Row],[item]],INDIRECT("'"&amp;Table1[[#This Row],[sheet]]&amp;"'!$A$8:$T$42"),Table1[[#This Row],[r]],FALSE)),"",VLOOKUP(Table1[[#This Row],[item]],INDIRECT("'"&amp;Table1[[#This Row],[sheet]]&amp;"'!$A$8:$T$42"),Table1[[#This Row],[r]],FALSE))</f>
        <v>0</v>
      </c>
      <c r="AE2720" s="72" t="str">
        <f>IF(VLOOKUP(Table1[[#This Row],[sheet]],Prg!$A$7:$J$31,10,FALSE)="","",VLOOKUP(Table1[[#This Row],[sheet]],Prg!$A$7:$J$31,10,FALSE)*1)</f>
        <v/>
      </c>
      <c r="AF2720" s="72">
        <f>VLOOKUP(Table1[[#This Row],[sheet]],Prg!$A$7:$J$31,5,FALSE)</f>
        <v>0</v>
      </c>
      <c r="AG2720" s="72">
        <f>ROW()</f>
        <v>2720</v>
      </c>
    </row>
    <row r="2721" spans="24:33" hidden="1" x14ac:dyDescent="0.3">
      <c r="X2721" s="66">
        <v>16</v>
      </c>
      <c r="Y2721" s="66" t="s">
        <v>500</v>
      </c>
      <c r="Z2721" s="66" t="s">
        <v>22</v>
      </c>
      <c r="AA2721" s="66" t="str">
        <f>IF(OR(VLOOKUP(Table1[[#This Row],[sheet]],Prg!$A$7:$F$31,6,FALSE)=Prg!$O$2,VLOOKUP(Table1[[#This Row],[sheet]],Prg!$A$7:$F$31,6,FALSE)=Prg!$O$3),"Yes","No")</f>
        <v>No</v>
      </c>
      <c r="AB2721" s="66">
        <v>2022</v>
      </c>
      <c r="AC2721" s="72">
        <v>15</v>
      </c>
      <c r="AD2721" s="66">
        <f ca="1">IF(ISERROR(VLOOKUP(Table1[[#This Row],[item]],INDIRECT("'"&amp;Table1[[#This Row],[sheet]]&amp;"'!$A$8:$T$42"),Table1[[#This Row],[r]],FALSE)),"",VLOOKUP(Table1[[#This Row],[item]],INDIRECT("'"&amp;Table1[[#This Row],[sheet]]&amp;"'!$A$8:$T$42"),Table1[[#This Row],[r]],FALSE))</f>
        <v>0</v>
      </c>
      <c r="AE2721" s="72" t="str">
        <f>IF(VLOOKUP(Table1[[#This Row],[sheet]],Prg!$A$7:$J$31,10,FALSE)="","",VLOOKUP(Table1[[#This Row],[sheet]],Prg!$A$7:$J$31,10,FALSE)*1)</f>
        <v/>
      </c>
      <c r="AF2721" s="72">
        <f>VLOOKUP(Table1[[#This Row],[sheet]],Prg!$A$7:$J$31,5,FALSE)</f>
        <v>0</v>
      </c>
      <c r="AG2721" s="72">
        <f>ROW()</f>
        <v>2721</v>
      </c>
    </row>
    <row r="2722" spans="24:33" hidden="1" x14ac:dyDescent="0.3">
      <c r="X2722" s="66">
        <v>16</v>
      </c>
      <c r="Y2722" s="66" t="s">
        <v>501</v>
      </c>
      <c r="Z2722" s="66" t="s">
        <v>23</v>
      </c>
      <c r="AA2722" s="66" t="str">
        <f>IF(OR(VLOOKUP(Table1[[#This Row],[sheet]],Prg!$A$7:$F$31,6,FALSE)=Prg!$O$2,VLOOKUP(Table1[[#This Row],[sheet]],Prg!$A$7:$F$31,6,FALSE)=Prg!$O$3),"Yes","No")</f>
        <v>No</v>
      </c>
      <c r="AB2722" s="66">
        <v>2022</v>
      </c>
      <c r="AC2722" s="72">
        <v>15</v>
      </c>
      <c r="AD2722" s="66">
        <f ca="1">IF(ISERROR(VLOOKUP(Table1[[#This Row],[item]],INDIRECT("'"&amp;Table1[[#This Row],[sheet]]&amp;"'!$A$8:$T$42"),Table1[[#This Row],[r]],FALSE)),"",VLOOKUP(Table1[[#This Row],[item]],INDIRECT("'"&amp;Table1[[#This Row],[sheet]]&amp;"'!$A$8:$T$42"),Table1[[#This Row],[r]],FALSE))</f>
        <v>0</v>
      </c>
      <c r="AE2722" s="72" t="str">
        <f>IF(VLOOKUP(Table1[[#This Row],[sheet]],Prg!$A$7:$J$31,10,FALSE)="","",VLOOKUP(Table1[[#This Row],[sheet]],Prg!$A$7:$J$31,10,FALSE)*1)</f>
        <v/>
      </c>
      <c r="AF2722" s="72">
        <f>VLOOKUP(Table1[[#This Row],[sheet]],Prg!$A$7:$J$31,5,FALSE)</f>
        <v>0</v>
      </c>
      <c r="AG2722" s="72">
        <f>ROW()</f>
        <v>2722</v>
      </c>
    </row>
    <row r="2723" spans="24:33" hidden="1" x14ac:dyDescent="0.3">
      <c r="X2723" s="66">
        <v>16</v>
      </c>
      <c r="Y2723" s="66" t="s">
        <v>502</v>
      </c>
      <c r="Z2723" s="66" t="s">
        <v>467</v>
      </c>
      <c r="AA2723" s="66" t="str">
        <f>IF(OR(VLOOKUP(Table1[[#This Row],[sheet]],Prg!$A$7:$F$31,6,FALSE)=Prg!$O$2,VLOOKUP(Table1[[#This Row],[sheet]],Prg!$A$7:$F$31,6,FALSE)=Prg!$O$3),"Yes","No")</f>
        <v>No</v>
      </c>
      <c r="AB2723" s="66">
        <v>2022</v>
      </c>
      <c r="AC2723" s="72">
        <v>15</v>
      </c>
      <c r="AD2723" s="66">
        <f ca="1">IF(ISERROR(VLOOKUP(Table1[[#This Row],[item]],INDIRECT("'"&amp;Table1[[#This Row],[sheet]]&amp;"'!$A$8:$T$42"),Table1[[#This Row],[r]],FALSE)),"",VLOOKUP(Table1[[#This Row],[item]],INDIRECT("'"&amp;Table1[[#This Row],[sheet]]&amp;"'!$A$8:$T$42"),Table1[[#This Row],[r]],FALSE))</f>
        <v>0</v>
      </c>
      <c r="AE2723" s="72" t="str">
        <f>IF(VLOOKUP(Table1[[#This Row],[sheet]],Prg!$A$7:$J$31,10,FALSE)="","",VLOOKUP(Table1[[#This Row],[sheet]],Prg!$A$7:$J$31,10,FALSE)*1)</f>
        <v/>
      </c>
      <c r="AF2723" s="72">
        <f>VLOOKUP(Table1[[#This Row],[sheet]],Prg!$A$7:$J$31,5,FALSE)</f>
        <v>0</v>
      </c>
      <c r="AG2723" s="72">
        <f>ROW()</f>
        <v>2723</v>
      </c>
    </row>
    <row r="2724" spans="24:33" hidden="1" x14ac:dyDescent="0.3">
      <c r="X2724" s="66">
        <v>16</v>
      </c>
      <c r="Y2724" s="66" t="s">
        <v>473</v>
      </c>
      <c r="Z2724" s="66" t="s">
        <v>1</v>
      </c>
      <c r="AA2724" s="66" t="str">
        <f>IF(OR(VLOOKUP(Table1[[#This Row],[sheet]],Prg!$A$7:$F$31,6,FALSE)=Prg!$O$2,VLOOKUP(Table1[[#This Row],[sheet]],Prg!$A$7:$F$31,6,FALSE)=Prg!$O$3),"Yes","No")</f>
        <v>No</v>
      </c>
      <c r="AB2724" s="66">
        <v>2022</v>
      </c>
      <c r="AC2724" s="72">
        <v>15</v>
      </c>
      <c r="AD2724" s="66">
        <f ca="1">IF(ISERROR(VLOOKUP(Table1[[#This Row],[item]],INDIRECT("'"&amp;Table1[[#This Row],[sheet]]&amp;"'!$A$8:$T$42"),Table1[[#This Row],[r]],FALSE)),"",VLOOKUP(Table1[[#This Row],[item]],INDIRECT("'"&amp;Table1[[#This Row],[sheet]]&amp;"'!$A$8:$T$42"),Table1[[#This Row],[r]],FALSE))</f>
        <v>0</v>
      </c>
      <c r="AE2724" s="72" t="str">
        <f>IF(VLOOKUP(Table1[[#This Row],[sheet]],Prg!$A$7:$J$31,10,FALSE)="","",VLOOKUP(Table1[[#This Row],[sheet]],Prg!$A$7:$J$31,10,FALSE)*1)</f>
        <v/>
      </c>
      <c r="AF2724" s="72">
        <f>VLOOKUP(Table1[[#This Row],[sheet]],Prg!$A$7:$J$31,5,FALSE)</f>
        <v>0</v>
      </c>
      <c r="AG2724" s="72">
        <f>ROW()</f>
        <v>2724</v>
      </c>
    </row>
    <row r="2725" spans="24:33" hidden="1" x14ac:dyDescent="0.3">
      <c r="X2725" s="66">
        <v>16</v>
      </c>
      <c r="Y2725" s="66" t="s">
        <v>474</v>
      </c>
      <c r="Z2725" s="66" t="s">
        <v>24</v>
      </c>
      <c r="AA2725" s="66" t="str">
        <f>IF(OR(VLOOKUP(Table1[[#This Row],[sheet]],Prg!$A$7:$F$31,6,FALSE)=Prg!$O$2,VLOOKUP(Table1[[#This Row],[sheet]],Prg!$A$7:$F$31,6,FALSE)=Prg!$O$3),"Yes","No")</f>
        <v>No</v>
      </c>
      <c r="AB2725" s="66">
        <v>2022</v>
      </c>
      <c r="AC2725" s="72">
        <v>15</v>
      </c>
      <c r="AD2725" s="66">
        <f ca="1">IF(ISERROR(VLOOKUP(Table1[[#This Row],[item]],INDIRECT("'"&amp;Table1[[#This Row],[sheet]]&amp;"'!$A$8:$T$42"),Table1[[#This Row],[r]],FALSE)),"",VLOOKUP(Table1[[#This Row],[item]],INDIRECT("'"&amp;Table1[[#This Row],[sheet]]&amp;"'!$A$8:$T$42"),Table1[[#This Row],[r]],FALSE))</f>
        <v>0</v>
      </c>
      <c r="AE2725" s="72" t="str">
        <f>IF(VLOOKUP(Table1[[#This Row],[sheet]],Prg!$A$7:$J$31,10,FALSE)="","",VLOOKUP(Table1[[#This Row],[sheet]],Prg!$A$7:$J$31,10,FALSE)*1)</f>
        <v/>
      </c>
      <c r="AF2725" s="72">
        <f>VLOOKUP(Table1[[#This Row],[sheet]],Prg!$A$7:$J$31,5,FALSE)</f>
        <v>0</v>
      </c>
      <c r="AG2725" s="72">
        <f>ROW()</f>
        <v>2725</v>
      </c>
    </row>
    <row r="2726" spans="24:33" hidden="1" x14ac:dyDescent="0.3">
      <c r="X2726" s="66">
        <v>16</v>
      </c>
      <c r="Y2726" s="66" t="s">
        <v>477</v>
      </c>
      <c r="Z2726" s="66" t="s">
        <v>25</v>
      </c>
      <c r="AA2726" s="66" t="str">
        <f>IF(OR(VLOOKUP(Table1[[#This Row],[sheet]],Prg!$A$7:$F$31,6,FALSE)=Prg!$O$2,VLOOKUP(Table1[[#This Row],[sheet]],Prg!$A$7:$F$31,6,FALSE)=Prg!$O$3),"Yes","No")</f>
        <v>No</v>
      </c>
      <c r="AB2726" s="66">
        <v>2022</v>
      </c>
      <c r="AC2726" s="72">
        <v>15</v>
      </c>
      <c r="AD2726" s="66">
        <f ca="1">IF(ISERROR(VLOOKUP(Table1[[#This Row],[item]],INDIRECT("'"&amp;Table1[[#This Row],[sheet]]&amp;"'!$A$8:$T$42"),Table1[[#This Row],[r]],FALSE)),"",VLOOKUP(Table1[[#This Row],[item]],INDIRECT("'"&amp;Table1[[#This Row],[sheet]]&amp;"'!$A$8:$T$42"),Table1[[#This Row],[r]],FALSE))</f>
        <v>0</v>
      </c>
      <c r="AE2726" s="72" t="str">
        <f>IF(VLOOKUP(Table1[[#This Row],[sheet]],Prg!$A$7:$J$31,10,FALSE)="","",VLOOKUP(Table1[[#This Row],[sheet]],Prg!$A$7:$J$31,10,FALSE)*1)</f>
        <v/>
      </c>
      <c r="AF2726" s="72">
        <f>VLOOKUP(Table1[[#This Row],[sheet]],Prg!$A$7:$J$31,5,FALSE)</f>
        <v>0</v>
      </c>
      <c r="AG2726" s="72">
        <f>ROW()</f>
        <v>2726</v>
      </c>
    </row>
    <row r="2727" spans="24:33" hidden="1" x14ac:dyDescent="0.3">
      <c r="X2727" s="66">
        <v>16</v>
      </c>
      <c r="Y2727" s="66" t="s">
        <v>478</v>
      </c>
      <c r="Z2727" s="66" t="s">
        <v>26</v>
      </c>
      <c r="AA2727" s="66" t="str">
        <f>IF(OR(VLOOKUP(Table1[[#This Row],[sheet]],Prg!$A$7:$F$31,6,FALSE)=Prg!$O$2,VLOOKUP(Table1[[#This Row],[sheet]],Prg!$A$7:$F$31,6,FALSE)=Prg!$O$3),"Yes","No")</f>
        <v>No</v>
      </c>
      <c r="AB2727" s="66">
        <v>2022</v>
      </c>
      <c r="AC2727" s="72">
        <v>15</v>
      </c>
      <c r="AD2727" s="66">
        <f ca="1">IF(ISERROR(VLOOKUP(Table1[[#This Row],[item]],INDIRECT("'"&amp;Table1[[#This Row],[sheet]]&amp;"'!$A$8:$T$42"),Table1[[#This Row],[r]],FALSE)),"",VLOOKUP(Table1[[#This Row],[item]],INDIRECT("'"&amp;Table1[[#This Row],[sheet]]&amp;"'!$A$8:$T$42"),Table1[[#This Row],[r]],FALSE))</f>
        <v>0</v>
      </c>
      <c r="AE2727" s="72" t="str">
        <f>IF(VLOOKUP(Table1[[#This Row],[sheet]],Prg!$A$7:$J$31,10,FALSE)="","",VLOOKUP(Table1[[#This Row],[sheet]],Prg!$A$7:$J$31,10,FALSE)*1)</f>
        <v/>
      </c>
      <c r="AF2727" s="72">
        <f>VLOOKUP(Table1[[#This Row],[sheet]],Prg!$A$7:$J$31,5,FALSE)</f>
        <v>0</v>
      </c>
      <c r="AG2727" s="72">
        <f>ROW()</f>
        <v>2727</v>
      </c>
    </row>
    <row r="2728" spans="24:33" hidden="1" x14ac:dyDescent="0.3">
      <c r="X2728" s="66">
        <v>16</v>
      </c>
      <c r="Y2728" s="66" t="s">
        <v>479</v>
      </c>
      <c r="Z2728" s="66" t="s">
        <v>27</v>
      </c>
      <c r="AA2728" s="66" t="str">
        <f>IF(OR(VLOOKUP(Table1[[#This Row],[sheet]],Prg!$A$7:$F$31,6,FALSE)=Prg!$O$2,VLOOKUP(Table1[[#This Row],[sheet]],Prg!$A$7:$F$31,6,FALSE)=Prg!$O$3),"Yes","No")</f>
        <v>No</v>
      </c>
      <c r="AB2728" s="66">
        <v>2022</v>
      </c>
      <c r="AC2728" s="72">
        <v>15</v>
      </c>
      <c r="AD2728" s="66">
        <f ca="1">IF(ISERROR(VLOOKUP(Table1[[#This Row],[item]],INDIRECT("'"&amp;Table1[[#This Row],[sheet]]&amp;"'!$A$8:$T$42"),Table1[[#This Row],[r]],FALSE)),"",VLOOKUP(Table1[[#This Row],[item]],INDIRECT("'"&amp;Table1[[#This Row],[sheet]]&amp;"'!$A$8:$T$42"),Table1[[#This Row],[r]],FALSE))</f>
        <v>0</v>
      </c>
      <c r="AE2728" s="72" t="str">
        <f>IF(VLOOKUP(Table1[[#This Row],[sheet]],Prg!$A$7:$J$31,10,FALSE)="","",VLOOKUP(Table1[[#This Row],[sheet]],Prg!$A$7:$J$31,10,FALSE)*1)</f>
        <v/>
      </c>
      <c r="AF2728" s="72">
        <f>VLOOKUP(Table1[[#This Row],[sheet]],Prg!$A$7:$J$31,5,FALSE)</f>
        <v>0</v>
      </c>
      <c r="AG2728" s="72">
        <f>ROW()</f>
        <v>2728</v>
      </c>
    </row>
    <row r="2729" spans="24:33" hidden="1" x14ac:dyDescent="0.3">
      <c r="X2729" s="66">
        <v>16</v>
      </c>
      <c r="Y2729" s="66" t="s">
        <v>475</v>
      </c>
      <c r="Z2729" s="66" t="s">
        <v>28</v>
      </c>
      <c r="AA2729" s="66" t="str">
        <f>IF(OR(VLOOKUP(Table1[[#This Row],[sheet]],Prg!$A$7:$F$31,6,FALSE)=Prg!$O$2,VLOOKUP(Table1[[#This Row],[sheet]],Prg!$A$7:$F$31,6,FALSE)=Prg!$O$3),"Yes","No")</f>
        <v>No</v>
      </c>
      <c r="AB2729" s="66">
        <v>2022</v>
      </c>
      <c r="AC2729" s="72">
        <v>15</v>
      </c>
      <c r="AD2729" s="66">
        <f ca="1">IF(ISERROR(VLOOKUP(Table1[[#This Row],[item]],INDIRECT("'"&amp;Table1[[#This Row],[sheet]]&amp;"'!$A$8:$T$42"),Table1[[#This Row],[r]],FALSE)),"",VLOOKUP(Table1[[#This Row],[item]],INDIRECT("'"&amp;Table1[[#This Row],[sheet]]&amp;"'!$A$8:$T$42"),Table1[[#This Row],[r]],FALSE))</f>
        <v>0</v>
      </c>
      <c r="AE2729" s="72" t="str">
        <f>IF(VLOOKUP(Table1[[#This Row],[sheet]],Prg!$A$7:$J$31,10,FALSE)="","",VLOOKUP(Table1[[#This Row],[sheet]],Prg!$A$7:$J$31,10,FALSE)*1)</f>
        <v/>
      </c>
      <c r="AF2729" s="72">
        <f>VLOOKUP(Table1[[#This Row],[sheet]],Prg!$A$7:$J$31,5,FALSE)</f>
        <v>0</v>
      </c>
      <c r="AG2729" s="72">
        <f>ROW()</f>
        <v>2729</v>
      </c>
    </row>
    <row r="2730" spans="24:33" hidden="1" x14ac:dyDescent="0.3">
      <c r="X2730" s="66">
        <v>16</v>
      </c>
      <c r="Y2730" s="66" t="s">
        <v>480</v>
      </c>
      <c r="Z2730" s="66" t="s">
        <v>29</v>
      </c>
      <c r="AA2730" s="66" t="str">
        <f>IF(OR(VLOOKUP(Table1[[#This Row],[sheet]],Prg!$A$7:$F$31,6,FALSE)=Prg!$O$2,VLOOKUP(Table1[[#This Row],[sheet]],Prg!$A$7:$F$31,6,FALSE)=Prg!$O$3),"Yes","No")</f>
        <v>No</v>
      </c>
      <c r="AB2730" s="66">
        <v>2022</v>
      </c>
      <c r="AC2730" s="72">
        <v>15</v>
      </c>
      <c r="AD2730" s="66">
        <f ca="1">IF(ISERROR(VLOOKUP(Table1[[#This Row],[item]],INDIRECT("'"&amp;Table1[[#This Row],[sheet]]&amp;"'!$A$8:$T$42"),Table1[[#This Row],[r]],FALSE)),"",VLOOKUP(Table1[[#This Row],[item]],INDIRECT("'"&amp;Table1[[#This Row],[sheet]]&amp;"'!$A$8:$T$42"),Table1[[#This Row],[r]],FALSE))</f>
        <v>0</v>
      </c>
      <c r="AE2730" s="72" t="str">
        <f>IF(VLOOKUP(Table1[[#This Row],[sheet]],Prg!$A$7:$J$31,10,FALSE)="","",VLOOKUP(Table1[[#This Row],[sheet]],Prg!$A$7:$J$31,10,FALSE)*1)</f>
        <v/>
      </c>
      <c r="AF2730" s="72">
        <f>VLOOKUP(Table1[[#This Row],[sheet]],Prg!$A$7:$J$31,5,FALSE)</f>
        <v>0</v>
      </c>
      <c r="AG2730" s="72">
        <f>ROW()</f>
        <v>2730</v>
      </c>
    </row>
    <row r="2731" spans="24:33" hidden="1" x14ac:dyDescent="0.3">
      <c r="X2731" s="66">
        <v>16</v>
      </c>
      <c r="Y2731" s="66" t="s">
        <v>481</v>
      </c>
      <c r="Z2731" s="66" t="s">
        <v>30</v>
      </c>
      <c r="AA2731" s="66" t="str">
        <f>IF(OR(VLOOKUP(Table1[[#This Row],[sheet]],Prg!$A$7:$F$31,6,FALSE)=Prg!$O$2,VLOOKUP(Table1[[#This Row],[sheet]],Prg!$A$7:$F$31,6,FALSE)=Prg!$O$3),"Yes","No")</f>
        <v>No</v>
      </c>
      <c r="AB2731" s="66">
        <v>2022</v>
      </c>
      <c r="AC2731" s="72">
        <v>15</v>
      </c>
      <c r="AD2731" s="66">
        <f ca="1">IF(ISERROR(VLOOKUP(Table1[[#This Row],[item]],INDIRECT("'"&amp;Table1[[#This Row],[sheet]]&amp;"'!$A$8:$T$42"),Table1[[#This Row],[r]],FALSE)),"",VLOOKUP(Table1[[#This Row],[item]],INDIRECT("'"&amp;Table1[[#This Row],[sheet]]&amp;"'!$A$8:$T$42"),Table1[[#This Row],[r]],FALSE))</f>
        <v>0</v>
      </c>
      <c r="AE2731" s="72" t="str">
        <f>IF(VLOOKUP(Table1[[#This Row],[sheet]],Prg!$A$7:$J$31,10,FALSE)="","",VLOOKUP(Table1[[#This Row],[sheet]],Prg!$A$7:$J$31,10,FALSE)*1)</f>
        <v/>
      </c>
      <c r="AF2731" s="72">
        <f>VLOOKUP(Table1[[#This Row],[sheet]],Prg!$A$7:$J$31,5,FALSE)</f>
        <v>0</v>
      </c>
      <c r="AG2731" s="72">
        <f>ROW()</f>
        <v>2731</v>
      </c>
    </row>
    <row r="2732" spans="24:33" hidden="1" x14ac:dyDescent="0.3">
      <c r="X2732" s="66">
        <v>16</v>
      </c>
      <c r="Y2732" s="66" t="s">
        <v>482</v>
      </c>
      <c r="Z2732" s="66" t="s">
        <v>27</v>
      </c>
      <c r="AA2732" s="66" t="str">
        <f>IF(OR(VLOOKUP(Table1[[#This Row],[sheet]],Prg!$A$7:$F$31,6,FALSE)=Prg!$O$2,VLOOKUP(Table1[[#This Row],[sheet]],Prg!$A$7:$F$31,6,FALSE)=Prg!$O$3),"Yes","No")</f>
        <v>No</v>
      </c>
      <c r="AB2732" s="66">
        <v>2022</v>
      </c>
      <c r="AC2732" s="72">
        <v>15</v>
      </c>
      <c r="AD2732" s="66">
        <f ca="1">IF(ISERROR(VLOOKUP(Table1[[#This Row],[item]],INDIRECT("'"&amp;Table1[[#This Row],[sheet]]&amp;"'!$A$8:$T$42"),Table1[[#This Row],[r]],FALSE)),"",VLOOKUP(Table1[[#This Row],[item]],INDIRECT("'"&amp;Table1[[#This Row],[sheet]]&amp;"'!$A$8:$T$42"),Table1[[#This Row],[r]],FALSE))</f>
        <v>0</v>
      </c>
      <c r="AE2732" s="72" t="str">
        <f>IF(VLOOKUP(Table1[[#This Row],[sheet]],Prg!$A$7:$J$31,10,FALSE)="","",VLOOKUP(Table1[[#This Row],[sheet]],Prg!$A$7:$J$31,10,FALSE)*1)</f>
        <v/>
      </c>
      <c r="AF2732" s="72">
        <f>VLOOKUP(Table1[[#This Row],[sheet]],Prg!$A$7:$J$31,5,FALSE)</f>
        <v>0</v>
      </c>
      <c r="AG2732" s="72">
        <f>ROW()</f>
        <v>2732</v>
      </c>
    </row>
    <row r="2733" spans="24:33" hidden="1" x14ac:dyDescent="0.3">
      <c r="X2733" s="66">
        <v>16</v>
      </c>
      <c r="Y2733" s="66" t="s">
        <v>476</v>
      </c>
      <c r="Z2733" s="66" t="s">
        <v>469</v>
      </c>
      <c r="AA2733" s="66" t="str">
        <f>IF(OR(VLOOKUP(Table1[[#This Row],[sheet]],Prg!$A$7:$F$31,6,FALSE)=Prg!$O$2,VLOOKUP(Table1[[#This Row],[sheet]],Prg!$A$7:$F$31,6,FALSE)=Prg!$O$3),"Yes","No")</f>
        <v>No</v>
      </c>
      <c r="AB2733" s="66">
        <v>2022</v>
      </c>
      <c r="AC2733" s="72">
        <v>15</v>
      </c>
      <c r="AD2733" s="66">
        <f ca="1">IF(ISERROR(VLOOKUP(Table1[[#This Row],[item]],INDIRECT("'"&amp;Table1[[#This Row],[sheet]]&amp;"'!$A$8:$T$42"),Table1[[#This Row],[r]],FALSE)),"",VLOOKUP(Table1[[#This Row],[item]],INDIRECT("'"&amp;Table1[[#This Row],[sheet]]&amp;"'!$A$8:$T$42"),Table1[[#This Row],[r]],FALSE))</f>
        <v>0</v>
      </c>
      <c r="AE2733" s="72" t="str">
        <f>IF(VLOOKUP(Table1[[#This Row],[sheet]],Prg!$A$7:$J$31,10,FALSE)="","",VLOOKUP(Table1[[#This Row],[sheet]],Prg!$A$7:$J$31,10,FALSE)*1)</f>
        <v/>
      </c>
      <c r="AF2733" s="72">
        <f>VLOOKUP(Table1[[#This Row],[sheet]],Prg!$A$7:$J$31,5,FALSE)</f>
        <v>0</v>
      </c>
      <c r="AG2733" s="72">
        <f>ROW()</f>
        <v>2733</v>
      </c>
    </row>
    <row r="2734" spans="24:33" hidden="1" x14ac:dyDescent="0.3">
      <c r="X2734" s="66">
        <v>16</v>
      </c>
      <c r="Y2734" s="66" t="s">
        <v>483</v>
      </c>
      <c r="Z2734" s="66" t="s">
        <v>470</v>
      </c>
      <c r="AA2734" s="66" t="str">
        <f>IF(OR(VLOOKUP(Table1[[#This Row],[sheet]],Prg!$A$7:$F$31,6,FALSE)=Prg!$O$2,VLOOKUP(Table1[[#This Row],[sheet]],Prg!$A$7:$F$31,6,FALSE)=Prg!$O$3),"Yes","No")</f>
        <v>No</v>
      </c>
      <c r="AB2734" s="66">
        <v>2022</v>
      </c>
      <c r="AC2734" s="72">
        <v>15</v>
      </c>
      <c r="AD2734" s="66">
        <f ca="1">IF(ISERROR(VLOOKUP(Table1[[#This Row],[item]],INDIRECT("'"&amp;Table1[[#This Row],[sheet]]&amp;"'!$A$8:$T$42"),Table1[[#This Row],[r]],FALSE)),"",VLOOKUP(Table1[[#This Row],[item]],INDIRECT("'"&amp;Table1[[#This Row],[sheet]]&amp;"'!$A$8:$T$42"),Table1[[#This Row],[r]],FALSE))</f>
        <v>0</v>
      </c>
      <c r="AE2734" s="72" t="str">
        <f>IF(VLOOKUP(Table1[[#This Row],[sheet]],Prg!$A$7:$J$31,10,FALSE)="","",VLOOKUP(Table1[[#This Row],[sheet]],Prg!$A$7:$J$31,10,FALSE)*1)</f>
        <v/>
      </c>
      <c r="AF2734" s="72">
        <f>VLOOKUP(Table1[[#This Row],[sheet]],Prg!$A$7:$J$31,5,FALSE)</f>
        <v>0</v>
      </c>
      <c r="AG2734" s="72">
        <f>ROW()</f>
        <v>2734</v>
      </c>
    </row>
    <row r="2735" spans="24:33" hidden="1" x14ac:dyDescent="0.3">
      <c r="X2735" s="66">
        <v>16</v>
      </c>
      <c r="Y2735" s="66" t="s">
        <v>484</v>
      </c>
      <c r="Z2735" s="66" t="s">
        <v>471</v>
      </c>
      <c r="AA2735" s="66" t="str">
        <f>IF(OR(VLOOKUP(Table1[[#This Row],[sheet]],Prg!$A$7:$F$31,6,FALSE)=Prg!$O$2,VLOOKUP(Table1[[#This Row],[sheet]],Prg!$A$7:$F$31,6,FALSE)=Prg!$O$3),"Yes","No")</f>
        <v>No</v>
      </c>
      <c r="AB2735" s="66">
        <v>2022</v>
      </c>
      <c r="AC2735" s="72">
        <v>15</v>
      </c>
      <c r="AD2735" s="66">
        <f ca="1">IF(ISERROR(VLOOKUP(Table1[[#This Row],[item]],INDIRECT("'"&amp;Table1[[#This Row],[sheet]]&amp;"'!$A$8:$T$42"),Table1[[#This Row],[r]],FALSE)),"",VLOOKUP(Table1[[#This Row],[item]],INDIRECT("'"&amp;Table1[[#This Row],[sheet]]&amp;"'!$A$8:$T$42"),Table1[[#This Row],[r]],FALSE))</f>
        <v>0</v>
      </c>
      <c r="AE2735" s="72" t="str">
        <f>IF(VLOOKUP(Table1[[#This Row],[sheet]],Prg!$A$7:$J$31,10,FALSE)="","",VLOOKUP(Table1[[#This Row],[sheet]],Prg!$A$7:$J$31,10,FALSE)*1)</f>
        <v/>
      </c>
      <c r="AF2735" s="72">
        <f>VLOOKUP(Table1[[#This Row],[sheet]],Prg!$A$7:$J$31,5,FALSE)</f>
        <v>0</v>
      </c>
      <c r="AG2735" s="72">
        <f>ROW()</f>
        <v>2735</v>
      </c>
    </row>
    <row r="2736" spans="24:33" hidden="1" x14ac:dyDescent="0.3">
      <c r="X2736" s="66">
        <v>16</v>
      </c>
      <c r="Y2736" s="66" t="s">
        <v>485</v>
      </c>
      <c r="Z2736" s="66" t="s">
        <v>472</v>
      </c>
      <c r="AA2736" s="66" t="str">
        <f>IF(OR(VLOOKUP(Table1[[#This Row],[sheet]],Prg!$A$7:$F$31,6,FALSE)=Prg!$O$2,VLOOKUP(Table1[[#This Row],[sheet]],Prg!$A$7:$F$31,6,FALSE)=Prg!$O$3),"Yes","No")</f>
        <v>No</v>
      </c>
      <c r="AB2736" s="66">
        <v>2022</v>
      </c>
      <c r="AC2736" s="72">
        <v>15</v>
      </c>
      <c r="AD2736" s="66">
        <f ca="1">IF(ISERROR(VLOOKUP(Table1[[#This Row],[item]],INDIRECT("'"&amp;Table1[[#This Row],[sheet]]&amp;"'!$A$8:$T$42"),Table1[[#This Row],[r]],FALSE)),"",VLOOKUP(Table1[[#This Row],[item]],INDIRECT("'"&amp;Table1[[#This Row],[sheet]]&amp;"'!$A$8:$T$42"),Table1[[#This Row],[r]],FALSE))</f>
        <v>0</v>
      </c>
      <c r="AE2736" s="72" t="str">
        <f>IF(VLOOKUP(Table1[[#This Row],[sheet]],Prg!$A$7:$J$31,10,FALSE)="","",VLOOKUP(Table1[[#This Row],[sheet]],Prg!$A$7:$J$31,10,FALSE)*1)</f>
        <v/>
      </c>
      <c r="AF2736" s="72">
        <f>VLOOKUP(Table1[[#This Row],[sheet]],Prg!$A$7:$J$31,5,FALSE)</f>
        <v>0</v>
      </c>
      <c r="AG2736" s="72">
        <f>ROW()</f>
        <v>2736</v>
      </c>
    </row>
    <row r="2737" spans="24:33" hidden="1" x14ac:dyDescent="0.3">
      <c r="X2737" s="66">
        <v>16</v>
      </c>
      <c r="Y2737" s="66" t="s">
        <v>486</v>
      </c>
      <c r="Z2737" s="66" t="s">
        <v>31</v>
      </c>
      <c r="AA2737" s="66" t="str">
        <f>IF(OR(VLOOKUP(Table1[[#This Row],[sheet]],Prg!$A$7:$F$31,6,FALSE)=Prg!$O$2,VLOOKUP(Table1[[#This Row],[sheet]],Prg!$A$7:$F$31,6,FALSE)=Prg!$O$3),"Yes","No")</f>
        <v>No</v>
      </c>
      <c r="AB2737" s="66">
        <v>2022</v>
      </c>
      <c r="AC2737" s="72">
        <v>15</v>
      </c>
      <c r="AD2737" s="66">
        <f ca="1">IF(ISERROR(VLOOKUP(Table1[[#This Row],[item]],INDIRECT("'"&amp;Table1[[#This Row],[sheet]]&amp;"'!$A$8:$T$42"),Table1[[#This Row],[r]],FALSE)),"",VLOOKUP(Table1[[#This Row],[item]],INDIRECT("'"&amp;Table1[[#This Row],[sheet]]&amp;"'!$A$8:$T$42"),Table1[[#This Row],[r]],FALSE))</f>
        <v>0</v>
      </c>
      <c r="AE2737" s="72" t="str">
        <f>IF(VLOOKUP(Table1[[#This Row],[sheet]],Prg!$A$7:$J$31,10,FALSE)="","",VLOOKUP(Table1[[#This Row],[sheet]],Prg!$A$7:$J$31,10,FALSE)*1)</f>
        <v/>
      </c>
      <c r="AF2737" s="72">
        <f>VLOOKUP(Table1[[#This Row],[sheet]],Prg!$A$7:$J$31,5,FALSE)</f>
        <v>0</v>
      </c>
      <c r="AG2737" s="72">
        <f>ROW()</f>
        <v>2737</v>
      </c>
    </row>
    <row r="2738" spans="24:33" hidden="1" x14ac:dyDescent="0.3">
      <c r="X2738" s="66">
        <v>16</v>
      </c>
      <c r="Y2738" s="70" t="s">
        <v>487</v>
      </c>
      <c r="Z2738" s="70" t="s">
        <v>12</v>
      </c>
      <c r="AA2738" s="70" t="str">
        <f>IF(OR(VLOOKUP(Table1[[#This Row],[sheet]],Prg!$A$7:$F$31,6,FALSE)=Prg!$O$2,VLOOKUP(Table1[[#This Row],[sheet]],Prg!$A$7:$F$31,6,FALSE)=Prg!$O$3),"Yes","No")</f>
        <v>No</v>
      </c>
      <c r="AB2738" s="70">
        <v>2023</v>
      </c>
      <c r="AC2738" s="72">
        <v>16</v>
      </c>
      <c r="AD2738" s="66">
        <f ca="1">IF(ISERROR(VLOOKUP(Table1[[#This Row],[item]],INDIRECT("'"&amp;Table1[[#This Row],[sheet]]&amp;"'!$A$8:$T$42"),Table1[[#This Row],[r]],FALSE)),"",VLOOKUP(Table1[[#This Row],[item]],INDIRECT("'"&amp;Table1[[#This Row],[sheet]]&amp;"'!$A$8:$T$42"),Table1[[#This Row],[r]],FALSE))</f>
        <v>0</v>
      </c>
      <c r="AE2738" s="72" t="str">
        <f>IF(VLOOKUP(Table1[[#This Row],[sheet]],Prg!$A$7:$J$31,10,FALSE)="","",VLOOKUP(Table1[[#This Row],[sheet]],Prg!$A$7:$J$31,10,FALSE)*1)</f>
        <v/>
      </c>
      <c r="AF2738" s="72">
        <f>VLOOKUP(Table1[[#This Row],[sheet]],Prg!$A$7:$J$31,5,FALSE)</f>
        <v>0</v>
      </c>
      <c r="AG2738" s="72">
        <f>ROW()</f>
        <v>2738</v>
      </c>
    </row>
    <row r="2739" spans="24:33" hidden="1" x14ac:dyDescent="0.3">
      <c r="X2739" s="66">
        <v>16</v>
      </c>
      <c r="Y2739" s="66" t="s">
        <v>488</v>
      </c>
      <c r="Z2739" s="66" t="s">
        <v>13</v>
      </c>
      <c r="AA2739" s="66" t="str">
        <f>IF(OR(VLOOKUP(Table1[[#This Row],[sheet]],Prg!$A$7:$F$31,6,FALSE)=Prg!$O$2,VLOOKUP(Table1[[#This Row],[sheet]],Prg!$A$7:$F$31,6,FALSE)=Prg!$O$3),"Yes","No")</f>
        <v>No</v>
      </c>
      <c r="AB2739" s="66">
        <v>2023</v>
      </c>
      <c r="AC2739" s="72">
        <v>16</v>
      </c>
      <c r="AD2739" s="66">
        <f ca="1">IF(ISERROR(VLOOKUP(Table1[[#This Row],[item]],INDIRECT("'"&amp;Table1[[#This Row],[sheet]]&amp;"'!$A$8:$T$42"),Table1[[#This Row],[r]],FALSE)),"",VLOOKUP(Table1[[#This Row],[item]],INDIRECT("'"&amp;Table1[[#This Row],[sheet]]&amp;"'!$A$8:$T$42"),Table1[[#This Row],[r]],FALSE))</f>
        <v>0</v>
      </c>
      <c r="AE2739" s="72" t="str">
        <f>IF(VLOOKUP(Table1[[#This Row],[sheet]],Prg!$A$7:$J$31,10,FALSE)="","",VLOOKUP(Table1[[#This Row],[sheet]],Prg!$A$7:$J$31,10,FALSE)*1)</f>
        <v/>
      </c>
      <c r="AF2739" s="72">
        <f>VLOOKUP(Table1[[#This Row],[sheet]],Prg!$A$7:$J$31,5,FALSE)</f>
        <v>0</v>
      </c>
      <c r="AG2739" s="72">
        <f>ROW()</f>
        <v>2739</v>
      </c>
    </row>
    <row r="2740" spans="24:33" hidden="1" x14ac:dyDescent="0.3">
      <c r="X2740" s="66">
        <v>16</v>
      </c>
      <c r="Y2740" s="66" t="s">
        <v>489</v>
      </c>
      <c r="Z2740" s="66" t="s">
        <v>14</v>
      </c>
      <c r="AA2740" s="66" t="str">
        <f>IF(OR(VLOOKUP(Table1[[#This Row],[sheet]],Prg!$A$7:$F$31,6,FALSE)=Prg!$O$2,VLOOKUP(Table1[[#This Row],[sheet]],Prg!$A$7:$F$31,6,FALSE)=Prg!$O$3),"Yes","No")</f>
        <v>No</v>
      </c>
      <c r="AB2740" s="66">
        <v>2023</v>
      </c>
      <c r="AC2740" s="72">
        <v>16</v>
      </c>
      <c r="AD2740" s="66">
        <f ca="1">IF(ISERROR(VLOOKUP(Table1[[#This Row],[item]],INDIRECT("'"&amp;Table1[[#This Row],[sheet]]&amp;"'!$A$8:$T$42"),Table1[[#This Row],[r]],FALSE)),"",VLOOKUP(Table1[[#This Row],[item]],INDIRECT("'"&amp;Table1[[#This Row],[sheet]]&amp;"'!$A$8:$T$42"),Table1[[#This Row],[r]],FALSE))</f>
        <v>0</v>
      </c>
      <c r="AE2740" s="72" t="str">
        <f>IF(VLOOKUP(Table1[[#This Row],[sheet]],Prg!$A$7:$J$31,10,FALSE)="","",VLOOKUP(Table1[[#This Row],[sheet]],Prg!$A$7:$J$31,10,FALSE)*1)</f>
        <v/>
      </c>
      <c r="AF2740" s="72">
        <f>VLOOKUP(Table1[[#This Row],[sheet]],Prg!$A$7:$J$31,5,FALSE)</f>
        <v>0</v>
      </c>
      <c r="AG2740" s="72">
        <f>ROW()</f>
        <v>2740</v>
      </c>
    </row>
    <row r="2741" spans="24:33" hidden="1" x14ac:dyDescent="0.3">
      <c r="X2741" s="66">
        <v>16</v>
      </c>
      <c r="Y2741" s="66" t="s">
        <v>490</v>
      </c>
      <c r="Z2741" s="66" t="s">
        <v>464</v>
      </c>
      <c r="AA2741" s="66" t="str">
        <f>IF(OR(VLOOKUP(Table1[[#This Row],[sheet]],Prg!$A$7:$F$31,6,FALSE)=Prg!$O$2,VLOOKUP(Table1[[#This Row],[sheet]],Prg!$A$7:$F$31,6,FALSE)=Prg!$O$3),"Yes","No")</f>
        <v>No</v>
      </c>
      <c r="AB2741" s="66">
        <v>2023</v>
      </c>
      <c r="AC2741" s="72">
        <v>16</v>
      </c>
      <c r="AD2741" s="66">
        <f ca="1">IF(ISERROR(VLOOKUP(Table1[[#This Row],[item]],INDIRECT("'"&amp;Table1[[#This Row],[sheet]]&amp;"'!$A$8:$T$42"),Table1[[#This Row],[r]],FALSE)),"",VLOOKUP(Table1[[#This Row],[item]],INDIRECT("'"&amp;Table1[[#This Row],[sheet]]&amp;"'!$A$8:$T$42"),Table1[[#This Row],[r]],FALSE))</f>
        <v>0</v>
      </c>
      <c r="AE2741" s="72" t="str">
        <f>IF(VLOOKUP(Table1[[#This Row],[sheet]],Prg!$A$7:$J$31,10,FALSE)="","",VLOOKUP(Table1[[#This Row],[sheet]],Prg!$A$7:$J$31,10,FALSE)*1)</f>
        <v/>
      </c>
      <c r="AF2741" s="72">
        <f>VLOOKUP(Table1[[#This Row],[sheet]],Prg!$A$7:$J$31,5,FALSE)</f>
        <v>0</v>
      </c>
      <c r="AG2741" s="72">
        <f>ROW()</f>
        <v>2741</v>
      </c>
    </row>
    <row r="2742" spans="24:33" hidden="1" x14ac:dyDescent="0.3">
      <c r="X2742" s="66">
        <v>16</v>
      </c>
      <c r="Y2742" s="66" t="s">
        <v>491</v>
      </c>
      <c r="Z2742" s="66" t="s">
        <v>15</v>
      </c>
      <c r="AA2742" s="66" t="str">
        <f>IF(OR(VLOOKUP(Table1[[#This Row],[sheet]],Prg!$A$7:$F$31,6,FALSE)=Prg!$O$2,VLOOKUP(Table1[[#This Row],[sheet]],Prg!$A$7:$F$31,6,FALSE)=Prg!$O$3),"Yes","No")</f>
        <v>No</v>
      </c>
      <c r="AB2742" s="66">
        <v>2023</v>
      </c>
      <c r="AC2742" s="72">
        <v>16</v>
      </c>
      <c r="AD2742" s="66">
        <f ca="1">IF(ISERROR(VLOOKUP(Table1[[#This Row],[item]],INDIRECT("'"&amp;Table1[[#This Row],[sheet]]&amp;"'!$A$8:$T$42"),Table1[[#This Row],[r]],FALSE)),"",VLOOKUP(Table1[[#This Row],[item]],INDIRECT("'"&amp;Table1[[#This Row],[sheet]]&amp;"'!$A$8:$T$42"),Table1[[#This Row],[r]],FALSE))</f>
        <v>0</v>
      </c>
      <c r="AE2742" s="72" t="str">
        <f>IF(VLOOKUP(Table1[[#This Row],[sheet]],Prg!$A$7:$J$31,10,FALSE)="","",VLOOKUP(Table1[[#This Row],[sheet]],Prg!$A$7:$J$31,10,FALSE)*1)</f>
        <v/>
      </c>
      <c r="AF2742" s="72">
        <f>VLOOKUP(Table1[[#This Row],[sheet]],Prg!$A$7:$J$31,5,FALSE)</f>
        <v>0</v>
      </c>
      <c r="AG2742" s="72">
        <f>ROW()</f>
        <v>2742</v>
      </c>
    </row>
    <row r="2743" spans="24:33" hidden="1" x14ac:dyDescent="0.3">
      <c r="X2743" s="66">
        <v>16</v>
      </c>
      <c r="Y2743" s="66" t="s">
        <v>492</v>
      </c>
      <c r="Z2743" s="66" t="s">
        <v>16</v>
      </c>
      <c r="AA2743" s="66" t="str">
        <f>IF(OR(VLOOKUP(Table1[[#This Row],[sheet]],Prg!$A$7:$F$31,6,FALSE)=Prg!$O$2,VLOOKUP(Table1[[#This Row],[sheet]],Prg!$A$7:$F$31,6,FALSE)=Prg!$O$3),"Yes","No")</f>
        <v>No</v>
      </c>
      <c r="AB2743" s="66">
        <v>2023</v>
      </c>
      <c r="AC2743" s="72">
        <v>16</v>
      </c>
      <c r="AD2743" s="66">
        <f ca="1">IF(ISERROR(VLOOKUP(Table1[[#This Row],[item]],INDIRECT("'"&amp;Table1[[#This Row],[sheet]]&amp;"'!$A$8:$T$42"),Table1[[#This Row],[r]],FALSE)),"",VLOOKUP(Table1[[#This Row],[item]],INDIRECT("'"&amp;Table1[[#This Row],[sheet]]&amp;"'!$A$8:$T$42"),Table1[[#This Row],[r]],FALSE))</f>
        <v>0</v>
      </c>
      <c r="AE2743" s="72" t="str">
        <f>IF(VLOOKUP(Table1[[#This Row],[sheet]],Prg!$A$7:$J$31,10,FALSE)="","",VLOOKUP(Table1[[#This Row],[sheet]],Prg!$A$7:$J$31,10,FALSE)*1)</f>
        <v/>
      </c>
      <c r="AF2743" s="72">
        <f>VLOOKUP(Table1[[#This Row],[sheet]],Prg!$A$7:$J$31,5,FALSE)</f>
        <v>0</v>
      </c>
      <c r="AG2743" s="72">
        <f>ROW()</f>
        <v>2743</v>
      </c>
    </row>
    <row r="2744" spans="24:33" hidden="1" x14ac:dyDescent="0.3">
      <c r="X2744" s="66">
        <v>16</v>
      </c>
      <c r="Y2744" s="66" t="s">
        <v>493</v>
      </c>
      <c r="Z2744" s="66" t="s">
        <v>17</v>
      </c>
      <c r="AA2744" s="66" t="str">
        <f>IF(OR(VLOOKUP(Table1[[#This Row],[sheet]],Prg!$A$7:$F$31,6,FALSE)=Prg!$O$2,VLOOKUP(Table1[[#This Row],[sheet]],Prg!$A$7:$F$31,6,FALSE)=Prg!$O$3),"Yes","No")</f>
        <v>No</v>
      </c>
      <c r="AB2744" s="66">
        <v>2023</v>
      </c>
      <c r="AC2744" s="72">
        <v>16</v>
      </c>
      <c r="AD2744" s="66">
        <f ca="1">IF(ISERROR(VLOOKUP(Table1[[#This Row],[item]],INDIRECT("'"&amp;Table1[[#This Row],[sheet]]&amp;"'!$A$8:$T$42"),Table1[[#This Row],[r]],FALSE)),"",VLOOKUP(Table1[[#This Row],[item]],INDIRECT("'"&amp;Table1[[#This Row],[sheet]]&amp;"'!$A$8:$T$42"),Table1[[#This Row],[r]],FALSE))</f>
        <v>0</v>
      </c>
      <c r="AE2744" s="72" t="str">
        <f>IF(VLOOKUP(Table1[[#This Row],[sheet]],Prg!$A$7:$J$31,10,FALSE)="","",VLOOKUP(Table1[[#This Row],[sheet]],Prg!$A$7:$J$31,10,FALSE)*1)</f>
        <v/>
      </c>
      <c r="AF2744" s="72">
        <f>VLOOKUP(Table1[[#This Row],[sheet]],Prg!$A$7:$J$31,5,FALSE)</f>
        <v>0</v>
      </c>
      <c r="AG2744" s="72">
        <f>ROW()</f>
        <v>2744</v>
      </c>
    </row>
    <row r="2745" spans="24:33" hidden="1" x14ac:dyDescent="0.3">
      <c r="X2745" s="66">
        <v>16</v>
      </c>
      <c r="Y2745" s="66" t="s">
        <v>494</v>
      </c>
      <c r="Z2745" s="66" t="s">
        <v>465</v>
      </c>
      <c r="AA2745" s="66" t="str">
        <f>IF(OR(VLOOKUP(Table1[[#This Row],[sheet]],Prg!$A$7:$F$31,6,FALSE)=Prg!$O$2,VLOOKUP(Table1[[#This Row],[sheet]],Prg!$A$7:$F$31,6,FALSE)=Prg!$O$3),"Yes","No")</f>
        <v>No</v>
      </c>
      <c r="AB2745" s="66">
        <v>2023</v>
      </c>
      <c r="AC2745" s="72">
        <v>16</v>
      </c>
      <c r="AD2745" s="66">
        <f ca="1">IF(ISERROR(VLOOKUP(Table1[[#This Row],[item]],INDIRECT("'"&amp;Table1[[#This Row],[sheet]]&amp;"'!$A$8:$T$42"),Table1[[#This Row],[r]],FALSE)),"",VLOOKUP(Table1[[#This Row],[item]],INDIRECT("'"&amp;Table1[[#This Row],[sheet]]&amp;"'!$A$8:$T$42"),Table1[[#This Row],[r]],FALSE))</f>
        <v>0</v>
      </c>
      <c r="AE2745" s="72" t="str">
        <f>IF(VLOOKUP(Table1[[#This Row],[sheet]],Prg!$A$7:$J$31,10,FALSE)="","",VLOOKUP(Table1[[#This Row],[sheet]],Prg!$A$7:$J$31,10,FALSE)*1)</f>
        <v/>
      </c>
      <c r="AF2745" s="72">
        <f>VLOOKUP(Table1[[#This Row],[sheet]],Prg!$A$7:$J$31,5,FALSE)</f>
        <v>0</v>
      </c>
      <c r="AG2745" s="72">
        <f>ROW()</f>
        <v>2745</v>
      </c>
    </row>
    <row r="2746" spans="24:33" hidden="1" x14ac:dyDescent="0.3">
      <c r="X2746" s="66">
        <v>16</v>
      </c>
      <c r="Y2746" s="66" t="s">
        <v>495</v>
      </c>
      <c r="Z2746" s="66" t="s">
        <v>18</v>
      </c>
      <c r="AA2746" s="66" t="str">
        <f>IF(OR(VLOOKUP(Table1[[#This Row],[sheet]],Prg!$A$7:$F$31,6,FALSE)=Prg!$O$2,VLOOKUP(Table1[[#This Row],[sheet]],Prg!$A$7:$F$31,6,FALSE)=Prg!$O$3),"Yes","No")</f>
        <v>No</v>
      </c>
      <c r="AB2746" s="66">
        <v>2023</v>
      </c>
      <c r="AC2746" s="72">
        <v>16</v>
      </c>
      <c r="AD2746" s="66">
        <f ca="1">IF(ISERROR(VLOOKUP(Table1[[#This Row],[item]],INDIRECT("'"&amp;Table1[[#This Row],[sheet]]&amp;"'!$A$8:$T$42"),Table1[[#This Row],[r]],FALSE)),"",VLOOKUP(Table1[[#This Row],[item]],INDIRECT("'"&amp;Table1[[#This Row],[sheet]]&amp;"'!$A$8:$T$42"),Table1[[#This Row],[r]],FALSE))</f>
        <v>0</v>
      </c>
      <c r="AE2746" s="72" t="str">
        <f>IF(VLOOKUP(Table1[[#This Row],[sheet]],Prg!$A$7:$J$31,10,FALSE)="","",VLOOKUP(Table1[[#This Row],[sheet]],Prg!$A$7:$J$31,10,FALSE)*1)</f>
        <v/>
      </c>
      <c r="AF2746" s="72">
        <f>VLOOKUP(Table1[[#This Row],[sheet]],Prg!$A$7:$J$31,5,FALSE)</f>
        <v>0</v>
      </c>
      <c r="AG2746" s="72">
        <f>ROW()</f>
        <v>2746</v>
      </c>
    </row>
    <row r="2747" spans="24:33" hidden="1" x14ac:dyDescent="0.3">
      <c r="X2747" s="66">
        <v>16</v>
      </c>
      <c r="Y2747" s="66" t="s">
        <v>496</v>
      </c>
      <c r="Z2747" s="66" t="s">
        <v>19</v>
      </c>
      <c r="AA2747" s="66" t="str">
        <f>IF(OR(VLOOKUP(Table1[[#This Row],[sheet]],Prg!$A$7:$F$31,6,FALSE)=Prg!$O$2,VLOOKUP(Table1[[#This Row],[sheet]],Prg!$A$7:$F$31,6,FALSE)=Prg!$O$3),"Yes","No")</f>
        <v>No</v>
      </c>
      <c r="AB2747" s="66">
        <v>2023</v>
      </c>
      <c r="AC2747" s="72">
        <v>16</v>
      </c>
      <c r="AD2747" s="66">
        <f ca="1">IF(ISERROR(VLOOKUP(Table1[[#This Row],[item]],INDIRECT("'"&amp;Table1[[#This Row],[sheet]]&amp;"'!$A$8:$T$42"),Table1[[#This Row],[r]],FALSE)),"",VLOOKUP(Table1[[#This Row],[item]],INDIRECT("'"&amp;Table1[[#This Row],[sheet]]&amp;"'!$A$8:$T$42"),Table1[[#This Row],[r]],FALSE))</f>
        <v>0</v>
      </c>
      <c r="AE2747" s="72" t="str">
        <f>IF(VLOOKUP(Table1[[#This Row],[sheet]],Prg!$A$7:$J$31,10,FALSE)="","",VLOOKUP(Table1[[#This Row],[sheet]],Prg!$A$7:$J$31,10,FALSE)*1)</f>
        <v/>
      </c>
      <c r="AF2747" s="72">
        <f>VLOOKUP(Table1[[#This Row],[sheet]],Prg!$A$7:$J$31,5,FALSE)</f>
        <v>0</v>
      </c>
      <c r="AG2747" s="72">
        <f>ROW()</f>
        <v>2747</v>
      </c>
    </row>
    <row r="2748" spans="24:33" hidden="1" x14ac:dyDescent="0.3">
      <c r="X2748" s="66">
        <v>16</v>
      </c>
      <c r="Y2748" s="66" t="s">
        <v>497</v>
      </c>
      <c r="Z2748" s="66" t="s">
        <v>20</v>
      </c>
      <c r="AA2748" s="66" t="str">
        <f>IF(OR(VLOOKUP(Table1[[#This Row],[sheet]],Prg!$A$7:$F$31,6,FALSE)=Prg!$O$2,VLOOKUP(Table1[[#This Row],[sheet]],Prg!$A$7:$F$31,6,FALSE)=Prg!$O$3),"Yes","No")</f>
        <v>No</v>
      </c>
      <c r="AB2748" s="66">
        <v>2023</v>
      </c>
      <c r="AC2748" s="72">
        <v>16</v>
      </c>
      <c r="AD2748" s="66">
        <f ca="1">IF(ISERROR(VLOOKUP(Table1[[#This Row],[item]],INDIRECT("'"&amp;Table1[[#This Row],[sheet]]&amp;"'!$A$8:$T$42"),Table1[[#This Row],[r]],FALSE)),"",VLOOKUP(Table1[[#This Row],[item]],INDIRECT("'"&amp;Table1[[#This Row],[sheet]]&amp;"'!$A$8:$T$42"),Table1[[#This Row],[r]],FALSE))</f>
        <v>0</v>
      </c>
      <c r="AE2748" s="72" t="str">
        <f>IF(VLOOKUP(Table1[[#This Row],[sheet]],Prg!$A$7:$J$31,10,FALSE)="","",VLOOKUP(Table1[[#This Row],[sheet]],Prg!$A$7:$J$31,10,FALSE)*1)</f>
        <v/>
      </c>
      <c r="AF2748" s="72">
        <f>VLOOKUP(Table1[[#This Row],[sheet]],Prg!$A$7:$J$31,5,FALSE)</f>
        <v>0</v>
      </c>
      <c r="AG2748" s="72">
        <f>ROW()</f>
        <v>2748</v>
      </c>
    </row>
    <row r="2749" spans="24:33" hidden="1" x14ac:dyDescent="0.3">
      <c r="X2749" s="66">
        <v>16</v>
      </c>
      <c r="Y2749" s="66" t="s">
        <v>498</v>
      </c>
      <c r="Z2749" s="66" t="s">
        <v>466</v>
      </c>
      <c r="AA2749" s="66" t="str">
        <f>IF(OR(VLOOKUP(Table1[[#This Row],[sheet]],Prg!$A$7:$F$31,6,FALSE)=Prg!$O$2,VLOOKUP(Table1[[#This Row],[sheet]],Prg!$A$7:$F$31,6,FALSE)=Prg!$O$3),"Yes","No")</f>
        <v>No</v>
      </c>
      <c r="AB2749" s="66">
        <v>2023</v>
      </c>
      <c r="AC2749" s="72">
        <v>16</v>
      </c>
      <c r="AD2749" s="66">
        <f ca="1">IF(ISERROR(VLOOKUP(Table1[[#This Row],[item]],INDIRECT("'"&amp;Table1[[#This Row],[sheet]]&amp;"'!$A$8:$T$42"),Table1[[#This Row],[r]],FALSE)),"",VLOOKUP(Table1[[#This Row],[item]],INDIRECT("'"&amp;Table1[[#This Row],[sheet]]&amp;"'!$A$8:$T$42"),Table1[[#This Row],[r]],FALSE))</f>
        <v>0</v>
      </c>
      <c r="AE2749" s="72" t="str">
        <f>IF(VLOOKUP(Table1[[#This Row],[sheet]],Prg!$A$7:$J$31,10,FALSE)="","",VLOOKUP(Table1[[#This Row],[sheet]],Prg!$A$7:$J$31,10,FALSE)*1)</f>
        <v/>
      </c>
      <c r="AF2749" s="72">
        <f>VLOOKUP(Table1[[#This Row],[sheet]],Prg!$A$7:$J$31,5,FALSE)</f>
        <v>0</v>
      </c>
      <c r="AG2749" s="72">
        <f>ROW()</f>
        <v>2749</v>
      </c>
    </row>
    <row r="2750" spans="24:33" hidden="1" x14ac:dyDescent="0.3">
      <c r="X2750" s="66">
        <v>16</v>
      </c>
      <c r="Y2750" s="66" t="s">
        <v>499</v>
      </c>
      <c r="Z2750" s="66" t="s">
        <v>21</v>
      </c>
      <c r="AA2750" s="66" t="str">
        <f>IF(OR(VLOOKUP(Table1[[#This Row],[sheet]],Prg!$A$7:$F$31,6,FALSE)=Prg!$O$2,VLOOKUP(Table1[[#This Row],[sheet]],Prg!$A$7:$F$31,6,FALSE)=Prg!$O$3),"Yes","No")</f>
        <v>No</v>
      </c>
      <c r="AB2750" s="66">
        <v>2023</v>
      </c>
      <c r="AC2750" s="72">
        <v>16</v>
      </c>
      <c r="AD2750" s="66">
        <f ca="1">IF(ISERROR(VLOOKUP(Table1[[#This Row],[item]],INDIRECT("'"&amp;Table1[[#This Row],[sheet]]&amp;"'!$A$8:$T$42"),Table1[[#This Row],[r]],FALSE)),"",VLOOKUP(Table1[[#This Row],[item]],INDIRECT("'"&amp;Table1[[#This Row],[sheet]]&amp;"'!$A$8:$T$42"),Table1[[#This Row],[r]],FALSE))</f>
        <v>0</v>
      </c>
      <c r="AE2750" s="72" t="str">
        <f>IF(VLOOKUP(Table1[[#This Row],[sheet]],Prg!$A$7:$J$31,10,FALSE)="","",VLOOKUP(Table1[[#This Row],[sheet]],Prg!$A$7:$J$31,10,FALSE)*1)</f>
        <v/>
      </c>
      <c r="AF2750" s="72">
        <f>VLOOKUP(Table1[[#This Row],[sheet]],Prg!$A$7:$J$31,5,FALSE)</f>
        <v>0</v>
      </c>
      <c r="AG2750" s="72">
        <f>ROW()</f>
        <v>2750</v>
      </c>
    </row>
    <row r="2751" spans="24:33" hidden="1" x14ac:dyDescent="0.3">
      <c r="X2751" s="66">
        <v>16</v>
      </c>
      <c r="Y2751" s="66" t="s">
        <v>500</v>
      </c>
      <c r="Z2751" s="66" t="s">
        <v>22</v>
      </c>
      <c r="AA2751" s="66" t="str">
        <f>IF(OR(VLOOKUP(Table1[[#This Row],[sheet]],Prg!$A$7:$F$31,6,FALSE)=Prg!$O$2,VLOOKUP(Table1[[#This Row],[sheet]],Prg!$A$7:$F$31,6,FALSE)=Prg!$O$3),"Yes","No")</f>
        <v>No</v>
      </c>
      <c r="AB2751" s="66">
        <v>2023</v>
      </c>
      <c r="AC2751" s="72">
        <v>16</v>
      </c>
      <c r="AD2751" s="66">
        <f ca="1">IF(ISERROR(VLOOKUP(Table1[[#This Row],[item]],INDIRECT("'"&amp;Table1[[#This Row],[sheet]]&amp;"'!$A$8:$T$42"),Table1[[#This Row],[r]],FALSE)),"",VLOOKUP(Table1[[#This Row],[item]],INDIRECT("'"&amp;Table1[[#This Row],[sheet]]&amp;"'!$A$8:$T$42"),Table1[[#This Row],[r]],FALSE))</f>
        <v>0</v>
      </c>
      <c r="AE2751" s="72" t="str">
        <f>IF(VLOOKUP(Table1[[#This Row],[sheet]],Prg!$A$7:$J$31,10,FALSE)="","",VLOOKUP(Table1[[#This Row],[sheet]],Prg!$A$7:$J$31,10,FALSE)*1)</f>
        <v/>
      </c>
      <c r="AF2751" s="72">
        <f>VLOOKUP(Table1[[#This Row],[sheet]],Prg!$A$7:$J$31,5,FALSE)</f>
        <v>0</v>
      </c>
      <c r="AG2751" s="72">
        <f>ROW()</f>
        <v>2751</v>
      </c>
    </row>
    <row r="2752" spans="24:33" hidden="1" x14ac:dyDescent="0.3">
      <c r="X2752" s="66">
        <v>16</v>
      </c>
      <c r="Y2752" s="66" t="s">
        <v>501</v>
      </c>
      <c r="Z2752" s="66" t="s">
        <v>23</v>
      </c>
      <c r="AA2752" s="66" t="str">
        <f>IF(OR(VLOOKUP(Table1[[#This Row],[sheet]],Prg!$A$7:$F$31,6,FALSE)=Prg!$O$2,VLOOKUP(Table1[[#This Row],[sheet]],Prg!$A$7:$F$31,6,FALSE)=Prg!$O$3),"Yes","No")</f>
        <v>No</v>
      </c>
      <c r="AB2752" s="66">
        <v>2023</v>
      </c>
      <c r="AC2752" s="72">
        <v>16</v>
      </c>
      <c r="AD2752" s="66">
        <f ca="1">IF(ISERROR(VLOOKUP(Table1[[#This Row],[item]],INDIRECT("'"&amp;Table1[[#This Row],[sheet]]&amp;"'!$A$8:$T$42"),Table1[[#This Row],[r]],FALSE)),"",VLOOKUP(Table1[[#This Row],[item]],INDIRECT("'"&amp;Table1[[#This Row],[sheet]]&amp;"'!$A$8:$T$42"),Table1[[#This Row],[r]],FALSE))</f>
        <v>0</v>
      </c>
      <c r="AE2752" s="72" t="str">
        <f>IF(VLOOKUP(Table1[[#This Row],[sheet]],Prg!$A$7:$J$31,10,FALSE)="","",VLOOKUP(Table1[[#This Row],[sheet]],Prg!$A$7:$J$31,10,FALSE)*1)</f>
        <v/>
      </c>
      <c r="AF2752" s="72">
        <f>VLOOKUP(Table1[[#This Row],[sheet]],Prg!$A$7:$J$31,5,FALSE)</f>
        <v>0</v>
      </c>
      <c r="AG2752" s="72">
        <f>ROW()</f>
        <v>2752</v>
      </c>
    </row>
    <row r="2753" spans="24:33" hidden="1" x14ac:dyDescent="0.3">
      <c r="X2753" s="66">
        <v>16</v>
      </c>
      <c r="Y2753" s="66" t="s">
        <v>502</v>
      </c>
      <c r="Z2753" s="66" t="s">
        <v>467</v>
      </c>
      <c r="AA2753" s="66" t="str">
        <f>IF(OR(VLOOKUP(Table1[[#This Row],[sheet]],Prg!$A$7:$F$31,6,FALSE)=Prg!$O$2,VLOOKUP(Table1[[#This Row],[sheet]],Prg!$A$7:$F$31,6,FALSE)=Prg!$O$3),"Yes","No")</f>
        <v>No</v>
      </c>
      <c r="AB2753" s="66">
        <v>2023</v>
      </c>
      <c r="AC2753" s="72">
        <v>16</v>
      </c>
      <c r="AD2753" s="66">
        <f ca="1">IF(ISERROR(VLOOKUP(Table1[[#This Row],[item]],INDIRECT("'"&amp;Table1[[#This Row],[sheet]]&amp;"'!$A$8:$T$42"),Table1[[#This Row],[r]],FALSE)),"",VLOOKUP(Table1[[#This Row],[item]],INDIRECT("'"&amp;Table1[[#This Row],[sheet]]&amp;"'!$A$8:$T$42"),Table1[[#This Row],[r]],FALSE))</f>
        <v>0</v>
      </c>
      <c r="AE2753" s="72" t="str">
        <f>IF(VLOOKUP(Table1[[#This Row],[sheet]],Prg!$A$7:$J$31,10,FALSE)="","",VLOOKUP(Table1[[#This Row],[sheet]],Prg!$A$7:$J$31,10,FALSE)*1)</f>
        <v/>
      </c>
      <c r="AF2753" s="72">
        <f>VLOOKUP(Table1[[#This Row],[sheet]],Prg!$A$7:$J$31,5,FALSE)</f>
        <v>0</v>
      </c>
      <c r="AG2753" s="72">
        <f>ROW()</f>
        <v>2753</v>
      </c>
    </row>
    <row r="2754" spans="24:33" hidden="1" x14ac:dyDescent="0.3">
      <c r="X2754" s="66">
        <v>16</v>
      </c>
      <c r="Y2754" s="66" t="s">
        <v>473</v>
      </c>
      <c r="Z2754" s="66" t="s">
        <v>1</v>
      </c>
      <c r="AA2754" s="66" t="str">
        <f>IF(OR(VLOOKUP(Table1[[#This Row],[sheet]],Prg!$A$7:$F$31,6,FALSE)=Prg!$O$2,VLOOKUP(Table1[[#This Row],[sheet]],Prg!$A$7:$F$31,6,FALSE)=Prg!$O$3),"Yes","No")</f>
        <v>No</v>
      </c>
      <c r="AB2754" s="66">
        <v>2023</v>
      </c>
      <c r="AC2754" s="72">
        <v>16</v>
      </c>
      <c r="AD2754" s="66">
        <f ca="1">IF(ISERROR(VLOOKUP(Table1[[#This Row],[item]],INDIRECT("'"&amp;Table1[[#This Row],[sheet]]&amp;"'!$A$8:$T$42"),Table1[[#This Row],[r]],FALSE)),"",VLOOKUP(Table1[[#This Row],[item]],INDIRECT("'"&amp;Table1[[#This Row],[sheet]]&amp;"'!$A$8:$T$42"),Table1[[#This Row],[r]],FALSE))</f>
        <v>0</v>
      </c>
      <c r="AE2754" s="72" t="str">
        <f>IF(VLOOKUP(Table1[[#This Row],[sheet]],Prg!$A$7:$J$31,10,FALSE)="","",VLOOKUP(Table1[[#This Row],[sheet]],Prg!$A$7:$J$31,10,FALSE)*1)</f>
        <v/>
      </c>
      <c r="AF2754" s="72">
        <f>VLOOKUP(Table1[[#This Row],[sheet]],Prg!$A$7:$J$31,5,FALSE)</f>
        <v>0</v>
      </c>
      <c r="AG2754" s="72">
        <f>ROW()</f>
        <v>2754</v>
      </c>
    </row>
    <row r="2755" spans="24:33" hidden="1" x14ac:dyDescent="0.3">
      <c r="X2755" s="66">
        <v>16</v>
      </c>
      <c r="Y2755" s="66" t="s">
        <v>474</v>
      </c>
      <c r="Z2755" s="66" t="s">
        <v>24</v>
      </c>
      <c r="AA2755" s="66" t="str">
        <f>IF(OR(VLOOKUP(Table1[[#This Row],[sheet]],Prg!$A$7:$F$31,6,FALSE)=Prg!$O$2,VLOOKUP(Table1[[#This Row],[sheet]],Prg!$A$7:$F$31,6,FALSE)=Prg!$O$3),"Yes","No")</f>
        <v>No</v>
      </c>
      <c r="AB2755" s="66">
        <v>2023</v>
      </c>
      <c r="AC2755" s="72">
        <v>16</v>
      </c>
      <c r="AD2755" s="66">
        <f ca="1">IF(ISERROR(VLOOKUP(Table1[[#This Row],[item]],INDIRECT("'"&amp;Table1[[#This Row],[sheet]]&amp;"'!$A$8:$T$42"),Table1[[#This Row],[r]],FALSE)),"",VLOOKUP(Table1[[#This Row],[item]],INDIRECT("'"&amp;Table1[[#This Row],[sheet]]&amp;"'!$A$8:$T$42"),Table1[[#This Row],[r]],FALSE))</f>
        <v>0</v>
      </c>
      <c r="AE2755" s="72" t="str">
        <f>IF(VLOOKUP(Table1[[#This Row],[sheet]],Prg!$A$7:$J$31,10,FALSE)="","",VLOOKUP(Table1[[#This Row],[sheet]],Prg!$A$7:$J$31,10,FALSE)*1)</f>
        <v/>
      </c>
      <c r="AF2755" s="72">
        <f>VLOOKUP(Table1[[#This Row],[sheet]],Prg!$A$7:$J$31,5,FALSE)</f>
        <v>0</v>
      </c>
      <c r="AG2755" s="72">
        <f>ROW()</f>
        <v>2755</v>
      </c>
    </row>
    <row r="2756" spans="24:33" hidden="1" x14ac:dyDescent="0.3">
      <c r="X2756" s="66">
        <v>16</v>
      </c>
      <c r="Y2756" s="66" t="s">
        <v>477</v>
      </c>
      <c r="Z2756" s="66" t="s">
        <v>25</v>
      </c>
      <c r="AA2756" s="66" t="str">
        <f>IF(OR(VLOOKUP(Table1[[#This Row],[sheet]],Prg!$A$7:$F$31,6,FALSE)=Prg!$O$2,VLOOKUP(Table1[[#This Row],[sheet]],Prg!$A$7:$F$31,6,FALSE)=Prg!$O$3),"Yes","No")</f>
        <v>No</v>
      </c>
      <c r="AB2756" s="66">
        <v>2023</v>
      </c>
      <c r="AC2756" s="72">
        <v>16</v>
      </c>
      <c r="AD2756" s="66">
        <f ca="1">IF(ISERROR(VLOOKUP(Table1[[#This Row],[item]],INDIRECT("'"&amp;Table1[[#This Row],[sheet]]&amp;"'!$A$8:$T$42"),Table1[[#This Row],[r]],FALSE)),"",VLOOKUP(Table1[[#This Row],[item]],INDIRECT("'"&amp;Table1[[#This Row],[sheet]]&amp;"'!$A$8:$T$42"),Table1[[#This Row],[r]],FALSE))</f>
        <v>0</v>
      </c>
      <c r="AE2756" s="72" t="str">
        <f>IF(VLOOKUP(Table1[[#This Row],[sheet]],Prg!$A$7:$J$31,10,FALSE)="","",VLOOKUP(Table1[[#This Row],[sheet]],Prg!$A$7:$J$31,10,FALSE)*1)</f>
        <v/>
      </c>
      <c r="AF2756" s="72">
        <f>VLOOKUP(Table1[[#This Row],[sheet]],Prg!$A$7:$J$31,5,FALSE)</f>
        <v>0</v>
      </c>
      <c r="AG2756" s="72">
        <f>ROW()</f>
        <v>2756</v>
      </c>
    </row>
    <row r="2757" spans="24:33" hidden="1" x14ac:dyDescent="0.3">
      <c r="X2757" s="66">
        <v>16</v>
      </c>
      <c r="Y2757" s="66" t="s">
        <v>478</v>
      </c>
      <c r="Z2757" s="66" t="s">
        <v>26</v>
      </c>
      <c r="AA2757" s="66" t="str">
        <f>IF(OR(VLOOKUP(Table1[[#This Row],[sheet]],Prg!$A$7:$F$31,6,FALSE)=Prg!$O$2,VLOOKUP(Table1[[#This Row],[sheet]],Prg!$A$7:$F$31,6,FALSE)=Prg!$O$3),"Yes","No")</f>
        <v>No</v>
      </c>
      <c r="AB2757" s="66">
        <v>2023</v>
      </c>
      <c r="AC2757" s="72">
        <v>16</v>
      </c>
      <c r="AD2757" s="66">
        <f ca="1">IF(ISERROR(VLOOKUP(Table1[[#This Row],[item]],INDIRECT("'"&amp;Table1[[#This Row],[sheet]]&amp;"'!$A$8:$T$42"),Table1[[#This Row],[r]],FALSE)),"",VLOOKUP(Table1[[#This Row],[item]],INDIRECT("'"&amp;Table1[[#This Row],[sheet]]&amp;"'!$A$8:$T$42"),Table1[[#This Row],[r]],FALSE))</f>
        <v>0</v>
      </c>
      <c r="AE2757" s="72" t="str">
        <f>IF(VLOOKUP(Table1[[#This Row],[sheet]],Prg!$A$7:$J$31,10,FALSE)="","",VLOOKUP(Table1[[#This Row],[sheet]],Prg!$A$7:$J$31,10,FALSE)*1)</f>
        <v/>
      </c>
      <c r="AF2757" s="72">
        <f>VLOOKUP(Table1[[#This Row],[sheet]],Prg!$A$7:$J$31,5,FALSE)</f>
        <v>0</v>
      </c>
      <c r="AG2757" s="72">
        <f>ROW()</f>
        <v>2757</v>
      </c>
    </row>
    <row r="2758" spans="24:33" hidden="1" x14ac:dyDescent="0.3">
      <c r="X2758" s="66">
        <v>16</v>
      </c>
      <c r="Y2758" s="66" t="s">
        <v>479</v>
      </c>
      <c r="Z2758" s="66" t="s">
        <v>27</v>
      </c>
      <c r="AA2758" s="66" t="str">
        <f>IF(OR(VLOOKUP(Table1[[#This Row],[sheet]],Prg!$A$7:$F$31,6,FALSE)=Prg!$O$2,VLOOKUP(Table1[[#This Row],[sheet]],Prg!$A$7:$F$31,6,FALSE)=Prg!$O$3),"Yes","No")</f>
        <v>No</v>
      </c>
      <c r="AB2758" s="66">
        <v>2023</v>
      </c>
      <c r="AC2758" s="72">
        <v>16</v>
      </c>
      <c r="AD2758" s="66">
        <f ca="1">IF(ISERROR(VLOOKUP(Table1[[#This Row],[item]],INDIRECT("'"&amp;Table1[[#This Row],[sheet]]&amp;"'!$A$8:$T$42"),Table1[[#This Row],[r]],FALSE)),"",VLOOKUP(Table1[[#This Row],[item]],INDIRECT("'"&amp;Table1[[#This Row],[sheet]]&amp;"'!$A$8:$T$42"),Table1[[#This Row],[r]],FALSE))</f>
        <v>0</v>
      </c>
      <c r="AE2758" s="72" t="str">
        <f>IF(VLOOKUP(Table1[[#This Row],[sheet]],Prg!$A$7:$J$31,10,FALSE)="","",VLOOKUP(Table1[[#This Row],[sheet]],Prg!$A$7:$J$31,10,FALSE)*1)</f>
        <v/>
      </c>
      <c r="AF2758" s="72">
        <f>VLOOKUP(Table1[[#This Row],[sheet]],Prg!$A$7:$J$31,5,FALSE)</f>
        <v>0</v>
      </c>
      <c r="AG2758" s="72">
        <f>ROW()</f>
        <v>2758</v>
      </c>
    </row>
    <row r="2759" spans="24:33" hidden="1" x14ac:dyDescent="0.3">
      <c r="X2759" s="66">
        <v>16</v>
      </c>
      <c r="Y2759" s="66" t="s">
        <v>475</v>
      </c>
      <c r="Z2759" s="66" t="s">
        <v>28</v>
      </c>
      <c r="AA2759" s="66" t="str">
        <f>IF(OR(VLOOKUP(Table1[[#This Row],[sheet]],Prg!$A$7:$F$31,6,FALSE)=Prg!$O$2,VLOOKUP(Table1[[#This Row],[sheet]],Prg!$A$7:$F$31,6,FALSE)=Prg!$O$3),"Yes","No")</f>
        <v>No</v>
      </c>
      <c r="AB2759" s="66">
        <v>2023</v>
      </c>
      <c r="AC2759" s="72">
        <v>16</v>
      </c>
      <c r="AD2759" s="66">
        <f ca="1">IF(ISERROR(VLOOKUP(Table1[[#This Row],[item]],INDIRECT("'"&amp;Table1[[#This Row],[sheet]]&amp;"'!$A$8:$T$42"),Table1[[#This Row],[r]],FALSE)),"",VLOOKUP(Table1[[#This Row],[item]],INDIRECT("'"&amp;Table1[[#This Row],[sheet]]&amp;"'!$A$8:$T$42"),Table1[[#This Row],[r]],FALSE))</f>
        <v>0</v>
      </c>
      <c r="AE2759" s="72" t="str">
        <f>IF(VLOOKUP(Table1[[#This Row],[sheet]],Prg!$A$7:$J$31,10,FALSE)="","",VLOOKUP(Table1[[#This Row],[sheet]],Prg!$A$7:$J$31,10,FALSE)*1)</f>
        <v/>
      </c>
      <c r="AF2759" s="72">
        <f>VLOOKUP(Table1[[#This Row],[sheet]],Prg!$A$7:$J$31,5,FALSE)</f>
        <v>0</v>
      </c>
      <c r="AG2759" s="72">
        <f>ROW()</f>
        <v>2759</v>
      </c>
    </row>
    <row r="2760" spans="24:33" hidden="1" x14ac:dyDescent="0.3">
      <c r="X2760" s="66">
        <v>16</v>
      </c>
      <c r="Y2760" s="66" t="s">
        <v>480</v>
      </c>
      <c r="Z2760" s="66" t="s">
        <v>29</v>
      </c>
      <c r="AA2760" s="66" t="str">
        <f>IF(OR(VLOOKUP(Table1[[#This Row],[sheet]],Prg!$A$7:$F$31,6,FALSE)=Prg!$O$2,VLOOKUP(Table1[[#This Row],[sheet]],Prg!$A$7:$F$31,6,FALSE)=Prg!$O$3),"Yes","No")</f>
        <v>No</v>
      </c>
      <c r="AB2760" s="66">
        <v>2023</v>
      </c>
      <c r="AC2760" s="72">
        <v>16</v>
      </c>
      <c r="AD2760" s="66">
        <f ca="1">IF(ISERROR(VLOOKUP(Table1[[#This Row],[item]],INDIRECT("'"&amp;Table1[[#This Row],[sheet]]&amp;"'!$A$8:$T$42"),Table1[[#This Row],[r]],FALSE)),"",VLOOKUP(Table1[[#This Row],[item]],INDIRECT("'"&amp;Table1[[#This Row],[sheet]]&amp;"'!$A$8:$T$42"),Table1[[#This Row],[r]],FALSE))</f>
        <v>0</v>
      </c>
      <c r="AE2760" s="72" t="str">
        <f>IF(VLOOKUP(Table1[[#This Row],[sheet]],Prg!$A$7:$J$31,10,FALSE)="","",VLOOKUP(Table1[[#This Row],[sheet]],Prg!$A$7:$J$31,10,FALSE)*1)</f>
        <v/>
      </c>
      <c r="AF2760" s="72">
        <f>VLOOKUP(Table1[[#This Row],[sheet]],Prg!$A$7:$J$31,5,FALSE)</f>
        <v>0</v>
      </c>
      <c r="AG2760" s="72">
        <f>ROW()</f>
        <v>2760</v>
      </c>
    </row>
    <row r="2761" spans="24:33" hidden="1" x14ac:dyDescent="0.3">
      <c r="X2761" s="66">
        <v>16</v>
      </c>
      <c r="Y2761" s="66" t="s">
        <v>481</v>
      </c>
      <c r="Z2761" s="66" t="s">
        <v>30</v>
      </c>
      <c r="AA2761" s="66" t="str">
        <f>IF(OR(VLOOKUP(Table1[[#This Row],[sheet]],Prg!$A$7:$F$31,6,FALSE)=Prg!$O$2,VLOOKUP(Table1[[#This Row],[sheet]],Prg!$A$7:$F$31,6,FALSE)=Prg!$O$3),"Yes","No")</f>
        <v>No</v>
      </c>
      <c r="AB2761" s="66">
        <v>2023</v>
      </c>
      <c r="AC2761" s="72">
        <v>16</v>
      </c>
      <c r="AD2761" s="66">
        <f ca="1">IF(ISERROR(VLOOKUP(Table1[[#This Row],[item]],INDIRECT("'"&amp;Table1[[#This Row],[sheet]]&amp;"'!$A$8:$T$42"),Table1[[#This Row],[r]],FALSE)),"",VLOOKUP(Table1[[#This Row],[item]],INDIRECT("'"&amp;Table1[[#This Row],[sheet]]&amp;"'!$A$8:$T$42"),Table1[[#This Row],[r]],FALSE))</f>
        <v>0</v>
      </c>
      <c r="AE2761" s="72" t="str">
        <f>IF(VLOOKUP(Table1[[#This Row],[sheet]],Prg!$A$7:$J$31,10,FALSE)="","",VLOOKUP(Table1[[#This Row],[sheet]],Prg!$A$7:$J$31,10,FALSE)*1)</f>
        <v/>
      </c>
      <c r="AF2761" s="72">
        <f>VLOOKUP(Table1[[#This Row],[sheet]],Prg!$A$7:$J$31,5,FALSE)</f>
        <v>0</v>
      </c>
      <c r="AG2761" s="72">
        <f>ROW()</f>
        <v>2761</v>
      </c>
    </row>
    <row r="2762" spans="24:33" hidden="1" x14ac:dyDescent="0.3">
      <c r="X2762" s="66">
        <v>16</v>
      </c>
      <c r="Y2762" s="66" t="s">
        <v>482</v>
      </c>
      <c r="Z2762" s="66" t="s">
        <v>27</v>
      </c>
      <c r="AA2762" s="66" t="str">
        <f>IF(OR(VLOOKUP(Table1[[#This Row],[sheet]],Prg!$A$7:$F$31,6,FALSE)=Prg!$O$2,VLOOKUP(Table1[[#This Row],[sheet]],Prg!$A$7:$F$31,6,FALSE)=Prg!$O$3),"Yes","No")</f>
        <v>No</v>
      </c>
      <c r="AB2762" s="66">
        <v>2023</v>
      </c>
      <c r="AC2762" s="72">
        <v>16</v>
      </c>
      <c r="AD2762" s="66">
        <f ca="1">IF(ISERROR(VLOOKUP(Table1[[#This Row],[item]],INDIRECT("'"&amp;Table1[[#This Row],[sheet]]&amp;"'!$A$8:$T$42"),Table1[[#This Row],[r]],FALSE)),"",VLOOKUP(Table1[[#This Row],[item]],INDIRECT("'"&amp;Table1[[#This Row],[sheet]]&amp;"'!$A$8:$T$42"),Table1[[#This Row],[r]],FALSE))</f>
        <v>0</v>
      </c>
      <c r="AE2762" s="72" t="str">
        <f>IF(VLOOKUP(Table1[[#This Row],[sheet]],Prg!$A$7:$J$31,10,FALSE)="","",VLOOKUP(Table1[[#This Row],[sheet]],Prg!$A$7:$J$31,10,FALSE)*1)</f>
        <v/>
      </c>
      <c r="AF2762" s="72">
        <f>VLOOKUP(Table1[[#This Row],[sheet]],Prg!$A$7:$J$31,5,FALSE)</f>
        <v>0</v>
      </c>
      <c r="AG2762" s="72">
        <f>ROW()</f>
        <v>2762</v>
      </c>
    </row>
    <row r="2763" spans="24:33" hidden="1" x14ac:dyDescent="0.3">
      <c r="X2763" s="66">
        <v>16</v>
      </c>
      <c r="Y2763" s="66" t="s">
        <v>476</v>
      </c>
      <c r="Z2763" s="66" t="s">
        <v>469</v>
      </c>
      <c r="AA2763" s="66" t="str">
        <f>IF(OR(VLOOKUP(Table1[[#This Row],[sheet]],Prg!$A$7:$F$31,6,FALSE)=Prg!$O$2,VLOOKUP(Table1[[#This Row],[sheet]],Prg!$A$7:$F$31,6,FALSE)=Prg!$O$3),"Yes","No")</f>
        <v>No</v>
      </c>
      <c r="AB2763" s="66">
        <v>2023</v>
      </c>
      <c r="AC2763" s="72">
        <v>16</v>
      </c>
      <c r="AD2763" s="66">
        <f ca="1">IF(ISERROR(VLOOKUP(Table1[[#This Row],[item]],INDIRECT("'"&amp;Table1[[#This Row],[sheet]]&amp;"'!$A$8:$T$42"),Table1[[#This Row],[r]],FALSE)),"",VLOOKUP(Table1[[#This Row],[item]],INDIRECT("'"&amp;Table1[[#This Row],[sheet]]&amp;"'!$A$8:$T$42"),Table1[[#This Row],[r]],FALSE))</f>
        <v>0</v>
      </c>
      <c r="AE2763" s="72" t="str">
        <f>IF(VLOOKUP(Table1[[#This Row],[sheet]],Prg!$A$7:$J$31,10,FALSE)="","",VLOOKUP(Table1[[#This Row],[sheet]],Prg!$A$7:$J$31,10,FALSE)*1)</f>
        <v/>
      </c>
      <c r="AF2763" s="72">
        <f>VLOOKUP(Table1[[#This Row],[sheet]],Prg!$A$7:$J$31,5,FALSE)</f>
        <v>0</v>
      </c>
      <c r="AG2763" s="72">
        <f>ROW()</f>
        <v>2763</v>
      </c>
    </row>
    <row r="2764" spans="24:33" hidden="1" x14ac:dyDescent="0.3">
      <c r="X2764" s="66">
        <v>16</v>
      </c>
      <c r="Y2764" s="66" t="s">
        <v>483</v>
      </c>
      <c r="Z2764" s="66" t="s">
        <v>470</v>
      </c>
      <c r="AA2764" s="66" t="str">
        <f>IF(OR(VLOOKUP(Table1[[#This Row],[sheet]],Prg!$A$7:$F$31,6,FALSE)=Prg!$O$2,VLOOKUP(Table1[[#This Row],[sheet]],Prg!$A$7:$F$31,6,FALSE)=Prg!$O$3),"Yes","No")</f>
        <v>No</v>
      </c>
      <c r="AB2764" s="66">
        <v>2023</v>
      </c>
      <c r="AC2764" s="72">
        <v>16</v>
      </c>
      <c r="AD2764" s="66">
        <f ca="1">IF(ISERROR(VLOOKUP(Table1[[#This Row],[item]],INDIRECT("'"&amp;Table1[[#This Row],[sheet]]&amp;"'!$A$8:$T$42"),Table1[[#This Row],[r]],FALSE)),"",VLOOKUP(Table1[[#This Row],[item]],INDIRECT("'"&amp;Table1[[#This Row],[sheet]]&amp;"'!$A$8:$T$42"),Table1[[#This Row],[r]],FALSE))</f>
        <v>0</v>
      </c>
      <c r="AE2764" s="72" t="str">
        <f>IF(VLOOKUP(Table1[[#This Row],[sheet]],Prg!$A$7:$J$31,10,FALSE)="","",VLOOKUP(Table1[[#This Row],[sheet]],Prg!$A$7:$J$31,10,FALSE)*1)</f>
        <v/>
      </c>
      <c r="AF2764" s="72">
        <f>VLOOKUP(Table1[[#This Row],[sheet]],Prg!$A$7:$J$31,5,FALSE)</f>
        <v>0</v>
      </c>
      <c r="AG2764" s="72">
        <f>ROW()</f>
        <v>2764</v>
      </c>
    </row>
    <row r="2765" spans="24:33" hidden="1" x14ac:dyDescent="0.3">
      <c r="X2765" s="66">
        <v>16</v>
      </c>
      <c r="Y2765" s="66" t="s">
        <v>484</v>
      </c>
      <c r="Z2765" s="66" t="s">
        <v>471</v>
      </c>
      <c r="AA2765" s="66" t="str">
        <f>IF(OR(VLOOKUP(Table1[[#This Row],[sheet]],Prg!$A$7:$F$31,6,FALSE)=Prg!$O$2,VLOOKUP(Table1[[#This Row],[sheet]],Prg!$A$7:$F$31,6,FALSE)=Prg!$O$3),"Yes","No")</f>
        <v>No</v>
      </c>
      <c r="AB2765" s="66">
        <v>2023</v>
      </c>
      <c r="AC2765" s="72">
        <v>16</v>
      </c>
      <c r="AD2765" s="66">
        <f ca="1">IF(ISERROR(VLOOKUP(Table1[[#This Row],[item]],INDIRECT("'"&amp;Table1[[#This Row],[sheet]]&amp;"'!$A$8:$T$42"),Table1[[#This Row],[r]],FALSE)),"",VLOOKUP(Table1[[#This Row],[item]],INDIRECT("'"&amp;Table1[[#This Row],[sheet]]&amp;"'!$A$8:$T$42"),Table1[[#This Row],[r]],FALSE))</f>
        <v>0</v>
      </c>
      <c r="AE2765" s="72" t="str">
        <f>IF(VLOOKUP(Table1[[#This Row],[sheet]],Prg!$A$7:$J$31,10,FALSE)="","",VLOOKUP(Table1[[#This Row],[sheet]],Prg!$A$7:$J$31,10,FALSE)*1)</f>
        <v/>
      </c>
      <c r="AF2765" s="72">
        <f>VLOOKUP(Table1[[#This Row],[sheet]],Prg!$A$7:$J$31,5,FALSE)</f>
        <v>0</v>
      </c>
      <c r="AG2765" s="72">
        <f>ROW()</f>
        <v>2765</v>
      </c>
    </row>
    <row r="2766" spans="24:33" hidden="1" x14ac:dyDescent="0.3">
      <c r="X2766" s="66">
        <v>16</v>
      </c>
      <c r="Y2766" s="66" t="s">
        <v>485</v>
      </c>
      <c r="Z2766" s="66" t="s">
        <v>472</v>
      </c>
      <c r="AA2766" s="66" t="str">
        <f>IF(OR(VLOOKUP(Table1[[#This Row],[sheet]],Prg!$A$7:$F$31,6,FALSE)=Prg!$O$2,VLOOKUP(Table1[[#This Row],[sheet]],Prg!$A$7:$F$31,6,FALSE)=Prg!$O$3),"Yes","No")</f>
        <v>No</v>
      </c>
      <c r="AB2766" s="66">
        <v>2023</v>
      </c>
      <c r="AC2766" s="72">
        <v>16</v>
      </c>
      <c r="AD2766" s="66">
        <f ca="1">IF(ISERROR(VLOOKUP(Table1[[#This Row],[item]],INDIRECT("'"&amp;Table1[[#This Row],[sheet]]&amp;"'!$A$8:$T$42"),Table1[[#This Row],[r]],FALSE)),"",VLOOKUP(Table1[[#This Row],[item]],INDIRECT("'"&amp;Table1[[#This Row],[sheet]]&amp;"'!$A$8:$T$42"),Table1[[#This Row],[r]],FALSE))</f>
        <v>0</v>
      </c>
      <c r="AE2766" s="72" t="str">
        <f>IF(VLOOKUP(Table1[[#This Row],[sheet]],Prg!$A$7:$J$31,10,FALSE)="","",VLOOKUP(Table1[[#This Row],[sheet]],Prg!$A$7:$J$31,10,FALSE)*1)</f>
        <v/>
      </c>
      <c r="AF2766" s="72">
        <f>VLOOKUP(Table1[[#This Row],[sheet]],Prg!$A$7:$J$31,5,FALSE)</f>
        <v>0</v>
      </c>
      <c r="AG2766" s="72">
        <f>ROW()</f>
        <v>2766</v>
      </c>
    </row>
    <row r="2767" spans="24:33" hidden="1" x14ac:dyDescent="0.3">
      <c r="X2767" s="66">
        <v>16</v>
      </c>
      <c r="Y2767" s="66" t="s">
        <v>486</v>
      </c>
      <c r="Z2767" s="66" t="s">
        <v>31</v>
      </c>
      <c r="AA2767" s="66" t="str">
        <f>IF(OR(VLOOKUP(Table1[[#This Row],[sheet]],Prg!$A$7:$F$31,6,FALSE)=Prg!$O$2,VLOOKUP(Table1[[#This Row],[sheet]],Prg!$A$7:$F$31,6,FALSE)=Prg!$O$3),"Yes","No")</f>
        <v>No</v>
      </c>
      <c r="AB2767" s="66">
        <v>2023</v>
      </c>
      <c r="AC2767" s="72">
        <v>16</v>
      </c>
      <c r="AD2767" s="66">
        <f ca="1">IF(ISERROR(VLOOKUP(Table1[[#This Row],[item]],INDIRECT("'"&amp;Table1[[#This Row],[sheet]]&amp;"'!$A$8:$T$42"),Table1[[#This Row],[r]],FALSE)),"",VLOOKUP(Table1[[#This Row],[item]],INDIRECT("'"&amp;Table1[[#This Row],[sheet]]&amp;"'!$A$8:$T$42"),Table1[[#This Row],[r]],FALSE))</f>
        <v>0</v>
      </c>
      <c r="AE2767" s="72" t="str">
        <f>IF(VLOOKUP(Table1[[#This Row],[sheet]],Prg!$A$7:$J$31,10,FALSE)="","",VLOOKUP(Table1[[#This Row],[sheet]],Prg!$A$7:$J$31,10,FALSE)*1)</f>
        <v/>
      </c>
      <c r="AF2767" s="72">
        <f>VLOOKUP(Table1[[#This Row],[sheet]],Prg!$A$7:$J$31,5,FALSE)</f>
        <v>0</v>
      </c>
      <c r="AG2767" s="72">
        <f>ROW()</f>
        <v>2767</v>
      </c>
    </row>
    <row r="2768" spans="24:33" hidden="1" x14ac:dyDescent="0.3">
      <c r="X2768" s="66">
        <v>16</v>
      </c>
      <c r="Y2768" s="70" t="s">
        <v>487</v>
      </c>
      <c r="Z2768" s="70" t="s">
        <v>12</v>
      </c>
      <c r="AA2768" s="70" t="str">
        <f>IF(OR(VLOOKUP(Table1[[#This Row],[sheet]],Prg!$A$7:$F$31,6,FALSE)=Prg!$O$2,VLOOKUP(Table1[[#This Row],[sheet]],Prg!$A$7:$F$31,6,FALSE)=Prg!$O$3),"Yes","No")</f>
        <v>No</v>
      </c>
      <c r="AB2768" s="70">
        <v>2024</v>
      </c>
      <c r="AC2768" s="72">
        <v>17</v>
      </c>
      <c r="AD2768" s="66">
        <f ca="1">IF(ISERROR(VLOOKUP(Table1[[#This Row],[item]],INDIRECT("'"&amp;Table1[[#This Row],[sheet]]&amp;"'!$A$8:$T$42"),Table1[[#This Row],[r]],FALSE)),"",VLOOKUP(Table1[[#This Row],[item]],INDIRECT("'"&amp;Table1[[#This Row],[sheet]]&amp;"'!$A$8:$T$42"),Table1[[#This Row],[r]],FALSE))</f>
        <v>0</v>
      </c>
      <c r="AE2768" s="72" t="str">
        <f>IF(VLOOKUP(Table1[[#This Row],[sheet]],Prg!$A$7:$J$31,10,FALSE)="","",VLOOKUP(Table1[[#This Row],[sheet]],Prg!$A$7:$J$31,10,FALSE)*1)</f>
        <v/>
      </c>
      <c r="AF2768" s="72">
        <f>VLOOKUP(Table1[[#This Row],[sheet]],Prg!$A$7:$J$31,5,FALSE)</f>
        <v>0</v>
      </c>
      <c r="AG2768" s="72">
        <f>ROW()</f>
        <v>2768</v>
      </c>
    </row>
    <row r="2769" spans="24:33" hidden="1" x14ac:dyDescent="0.3">
      <c r="X2769" s="66">
        <v>16</v>
      </c>
      <c r="Y2769" s="66" t="s">
        <v>488</v>
      </c>
      <c r="Z2769" s="66" t="s">
        <v>13</v>
      </c>
      <c r="AA2769" s="66" t="str">
        <f>IF(OR(VLOOKUP(Table1[[#This Row],[sheet]],Prg!$A$7:$F$31,6,FALSE)=Prg!$O$2,VLOOKUP(Table1[[#This Row],[sheet]],Prg!$A$7:$F$31,6,FALSE)=Prg!$O$3),"Yes","No")</f>
        <v>No</v>
      </c>
      <c r="AB2769" s="66">
        <v>2024</v>
      </c>
      <c r="AC2769" s="72">
        <v>17</v>
      </c>
      <c r="AD2769" s="66">
        <f ca="1">IF(ISERROR(VLOOKUP(Table1[[#This Row],[item]],INDIRECT("'"&amp;Table1[[#This Row],[sheet]]&amp;"'!$A$8:$T$42"),Table1[[#This Row],[r]],FALSE)),"",VLOOKUP(Table1[[#This Row],[item]],INDIRECT("'"&amp;Table1[[#This Row],[sheet]]&amp;"'!$A$8:$T$42"),Table1[[#This Row],[r]],FALSE))</f>
        <v>0</v>
      </c>
      <c r="AE2769" s="72" t="str">
        <f>IF(VLOOKUP(Table1[[#This Row],[sheet]],Prg!$A$7:$J$31,10,FALSE)="","",VLOOKUP(Table1[[#This Row],[sheet]],Prg!$A$7:$J$31,10,FALSE)*1)</f>
        <v/>
      </c>
      <c r="AF2769" s="72">
        <f>VLOOKUP(Table1[[#This Row],[sheet]],Prg!$A$7:$J$31,5,FALSE)</f>
        <v>0</v>
      </c>
      <c r="AG2769" s="72">
        <f>ROW()</f>
        <v>2769</v>
      </c>
    </row>
    <row r="2770" spans="24:33" hidden="1" x14ac:dyDescent="0.3">
      <c r="X2770" s="66">
        <v>16</v>
      </c>
      <c r="Y2770" s="66" t="s">
        <v>489</v>
      </c>
      <c r="Z2770" s="66" t="s">
        <v>14</v>
      </c>
      <c r="AA2770" s="66" t="str">
        <f>IF(OR(VLOOKUP(Table1[[#This Row],[sheet]],Prg!$A$7:$F$31,6,FALSE)=Prg!$O$2,VLOOKUP(Table1[[#This Row],[sheet]],Prg!$A$7:$F$31,6,FALSE)=Prg!$O$3),"Yes","No")</f>
        <v>No</v>
      </c>
      <c r="AB2770" s="66">
        <v>2024</v>
      </c>
      <c r="AC2770" s="72">
        <v>17</v>
      </c>
      <c r="AD2770" s="66">
        <f ca="1">IF(ISERROR(VLOOKUP(Table1[[#This Row],[item]],INDIRECT("'"&amp;Table1[[#This Row],[sheet]]&amp;"'!$A$8:$T$42"),Table1[[#This Row],[r]],FALSE)),"",VLOOKUP(Table1[[#This Row],[item]],INDIRECT("'"&amp;Table1[[#This Row],[sheet]]&amp;"'!$A$8:$T$42"),Table1[[#This Row],[r]],FALSE))</f>
        <v>0</v>
      </c>
      <c r="AE2770" s="72" t="str">
        <f>IF(VLOOKUP(Table1[[#This Row],[sheet]],Prg!$A$7:$J$31,10,FALSE)="","",VLOOKUP(Table1[[#This Row],[sheet]],Prg!$A$7:$J$31,10,FALSE)*1)</f>
        <v/>
      </c>
      <c r="AF2770" s="72">
        <f>VLOOKUP(Table1[[#This Row],[sheet]],Prg!$A$7:$J$31,5,FALSE)</f>
        <v>0</v>
      </c>
      <c r="AG2770" s="72">
        <f>ROW()</f>
        <v>2770</v>
      </c>
    </row>
    <row r="2771" spans="24:33" hidden="1" x14ac:dyDescent="0.3">
      <c r="X2771" s="66">
        <v>16</v>
      </c>
      <c r="Y2771" s="66" t="s">
        <v>490</v>
      </c>
      <c r="Z2771" s="66" t="s">
        <v>464</v>
      </c>
      <c r="AA2771" s="66" t="str">
        <f>IF(OR(VLOOKUP(Table1[[#This Row],[sheet]],Prg!$A$7:$F$31,6,FALSE)=Prg!$O$2,VLOOKUP(Table1[[#This Row],[sheet]],Prg!$A$7:$F$31,6,FALSE)=Prg!$O$3),"Yes","No")</f>
        <v>No</v>
      </c>
      <c r="AB2771" s="66">
        <v>2024</v>
      </c>
      <c r="AC2771" s="72">
        <v>17</v>
      </c>
      <c r="AD2771" s="66">
        <f ca="1">IF(ISERROR(VLOOKUP(Table1[[#This Row],[item]],INDIRECT("'"&amp;Table1[[#This Row],[sheet]]&amp;"'!$A$8:$T$42"),Table1[[#This Row],[r]],FALSE)),"",VLOOKUP(Table1[[#This Row],[item]],INDIRECT("'"&amp;Table1[[#This Row],[sheet]]&amp;"'!$A$8:$T$42"),Table1[[#This Row],[r]],FALSE))</f>
        <v>0</v>
      </c>
      <c r="AE2771" s="72" t="str">
        <f>IF(VLOOKUP(Table1[[#This Row],[sheet]],Prg!$A$7:$J$31,10,FALSE)="","",VLOOKUP(Table1[[#This Row],[sheet]],Prg!$A$7:$J$31,10,FALSE)*1)</f>
        <v/>
      </c>
      <c r="AF2771" s="72">
        <f>VLOOKUP(Table1[[#This Row],[sheet]],Prg!$A$7:$J$31,5,FALSE)</f>
        <v>0</v>
      </c>
      <c r="AG2771" s="72">
        <f>ROW()</f>
        <v>2771</v>
      </c>
    </row>
    <row r="2772" spans="24:33" hidden="1" x14ac:dyDescent="0.3">
      <c r="X2772" s="66">
        <v>16</v>
      </c>
      <c r="Y2772" s="66" t="s">
        <v>491</v>
      </c>
      <c r="Z2772" s="66" t="s">
        <v>15</v>
      </c>
      <c r="AA2772" s="66" t="str">
        <f>IF(OR(VLOOKUP(Table1[[#This Row],[sheet]],Prg!$A$7:$F$31,6,FALSE)=Prg!$O$2,VLOOKUP(Table1[[#This Row],[sheet]],Prg!$A$7:$F$31,6,FALSE)=Prg!$O$3),"Yes","No")</f>
        <v>No</v>
      </c>
      <c r="AB2772" s="66">
        <v>2024</v>
      </c>
      <c r="AC2772" s="72">
        <v>17</v>
      </c>
      <c r="AD2772" s="66">
        <f ca="1">IF(ISERROR(VLOOKUP(Table1[[#This Row],[item]],INDIRECT("'"&amp;Table1[[#This Row],[sheet]]&amp;"'!$A$8:$T$42"),Table1[[#This Row],[r]],FALSE)),"",VLOOKUP(Table1[[#This Row],[item]],INDIRECT("'"&amp;Table1[[#This Row],[sheet]]&amp;"'!$A$8:$T$42"),Table1[[#This Row],[r]],FALSE))</f>
        <v>0</v>
      </c>
      <c r="AE2772" s="72" t="str">
        <f>IF(VLOOKUP(Table1[[#This Row],[sheet]],Prg!$A$7:$J$31,10,FALSE)="","",VLOOKUP(Table1[[#This Row],[sheet]],Prg!$A$7:$J$31,10,FALSE)*1)</f>
        <v/>
      </c>
      <c r="AF2772" s="72">
        <f>VLOOKUP(Table1[[#This Row],[sheet]],Prg!$A$7:$J$31,5,FALSE)</f>
        <v>0</v>
      </c>
      <c r="AG2772" s="72">
        <f>ROW()</f>
        <v>2772</v>
      </c>
    </row>
    <row r="2773" spans="24:33" hidden="1" x14ac:dyDescent="0.3">
      <c r="X2773" s="66">
        <v>16</v>
      </c>
      <c r="Y2773" s="66" t="s">
        <v>492</v>
      </c>
      <c r="Z2773" s="66" t="s">
        <v>16</v>
      </c>
      <c r="AA2773" s="66" t="str">
        <f>IF(OR(VLOOKUP(Table1[[#This Row],[sheet]],Prg!$A$7:$F$31,6,FALSE)=Prg!$O$2,VLOOKUP(Table1[[#This Row],[sheet]],Prg!$A$7:$F$31,6,FALSE)=Prg!$O$3),"Yes","No")</f>
        <v>No</v>
      </c>
      <c r="AB2773" s="66">
        <v>2024</v>
      </c>
      <c r="AC2773" s="72">
        <v>17</v>
      </c>
      <c r="AD2773" s="66">
        <f ca="1">IF(ISERROR(VLOOKUP(Table1[[#This Row],[item]],INDIRECT("'"&amp;Table1[[#This Row],[sheet]]&amp;"'!$A$8:$T$42"),Table1[[#This Row],[r]],FALSE)),"",VLOOKUP(Table1[[#This Row],[item]],INDIRECT("'"&amp;Table1[[#This Row],[sheet]]&amp;"'!$A$8:$T$42"),Table1[[#This Row],[r]],FALSE))</f>
        <v>0</v>
      </c>
      <c r="AE2773" s="72" t="str">
        <f>IF(VLOOKUP(Table1[[#This Row],[sheet]],Prg!$A$7:$J$31,10,FALSE)="","",VLOOKUP(Table1[[#This Row],[sheet]],Prg!$A$7:$J$31,10,FALSE)*1)</f>
        <v/>
      </c>
      <c r="AF2773" s="72">
        <f>VLOOKUP(Table1[[#This Row],[sheet]],Prg!$A$7:$J$31,5,FALSE)</f>
        <v>0</v>
      </c>
      <c r="AG2773" s="72">
        <f>ROW()</f>
        <v>2773</v>
      </c>
    </row>
    <row r="2774" spans="24:33" hidden="1" x14ac:dyDescent="0.3">
      <c r="X2774" s="66">
        <v>16</v>
      </c>
      <c r="Y2774" s="66" t="s">
        <v>493</v>
      </c>
      <c r="Z2774" s="66" t="s">
        <v>17</v>
      </c>
      <c r="AA2774" s="66" t="str">
        <f>IF(OR(VLOOKUP(Table1[[#This Row],[sheet]],Prg!$A$7:$F$31,6,FALSE)=Prg!$O$2,VLOOKUP(Table1[[#This Row],[sheet]],Prg!$A$7:$F$31,6,FALSE)=Prg!$O$3),"Yes","No")</f>
        <v>No</v>
      </c>
      <c r="AB2774" s="66">
        <v>2024</v>
      </c>
      <c r="AC2774" s="72">
        <v>17</v>
      </c>
      <c r="AD2774" s="66">
        <f ca="1">IF(ISERROR(VLOOKUP(Table1[[#This Row],[item]],INDIRECT("'"&amp;Table1[[#This Row],[sheet]]&amp;"'!$A$8:$T$42"),Table1[[#This Row],[r]],FALSE)),"",VLOOKUP(Table1[[#This Row],[item]],INDIRECT("'"&amp;Table1[[#This Row],[sheet]]&amp;"'!$A$8:$T$42"),Table1[[#This Row],[r]],FALSE))</f>
        <v>0</v>
      </c>
      <c r="AE2774" s="72" t="str">
        <f>IF(VLOOKUP(Table1[[#This Row],[sheet]],Prg!$A$7:$J$31,10,FALSE)="","",VLOOKUP(Table1[[#This Row],[sheet]],Prg!$A$7:$J$31,10,FALSE)*1)</f>
        <v/>
      </c>
      <c r="AF2774" s="72">
        <f>VLOOKUP(Table1[[#This Row],[sheet]],Prg!$A$7:$J$31,5,FALSE)</f>
        <v>0</v>
      </c>
      <c r="AG2774" s="72">
        <f>ROW()</f>
        <v>2774</v>
      </c>
    </row>
    <row r="2775" spans="24:33" hidden="1" x14ac:dyDescent="0.3">
      <c r="X2775" s="66">
        <v>16</v>
      </c>
      <c r="Y2775" s="66" t="s">
        <v>494</v>
      </c>
      <c r="Z2775" s="66" t="s">
        <v>465</v>
      </c>
      <c r="AA2775" s="66" t="str">
        <f>IF(OR(VLOOKUP(Table1[[#This Row],[sheet]],Prg!$A$7:$F$31,6,FALSE)=Prg!$O$2,VLOOKUP(Table1[[#This Row],[sheet]],Prg!$A$7:$F$31,6,FALSE)=Prg!$O$3),"Yes","No")</f>
        <v>No</v>
      </c>
      <c r="AB2775" s="66">
        <v>2024</v>
      </c>
      <c r="AC2775" s="72">
        <v>17</v>
      </c>
      <c r="AD2775" s="66">
        <f ca="1">IF(ISERROR(VLOOKUP(Table1[[#This Row],[item]],INDIRECT("'"&amp;Table1[[#This Row],[sheet]]&amp;"'!$A$8:$T$42"),Table1[[#This Row],[r]],FALSE)),"",VLOOKUP(Table1[[#This Row],[item]],INDIRECT("'"&amp;Table1[[#This Row],[sheet]]&amp;"'!$A$8:$T$42"),Table1[[#This Row],[r]],FALSE))</f>
        <v>0</v>
      </c>
      <c r="AE2775" s="72" t="str">
        <f>IF(VLOOKUP(Table1[[#This Row],[sheet]],Prg!$A$7:$J$31,10,FALSE)="","",VLOOKUP(Table1[[#This Row],[sheet]],Prg!$A$7:$J$31,10,FALSE)*1)</f>
        <v/>
      </c>
      <c r="AF2775" s="72">
        <f>VLOOKUP(Table1[[#This Row],[sheet]],Prg!$A$7:$J$31,5,FALSE)</f>
        <v>0</v>
      </c>
      <c r="AG2775" s="72">
        <f>ROW()</f>
        <v>2775</v>
      </c>
    </row>
    <row r="2776" spans="24:33" hidden="1" x14ac:dyDescent="0.3">
      <c r="X2776" s="66">
        <v>16</v>
      </c>
      <c r="Y2776" s="66" t="s">
        <v>495</v>
      </c>
      <c r="Z2776" s="66" t="s">
        <v>18</v>
      </c>
      <c r="AA2776" s="66" t="str">
        <f>IF(OR(VLOOKUP(Table1[[#This Row],[sheet]],Prg!$A$7:$F$31,6,FALSE)=Prg!$O$2,VLOOKUP(Table1[[#This Row],[sheet]],Prg!$A$7:$F$31,6,FALSE)=Prg!$O$3),"Yes","No")</f>
        <v>No</v>
      </c>
      <c r="AB2776" s="66">
        <v>2024</v>
      </c>
      <c r="AC2776" s="72">
        <v>17</v>
      </c>
      <c r="AD2776" s="66">
        <f ca="1">IF(ISERROR(VLOOKUP(Table1[[#This Row],[item]],INDIRECT("'"&amp;Table1[[#This Row],[sheet]]&amp;"'!$A$8:$T$42"),Table1[[#This Row],[r]],FALSE)),"",VLOOKUP(Table1[[#This Row],[item]],INDIRECT("'"&amp;Table1[[#This Row],[sheet]]&amp;"'!$A$8:$T$42"),Table1[[#This Row],[r]],FALSE))</f>
        <v>0</v>
      </c>
      <c r="AE2776" s="72" t="str">
        <f>IF(VLOOKUP(Table1[[#This Row],[sheet]],Prg!$A$7:$J$31,10,FALSE)="","",VLOOKUP(Table1[[#This Row],[sheet]],Prg!$A$7:$J$31,10,FALSE)*1)</f>
        <v/>
      </c>
      <c r="AF2776" s="72">
        <f>VLOOKUP(Table1[[#This Row],[sheet]],Prg!$A$7:$J$31,5,FALSE)</f>
        <v>0</v>
      </c>
      <c r="AG2776" s="72">
        <f>ROW()</f>
        <v>2776</v>
      </c>
    </row>
    <row r="2777" spans="24:33" hidden="1" x14ac:dyDescent="0.3">
      <c r="X2777" s="66">
        <v>16</v>
      </c>
      <c r="Y2777" s="66" t="s">
        <v>496</v>
      </c>
      <c r="Z2777" s="66" t="s">
        <v>19</v>
      </c>
      <c r="AA2777" s="66" t="str">
        <f>IF(OR(VLOOKUP(Table1[[#This Row],[sheet]],Prg!$A$7:$F$31,6,FALSE)=Prg!$O$2,VLOOKUP(Table1[[#This Row],[sheet]],Prg!$A$7:$F$31,6,FALSE)=Prg!$O$3),"Yes","No")</f>
        <v>No</v>
      </c>
      <c r="AB2777" s="66">
        <v>2024</v>
      </c>
      <c r="AC2777" s="72">
        <v>17</v>
      </c>
      <c r="AD2777" s="66">
        <f ca="1">IF(ISERROR(VLOOKUP(Table1[[#This Row],[item]],INDIRECT("'"&amp;Table1[[#This Row],[sheet]]&amp;"'!$A$8:$T$42"),Table1[[#This Row],[r]],FALSE)),"",VLOOKUP(Table1[[#This Row],[item]],INDIRECT("'"&amp;Table1[[#This Row],[sheet]]&amp;"'!$A$8:$T$42"),Table1[[#This Row],[r]],FALSE))</f>
        <v>0</v>
      </c>
      <c r="AE2777" s="72" t="str">
        <f>IF(VLOOKUP(Table1[[#This Row],[sheet]],Prg!$A$7:$J$31,10,FALSE)="","",VLOOKUP(Table1[[#This Row],[sheet]],Prg!$A$7:$J$31,10,FALSE)*1)</f>
        <v/>
      </c>
      <c r="AF2777" s="72">
        <f>VLOOKUP(Table1[[#This Row],[sheet]],Prg!$A$7:$J$31,5,FALSE)</f>
        <v>0</v>
      </c>
      <c r="AG2777" s="72">
        <f>ROW()</f>
        <v>2777</v>
      </c>
    </row>
    <row r="2778" spans="24:33" hidden="1" x14ac:dyDescent="0.3">
      <c r="X2778" s="66">
        <v>16</v>
      </c>
      <c r="Y2778" s="66" t="s">
        <v>497</v>
      </c>
      <c r="Z2778" s="66" t="s">
        <v>20</v>
      </c>
      <c r="AA2778" s="66" t="str">
        <f>IF(OR(VLOOKUP(Table1[[#This Row],[sheet]],Prg!$A$7:$F$31,6,FALSE)=Prg!$O$2,VLOOKUP(Table1[[#This Row],[sheet]],Prg!$A$7:$F$31,6,FALSE)=Prg!$O$3),"Yes","No")</f>
        <v>No</v>
      </c>
      <c r="AB2778" s="66">
        <v>2024</v>
      </c>
      <c r="AC2778" s="72">
        <v>17</v>
      </c>
      <c r="AD2778" s="66">
        <f ca="1">IF(ISERROR(VLOOKUP(Table1[[#This Row],[item]],INDIRECT("'"&amp;Table1[[#This Row],[sheet]]&amp;"'!$A$8:$T$42"),Table1[[#This Row],[r]],FALSE)),"",VLOOKUP(Table1[[#This Row],[item]],INDIRECT("'"&amp;Table1[[#This Row],[sheet]]&amp;"'!$A$8:$T$42"),Table1[[#This Row],[r]],FALSE))</f>
        <v>0</v>
      </c>
      <c r="AE2778" s="72" t="str">
        <f>IF(VLOOKUP(Table1[[#This Row],[sheet]],Prg!$A$7:$J$31,10,FALSE)="","",VLOOKUP(Table1[[#This Row],[sheet]],Prg!$A$7:$J$31,10,FALSE)*1)</f>
        <v/>
      </c>
      <c r="AF2778" s="72">
        <f>VLOOKUP(Table1[[#This Row],[sheet]],Prg!$A$7:$J$31,5,FALSE)</f>
        <v>0</v>
      </c>
      <c r="AG2778" s="72">
        <f>ROW()</f>
        <v>2778</v>
      </c>
    </row>
    <row r="2779" spans="24:33" hidden="1" x14ac:dyDescent="0.3">
      <c r="X2779" s="66">
        <v>16</v>
      </c>
      <c r="Y2779" s="66" t="s">
        <v>498</v>
      </c>
      <c r="Z2779" s="66" t="s">
        <v>466</v>
      </c>
      <c r="AA2779" s="66" t="str">
        <f>IF(OR(VLOOKUP(Table1[[#This Row],[sheet]],Prg!$A$7:$F$31,6,FALSE)=Prg!$O$2,VLOOKUP(Table1[[#This Row],[sheet]],Prg!$A$7:$F$31,6,FALSE)=Prg!$O$3),"Yes","No")</f>
        <v>No</v>
      </c>
      <c r="AB2779" s="66">
        <v>2024</v>
      </c>
      <c r="AC2779" s="72">
        <v>17</v>
      </c>
      <c r="AD2779" s="66">
        <f ca="1">IF(ISERROR(VLOOKUP(Table1[[#This Row],[item]],INDIRECT("'"&amp;Table1[[#This Row],[sheet]]&amp;"'!$A$8:$T$42"),Table1[[#This Row],[r]],FALSE)),"",VLOOKUP(Table1[[#This Row],[item]],INDIRECT("'"&amp;Table1[[#This Row],[sheet]]&amp;"'!$A$8:$T$42"),Table1[[#This Row],[r]],FALSE))</f>
        <v>0</v>
      </c>
      <c r="AE2779" s="72" t="str">
        <f>IF(VLOOKUP(Table1[[#This Row],[sheet]],Prg!$A$7:$J$31,10,FALSE)="","",VLOOKUP(Table1[[#This Row],[sheet]],Prg!$A$7:$J$31,10,FALSE)*1)</f>
        <v/>
      </c>
      <c r="AF2779" s="72">
        <f>VLOOKUP(Table1[[#This Row],[sheet]],Prg!$A$7:$J$31,5,FALSE)</f>
        <v>0</v>
      </c>
      <c r="AG2779" s="72">
        <f>ROW()</f>
        <v>2779</v>
      </c>
    </row>
    <row r="2780" spans="24:33" hidden="1" x14ac:dyDescent="0.3">
      <c r="X2780" s="66">
        <v>16</v>
      </c>
      <c r="Y2780" s="66" t="s">
        <v>499</v>
      </c>
      <c r="Z2780" s="66" t="s">
        <v>21</v>
      </c>
      <c r="AA2780" s="66" t="str">
        <f>IF(OR(VLOOKUP(Table1[[#This Row],[sheet]],Prg!$A$7:$F$31,6,FALSE)=Prg!$O$2,VLOOKUP(Table1[[#This Row],[sheet]],Prg!$A$7:$F$31,6,FALSE)=Prg!$O$3),"Yes","No")</f>
        <v>No</v>
      </c>
      <c r="AB2780" s="66">
        <v>2024</v>
      </c>
      <c r="AC2780" s="72">
        <v>17</v>
      </c>
      <c r="AD2780" s="66">
        <f ca="1">IF(ISERROR(VLOOKUP(Table1[[#This Row],[item]],INDIRECT("'"&amp;Table1[[#This Row],[sheet]]&amp;"'!$A$8:$T$42"),Table1[[#This Row],[r]],FALSE)),"",VLOOKUP(Table1[[#This Row],[item]],INDIRECT("'"&amp;Table1[[#This Row],[sheet]]&amp;"'!$A$8:$T$42"),Table1[[#This Row],[r]],FALSE))</f>
        <v>0</v>
      </c>
      <c r="AE2780" s="72" t="str">
        <f>IF(VLOOKUP(Table1[[#This Row],[sheet]],Prg!$A$7:$J$31,10,FALSE)="","",VLOOKUP(Table1[[#This Row],[sheet]],Prg!$A$7:$J$31,10,FALSE)*1)</f>
        <v/>
      </c>
      <c r="AF2780" s="72">
        <f>VLOOKUP(Table1[[#This Row],[sheet]],Prg!$A$7:$J$31,5,FALSE)</f>
        <v>0</v>
      </c>
      <c r="AG2780" s="72">
        <f>ROW()</f>
        <v>2780</v>
      </c>
    </row>
    <row r="2781" spans="24:33" hidden="1" x14ac:dyDescent="0.3">
      <c r="X2781" s="66">
        <v>16</v>
      </c>
      <c r="Y2781" s="66" t="s">
        <v>500</v>
      </c>
      <c r="Z2781" s="66" t="s">
        <v>22</v>
      </c>
      <c r="AA2781" s="66" t="str">
        <f>IF(OR(VLOOKUP(Table1[[#This Row],[sheet]],Prg!$A$7:$F$31,6,FALSE)=Prg!$O$2,VLOOKUP(Table1[[#This Row],[sheet]],Prg!$A$7:$F$31,6,FALSE)=Prg!$O$3),"Yes","No")</f>
        <v>No</v>
      </c>
      <c r="AB2781" s="66">
        <v>2024</v>
      </c>
      <c r="AC2781" s="72">
        <v>17</v>
      </c>
      <c r="AD2781" s="66">
        <f ca="1">IF(ISERROR(VLOOKUP(Table1[[#This Row],[item]],INDIRECT("'"&amp;Table1[[#This Row],[sheet]]&amp;"'!$A$8:$T$42"),Table1[[#This Row],[r]],FALSE)),"",VLOOKUP(Table1[[#This Row],[item]],INDIRECT("'"&amp;Table1[[#This Row],[sheet]]&amp;"'!$A$8:$T$42"),Table1[[#This Row],[r]],FALSE))</f>
        <v>0</v>
      </c>
      <c r="AE2781" s="72" t="str">
        <f>IF(VLOOKUP(Table1[[#This Row],[sheet]],Prg!$A$7:$J$31,10,FALSE)="","",VLOOKUP(Table1[[#This Row],[sheet]],Prg!$A$7:$J$31,10,FALSE)*1)</f>
        <v/>
      </c>
      <c r="AF2781" s="72">
        <f>VLOOKUP(Table1[[#This Row],[sheet]],Prg!$A$7:$J$31,5,FALSE)</f>
        <v>0</v>
      </c>
      <c r="AG2781" s="72">
        <f>ROW()</f>
        <v>2781</v>
      </c>
    </row>
    <row r="2782" spans="24:33" hidden="1" x14ac:dyDescent="0.3">
      <c r="X2782" s="66">
        <v>16</v>
      </c>
      <c r="Y2782" s="66" t="s">
        <v>501</v>
      </c>
      <c r="Z2782" s="66" t="s">
        <v>23</v>
      </c>
      <c r="AA2782" s="66" t="str">
        <f>IF(OR(VLOOKUP(Table1[[#This Row],[sheet]],Prg!$A$7:$F$31,6,FALSE)=Prg!$O$2,VLOOKUP(Table1[[#This Row],[sheet]],Prg!$A$7:$F$31,6,FALSE)=Prg!$O$3),"Yes","No")</f>
        <v>No</v>
      </c>
      <c r="AB2782" s="66">
        <v>2024</v>
      </c>
      <c r="AC2782" s="72">
        <v>17</v>
      </c>
      <c r="AD2782" s="66">
        <f ca="1">IF(ISERROR(VLOOKUP(Table1[[#This Row],[item]],INDIRECT("'"&amp;Table1[[#This Row],[sheet]]&amp;"'!$A$8:$T$42"),Table1[[#This Row],[r]],FALSE)),"",VLOOKUP(Table1[[#This Row],[item]],INDIRECT("'"&amp;Table1[[#This Row],[sheet]]&amp;"'!$A$8:$T$42"),Table1[[#This Row],[r]],FALSE))</f>
        <v>0</v>
      </c>
      <c r="AE2782" s="72" t="str">
        <f>IF(VLOOKUP(Table1[[#This Row],[sheet]],Prg!$A$7:$J$31,10,FALSE)="","",VLOOKUP(Table1[[#This Row],[sheet]],Prg!$A$7:$J$31,10,FALSE)*1)</f>
        <v/>
      </c>
      <c r="AF2782" s="72">
        <f>VLOOKUP(Table1[[#This Row],[sheet]],Prg!$A$7:$J$31,5,FALSE)</f>
        <v>0</v>
      </c>
      <c r="AG2782" s="72">
        <f>ROW()</f>
        <v>2782</v>
      </c>
    </row>
    <row r="2783" spans="24:33" hidden="1" x14ac:dyDescent="0.3">
      <c r="X2783" s="66">
        <v>16</v>
      </c>
      <c r="Y2783" s="66" t="s">
        <v>502</v>
      </c>
      <c r="Z2783" s="66" t="s">
        <v>467</v>
      </c>
      <c r="AA2783" s="66" t="str">
        <f>IF(OR(VLOOKUP(Table1[[#This Row],[sheet]],Prg!$A$7:$F$31,6,FALSE)=Prg!$O$2,VLOOKUP(Table1[[#This Row],[sheet]],Prg!$A$7:$F$31,6,FALSE)=Prg!$O$3),"Yes","No")</f>
        <v>No</v>
      </c>
      <c r="AB2783" s="66">
        <v>2024</v>
      </c>
      <c r="AC2783" s="72">
        <v>17</v>
      </c>
      <c r="AD2783" s="66">
        <f ca="1">IF(ISERROR(VLOOKUP(Table1[[#This Row],[item]],INDIRECT("'"&amp;Table1[[#This Row],[sheet]]&amp;"'!$A$8:$T$42"),Table1[[#This Row],[r]],FALSE)),"",VLOOKUP(Table1[[#This Row],[item]],INDIRECT("'"&amp;Table1[[#This Row],[sheet]]&amp;"'!$A$8:$T$42"),Table1[[#This Row],[r]],FALSE))</f>
        <v>0</v>
      </c>
      <c r="AE2783" s="72" t="str">
        <f>IF(VLOOKUP(Table1[[#This Row],[sheet]],Prg!$A$7:$J$31,10,FALSE)="","",VLOOKUP(Table1[[#This Row],[sheet]],Prg!$A$7:$J$31,10,FALSE)*1)</f>
        <v/>
      </c>
      <c r="AF2783" s="72">
        <f>VLOOKUP(Table1[[#This Row],[sheet]],Prg!$A$7:$J$31,5,FALSE)</f>
        <v>0</v>
      </c>
      <c r="AG2783" s="72">
        <f>ROW()</f>
        <v>2783</v>
      </c>
    </row>
    <row r="2784" spans="24:33" hidden="1" x14ac:dyDescent="0.3">
      <c r="X2784" s="66">
        <v>16</v>
      </c>
      <c r="Y2784" s="66" t="s">
        <v>473</v>
      </c>
      <c r="Z2784" s="66" t="s">
        <v>1</v>
      </c>
      <c r="AA2784" s="66" t="str">
        <f>IF(OR(VLOOKUP(Table1[[#This Row],[sheet]],Prg!$A$7:$F$31,6,FALSE)=Prg!$O$2,VLOOKUP(Table1[[#This Row],[sheet]],Prg!$A$7:$F$31,6,FALSE)=Prg!$O$3),"Yes","No")</f>
        <v>No</v>
      </c>
      <c r="AB2784" s="66">
        <v>2024</v>
      </c>
      <c r="AC2784" s="72">
        <v>17</v>
      </c>
      <c r="AD2784" s="66">
        <f ca="1">IF(ISERROR(VLOOKUP(Table1[[#This Row],[item]],INDIRECT("'"&amp;Table1[[#This Row],[sheet]]&amp;"'!$A$8:$T$42"),Table1[[#This Row],[r]],FALSE)),"",VLOOKUP(Table1[[#This Row],[item]],INDIRECT("'"&amp;Table1[[#This Row],[sheet]]&amp;"'!$A$8:$T$42"),Table1[[#This Row],[r]],FALSE))</f>
        <v>0</v>
      </c>
      <c r="AE2784" s="72" t="str">
        <f>IF(VLOOKUP(Table1[[#This Row],[sheet]],Prg!$A$7:$J$31,10,FALSE)="","",VLOOKUP(Table1[[#This Row],[sheet]],Prg!$A$7:$J$31,10,FALSE)*1)</f>
        <v/>
      </c>
      <c r="AF2784" s="72">
        <f>VLOOKUP(Table1[[#This Row],[sheet]],Prg!$A$7:$J$31,5,FALSE)</f>
        <v>0</v>
      </c>
      <c r="AG2784" s="72">
        <f>ROW()</f>
        <v>2784</v>
      </c>
    </row>
    <row r="2785" spans="24:33" hidden="1" x14ac:dyDescent="0.3">
      <c r="X2785" s="66">
        <v>16</v>
      </c>
      <c r="Y2785" s="66" t="s">
        <v>474</v>
      </c>
      <c r="Z2785" s="66" t="s">
        <v>24</v>
      </c>
      <c r="AA2785" s="66" t="str">
        <f>IF(OR(VLOOKUP(Table1[[#This Row],[sheet]],Prg!$A$7:$F$31,6,FALSE)=Prg!$O$2,VLOOKUP(Table1[[#This Row],[sheet]],Prg!$A$7:$F$31,6,FALSE)=Prg!$O$3),"Yes","No")</f>
        <v>No</v>
      </c>
      <c r="AB2785" s="66">
        <v>2024</v>
      </c>
      <c r="AC2785" s="72">
        <v>17</v>
      </c>
      <c r="AD2785" s="66">
        <f ca="1">IF(ISERROR(VLOOKUP(Table1[[#This Row],[item]],INDIRECT("'"&amp;Table1[[#This Row],[sheet]]&amp;"'!$A$8:$T$42"),Table1[[#This Row],[r]],FALSE)),"",VLOOKUP(Table1[[#This Row],[item]],INDIRECT("'"&amp;Table1[[#This Row],[sheet]]&amp;"'!$A$8:$T$42"),Table1[[#This Row],[r]],FALSE))</f>
        <v>0</v>
      </c>
      <c r="AE2785" s="72" t="str">
        <f>IF(VLOOKUP(Table1[[#This Row],[sheet]],Prg!$A$7:$J$31,10,FALSE)="","",VLOOKUP(Table1[[#This Row],[sheet]],Prg!$A$7:$J$31,10,FALSE)*1)</f>
        <v/>
      </c>
      <c r="AF2785" s="72">
        <f>VLOOKUP(Table1[[#This Row],[sheet]],Prg!$A$7:$J$31,5,FALSE)</f>
        <v>0</v>
      </c>
      <c r="AG2785" s="72">
        <f>ROW()</f>
        <v>2785</v>
      </c>
    </row>
    <row r="2786" spans="24:33" hidden="1" x14ac:dyDescent="0.3">
      <c r="X2786" s="66">
        <v>16</v>
      </c>
      <c r="Y2786" s="66" t="s">
        <v>477</v>
      </c>
      <c r="Z2786" s="66" t="s">
        <v>25</v>
      </c>
      <c r="AA2786" s="66" t="str">
        <f>IF(OR(VLOOKUP(Table1[[#This Row],[sheet]],Prg!$A$7:$F$31,6,FALSE)=Prg!$O$2,VLOOKUP(Table1[[#This Row],[sheet]],Prg!$A$7:$F$31,6,FALSE)=Prg!$O$3),"Yes","No")</f>
        <v>No</v>
      </c>
      <c r="AB2786" s="66">
        <v>2024</v>
      </c>
      <c r="AC2786" s="72">
        <v>17</v>
      </c>
      <c r="AD2786" s="66">
        <f ca="1">IF(ISERROR(VLOOKUP(Table1[[#This Row],[item]],INDIRECT("'"&amp;Table1[[#This Row],[sheet]]&amp;"'!$A$8:$T$42"),Table1[[#This Row],[r]],FALSE)),"",VLOOKUP(Table1[[#This Row],[item]],INDIRECT("'"&amp;Table1[[#This Row],[sheet]]&amp;"'!$A$8:$T$42"),Table1[[#This Row],[r]],FALSE))</f>
        <v>0</v>
      </c>
      <c r="AE2786" s="72" t="str">
        <f>IF(VLOOKUP(Table1[[#This Row],[sheet]],Prg!$A$7:$J$31,10,FALSE)="","",VLOOKUP(Table1[[#This Row],[sheet]],Prg!$A$7:$J$31,10,FALSE)*1)</f>
        <v/>
      </c>
      <c r="AF2786" s="72">
        <f>VLOOKUP(Table1[[#This Row],[sheet]],Prg!$A$7:$J$31,5,FALSE)</f>
        <v>0</v>
      </c>
      <c r="AG2786" s="72">
        <f>ROW()</f>
        <v>2786</v>
      </c>
    </row>
    <row r="2787" spans="24:33" hidden="1" x14ac:dyDescent="0.3">
      <c r="X2787" s="66">
        <v>16</v>
      </c>
      <c r="Y2787" s="66" t="s">
        <v>478</v>
      </c>
      <c r="Z2787" s="66" t="s">
        <v>26</v>
      </c>
      <c r="AA2787" s="66" t="str">
        <f>IF(OR(VLOOKUP(Table1[[#This Row],[sheet]],Prg!$A$7:$F$31,6,FALSE)=Prg!$O$2,VLOOKUP(Table1[[#This Row],[sheet]],Prg!$A$7:$F$31,6,FALSE)=Prg!$O$3),"Yes","No")</f>
        <v>No</v>
      </c>
      <c r="AB2787" s="66">
        <v>2024</v>
      </c>
      <c r="AC2787" s="72">
        <v>17</v>
      </c>
      <c r="AD2787" s="66">
        <f ca="1">IF(ISERROR(VLOOKUP(Table1[[#This Row],[item]],INDIRECT("'"&amp;Table1[[#This Row],[sheet]]&amp;"'!$A$8:$T$42"),Table1[[#This Row],[r]],FALSE)),"",VLOOKUP(Table1[[#This Row],[item]],INDIRECT("'"&amp;Table1[[#This Row],[sheet]]&amp;"'!$A$8:$T$42"),Table1[[#This Row],[r]],FALSE))</f>
        <v>0</v>
      </c>
      <c r="AE2787" s="72" t="str">
        <f>IF(VLOOKUP(Table1[[#This Row],[sheet]],Prg!$A$7:$J$31,10,FALSE)="","",VLOOKUP(Table1[[#This Row],[sheet]],Prg!$A$7:$J$31,10,FALSE)*1)</f>
        <v/>
      </c>
      <c r="AF2787" s="72">
        <f>VLOOKUP(Table1[[#This Row],[sheet]],Prg!$A$7:$J$31,5,FALSE)</f>
        <v>0</v>
      </c>
      <c r="AG2787" s="72">
        <f>ROW()</f>
        <v>2787</v>
      </c>
    </row>
    <row r="2788" spans="24:33" hidden="1" x14ac:dyDescent="0.3">
      <c r="X2788" s="66">
        <v>16</v>
      </c>
      <c r="Y2788" s="66" t="s">
        <v>479</v>
      </c>
      <c r="Z2788" s="66" t="s">
        <v>27</v>
      </c>
      <c r="AA2788" s="66" t="str">
        <f>IF(OR(VLOOKUP(Table1[[#This Row],[sheet]],Prg!$A$7:$F$31,6,FALSE)=Prg!$O$2,VLOOKUP(Table1[[#This Row],[sheet]],Prg!$A$7:$F$31,6,FALSE)=Prg!$O$3),"Yes","No")</f>
        <v>No</v>
      </c>
      <c r="AB2788" s="66">
        <v>2024</v>
      </c>
      <c r="AC2788" s="72">
        <v>17</v>
      </c>
      <c r="AD2788" s="66">
        <f ca="1">IF(ISERROR(VLOOKUP(Table1[[#This Row],[item]],INDIRECT("'"&amp;Table1[[#This Row],[sheet]]&amp;"'!$A$8:$T$42"),Table1[[#This Row],[r]],FALSE)),"",VLOOKUP(Table1[[#This Row],[item]],INDIRECT("'"&amp;Table1[[#This Row],[sheet]]&amp;"'!$A$8:$T$42"),Table1[[#This Row],[r]],FALSE))</f>
        <v>0</v>
      </c>
      <c r="AE2788" s="72" t="str">
        <f>IF(VLOOKUP(Table1[[#This Row],[sheet]],Prg!$A$7:$J$31,10,FALSE)="","",VLOOKUP(Table1[[#This Row],[sheet]],Prg!$A$7:$J$31,10,FALSE)*1)</f>
        <v/>
      </c>
      <c r="AF2788" s="72">
        <f>VLOOKUP(Table1[[#This Row],[sheet]],Prg!$A$7:$J$31,5,FALSE)</f>
        <v>0</v>
      </c>
      <c r="AG2788" s="72">
        <f>ROW()</f>
        <v>2788</v>
      </c>
    </row>
    <row r="2789" spans="24:33" hidden="1" x14ac:dyDescent="0.3">
      <c r="X2789" s="66">
        <v>16</v>
      </c>
      <c r="Y2789" s="66" t="s">
        <v>475</v>
      </c>
      <c r="Z2789" s="66" t="s">
        <v>28</v>
      </c>
      <c r="AA2789" s="66" t="str">
        <f>IF(OR(VLOOKUP(Table1[[#This Row],[sheet]],Prg!$A$7:$F$31,6,FALSE)=Prg!$O$2,VLOOKUP(Table1[[#This Row],[sheet]],Prg!$A$7:$F$31,6,FALSE)=Prg!$O$3),"Yes","No")</f>
        <v>No</v>
      </c>
      <c r="AB2789" s="66">
        <v>2024</v>
      </c>
      <c r="AC2789" s="72">
        <v>17</v>
      </c>
      <c r="AD2789" s="66">
        <f ca="1">IF(ISERROR(VLOOKUP(Table1[[#This Row],[item]],INDIRECT("'"&amp;Table1[[#This Row],[sheet]]&amp;"'!$A$8:$T$42"),Table1[[#This Row],[r]],FALSE)),"",VLOOKUP(Table1[[#This Row],[item]],INDIRECT("'"&amp;Table1[[#This Row],[sheet]]&amp;"'!$A$8:$T$42"),Table1[[#This Row],[r]],FALSE))</f>
        <v>0</v>
      </c>
      <c r="AE2789" s="72" t="str">
        <f>IF(VLOOKUP(Table1[[#This Row],[sheet]],Prg!$A$7:$J$31,10,FALSE)="","",VLOOKUP(Table1[[#This Row],[sheet]],Prg!$A$7:$J$31,10,FALSE)*1)</f>
        <v/>
      </c>
      <c r="AF2789" s="72">
        <f>VLOOKUP(Table1[[#This Row],[sheet]],Prg!$A$7:$J$31,5,FALSE)</f>
        <v>0</v>
      </c>
      <c r="AG2789" s="72">
        <f>ROW()</f>
        <v>2789</v>
      </c>
    </row>
    <row r="2790" spans="24:33" hidden="1" x14ac:dyDescent="0.3">
      <c r="X2790" s="66">
        <v>16</v>
      </c>
      <c r="Y2790" s="66" t="s">
        <v>480</v>
      </c>
      <c r="Z2790" s="66" t="s">
        <v>29</v>
      </c>
      <c r="AA2790" s="66" t="str">
        <f>IF(OR(VLOOKUP(Table1[[#This Row],[sheet]],Prg!$A$7:$F$31,6,FALSE)=Prg!$O$2,VLOOKUP(Table1[[#This Row],[sheet]],Prg!$A$7:$F$31,6,FALSE)=Prg!$O$3),"Yes","No")</f>
        <v>No</v>
      </c>
      <c r="AB2790" s="66">
        <v>2024</v>
      </c>
      <c r="AC2790" s="72">
        <v>17</v>
      </c>
      <c r="AD2790" s="66">
        <f ca="1">IF(ISERROR(VLOOKUP(Table1[[#This Row],[item]],INDIRECT("'"&amp;Table1[[#This Row],[sheet]]&amp;"'!$A$8:$T$42"),Table1[[#This Row],[r]],FALSE)),"",VLOOKUP(Table1[[#This Row],[item]],INDIRECT("'"&amp;Table1[[#This Row],[sheet]]&amp;"'!$A$8:$T$42"),Table1[[#This Row],[r]],FALSE))</f>
        <v>0</v>
      </c>
      <c r="AE2790" s="72" t="str">
        <f>IF(VLOOKUP(Table1[[#This Row],[sheet]],Prg!$A$7:$J$31,10,FALSE)="","",VLOOKUP(Table1[[#This Row],[sheet]],Prg!$A$7:$J$31,10,FALSE)*1)</f>
        <v/>
      </c>
      <c r="AF2790" s="72">
        <f>VLOOKUP(Table1[[#This Row],[sheet]],Prg!$A$7:$J$31,5,FALSE)</f>
        <v>0</v>
      </c>
      <c r="AG2790" s="72">
        <f>ROW()</f>
        <v>2790</v>
      </c>
    </row>
    <row r="2791" spans="24:33" hidden="1" x14ac:dyDescent="0.3">
      <c r="X2791" s="66">
        <v>16</v>
      </c>
      <c r="Y2791" s="66" t="s">
        <v>481</v>
      </c>
      <c r="Z2791" s="66" t="s">
        <v>30</v>
      </c>
      <c r="AA2791" s="66" t="str">
        <f>IF(OR(VLOOKUP(Table1[[#This Row],[sheet]],Prg!$A$7:$F$31,6,FALSE)=Prg!$O$2,VLOOKUP(Table1[[#This Row],[sheet]],Prg!$A$7:$F$31,6,FALSE)=Prg!$O$3),"Yes","No")</f>
        <v>No</v>
      </c>
      <c r="AB2791" s="66">
        <v>2024</v>
      </c>
      <c r="AC2791" s="72">
        <v>17</v>
      </c>
      <c r="AD2791" s="66">
        <f ca="1">IF(ISERROR(VLOOKUP(Table1[[#This Row],[item]],INDIRECT("'"&amp;Table1[[#This Row],[sheet]]&amp;"'!$A$8:$T$42"),Table1[[#This Row],[r]],FALSE)),"",VLOOKUP(Table1[[#This Row],[item]],INDIRECT("'"&amp;Table1[[#This Row],[sheet]]&amp;"'!$A$8:$T$42"),Table1[[#This Row],[r]],FALSE))</f>
        <v>0</v>
      </c>
      <c r="AE2791" s="72" t="str">
        <f>IF(VLOOKUP(Table1[[#This Row],[sheet]],Prg!$A$7:$J$31,10,FALSE)="","",VLOOKUP(Table1[[#This Row],[sheet]],Prg!$A$7:$J$31,10,FALSE)*1)</f>
        <v/>
      </c>
      <c r="AF2791" s="72">
        <f>VLOOKUP(Table1[[#This Row],[sheet]],Prg!$A$7:$J$31,5,FALSE)</f>
        <v>0</v>
      </c>
      <c r="AG2791" s="72">
        <f>ROW()</f>
        <v>2791</v>
      </c>
    </row>
    <row r="2792" spans="24:33" hidden="1" x14ac:dyDescent="0.3">
      <c r="X2792" s="66">
        <v>16</v>
      </c>
      <c r="Y2792" s="66" t="s">
        <v>482</v>
      </c>
      <c r="Z2792" s="66" t="s">
        <v>27</v>
      </c>
      <c r="AA2792" s="66" t="str">
        <f>IF(OR(VLOOKUP(Table1[[#This Row],[sheet]],Prg!$A$7:$F$31,6,FALSE)=Prg!$O$2,VLOOKUP(Table1[[#This Row],[sheet]],Prg!$A$7:$F$31,6,FALSE)=Prg!$O$3),"Yes","No")</f>
        <v>No</v>
      </c>
      <c r="AB2792" s="66">
        <v>2024</v>
      </c>
      <c r="AC2792" s="72">
        <v>17</v>
      </c>
      <c r="AD2792" s="66">
        <f ca="1">IF(ISERROR(VLOOKUP(Table1[[#This Row],[item]],INDIRECT("'"&amp;Table1[[#This Row],[sheet]]&amp;"'!$A$8:$T$42"),Table1[[#This Row],[r]],FALSE)),"",VLOOKUP(Table1[[#This Row],[item]],INDIRECT("'"&amp;Table1[[#This Row],[sheet]]&amp;"'!$A$8:$T$42"),Table1[[#This Row],[r]],FALSE))</f>
        <v>0</v>
      </c>
      <c r="AE2792" s="72" t="str">
        <f>IF(VLOOKUP(Table1[[#This Row],[sheet]],Prg!$A$7:$J$31,10,FALSE)="","",VLOOKUP(Table1[[#This Row],[sheet]],Prg!$A$7:$J$31,10,FALSE)*1)</f>
        <v/>
      </c>
      <c r="AF2792" s="72">
        <f>VLOOKUP(Table1[[#This Row],[sheet]],Prg!$A$7:$J$31,5,FALSE)</f>
        <v>0</v>
      </c>
      <c r="AG2792" s="72">
        <f>ROW()</f>
        <v>2792</v>
      </c>
    </row>
    <row r="2793" spans="24:33" hidden="1" x14ac:dyDescent="0.3">
      <c r="X2793" s="66">
        <v>16</v>
      </c>
      <c r="Y2793" s="66" t="s">
        <v>476</v>
      </c>
      <c r="Z2793" s="66" t="s">
        <v>469</v>
      </c>
      <c r="AA2793" s="66" t="str">
        <f>IF(OR(VLOOKUP(Table1[[#This Row],[sheet]],Prg!$A$7:$F$31,6,FALSE)=Prg!$O$2,VLOOKUP(Table1[[#This Row],[sheet]],Prg!$A$7:$F$31,6,FALSE)=Prg!$O$3),"Yes","No")</f>
        <v>No</v>
      </c>
      <c r="AB2793" s="66">
        <v>2024</v>
      </c>
      <c r="AC2793" s="72">
        <v>17</v>
      </c>
      <c r="AD2793" s="66">
        <f ca="1">IF(ISERROR(VLOOKUP(Table1[[#This Row],[item]],INDIRECT("'"&amp;Table1[[#This Row],[sheet]]&amp;"'!$A$8:$T$42"),Table1[[#This Row],[r]],FALSE)),"",VLOOKUP(Table1[[#This Row],[item]],INDIRECT("'"&amp;Table1[[#This Row],[sheet]]&amp;"'!$A$8:$T$42"),Table1[[#This Row],[r]],FALSE))</f>
        <v>0</v>
      </c>
      <c r="AE2793" s="72" t="str">
        <f>IF(VLOOKUP(Table1[[#This Row],[sheet]],Prg!$A$7:$J$31,10,FALSE)="","",VLOOKUP(Table1[[#This Row],[sheet]],Prg!$A$7:$J$31,10,FALSE)*1)</f>
        <v/>
      </c>
      <c r="AF2793" s="72">
        <f>VLOOKUP(Table1[[#This Row],[sheet]],Prg!$A$7:$J$31,5,FALSE)</f>
        <v>0</v>
      </c>
      <c r="AG2793" s="72">
        <f>ROW()</f>
        <v>2793</v>
      </c>
    </row>
    <row r="2794" spans="24:33" hidden="1" x14ac:dyDescent="0.3">
      <c r="X2794" s="66">
        <v>16</v>
      </c>
      <c r="Y2794" s="66" t="s">
        <v>483</v>
      </c>
      <c r="Z2794" s="66" t="s">
        <v>470</v>
      </c>
      <c r="AA2794" s="66" t="str">
        <f>IF(OR(VLOOKUP(Table1[[#This Row],[sheet]],Prg!$A$7:$F$31,6,FALSE)=Prg!$O$2,VLOOKUP(Table1[[#This Row],[sheet]],Prg!$A$7:$F$31,6,FALSE)=Prg!$O$3),"Yes","No")</f>
        <v>No</v>
      </c>
      <c r="AB2794" s="66">
        <v>2024</v>
      </c>
      <c r="AC2794" s="72">
        <v>17</v>
      </c>
      <c r="AD2794" s="66">
        <f ca="1">IF(ISERROR(VLOOKUP(Table1[[#This Row],[item]],INDIRECT("'"&amp;Table1[[#This Row],[sheet]]&amp;"'!$A$8:$T$42"),Table1[[#This Row],[r]],FALSE)),"",VLOOKUP(Table1[[#This Row],[item]],INDIRECT("'"&amp;Table1[[#This Row],[sheet]]&amp;"'!$A$8:$T$42"),Table1[[#This Row],[r]],FALSE))</f>
        <v>0</v>
      </c>
      <c r="AE2794" s="72" t="str">
        <f>IF(VLOOKUP(Table1[[#This Row],[sheet]],Prg!$A$7:$J$31,10,FALSE)="","",VLOOKUP(Table1[[#This Row],[sheet]],Prg!$A$7:$J$31,10,FALSE)*1)</f>
        <v/>
      </c>
      <c r="AF2794" s="72">
        <f>VLOOKUP(Table1[[#This Row],[sheet]],Prg!$A$7:$J$31,5,FALSE)</f>
        <v>0</v>
      </c>
      <c r="AG2794" s="72">
        <f>ROW()</f>
        <v>2794</v>
      </c>
    </row>
    <row r="2795" spans="24:33" hidden="1" x14ac:dyDescent="0.3">
      <c r="X2795" s="66">
        <v>16</v>
      </c>
      <c r="Y2795" s="66" t="s">
        <v>484</v>
      </c>
      <c r="Z2795" s="66" t="s">
        <v>471</v>
      </c>
      <c r="AA2795" s="66" t="str">
        <f>IF(OR(VLOOKUP(Table1[[#This Row],[sheet]],Prg!$A$7:$F$31,6,FALSE)=Prg!$O$2,VLOOKUP(Table1[[#This Row],[sheet]],Prg!$A$7:$F$31,6,FALSE)=Prg!$O$3),"Yes","No")</f>
        <v>No</v>
      </c>
      <c r="AB2795" s="66">
        <v>2024</v>
      </c>
      <c r="AC2795" s="72">
        <v>17</v>
      </c>
      <c r="AD2795" s="66">
        <f ca="1">IF(ISERROR(VLOOKUP(Table1[[#This Row],[item]],INDIRECT("'"&amp;Table1[[#This Row],[sheet]]&amp;"'!$A$8:$T$42"),Table1[[#This Row],[r]],FALSE)),"",VLOOKUP(Table1[[#This Row],[item]],INDIRECT("'"&amp;Table1[[#This Row],[sheet]]&amp;"'!$A$8:$T$42"),Table1[[#This Row],[r]],FALSE))</f>
        <v>0</v>
      </c>
      <c r="AE2795" s="72" t="str">
        <f>IF(VLOOKUP(Table1[[#This Row],[sheet]],Prg!$A$7:$J$31,10,FALSE)="","",VLOOKUP(Table1[[#This Row],[sheet]],Prg!$A$7:$J$31,10,FALSE)*1)</f>
        <v/>
      </c>
      <c r="AF2795" s="72">
        <f>VLOOKUP(Table1[[#This Row],[sheet]],Prg!$A$7:$J$31,5,FALSE)</f>
        <v>0</v>
      </c>
      <c r="AG2795" s="72">
        <f>ROW()</f>
        <v>2795</v>
      </c>
    </row>
    <row r="2796" spans="24:33" hidden="1" x14ac:dyDescent="0.3">
      <c r="X2796" s="66">
        <v>16</v>
      </c>
      <c r="Y2796" s="66" t="s">
        <v>485</v>
      </c>
      <c r="Z2796" s="66" t="s">
        <v>472</v>
      </c>
      <c r="AA2796" s="66" t="str">
        <f>IF(OR(VLOOKUP(Table1[[#This Row],[sheet]],Prg!$A$7:$F$31,6,FALSE)=Prg!$O$2,VLOOKUP(Table1[[#This Row],[sheet]],Prg!$A$7:$F$31,6,FALSE)=Prg!$O$3),"Yes","No")</f>
        <v>No</v>
      </c>
      <c r="AB2796" s="66">
        <v>2024</v>
      </c>
      <c r="AC2796" s="72">
        <v>17</v>
      </c>
      <c r="AD2796" s="66">
        <f ca="1">IF(ISERROR(VLOOKUP(Table1[[#This Row],[item]],INDIRECT("'"&amp;Table1[[#This Row],[sheet]]&amp;"'!$A$8:$T$42"),Table1[[#This Row],[r]],FALSE)),"",VLOOKUP(Table1[[#This Row],[item]],INDIRECT("'"&amp;Table1[[#This Row],[sheet]]&amp;"'!$A$8:$T$42"),Table1[[#This Row],[r]],FALSE))</f>
        <v>0</v>
      </c>
      <c r="AE2796" s="72" t="str">
        <f>IF(VLOOKUP(Table1[[#This Row],[sheet]],Prg!$A$7:$J$31,10,FALSE)="","",VLOOKUP(Table1[[#This Row],[sheet]],Prg!$A$7:$J$31,10,FALSE)*1)</f>
        <v/>
      </c>
      <c r="AF2796" s="72">
        <f>VLOOKUP(Table1[[#This Row],[sheet]],Prg!$A$7:$J$31,5,FALSE)</f>
        <v>0</v>
      </c>
      <c r="AG2796" s="72">
        <f>ROW()</f>
        <v>2796</v>
      </c>
    </row>
    <row r="2797" spans="24:33" hidden="1" x14ac:dyDescent="0.3">
      <c r="X2797" s="66">
        <v>16</v>
      </c>
      <c r="Y2797" s="66" t="s">
        <v>486</v>
      </c>
      <c r="Z2797" s="66" t="s">
        <v>31</v>
      </c>
      <c r="AA2797" s="66" t="str">
        <f>IF(OR(VLOOKUP(Table1[[#This Row],[sheet]],Prg!$A$7:$F$31,6,FALSE)=Prg!$O$2,VLOOKUP(Table1[[#This Row],[sheet]],Prg!$A$7:$F$31,6,FALSE)=Prg!$O$3),"Yes","No")</f>
        <v>No</v>
      </c>
      <c r="AB2797" s="66">
        <v>2024</v>
      </c>
      <c r="AC2797" s="72">
        <v>17</v>
      </c>
      <c r="AD2797" s="66">
        <f ca="1">IF(ISERROR(VLOOKUP(Table1[[#This Row],[item]],INDIRECT("'"&amp;Table1[[#This Row],[sheet]]&amp;"'!$A$8:$T$42"),Table1[[#This Row],[r]],FALSE)),"",VLOOKUP(Table1[[#This Row],[item]],INDIRECT("'"&amp;Table1[[#This Row],[sheet]]&amp;"'!$A$8:$T$42"),Table1[[#This Row],[r]],FALSE))</f>
        <v>0</v>
      </c>
      <c r="AE2797" s="72" t="str">
        <f>IF(VLOOKUP(Table1[[#This Row],[sheet]],Prg!$A$7:$J$31,10,FALSE)="","",VLOOKUP(Table1[[#This Row],[sheet]],Prg!$A$7:$J$31,10,FALSE)*1)</f>
        <v/>
      </c>
      <c r="AF2797" s="72">
        <f>VLOOKUP(Table1[[#This Row],[sheet]],Prg!$A$7:$J$31,5,FALSE)</f>
        <v>0</v>
      </c>
      <c r="AG2797" s="72">
        <f>ROW()</f>
        <v>2797</v>
      </c>
    </row>
    <row r="2798" spans="24:33" hidden="1" x14ac:dyDescent="0.3">
      <c r="X2798" s="66">
        <v>16</v>
      </c>
      <c r="Y2798" s="70" t="s">
        <v>487</v>
      </c>
      <c r="Z2798" s="70" t="s">
        <v>12</v>
      </c>
      <c r="AA2798" s="70" t="str">
        <f>IF(OR(VLOOKUP(Table1[[#This Row],[sheet]],Prg!$A$7:$F$31,6,FALSE)=Prg!$O$2,VLOOKUP(Table1[[#This Row],[sheet]],Prg!$A$7:$F$31,6,FALSE)=Prg!$O$3),"Yes","No")</f>
        <v>No</v>
      </c>
      <c r="AB2798" s="70">
        <v>2025</v>
      </c>
      <c r="AC2798" s="72">
        <v>18</v>
      </c>
      <c r="AD2798" s="66">
        <f ca="1">IF(ISERROR(VLOOKUP(Table1[[#This Row],[item]],INDIRECT("'"&amp;Table1[[#This Row],[sheet]]&amp;"'!$A$8:$T$42"),Table1[[#This Row],[r]],FALSE)),"",VLOOKUP(Table1[[#This Row],[item]],INDIRECT("'"&amp;Table1[[#This Row],[sheet]]&amp;"'!$A$8:$T$42"),Table1[[#This Row],[r]],FALSE))</f>
        <v>0</v>
      </c>
      <c r="AE2798" s="72" t="str">
        <f>IF(VLOOKUP(Table1[[#This Row],[sheet]],Prg!$A$7:$J$31,10,FALSE)="","",VLOOKUP(Table1[[#This Row],[sheet]],Prg!$A$7:$J$31,10,FALSE)*1)</f>
        <v/>
      </c>
      <c r="AF2798" s="72">
        <f>VLOOKUP(Table1[[#This Row],[sheet]],Prg!$A$7:$J$31,5,FALSE)</f>
        <v>0</v>
      </c>
      <c r="AG2798" s="72">
        <f>ROW()</f>
        <v>2798</v>
      </c>
    </row>
    <row r="2799" spans="24:33" hidden="1" x14ac:dyDescent="0.3">
      <c r="X2799" s="66">
        <v>16</v>
      </c>
      <c r="Y2799" s="66" t="s">
        <v>488</v>
      </c>
      <c r="Z2799" s="66" t="s">
        <v>13</v>
      </c>
      <c r="AA2799" s="66" t="str">
        <f>IF(OR(VLOOKUP(Table1[[#This Row],[sheet]],Prg!$A$7:$F$31,6,FALSE)=Prg!$O$2,VLOOKUP(Table1[[#This Row],[sheet]],Prg!$A$7:$F$31,6,FALSE)=Prg!$O$3),"Yes","No")</f>
        <v>No</v>
      </c>
      <c r="AB2799" s="66">
        <v>2025</v>
      </c>
      <c r="AC2799" s="72">
        <v>18</v>
      </c>
      <c r="AD2799" s="66">
        <f ca="1">IF(ISERROR(VLOOKUP(Table1[[#This Row],[item]],INDIRECT("'"&amp;Table1[[#This Row],[sheet]]&amp;"'!$A$8:$T$42"),Table1[[#This Row],[r]],FALSE)),"",VLOOKUP(Table1[[#This Row],[item]],INDIRECT("'"&amp;Table1[[#This Row],[sheet]]&amp;"'!$A$8:$T$42"),Table1[[#This Row],[r]],FALSE))</f>
        <v>0</v>
      </c>
      <c r="AE2799" s="72" t="str">
        <f>IF(VLOOKUP(Table1[[#This Row],[sheet]],Prg!$A$7:$J$31,10,FALSE)="","",VLOOKUP(Table1[[#This Row],[sheet]],Prg!$A$7:$J$31,10,FALSE)*1)</f>
        <v/>
      </c>
      <c r="AF2799" s="72">
        <f>VLOOKUP(Table1[[#This Row],[sheet]],Prg!$A$7:$J$31,5,FALSE)</f>
        <v>0</v>
      </c>
      <c r="AG2799" s="72">
        <f>ROW()</f>
        <v>2799</v>
      </c>
    </row>
    <row r="2800" spans="24:33" hidden="1" x14ac:dyDescent="0.3">
      <c r="X2800" s="66">
        <v>16</v>
      </c>
      <c r="Y2800" s="66" t="s">
        <v>489</v>
      </c>
      <c r="Z2800" s="66" t="s">
        <v>14</v>
      </c>
      <c r="AA2800" s="66" t="str">
        <f>IF(OR(VLOOKUP(Table1[[#This Row],[sheet]],Prg!$A$7:$F$31,6,FALSE)=Prg!$O$2,VLOOKUP(Table1[[#This Row],[sheet]],Prg!$A$7:$F$31,6,FALSE)=Prg!$O$3),"Yes","No")</f>
        <v>No</v>
      </c>
      <c r="AB2800" s="66">
        <v>2025</v>
      </c>
      <c r="AC2800" s="72">
        <v>18</v>
      </c>
      <c r="AD2800" s="66">
        <f ca="1">IF(ISERROR(VLOOKUP(Table1[[#This Row],[item]],INDIRECT("'"&amp;Table1[[#This Row],[sheet]]&amp;"'!$A$8:$T$42"),Table1[[#This Row],[r]],FALSE)),"",VLOOKUP(Table1[[#This Row],[item]],INDIRECT("'"&amp;Table1[[#This Row],[sheet]]&amp;"'!$A$8:$T$42"),Table1[[#This Row],[r]],FALSE))</f>
        <v>0</v>
      </c>
      <c r="AE2800" s="72" t="str">
        <f>IF(VLOOKUP(Table1[[#This Row],[sheet]],Prg!$A$7:$J$31,10,FALSE)="","",VLOOKUP(Table1[[#This Row],[sheet]],Prg!$A$7:$J$31,10,FALSE)*1)</f>
        <v/>
      </c>
      <c r="AF2800" s="72">
        <f>VLOOKUP(Table1[[#This Row],[sheet]],Prg!$A$7:$J$31,5,FALSE)</f>
        <v>0</v>
      </c>
      <c r="AG2800" s="72">
        <f>ROW()</f>
        <v>2800</v>
      </c>
    </row>
    <row r="2801" spans="24:33" hidden="1" x14ac:dyDescent="0.3">
      <c r="X2801" s="66">
        <v>16</v>
      </c>
      <c r="Y2801" s="66" t="s">
        <v>490</v>
      </c>
      <c r="Z2801" s="66" t="s">
        <v>464</v>
      </c>
      <c r="AA2801" s="66" t="str">
        <f>IF(OR(VLOOKUP(Table1[[#This Row],[sheet]],Prg!$A$7:$F$31,6,FALSE)=Prg!$O$2,VLOOKUP(Table1[[#This Row],[sheet]],Prg!$A$7:$F$31,6,FALSE)=Prg!$O$3),"Yes","No")</f>
        <v>No</v>
      </c>
      <c r="AB2801" s="66">
        <v>2025</v>
      </c>
      <c r="AC2801" s="72">
        <v>18</v>
      </c>
      <c r="AD2801" s="66">
        <f ca="1">IF(ISERROR(VLOOKUP(Table1[[#This Row],[item]],INDIRECT("'"&amp;Table1[[#This Row],[sheet]]&amp;"'!$A$8:$T$42"),Table1[[#This Row],[r]],FALSE)),"",VLOOKUP(Table1[[#This Row],[item]],INDIRECT("'"&amp;Table1[[#This Row],[sheet]]&amp;"'!$A$8:$T$42"),Table1[[#This Row],[r]],FALSE))</f>
        <v>0</v>
      </c>
      <c r="AE2801" s="72" t="str">
        <f>IF(VLOOKUP(Table1[[#This Row],[sheet]],Prg!$A$7:$J$31,10,FALSE)="","",VLOOKUP(Table1[[#This Row],[sheet]],Prg!$A$7:$J$31,10,FALSE)*1)</f>
        <v/>
      </c>
      <c r="AF2801" s="72">
        <f>VLOOKUP(Table1[[#This Row],[sheet]],Prg!$A$7:$J$31,5,FALSE)</f>
        <v>0</v>
      </c>
      <c r="AG2801" s="72">
        <f>ROW()</f>
        <v>2801</v>
      </c>
    </row>
    <row r="2802" spans="24:33" hidden="1" x14ac:dyDescent="0.3">
      <c r="X2802" s="66">
        <v>16</v>
      </c>
      <c r="Y2802" s="66" t="s">
        <v>491</v>
      </c>
      <c r="Z2802" s="66" t="s">
        <v>15</v>
      </c>
      <c r="AA2802" s="66" t="str">
        <f>IF(OR(VLOOKUP(Table1[[#This Row],[sheet]],Prg!$A$7:$F$31,6,FALSE)=Prg!$O$2,VLOOKUP(Table1[[#This Row],[sheet]],Prg!$A$7:$F$31,6,FALSE)=Prg!$O$3),"Yes","No")</f>
        <v>No</v>
      </c>
      <c r="AB2802" s="66">
        <v>2025</v>
      </c>
      <c r="AC2802" s="72">
        <v>18</v>
      </c>
      <c r="AD2802" s="66">
        <f ca="1">IF(ISERROR(VLOOKUP(Table1[[#This Row],[item]],INDIRECT("'"&amp;Table1[[#This Row],[sheet]]&amp;"'!$A$8:$T$42"),Table1[[#This Row],[r]],FALSE)),"",VLOOKUP(Table1[[#This Row],[item]],INDIRECT("'"&amp;Table1[[#This Row],[sheet]]&amp;"'!$A$8:$T$42"),Table1[[#This Row],[r]],FALSE))</f>
        <v>0</v>
      </c>
      <c r="AE2802" s="72" t="str">
        <f>IF(VLOOKUP(Table1[[#This Row],[sheet]],Prg!$A$7:$J$31,10,FALSE)="","",VLOOKUP(Table1[[#This Row],[sheet]],Prg!$A$7:$J$31,10,FALSE)*1)</f>
        <v/>
      </c>
      <c r="AF2802" s="72">
        <f>VLOOKUP(Table1[[#This Row],[sheet]],Prg!$A$7:$J$31,5,FALSE)</f>
        <v>0</v>
      </c>
      <c r="AG2802" s="72">
        <f>ROW()</f>
        <v>2802</v>
      </c>
    </row>
    <row r="2803" spans="24:33" hidden="1" x14ac:dyDescent="0.3">
      <c r="X2803" s="66">
        <v>16</v>
      </c>
      <c r="Y2803" s="66" t="s">
        <v>492</v>
      </c>
      <c r="Z2803" s="66" t="s">
        <v>16</v>
      </c>
      <c r="AA2803" s="66" t="str">
        <f>IF(OR(VLOOKUP(Table1[[#This Row],[sheet]],Prg!$A$7:$F$31,6,FALSE)=Prg!$O$2,VLOOKUP(Table1[[#This Row],[sheet]],Prg!$A$7:$F$31,6,FALSE)=Prg!$O$3),"Yes","No")</f>
        <v>No</v>
      </c>
      <c r="AB2803" s="66">
        <v>2025</v>
      </c>
      <c r="AC2803" s="72">
        <v>18</v>
      </c>
      <c r="AD2803" s="66">
        <f ca="1">IF(ISERROR(VLOOKUP(Table1[[#This Row],[item]],INDIRECT("'"&amp;Table1[[#This Row],[sheet]]&amp;"'!$A$8:$T$42"),Table1[[#This Row],[r]],FALSE)),"",VLOOKUP(Table1[[#This Row],[item]],INDIRECT("'"&amp;Table1[[#This Row],[sheet]]&amp;"'!$A$8:$T$42"),Table1[[#This Row],[r]],FALSE))</f>
        <v>0</v>
      </c>
      <c r="AE2803" s="72" t="str">
        <f>IF(VLOOKUP(Table1[[#This Row],[sheet]],Prg!$A$7:$J$31,10,FALSE)="","",VLOOKUP(Table1[[#This Row],[sheet]],Prg!$A$7:$J$31,10,FALSE)*1)</f>
        <v/>
      </c>
      <c r="AF2803" s="72">
        <f>VLOOKUP(Table1[[#This Row],[sheet]],Prg!$A$7:$J$31,5,FALSE)</f>
        <v>0</v>
      </c>
      <c r="AG2803" s="72">
        <f>ROW()</f>
        <v>2803</v>
      </c>
    </row>
    <row r="2804" spans="24:33" hidden="1" x14ac:dyDescent="0.3">
      <c r="X2804" s="66">
        <v>16</v>
      </c>
      <c r="Y2804" s="66" t="s">
        <v>493</v>
      </c>
      <c r="Z2804" s="66" t="s">
        <v>17</v>
      </c>
      <c r="AA2804" s="66" t="str">
        <f>IF(OR(VLOOKUP(Table1[[#This Row],[sheet]],Prg!$A$7:$F$31,6,FALSE)=Prg!$O$2,VLOOKUP(Table1[[#This Row],[sheet]],Prg!$A$7:$F$31,6,FALSE)=Prg!$O$3),"Yes","No")</f>
        <v>No</v>
      </c>
      <c r="AB2804" s="66">
        <v>2025</v>
      </c>
      <c r="AC2804" s="72">
        <v>18</v>
      </c>
      <c r="AD2804" s="66">
        <f ca="1">IF(ISERROR(VLOOKUP(Table1[[#This Row],[item]],INDIRECT("'"&amp;Table1[[#This Row],[sheet]]&amp;"'!$A$8:$T$42"),Table1[[#This Row],[r]],FALSE)),"",VLOOKUP(Table1[[#This Row],[item]],INDIRECT("'"&amp;Table1[[#This Row],[sheet]]&amp;"'!$A$8:$T$42"),Table1[[#This Row],[r]],FALSE))</f>
        <v>0</v>
      </c>
      <c r="AE2804" s="72" t="str">
        <f>IF(VLOOKUP(Table1[[#This Row],[sheet]],Prg!$A$7:$J$31,10,FALSE)="","",VLOOKUP(Table1[[#This Row],[sheet]],Prg!$A$7:$J$31,10,FALSE)*1)</f>
        <v/>
      </c>
      <c r="AF2804" s="72">
        <f>VLOOKUP(Table1[[#This Row],[sheet]],Prg!$A$7:$J$31,5,FALSE)</f>
        <v>0</v>
      </c>
      <c r="AG2804" s="72">
        <f>ROW()</f>
        <v>2804</v>
      </c>
    </row>
    <row r="2805" spans="24:33" hidden="1" x14ac:dyDescent="0.3">
      <c r="X2805" s="66">
        <v>16</v>
      </c>
      <c r="Y2805" s="66" t="s">
        <v>494</v>
      </c>
      <c r="Z2805" s="66" t="s">
        <v>465</v>
      </c>
      <c r="AA2805" s="66" t="str">
        <f>IF(OR(VLOOKUP(Table1[[#This Row],[sheet]],Prg!$A$7:$F$31,6,FALSE)=Prg!$O$2,VLOOKUP(Table1[[#This Row],[sheet]],Prg!$A$7:$F$31,6,FALSE)=Prg!$O$3),"Yes","No")</f>
        <v>No</v>
      </c>
      <c r="AB2805" s="66">
        <v>2025</v>
      </c>
      <c r="AC2805" s="72">
        <v>18</v>
      </c>
      <c r="AD2805" s="66">
        <f ca="1">IF(ISERROR(VLOOKUP(Table1[[#This Row],[item]],INDIRECT("'"&amp;Table1[[#This Row],[sheet]]&amp;"'!$A$8:$T$42"),Table1[[#This Row],[r]],FALSE)),"",VLOOKUP(Table1[[#This Row],[item]],INDIRECT("'"&amp;Table1[[#This Row],[sheet]]&amp;"'!$A$8:$T$42"),Table1[[#This Row],[r]],FALSE))</f>
        <v>0</v>
      </c>
      <c r="AE2805" s="72" t="str">
        <f>IF(VLOOKUP(Table1[[#This Row],[sheet]],Prg!$A$7:$J$31,10,FALSE)="","",VLOOKUP(Table1[[#This Row],[sheet]],Prg!$A$7:$J$31,10,FALSE)*1)</f>
        <v/>
      </c>
      <c r="AF2805" s="72">
        <f>VLOOKUP(Table1[[#This Row],[sheet]],Prg!$A$7:$J$31,5,FALSE)</f>
        <v>0</v>
      </c>
      <c r="AG2805" s="72">
        <f>ROW()</f>
        <v>2805</v>
      </c>
    </row>
    <row r="2806" spans="24:33" hidden="1" x14ac:dyDescent="0.3">
      <c r="X2806" s="66">
        <v>16</v>
      </c>
      <c r="Y2806" s="66" t="s">
        <v>495</v>
      </c>
      <c r="Z2806" s="66" t="s">
        <v>18</v>
      </c>
      <c r="AA2806" s="66" t="str">
        <f>IF(OR(VLOOKUP(Table1[[#This Row],[sheet]],Prg!$A$7:$F$31,6,FALSE)=Prg!$O$2,VLOOKUP(Table1[[#This Row],[sheet]],Prg!$A$7:$F$31,6,FALSE)=Prg!$O$3),"Yes","No")</f>
        <v>No</v>
      </c>
      <c r="AB2806" s="66">
        <v>2025</v>
      </c>
      <c r="AC2806" s="72">
        <v>18</v>
      </c>
      <c r="AD2806" s="66">
        <f ca="1">IF(ISERROR(VLOOKUP(Table1[[#This Row],[item]],INDIRECT("'"&amp;Table1[[#This Row],[sheet]]&amp;"'!$A$8:$T$42"),Table1[[#This Row],[r]],FALSE)),"",VLOOKUP(Table1[[#This Row],[item]],INDIRECT("'"&amp;Table1[[#This Row],[sheet]]&amp;"'!$A$8:$T$42"),Table1[[#This Row],[r]],FALSE))</f>
        <v>0</v>
      </c>
      <c r="AE2806" s="72" t="str">
        <f>IF(VLOOKUP(Table1[[#This Row],[sheet]],Prg!$A$7:$J$31,10,FALSE)="","",VLOOKUP(Table1[[#This Row],[sheet]],Prg!$A$7:$J$31,10,FALSE)*1)</f>
        <v/>
      </c>
      <c r="AF2806" s="72">
        <f>VLOOKUP(Table1[[#This Row],[sheet]],Prg!$A$7:$J$31,5,FALSE)</f>
        <v>0</v>
      </c>
      <c r="AG2806" s="72">
        <f>ROW()</f>
        <v>2806</v>
      </c>
    </row>
    <row r="2807" spans="24:33" hidden="1" x14ac:dyDescent="0.3">
      <c r="X2807" s="66">
        <v>16</v>
      </c>
      <c r="Y2807" s="66" t="s">
        <v>496</v>
      </c>
      <c r="Z2807" s="66" t="s">
        <v>19</v>
      </c>
      <c r="AA2807" s="66" t="str">
        <f>IF(OR(VLOOKUP(Table1[[#This Row],[sheet]],Prg!$A$7:$F$31,6,FALSE)=Prg!$O$2,VLOOKUP(Table1[[#This Row],[sheet]],Prg!$A$7:$F$31,6,FALSE)=Prg!$O$3),"Yes","No")</f>
        <v>No</v>
      </c>
      <c r="AB2807" s="66">
        <v>2025</v>
      </c>
      <c r="AC2807" s="72">
        <v>18</v>
      </c>
      <c r="AD2807" s="66">
        <f ca="1">IF(ISERROR(VLOOKUP(Table1[[#This Row],[item]],INDIRECT("'"&amp;Table1[[#This Row],[sheet]]&amp;"'!$A$8:$T$42"),Table1[[#This Row],[r]],FALSE)),"",VLOOKUP(Table1[[#This Row],[item]],INDIRECT("'"&amp;Table1[[#This Row],[sheet]]&amp;"'!$A$8:$T$42"),Table1[[#This Row],[r]],FALSE))</f>
        <v>0</v>
      </c>
      <c r="AE2807" s="72" t="str">
        <f>IF(VLOOKUP(Table1[[#This Row],[sheet]],Prg!$A$7:$J$31,10,FALSE)="","",VLOOKUP(Table1[[#This Row],[sheet]],Prg!$A$7:$J$31,10,FALSE)*1)</f>
        <v/>
      </c>
      <c r="AF2807" s="72">
        <f>VLOOKUP(Table1[[#This Row],[sheet]],Prg!$A$7:$J$31,5,FALSE)</f>
        <v>0</v>
      </c>
      <c r="AG2807" s="72">
        <f>ROW()</f>
        <v>2807</v>
      </c>
    </row>
    <row r="2808" spans="24:33" hidden="1" x14ac:dyDescent="0.3">
      <c r="X2808" s="66">
        <v>16</v>
      </c>
      <c r="Y2808" s="66" t="s">
        <v>497</v>
      </c>
      <c r="Z2808" s="66" t="s">
        <v>20</v>
      </c>
      <c r="AA2808" s="66" t="str">
        <f>IF(OR(VLOOKUP(Table1[[#This Row],[sheet]],Prg!$A$7:$F$31,6,FALSE)=Prg!$O$2,VLOOKUP(Table1[[#This Row],[sheet]],Prg!$A$7:$F$31,6,FALSE)=Prg!$O$3),"Yes","No")</f>
        <v>No</v>
      </c>
      <c r="AB2808" s="66">
        <v>2025</v>
      </c>
      <c r="AC2808" s="72">
        <v>18</v>
      </c>
      <c r="AD2808" s="66">
        <f ca="1">IF(ISERROR(VLOOKUP(Table1[[#This Row],[item]],INDIRECT("'"&amp;Table1[[#This Row],[sheet]]&amp;"'!$A$8:$T$42"),Table1[[#This Row],[r]],FALSE)),"",VLOOKUP(Table1[[#This Row],[item]],INDIRECT("'"&amp;Table1[[#This Row],[sheet]]&amp;"'!$A$8:$T$42"),Table1[[#This Row],[r]],FALSE))</f>
        <v>0</v>
      </c>
      <c r="AE2808" s="72" t="str">
        <f>IF(VLOOKUP(Table1[[#This Row],[sheet]],Prg!$A$7:$J$31,10,FALSE)="","",VLOOKUP(Table1[[#This Row],[sheet]],Prg!$A$7:$J$31,10,FALSE)*1)</f>
        <v/>
      </c>
      <c r="AF2808" s="72">
        <f>VLOOKUP(Table1[[#This Row],[sheet]],Prg!$A$7:$J$31,5,FALSE)</f>
        <v>0</v>
      </c>
      <c r="AG2808" s="72">
        <f>ROW()</f>
        <v>2808</v>
      </c>
    </row>
    <row r="2809" spans="24:33" hidden="1" x14ac:dyDescent="0.3">
      <c r="X2809" s="66">
        <v>16</v>
      </c>
      <c r="Y2809" s="66" t="s">
        <v>498</v>
      </c>
      <c r="Z2809" s="66" t="s">
        <v>466</v>
      </c>
      <c r="AA2809" s="66" t="str">
        <f>IF(OR(VLOOKUP(Table1[[#This Row],[sheet]],Prg!$A$7:$F$31,6,FALSE)=Prg!$O$2,VLOOKUP(Table1[[#This Row],[sheet]],Prg!$A$7:$F$31,6,FALSE)=Prg!$O$3),"Yes","No")</f>
        <v>No</v>
      </c>
      <c r="AB2809" s="66">
        <v>2025</v>
      </c>
      <c r="AC2809" s="72">
        <v>18</v>
      </c>
      <c r="AD2809" s="66">
        <f ca="1">IF(ISERROR(VLOOKUP(Table1[[#This Row],[item]],INDIRECT("'"&amp;Table1[[#This Row],[sheet]]&amp;"'!$A$8:$T$42"),Table1[[#This Row],[r]],FALSE)),"",VLOOKUP(Table1[[#This Row],[item]],INDIRECT("'"&amp;Table1[[#This Row],[sheet]]&amp;"'!$A$8:$T$42"),Table1[[#This Row],[r]],FALSE))</f>
        <v>0</v>
      </c>
      <c r="AE2809" s="72" t="str">
        <f>IF(VLOOKUP(Table1[[#This Row],[sheet]],Prg!$A$7:$J$31,10,FALSE)="","",VLOOKUP(Table1[[#This Row],[sheet]],Prg!$A$7:$J$31,10,FALSE)*1)</f>
        <v/>
      </c>
      <c r="AF2809" s="72">
        <f>VLOOKUP(Table1[[#This Row],[sheet]],Prg!$A$7:$J$31,5,FALSE)</f>
        <v>0</v>
      </c>
      <c r="AG2809" s="72">
        <f>ROW()</f>
        <v>2809</v>
      </c>
    </row>
    <row r="2810" spans="24:33" hidden="1" x14ac:dyDescent="0.3">
      <c r="X2810" s="66">
        <v>16</v>
      </c>
      <c r="Y2810" s="66" t="s">
        <v>499</v>
      </c>
      <c r="Z2810" s="66" t="s">
        <v>21</v>
      </c>
      <c r="AA2810" s="66" t="str">
        <f>IF(OR(VLOOKUP(Table1[[#This Row],[sheet]],Prg!$A$7:$F$31,6,FALSE)=Prg!$O$2,VLOOKUP(Table1[[#This Row],[sheet]],Prg!$A$7:$F$31,6,FALSE)=Prg!$O$3),"Yes","No")</f>
        <v>No</v>
      </c>
      <c r="AB2810" s="66">
        <v>2025</v>
      </c>
      <c r="AC2810" s="72">
        <v>18</v>
      </c>
      <c r="AD2810" s="66">
        <f ca="1">IF(ISERROR(VLOOKUP(Table1[[#This Row],[item]],INDIRECT("'"&amp;Table1[[#This Row],[sheet]]&amp;"'!$A$8:$T$42"),Table1[[#This Row],[r]],FALSE)),"",VLOOKUP(Table1[[#This Row],[item]],INDIRECT("'"&amp;Table1[[#This Row],[sheet]]&amp;"'!$A$8:$T$42"),Table1[[#This Row],[r]],FALSE))</f>
        <v>0</v>
      </c>
      <c r="AE2810" s="72" t="str">
        <f>IF(VLOOKUP(Table1[[#This Row],[sheet]],Prg!$A$7:$J$31,10,FALSE)="","",VLOOKUP(Table1[[#This Row],[sheet]],Prg!$A$7:$J$31,10,FALSE)*1)</f>
        <v/>
      </c>
      <c r="AF2810" s="72">
        <f>VLOOKUP(Table1[[#This Row],[sheet]],Prg!$A$7:$J$31,5,FALSE)</f>
        <v>0</v>
      </c>
      <c r="AG2810" s="72">
        <f>ROW()</f>
        <v>2810</v>
      </c>
    </row>
    <row r="2811" spans="24:33" hidden="1" x14ac:dyDescent="0.3">
      <c r="X2811" s="66">
        <v>16</v>
      </c>
      <c r="Y2811" s="66" t="s">
        <v>500</v>
      </c>
      <c r="Z2811" s="66" t="s">
        <v>22</v>
      </c>
      <c r="AA2811" s="66" t="str">
        <f>IF(OR(VLOOKUP(Table1[[#This Row],[sheet]],Prg!$A$7:$F$31,6,FALSE)=Prg!$O$2,VLOOKUP(Table1[[#This Row],[sheet]],Prg!$A$7:$F$31,6,FALSE)=Prg!$O$3),"Yes","No")</f>
        <v>No</v>
      </c>
      <c r="AB2811" s="66">
        <v>2025</v>
      </c>
      <c r="AC2811" s="72">
        <v>18</v>
      </c>
      <c r="AD2811" s="66">
        <f ca="1">IF(ISERROR(VLOOKUP(Table1[[#This Row],[item]],INDIRECT("'"&amp;Table1[[#This Row],[sheet]]&amp;"'!$A$8:$T$42"),Table1[[#This Row],[r]],FALSE)),"",VLOOKUP(Table1[[#This Row],[item]],INDIRECT("'"&amp;Table1[[#This Row],[sheet]]&amp;"'!$A$8:$T$42"),Table1[[#This Row],[r]],FALSE))</f>
        <v>0</v>
      </c>
      <c r="AE2811" s="72" t="str">
        <f>IF(VLOOKUP(Table1[[#This Row],[sheet]],Prg!$A$7:$J$31,10,FALSE)="","",VLOOKUP(Table1[[#This Row],[sheet]],Prg!$A$7:$J$31,10,FALSE)*1)</f>
        <v/>
      </c>
      <c r="AF2811" s="72">
        <f>VLOOKUP(Table1[[#This Row],[sheet]],Prg!$A$7:$J$31,5,FALSE)</f>
        <v>0</v>
      </c>
      <c r="AG2811" s="72">
        <f>ROW()</f>
        <v>2811</v>
      </c>
    </row>
    <row r="2812" spans="24:33" hidden="1" x14ac:dyDescent="0.3">
      <c r="X2812" s="66">
        <v>16</v>
      </c>
      <c r="Y2812" s="66" t="s">
        <v>501</v>
      </c>
      <c r="Z2812" s="66" t="s">
        <v>23</v>
      </c>
      <c r="AA2812" s="66" t="str">
        <f>IF(OR(VLOOKUP(Table1[[#This Row],[sheet]],Prg!$A$7:$F$31,6,FALSE)=Prg!$O$2,VLOOKUP(Table1[[#This Row],[sheet]],Prg!$A$7:$F$31,6,FALSE)=Prg!$O$3),"Yes","No")</f>
        <v>No</v>
      </c>
      <c r="AB2812" s="66">
        <v>2025</v>
      </c>
      <c r="AC2812" s="72">
        <v>18</v>
      </c>
      <c r="AD2812" s="66">
        <f ca="1">IF(ISERROR(VLOOKUP(Table1[[#This Row],[item]],INDIRECT("'"&amp;Table1[[#This Row],[sheet]]&amp;"'!$A$8:$T$42"),Table1[[#This Row],[r]],FALSE)),"",VLOOKUP(Table1[[#This Row],[item]],INDIRECT("'"&amp;Table1[[#This Row],[sheet]]&amp;"'!$A$8:$T$42"),Table1[[#This Row],[r]],FALSE))</f>
        <v>0</v>
      </c>
      <c r="AE2812" s="72" t="str">
        <f>IF(VLOOKUP(Table1[[#This Row],[sheet]],Prg!$A$7:$J$31,10,FALSE)="","",VLOOKUP(Table1[[#This Row],[sheet]],Prg!$A$7:$J$31,10,FALSE)*1)</f>
        <v/>
      </c>
      <c r="AF2812" s="72">
        <f>VLOOKUP(Table1[[#This Row],[sheet]],Prg!$A$7:$J$31,5,FALSE)</f>
        <v>0</v>
      </c>
      <c r="AG2812" s="72">
        <f>ROW()</f>
        <v>2812</v>
      </c>
    </row>
    <row r="2813" spans="24:33" hidden="1" x14ac:dyDescent="0.3">
      <c r="X2813" s="66">
        <v>16</v>
      </c>
      <c r="Y2813" s="66" t="s">
        <v>502</v>
      </c>
      <c r="Z2813" s="66" t="s">
        <v>467</v>
      </c>
      <c r="AA2813" s="66" t="str">
        <f>IF(OR(VLOOKUP(Table1[[#This Row],[sheet]],Prg!$A$7:$F$31,6,FALSE)=Prg!$O$2,VLOOKUP(Table1[[#This Row],[sheet]],Prg!$A$7:$F$31,6,FALSE)=Prg!$O$3),"Yes","No")</f>
        <v>No</v>
      </c>
      <c r="AB2813" s="66">
        <v>2025</v>
      </c>
      <c r="AC2813" s="72">
        <v>18</v>
      </c>
      <c r="AD2813" s="66">
        <f ca="1">IF(ISERROR(VLOOKUP(Table1[[#This Row],[item]],INDIRECT("'"&amp;Table1[[#This Row],[sheet]]&amp;"'!$A$8:$T$42"),Table1[[#This Row],[r]],FALSE)),"",VLOOKUP(Table1[[#This Row],[item]],INDIRECT("'"&amp;Table1[[#This Row],[sheet]]&amp;"'!$A$8:$T$42"),Table1[[#This Row],[r]],FALSE))</f>
        <v>0</v>
      </c>
      <c r="AE2813" s="72" t="str">
        <f>IF(VLOOKUP(Table1[[#This Row],[sheet]],Prg!$A$7:$J$31,10,FALSE)="","",VLOOKUP(Table1[[#This Row],[sheet]],Prg!$A$7:$J$31,10,FALSE)*1)</f>
        <v/>
      </c>
      <c r="AF2813" s="72">
        <f>VLOOKUP(Table1[[#This Row],[sheet]],Prg!$A$7:$J$31,5,FALSE)</f>
        <v>0</v>
      </c>
      <c r="AG2813" s="72">
        <f>ROW()</f>
        <v>2813</v>
      </c>
    </row>
    <row r="2814" spans="24:33" hidden="1" x14ac:dyDescent="0.3">
      <c r="X2814" s="66">
        <v>16</v>
      </c>
      <c r="Y2814" s="66" t="s">
        <v>473</v>
      </c>
      <c r="Z2814" s="66" t="s">
        <v>1</v>
      </c>
      <c r="AA2814" s="66" t="str">
        <f>IF(OR(VLOOKUP(Table1[[#This Row],[sheet]],Prg!$A$7:$F$31,6,FALSE)=Prg!$O$2,VLOOKUP(Table1[[#This Row],[sheet]],Prg!$A$7:$F$31,6,FALSE)=Prg!$O$3),"Yes","No")</f>
        <v>No</v>
      </c>
      <c r="AB2814" s="66">
        <v>2025</v>
      </c>
      <c r="AC2814" s="72">
        <v>18</v>
      </c>
      <c r="AD2814" s="66">
        <f ca="1">IF(ISERROR(VLOOKUP(Table1[[#This Row],[item]],INDIRECT("'"&amp;Table1[[#This Row],[sheet]]&amp;"'!$A$8:$T$42"),Table1[[#This Row],[r]],FALSE)),"",VLOOKUP(Table1[[#This Row],[item]],INDIRECT("'"&amp;Table1[[#This Row],[sheet]]&amp;"'!$A$8:$T$42"),Table1[[#This Row],[r]],FALSE))</f>
        <v>0</v>
      </c>
      <c r="AE2814" s="72" t="str">
        <f>IF(VLOOKUP(Table1[[#This Row],[sheet]],Prg!$A$7:$J$31,10,FALSE)="","",VLOOKUP(Table1[[#This Row],[sheet]],Prg!$A$7:$J$31,10,FALSE)*1)</f>
        <v/>
      </c>
      <c r="AF2814" s="72">
        <f>VLOOKUP(Table1[[#This Row],[sheet]],Prg!$A$7:$J$31,5,FALSE)</f>
        <v>0</v>
      </c>
      <c r="AG2814" s="72">
        <f>ROW()</f>
        <v>2814</v>
      </c>
    </row>
    <row r="2815" spans="24:33" hidden="1" x14ac:dyDescent="0.3">
      <c r="X2815" s="66">
        <v>16</v>
      </c>
      <c r="Y2815" s="66" t="s">
        <v>474</v>
      </c>
      <c r="Z2815" s="66" t="s">
        <v>24</v>
      </c>
      <c r="AA2815" s="66" t="str">
        <f>IF(OR(VLOOKUP(Table1[[#This Row],[sheet]],Prg!$A$7:$F$31,6,FALSE)=Prg!$O$2,VLOOKUP(Table1[[#This Row],[sheet]],Prg!$A$7:$F$31,6,FALSE)=Prg!$O$3),"Yes","No")</f>
        <v>No</v>
      </c>
      <c r="AB2815" s="66">
        <v>2025</v>
      </c>
      <c r="AC2815" s="72">
        <v>18</v>
      </c>
      <c r="AD2815" s="66">
        <f ca="1">IF(ISERROR(VLOOKUP(Table1[[#This Row],[item]],INDIRECT("'"&amp;Table1[[#This Row],[sheet]]&amp;"'!$A$8:$T$42"),Table1[[#This Row],[r]],FALSE)),"",VLOOKUP(Table1[[#This Row],[item]],INDIRECT("'"&amp;Table1[[#This Row],[sheet]]&amp;"'!$A$8:$T$42"),Table1[[#This Row],[r]],FALSE))</f>
        <v>0</v>
      </c>
      <c r="AE2815" s="72" t="str">
        <f>IF(VLOOKUP(Table1[[#This Row],[sheet]],Prg!$A$7:$J$31,10,FALSE)="","",VLOOKUP(Table1[[#This Row],[sheet]],Prg!$A$7:$J$31,10,FALSE)*1)</f>
        <v/>
      </c>
      <c r="AF2815" s="72">
        <f>VLOOKUP(Table1[[#This Row],[sheet]],Prg!$A$7:$J$31,5,FALSE)</f>
        <v>0</v>
      </c>
      <c r="AG2815" s="72">
        <f>ROW()</f>
        <v>2815</v>
      </c>
    </row>
    <row r="2816" spans="24:33" hidden="1" x14ac:dyDescent="0.3">
      <c r="X2816" s="66">
        <v>16</v>
      </c>
      <c r="Y2816" s="66" t="s">
        <v>477</v>
      </c>
      <c r="Z2816" s="66" t="s">
        <v>25</v>
      </c>
      <c r="AA2816" s="66" t="str">
        <f>IF(OR(VLOOKUP(Table1[[#This Row],[sheet]],Prg!$A$7:$F$31,6,FALSE)=Prg!$O$2,VLOOKUP(Table1[[#This Row],[sheet]],Prg!$A$7:$F$31,6,FALSE)=Prg!$O$3),"Yes","No")</f>
        <v>No</v>
      </c>
      <c r="AB2816" s="66">
        <v>2025</v>
      </c>
      <c r="AC2816" s="72">
        <v>18</v>
      </c>
      <c r="AD2816" s="66">
        <f ca="1">IF(ISERROR(VLOOKUP(Table1[[#This Row],[item]],INDIRECT("'"&amp;Table1[[#This Row],[sheet]]&amp;"'!$A$8:$T$42"),Table1[[#This Row],[r]],FALSE)),"",VLOOKUP(Table1[[#This Row],[item]],INDIRECT("'"&amp;Table1[[#This Row],[sheet]]&amp;"'!$A$8:$T$42"),Table1[[#This Row],[r]],FALSE))</f>
        <v>0</v>
      </c>
      <c r="AE2816" s="72" t="str">
        <f>IF(VLOOKUP(Table1[[#This Row],[sheet]],Prg!$A$7:$J$31,10,FALSE)="","",VLOOKUP(Table1[[#This Row],[sheet]],Prg!$A$7:$J$31,10,FALSE)*1)</f>
        <v/>
      </c>
      <c r="AF2816" s="72">
        <f>VLOOKUP(Table1[[#This Row],[sheet]],Prg!$A$7:$J$31,5,FALSE)</f>
        <v>0</v>
      </c>
      <c r="AG2816" s="72">
        <f>ROW()</f>
        <v>2816</v>
      </c>
    </row>
    <row r="2817" spans="24:33" hidden="1" x14ac:dyDescent="0.3">
      <c r="X2817" s="66">
        <v>16</v>
      </c>
      <c r="Y2817" s="66" t="s">
        <v>478</v>
      </c>
      <c r="Z2817" s="66" t="s">
        <v>26</v>
      </c>
      <c r="AA2817" s="66" t="str">
        <f>IF(OR(VLOOKUP(Table1[[#This Row],[sheet]],Prg!$A$7:$F$31,6,FALSE)=Prg!$O$2,VLOOKUP(Table1[[#This Row],[sheet]],Prg!$A$7:$F$31,6,FALSE)=Prg!$O$3),"Yes","No")</f>
        <v>No</v>
      </c>
      <c r="AB2817" s="66">
        <v>2025</v>
      </c>
      <c r="AC2817" s="72">
        <v>18</v>
      </c>
      <c r="AD2817" s="66">
        <f ca="1">IF(ISERROR(VLOOKUP(Table1[[#This Row],[item]],INDIRECT("'"&amp;Table1[[#This Row],[sheet]]&amp;"'!$A$8:$T$42"),Table1[[#This Row],[r]],FALSE)),"",VLOOKUP(Table1[[#This Row],[item]],INDIRECT("'"&amp;Table1[[#This Row],[sheet]]&amp;"'!$A$8:$T$42"),Table1[[#This Row],[r]],FALSE))</f>
        <v>0</v>
      </c>
      <c r="AE2817" s="72" t="str">
        <f>IF(VLOOKUP(Table1[[#This Row],[sheet]],Prg!$A$7:$J$31,10,FALSE)="","",VLOOKUP(Table1[[#This Row],[sheet]],Prg!$A$7:$J$31,10,FALSE)*1)</f>
        <v/>
      </c>
      <c r="AF2817" s="72">
        <f>VLOOKUP(Table1[[#This Row],[sheet]],Prg!$A$7:$J$31,5,FALSE)</f>
        <v>0</v>
      </c>
      <c r="AG2817" s="72">
        <f>ROW()</f>
        <v>2817</v>
      </c>
    </row>
    <row r="2818" spans="24:33" hidden="1" x14ac:dyDescent="0.3">
      <c r="X2818" s="66">
        <v>16</v>
      </c>
      <c r="Y2818" s="66" t="s">
        <v>479</v>
      </c>
      <c r="Z2818" s="66" t="s">
        <v>27</v>
      </c>
      <c r="AA2818" s="66" t="str">
        <f>IF(OR(VLOOKUP(Table1[[#This Row],[sheet]],Prg!$A$7:$F$31,6,FALSE)=Prg!$O$2,VLOOKUP(Table1[[#This Row],[sheet]],Prg!$A$7:$F$31,6,FALSE)=Prg!$O$3),"Yes","No")</f>
        <v>No</v>
      </c>
      <c r="AB2818" s="66">
        <v>2025</v>
      </c>
      <c r="AC2818" s="72">
        <v>18</v>
      </c>
      <c r="AD2818" s="66">
        <f ca="1">IF(ISERROR(VLOOKUP(Table1[[#This Row],[item]],INDIRECT("'"&amp;Table1[[#This Row],[sheet]]&amp;"'!$A$8:$T$42"),Table1[[#This Row],[r]],FALSE)),"",VLOOKUP(Table1[[#This Row],[item]],INDIRECT("'"&amp;Table1[[#This Row],[sheet]]&amp;"'!$A$8:$T$42"),Table1[[#This Row],[r]],FALSE))</f>
        <v>0</v>
      </c>
      <c r="AE2818" s="72" t="str">
        <f>IF(VLOOKUP(Table1[[#This Row],[sheet]],Prg!$A$7:$J$31,10,FALSE)="","",VLOOKUP(Table1[[#This Row],[sheet]],Prg!$A$7:$J$31,10,FALSE)*1)</f>
        <v/>
      </c>
      <c r="AF2818" s="72">
        <f>VLOOKUP(Table1[[#This Row],[sheet]],Prg!$A$7:$J$31,5,FALSE)</f>
        <v>0</v>
      </c>
      <c r="AG2818" s="72">
        <f>ROW()</f>
        <v>2818</v>
      </c>
    </row>
    <row r="2819" spans="24:33" hidden="1" x14ac:dyDescent="0.3">
      <c r="X2819" s="66">
        <v>16</v>
      </c>
      <c r="Y2819" s="66" t="s">
        <v>475</v>
      </c>
      <c r="Z2819" s="66" t="s">
        <v>28</v>
      </c>
      <c r="AA2819" s="66" t="str">
        <f>IF(OR(VLOOKUP(Table1[[#This Row],[sheet]],Prg!$A$7:$F$31,6,FALSE)=Prg!$O$2,VLOOKUP(Table1[[#This Row],[sheet]],Prg!$A$7:$F$31,6,FALSE)=Prg!$O$3),"Yes","No")</f>
        <v>No</v>
      </c>
      <c r="AB2819" s="66">
        <v>2025</v>
      </c>
      <c r="AC2819" s="72">
        <v>18</v>
      </c>
      <c r="AD2819" s="66">
        <f ca="1">IF(ISERROR(VLOOKUP(Table1[[#This Row],[item]],INDIRECT("'"&amp;Table1[[#This Row],[sheet]]&amp;"'!$A$8:$T$42"),Table1[[#This Row],[r]],FALSE)),"",VLOOKUP(Table1[[#This Row],[item]],INDIRECT("'"&amp;Table1[[#This Row],[sheet]]&amp;"'!$A$8:$T$42"),Table1[[#This Row],[r]],FALSE))</f>
        <v>0</v>
      </c>
      <c r="AE2819" s="72" t="str">
        <f>IF(VLOOKUP(Table1[[#This Row],[sheet]],Prg!$A$7:$J$31,10,FALSE)="","",VLOOKUP(Table1[[#This Row],[sheet]],Prg!$A$7:$J$31,10,FALSE)*1)</f>
        <v/>
      </c>
      <c r="AF2819" s="72">
        <f>VLOOKUP(Table1[[#This Row],[sheet]],Prg!$A$7:$J$31,5,FALSE)</f>
        <v>0</v>
      </c>
      <c r="AG2819" s="72">
        <f>ROW()</f>
        <v>2819</v>
      </c>
    </row>
    <row r="2820" spans="24:33" hidden="1" x14ac:dyDescent="0.3">
      <c r="X2820" s="66">
        <v>16</v>
      </c>
      <c r="Y2820" s="66" t="s">
        <v>480</v>
      </c>
      <c r="Z2820" s="66" t="s">
        <v>29</v>
      </c>
      <c r="AA2820" s="66" t="str">
        <f>IF(OR(VLOOKUP(Table1[[#This Row],[sheet]],Prg!$A$7:$F$31,6,FALSE)=Prg!$O$2,VLOOKUP(Table1[[#This Row],[sheet]],Prg!$A$7:$F$31,6,FALSE)=Prg!$O$3),"Yes","No")</f>
        <v>No</v>
      </c>
      <c r="AB2820" s="66">
        <v>2025</v>
      </c>
      <c r="AC2820" s="72">
        <v>18</v>
      </c>
      <c r="AD2820" s="66">
        <f ca="1">IF(ISERROR(VLOOKUP(Table1[[#This Row],[item]],INDIRECT("'"&amp;Table1[[#This Row],[sheet]]&amp;"'!$A$8:$T$42"),Table1[[#This Row],[r]],FALSE)),"",VLOOKUP(Table1[[#This Row],[item]],INDIRECT("'"&amp;Table1[[#This Row],[sheet]]&amp;"'!$A$8:$T$42"),Table1[[#This Row],[r]],FALSE))</f>
        <v>0</v>
      </c>
      <c r="AE2820" s="72" t="str">
        <f>IF(VLOOKUP(Table1[[#This Row],[sheet]],Prg!$A$7:$J$31,10,FALSE)="","",VLOOKUP(Table1[[#This Row],[sheet]],Prg!$A$7:$J$31,10,FALSE)*1)</f>
        <v/>
      </c>
      <c r="AF2820" s="72">
        <f>VLOOKUP(Table1[[#This Row],[sheet]],Prg!$A$7:$J$31,5,FALSE)</f>
        <v>0</v>
      </c>
      <c r="AG2820" s="72">
        <f>ROW()</f>
        <v>2820</v>
      </c>
    </row>
    <row r="2821" spans="24:33" hidden="1" x14ac:dyDescent="0.3">
      <c r="X2821" s="66">
        <v>16</v>
      </c>
      <c r="Y2821" s="66" t="s">
        <v>481</v>
      </c>
      <c r="Z2821" s="66" t="s">
        <v>30</v>
      </c>
      <c r="AA2821" s="66" t="str">
        <f>IF(OR(VLOOKUP(Table1[[#This Row],[sheet]],Prg!$A$7:$F$31,6,FALSE)=Prg!$O$2,VLOOKUP(Table1[[#This Row],[sheet]],Prg!$A$7:$F$31,6,FALSE)=Prg!$O$3),"Yes","No")</f>
        <v>No</v>
      </c>
      <c r="AB2821" s="66">
        <v>2025</v>
      </c>
      <c r="AC2821" s="72">
        <v>18</v>
      </c>
      <c r="AD2821" s="66">
        <f ca="1">IF(ISERROR(VLOOKUP(Table1[[#This Row],[item]],INDIRECT("'"&amp;Table1[[#This Row],[sheet]]&amp;"'!$A$8:$T$42"),Table1[[#This Row],[r]],FALSE)),"",VLOOKUP(Table1[[#This Row],[item]],INDIRECT("'"&amp;Table1[[#This Row],[sheet]]&amp;"'!$A$8:$T$42"),Table1[[#This Row],[r]],FALSE))</f>
        <v>0</v>
      </c>
      <c r="AE2821" s="72" t="str">
        <f>IF(VLOOKUP(Table1[[#This Row],[sheet]],Prg!$A$7:$J$31,10,FALSE)="","",VLOOKUP(Table1[[#This Row],[sheet]],Prg!$A$7:$J$31,10,FALSE)*1)</f>
        <v/>
      </c>
      <c r="AF2821" s="72">
        <f>VLOOKUP(Table1[[#This Row],[sheet]],Prg!$A$7:$J$31,5,FALSE)</f>
        <v>0</v>
      </c>
      <c r="AG2821" s="72">
        <f>ROW()</f>
        <v>2821</v>
      </c>
    </row>
    <row r="2822" spans="24:33" hidden="1" x14ac:dyDescent="0.3">
      <c r="X2822" s="66">
        <v>16</v>
      </c>
      <c r="Y2822" s="66" t="s">
        <v>482</v>
      </c>
      <c r="Z2822" s="66" t="s">
        <v>27</v>
      </c>
      <c r="AA2822" s="66" t="str">
        <f>IF(OR(VLOOKUP(Table1[[#This Row],[sheet]],Prg!$A$7:$F$31,6,FALSE)=Prg!$O$2,VLOOKUP(Table1[[#This Row],[sheet]],Prg!$A$7:$F$31,6,FALSE)=Prg!$O$3),"Yes","No")</f>
        <v>No</v>
      </c>
      <c r="AB2822" s="66">
        <v>2025</v>
      </c>
      <c r="AC2822" s="72">
        <v>18</v>
      </c>
      <c r="AD2822" s="66">
        <f ca="1">IF(ISERROR(VLOOKUP(Table1[[#This Row],[item]],INDIRECT("'"&amp;Table1[[#This Row],[sheet]]&amp;"'!$A$8:$T$42"),Table1[[#This Row],[r]],FALSE)),"",VLOOKUP(Table1[[#This Row],[item]],INDIRECT("'"&amp;Table1[[#This Row],[sheet]]&amp;"'!$A$8:$T$42"),Table1[[#This Row],[r]],FALSE))</f>
        <v>0</v>
      </c>
      <c r="AE2822" s="72" t="str">
        <f>IF(VLOOKUP(Table1[[#This Row],[sheet]],Prg!$A$7:$J$31,10,FALSE)="","",VLOOKUP(Table1[[#This Row],[sheet]],Prg!$A$7:$J$31,10,FALSE)*1)</f>
        <v/>
      </c>
      <c r="AF2822" s="72">
        <f>VLOOKUP(Table1[[#This Row],[sheet]],Prg!$A$7:$J$31,5,FALSE)</f>
        <v>0</v>
      </c>
      <c r="AG2822" s="72">
        <f>ROW()</f>
        <v>2822</v>
      </c>
    </row>
    <row r="2823" spans="24:33" hidden="1" x14ac:dyDescent="0.3">
      <c r="X2823" s="66">
        <v>16</v>
      </c>
      <c r="Y2823" s="66" t="s">
        <v>476</v>
      </c>
      <c r="Z2823" s="66" t="s">
        <v>469</v>
      </c>
      <c r="AA2823" s="66" t="str">
        <f>IF(OR(VLOOKUP(Table1[[#This Row],[sheet]],Prg!$A$7:$F$31,6,FALSE)=Prg!$O$2,VLOOKUP(Table1[[#This Row],[sheet]],Prg!$A$7:$F$31,6,FALSE)=Prg!$O$3),"Yes","No")</f>
        <v>No</v>
      </c>
      <c r="AB2823" s="66">
        <v>2025</v>
      </c>
      <c r="AC2823" s="72">
        <v>18</v>
      </c>
      <c r="AD2823" s="66">
        <f ca="1">IF(ISERROR(VLOOKUP(Table1[[#This Row],[item]],INDIRECT("'"&amp;Table1[[#This Row],[sheet]]&amp;"'!$A$8:$T$42"),Table1[[#This Row],[r]],FALSE)),"",VLOOKUP(Table1[[#This Row],[item]],INDIRECT("'"&amp;Table1[[#This Row],[sheet]]&amp;"'!$A$8:$T$42"),Table1[[#This Row],[r]],FALSE))</f>
        <v>0</v>
      </c>
      <c r="AE2823" s="72" t="str">
        <f>IF(VLOOKUP(Table1[[#This Row],[sheet]],Prg!$A$7:$J$31,10,FALSE)="","",VLOOKUP(Table1[[#This Row],[sheet]],Prg!$A$7:$J$31,10,FALSE)*1)</f>
        <v/>
      </c>
      <c r="AF2823" s="72">
        <f>VLOOKUP(Table1[[#This Row],[sheet]],Prg!$A$7:$J$31,5,FALSE)</f>
        <v>0</v>
      </c>
      <c r="AG2823" s="72">
        <f>ROW()</f>
        <v>2823</v>
      </c>
    </row>
    <row r="2824" spans="24:33" hidden="1" x14ac:dyDescent="0.3">
      <c r="X2824" s="66">
        <v>16</v>
      </c>
      <c r="Y2824" s="66" t="s">
        <v>483</v>
      </c>
      <c r="Z2824" s="66" t="s">
        <v>470</v>
      </c>
      <c r="AA2824" s="66" t="str">
        <f>IF(OR(VLOOKUP(Table1[[#This Row],[sheet]],Prg!$A$7:$F$31,6,FALSE)=Prg!$O$2,VLOOKUP(Table1[[#This Row],[sheet]],Prg!$A$7:$F$31,6,FALSE)=Prg!$O$3),"Yes","No")</f>
        <v>No</v>
      </c>
      <c r="AB2824" s="66">
        <v>2025</v>
      </c>
      <c r="AC2824" s="72">
        <v>18</v>
      </c>
      <c r="AD2824" s="66">
        <f ca="1">IF(ISERROR(VLOOKUP(Table1[[#This Row],[item]],INDIRECT("'"&amp;Table1[[#This Row],[sheet]]&amp;"'!$A$8:$T$42"),Table1[[#This Row],[r]],FALSE)),"",VLOOKUP(Table1[[#This Row],[item]],INDIRECT("'"&amp;Table1[[#This Row],[sheet]]&amp;"'!$A$8:$T$42"),Table1[[#This Row],[r]],FALSE))</f>
        <v>0</v>
      </c>
      <c r="AE2824" s="72" t="str">
        <f>IF(VLOOKUP(Table1[[#This Row],[sheet]],Prg!$A$7:$J$31,10,FALSE)="","",VLOOKUP(Table1[[#This Row],[sheet]],Prg!$A$7:$J$31,10,FALSE)*1)</f>
        <v/>
      </c>
      <c r="AF2824" s="72">
        <f>VLOOKUP(Table1[[#This Row],[sheet]],Prg!$A$7:$J$31,5,FALSE)</f>
        <v>0</v>
      </c>
      <c r="AG2824" s="72">
        <f>ROW()</f>
        <v>2824</v>
      </c>
    </row>
    <row r="2825" spans="24:33" hidden="1" x14ac:dyDescent="0.3">
      <c r="X2825" s="66">
        <v>16</v>
      </c>
      <c r="Y2825" s="66" t="s">
        <v>484</v>
      </c>
      <c r="Z2825" s="66" t="s">
        <v>471</v>
      </c>
      <c r="AA2825" s="66" t="str">
        <f>IF(OR(VLOOKUP(Table1[[#This Row],[sheet]],Prg!$A$7:$F$31,6,FALSE)=Prg!$O$2,VLOOKUP(Table1[[#This Row],[sheet]],Prg!$A$7:$F$31,6,FALSE)=Prg!$O$3),"Yes","No")</f>
        <v>No</v>
      </c>
      <c r="AB2825" s="66">
        <v>2025</v>
      </c>
      <c r="AC2825" s="72">
        <v>18</v>
      </c>
      <c r="AD2825" s="66">
        <f ca="1">IF(ISERROR(VLOOKUP(Table1[[#This Row],[item]],INDIRECT("'"&amp;Table1[[#This Row],[sheet]]&amp;"'!$A$8:$T$42"),Table1[[#This Row],[r]],FALSE)),"",VLOOKUP(Table1[[#This Row],[item]],INDIRECT("'"&amp;Table1[[#This Row],[sheet]]&amp;"'!$A$8:$T$42"),Table1[[#This Row],[r]],FALSE))</f>
        <v>0</v>
      </c>
      <c r="AE2825" s="72" t="str">
        <f>IF(VLOOKUP(Table1[[#This Row],[sheet]],Prg!$A$7:$J$31,10,FALSE)="","",VLOOKUP(Table1[[#This Row],[sheet]],Prg!$A$7:$J$31,10,FALSE)*1)</f>
        <v/>
      </c>
      <c r="AF2825" s="72">
        <f>VLOOKUP(Table1[[#This Row],[sheet]],Prg!$A$7:$J$31,5,FALSE)</f>
        <v>0</v>
      </c>
      <c r="AG2825" s="72">
        <f>ROW()</f>
        <v>2825</v>
      </c>
    </row>
    <row r="2826" spans="24:33" hidden="1" x14ac:dyDescent="0.3">
      <c r="X2826" s="66">
        <v>16</v>
      </c>
      <c r="Y2826" s="66" t="s">
        <v>485</v>
      </c>
      <c r="Z2826" s="66" t="s">
        <v>472</v>
      </c>
      <c r="AA2826" s="66" t="str">
        <f>IF(OR(VLOOKUP(Table1[[#This Row],[sheet]],Prg!$A$7:$F$31,6,FALSE)=Prg!$O$2,VLOOKUP(Table1[[#This Row],[sheet]],Prg!$A$7:$F$31,6,FALSE)=Prg!$O$3),"Yes","No")</f>
        <v>No</v>
      </c>
      <c r="AB2826" s="66">
        <v>2025</v>
      </c>
      <c r="AC2826" s="72">
        <v>18</v>
      </c>
      <c r="AD2826" s="66">
        <f ca="1">IF(ISERROR(VLOOKUP(Table1[[#This Row],[item]],INDIRECT("'"&amp;Table1[[#This Row],[sheet]]&amp;"'!$A$8:$T$42"),Table1[[#This Row],[r]],FALSE)),"",VLOOKUP(Table1[[#This Row],[item]],INDIRECT("'"&amp;Table1[[#This Row],[sheet]]&amp;"'!$A$8:$T$42"),Table1[[#This Row],[r]],FALSE))</f>
        <v>0</v>
      </c>
      <c r="AE2826" s="72" t="str">
        <f>IF(VLOOKUP(Table1[[#This Row],[sheet]],Prg!$A$7:$J$31,10,FALSE)="","",VLOOKUP(Table1[[#This Row],[sheet]],Prg!$A$7:$J$31,10,FALSE)*1)</f>
        <v/>
      </c>
      <c r="AF2826" s="72">
        <f>VLOOKUP(Table1[[#This Row],[sheet]],Prg!$A$7:$J$31,5,FALSE)</f>
        <v>0</v>
      </c>
      <c r="AG2826" s="72">
        <f>ROW()</f>
        <v>2826</v>
      </c>
    </row>
    <row r="2827" spans="24:33" hidden="1" x14ac:dyDescent="0.3">
      <c r="X2827" s="66">
        <v>16</v>
      </c>
      <c r="Y2827" s="66" t="s">
        <v>486</v>
      </c>
      <c r="Z2827" s="66" t="s">
        <v>31</v>
      </c>
      <c r="AA2827" s="66" t="str">
        <f>IF(OR(VLOOKUP(Table1[[#This Row],[sheet]],Prg!$A$7:$F$31,6,FALSE)=Prg!$O$2,VLOOKUP(Table1[[#This Row],[sheet]],Prg!$A$7:$F$31,6,FALSE)=Prg!$O$3),"Yes","No")</f>
        <v>No</v>
      </c>
      <c r="AB2827" s="66">
        <v>2025</v>
      </c>
      <c r="AC2827" s="72">
        <v>18</v>
      </c>
      <c r="AD2827" s="66">
        <f ca="1">IF(ISERROR(VLOOKUP(Table1[[#This Row],[item]],INDIRECT("'"&amp;Table1[[#This Row],[sheet]]&amp;"'!$A$8:$T$42"),Table1[[#This Row],[r]],FALSE)),"",VLOOKUP(Table1[[#This Row],[item]],INDIRECT("'"&amp;Table1[[#This Row],[sheet]]&amp;"'!$A$8:$T$42"),Table1[[#This Row],[r]],FALSE))</f>
        <v>0</v>
      </c>
      <c r="AE2827" s="72" t="str">
        <f>IF(VLOOKUP(Table1[[#This Row],[sheet]],Prg!$A$7:$J$31,10,FALSE)="","",VLOOKUP(Table1[[#This Row],[sheet]],Prg!$A$7:$J$31,10,FALSE)*1)</f>
        <v/>
      </c>
      <c r="AF2827" s="72">
        <f>VLOOKUP(Table1[[#This Row],[sheet]],Prg!$A$7:$J$31,5,FALSE)</f>
        <v>0</v>
      </c>
      <c r="AG2827" s="72">
        <f>ROW()</f>
        <v>2827</v>
      </c>
    </row>
    <row r="2828" spans="24:33" hidden="1" x14ac:dyDescent="0.3">
      <c r="X2828" s="66">
        <v>16</v>
      </c>
      <c r="Y2828" s="70" t="s">
        <v>487</v>
      </c>
      <c r="Z2828" s="70" t="s">
        <v>12</v>
      </c>
      <c r="AA2828" s="70" t="str">
        <f>IF(OR(VLOOKUP(Table1[[#This Row],[sheet]],Prg!$A$7:$F$31,6,FALSE)=Prg!$O$2,VLOOKUP(Table1[[#This Row],[sheet]],Prg!$A$7:$F$31,6,FALSE)=Prg!$O$3),"Yes","No")</f>
        <v>No</v>
      </c>
      <c r="AB2828" s="70">
        <v>2026</v>
      </c>
      <c r="AC2828" s="72">
        <v>19</v>
      </c>
      <c r="AD2828" s="66">
        <f ca="1">IF(ISERROR(VLOOKUP(Table1[[#This Row],[item]],INDIRECT("'"&amp;Table1[[#This Row],[sheet]]&amp;"'!$A$8:$T$42"),Table1[[#This Row],[r]],FALSE)),"",VLOOKUP(Table1[[#This Row],[item]],INDIRECT("'"&amp;Table1[[#This Row],[sheet]]&amp;"'!$A$8:$T$42"),Table1[[#This Row],[r]],FALSE))</f>
        <v>0</v>
      </c>
      <c r="AE2828" s="72" t="str">
        <f>IF(VLOOKUP(Table1[[#This Row],[sheet]],Prg!$A$7:$J$31,10,FALSE)="","",VLOOKUP(Table1[[#This Row],[sheet]],Prg!$A$7:$J$31,10,FALSE)*1)</f>
        <v/>
      </c>
      <c r="AF2828" s="72">
        <f>VLOOKUP(Table1[[#This Row],[sheet]],Prg!$A$7:$J$31,5,FALSE)</f>
        <v>0</v>
      </c>
      <c r="AG2828" s="72">
        <f>ROW()</f>
        <v>2828</v>
      </c>
    </row>
    <row r="2829" spans="24:33" hidden="1" x14ac:dyDescent="0.3">
      <c r="X2829" s="66">
        <v>16</v>
      </c>
      <c r="Y2829" s="66" t="s">
        <v>488</v>
      </c>
      <c r="Z2829" s="66" t="s">
        <v>13</v>
      </c>
      <c r="AA2829" s="66" t="str">
        <f>IF(OR(VLOOKUP(Table1[[#This Row],[sheet]],Prg!$A$7:$F$31,6,FALSE)=Prg!$O$2,VLOOKUP(Table1[[#This Row],[sheet]],Prg!$A$7:$F$31,6,FALSE)=Prg!$O$3),"Yes","No")</f>
        <v>No</v>
      </c>
      <c r="AB2829" s="66">
        <v>2026</v>
      </c>
      <c r="AC2829" s="72">
        <v>19</v>
      </c>
      <c r="AD2829" s="66">
        <f ca="1">IF(ISERROR(VLOOKUP(Table1[[#This Row],[item]],INDIRECT("'"&amp;Table1[[#This Row],[sheet]]&amp;"'!$A$8:$T$42"),Table1[[#This Row],[r]],FALSE)),"",VLOOKUP(Table1[[#This Row],[item]],INDIRECT("'"&amp;Table1[[#This Row],[sheet]]&amp;"'!$A$8:$T$42"),Table1[[#This Row],[r]],FALSE))</f>
        <v>0</v>
      </c>
      <c r="AE2829" s="72" t="str">
        <f>IF(VLOOKUP(Table1[[#This Row],[sheet]],Prg!$A$7:$J$31,10,FALSE)="","",VLOOKUP(Table1[[#This Row],[sheet]],Prg!$A$7:$J$31,10,FALSE)*1)</f>
        <v/>
      </c>
      <c r="AF2829" s="72">
        <f>VLOOKUP(Table1[[#This Row],[sheet]],Prg!$A$7:$J$31,5,FALSE)</f>
        <v>0</v>
      </c>
      <c r="AG2829" s="72">
        <f>ROW()</f>
        <v>2829</v>
      </c>
    </row>
    <row r="2830" spans="24:33" hidden="1" x14ac:dyDescent="0.3">
      <c r="X2830" s="66">
        <v>16</v>
      </c>
      <c r="Y2830" s="66" t="s">
        <v>489</v>
      </c>
      <c r="Z2830" s="66" t="s">
        <v>14</v>
      </c>
      <c r="AA2830" s="66" t="str">
        <f>IF(OR(VLOOKUP(Table1[[#This Row],[sheet]],Prg!$A$7:$F$31,6,FALSE)=Prg!$O$2,VLOOKUP(Table1[[#This Row],[sheet]],Prg!$A$7:$F$31,6,FALSE)=Prg!$O$3),"Yes","No")</f>
        <v>No</v>
      </c>
      <c r="AB2830" s="66">
        <v>2026</v>
      </c>
      <c r="AC2830" s="72">
        <v>19</v>
      </c>
      <c r="AD2830" s="66">
        <f ca="1">IF(ISERROR(VLOOKUP(Table1[[#This Row],[item]],INDIRECT("'"&amp;Table1[[#This Row],[sheet]]&amp;"'!$A$8:$T$42"),Table1[[#This Row],[r]],FALSE)),"",VLOOKUP(Table1[[#This Row],[item]],INDIRECT("'"&amp;Table1[[#This Row],[sheet]]&amp;"'!$A$8:$T$42"),Table1[[#This Row],[r]],FALSE))</f>
        <v>0</v>
      </c>
      <c r="AE2830" s="72" t="str">
        <f>IF(VLOOKUP(Table1[[#This Row],[sheet]],Prg!$A$7:$J$31,10,FALSE)="","",VLOOKUP(Table1[[#This Row],[sheet]],Prg!$A$7:$J$31,10,FALSE)*1)</f>
        <v/>
      </c>
      <c r="AF2830" s="72">
        <f>VLOOKUP(Table1[[#This Row],[sheet]],Prg!$A$7:$J$31,5,FALSE)</f>
        <v>0</v>
      </c>
      <c r="AG2830" s="72">
        <f>ROW()</f>
        <v>2830</v>
      </c>
    </row>
    <row r="2831" spans="24:33" hidden="1" x14ac:dyDescent="0.3">
      <c r="X2831" s="66">
        <v>16</v>
      </c>
      <c r="Y2831" s="66" t="s">
        <v>490</v>
      </c>
      <c r="Z2831" s="66" t="s">
        <v>464</v>
      </c>
      <c r="AA2831" s="66" t="str">
        <f>IF(OR(VLOOKUP(Table1[[#This Row],[sheet]],Prg!$A$7:$F$31,6,FALSE)=Prg!$O$2,VLOOKUP(Table1[[#This Row],[sheet]],Prg!$A$7:$F$31,6,FALSE)=Prg!$O$3),"Yes","No")</f>
        <v>No</v>
      </c>
      <c r="AB2831" s="66">
        <v>2026</v>
      </c>
      <c r="AC2831" s="72">
        <v>19</v>
      </c>
      <c r="AD2831" s="66">
        <f ca="1">IF(ISERROR(VLOOKUP(Table1[[#This Row],[item]],INDIRECT("'"&amp;Table1[[#This Row],[sheet]]&amp;"'!$A$8:$T$42"),Table1[[#This Row],[r]],FALSE)),"",VLOOKUP(Table1[[#This Row],[item]],INDIRECT("'"&amp;Table1[[#This Row],[sheet]]&amp;"'!$A$8:$T$42"),Table1[[#This Row],[r]],FALSE))</f>
        <v>0</v>
      </c>
      <c r="AE2831" s="72" t="str">
        <f>IF(VLOOKUP(Table1[[#This Row],[sheet]],Prg!$A$7:$J$31,10,FALSE)="","",VLOOKUP(Table1[[#This Row],[sheet]],Prg!$A$7:$J$31,10,FALSE)*1)</f>
        <v/>
      </c>
      <c r="AF2831" s="72">
        <f>VLOOKUP(Table1[[#This Row],[sheet]],Prg!$A$7:$J$31,5,FALSE)</f>
        <v>0</v>
      </c>
      <c r="AG2831" s="72">
        <f>ROW()</f>
        <v>2831</v>
      </c>
    </row>
    <row r="2832" spans="24:33" hidden="1" x14ac:dyDescent="0.3">
      <c r="X2832" s="66">
        <v>16</v>
      </c>
      <c r="Y2832" s="66" t="s">
        <v>491</v>
      </c>
      <c r="Z2832" s="66" t="s">
        <v>15</v>
      </c>
      <c r="AA2832" s="66" t="str">
        <f>IF(OR(VLOOKUP(Table1[[#This Row],[sheet]],Prg!$A$7:$F$31,6,FALSE)=Prg!$O$2,VLOOKUP(Table1[[#This Row],[sheet]],Prg!$A$7:$F$31,6,FALSE)=Prg!$O$3),"Yes","No")</f>
        <v>No</v>
      </c>
      <c r="AB2832" s="66">
        <v>2026</v>
      </c>
      <c r="AC2832" s="72">
        <v>19</v>
      </c>
      <c r="AD2832" s="66">
        <f ca="1">IF(ISERROR(VLOOKUP(Table1[[#This Row],[item]],INDIRECT("'"&amp;Table1[[#This Row],[sheet]]&amp;"'!$A$8:$T$42"),Table1[[#This Row],[r]],FALSE)),"",VLOOKUP(Table1[[#This Row],[item]],INDIRECT("'"&amp;Table1[[#This Row],[sheet]]&amp;"'!$A$8:$T$42"),Table1[[#This Row],[r]],FALSE))</f>
        <v>0</v>
      </c>
      <c r="AE2832" s="72" t="str">
        <f>IF(VLOOKUP(Table1[[#This Row],[sheet]],Prg!$A$7:$J$31,10,FALSE)="","",VLOOKUP(Table1[[#This Row],[sheet]],Prg!$A$7:$J$31,10,FALSE)*1)</f>
        <v/>
      </c>
      <c r="AF2832" s="72">
        <f>VLOOKUP(Table1[[#This Row],[sheet]],Prg!$A$7:$J$31,5,FALSE)</f>
        <v>0</v>
      </c>
      <c r="AG2832" s="72">
        <f>ROW()</f>
        <v>2832</v>
      </c>
    </row>
    <row r="2833" spans="24:33" hidden="1" x14ac:dyDescent="0.3">
      <c r="X2833" s="66">
        <v>16</v>
      </c>
      <c r="Y2833" s="66" t="s">
        <v>492</v>
      </c>
      <c r="Z2833" s="66" t="s">
        <v>16</v>
      </c>
      <c r="AA2833" s="66" t="str">
        <f>IF(OR(VLOOKUP(Table1[[#This Row],[sheet]],Prg!$A$7:$F$31,6,FALSE)=Prg!$O$2,VLOOKUP(Table1[[#This Row],[sheet]],Prg!$A$7:$F$31,6,FALSE)=Prg!$O$3),"Yes","No")</f>
        <v>No</v>
      </c>
      <c r="AB2833" s="66">
        <v>2026</v>
      </c>
      <c r="AC2833" s="72">
        <v>19</v>
      </c>
      <c r="AD2833" s="66">
        <f ca="1">IF(ISERROR(VLOOKUP(Table1[[#This Row],[item]],INDIRECT("'"&amp;Table1[[#This Row],[sheet]]&amp;"'!$A$8:$T$42"),Table1[[#This Row],[r]],FALSE)),"",VLOOKUP(Table1[[#This Row],[item]],INDIRECT("'"&amp;Table1[[#This Row],[sheet]]&amp;"'!$A$8:$T$42"),Table1[[#This Row],[r]],FALSE))</f>
        <v>0</v>
      </c>
      <c r="AE2833" s="72" t="str">
        <f>IF(VLOOKUP(Table1[[#This Row],[sheet]],Prg!$A$7:$J$31,10,FALSE)="","",VLOOKUP(Table1[[#This Row],[sheet]],Prg!$A$7:$J$31,10,FALSE)*1)</f>
        <v/>
      </c>
      <c r="AF2833" s="72">
        <f>VLOOKUP(Table1[[#This Row],[sheet]],Prg!$A$7:$J$31,5,FALSE)</f>
        <v>0</v>
      </c>
      <c r="AG2833" s="72">
        <f>ROW()</f>
        <v>2833</v>
      </c>
    </row>
    <row r="2834" spans="24:33" hidden="1" x14ac:dyDescent="0.3">
      <c r="X2834" s="66">
        <v>16</v>
      </c>
      <c r="Y2834" s="66" t="s">
        <v>493</v>
      </c>
      <c r="Z2834" s="66" t="s">
        <v>17</v>
      </c>
      <c r="AA2834" s="66" t="str">
        <f>IF(OR(VLOOKUP(Table1[[#This Row],[sheet]],Prg!$A$7:$F$31,6,FALSE)=Prg!$O$2,VLOOKUP(Table1[[#This Row],[sheet]],Prg!$A$7:$F$31,6,FALSE)=Prg!$O$3),"Yes","No")</f>
        <v>No</v>
      </c>
      <c r="AB2834" s="66">
        <v>2026</v>
      </c>
      <c r="AC2834" s="72">
        <v>19</v>
      </c>
      <c r="AD2834" s="66">
        <f ca="1">IF(ISERROR(VLOOKUP(Table1[[#This Row],[item]],INDIRECT("'"&amp;Table1[[#This Row],[sheet]]&amp;"'!$A$8:$T$42"),Table1[[#This Row],[r]],FALSE)),"",VLOOKUP(Table1[[#This Row],[item]],INDIRECT("'"&amp;Table1[[#This Row],[sheet]]&amp;"'!$A$8:$T$42"),Table1[[#This Row],[r]],FALSE))</f>
        <v>0</v>
      </c>
      <c r="AE2834" s="72" t="str">
        <f>IF(VLOOKUP(Table1[[#This Row],[sheet]],Prg!$A$7:$J$31,10,FALSE)="","",VLOOKUP(Table1[[#This Row],[sheet]],Prg!$A$7:$J$31,10,FALSE)*1)</f>
        <v/>
      </c>
      <c r="AF2834" s="72">
        <f>VLOOKUP(Table1[[#This Row],[sheet]],Prg!$A$7:$J$31,5,FALSE)</f>
        <v>0</v>
      </c>
      <c r="AG2834" s="72">
        <f>ROW()</f>
        <v>2834</v>
      </c>
    </row>
    <row r="2835" spans="24:33" hidden="1" x14ac:dyDescent="0.3">
      <c r="X2835" s="66">
        <v>16</v>
      </c>
      <c r="Y2835" s="66" t="s">
        <v>494</v>
      </c>
      <c r="Z2835" s="66" t="s">
        <v>465</v>
      </c>
      <c r="AA2835" s="66" t="str">
        <f>IF(OR(VLOOKUP(Table1[[#This Row],[sheet]],Prg!$A$7:$F$31,6,FALSE)=Prg!$O$2,VLOOKUP(Table1[[#This Row],[sheet]],Prg!$A$7:$F$31,6,FALSE)=Prg!$O$3),"Yes","No")</f>
        <v>No</v>
      </c>
      <c r="AB2835" s="66">
        <v>2026</v>
      </c>
      <c r="AC2835" s="72">
        <v>19</v>
      </c>
      <c r="AD2835" s="66">
        <f ca="1">IF(ISERROR(VLOOKUP(Table1[[#This Row],[item]],INDIRECT("'"&amp;Table1[[#This Row],[sheet]]&amp;"'!$A$8:$T$42"),Table1[[#This Row],[r]],FALSE)),"",VLOOKUP(Table1[[#This Row],[item]],INDIRECT("'"&amp;Table1[[#This Row],[sheet]]&amp;"'!$A$8:$T$42"),Table1[[#This Row],[r]],FALSE))</f>
        <v>0</v>
      </c>
      <c r="AE2835" s="72" t="str">
        <f>IF(VLOOKUP(Table1[[#This Row],[sheet]],Prg!$A$7:$J$31,10,FALSE)="","",VLOOKUP(Table1[[#This Row],[sheet]],Prg!$A$7:$J$31,10,FALSE)*1)</f>
        <v/>
      </c>
      <c r="AF2835" s="72">
        <f>VLOOKUP(Table1[[#This Row],[sheet]],Prg!$A$7:$J$31,5,FALSE)</f>
        <v>0</v>
      </c>
      <c r="AG2835" s="72">
        <f>ROW()</f>
        <v>2835</v>
      </c>
    </row>
    <row r="2836" spans="24:33" hidden="1" x14ac:dyDescent="0.3">
      <c r="X2836" s="66">
        <v>16</v>
      </c>
      <c r="Y2836" s="66" t="s">
        <v>495</v>
      </c>
      <c r="Z2836" s="66" t="s">
        <v>18</v>
      </c>
      <c r="AA2836" s="66" t="str">
        <f>IF(OR(VLOOKUP(Table1[[#This Row],[sheet]],Prg!$A$7:$F$31,6,FALSE)=Prg!$O$2,VLOOKUP(Table1[[#This Row],[sheet]],Prg!$A$7:$F$31,6,FALSE)=Prg!$O$3),"Yes","No")</f>
        <v>No</v>
      </c>
      <c r="AB2836" s="66">
        <v>2026</v>
      </c>
      <c r="AC2836" s="72">
        <v>19</v>
      </c>
      <c r="AD2836" s="66">
        <f ca="1">IF(ISERROR(VLOOKUP(Table1[[#This Row],[item]],INDIRECT("'"&amp;Table1[[#This Row],[sheet]]&amp;"'!$A$8:$T$42"),Table1[[#This Row],[r]],FALSE)),"",VLOOKUP(Table1[[#This Row],[item]],INDIRECT("'"&amp;Table1[[#This Row],[sheet]]&amp;"'!$A$8:$T$42"),Table1[[#This Row],[r]],FALSE))</f>
        <v>0</v>
      </c>
      <c r="AE2836" s="72" t="str">
        <f>IF(VLOOKUP(Table1[[#This Row],[sheet]],Prg!$A$7:$J$31,10,FALSE)="","",VLOOKUP(Table1[[#This Row],[sheet]],Prg!$A$7:$J$31,10,FALSE)*1)</f>
        <v/>
      </c>
      <c r="AF2836" s="72">
        <f>VLOOKUP(Table1[[#This Row],[sheet]],Prg!$A$7:$J$31,5,FALSE)</f>
        <v>0</v>
      </c>
      <c r="AG2836" s="72">
        <f>ROW()</f>
        <v>2836</v>
      </c>
    </row>
    <row r="2837" spans="24:33" hidden="1" x14ac:dyDescent="0.3">
      <c r="X2837" s="66">
        <v>16</v>
      </c>
      <c r="Y2837" s="66" t="s">
        <v>496</v>
      </c>
      <c r="Z2837" s="66" t="s">
        <v>19</v>
      </c>
      <c r="AA2837" s="66" t="str">
        <f>IF(OR(VLOOKUP(Table1[[#This Row],[sheet]],Prg!$A$7:$F$31,6,FALSE)=Prg!$O$2,VLOOKUP(Table1[[#This Row],[sheet]],Prg!$A$7:$F$31,6,FALSE)=Prg!$O$3),"Yes","No")</f>
        <v>No</v>
      </c>
      <c r="AB2837" s="66">
        <v>2026</v>
      </c>
      <c r="AC2837" s="72">
        <v>19</v>
      </c>
      <c r="AD2837" s="66">
        <f ca="1">IF(ISERROR(VLOOKUP(Table1[[#This Row],[item]],INDIRECT("'"&amp;Table1[[#This Row],[sheet]]&amp;"'!$A$8:$T$42"),Table1[[#This Row],[r]],FALSE)),"",VLOOKUP(Table1[[#This Row],[item]],INDIRECT("'"&amp;Table1[[#This Row],[sheet]]&amp;"'!$A$8:$T$42"),Table1[[#This Row],[r]],FALSE))</f>
        <v>0</v>
      </c>
      <c r="AE2837" s="72" t="str">
        <f>IF(VLOOKUP(Table1[[#This Row],[sheet]],Prg!$A$7:$J$31,10,FALSE)="","",VLOOKUP(Table1[[#This Row],[sheet]],Prg!$A$7:$J$31,10,FALSE)*1)</f>
        <v/>
      </c>
      <c r="AF2837" s="72">
        <f>VLOOKUP(Table1[[#This Row],[sheet]],Prg!$A$7:$J$31,5,FALSE)</f>
        <v>0</v>
      </c>
      <c r="AG2837" s="72">
        <f>ROW()</f>
        <v>2837</v>
      </c>
    </row>
    <row r="2838" spans="24:33" hidden="1" x14ac:dyDescent="0.3">
      <c r="X2838" s="66">
        <v>16</v>
      </c>
      <c r="Y2838" s="66" t="s">
        <v>497</v>
      </c>
      <c r="Z2838" s="66" t="s">
        <v>20</v>
      </c>
      <c r="AA2838" s="66" t="str">
        <f>IF(OR(VLOOKUP(Table1[[#This Row],[sheet]],Prg!$A$7:$F$31,6,FALSE)=Prg!$O$2,VLOOKUP(Table1[[#This Row],[sheet]],Prg!$A$7:$F$31,6,FALSE)=Prg!$O$3),"Yes","No")</f>
        <v>No</v>
      </c>
      <c r="AB2838" s="66">
        <v>2026</v>
      </c>
      <c r="AC2838" s="72">
        <v>19</v>
      </c>
      <c r="AD2838" s="66">
        <f ca="1">IF(ISERROR(VLOOKUP(Table1[[#This Row],[item]],INDIRECT("'"&amp;Table1[[#This Row],[sheet]]&amp;"'!$A$8:$T$42"),Table1[[#This Row],[r]],FALSE)),"",VLOOKUP(Table1[[#This Row],[item]],INDIRECT("'"&amp;Table1[[#This Row],[sheet]]&amp;"'!$A$8:$T$42"),Table1[[#This Row],[r]],FALSE))</f>
        <v>0</v>
      </c>
      <c r="AE2838" s="72" t="str">
        <f>IF(VLOOKUP(Table1[[#This Row],[sheet]],Prg!$A$7:$J$31,10,FALSE)="","",VLOOKUP(Table1[[#This Row],[sheet]],Prg!$A$7:$J$31,10,FALSE)*1)</f>
        <v/>
      </c>
      <c r="AF2838" s="72">
        <f>VLOOKUP(Table1[[#This Row],[sheet]],Prg!$A$7:$J$31,5,FALSE)</f>
        <v>0</v>
      </c>
      <c r="AG2838" s="72">
        <f>ROW()</f>
        <v>2838</v>
      </c>
    </row>
    <row r="2839" spans="24:33" hidden="1" x14ac:dyDescent="0.3">
      <c r="X2839" s="66">
        <v>16</v>
      </c>
      <c r="Y2839" s="66" t="s">
        <v>498</v>
      </c>
      <c r="Z2839" s="66" t="s">
        <v>466</v>
      </c>
      <c r="AA2839" s="66" t="str">
        <f>IF(OR(VLOOKUP(Table1[[#This Row],[sheet]],Prg!$A$7:$F$31,6,FALSE)=Prg!$O$2,VLOOKUP(Table1[[#This Row],[sheet]],Prg!$A$7:$F$31,6,FALSE)=Prg!$O$3),"Yes","No")</f>
        <v>No</v>
      </c>
      <c r="AB2839" s="66">
        <v>2026</v>
      </c>
      <c r="AC2839" s="72">
        <v>19</v>
      </c>
      <c r="AD2839" s="66">
        <f ca="1">IF(ISERROR(VLOOKUP(Table1[[#This Row],[item]],INDIRECT("'"&amp;Table1[[#This Row],[sheet]]&amp;"'!$A$8:$T$42"),Table1[[#This Row],[r]],FALSE)),"",VLOOKUP(Table1[[#This Row],[item]],INDIRECT("'"&amp;Table1[[#This Row],[sheet]]&amp;"'!$A$8:$T$42"),Table1[[#This Row],[r]],FALSE))</f>
        <v>0</v>
      </c>
      <c r="AE2839" s="72" t="str">
        <f>IF(VLOOKUP(Table1[[#This Row],[sheet]],Prg!$A$7:$J$31,10,FALSE)="","",VLOOKUP(Table1[[#This Row],[sheet]],Prg!$A$7:$J$31,10,FALSE)*1)</f>
        <v/>
      </c>
      <c r="AF2839" s="72">
        <f>VLOOKUP(Table1[[#This Row],[sheet]],Prg!$A$7:$J$31,5,FALSE)</f>
        <v>0</v>
      </c>
      <c r="AG2839" s="72">
        <f>ROW()</f>
        <v>2839</v>
      </c>
    </row>
    <row r="2840" spans="24:33" hidden="1" x14ac:dyDescent="0.3">
      <c r="X2840" s="66">
        <v>16</v>
      </c>
      <c r="Y2840" s="66" t="s">
        <v>499</v>
      </c>
      <c r="Z2840" s="66" t="s">
        <v>21</v>
      </c>
      <c r="AA2840" s="66" t="str">
        <f>IF(OR(VLOOKUP(Table1[[#This Row],[sheet]],Prg!$A$7:$F$31,6,FALSE)=Prg!$O$2,VLOOKUP(Table1[[#This Row],[sheet]],Prg!$A$7:$F$31,6,FALSE)=Prg!$O$3),"Yes","No")</f>
        <v>No</v>
      </c>
      <c r="AB2840" s="66">
        <v>2026</v>
      </c>
      <c r="AC2840" s="72">
        <v>19</v>
      </c>
      <c r="AD2840" s="66">
        <f ca="1">IF(ISERROR(VLOOKUP(Table1[[#This Row],[item]],INDIRECT("'"&amp;Table1[[#This Row],[sheet]]&amp;"'!$A$8:$T$42"),Table1[[#This Row],[r]],FALSE)),"",VLOOKUP(Table1[[#This Row],[item]],INDIRECT("'"&amp;Table1[[#This Row],[sheet]]&amp;"'!$A$8:$T$42"),Table1[[#This Row],[r]],FALSE))</f>
        <v>0</v>
      </c>
      <c r="AE2840" s="72" t="str">
        <f>IF(VLOOKUP(Table1[[#This Row],[sheet]],Prg!$A$7:$J$31,10,FALSE)="","",VLOOKUP(Table1[[#This Row],[sheet]],Prg!$A$7:$J$31,10,FALSE)*1)</f>
        <v/>
      </c>
      <c r="AF2840" s="72">
        <f>VLOOKUP(Table1[[#This Row],[sheet]],Prg!$A$7:$J$31,5,FALSE)</f>
        <v>0</v>
      </c>
      <c r="AG2840" s="72">
        <f>ROW()</f>
        <v>2840</v>
      </c>
    </row>
    <row r="2841" spans="24:33" hidden="1" x14ac:dyDescent="0.3">
      <c r="X2841" s="66">
        <v>16</v>
      </c>
      <c r="Y2841" s="66" t="s">
        <v>500</v>
      </c>
      <c r="Z2841" s="66" t="s">
        <v>22</v>
      </c>
      <c r="AA2841" s="66" t="str">
        <f>IF(OR(VLOOKUP(Table1[[#This Row],[sheet]],Prg!$A$7:$F$31,6,FALSE)=Prg!$O$2,VLOOKUP(Table1[[#This Row],[sheet]],Prg!$A$7:$F$31,6,FALSE)=Prg!$O$3),"Yes","No")</f>
        <v>No</v>
      </c>
      <c r="AB2841" s="66">
        <v>2026</v>
      </c>
      <c r="AC2841" s="72">
        <v>19</v>
      </c>
      <c r="AD2841" s="66">
        <f ca="1">IF(ISERROR(VLOOKUP(Table1[[#This Row],[item]],INDIRECT("'"&amp;Table1[[#This Row],[sheet]]&amp;"'!$A$8:$T$42"),Table1[[#This Row],[r]],FALSE)),"",VLOOKUP(Table1[[#This Row],[item]],INDIRECT("'"&amp;Table1[[#This Row],[sheet]]&amp;"'!$A$8:$T$42"),Table1[[#This Row],[r]],FALSE))</f>
        <v>0</v>
      </c>
      <c r="AE2841" s="72" t="str">
        <f>IF(VLOOKUP(Table1[[#This Row],[sheet]],Prg!$A$7:$J$31,10,FALSE)="","",VLOOKUP(Table1[[#This Row],[sheet]],Prg!$A$7:$J$31,10,FALSE)*1)</f>
        <v/>
      </c>
      <c r="AF2841" s="72">
        <f>VLOOKUP(Table1[[#This Row],[sheet]],Prg!$A$7:$J$31,5,FALSE)</f>
        <v>0</v>
      </c>
      <c r="AG2841" s="72">
        <f>ROW()</f>
        <v>2841</v>
      </c>
    </row>
    <row r="2842" spans="24:33" hidden="1" x14ac:dyDescent="0.3">
      <c r="X2842" s="66">
        <v>16</v>
      </c>
      <c r="Y2842" s="66" t="s">
        <v>501</v>
      </c>
      <c r="Z2842" s="66" t="s">
        <v>23</v>
      </c>
      <c r="AA2842" s="66" t="str">
        <f>IF(OR(VLOOKUP(Table1[[#This Row],[sheet]],Prg!$A$7:$F$31,6,FALSE)=Prg!$O$2,VLOOKUP(Table1[[#This Row],[sheet]],Prg!$A$7:$F$31,6,FALSE)=Prg!$O$3),"Yes","No")</f>
        <v>No</v>
      </c>
      <c r="AB2842" s="66">
        <v>2026</v>
      </c>
      <c r="AC2842" s="72">
        <v>19</v>
      </c>
      <c r="AD2842" s="66">
        <f ca="1">IF(ISERROR(VLOOKUP(Table1[[#This Row],[item]],INDIRECT("'"&amp;Table1[[#This Row],[sheet]]&amp;"'!$A$8:$T$42"),Table1[[#This Row],[r]],FALSE)),"",VLOOKUP(Table1[[#This Row],[item]],INDIRECT("'"&amp;Table1[[#This Row],[sheet]]&amp;"'!$A$8:$T$42"),Table1[[#This Row],[r]],FALSE))</f>
        <v>0</v>
      </c>
      <c r="AE2842" s="72" t="str">
        <f>IF(VLOOKUP(Table1[[#This Row],[sheet]],Prg!$A$7:$J$31,10,FALSE)="","",VLOOKUP(Table1[[#This Row],[sheet]],Prg!$A$7:$J$31,10,FALSE)*1)</f>
        <v/>
      </c>
      <c r="AF2842" s="72">
        <f>VLOOKUP(Table1[[#This Row],[sheet]],Prg!$A$7:$J$31,5,FALSE)</f>
        <v>0</v>
      </c>
      <c r="AG2842" s="72">
        <f>ROW()</f>
        <v>2842</v>
      </c>
    </row>
    <row r="2843" spans="24:33" hidden="1" x14ac:dyDescent="0.3">
      <c r="X2843" s="66">
        <v>16</v>
      </c>
      <c r="Y2843" s="66" t="s">
        <v>502</v>
      </c>
      <c r="Z2843" s="66" t="s">
        <v>467</v>
      </c>
      <c r="AA2843" s="66" t="str">
        <f>IF(OR(VLOOKUP(Table1[[#This Row],[sheet]],Prg!$A$7:$F$31,6,FALSE)=Prg!$O$2,VLOOKUP(Table1[[#This Row],[sheet]],Prg!$A$7:$F$31,6,FALSE)=Prg!$O$3),"Yes","No")</f>
        <v>No</v>
      </c>
      <c r="AB2843" s="66">
        <v>2026</v>
      </c>
      <c r="AC2843" s="72">
        <v>19</v>
      </c>
      <c r="AD2843" s="66">
        <f ca="1">IF(ISERROR(VLOOKUP(Table1[[#This Row],[item]],INDIRECT("'"&amp;Table1[[#This Row],[sheet]]&amp;"'!$A$8:$T$42"),Table1[[#This Row],[r]],FALSE)),"",VLOOKUP(Table1[[#This Row],[item]],INDIRECT("'"&amp;Table1[[#This Row],[sheet]]&amp;"'!$A$8:$T$42"),Table1[[#This Row],[r]],FALSE))</f>
        <v>0</v>
      </c>
      <c r="AE2843" s="72" t="str">
        <f>IF(VLOOKUP(Table1[[#This Row],[sheet]],Prg!$A$7:$J$31,10,FALSE)="","",VLOOKUP(Table1[[#This Row],[sheet]],Prg!$A$7:$J$31,10,FALSE)*1)</f>
        <v/>
      </c>
      <c r="AF2843" s="72">
        <f>VLOOKUP(Table1[[#This Row],[sheet]],Prg!$A$7:$J$31,5,FALSE)</f>
        <v>0</v>
      </c>
      <c r="AG2843" s="72">
        <f>ROW()</f>
        <v>2843</v>
      </c>
    </row>
    <row r="2844" spans="24:33" hidden="1" x14ac:dyDescent="0.3">
      <c r="X2844" s="66">
        <v>16</v>
      </c>
      <c r="Y2844" s="66" t="s">
        <v>473</v>
      </c>
      <c r="Z2844" s="66" t="s">
        <v>1</v>
      </c>
      <c r="AA2844" s="66" t="str">
        <f>IF(OR(VLOOKUP(Table1[[#This Row],[sheet]],Prg!$A$7:$F$31,6,FALSE)=Prg!$O$2,VLOOKUP(Table1[[#This Row],[sheet]],Prg!$A$7:$F$31,6,FALSE)=Prg!$O$3),"Yes","No")</f>
        <v>No</v>
      </c>
      <c r="AB2844" s="66">
        <v>2026</v>
      </c>
      <c r="AC2844" s="72">
        <v>19</v>
      </c>
      <c r="AD2844" s="66">
        <f ca="1">IF(ISERROR(VLOOKUP(Table1[[#This Row],[item]],INDIRECT("'"&amp;Table1[[#This Row],[sheet]]&amp;"'!$A$8:$T$42"),Table1[[#This Row],[r]],FALSE)),"",VLOOKUP(Table1[[#This Row],[item]],INDIRECT("'"&amp;Table1[[#This Row],[sheet]]&amp;"'!$A$8:$T$42"),Table1[[#This Row],[r]],FALSE))</f>
        <v>0</v>
      </c>
      <c r="AE2844" s="72" t="str">
        <f>IF(VLOOKUP(Table1[[#This Row],[sheet]],Prg!$A$7:$J$31,10,FALSE)="","",VLOOKUP(Table1[[#This Row],[sheet]],Prg!$A$7:$J$31,10,FALSE)*1)</f>
        <v/>
      </c>
      <c r="AF2844" s="72">
        <f>VLOOKUP(Table1[[#This Row],[sheet]],Prg!$A$7:$J$31,5,FALSE)</f>
        <v>0</v>
      </c>
      <c r="AG2844" s="72">
        <f>ROW()</f>
        <v>2844</v>
      </c>
    </row>
    <row r="2845" spans="24:33" hidden="1" x14ac:dyDescent="0.3">
      <c r="X2845" s="66">
        <v>16</v>
      </c>
      <c r="Y2845" s="66" t="s">
        <v>474</v>
      </c>
      <c r="Z2845" s="66" t="s">
        <v>24</v>
      </c>
      <c r="AA2845" s="66" t="str">
        <f>IF(OR(VLOOKUP(Table1[[#This Row],[sheet]],Prg!$A$7:$F$31,6,FALSE)=Prg!$O$2,VLOOKUP(Table1[[#This Row],[sheet]],Prg!$A$7:$F$31,6,FALSE)=Prg!$O$3),"Yes","No")</f>
        <v>No</v>
      </c>
      <c r="AB2845" s="66">
        <v>2026</v>
      </c>
      <c r="AC2845" s="72">
        <v>19</v>
      </c>
      <c r="AD2845" s="66">
        <f ca="1">IF(ISERROR(VLOOKUP(Table1[[#This Row],[item]],INDIRECT("'"&amp;Table1[[#This Row],[sheet]]&amp;"'!$A$8:$T$42"),Table1[[#This Row],[r]],FALSE)),"",VLOOKUP(Table1[[#This Row],[item]],INDIRECT("'"&amp;Table1[[#This Row],[sheet]]&amp;"'!$A$8:$T$42"),Table1[[#This Row],[r]],FALSE))</f>
        <v>0</v>
      </c>
      <c r="AE2845" s="72" t="str">
        <f>IF(VLOOKUP(Table1[[#This Row],[sheet]],Prg!$A$7:$J$31,10,FALSE)="","",VLOOKUP(Table1[[#This Row],[sheet]],Prg!$A$7:$J$31,10,FALSE)*1)</f>
        <v/>
      </c>
      <c r="AF2845" s="72">
        <f>VLOOKUP(Table1[[#This Row],[sheet]],Prg!$A$7:$J$31,5,FALSE)</f>
        <v>0</v>
      </c>
      <c r="AG2845" s="72">
        <f>ROW()</f>
        <v>2845</v>
      </c>
    </row>
    <row r="2846" spans="24:33" hidden="1" x14ac:dyDescent="0.3">
      <c r="X2846" s="66">
        <v>16</v>
      </c>
      <c r="Y2846" s="66" t="s">
        <v>477</v>
      </c>
      <c r="Z2846" s="66" t="s">
        <v>25</v>
      </c>
      <c r="AA2846" s="66" t="str">
        <f>IF(OR(VLOOKUP(Table1[[#This Row],[sheet]],Prg!$A$7:$F$31,6,FALSE)=Prg!$O$2,VLOOKUP(Table1[[#This Row],[sheet]],Prg!$A$7:$F$31,6,FALSE)=Prg!$O$3),"Yes","No")</f>
        <v>No</v>
      </c>
      <c r="AB2846" s="66">
        <v>2026</v>
      </c>
      <c r="AC2846" s="72">
        <v>19</v>
      </c>
      <c r="AD2846" s="66">
        <f ca="1">IF(ISERROR(VLOOKUP(Table1[[#This Row],[item]],INDIRECT("'"&amp;Table1[[#This Row],[sheet]]&amp;"'!$A$8:$T$42"),Table1[[#This Row],[r]],FALSE)),"",VLOOKUP(Table1[[#This Row],[item]],INDIRECT("'"&amp;Table1[[#This Row],[sheet]]&amp;"'!$A$8:$T$42"),Table1[[#This Row],[r]],FALSE))</f>
        <v>0</v>
      </c>
      <c r="AE2846" s="72" t="str">
        <f>IF(VLOOKUP(Table1[[#This Row],[sheet]],Prg!$A$7:$J$31,10,FALSE)="","",VLOOKUP(Table1[[#This Row],[sheet]],Prg!$A$7:$J$31,10,FALSE)*1)</f>
        <v/>
      </c>
      <c r="AF2846" s="72">
        <f>VLOOKUP(Table1[[#This Row],[sheet]],Prg!$A$7:$J$31,5,FALSE)</f>
        <v>0</v>
      </c>
      <c r="AG2846" s="72">
        <f>ROW()</f>
        <v>2846</v>
      </c>
    </row>
    <row r="2847" spans="24:33" hidden="1" x14ac:dyDescent="0.3">
      <c r="X2847" s="66">
        <v>16</v>
      </c>
      <c r="Y2847" s="66" t="s">
        <v>478</v>
      </c>
      <c r="Z2847" s="66" t="s">
        <v>26</v>
      </c>
      <c r="AA2847" s="66" t="str">
        <f>IF(OR(VLOOKUP(Table1[[#This Row],[sheet]],Prg!$A$7:$F$31,6,FALSE)=Prg!$O$2,VLOOKUP(Table1[[#This Row],[sheet]],Prg!$A$7:$F$31,6,FALSE)=Prg!$O$3),"Yes","No")</f>
        <v>No</v>
      </c>
      <c r="AB2847" s="66">
        <v>2026</v>
      </c>
      <c r="AC2847" s="72">
        <v>19</v>
      </c>
      <c r="AD2847" s="66">
        <f ca="1">IF(ISERROR(VLOOKUP(Table1[[#This Row],[item]],INDIRECT("'"&amp;Table1[[#This Row],[sheet]]&amp;"'!$A$8:$T$42"),Table1[[#This Row],[r]],FALSE)),"",VLOOKUP(Table1[[#This Row],[item]],INDIRECT("'"&amp;Table1[[#This Row],[sheet]]&amp;"'!$A$8:$T$42"),Table1[[#This Row],[r]],FALSE))</f>
        <v>0</v>
      </c>
      <c r="AE2847" s="72" t="str">
        <f>IF(VLOOKUP(Table1[[#This Row],[sheet]],Prg!$A$7:$J$31,10,FALSE)="","",VLOOKUP(Table1[[#This Row],[sheet]],Prg!$A$7:$J$31,10,FALSE)*1)</f>
        <v/>
      </c>
      <c r="AF2847" s="72">
        <f>VLOOKUP(Table1[[#This Row],[sheet]],Prg!$A$7:$J$31,5,FALSE)</f>
        <v>0</v>
      </c>
      <c r="AG2847" s="72">
        <f>ROW()</f>
        <v>2847</v>
      </c>
    </row>
    <row r="2848" spans="24:33" hidden="1" x14ac:dyDescent="0.3">
      <c r="X2848" s="66">
        <v>16</v>
      </c>
      <c r="Y2848" s="66" t="s">
        <v>479</v>
      </c>
      <c r="Z2848" s="66" t="s">
        <v>27</v>
      </c>
      <c r="AA2848" s="66" t="str">
        <f>IF(OR(VLOOKUP(Table1[[#This Row],[sheet]],Prg!$A$7:$F$31,6,FALSE)=Prg!$O$2,VLOOKUP(Table1[[#This Row],[sheet]],Prg!$A$7:$F$31,6,FALSE)=Prg!$O$3),"Yes","No")</f>
        <v>No</v>
      </c>
      <c r="AB2848" s="66">
        <v>2026</v>
      </c>
      <c r="AC2848" s="72">
        <v>19</v>
      </c>
      <c r="AD2848" s="66">
        <f ca="1">IF(ISERROR(VLOOKUP(Table1[[#This Row],[item]],INDIRECT("'"&amp;Table1[[#This Row],[sheet]]&amp;"'!$A$8:$T$42"),Table1[[#This Row],[r]],FALSE)),"",VLOOKUP(Table1[[#This Row],[item]],INDIRECT("'"&amp;Table1[[#This Row],[sheet]]&amp;"'!$A$8:$T$42"),Table1[[#This Row],[r]],FALSE))</f>
        <v>0</v>
      </c>
      <c r="AE2848" s="72" t="str">
        <f>IF(VLOOKUP(Table1[[#This Row],[sheet]],Prg!$A$7:$J$31,10,FALSE)="","",VLOOKUP(Table1[[#This Row],[sheet]],Prg!$A$7:$J$31,10,FALSE)*1)</f>
        <v/>
      </c>
      <c r="AF2848" s="72">
        <f>VLOOKUP(Table1[[#This Row],[sheet]],Prg!$A$7:$J$31,5,FALSE)</f>
        <v>0</v>
      </c>
      <c r="AG2848" s="72">
        <f>ROW()</f>
        <v>2848</v>
      </c>
    </row>
    <row r="2849" spans="24:33" hidden="1" x14ac:dyDescent="0.3">
      <c r="X2849" s="66">
        <v>16</v>
      </c>
      <c r="Y2849" s="66" t="s">
        <v>475</v>
      </c>
      <c r="Z2849" s="66" t="s">
        <v>28</v>
      </c>
      <c r="AA2849" s="66" t="str">
        <f>IF(OR(VLOOKUP(Table1[[#This Row],[sheet]],Prg!$A$7:$F$31,6,FALSE)=Prg!$O$2,VLOOKUP(Table1[[#This Row],[sheet]],Prg!$A$7:$F$31,6,FALSE)=Prg!$O$3),"Yes","No")</f>
        <v>No</v>
      </c>
      <c r="AB2849" s="66">
        <v>2026</v>
      </c>
      <c r="AC2849" s="72">
        <v>19</v>
      </c>
      <c r="AD2849" s="66">
        <f ca="1">IF(ISERROR(VLOOKUP(Table1[[#This Row],[item]],INDIRECT("'"&amp;Table1[[#This Row],[sheet]]&amp;"'!$A$8:$T$42"),Table1[[#This Row],[r]],FALSE)),"",VLOOKUP(Table1[[#This Row],[item]],INDIRECT("'"&amp;Table1[[#This Row],[sheet]]&amp;"'!$A$8:$T$42"),Table1[[#This Row],[r]],FALSE))</f>
        <v>0</v>
      </c>
      <c r="AE2849" s="72" t="str">
        <f>IF(VLOOKUP(Table1[[#This Row],[sheet]],Prg!$A$7:$J$31,10,FALSE)="","",VLOOKUP(Table1[[#This Row],[sheet]],Prg!$A$7:$J$31,10,FALSE)*1)</f>
        <v/>
      </c>
      <c r="AF2849" s="72">
        <f>VLOOKUP(Table1[[#This Row],[sheet]],Prg!$A$7:$J$31,5,FALSE)</f>
        <v>0</v>
      </c>
      <c r="AG2849" s="72">
        <f>ROW()</f>
        <v>2849</v>
      </c>
    </row>
    <row r="2850" spans="24:33" hidden="1" x14ac:dyDescent="0.3">
      <c r="X2850" s="66">
        <v>16</v>
      </c>
      <c r="Y2850" s="66" t="s">
        <v>480</v>
      </c>
      <c r="Z2850" s="66" t="s">
        <v>29</v>
      </c>
      <c r="AA2850" s="66" t="str">
        <f>IF(OR(VLOOKUP(Table1[[#This Row],[sheet]],Prg!$A$7:$F$31,6,FALSE)=Prg!$O$2,VLOOKUP(Table1[[#This Row],[sheet]],Prg!$A$7:$F$31,6,FALSE)=Prg!$O$3),"Yes","No")</f>
        <v>No</v>
      </c>
      <c r="AB2850" s="66">
        <v>2026</v>
      </c>
      <c r="AC2850" s="72">
        <v>19</v>
      </c>
      <c r="AD2850" s="66">
        <f ca="1">IF(ISERROR(VLOOKUP(Table1[[#This Row],[item]],INDIRECT("'"&amp;Table1[[#This Row],[sheet]]&amp;"'!$A$8:$T$42"),Table1[[#This Row],[r]],FALSE)),"",VLOOKUP(Table1[[#This Row],[item]],INDIRECT("'"&amp;Table1[[#This Row],[sheet]]&amp;"'!$A$8:$T$42"),Table1[[#This Row],[r]],FALSE))</f>
        <v>0</v>
      </c>
      <c r="AE2850" s="72" t="str">
        <f>IF(VLOOKUP(Table1[[#This Row],[sheet]],Prg!$A$7:$J$31,10,FALSE)="","",VLOOKUP(Table1[[#This Row],[sheet]],Prg!$A$7:$J$31,10,FALSE)*1)</f>
        <v/>
      </c>
      <c r="AF2850" s="72">
        <f>VLOOKUP(Table1[[#This Row],[sheet]],Prg!$A$7:$J$31,5,FALSE)</f>
        <v>0</v>
      </c>
      <c r="AG2850" s="72">
        <f>ROW()</f>
        <v>2850</v>
      </c>
    </row>
    <row r="2851" spans="24:33" hidden="1" x14ac:dyDescent="0.3">
      <c r="X2851" s="66">
        <v>16</v>
      </c>
      <c r="Y2851" s="66" t="s">
        <v>481</v>
      </c>
      <c r="Z2851" s="66" t="s">
        <v>30</v>
      </c>
      <c r="AA2851" s="66" t="str">
        <f>IF(OR(VLOOKUP(Table1[[#This Row],[sheet]],Prg!$A$7:$F$31,6,FALSE)=Prg!$O$2,VLOOKUP(Table1[[#This Row],[sheet]],Prg!$A$7:$F$31,6,FALSE)=Prg!$O$3),"Yes","No")</f>
        <v>No</v>
      </c>
      <c r="AB2851" s="66">
        <v>2026</v>
      </c>
      <c r="AC2851" s="72">
        <v>19</v>
      </c>
      <c r="AD2851" s="66">
        <f ca="1">IF(ISERROR(VLOOKUP(Table1[[#This Row],[item]],INDIRECT("'"&amp;Table1[[#This Row],[sheet]]&amp;"'!$A$8:$T$42"),Table1[[#This Row],[r]],FALSE)),"",VLOOKUP(Table1[[#This Row],[item]],INDIRECT("'"&amp;Table1[[#This Row],[sheet]]&amp;"'!$A$8:$T$42"),Table1[[#This Row],[r]],FALSE))</f>
        <v>0</v>
      </c>
      <c r="AE2851" s="72" t="str">
        <f>IF(VLOOKUP(Table1[[#This Row],[sheet]],Prg!$A$7:$J$31,10,FALSE)="","",VLOOKUP(Table1[[#This Row],[sheet]],Prg!$A$7:$J$31,10,FALSE)*1)</f>
        <v/>
      </c>
      <c r="AF2851" s="72">
        <f>VLOOKUP(Table1[[#This Row],[sheet]],Prg!$A$7:$J$31,5,FALSE)</f>
        <v>0</v>
      </c>
      <c r="AG2851" s="72">
        <f>ROW()</f>
        <v>2851</v>
      </c>
    </row>
    <row r="2852" spans="24:33" hidden="1" x14ac:dyDescent="0.3">
      <c r="X2852" s="66">
        <v>16</v>
      </c>
      <c r="Y2852" s="66" t="s">
        <v>482</v>
      </c>
      <c r="Z2852" s="66" t="s">
        <v>27</v>
      </c>
      <c r="AA2852" s="66" t="str">
        <f>IF(OR(VLOOKUP(Table1[[#This Row],[sheet]],Prg!$A$7:$F$31,6,FALSE)=Prg!$O$2,VLOOKUP(Table1[[#This Row],[sheet]],Prg!$A$7:$F$31,6,FALSE)=Prg!$O$3),"Yes","No")</f>
        <v>No</v>
      </c>
      <c r="AB2852" s="66">
        <v>2026</v>
      </c>
      <c r="AC2852" s="72">
        <v>19</v>
      </c>
      <c r="AD2852" s="66">
        <f ca="1">IF(ISERROR(VLOOKUP(Table1[[#This Row],[item]],INDIRECT("'"&amp;Table1[[#This Row],[sheet]]&amp;"'!$A$8:$T$42"),Table1[[#This Row],[r]],FALSE)),"",VLOOKUP(Table1[[#This Row],[item]],INDIRECT("'"&amp;Table1[[#This Row],[sheet]]&amp;"'!$A$8:$T$42"),Table1[[#This Row],[r]],FALSE))</f>
        <v>0</v>
      </c>
      <c r="AE2852" s="72" t="str">
        <f>IF(VLOOKUP(Table1[[#This Row],[sheet]],Prg!$A$7:$J$31,10,FALSE)="","",VLOOKUP(Table1[[#This Row],[sheet]],Prg!$A$7:$J$31,10,FALSE)*1)</f>
        <v/>
      </c>
      <c r="AF2852" s="72">
        <f>VLOOKUP(Table1[[#This Row],[sheet]],Prg!$A$7:$J$31,5,FALSE)</f>
        <v>0</v>
      </c>
      <c r="AG2852" s="72">
        <f>ROW()</f>
        <v>2852</v>
      </c>
    </row>
    <row r="2853" spans="24:33" hidden="1" x14ac:dyDescent="0.3">
      <c r="X2853" s="66">
        <v>16</v>
      </c>
      <c r="Y2853" s="66" t="s">
        <v>476</v>
      </c>
      <c r="Z2853" s="66" t="s">
        <v>469</v>
      </c>
      <c r="AA2853" s="66" t="str">
        <f>IF(OR(VLOOKUP(Table1[[#This Row],[sheet]],Prg!$A$7:$F$31,6,FALSE)=Prg!$O$2,VLOOKUP(Table1[[#This Row],[sheet]],Prg!$A$7:$F$31,6,FALSE)=Prg!$O$3),"Yes","No")</f>
        <v>No</v>
      </c>
      <c r="AB2853" s="66">
        <v>2026</v>
      </c>
      <c r="AC2853" s="72">
        <v>19</v>
      </c>
      <c r="AD2853" s="66">
        <f ca="1">IF(ISERROR(VLOOKUP(Table1[[#This Row],[item]],INDIRECT("'"&amp;Table1[[#This Row],[sheet]]&amp;"'!$A$8:$T$42"),Table1[[#This Row],[r]],FALSE)),"",VLOOKUP(Table1[[#This Row],[item]],INDIRECT("'"&amp;Table1[[#This Row],[sheet]]&amp;"'!$A$8:$T$42"),Table1[[#This Row],[r]],FALSE))</f>
        <v>0</v>
      </c>
      <c r="AE2853" s="72" t="str">
        <f>IF(VLOOKUP(Table1[[#This Row],[sheet]],Prg!$A$7:$J$31,10,FALSE)="","",VLOOKUP(Table1[[#This Row],[sheet]],Prg!$A$7:$J$31,10,FALSE)*1)</f>
        <v/>
      </c>
      <c r="AF2853" s="72">
        <f>VLOOKUP(Table1[[#This Row],[sheet]],Prg!$A$7:$J$31,5,FALSE)</f>
        <v>0</v>
      </c>
      <c r="AG2853" s="72">
        <f>ROW()</f>
        <v>2853</v>
      </c>
    </row>
    <row r="2854" spans="24:33" hidden="1" x14ac:dyDescent="0.3">
      <c r="X2854" s="66">
        <v>16</v>
      </c>
      <c r="Y2854" s="66" t="s">
        <v>483</v>
      </c>
      <c r="Z2854" s="66" t="s">
        <v>470</v>
      </c>
      <c r="AA2854" s="66" t="str">
        <f>IF(OR(VLOOKUP(Table1[[#This Row],[sheet]],Prg!$A$7:$F$31,6,FALSE)=Prg!$O$2,VLOOKUP(Table1[[#This Row],[sheet]],Prg!$A$7:$F$31,6,FALSE)=Prg!$O$3),"Yes","No")</f>
        <v>No</v>
      </c>
      <c r="AB2854" s="66">
        <v>2026</v>
      </c>
      <c r="AC2854" s="72">
        <v>19</v>
      </c>
      <c r="AD2854" s="66">
        <f ca="1">IF(ISERROR(VLOOKUP(Table1[[#This Row],[item]],INDIRECT("'"&amp;Table1[[#This Row],[sheet]]&amp;"'!$A$8:$T$42"),Table1[[#This Row],[r]],FALSE)),"",VLOOKUP(Table1[[#This Row],[item]],INDIRECT("'"&amp;Table1[[#This Row],[sheet]]&amp;"'!$A$8:$T$42"),Table1[[#This Row],[r]],FALSE))</f>
        <v>0</v>
      </c>
      <c r="AE2854" s="72" t="str">
        <f>IF(VLOOKUP(Table1[[#This Row],[sheet]],Prg!$A$7:$J$31,10,FALSE)="","",VLOOKUP(Table1[[#This Row],[sheet]],Prg!$A$7:$J$31,10,FALSE)*1)</f>
        <v/>
      </c>
      <c r="AF2854" s="72">
        <f>VLOOKUP(Table1[[#This Row],[sheet]],Prg!$A$7:$J$31,5,FALSE)</f>
        <v>0</v>
      </c>
      <c r="AG2854" s="72">
        <f>ROW()</f>
        <v>2854</v>
      </c>
    </row>
    <row r="2855" spans="24:33" hidden="1" x14ac:dyDescent="0.3">
      <c r="X2855" s="66">
        <v>16</v>
      </c>
      <c r="Y2855" s="66" t="s">
        <v>484</v>
      </c>
      <c r="Z2855" s="66" t="s">
        <v>471</v>
      </c>
      <c r="AA2855" s="66" t="str">
        <f>IF(OR(VLOOKUP(Table1[[#This Row],[sheet]],Prg!$A$7:$F$31,6,FALSE)=Prg!$O$2,VLOOKUP(Table1[[#This Row],[sheet]],Prg!$A$7:$F$31,6,FALSE)=Prg!$O$3),"Yes","No")</f>
        <v>No</v>
      </c>
      <c r="AB2855" s="66">
        <v>2026</v>
      </c>
      <c r="AC2855" s="72">
        <v>19</v>
      </c>
      <c r="AD2855" s="66">
        <f ca="1">IF(ISERROR(VLOOKUP(Table1[[#This Row],[item]],INDIRECT("'"&amp;Table1[[#This Row],[sheet]]&amp;"'!$A$8:$T$42"),Table1[[#This Row],[r]],FALSE)),"",VLOOKUP(Table1[[#This Row],[item]],INDIRECT("'"&amp;Table1[[#This Row],[sheet]]&amp;"'!$A$8:$T$42"),Table1[[#This Row],[r]],FALSE))</f>
        <v>0</v>
      </c>
      <c r="AE2855" s="72" t="str">
        <f>IF(VLOOKUP(Table1[[#This Row],[sheet]],Prg!$A$7:$J$31,10,FALSE)="","",VLOOKUP(Table1[[#This Row],[sheet]],Prg!$A$7:$J$31,10,FALSE)*1)</f>
        <v/>
      </c>
      <c r="AF2855" s="72">
        <f>VLOOKUP(Table1[[#This Row],[sheet]],Prg!$A$7:$J$31,5,FALSE)</f>
        <v>0</v>
      </c>
      <c r="AG2855" s="72">
        <f>ROW()</f>
        <v>2855</v>
      </c>
    </row>
    <row r="2856" spans="24:33" hidden="1" x14ac:dyDescent="0.3">
      <c r="X2856" s="66">
        <v>16</v>
      </c>
      <c r="Y2856" s="66" t="s">
        <v>485</v>
      </c>
      <c r="Z2856" s="66" t="s">
        <v>472</v>
      </c>
      <c r="AA2856" s="66" t="str">
        <f>IF(OR(VLOOKUP(Table1[[#This Row],[sheet]],Prg!$A$7:$F$31,6,FALSE)=Prg!$O$2,VLOOKUP(Table1[[#This Row],[sheet]],Prg!$A$7:$F$31,6,FALSE)=Prg!$O$3),"Yes","No")</f>
        <v>No</v>
      </c>
      <c r="AB2856" s="66">
        <v>2026</v>
      </c>
      <c r="AC2856" s="72">
        <v>19</v>
      </c>
      <c r="AD2856" s="66">
        <f ca="1">IF(ISERROR(VLOOKUP(Table1[[#This Row],[item]],INDIRECT("'"&amp;Table1[[#This Row],[sheet]]&amp;"'!$A$8:$T$42"),Table1[[#This Row],[r]],FALSE)),"",VLOOKUP(Table1[[#This Row],[item]],INDIRECT("'"&amp;Table1[[#This Row],[sheet]]&amp;"'!$A$8:$T$42"),Table1[[#This Row],[r]],FALSE))</f>
        <v>0</v>
      </c>
      <c r="AE2856" s="72" t="str">
        <f>IF(VLOOKUP(Table1[[#This Row],[sheet]],Prg!$A$7:$J$31,10,FALSE)="","",VLOOKUP(Table1[[#This Row],[sheet]],Prg!$A$7:$J$31,10,FALSE)*1)</f>
        <v/>
      </c>
      <c r="AF2856" s="72">
        <f>VLOOKUP(Table1[[#This Row],[sheet]],Prg!$A$7:$J$31,5,FALSE)</f>
        <v>0</v>
      </c>
      <c r="AG2856" s="72">
        <f>ROW()</f>
        <v>2856</v>
      </c>
    </row>
    <row r="2857" spans="24:33" hidden="1" x14ac:dyDescent="0.3">
      <c r="X2857" s="66">
        <v>16</v>
      </c>
      <c r="Y2857" s="66" t="s">
        <v>486</v>
      </c>
      <c r="Z2857" s="66" t="s">
        <v>31</v>
      </c>
      <c r="AA2857" s="66" t="str">
        <f>IF(OR(VLOOKUP(Table1[[#This Row],[sheet]],Prg!$A$7:$F$31,6,FALSE)=Prg!$O$2,VLOOKUP(Table1[[#This Row],[sheet]],Prg!$A$7:$F$31,6,FALSE)=Prg!$O$3),"Yes","No")</f>
        <v>No</v>
      </c>
      <c r="AB2857" s="66">
        <v>2026</v>
      </c>
      <c r="AC2857" s="72">
        <v>19</v>
      </c>
      <c r="AD2857" s="66">
        <f ca="1">IF(ISERROR(VLOOKUP(Table1[[#This Row],[item]],INDIRECT("'"&amp;Table1[[#This Row],[sheet]]&amp;"'!$A$8:$T$42"),Table1[[#This Row],[r]],FALSE)),"",VLOOKUP(Table1[[#This Row],[item]],INDIRECT("'"&amp;Table1[[#This Row],[sheet]]&amp;"'!$A$8:$T$42"),Table1[[#This Row],[r]],FALSE))</f>
        <v>0</v>
      </c>
      <c r="AE2857" s="72" t="str">
        <f>IF(VLOOKUP(Table1[[#This Row],[sheet]],Prg!$A$7:$J$31,10,FALSE)="","",VLOOKUP(Table1[[#This Row],[sheet]],Prg!$A$7:$J$31,10,FALSE)*1)</f>
        <v/>
      </c>
      <c r="AF2857" s="72">
        <f>VLOOKUP(Table1[[#This Row],[sheet]],Prg!$A$7:$J$31,5,FALSE)</f>
        <v>0</v>
      </c>
      <c r="AG2857" s="72">
        <f>ROW()</f>
        <v>2857</v>
      </c>
    </row>
    <row r="2858" spans="24:33" hidden="1" x14ac:dyDescent="0.3">
      <c r="X2858" s="66">
        <v>16</v>
      </c>
      <c r="Y2858" s="70" t="s">
        <v>487</v>
      </c>
      <c r="Z2858" s="70" t="s">
        <v>12</v>
      </c>
      <c r="AA2858" s="70" t="str">
        <f>IF(OR(VLOOKUP(Table1[[#This Row],[sheet]],Prg!$A$7:$F$31,6,FALSE)=Prg!$O$2,VLOOKUP(Table1[[#This Row],[sheet]],Prg!$A$7:$F$31,6,FALSE)=Prg!$O$3),"Yes","No")</f>
        <v>No</v>
      </c>
      <c r="AB2858" s="70" t="s">
        <v>2</v>
      </c>
      <c r="AC2858" s="72">
        <v>20</v>
      </c>
      <c r="AD2858" s="66">
        <f ca="1">IF(ISERROR(VLOOKUP(Table1[[#This Row],[item]],INDIRECT("'"&amp;Table1[[#This Row],[sheet]]&amp;"'!$A$8:$T$42"),Table1[[#This Row],[r]],FALSE)),"",VLOOKUP(Table1[[#This Row],[item]],INDIRECT("'"&amp;Table1[[#This Row],[sheet]]&amp;"'!$A$8:$T$42"),Table1[[#This Row],[r]],FALSE))</f>
        <v>0</v>
      </c>
      <c r="AE2858" s="72" t="str">
        <f>IF(VLOOKUP(Table1[[#This Row],[sheet]],Prg!$A$7:$J$31,10,FALSE)="","",VLOOKUP(Table1[[#This Row],[sheet]],Prg!$A$7:$J$31,10,FALSE)*1)</f>
        <v/>
      </c>
      <c r="AF2858" s="72">
        <f>VLOOKUP(Table1[[#This Row],[sheet]],Prg!$A$7:$J$31,5,FALSE)</f>
        <v>0</v>
      </c>
      <c r="AG2858" s="72">
        <f>ROW()</f>
        <v>2858</v>
      </c>
    </row>
    <row r="2859" spans="24:33" hidden="1" x14ac:dyDescent="0.3">
      <c r="X2859" s="66">
        <v>16</v>
      </c>
      <c r="Y2859" s="66" t="s">
        <v>488</v>
      </c>
      <c r="Z2859" s="66" t="s">
        <v>13</v>
      </c>
      <c r="AA2859" s="66" t="str">
        <f>IF(OR(VLOOKUP(Table1[[#This Row],[sheet]],Prg!$A$7:$F$31,6,FALSE)=Prg!$O$2,VLOOKUP(Table1[[#This Row],[sheet]],Prg!$A$7:$F$31,6,FALSE)=Prg!$O$3),"Yes","No")</f>
        <v>No</v>
      </c>
      <c r="AB2859" s="66" t="s">
        <v>2</v>
      </c>
      <c r="AC2859" s="72">
        <v>20</v>
      </c>
      <c r="AD2859" s="66">
        <f ca="1">IF(ISERROR(VLOOKUP(Table1[[#This Row],[item]],INDIRECT("'"&amp;Table1[[#This Row],[sheet]]&amp;"'!$A$8:$T$42"),Table1[[#This Row],[r]],FALSE)),"",VLOOKUP(Table1[[#This Row],[item]],INDIRECT("'"&amp;Table1[[#This Row],[sheet]]&amp;"'!$A$8:$T$42"),Table1[[#This Row],[r]],FALSE))</f>
        <v>0</v>
      </c>
      <c r="AE2859" s="72" t="str">
        <f>IF(VLOOKUP(Table1[[#This Row],[sheet]],Prg!$A$7:$J$31,10,FALSE)="","",VLOOKUP(Table1[[#This Row],[sheet]],Prg!$A$7:$J$31,10,FALSE)*1)</f>
        <v/>
      </c>
      <c r="AF2859" s="72">
        <f>VLOOKUP(Table1[[#This Row],[sheet]],Prg!$A$7:$J$31,5,FALSE)</f>
        <v>0</v>
      </c>
      <c r="AG2859" s="72">
        <f>ROW()</f>
        <v>2859</v>
      </c>
    </row>
    <row r="2860" spans="24:33" hidden="1" x14ac:dyDescent="0.3">
      <c r="X2860" s="66">
        <v>16</v>
      </c>
      <c r="Y2860" s="66" t="s">
        <v>489</v>
      </c>
      <c r="Z2860" s="66" t="s">
        <v>14</v>
      </c>
      <c r="AA2860" s="66" t="str">
        <f>IF(OR(VLOOKUP(Table1[[#This Row],[sheet]],Prg!$A$7:$F$31,6,FALSE)=Prg!$O$2,VLOOKUP(Table1[[#This Row],[sheet]],Prg!$A$7:$F$31,6,FALSE)=Prg!$O$3),"Yes","No")</f>
        <v>No</v>
      </c>
      <c r="AB2860" s="66" t="s">
        <v>2</v>
      </c>
      <c r="AC2860" s="72">
        <v>20</v>
      </c>
      <c r="AD2860" s="66">
        <f ca="1">IF(ISERROR(VLOOKUP(Table1[[#This Row],[item]],INDIRECT("'"&amp;Table1[[#This Row],[sheet]]&amp;"'!$A$8:$T$42"),Table1[[#This Row],[r]],FALSE)),"",VLOOKUP(Table1[[#This Row],[item]],INDIRECT("'"&amp;Table1[[#This Row],[sheet]]&amp;"'!$A$8:$T$42"),Table1[[#This Row],[r]],FALSE))</f>
        <v>0</v>
      </c>
      <c r="AE2860" s="72" t="str">
        <f>IF(VLOOKUP(Table1[[#This Row],[sheet]],Prg!$A$7:$J$31,10,FALSE)="","",VLOOKUP(Table1[[#This Row],[sheet]],Prg!$A$7:$J$31,10,FALSE)*1)</f>
        <v/>
      </c>
      <c r="AF2860" s="72">
        <f>VLOOKUP(Table1[[#This Row],[sheet]],Prg!$A$7:$J$31,5,FALSE)</f>
        <v>0</v>
      </c>
      <c r="AG2860" s="72">
        <f>ROW()</f>
        <v>2860</v>
      </c>
    </row>
    <row r="2861" spans="24:33" hidden="1" x14ac:dyDescent="0.3">
      <c r="X2861" s="66">
        <v>16</v>
      </c>
      <c r="Y2861" s="66" t="s">
        <v>490</v>
      </c>
      <c r="Z2861" s="66" t="s">
        <v>464</v>
      </c>
      <c r="AA2861" s="66" t="str">
        <f>IF(OR(VLOOKUP(Table1[[#This Row],[sheet]],Prg!$A$7:$F$31,6,FALSE)=Prg!$O$2,VLOOKUP(Table1[[#This Row],[sheet]],Prg!$A$7:$F$31,6,FALSE)=Prg!$O$3),"Yes","No")</f>
        <v>No</v>
      </c>
      <c r="AB2861" s="66" t="s">
        <v>2</v>
      </c>
      <c r="AC2861" s="72">
        <v>20</v>
      </c>
      <c r="AD2861" s="66">
        <f ca="1">IF(ISERROR(VLOOKUP(Table1[[#This Row],[item]],INDIRECT("'"&amp;Table1[[#This Row],[sheet]]&amp;"'!$A$8:$T$42"),Table1[[#This Row],[r]],FALSE)),"",VLOOKUP(Table1[[#This Row],[item]],INDIRECT("'"&amp;Table1[[#This Row],[sheet]]&amp;"'!$A$8:$T$42"),Table1[[#This Row],[r]],FALSE))</f>
        <v>0</v>
      </c>
      <c r="AE2861" s="72" t="str">
        <f>IF(VLOOKUP(Table1[[#This Row],[sheet]],Prg!$A$7:$J$31,10,FALSE)="","",VLOOKUP(Table1[[#This Row],[sheet]],Prg!$A$7:$J$31,10,FALSE)*1)</f>
        <v/>
      </c>
      <c r="AF2861" s="72">
        <f>VLOOKUP(Table1[[#This Row],[sheet]],Prg!$A$7:$J$31,5,FALSE)</f>
        <v>0</v>
      </c>
      <c r="AG2861" s="72">
        <f>ROW()</f>
        <v>2861</v>
      </c>
    </row>
    <row r="2862" spans="24:33" hidden="1" x14ac:dyDescent="0.3">
      <c r="X2862" s="66">
        <v>16</v>
      </c>
      <c r="Y2862" s="66" t="s">
        <v>491</v>
      </c>
      <c r="Z2862" s="66" t="s">
        <v>15</v>
      </c>
      <c r="AA2862" s="66" t="str">
        <f>IF(OR(VLOOKUP(Table1[[#This Row],[sheet]],Prg!$A$7:$F$31,6,FALSE)=Prg!$O$2,VLOOKUP(Table1[[#This Row],[sheet]],Prg!$A$7:$F$31,6,FALSE)=Prg!$O$3),"Yes","No")</f>
        <v>No</v>
      </c>
      <c r="AB2862" s="66" t="s">
        <v>2</v>
      </c>
      <c r="AC2862" s="72">
        <v>20</v>
      </c>
      <c r="AD2862" s="66">
        <f ca="1">IF(ISERROR(VLOOKUP(Table1[[#This Row],[item]],INDIRECT("'"&amp;Table1[[#This Row],[sheet]]&amp;"'!$A$8:$T$42"),Table1[[#This Row],[r]],FALSE)),"",VLOOKUP(Table1[[#This Row],[item]],INDIRECT("'"&amp;Table1[[#This Row],[sheet]]&amp;"'!$A$8:$T$42"),Table1[[#This Row],[r]],FALSE))</f>
        <v>0</v>
      </c>
      <c r="AE2862" s="72" t="str">
        <f>IF(VLOOKUP(Table1[[#This Row],[sheet]],Prg!$A$7:$J$31,10,FALSE)="","",VLOOKUP(Table1[[#This Row],[sheet]],Prg!$A$7:$J$31,10,FALSE)*1)</f>
        <v/>
      </c>
      <c r="AF2862" s="72">
        <f>VLOOKUP(Table1[[#This Row],[sheet]],Prg!$A$7:$J$31,5,FALSE)</f>
        <v>0</v>
      </c>
      <c r="AG2862" s="72">
        <f>ROW()</f>
        <v>2862</v>
      </c>
    </row>
    <row r="2863" spans="24:33" hidden="1" x14ac:dyDescent="0.3">
      <c r="X2863" s="66">
        <v>16</v>
      </c>
      <c r="Y2863" s="66" t="s">
        <v>492</v>
      </c>
      <c r="Z2863" s="66" t="s">
        <v>16</v>
      </c>
      <c r="AA2863" s="66" t="str">
        <f>IF(OR(VLOOKUP(Table1[[#This Row],[sheet]],Prg!$A$7:$F$31,6,FALSE)=Prg!$O$2,VLOOKUP(Table1[[#This Row],[sheet]],Prg!$A$7:$F$31,6,FALSE)=Prg!$O$3),"Yes","No")</f>
        <v>No</v>
      </c>
      <c r="AB2863" s="66" t="s">
        <v>2</v>
      </c>
      <c r="AC2863" s="72">
        <v>20</v>
      </c>
      <c r="AD2863" s="66">
        <f ca="1">IF(ISERROR(VLOOKUP(Table1[[#This Row],[item]],INDIRECT("'"&amp;Table1[[#This Row],[sheet]]&amp;"'!$A$8:$T$42"),Table1[[#This Row],[r]],FALSE)),"",VLOOKUP(Table1[[#This Row],[item]],INDIRECT("'"&amp;Table1[[#This Row],[sheet]]&amp;"'!$A$8:$T$42"),Table1[[#This Row],[r]],FALSE))</f>
        <v>0</v>
      </c>
      <c r="AE2863" s="72" t="str">
        <f>IF(VLOOKUP(Table1[[#This Row],[sheet]],Prg!$A$7:$J$31,10,FALSE)="","",VLOOKUP(Table1[[#This Row],[sheet]],Prg!$A$7:$J$31,10,FALSE)*1)</f>
        <v/>
      </c>
      <c r="AF2863" s="72">
        <f>VLOOKUP(Table1[[#This Row],[sheet]],Prg!$A$7:$J$31,5,FALSE)</f>
        <v>0</v>
      </c>
      <c r="AG2863" s="72">
        <f>ROW()</f>
        <v>2863</v>
      </c>
    </row>
    <row r="2864" spans="24:33" hidden="1" x14ac:dyDescent="0.3">
      <c r="X2864" s="66">
        <v>16</v>
      </c>
      <c r="Y2864" s="66" t="s">
        <v>493</v>
      </c>
      <c r="Z2864" s="66" t="s">
        <v>17</v>
      </c>
      <c r="AA2864" s="66" t="str">
        <f>IF(OR(VLOOKUP(Table1[[#This Row],[sheet]],Prg!$A$7:$F$31,6,FALSE)=Prg!$O$2,VLOOKUP(Table1[[#This Row],[sheet]],Prg!$A$7:$F$31,6,FALSE)=Prg!$O$3),"Yes","No")</f>
        <v>No</v>
      </c>
      <c r="AB2864" s="66" t="s">
        <v>2</v>
      </c>
      <c r="AC2864" s="72">
        <v>20</v>
      </c>
      <c r="AD2864" s="66">
        <f ca="1">IF(ISERROR(VLOOKUP(Table1[[#This Row],[item]],INDIRECT("'"&amp;Table1[[#This Row],[sheet]]&amp;"'!$A$8:$T$42"),Table1[[#This Row],[r]],FALSE)),"",VLOOKUP(Table1[[#This Row],[item]],INDIRECT("'"&amp;Table1[[#This Row],[sheet]]&amp;"'!$A$8:$T$42"),Table1[[#This Row],[r]],FALSE))</f>
        <v>0</v>
      </c>
      <c r="AE2864" s="72" t="str">
        <f>IF(VLOOKUP(Table1[[#This Row],[sheet]],Prg!$A$7:$J$31,10,FALSE)="","",VLOOKUP(Table1[[#This Row],[sheet]],Prg!$A$7:$J$31,10,FALSE)*1)</f>
        <v/>
      </c>
      <c r="AF2864" s="72">
        <f>VLOOKUP(Table1[[#This Row],[sheet]],Prg!$A$7:$J$31,5,FALSE)</f>
        <v>0</v>
      </c>
      <c r="AG2864" s="72">
        <f>ROW()</f>
        <v>2864</v>
      </c>
    </row>
    <row r="2865" spans="24:33" hidden="1" x14ac:dyDescent="0.3">
      <c r="X2865" s="66">
        <v>16</v>
      </c>
      <c r="Y2865" s="66" t="s">
        <v>494</v>
      </c>
      <c r="Z2865" s="66" t="s">
        <v>465</v>
      </c>
      <c r="AA2865" s="66" t="str">
        <f>IF(OR(VLOOKUP(Table1[[#This Row],[sheet]],Prg!$A$7:$F$31,6,FALSE)=Prg!$O$2,VLOOKUP(Table1[[#This Row],[sheet]],Prg!$A$7:$F$31,6,FALSE)=Prg!$O$3),"Yes","No")</f>
        <v>No</v>
      </c>
      <c r="AB2865" s="66" t="s">
        <v>2</v>
      </c>
      <c r="AC2865" s="72">
        <v>20</v>
      </c>
      <c r="AD2865" s="66">
        <f ca="1">IF(ISERROR(VLOOKUP(Table1[[#This Row],[item]],INDIRECT("'"&amp;Table1[[#This Row],[sheet]]&amp;"'!$A$8:$T$42"),Table1[[#This Row],[r]],FALSE)),"",VLOOKUP(Table1[[#This Row],[item]],INDIRECT("'"&amp;Table1[[#This Row],[sheet]]&amp;"'!$A$8:$T$42"),Table1[[#This Row],[r]],FALSE))</f>
        <v>0</v>
      </c>
      <c r="AE2865" s="72" t="str">
        <f>IF(VLOOKUP(Table1[[#This Row],[sheet]],Prg!$A$7:$J$31,10,FALSE)="","",VLOOKUP(Table1[[#This Row],[sheet]],Prg!$A$7:$J$31,10,FALSE)*1)</f>
        <v/>
      </c>
      <c r="AF2865" s="72">
        <f>VLOOKUP(Table1[[#This Row],[sheet]],Prg!$A$7:$J$31,5,FALSE)</f>
        <v>0</v>
      </c>
      <c r="AG2865" s="72">
        <f>ROW()</f>
        <v>2865</v>
      </c>
    </row>
    <row r="2866" spans="24:33" hidden="1" x14ac:dyDescent="0.3">
      <c r="X2866" s="66">
        <v>16</v>
      </c>
      <c r="Y2866" s="66" t="s">
        <v>495</v>
      </c>
      <c r="Z2866" s="66" t="s">
        <v>18</v>
      </c>
      <c r="AA2866" s="66" t="str">
        <f>IF(OR(VLOOKUP(Table1[[#This Row],[sheet]],Prg!$A$7:$F$31,6,FALSE)=Prg!$O$2,VLOOKUP(Table1[[#This Row],[sheet]],Prg!$A$7:$F$31,6,FALSE)=Prg!$O$3),"Yes","No")</f>
        <v>No</v>
      </c>
      <c r="AB2866" s="66" t="s">
        <v>2</v>
      </c>
      <c r="AC2866" s="72">
        <v>20</v>
      </c>
      <c r="AD2866" s="66">
        <f ca="1">IF(ISERROR(VLOOKUP(Table1[[#This Row],[item]],INDIRECT("'"&amp;Table1[[#This Row],[sheet]]&amp;"'!$A$8:$T$42"),Table1[[#This Row],[r]],FALSE)),"",VLOOKUP(Table1[[#This Row],[item]],INDIRECT("'"&amp;Table1[[#This Row],[sheet]]&amp;"'!$A$8:$T$42"),Table1[[#This Row],[r]],FALSE))</f>
        <v>0</v>
      </c>
      <c r="AE2866" s="72" t="str">
        <f>IF(VLOOKUP(Table1[[#This Row],[sheet]],Prg!$A$7:$J$31,10,FALSE)="","",VLOOKUP(Table1[[#This Row],[sheet]],Prg!$A$7:$J$31,10,FALSE)*1)</f>
        <v/>
      </c>
      <c r="AF2866" s="72">
        <f>VLOOKUP(Table1[[#This Row],[sheet]],Prg!$A$7:$J$31,5,FALSE)</f>
        <v>0</v>
      </c>
      <c r="AG2866" s="72">
        <f>ROW()</f>
        <v>2866</v>
      </c>
    </row>
    <row r="2867" spans="24:33" hidden="1" x14ac:dyDescent="0.3">
      <c r="X2867" s="66">
        <v>16</v>
      </c>
      <c r="Y2867" s="66" t="s">
        <v>496</v>
      </c>
      <c r="Z2867" s="66" t="s">
        <v>19</v>
      </c>
      <c r="AA2867" s="66" t="str">
        <f>IF(OR(VLOOKUP(Table1[[#This Row],[sheet]],Prg!$A$7:$F$31,6,FALSE)=Prg!$O$2,VLOOKUP(Table1[[#This Row],[sheet]],Prg!$A$7:$F$31,6,FALSE)=Prg!$O$3),"Yes","No")</f>
        <v>No</v>
      </c>
      <c r="AB2867" s="66" t="s">
        <v>2</v>
      </c>
      <c r="AC2867" s="72">
        <v>20</v>
      </c>
      <c r="AD2867" s="66">
        <f ca="1">IF(ISERROR(VLOOKUP(Table1[[#This Row],[item]],INDIRECT("'"&amp;Table1[[#This Row],[sheet]]&amp;"'!$A$8:$T$42"),Table1[[#This Row],[r]],FALSE)),"",VLOOKUP(Table1[[#This Row],[item]],INDIRECT("'"&amp;Table1[[#This Row],[sheet]]&amp;"'!$A$8:$T$42"),Table1[[#This Row],[r]],FALSE))</f>
        <v>0</v>
      </c>
      <c r="AE2867" s="72" t="str">
        <f>IF(VLOOKUP(Table1[[#This Row],[sheet]],Prg!$A$7:$J$31,10,FALSE)="","",VLOOKUP(Table1[[#This Row],[sheet]],Prg!$A$7:$J$31,10,FALSE)*1)</f>
        <v/>
      </c>
      <c r="AF2867" s="72">
        <f>VLOOKUP(Table1[[#This Row],[sheet]],Prg!$A$7:$J$31,5,FALSE)</f>
        <v>0</v>
      </c>
      <c r="AG2867" s="72">
        <f>ROW()</f>
        <v>2867</v>
      </c>
    </row>
    <row r="2868" spans="24:33" hidden="1" x14ac:dyDescent="0.3">
      <c r="X2868" s="66">
        <v>16</v>
      </c>
      <c r="Y2868" s="66" t="s">
        <v>497</v>
      </c>
      <c r="Z2868" s="66" t="s">
        <v>20</v>
      </c>
      <c r="AA2868" s="66" t="str">
        <f>IF(OR(VLOOKUP(Table1[[#This Row],[sheet]],Prg!$A$7:$F$31,6,FALSE)=Prg!$O$2,VLOOKUP(Table1[[#This Row],[sheet]],Prg!$A$7:$F$31,6,FALSE)=Prg!$O$3),"Yes","No")</f>
        <v>No</v>
      </c>
      <c r="AB2868" s="66" t="s">
        <v>2</v>
      </c>
      <c r="AC2868" s="72">
        <v>20</v>
      </c>
      <c r="AD2868" s="66">
        <f ca="1">IF(ISERROR(VLOOKUP(Table1[[#This Row],[item]],INDIRECT("'"&amp;Table1[[#This Row],[sheet]]&amp;"'!$A$8:$T$42"),Table1[[#This Row],[r]],FALSE)),"",VLOOKUP(Table1[[#This Row],[item]],INDIRECT("'"&amp;Table1[[#This Row],[sheet]]&amp;"'!$A$8:$T$42"),Table1[[#This Row],[r]],FALSE))</f>
        <v>0</v>
      </c>
      <c r="AE2868" s="72" t="str">
        <f>IF(VLOOKUP(Table1[[#This Row],[sheet]],Prg!$A$7:$J$31,10,FALSE)="","",VLOOKUP(Table1[[#This Row],[sheet]],Prg!$A$7:$J$31,10,FALSE)*1)</f>
        <v/>
      </c>
      <c r="AF2868" s="72">
        <f>VLOOKUP(Table1[[#This Row],[sheet]],Prg!$A$7:$J$31,5,FALSE)</f>
        <v>0</v>
      </c>
      <c r="AG2868" s="72">
        <f>ROW()</f>
        <v>2868</v>
      </c>
    </row>
    <row r="2869" spans="24:33" hidden="1" x14ac:dyDescent="0.3">
      <c r="X2869" s="66">
        <v>16</v>
      </c>
      <c r="Y2869" s="66" t="s">
        <v>498</v>
      </c>
      <c r="Z2869" s="66" t="s">
        <v>466</v>
      </c>
      <c r="AA2869" s="66" t="str">
        <f>IF(OR(VLOOKUP(Table1[[#This Row],[sheet]],Prg!$A$7:$F$31,6,FALSE)=Prg!$O$2,VLOOKUP(Table1[[#This Row],[sheet]],Prg!$A$7:$F$31,6,FALSE)=Prg!$O$3),"Yes","No")</f>
        <v>No</v>
      </c>
      <c r="AB2869" s="66" t="s">
        <v>2</v>
      </c>
      <c r="AC2869" s="72">
        <v>20</v>
      </c>
      <c r="AD2869" s="66">
        <f ca="1">IF(ISERROR(VLOOKUP(Table1[[#This Row],[item]],INDIRECT("'"&amp;Table1[[#This Row],[sheet]]&amp;"'!$A$8:$T$42"),Table1[[#This Row],[r]],FALSE)),"",VLOOKUP(Table1[[#This Row],[item]],INDIRECT("'"&amp;Table1[[#This Row],[sheet]]&amp;"'!$A$8:$T$42"),Table1[[#This Row],[r]],FALSE))</f>
        <v>0</v>
      </c>
      <c r="AE2869" s="72" t="str">
        <f>IF(VLOOKUP(Table1[[#This Row],[sheet]],Prg!$A$7:$J$31,10,FALSE)="","",VLOOKUP(Table1[[#This Row],[sheet]],Prg!$A$7:$J$31,10,FALSE)*1)</f>
        <v/>
      </c>
      <c r="AF2869" s="72">
        <f>VLOOKUP(Table1[[#This Row],[sheet]],Prg!$A$7:$J$31,5,FALSE)</f>
        <v>0</v>
      </c>
      <c r="AG2869" s="72">
        <f>ROW()</f>
        <v>2869</v>
      </c>
    </row>
    <row r="2870" spans="24:33" hidden="1" x14ac:dyDescent="0.3">
      <c r="X2870" s="66">
        <v>16</v>
      </c>
      <c r="Y2870" s="66" t="s">
        <v>499</v>
      </c>
      <c r="Z2870" s="66" t="s">
        <v>21</v>
      </c>
      <c r="AA2870" s="66" t="str">
        <f>IF(OR(VLOOKUP(Table1[[#This Row],[sheet]],Prg!$A$7:$F$31,6,FALSE)=Prg!$O$2,VLOOKUP(Table1[[#This Row],[sheet]],Prg!$A$7:$F$31,6,FALSE)=Prg!$O$3),"Yes","No")</f>
        <v>No</v>
      </c>
      <c r="AB2870" s="66" t="s">
        <v>2</v>
      </c>
      <c r="AC2870" s="72">
        <v>20</v>
      </c>
      <c r="AD2870" s="66">
        <f ca="1">IF(ISERROR(VLOOKUP(Table1[[#This Row],[item]],INDIRECT("'"&amp;Table1[[#This Row],[sheet]]&amp;"'!$A$8:$T$42"),Table1[[#This Row],[r]],FALSE)),"",VLOOKUP(Table1[[#This Row],[item]],INDIRECT("'"&amp;Table1[[#This Row],[sheet]]&amp;"'!$A$8:$T$42"),Table1[[#This Row],[r]],FALSE))</f>
        <v>0</v>
      </c>
      <c r="AE2870" s="72" t="str">
        <f>IF(VLOOKUP(Table1[[#This Row],[sheet]],Prg!$A$7:$J$31,10,FALSE)="","",VLOOKUP(Table1[[#This Row],[sheet]],Prg!$A$7:$J$31,10,FALSE)*1)</f>
        <v/>
      </c>
      <c r="AF2870" s="72">
        <f>VLOOKUP(Table1[[#This Row],[sheet]],Prg!$A$7:$J$31,5,FALSE)</f>
        <v>0</v>
      </c>
      <c r="AG2870" s="72">
        <f>ROW()</f>
        <v>2870</v>
      </c>
    </row>
    <row r="2871" spans="24:33" hidden="1" x14ac:dyDescent="0.3">
      <c r="X2871" s="66">
        <v>16</v>
      </c>
      <c r="Y2871" s="66" t="s">
        <v>500</v>
      </c>
      <c r="Z2871" s="66" t="s">
        <v>22</v>
      </c>
      <c r="AA2871" s="66" t="str">
        <f>IF(OR(VLOOKUP(Table1[[#This Row],[sheet]],Prg!$A$7:$F$31,6,FALSE)=Prg!$O$2,VLOOKUP(Table1[[#This Row],[sheet]],Prg!$A$7:$F$31,6,FALSE)=Prg!$O$3),"Yes","No")</f>
        <v>No</v>
      </c>
      <c r="AB2871" s="66" t="s">
        <v>2</v>
      </c>
      <c r="AC2871" s="72">
        <v>20</v>
      </c>
      <c r="AD2871" s="66">
        <f ca="1">IF(ISERROR(VLOOKUP(Table1[[#This Row],[item]],INDIRECT("'"&amp;Table1[[#This Row],[sheet]]&amp;"'!$A$8:$T$42"),Table1[[#This Row],[r]],FALSE)),"",VLOOKUP(Table1[[#This Row],[item]],INDIRECT("'"&amp;Table1[[#This Row],[sheet]]&amp;"'!$A$8:$T$42"),Table1[[#This Row],[r]],FALSE))</f>
        <v>0</v>
      </c>
      <c r="AE2871" s="72" t="str">
        <f>IF(VLOOKUP(Table1[[#This Row],[sheet]],Prg!$A$7:$J$31,10,FALSE)="","",VLOOKUP(Table1[[#This Row],[sheet]],Prg!$A$7:$J$31,10,FALSE)*1)</f>
        <v/>
      </c>
      <c r="AF2871" s="72">
        <f>VLOOKUP(Table1[[#This Row],[sheet]],Prg!$A$7:$J$31,5,FALSE)</f>
        <v>0</v>
      </c>
      <c r="AG2871" s="72">
        <f>ROW()</f>
        <v>2871</v>
      </c>
    </row>
    <row r="2872" spans="24:33" hidden="1" x14ac:dyDescent="0.3">
      <c r="X2872" s="66">
        <v>16</v>
      </c>
      <c r="Y2872" s="66" t="s">
        <v>501</v>
      </c>
      <c r="Z2872" s="66" t="s">
        <v>23</v>
      </c>
      <c r="AA2872" s="66" t="str">
        <f>IF(OR(VLOOKUP(Table1[[#This Row],[sheet]],Prg!$A$7:$F$31,6,FALSE)=Prg!$O$2,VLOOKUP(Table1[[#This Row],[sheet]],Prg!$A$7:$F$31,6,FALSE)=Prg!$O$3),"Yes","No")</f>
        <v>No</v>
      </c>
      <c r="AB2872" s="66" t="s">
        <v>2</v>
      </c>
      <c r="AC2872" s="72">
        <v>20</v>
      </c>
      <c r="AD2872" s="66">
        <f ca="1">IF(ISERROR(VLOOKUP(Table1[[#This Row],[item]],INDIRECT("'"&amp;Table1[[#This Row],[sheet]]&amp;"'!$A$8:$T$42"),Table1[[#This Row],[r]],FALSE)),"",VLOOKUP(Table1[[#This Row],[item]],INDIRECT("'"&amp;Table1[[#This Row],[sheet]]&amp;"'!$A$8:$T$42"),Table1[[#This Row],[r]],FALSE))</f>
        <v>0</v>
      </c>
      <c r="AE2872" s="72" t="str">
        <f>IF(VLOOKUP(Table1[[#This Row],[sheet]],Prg!$A$7:$J$31,10,FALSE)="","",VLOOKUP(Table1[[#This Row],[sheet]],Prg!$A$7:$J$31,10,FALSE)*1)</f>
        <v/>
      </c>
      <c r="AF2872" s="72">
        <f>VLOOKUP(Table1[[#This Row],[sheet]],Prg!$A$7:$J$31,5,FALSE)</f>
        <v>0</v>
      </c>
      <c r="AG2872" s="72">
        <f>ROW()</f>
        <v>2872</v>
      </c>
    </row>
    <row r="2873" spans="24:33" hidden="1" x14ac:dyDescent="0.3">
      <c r="X2873" s="66">
        <v>16</v>
      </c>
      <c r="Y2873" s="66" t="s">
        <v>502</v>
      </c>
      <c r="Z2873" s="66" t="s">
        <v>467</v>
      </c>
      <c r="AA2873" s="66" t="str">
        <f>IF(OR(VLOOKUP(Table1[[#This Row],[sheet]],Prg!$A$7:$F$31,6,FALSE)=Prg!$O$2,VLOOKUP(Table1[[#This Row],[sheet]],Prg!$A$7:$F$31,6,FALSE)=Prg!$O$3),"Yes","No")</f>
        <v>No</v>
      </c>
      <c r="AB2873" s="66" t="s">
        <v>2</v>
      </c>
      <c r="AC2873" s="72">
        <v>20</v>
      </c>
      <c r="AD2873" s="66">
        <f ca="1">IF(ISERROR(VLOOKUP(Table1[[#This Row],[item]],INDIRECT("'"&amp;Table1[[#This Row],[sheet]]&amp;"'!$A$8:$T$42"),Table1[[#This Row],[r]],FALSE)),"",VLOOKUP(Table1[[#This Row],[item]],INDIRECT("'"&amp;Table1[[#This Row],[sheet]]&amp;"'!$A$8:$T$42"),Table1[[#This Row],[r]],FALSE))</f>
        <v>0</v>
      </c>
      <c r="AE2873" s="72" t="str">
        <f>IF(VLOOKUP(Table1[[#This Row],[sheet]],Prg!$A$7:$J$31,10,FALSE)="","",VLOOKUP(Table1[[#This Row],[sheet]],Prg!$A$7:$J$31,10,FALSE)*1)</f>
        <v/>
      </c>
      <c r="AF2873" s="72">
        <f>VLOOKUP(Table1[[#This Row],[sheet]],Prg!$A$7:$J$31,5,FALSE)</f>
        <v>0</v>
      </c>
      <c r="AG2873" s="72">
        <f>ROW()</f>
        <v>2873</v>
      </c>
    </row>
    <row r="2874" spans="24:33" hidden="1" x14ac:dyDescent="0.3">
      <c r="X2874" s="66">
        <v>16</v>
      </c>
      <c r="Y2874" s="66" t="s">
        <v>473</v>
      </c>
      <c r="Z2874" s="66" t="s">
        <v>1</v>
      </c>
      <c r="AA2874" s="66" t="str">
        <f>IF(OR(VLOOKUP(Table1[[#This Row],[sheet]],Prg!$A$7:$F$31,6,FALSE)=Prg!$O$2,VLOOKUP(Table1[[#This Row],[sheet]],Prg!$A$7:$F$31,6,FALSE)=Prg!$O$3),"Yes","No")</f>
        <v>No</v>
      </c>
      <c r="AB2874" s="66" t="s">
        <v>2</v>
      </c>
      <c r="AC2874" s="72">
        <v>20</v>
      </c>
      <c r="AD2874" s="66">
        <f ca="1">IF(ISERROR(VLOOKUP(Table1[[#This Row],[item]],INDIRECT("'"&amp;Table1[[#This Row],[sheet]]&amp;"'!$A$8:$T$42"),Table1[[#This Row],[r]],FALSE)),"",VLOOKUP(Table1[[#This Row],[item]],INDIRECT("'"&amp;Table1[[#This Row],[sheet]]&amp;"'!$A$8:$T$42"),Table1[[#This Row],[r]],FALSE))</f>
        <v>0</v>
      </c>
      <c r="AE2874" s="72" t="str">
        <f>IF(VLOOKUP(Table1[[#This Row],[sheet]],Prg!$A$7:$J$31,10,FALSE)="","",VLOOKUP(Table1[[#This Row],[sheet]],Prg!$A$7:$J$31,10,FALSE)*1)</f>
        <v/>
      </c>
      <c r="AF2874" s="72">
        <f>VLOOKUP(Table1[[#This Row],[sheet]],Prg!$A$7:$J$31,5,FALSE)</f>
        <v>0</v>
      </c>
      <c r="AG2874" s="72">
        <f>ROW()</f>
        <v>2874</v>
      </c>
    </row>
    <row r="2875" spans="24:33" hidden="1" x14ac:dyDescent="0.3">
      <c r="X2875" s="66">
        <v>16</v>
      </c>
      <c r="Y2875" s="66" t="s">
        <v>474</v>
      </c>
      <c r="Z2875" s="66" t="s">
        <v>24</v>
      </c>
      <c r="AA2875" s="66" t="str">
        <f>IF(OR(VLOOKUP(Table1[[#This Row],[sheet]],Prg!$A$7:$F$31,6,FALSE)=Prg!$O$2,VLOOKUP(Table1[[#This Row],[sheet]],Prg!$A$7:$F$31,6,FALSE)=Prg!$O$3),"Yes","No")</f>
        <v>No</v>
      </c>
      <c r="AB2875" s="66" t="s">
        <v>2</v>
      </c>
      <c r="AC2875" s="72">
        <v>20</v>
      </c>
      <c r="AD2875" s="66">
        <f ca="1">IF(ISERROR(VLOOKUP(Table1[[#This Row],[item]],INDIRECT("'"&amp;Table1[[#This Row],[sheet]]&amp;"'!$A$8:$T$42"),Table1[[#This Row],[r]],FALSE)),"",VLOOKUP(Table1[[#This Row],[item]],INDIRECT("'"&amp;Table1[[#This Row],[sheet]]&amp;"'!$A$8:$T$42"),Table1[[#This Row],[r]],FALSE))</f>
        <v>0</v>
      </c>
      <c r="AE2875" s="72" t="str">
        <f>IF(VLOOKUP(Table1[[#This Row],[sheet]],Prg!$A$7:$J$31,10,FALSE)="","",VLOOKUP(Table1[[#This Row],[sheet]],Prg!$A$7:$J$31,10,FALSE)*1)</f>
        <v/>
      </c>
      <c r="AF2875" s="72">
        <f>VLOOKUP(Table1[[#This Row],[sheet]],Prg!$A$7:$J$31,5,FALSE)</f>
        <v>0</v>
      </c>
      <c r="AG2875" s="72">
        <f>ROW()</f>
        <v>2875</v>
      </c>
    </row>
    <row r="2876" spans="24:33" hidden="1" x14ac:dyDescent="0.3">
      <c r="X2876" s="66">
        <v>16</v>
      </c>
      <c r="Y2876" s="66" t="s">
        <v>477</v>
      </c>
      <c r="Z2876" s="66" t="s">
        <v>25</v>
      </c>
      <c r="AA2876" s="66" t="str">
        <f>IF(OR(VLOOKUP(Table1[[#This Row],[sheet]],Prg!$A$7:$F$31,6,FALSE)=Prg!$O$2,VLOOKUP(Table1[[#This Row],[sheet]],Prg!$A$7:$F$31,6,FALSE)=Prg!$O$3),"Yes","No")</f>
        <v>No</v>
      </c>
      <c r="AB2876" s="66" t="s">
        <v>2</v>
      </c>
      <c r="AC2876" s="72">
        <v>20</v>
      </c>
      <c r="AD2876" s="66">
        <f ca="1">IF(ISERROR(VLOOKUP(Table1[[#This Row],[item]],INDIRECT("'"&amp;Table1[[#This Row],[sheet]]&amp;"'!$A$8:$T$42"),Table1[[#This Row],[r]],FALSE)),"",VLOOKUP(Table1[[#This Row],[item]],INDIRECT("'"&amp;Table1[[#This Row],[sheet]]&amp;"'!$A$8:$T$42"),Table1[[#This Row],[r]],FALSE))</f>
        <v>0</v>
      </c>
      <c r="AE2876" s="72" t="str">
        <f>IF(VLOOKUP(Table1[[#This Row],[sheet]],Prg!$A$7:$J$31,10,FALSE)="","",VLOOKUP(Table1[[#This Row],[sheet]],Prg!$A$7:$J$31,10,FALSE)*1)</f>
        <v/>
      </c>
      <c r="AF2876" s="72">
        <f>VLOOKUP(Table1[[#This Row],[sheet]],Prg!$A$7:$J$31,5,FALSE)</f>
        <v>0</v>
      </c>
      <c r="AG2876" s="72">
        <f>ROW()</f>
        <v>2876</v>
      </c>
    </row>
    <row r="2877" spans="24:33" hidden="1" x14ac:dyDescent="0.3">
      <c r="X2877" s="66">
        <v>16</v>
      </c>
      <c r="Y2877" s="66" t="s">
        <v>478</v>
      </c>
      <c r="Z2877" s="66" t="s">
        <v>26</v>
      </c>
      <c r="AA2877" s="66" t="str">
        <f>IF(OR(VLOOKUP(Table1[[#This Row],[sheet]],Prg!$A$7:$F$31,6,FALSE)=Prg!$O$2,VLOOKUP(Table1[[#This Row],[sheet]],Prg!$A$7:$F$31,6,FALSE)=Prg!$O$3),"Yes","No")</f>
        <v>No</v>
      </c>
      <c r="AB2877" s="66" t="s">
        <v>2</v>
      </c>
      <c r="AC2877" s="72">
        <v>20</v>
      </c>
      <c r="AD2877" s="66">
        <f ca="1">IF(ISERROR(VLOOKUP(Table1[[#This Row],[item]],INDIRECT("'"&amp;Table1[[#This Row],[sheet]]&amp;"'!$A$8:$T$42"),Table1[[#This Row],[r]],FALSE)),"",VLOOKUP(Table1[[#This Row],[item]],INDIRECT("'"&amp;Table1[[#This Row],[sheet]]&amp;"'!$A$8:$T$42"),Table1[[#This Row],[r]],FALSE))</f>
        <v>0</v>
      </c>
      <c r="AE2877" s="72" t="str">
        <f>IF(VLOOKUP(Table1[[#This Row],[sheet]],Prg!$A$7:$J$31,10,FALSE)="","",VLOOKUP(Table1[[#This Row],[sheet]],Prg!$A$7:$J$31,10,FALSE)*1)</f>
        <v/>
      </c>
      <c r="AF2877" s="72">
        <f>VLOOKUP(Table1[[#This Row],[sheet]],Prg!$A$7:$J$31,5,FALSE)</f>
        <v>0</v>
      </c>
      <c r="AG2877" s="72">
        <f>ROW()</f>
        <v>2877</v>
      </c>
    </row>
    <row r="2878" spans="24:33" hidden="1" x14ac:dyDescent="0.3">
      <c r="X2878" s="66">
        <v>16</v>
      </c>
      <c r="Y2878" s="66" t="s">
        <v>479</v>
      </c>
      <c r="Z2878" s="66" t="s">
        <v>27</v>
      </c>
      <c r="AA2878" s="66" t="str">
        <f>IF(OR(VLOOKUP(Table1[[#This Row],[sheet]],Prg!$A$7:$F$31,6,FALSE)=Prg!$O$2,VLOOKUP(Table1[[#This Row],[sheet]],Prg!$A$7:$F$31,6,FALSE)=Prg!$O$3),"Yes","No")</f>
        <v>No</v>
      </c>
      <c r="AB2878" s="66" t="s">
        <v>2</v>
      </c>
      <c r="AC2878" s="72">
        <v>20</v>
      </c>
      <c r="AD2878" s="66">
        <f ca="1">IF(ISERROR(VLOOKUP(Table1[[#This Row],[item]],INDIRECT("'"&amp;Table1[[#This Row],[sheet]]&amp;"'!$A$8:$T$42"),Table1[[#This Row],[r]],FALSE)),"",VLOOKUP(Table1[[#This Row],[item]],INDIRECT("'"&amp;Table1[[#This Row],[sheet]]&amp;"'!$A$8:$T$42"),Table1[[#This Row],[r]],FALSE))</f>
        <v>0</v>
      </c>
      <c r="AE2878" s="72" t="str">
        <f>IF(VLOOKUP(Table1[[#This Row],[sheet]],Prg!$A$7:$J$31,10,FALSE)="","",VLOOKUP(Table1[[#This Row],[sheet]],Prg!$A$7:$J$31,10,FALSE)*1)</f>
        <v/>
      </c>
      <c r="AF2878" s="72">
        <f>VLOOKUP(Table1[[#This Row],[sheet]],Prg!$A$7:$J$31,5,FALSE)</f>
        <v>0</v>
      </c>
      <c r="AG2878" s="72">
        <f>ROW()</f>
        <v>2878</v>
      </c>
    </row>
    <row r="2879" spans="24:33" hidden="1" x14ac:dyDescent="0.3">
      <c r="X2879" s="66">
        <v>16</v>
      </c>
      <c r="Y2879" s="66" t="s">
        <v>475</v>
      </c>
      <c r="Z2879" s="66" t="s">
        <v>28</v>
      </c>
      <c r="AA2879" s="66" t="str">
        <f>IF(OR(VLOOKUP(Table1[[#This Row],[sheet]],Prg!$A$7:$F$31,6,FALSE)=Prg!$O$2,VLOOKUP(Table1[[#This Row],[sheet]],Prg!$A$7:$F$31,6,FALSE)=Prg!$O$3),"Yes","No")</f>
        <v>No</v>
      </c>
      <c r="AB2879" s="66" t="s">
        <v>2</v>
      </c>
      <c r="AC2879" s="72">
        <v>20</v>
      </c>
      <c r="AD2879" s="66">
        <f ca="1">IF(ISERROR(VLOOKUP(Table1[[#This Row],[item]],INDIRECT("'"&amp;Table1[[#This Row],[sheet]]&amp;"'!$A$8:$T$42"),Table1[[#This Row],[r]],FALSE)),"",VLOOKUP(Table1[[#This Row],[item]],INDIRECT("'"&amp;Table1[[#This Row],[sheet]]&amp;"'!$A$8:$T$42"),Table1[[#This Row],[r]],FALSE))</f>
        <v>0</v>
      </c>
      <c r="AE2879" s="72" t="str">
        <f>IF(VLOOKUP(Table1[[#This Row],[sheet]],Prg!$A$7:$J$31,10,FALSE)="","",VLOOKUP(Table1[[#This Row],[sheet]],Prg!$A$7:$J$31,10,FALSE)*1)</f>
        <v/>
      </c>
      <c r="AF2879" s="72">
        <f>VLOOKUP(Table1[[#This Row],[sheet]],Prg!$A$7:$J$31,5,FALSE)</f>
        <v>0</v>
      </c>
      <c r="AG2879" s="72">
        <f>ROW()</f>
        <v>2879</v>
      </c>
    </row>
    <row r="2880" spans="24:33" hidden="1" x14ac:dyDescent="0.3">
      <c r="X2880" s="66">
        <v>16</v>
      </c>
      <c r="Y2880" s="66" t="s">
        <v>480</v>
      </c>
      <c r="Z2880" s="66" t="s">
        <v>29</v>
      </c>
      <c r="AA2880" s="66" t="str">
        <f>IF(OR(VLOOKUP(Table1[[#This Row],[sheet]],Prg!$A$7:$F$31,6,FALSE)=Prg!$O$2,VLOOKUP(Table1[[#This Row],[sheet]],Prg!$A$7:$F$31,6,FALSE)=Prg!$O$3),"Yes","No")</f>
        <v>No</v>
      </c>
      <c r="AB2880" s="66" t="s">
        <v>2</v>
      </c>
      <c r="AC2880" s="72">
        <v>20</v>
      </c>
      <c r="AD2880" s="66">
        <f ca="1">IF(ISERROR(VLOOKUP(Table1[[#This Row],[item]],INDIRECT("'"&amp;Table1[[#This Row],[sheet]]&amp;"'!$A$8:$T$42"),Table1[[#This Row],[r]],FALSE)),"",VLOOKUP(Table1[[#This Row],[item]],INDIRECT("'"&amp;Table1[[#This Row],[sheet]]&amp;"'!$A$8:$T$42"),Table1[[#This Row],[r]],FALSE))</f>
        <v>0</v>
      </c>
      <c r="AE2880" s="72" t="str">
        <f>IF(VLOOKUP(Table1[[#This Row],[sheet]],Prg!$A$7:$J$31,10,FALSE)="","",VLOOKUP(Table1[[#This Row],[sheet]],Prg!$A$7:$J$31,10,FALSE)*1)</f>
        <v/>
      </c>
      <c r="AF2880" s="72">
        <f>VLOOKUP(Table1[[#This Row],[sheet]],Prg!$A$7:$J$31,5,FALSE)</f>
        <v>0</v>
      </c>
      <c r="AG2880" s="72">
        <f>ROW()</f>
        <v>2880</v>
      </c>
    </row>
    <row r="2881" spans="24:33" hidden="1" x14ac:dyDescent="0.3">
      <c r="X2881" s="66">
        <v>16</v>
      </c>
      <c r="Y2881" s="66" t="s">
        <v>481</v>
      </c>
      <c r="Z2881" s="66" t="s">
        <v>30</v>
      </c>
      <c r="AA2881" s="66" t="str">
        <f>IF(OR(VLOOKUP(Table1[[#This Row],[sheet]],Prg!$A$7:$F$31,6,FALSE)=Prg!$O$2,VLOOKUP(Table1[[#This Row],[sheet]],Prg!$A$7:$F$31,6,FALSE)=Prg!$O$3),"Yes","No")</f>
        <v>No</v>
      </c>
      <c r="AB2881" s="66" t="s">
        <v>2</v>
      </c>
      <c r="AC2881" s="72">
        <v>20</v>
      </c>
      <c r="AD2881" s="66">
        <f ca="1">IF(ISERROR(VLOOKUP(Table1[[#This Row],[item]],INDIRECT("'"&amp;Table1[[#This Row],[sheet]]&amp;"'!$A$8:$T$42"),Table1[[#This Row],[r]],FALSE)),"",VLOOKUP(Table1[[#This Row],[item]],INDIRECT("'"&amp;Table1[[#This Row],[sheet]]&amp;"'!$A$8:$T$42"),Table1[[#This Row],[r]],FALSE))</f>
        <v>0</v>
      </c>
      <c r="AE2881" s="72" t="str">
        <f>IF(VLOOKUP(Table1[[#This Row],[sheet]],Prg!$A$7:$J$31,10,FALSE)="","",VLOOKUP(Table1[[#This Row],[sheet]],Prg!$A$7:$J$31,10,FALSE)*1)</f>
        <v/>
      </c>
      <c r="AF2881" s="72">
        <f>VLOOKUP(Table1[[#This Row],[sheet]],Prg!$A$7:$J$31,5,FALSE)</f>
        <v>0</v>
      </c>
      <c r="AG2881" s="72">
        <f>ROW()</f>
        <v>2881</v>
      </c>
    </row>
    <row r="2882" spans="24:33" hidden="1" x14ac:dyDescent="0.3">
      <c r="X2882" s="66">
        <v>16</v>
      </c>
      <c r="Y2882" s="66" t="s">
        <v>482</v>
      </c>
      <c r="Z2882" s="66" t="s">
        <v>27</v>
      </c>
      <c r="AA2882" s="66" t="str">
        <f>IF(OR(VLOOKUP(Table1[[#This Row],[sheet]],Prg!$A$7:$F$31,6,FALSE)=Prg!$O$2,VLOOKUP(Table1[[#This Row],[sheet]],Prg!$A$7:$F$31,6,FALSE)=Prg!$O$3),"Yes","No")</f>
        <v>No</v>
      </c>
      <c r="AB2882" s="66" t="s">
        <v>2</v>
      </c>
      <c r="AC2882" s="72">
        <v>20</v>
      </c>
      <c r="AD2882" s="66">
        <f ca="1">IF(ISERROR(VLOOKUP(Table1[[#This Row],[item]],INDIRECT("'"&amp;Table1[[#This Row],[sheet]]&amp;"'!$A$8:$T$42"),Table1[[#This Row],[r]],FALSE)),"",VLOOKUP(Table1[[#This Row],[item]],INDIRECT("'"&amp;Table1[[#This Row],[sheet]]&amp;"'!$A$8:$T$42"),Table1[[#This Row],[r]],FALSE))</f>
        <v>0</v>
      </c>
      <c r="AE2882" s="72" t="str">
        <f>IF(VLOOKUP(Table1[[#This Row],[sheet]],Prg!$A$7:$J$31,10,FALSE)="","",VLOOKUP(Table1[[#This Row],[sheet]],Prg!$A$7:$J$31,10,FALSE)*1)</f>
        <v/>
      </c>
      <c r="AF2882" s="72">
        <f>VLOOKUP(Table1[[#This Row],[sheet]],Prg!$A$7:$J$31,5,FALSE)</f>
        <v>0</v>
      </c>
      <c r="AG2882" s="72">
        <f>ROW()</f>
        <v>2882</v>
      </c>
    </row>
    <row r="2883" spans="24:33" hidden="1" x14ac:dyDescent="0.3">
      <c r="X2883" s="66">
        <v>16</v>
      </c>
      <c r="Y2883" s="66" t="s">
        <v>476</v>
      </c>
      <c r="Z2883" s="66" t="s">
        <v>469</v>
      </c>
      <c r="AA2883" s="66" t="str">
        <f>IF(OR(VLOOKUP(Table1[[#This Row],[sheet]],Prg!$A$7:$F$31,6,FALSE)=Prg!$O$2,VLOOKUP(Table1[[#This Row],[sheet]],Prg!$A$7:$F$31,6,FALSE)=Prg!$O$3),"Yes","No")</f>
        <v>No</v>
      </c>
      <c r="AB2883" s="66" t="s">
        <v>2</v>
      </c>
      <c r="AC2883" s="72">
        <v>20</v>
      </c>
      <c r="AD2883" s="66">
        <f ca="1">IF(ISERROR(VLOOKUP(Table1[[#This Row],[item]],INDIRECT("'"&amp;Table1[[#This Row],[sheet]]&amp;"'!$A$8:$T$42"),Table1[[#This Row],[r]],FALSE)),"",VLOOKUP(Table1[[#This Row],[item]],INDIRECT("'"&amp;Table1[[#This Row],[sheet]]&amp;"'!$A$8:$T$42"),Table1[[#This Row],[r]],FALSE))</f>
        <v>0</v>
      </c>
      <c r="AE2883" s="72" t="str">
        <f>IF(VLOOKUP(Table1[[#This Row],[sheet]],Prg!$A$7:$J$31,10,FALSE)="","",VLOOKUP(Table1[[#This Row],[sheet]],Prg!$A$7:$J$31,10,FALSE)*1)</f>
        <v/>
      </c>
      <c r="AF2883" s="72">
        <f>VLOOKUP(Table1[[#This Row],[sheet]],Prg!$A$7:$J$31,5,FALSE)</f>
        <v>0</v>
      </c>
      <c r="AG2883" s="72">
        <f>ROW()</f>
        <v>2883</v>
      </c>
    </row>
    <row r="2884" spans="24:33" hidden="1" x14ac:dyDescent="0.3">
      <c r="X2884" s="66">
        <v>16</v>
      </c>
      <c r="Y2884" s="66" t="s">
        <v>483</v>
      </c>
      <c r="Z2884" s="66" t="s">
        <v>470</v>
      </c>
      <c r="AA2884" s="66" t="str">
        <f>IF(OR(VLOOKUP(Table1[[#This Row],[sheet]],Prg!$A$7:$F$31,6,FALSE)=Prg!$O$2,VLOOKUP(Table1[[#This Row],[sheet]],Prg!$A$7:$F$31,6,FALSE)=Prg!$O$3),"Yes","No")</f>
        <v>No</v>
      </c>
      <c r="AB2884" s="66" t="s">
        <v>2</v>
      </c>
      <c r="AC2884" s="72">
        <v>20</v>
      </c>
      <c r="AD2884" s="66">
        <f ca="1">IF(ISERROR(VLOOKUP(Table1[[#This Row],[item]],INDIRECT("'"&amp;Table1[[#This Row],[sheet]]&amp;"'!$A$8:$T$42"),Table1[[#This Row],[r]],FALSE)),"",VLOOKUP(Table1[[#This Row],[item]],INDIRECT("'"&amp;Table1[[#This Row],[sheet]]&amp;"'!$A$8:$T$42"),Table1[[#This Row],[r]],FALSE))</f>
        <v>0</v>
      </c>
      <c r="AE2884" s="72" t="str">
        <f>IF(VLOOKUP(Table1[[#This Row],[sheet]],Prg!$A$7:$J$31,10,FALSE)="","",VLOOKUP(Table1[[#This Row],[sheet]],Prg!$A$7:$J$31,10,FALSE)*1)</f>
        <v/>
      </c>
      <c r="AF2884" s="72">
        <f>VLOOKUP(Table1[[#This Row],[sheet]],Prg!$A$7:$J$31,5,FALSE)</f>
        <v>0</v>
      </c>
      <c r="AG2884" s="72">
        <f>ROW()</f>
        <v>2884</v>
      </c>
    </row>
    <row r="2885" spans="24:33" hidden="1" x14ac:dyDescent="0.3">
      <c r="X2885" s="66">
        <v>16</v>
      </c>
      <c r="Y2885" s="66" t="s">
        <v>484</v>
      </c>
      <c r="Z2885" s="66" t="s">
        <v>471</v>
      </c>
      <c r="AA2885" s="66" t="str">
        <f>IF(OR(VLOOKUP(Table1[[#This Row],[sheet]],Prg!$A$7:$F$31,6,FALSE)=Prg!$O$2,VLOOKUP(Table1[[#This Row],[sheet]],Prg!$A$7:$F$31,6,FALSE)=Prg!$O$3),"Yes","No")</f>
        <v>No</v>
      </c>
      <c r="AB2885" s="66" t="s">
        <v>2</v>
      </c>
      <c r="AC2885" s="72">
        <v>20</v>
      </c>
      <c r="AD2885" s="66">
        <f ca="1">IF(ISERROR(VLOOKUP(Table1[[#This Row],[item]],INDIRECT("'"&amp;Table1[[#This Row],[sheet]]&amp;"'!$A$8:$T$42"),Table1[[#This Row],[r]],FALSE)),"",VLOOKUP(Table1[[#This Row],[item]],INDIRECT("'"&amp;Table1[[#This Row],[sheet]]&amp;"'!$A$8:$T$42"),Table1[[#This Row],[r]],FALSE))</f>
        <v>0</v>
      </c>
      <c r="AE2885" s="72" t="str">
        <f>IF(VLOOKUP(Table1[[#This Row],[sheet]],Prg!$A$7:$J$31,10,FALSE)="","",VLOOKUP(Table1[[#This Row],[sheet]],Prg!$A$7:$J$31,10,FALSE)*1)</f>
        <v/>
      </c>
      <c r="AF2885" s="72">
        <f>VLOOKUP(Table1[[#This Row],[sheet]],Prg!$A$7:$J$31,5,FALSE)</f>
        <v>0</v>
      </c>
      <c r="AG2885" s="72">
        <f>ROW()</f>
        <v>2885</v>
      </c>
    </row>
    <row r="2886" spans="24:33" hidden="1" x14ac:dyDescent="0.3">
      <c r="X2886" s="66">
        <v>16</v>
      </c>
      <c r="Y2886" s="66" t="s">
        <v>485</v>
      </c>
      <c r="Z2886" s="66" t="s">
        <v>472</v>
      </c>
      <c r="AA2886" s="66" t="str">
        <f>IF(OR(VLOOKUP(Table1[[#This Row],[sheet]],Prg!$A$7:$F$31,6,FALSE)=Prg!$O$2,VLOOKUP(Table1[[#This Row],[sheet]],Prg!$A$7:$F$31,6,FALSE)=Prg!$O$3),"Yes","No")</f>
        <v>No</v>
      </c>
      <c r="AB2886" s="66" t="s">
        <v>2</v>
      </c>
      <c r="AC2886" s="72">
        <v>20</v>
      </c>
      <c r="AD2886" s="66">
        <f ca="1">IF(ISERROR(VLOOKUP(Table1[[#This Row],[item]],INDIRECT("'"&amp;Table1[[#This Row],[sheet]]&amp;"'!$A$8:$T$42"),Table1[[#This Row],[r]],FALSE)),"",VLOOKUP(Table1[[#This Row],[item]],INDIRECT("'"&amp;Table1[[#This Row],[sheet]]&amp;"'!$A$8:$T$42"),Table1[[#This Row],[r]],FALSE))</f>
        <v>0</v>
      </c>
      <c r="AE2886" s="72" t="str">
        <f>IF(VLOOKUP(Table1[[#This Row],[sheet]],Prg!$A$7:$J$31,10,FALSE)="","",VLOOKUP(Table1[[#This Row],[sheet]],Prg!$A$7:$J$31,10,FALSE)*1)</f>
        <v/>
      </c>
      <c r="AF2886" s="72">
        <f>VLOOKUP(Table1[[#This Row],[sheet]],Prg!$A$7:$J$31,5,FALSE)</f>
        <v>0</v>
      </c>
      <c r="AG2886" s="72">
        <f>ROW()</f>
        <v>2886</v>
      </c>
    </row>
    <row r="2887" spans="24:33" hidden="1" x14ac:dyDescent="0.3">
      <c r="X2887" s="66">
        <v>16</v>
      </c>
      <c r="Y2887" s="66" t="s">
        <v>486</v>
      </c>
      <c r="Z2887" s="66" t="s">
        <v>31</v>
      </c>
      <c r="AA2887" s="66" t="str">
        <f>IF(OR(VLOOKUP(Table1[[#This Row],[sheet]],Prg!$A$7:$F$31,6,FALSE)=Prg!$O$2,VLOOKUP(Table1[[#This Row],[sheet]],Prg!$A$7:$F$31,6,FALSE)=Prg!$O$3),"Yes","No")</f>
        <v>No</v>
      </c>
      <c r="AB2887" s="66" t="s">
        <v>2</v>
      </c>
      <c r="AC2887" s="72">
        <v>20</v>
      </c>
      <c r="AD2887" s="66">
        <f ca="1">IF(ISERROR(VLOOKUP(Table1[[#This Row],[item]],INDIRECT("'"&amp;Table1[[#This Row],[sheet]]&amp;"'!$A$8:$T$42"),Table1[[#This Row],[r]],FALSE)),"",VLOOKUP(Table1[[#This Row],[item]],INDIRECT("'"&amp;Table1[[#This Row],[sheet]]&amp;"'!$A$8:$T$42"),Table1[[#This Row],[r]],FALSE))</f>
        <v>0</v>
      </c>
      <c r="AE2887" s="72" t="str">
        <f>IF(VLOOKUP(Table1[[#This Row],[sheet]],Prg!$A$7:$J$31,10,FALSE)="","",VLOOKUP(Table1[[#This Row],[sheet]],Prg!$A$7:$J$31,10,FALSE)*1)</f>
        <v/>
      </c>
      <c r="AF2887" s="72">
        <f>VLOOKUP(Table1[[#This Row],[sheet]],Prg!$A$7:$J$31,5,FALSE)</f>
        <v>0</v>
      </c>
      <c r="AG2887" s="72">
        <f>ROW()</f>
        <v>2887</v>
      </c>
    </row>
    <row r="2888" spans="24:33" hidden="1" x14ac:dyDescent="0.3">
      <c r="X2888" s="66">
        <v>17</v>
      </c>
      <c r="Y2888" s="70" t="s">
        <v>487</v>
      </c>
      <c r="Z2888" s="70" t="s">
        <v>12</v>
      </c>
      <c r="AA2888" s="70" t="str">
        <f>IF(OR(VLOOKUP(Table1[[#This Row],[sheet]],Prg!$A$7:$F$31,6,FALSE)=Prg!$O$2,VLOOKUP(Table1[[#This Row],[sheet]],Prg!$A$7:$F$31,6,FALSE)=Prg!$O$3),"Yes","No")</f>
        <v>No</v>
      </c>
      <c r="AB2888" s="70">
        <v>2022</v>
      </c>
      <c r="AC2888" s="72">
        <v>15</v>
      </c>
      <c r="AD2888" s="66">
        <f ca="1">IF(ISERROR(VLOOKUP(Table1[[#This Row],[item]],INDIRECT("'"&amp;Table1[[#This Row],[sheet]]&amp;"'!$A$8:$T$42"),Table1[[#This Row],[r]],FALSE)),"",VLOOKUP(Table1[[#This Row],[item]],INDIRECT("'"&amp;Table1[[#This Row],[sheet]]&amp;"'!$A$8:$T$42"),Table1[[#This Row],[r]],FALSE))</f>
        <v>0</v>
      </c>
      <c r="AE2888" s="72" t="str">
        <f>IF(VLOOKUP(Table1[[#This Row],[sheet]],Prg!$A$7:$J$31,10,FALSE)="","",VLOOKUP(Table1[[#This Row],[sheet]],Prg!$A$7:$J$31,10,FALSE)*1)</f>
        <v/>
      </c>
      <c r="AF2888" s="72">
        <f>VLOOKUP(Table1[[#This Row],[sheet]],Prg!$A$7:$J$31,5,FALSE)</f>
        <v>0</v>
      </c>
      <c r="AG2888" s="72">
        <f>ROW()</f>
        <v>2888</v>
      </c>
    </row>
    <row r="2889" spans="24:33" hidden="1" x14ac:dyDescent="0.3">
      <c r="X2889" s="66">
        <v>17</v>
      </c>
      <c r="Y2889" s="66" t="s">
        <v>488</v>
      </c>
      <c r="Z2889" s="66" t="s">
        <v>13</v>
      </c>
      <c r="AA2889" s="66" t="str">
        <f>IF(OR(VLOOKUP(Table1[[#This Row],[sheet]],Prg!$A$7:$F$31,6,FALSE)=Prg!$O$2,VLOOKUP(Table1[[#This Row],[sheet]],Prg!$A$7:$F$31,6,FALSE)=Prg!$O$3),"Yes","No")</f>
        <v>No</v>
      </c>
      <c r="AB2889" s="66">
        <v>2022</v>
      </c>
      <c r="AC2889" s="72">
        <v>15</v>
      </c>
      <c r="AD2889" s="66">
        <f ca="1">IF(ISERROR(VLOOKUP(Table1[[#This Row],[item]],INDIRECT("'"&amp;Table1[[#This Row],[sheet]]&amp;"'!$A$8:$T$42"),Table1[[#This Row],[r]],FALSE)),"",VLOOKUP(Table1[[#This Row],[item]],INDIRECT("'"&amp;Table1[[#This Row],[sheet]]&amp;"'!$A$8:$T$42"),Table1[[#This Row],[r]],FALSE))</f>
        <v>0</v>
      </c>
      <c r="AE2889" s="72" t="str">
        <f>IF(VLOOKUP(Table1[[#This Row],[sheet]],Prg!$A$7:$J$31,10,FALSE)="","",VLOOKUP(Table1[[#This Row],[sheet]],Prg!$A$7:$J$31,10,FALSE)*1)</f>
        <v/>
      </c>
      <c r="AF2889" s="72">
        <f>VLOOKUP(Table1[[#This Row],[sheet]],Prg!$A$7:$J$31,5,FALSE)</f>
        <v>0</v>
      </c>
      <c r="AG2889" s="72">
        <f>ROW()</f>
        <v>2889</v>
      </c>
    </row>
    <row r="2890" spans="24:33" hidden="1" x14ac:dyDescent="0.3">
      <c r="X2890" s="66">
        <v>17</v>
      </c>
      <c r="Y2890" s="66" t="s">
        <v>489</v>
      </c>
      <c r="Z2890" s="66" t="s">
        <v>14</v>
      </c>
      <c r="AA2890" s="66" t="str">
        <f>IF(OR(VLOOKUP(Table1[[#This Row],[sheet]],Prg!$A$7:$F$31,6,FALSE)=Prg!$O$2,VLOOKUP(Table1[[#This Row],[sheet]],Prg!$A$7:$F$31,6,FALSE)=Prg!$O$3),"Yes","No")</f>
        <v>No</v>
      </c>
      <c r="AB2890" s="66">
        <v>2022</v>
      </c>
      <c r="AC2890" s="72">
        <v>15</v>
      </c>
      <c r="AD2890" s="66">
        <f ca="1">IF(ISERROR(VLOOKUP(Table1[[#This Row],[item]],INDIRECT("'"&amp;Table1[[#This Row],[sheet]]&amp;"'!$A$8:$T$42"),Table1[[#This Row],[r]],FALSE)),"",VLOOKUP(Table1[[#This Row],[item]],INDIRECT("'"&amp;Table1[[#This Row],[sheet]]&amp;"'!$A$8:$T$42"),Table1[[#This Row],[r]],FALSE))</f>
        <v>0</v>
      </c>
      <c r="AE2890" s="72" t="str">
        <f>IF(VLOOKUP(Table1[[#This Row],[sheet]],Prg!$A$7:$J$31,10,FALSE)="","",VLOOKUP(Table1[[#This Row],[sheet]],Prg!$A$7:$J$31,10,FALSE)*1)</f>
        <v/>
      </c>
      <c r="AF2890" s="72">
        <f>VLOOKUP(Table1[[#This Row],[sheet]],Prg!$A$7:$J$31,5,FALSE)</f>
        <v>0</v>
      </c>
      <c r="AG2890" s="72">
        <f>ROW()</f>
        <v>2890</v>
      </c>
    </row>
    <row r="2891" spans="24:33" hidden="1" x14ac:dyDescent="0.3">
      <c r="X2891" s="66">
        <v>17</v>
      </c>
      <c r="Y2891" s="66" t="s">
        <v>490</v>
      </c>
      <c r="Z2891" s="66" t="s">
        <v>464</v>
      </c>
      <c r="AA2891" s="66" t="str">
        <f>IF(OR(VLOOKUP(Table1[[#This Row],[sheet]],Prg!$A$7:$F$31,6,FALSE)=Prg!$O$2,VLOOKUP(Table1[[#This Row],[sheet]],Prg!$A$7:$F$31,6,FALSE)=Prg!$O$3),"Yes","No")</f>
        <v>No</v>
      </c>
      <c r="AB2891" s="66">
        <v>2022</v>
      </c>
      <c r="AC2891" s="72">
        <v>15</v>
      </c>
      <c r="AD2891" s="66">
        <f ca="1">IF(ISERROR(VLOOKUP(Table1[[#This Row],[item]],INDIRECT("'"&amp;Table1[[#This Row],[sheet]]&amp;"'!$A$8:$T$42"),Table1[[#This Row],[r]],FALSE)),"",VLOOKUP(Table1[[#This Row],[item]],INDIRECT("'"&amp;Table1[[#This Row],[sheet]]&amp;"'!$A$8:$T$42"),Table1[[#This Row],[r]],FALSE))</f>
        <v>0</v>
      </c>
      <c r="AE2891" s="72" t="str">
        <f>IF(VLOOKUP(Table1[[#This Row],[sheet]],Prg!$A$7:$J$31,10,FALSE)="","",VLOOKUP(Table1[[#This Row],[sheet]],Prg!$A$7:$J$31,10,FALSE)*1)</f>
        <v/>
      </c>
      <c r="AF2891" s="72">
        <f>VLOOKUP(Table1[[#This Row],[sheet]],Prg!$A$7:$J$31,5,FALSE)</f>
        <v>0</v>
      </c>
      <c r="AG2891" s="72">
        <f>ROW()</f>
        <v>2891</v>
      </c>
    </row>
    <row r="2892" spans="24:33" hidden="1" x14ac:dyDescent="0.3">
      <c r="X2892" s="66">
        <v>17</v>
      </c>
      <c r="Y2892" s="66" t="s">
        <v>491</v>
      </c>
      <c r="Z2892" s="66" t="s">
        <v>15</v>
      </c>
      <c r="AA2892" s="66" t="str">
        <f>IF(OR(VLOOKUP(Table1[[#This Row],[sheet]],Prg!$A$7:$F$31,6,FALSE)=Prg!$O$2,VLOOKUP(Table1[[#This Row],[sheet]],Prg!$A$7:$F$31,6,FALSE)=Prg!$O$3),"Yes","No")</f>
        <v>No</v>
      </c>
      <c r="AB2892" s="66">
        <v>2022</v>
      </c>
      <c r="AC2892" s="72">
        <v>15</v>
      </c>
      <c r="AD2892" s="66">
        <f ca="1">IF(ISERROR(VLOOKUP(Table1[[#This Row],[item]],INDIRECT("'"&amp;Table1[[#This Row],[sheet]]&amp;"'!$A$8:$T$42"),Table1[[#This Row],[r]],FALSE)),"",VLOOKUP(Table1[[#This Row],[item]],INDIRECT("'"&amp;Table1[[#This Row],[sheet]]&amp;"'!$A$8:$T$42"),Table1[[#This Row],[r]],FALSE))</f>
        <v>0</v>
      </c>
      <c r="AE2892" s="72" t="str">
        <f>IF(VLOOKUP(Table1[[#This Row],[sheet]],Prg!$A$7:$J$31,10,FALSE)="","",VLOOKUP(Table1[[#This Row],[sheet]],Prg!$A$7:$J$31,10,FALSE)*1)</f>
        <v/>
      </c>
      <c r="AF2892" s="72">
        <f>VLOOKUP(Table1[[#This Row],[sheet]],Prg!$A$7:$J$31,5,FALSE)</f>
        <v>0</v>
      </c>
      <c r="AG2892" s="72">
        <f>ROW()</f>
        <v>2892</v>
      </c>
    </row>
    <row r="2893" spans="24:33" hidden="1" x14ac:dyDescent="0.3">
      <c r="X2893" s="66">
        <v>17</v>
      </c>
      <c r="Y2893" s="66" t="s">
        <v>492</v>
      </c>
      <c r="Z2893" s="66" t="s">
        <v>16</v>
      </c>
      <c r="AA2893" s="66" t="str">
        <f>IF(OR(VLOOKUP(Table1[[#This Row],[sheet]],Prg!$A$7:$F$31,6,FALSE)=Prg!$O$2,VLOOKUP(Table1[[#This Row],[sheet]],Prg!$A$7:$F$31,6,FALSE)=Prg!$O$3),"Yes","No")</f>
        <v>No</v>
      </c>
      <c r="AB2893" s="66">
        <v>2022</v>
      </c>
      <c r="AC2893" s="72">
        <v>15</v>
      </c>
      <c r="AD2893" s="66">
        <f ca="1">IF(ISERROR(VLOOKUP(Table1[[#This Row],[item]],INDIRECT("'"&amp;Table1[[#This Row],[sheet]]&amp;"'!$A$8:$T$42"),Table1[[#This Row],[r]],FALSE)),"",VLOOKUP(Table1[[#This Row],[item]],INDIRECT("'"&amp;Table1[[#This Row],[sheet]]&amp;"'!$A$8:$T$42"),Table1[[#This Row],[r]],FALSE))</f>
        <v>0</v>
      </c>
      <c r="AE2893" s="72" t="str">
        <f>IF(VLOOKUP(Table1[[#This Row],[sheet]],Prg!$A$7:$J$31,10,FALSE)="","",VLOOKUP(Table1[[#This Row],[sheet]],Prg!$A$7:$J$31,10,FALSE)*1)</f>
        <v/>
      </c>
      <c r="AF2893" s="72">
        <f>VLOOKUP(Table1[[#This Row],[sheet]],Prg!$A$7:$J$31,5,FALSE)</f>
        <v>0</v>
      </c>
      <c r="AG2893" s="72">
        <f>ROW()</f>
        <v>2893</v>
      </c>
    </row>
    <row r="2894" spans="24:33" hidden="1" x14ac:dyDescent="0.3">
      <c r="X2894" s="66">
        <v>17</v>
      </c>
      <c r="Y2894" s="66" t="s">
        <v>493</v>
      </c>
      <c r="Z2894" s="66" t="s">
        <v>17</v>
      </c>
      <c r="AA2894" s="66" t="str">
        <f>IF(OR(VLOOKUP(Table1[[#This Row],[sheet]],Prg!$A$7:$F$31,6,FALSE)=Prg!$O$2,VLOOKUP(Table1[[#This Row],[sheet]],Prg!$A$7:$F$31,6,FALSE)=Prg!$O$3),"Yes","No")</f>
        <v>No</v>
      </c>
      <c r="AB2894" s="66">
        <v>2022</v>
      </c>
      <c r="AC2894" s="72">
        <v>15</v>
      </c>
      <c r="AD2894" s="66">
        <f ca="1">IF(ISERROR(VLOOKUP(Table1[[#This Row],[item]],INDIRECT("'"&amp;Table1[[#This Row],[sheet]]&amp;"'!$A$8:$T$42"),Table1[[#This Row],[r]],FALSE)),"",VLOOKUP(Table1[[#This Row],[item]],INDIRECT("'"&amp;Table1[[#This Row],[sheet]]&amp;"'!$A$8:$T$42"),Table1[[#This Row],[r]],FALSE))</f>
        <v>0</v>
      </c>
      <c r="AE2894" s="72" t="str">
        <f>IF(VLOOKUP(Table1[[#This Row],[sheet]],Prg!$A$7:$J$31,10,FALSE)="","",VLOOKUP(Table1[[#This Row],[sheet]],Prg!$A$7:$J$31,10,FALSE)*1)</f>
        <v/>
      </c>
      <c r="AF2894" s="72">
        <f>VLOOKUP(Table1[[#This Row],[sheet]],Prg!$A$7:$J$31,5,FALSE)</f>
        <v>0</v>
      </c>
      <c r="AG2894" s="72">
        <f>ROW()</f>
        <v>2894</v>
      </c>
    </row>
    <row r="2895" spans="24:33" hidden="1" x14ac:dyDescent="0.3">
      <c r="X2895" s="66">
        <v>17</v>
      </c>
      <c r="Y2895" s="66" t="s">
        <v>494</v>
      </c>
      <c r="Z2895" s="66" t="s">
        <v>465</v>
      </c>
      <c r="AA2895" s="66" t="str">
        <f>IF(OR(VLOOKUP(Table1[[#This Row],[sheet]],Prg!$A$7:$F$31,6,FALSE)=Prg!$O$2,VLOOKUP(Table1[[#This Row],[sheet]],Prg!$A$7:$F$31,6,FALSE)=Prg!$O$3),"Yes","No")</f>
        <v>No</v>
      </c>
      <c r="AB2895" s="66">
        <v>2022</v>
      </c>
      <c r="AC2895" s="72">
        <v>15</v>
      </c>
      <c r="AD2895" s="66">
        <f ca="1">IF(ISERROR(VLOOKUP(Table1[[#This Row],[item]],INDIRECT("'"&amp;Table1[[#This Row],[sheet]]&amp;"'!$A$8:$T$42"),Table1[[#This Row],[r]],FALSE)),"",VLOOKUP(Table1[[#This Row],[item]],INDIRECT("'"&amp;Table1[[#This Row],[sheet]]&amp;"'!$A$8:$T$42"),Table1[[#This Row],[r]],FALSE))</f>
        <v>0</v>
      </c>
      <c r="AE2895" s="72" t="str">
        <f>IF(VLOOKUP(Table1[[#This Row],[sheet]],Prg!$A$7:$J$31,10,FALSE)="","",VLOOKUP(Table1[[#This Row],[sheet]],Prg!$A$7:$J$31,10,FALSE)*1)</f>
        <v/>
      </c>
      <c r="AF2895" s="72">
        <f>VLOOKUP(Table1[[#This Row],[sheet]],Prg!$A$7:$J$31,5,FALSE)</f>
        <v>0</v>
      </c>
      <c r="AG2895" s="72">
        <f>ROW()</f>
        <v>2895</v>
      </c>
    </row>
    <row r="2896" spans="24:33" hidden="1" x14ac:dyDescent="0.3">
      <c r="X2896" s="66">
        <v>17</v>
      </c>
      <c r="Y2896" s="66" t="s">
        <v>495</v>
      </c>
      <c r="Z2896" s="66" t="s">
        <v>18</v>
      </c>
      <c r="AA2896" s="66" t="str">
        <f>IF(OR(VLOOKUP(Table1[[#This Row],[sheet]],Prg!$A$7:$F$31,6,FALSE)=Prg!$O$2,VLOOKUP(Table1[[#This Row],[sheet]],Prg!$A$7:$F$31,6,FALSE)=Prg!$O$3),"Yes","No")</f>
        <v>No</v>
      </c>
      <c r="AB2896" s="66">
        <v>2022</v>
      </c>
      <c r="AC2896" s="72">
        <v>15</v>
      </c>
      <c r="AD2896" s="66">
        <f ca="1">IF(ISERROR(VLOOKUP(Table1[[#This Row],[item]],INDIRECT("'"&amp;Table1[[#This Row],[sheet]]&amp;"'!$A$8:$T$42"),Table1[[#This Row],[r]],FALSE)),"",VLOOKUP(Table1[[#This Row],[item]],INDIRECT("'"&amp;Table1[[#This Row],[sheet]]&amp;"'!$A$8:$T$42"),Table1[[#This Row],[r]],FALSE))</f>
        <v>0</v>
      </c>
      <c r="AE2896" s="72" t="str">
        <f>IF(VLOOKUP(Table1[[#This Row],[sheet]],Prg!$A$7:$J$31,10,FALSE)="","",VLOOKUP(Table1[[#This Row],[sheet]],Prg!$A$7:$J$31,10,FALSE)*1)</f>
        <v/>
      </c>
      <c r="AF2896" s="72">
        <f>VLOOKUP(Table1[[#This Row],[sheet]],Prg!$A$7:$J$31,5,FALSE)</f>
        <v>0</v>
      </c>
      <c r="AG2896" s="72">
        <f>ROW()</f>
        <v>2896</v>
      </c>
    </row>
    <row r="2897" spans="24:33" hidden="1" x14ac:dyDescent="0.3">
      <c r="X2897" s="66">
        <v>17</v>
      </c>
      <c r="Y2897" s="66" t="s">
        <v>496</v>
      </c>
      <c r="Z2897" s="66" t="s">
        <v>19</v>
      </c>
      <c r="AA2897" s="66" t="str">
        <f>IF(OR(VLOOKUP(Table1[[#This Row],[sheet]],Prg!$A$7:$F$31,6,FALSE)=Prg!$O$2,VLOOKUP(Table1[[#This Row],[sheet]],Prg!$A$7:$F$31,6,FALSE)=Prg!$O$3),"Yes","No")</f>
        <v>No</v>
      </c>
      <c r="AB2897" s="66">
        <v>2022</v>
      </c>
      <c r="AC2897" s="72">
        <v>15</v>
      </c>
      <c r="AD2897" s="66">
        <f ca="1">IF(ISERROR(VLOOKUP(Table1[[#This Row],[item]],INDIRECT("'"&amp;Table1[[#This Row],[sheet]]&amp;"'!$A$8:$T$42"),Table1[[#This Row],[r]],FALSE)),"",VLOOKUP(Table1[[#This Row],[item]],INDIRECT("'"&amp;Table1[[#This Row],[sheet]]&amp;"'!$A$8:$T$42"),Table1[[#This Row],[r]],FALSE))</f>
        <v>0</v>
      </c>
      <c r="AE2897" s="72" t="str">
        <f>IF(VLOOKUP(Table1[[#This Row],[sheet]],Prg!$A$7:$J$31,10,FALSE)="","",VLOOKUP(Table1[[#This Row],[sheet]],Prg!$A$7:$J$31,10,FALSE)*1)</f>
        <v/>
      </c>
      <c r="AF2897" s="72">
        <f>VLOOKUP(Table1[[#This Row],[sheet]],Prg!$A$7:$J$31,5,FALSE)</f>
        <v>0</v>
      </c>
      <c r="AG2897" s="72">
        <f>ROW()</f>
        <v>2897</v>
      </c>
    </row>
    <row r="2898" spans="24:33" hidden="1" x14ac:dyDescent="0.3">
      <c r="X2898" s="66">
        <v>17</v>
      </c>
      <c r="Y2898" s="66" t="s">
        <v>497</v>
      </c>
      <c r="Z2898" s="66" t="s">
        <v>20</v>
      </c>
      <c r="AA2898" s="66" t="str">
        <f>IF(OR(VLOOKUP(Table1[[#This Row],[sheet]],Prg!$A$7:$F$31,6,FALSE)=Prg!$O$2,VLOOKUP(Table1[[#This Row],[sheet]],Prg!$A$7:$F$31,6,FALSE)=Prg!$O$3),"Yes","No")</f>
        <v>No</v>
      </c>
      <c r="AB2898" s="66">
        <v>2022</v>
      </c>
      <c r="AC2898" s="72">
        <v>15</v>
      </c>
      <c r="AD2898" s="66">
        <f ca="1">IF(ISERROR(VLOOKUP(Table1[[#This Row],[item]],INDIRECT("'"&amp;Table1[[#This Row],[sheet]]&amp;"'!$A$8:$T$42"),Table1[[#This Row],[r]],FALSE)),"",VLOOKUP(Table1[[#This Row],[item]],INDIRECT("'"&amp;Table1[[#This Row],[sheet]]&amp;"'!$A$8:$T$42"),Table1[[#This Row],[r]],FALSE))</f>
        <v>0</v>
      </c>
      <c r="AE2898" s="72" t="str">
        <f>IF(VLOOKUP(Table1[[#This Row],[sheet]],Prg!$A$7:$J$31,10,FALSE)="","",VLOOKUP(Table1[[#This Row],[sheet]],Prg!$A$7:$J$31,10,FALSE)*1)</f>
        <v/>
      </c>
      <c r="AF2898" s="72">
        <f>VLOOKUP(Table1[[#This Row],[sheet]],Prg!$A$7:$J$31,5,FALSE)</f>
        <v>0</v>
      </c>
      <c r="AG2898" s="72">
        <f>ROW()</f>
        <v>2898</v>
      </c>
    </row>
    <row r="2899" spans="24:33" hidden="1" x14ac:dyDescent="0.3">
      <c r="X2899" s="66">
        <v>17</v>
      </c>
      <c r="Y2899" s="66" t="s">
        <v>498</v>
      </c>
      <c r="Z2899" s="66" t="s">
        <v>466</v>
      </c>
      <c r="AA2899" s="66" t="str">
        <f>IF(OR(VLOOKUP(Table1[[#This Row],[sheet]],Prg!$A$7:$F$31,6,FALSE)=Prg!$O$2,VLOOKUP(Table1[[#This Row],[sheet]],Prg!$A$7:$F$31,6,FALSE)=Prg!$O$3),"Yes","No")</f>
        <v>No</v>
      </c>
      <c r="AB2899" s="66">
        <v>2022</v>
      </c>
      <c r="AC2899" s="72">
        <v>15</v>
      </c>
      <c r="AD2899" s="66">
        <f ca="1">IF(ISERROR(VLOOKUP(Table1[[#This Row],[item]],INDIRECT("'"&amp;Table1[[#This Row],[sheet]]&amp;"'!$A$8:$T$42"),Table1[[#This Row],[r]],FALSE)),"",VLOOKUP(Table1[[#This Row],[item]],INDIRECT("'"&amp;Table1[[#This Row],[sheet]]&amp;"'!$A$8:$T$42"),Table1[[#This Row],[r]],FALSE))</f>
        <v>0</v>
      </c>
      <c r="AE2899" s="72" t="str">
        <f>IF(VLOOKUP(Table1[[#This Row],[sheet]],Prg!$A$7:$J$31,10,FALSE)="","",VLOOKUP(Table1[[#This Row],[sheet]],Prg!$A$7:$J$31,10,FALSE)*1)</f>
        <v/>
      </c>
      <c r="AF2899" s="72">
        <f>VLOOKUP(Table1[[#This Row],[sheet]],Prg!$A$7:$J$31,5,FALSE)</f>
        <v>0</v>
      </c>
      <c r="AG2899" s="72">
        <f>ROW()</f>
        <v>2899</v>
      </c>
    </row>
    <row r="2900" spans="24:33" hidden="1" x14ac:dyDescent="0.3">
      <c r="X2900" s="66">
        <v>17</v>
      </c>
      <c r="Y2900" s="66" t="s">
        <v>499</v>
      </c>
      <c r="Z2900" s="66" t="s">
        <v>21</v>
      </c>
      <c r="AA2900" s="66" t="str">
        <f>IF(OR(VLOOKUP(Table1[[#This Row],[sheet]],Prg!$A$7:$F$31,6,FALSE)=Prg!$O$2,VLOOKUP(Table1[[#This Row],[sheet]],Prg!$A$7:$F$31,6,FALSE)=Prg!$O$3),"Yes","No")</f>
        <v>No</v>
      </c>
      <c r="AB2900" s="66">
        <v>2022</v>
      </c>
      <c r="AC2900" s="72">
        <v>15</v>
      </c>
      <c r="AD2900" s="66">
        <f ca="1">IF(ISERROR(VLOOKUP(Table1[[#This Row],[item]],INDIRECT("'"&amp;Table1[[#This Row],[sheet]]&amp;"'!$A$8:$T$42"),Table1[[#This Row],[r]],FALSE)),"",VLOOKUP(Table1[[#This Row],[item]],INDIRECT("'"&amp;Table1[[#This Row],[sheet]]&amp;"'!$A$8:$T$42"),Table1[[#This Row],[r]],FALSE))</f>
        <v>0</v>
      </c>
      <c r="AE2900" s="72" t="str">
        <f>IF(VLOOKUP(Table1[[#This Row],[sheet]],Prg!$A$7:$J$31,10,FALSE)="","",VLOOKUP(Table1[[#This Row],[sheet]],Prg!$A$7:$J$31,10,FALSE)*1)</f>
        <v/>
      </c>
      <c r="AF2900" s="72">
        <f>VLOOKUP(Table1[[#This Row],[sheet]],Prg!$A$7:$J$31,5,FALSE)</f>
        <v>0</v>
      </c>
      <c r="AG2900" s="72">
        <f>ROW()</f>
        <v>2900</v>
      </c>
    </row>
    <row r="2901" spans="24:33" hidden="1" x14ac:dyDescent="0.3">
      <c r="X2901" s="66">
        <v>17</v>
      </c>
      <c r="Y2901" s="66" t="s">
        <v>500</v>
      </c>
      <c r="Z2901" s="66" t="s">
        <v>22</v>
      </c>
      <c r="AA2901" s="66" t="str">
        <f>IF(OR(VLOOKUP(Table1[[#This Row],[sheet]],Prg!$A$7:$F$31,6,FALSE)=Prg!$O$2,VLOOKUP(Table1[[#This Row],[sheet]],Prg!$A$7:$F$31,6,FALSE)=Prg!$O$3),"Yes","No")</f>
        <v>No</v>
      </c>
      <c r="AB2901" s="66">
        <v>2022</v>
      </c>
      <c r="AC2901" s="72">
        <v>15</v>
      </c>
      <c r="AD2901" s="66">
        <f ca="1">IF(ISERROR(VLOOKUP(Table1[[#This Row],[item]],INDIRECT("'"&amp;Table1[[#This Row],[sheet]]&amp;"'!$A$8:$T$42"),Table1[[#This Row],[r]],FALSE)),"",VLOOKUP(Table1[[#This Row],[item]],INDIRECT("'"&amp;Table1[[#This Row],[sheet]]&amp;"'!$A$8:$T$42"),Table1[[#This Row],[r]],FALSE))</f>
        <v>0</v>
      </c>
      <c r="AE2901" s="72" t="str">
        <f>IF(VLOOKUP(Table1[[#This Row],[sheet]],Prg!$A$7:$J$31,10,FALSE)="","",VLOOKUP(Table1[[#This Row],[sheet]],Prg!$A$7:$J$31,10,FALSE)*1)</f>
        <v/>
      </c>
      <c r="AF2901" s="72">
        <f>VLOOKUP(Table1[[#This Row],[sheet]],Prg!$A$7:$J$31,5,FALSE)</f>
        <v>0</v>
      </c>
      <c r="AG2901" s="72">
        <f>ROW()</f>
        <v>2901</v>
      </c>
    </row>
    <row r="2902" spans="24:33" hidden="1" x14ac:dyDescent="0.3">
      <c r="X2902" s="66">
        <v>17</v>
      </c>
      <c r="Y2902" s="66" t="s">
        <v>501</v>
      </c>
      <c r="Z2902" s="66" t="s">
        <v>23</v>
      </c>
      <c r="AA2902" s="66" t="str">
        <f>IF(OR(VLOOKUP(Table1[[#This Row],[sheet]],Prg!$A$7:$F$31,6,FALSE)=Prg!$O$2,VLOOKUP(Table1[[#This Row],[sheet]],Prg!$A$7:$F$31,6,FALSE)=Prg!$O$3),"Yes","No")</f>
        <v>No</v>
      </c>
      <c r="AB2902" s="66">
        <v>2022</v>
      </c>
      <c r="AC2902" s="72">
        <v>15</v>
      </c>
      <c r="AD2902" s="66">
        <f ca="1">IF(ISERROR(VLOOKUP(Table1[[#This Row],[item]],INDIRECT("'"&amp;Table1[[#This Row],[sheet]]&amp;"'!$A$8:$T$42"),Table1[[#This Row],[r]],FALSE)),"",VLOOKUP(Table1[[#This Row],[item]],INDIRECT("'"&amp;Table1[[#This Row],[sheet]]&amp;"'!$A$8:$T$42"),Table1[[#This Row],[r]],FALSE))</f>
        <v>0</v>
      </c>
      <c r="AE2902" s="72" t="str">
        <f>IF(VLOOKUP(Table1[[#This Row],[sheet]],Prg!$A$7:$J$31,10,FALSE)="","",VLOOKUP(Table1[[#This Row],[sheet]],Prg!$A$7:$J$31,10,FALSE)*1)</f>
        <v/>
      </c>
      <c r="AF2902" s="72">
        <f>VLOOKUP(Table1[[#This Row],[sheet]],Prg!$A$7:$J$31,5,FALSE)</f>
        <v>0</v>
      </c>
      <c r="AG2902" s="72">
        <f>ROW()</f>
        <v>2902</v>
      </c>
    </row>
    <row r="2903" spans="24:33" hidden="1" x14ac:dyDescent="0.3">
      <c r="X2903" s="66">
        <v>17</v>
      </c>
      <c r="Y2903" s="66" t="s">
        <v>502</v>
      </c>
      <c r="Z2903" s="66" t="s">
        <v>467</v>
      </c>
      <c r="AA2903" s="66" t="str">
        <f>IF(OR(VLOOKUP(Table1[[#This Row],[sheet]],Prg!$A$7:$F$31,6,FALSE)=Prg!$O$2,VLOOKUP(Table1[[#This Row],[sheet]],Prg!$A$7:$F$31,6,FALSE)=Prg!$O$3),"Yes","No")</f>
        <v>No</v>
      </c>
      <c r="AB2903" s="66">
        <v>2022</v>
      </c>
      <c r="AC2903" s="72">
        <v>15</v>
      </c>
      <c r="AD2903" s="66">
        <f ca="1">IF(ISERROR(VLOOKUP(Table1[[#This Row],[item]],INDIRECT("'"&amp;Table1[[#This Row],[sheet]]&amp;"'!$A$8:$T$42"),Table1[[#This Row],[r]],FALSE)),"",VLOOKUP(Table1[[#This Row],[item]],INDIRECT("'"&amp;Table1[[#This Row],[sheet]]&amp;"'!$A$8:$T$42"),Table1[[#This Row],[r]],FALSE))</f>
        <v>0</v>
      </c>
      <c r="AE2903" s="72" t="str">
        <f>IF(VLOOKUP(Table1[[#This Row],[sheet]],Prg!$A$7:$J$31,10,FALSE)="","",VLOOKUP(Table1[[#This Row],[sheet]],Prg!$A$7:$J$31,10,FALSE)*1)</f>
        <v/>
      </c>
      <c r="AF2903" s="72">
        <f>VLOOKUP(Table1[[#This Row],[sheet]],Prg!$A$7:$J$31,5,FALSE)</f>
        <v>0</v>
      </c>
      <c r="AG2903" s="72">
        <f>ROW()</f>
        <v>2903</v>
      </c>
    </row>
    <row r="2904" spans="24:33" hidden="1" x14ac:dyDescent="0.3">
      <c r="X2904" s="66">
        <v>17</v>
      </c>
      <c r="Y2904" s="66" t="s">
        <v>473</v>
      </c>
      <c r="Z2904" s="66" t="s">
        <v>1</v>
      </c>
      <c r="AA2904" s="66" t="str">
        <f>IF(OR(VLOOKUP(Table1[[#This Row],[sheet]],Prg!$A$7:$F$31,6,FALSE)=Prg!$O$2,VLOOKUP(Table1[[#This Row],[sheet]],Prg!$A$7:$F$31,6,FALSE)=Prg!$O$3),"Yes","No")</f>
        <v>No</v>
      </c>
      <c r="AB2904" s="66">
        <v>2022</v>
      </c>
      <c r="AC2904" s="72">
        <v>15</v>
      </c>
      <c r="AD2904" s="66">
        <f ca="1">IF(ISERROR(VLOOKUP(Table1[[#This Row],[item]],INDIRECT("'"&amp;Table1[[#This Row],[sheet]]&amp;"'!$A$8:$T$42"),Table1[[#This Row],[r]],FALSE)),"",VLOOKUP(Table1[[#This Row],[item]],INDIRECT("'"&amp;Table1[[#This Row],[sheet]]&amp;"'!$A$8:$T$42"),Table1[[#This Row],[r]],FALSE))</f>
        <v>0</v>
      </c>
      <c r="AE2904" s="72" t="str">
        <f>IF(VLOOKUP(Table1[[#This Row],[sheet]],Prg!$A$7:$J$31,10,FALSE)="","",VLOOKUP(Table1[[#This Row],[sheet]],Prg!$A$7:$J$31,10,FALSE)*1)</f>
        <v/>
      </c>
      <c r="AF2904" s="72">
        <f>VLOOKUP(Table1[[#This Row],[sheet]],Prg!$A$7:$J$31,5,FALSE)</f>
        <v>0</v>
      </c>
      <c r="AG2904" s="72">
        <f>ROW()</f>
        <v>2904</v>
      </c>
    </row>
    <row r="2905" spans="24:33" hidden="1" x14ac:dyDescent="0.3">
      <c r="X2905" s="66">
        <v>17</v>
      </c>
      <c r="Y2905" s="66" t="s">
        <v>474</v>
      </c>
      <c r="Z2905" s="66" t="s">
        <v>24</v>
      </c>
      <c r="AA2905" s="66" t="str">
        <f>IF(OR(VLOOKUP(Table1[[#This Row],[sheet]],Prg!$A$7:$F$31,6,FALSE)=Prg!$O$2,VLOOKUP(Table1[[#This Row],[sheet]],Prg!$A$7:$F$31,6,FALSE)=Prg!$O$3),"Yes","No")</f>
        <v>No</v>
      </c>
      <c r="AB2905" s="66">
        <v>2022</v>
      </c>
      <c r="AC2905" s="72">
        <v>15</v>
      </c>
      <c r="AD2905" s="66">
        <f ca="1">IF(ISERROR(VLOOKUP(Table1[[#This Row],[item]],INDIRECT("'"&amp;Table1[[#This Row],[sheet]]&amp;"'!$A$8:$T$42"),Table1[[#This Row],[r]],FALSE)),"",VLOOKUP(Table1[[#This Row],[item]],INDIRECT("'"&amp;Table1[[#This Row],[sheet]]&amp;"'!$A$8:$T$42"),Table1[[#This Row],[r]],FALSE))</f>
        <v>0</v>
      </c>
      <c r="AE2905" s="72" t="str">
        <f>IF(VLOOKUP(Table1[[#This Row],[sheet]],Prg!$A$7:$J$31,10,FALSE)="","",VLOOKUP(Table1[[#This Row],[sheet]],Prg!$A$7:$J$31,10,FALSE)*1)</f>
        <v/>
      </c>
      <c r="AF2905" s="72">
        <f>VLOOKUP(Table1[[#This Row],[sheet]],Prg!$A$7:$J$31,5,FALSE)</f>
        <v>0</v>
      </c>
      <c r="AG2905" s="72">
        <f>ROW()</f>
        <v>2905</v>
      </c>
    </row>
    <row r="2906" spans="24:33" hidden="1" x14ac:dyDescent="0.3">
      <c r="X2906" s="66">
        <v>17</v>
      </c>
      <c r="Y2906" s="66" t="s">
        <v>477</v>
      </c>
      <c r="Z2906" s="66" t="s">
        <v>25</v>
      </c>
      <c r="AA2906" s="66" t="str">
        <f>IF(OR(VLOOKUP(Table1[[#This Row],[sheet]],Prg!$A$7:$F$31,6,FALSE)=Prg!$O$2,VLOOKUP(Table1[[#This Row],[sheet]],Prg!$A$7:$F$31,6,FALSE)=Prg!$O$3),"Yes","No")</f>
        <v>No</v>
      </c>
      <c r="AB2906" s="66">
        <v>2022</v>
      </c>
      <c r="AC2906" s="72">
        <v>15</v>
      </c>
      <c r="AD2906" s="66">
        <f ca="1">IF(ISERROR(VLOOKUP(Table1[[#This Row],[item]],INDIRECT("'"&amp;Table1[[#This Row],[sheet]]&amp;"'!$A$8:$T$42"),Table1[[#This Row],[r]],FALSE)),"",VLOOKUP(Table1[[#This Row],[item]],INDIRECT("'"&amp;Table1[[#This Row],[sheet]]&amp;"'!$A$8:$T$42"),Table1[[#This Row],[r]],FALSE))</f>
        <v>0</v>
      </c>
      <c r="AE2906" s="72" t="str">
        <f>IF(VLOOKUP(Table1[[#This Row],[sheet]],Prg!$A$7:$J$31,10,FALSE)="","",VLOOKUP(Table1[[#This Row],[sheet]],Prg!$A$7:$J$31,10,FALSE)*1)</f>
        <v/>
      </c>
      <c r="AF2906" s="72">
        <f>VLOOKUP(Table1[[#This Row],[sheet]],Prg!$A$7:$J$31,5,FALSE)</f>
        <v>0</v>
      </c>
      <c r="AG2906" s="72">
        <f>ROW()</f>
        <v>2906</v>
      </c>
    </row>
    <row r="2907" spans="24:33" hidden="1" x14ac:dyDescent="0.3">
      <c r="X2907" s="66">
        <v>17</v>
      </c>
      <c r="Y2907" s="66" t="s">
        <v>478</v>
      </c>
      <c r="Z2907" s="66" t="s">
        <v>26</v>
      </c>
      <c r="AA2907" s="66" t="str">
        <f>IF(OR(VLOOKUP(Table1[[#This Row],[sheet]],Prg!$A$7:$F$31,6,FALSE)=Prg!$O$2,VLOOKUP(Table1[[#This Row],[sheet]],Prg!$A$7:$F$31,6,FALSE)=Prg!$O$3),"Yes","No")</f>
        <v>No</v>
      </c>
      <c r="AB2907" s="66">
        <v>2022</v>
      </c>
      <c r="AC2907" s="72">
        <v>15</v>
      </c>
      <c r="AD2907" s="66">
        <f ca="1">IF(ISERROR(VLOOKUP(Table1[[#This Row],[item]],INDIRECT("'"&amp;Table1[[#This Row],[sheet]]&amp;"'!$A$8:$T$42"),Table1[[#This Row],[r]],FALSE)),"",VLOOKUP(Table1[[#This Row],[item]],INDIRECT("'"&amp;Table1[[#This Row],[sheet]]&amp;"'!$A$8:$T$42"),Table1[[#This Row],[r]],FALSE))</f>
        <v>0</v>
      </c>
      <c r="AE2907" s="72" t="str">
        <f>IF(VLOOKUP(Table1[[#This Row],[sheet]],Prg!$A$7:$J$31,10,FALSE)="","",VLOOKUP(Table1[[#This Row],[sheet]],Prg!$A$7:$J$31,10,FALSE)*1)</f>
        <v/>
      </c>
      <c r="AF2907" s="72">
        <f>VLOOKUP(Table1[[#This Row],[sheet]],Prg!$A$7:$J$31,5,FALSE)</f>
        <v>0</v>
      </c>
      <c r="AG2907" s="72">
        <f>ROW()</f>
        <v>2907</v>
      </c>
    </row>
    <row r="2908" spans="24:33" hidden="1" x14ac:dyDescent="0.3">
      <c r="X2908" s="66">
        <v>17</v>
      </c>
      <c r="Y2908" s="66" t="s">
        <v>479</v>
      </c>
      <c r="Z2908" s="66" t="s">
        <v>27</v>
      </c>
      <c r="AA2908" s="66" t="str">
        <f>IF(OR(VLOOKUP(Table1[[#This Row],[sheet]],Prg!$A$7:$F$31,6,FALSE)=Prg!$O$2,VLOOKUP(Table1[[#This Row],[sheet]],Prg!$A$7:$F$31,6,FALSE)=Prg!$O$3),"Yes","No")</f>
        <v>No</v>
      </c>
      <c r="AB2908" s="66">
        <v>2022</v>
      </c>
      <c r="AC2908" s="72">
        <v>15</v>
      </c>
      <c r="AD2908" s="66">
        <f ca="1">IF(ISERROR(VLOOKUP(Table1[[#This Row],[item]],INDIRECT("'"&amp;Table1[[#This Row],[sheet]]&amp;"'!$A$8:$T$42"),Table1[[#This Row],[r]],FALSE)),"",VLOOKUP(Table1[[#This Row],[item]],INDIRECT("'"&amp;Table1[[#This Row],[sheet]]&amp;"'!$A$8:$T$42"),Table1[[#This Row],[r]],FALSE))</f>
        <v>0</v>
      </c>
      <c r="AE2908" s="72" t="str">
        <f>IF(VLOOKUP(Table1[[#This Row],[sheet]],Prg!$A$7:$J$31,10,FALSE)="","",VLOOKUP(Table1[[#This Row],[sheet]],Prg!$A$7:$J$31,10,FALSE)*1)</f>
        <v/>
      </c>
      <c r="AF2908" s="72">
        <f>VLOOKUP(Table1[[#This Row],[sheet]],Prg!$A$7:$J$31,5,FALSE)</f>
        <v>0</v>
      </c>
      <c r="AG2908" s="72">
        <f>ROW()</f>
        <v>2908</v>
      </c>
    </row>
    <row r="2909" spans="24:33" hidden="1" x14ac:dyDescent="0.3">
      <c r="X2909" s="66">
        <v>17</v>
      </c>
      <c r="Y2909" s="66" t="s">
        <v>475</v>
      </c>
      <c r="Z2909" s="66" t="s">
        <v>28</v>
      </c>
      <c r="AA2909" s="66" t="str">
        <f>IF(OR(VLOOKUP(Table1[[#This Row],[sheet]],Prg!$A$7:$F$31,6,FALSE)=Prg!$O$2,VLOOKUP(Table1[[#This Row],[sheet]],Prg!$A$7:$F$31,6,FALSE)=Prg!$O$3),"Yes","No")</f>
        <v>No</v>
      </c>
      <c r="AB2909" s="66">
        <v>2022</v>
      </c>
      <c r="AC2909" s="72">
        <v>15</v>
      </c>
      <c r="AD2909" s="66">
        <f ca="1">IF(ISERROR(VLOOKUP(Table1[[#This Row],[item]],INDIRECT("'"&amp;Table1[[#This Row],[sheet]]&amp;"'!$A$8:$T$42"),Table1[[#This Row],[r]],FALSE)),"",VLOOKUP(Table1[[#This Row],[item]],INDIRECT("'"&amp;Table1[[#This Row],[sheet]]&amp;"'!$A$8:$T$42"),Table1[[#This Row],[r]],FALSE))</f>
        <v>0</v>
      </c>
      <c r="AE2909" s="72" t="str">
        <f>IF(VLOOKUP(Table1[[#This Row],[sheet]],Prg!$A$7:$J$31,10,FALSE)="","",VLOOKUP(Table1[[#This Row],[sheet]],Prg!$A$7:$J$31,10,FALSE)*1)</f>
        <v/>
      </c>
      <c r="AF2909" s="72">
        <f>VLOOKUP(Table1[[#This Row],[sheet]],Prg!$A$7:$J$31,5,FALSE)</f>
        <v>0</v>
      </c>
      <c r="AG2909" s="72">
        <f>ROW()</f>
        <v>2909</v>
      </c>
    </row>
    <row r="2910" spans="24:33" hidden="1" x14ac:dyDescent="0.3">
      <c r="X2910" s="66">
        <v>17</v>
      </c>
      <c r="Y2910" s="66" t="s">
        <v>480</v>
      </c>
      <c r="Z2910" s="66" t="s">
        <v>29</v>
      </c>
      <c r="AA2910" s="66" t="str">
        <f>IF(OR(VLOOKUP(Table1[[#This Row],[sheet]],Prg!$A$7:$F$31,6,FALSE)=Prg!$O$2,VLOOKUP(Table1[[#This Row],[sheet]],Prg!$A$7:$F$31,6,FALSE)=Prg!$O$3),"Yes","No")</f>
        <v>No</v>
      </c>
      <c r="AB2910" s="66">
        <v>2022</v>
      </c>
      <c r="AC2910" s="72">
        <v>15</v>
      </c>
      <c r="AD2910" s="66">
        <f ca="1">IF(ISERROR(VLOOKUP(Table1[[#This Row],[item]],INDIRECT("'"&amp;Table1[[#This Row],[sheet]]&amp;"'!$A$8:$T$42"),Table1[[#This Row],[r]],FALSE)),"",VLOOKUP(Table1[[#This Row],[item]],INDIRECT("'"&amp;Table1[[#This Row],[sheet]]&amp;"'!$A$8:$T$42"),Table1[[#This Row],[r]],FALSE))</f>
        <v>0</v>
      </c>
      <c r="AE2910" s="72" t="str">
        <f>IF(VLOOKUP(Table1[[#This Row],[sheet]],Prg!$A$7:$J$31,10,FALSE)="","",VLOOKUP(Table1[[#This Row],[sheet]],Prg!$A$7:$J$31,10,FALSE)*1)</f>
        <v/>
      </c>
      <c r="AF2910" s="72">
        <f>VLOOKUP(Table1[[#This Row],[sheet]],Prg!$A$7:$J$31,5,FALSE)</f>
        <v>0</v>
      </c>
      <c r="AG2910" s="72">
        <f>ROW()</f>
        <v>2910</v>
      </c>
    </row>
    <row r="2911" spans="24:33" hidden="1" x14ac:dyDescent="0.3">
      <c r="X2911" s="66">
        <v>17</v>
      </c>
      <c r="Y2911" s="66" t="s">
        <v>481</v>
      </c>
      <c r="Z2911" s="66" t="s">
        <v>30</v>
      </c>
      <c r="AA2911" s="66" t="str">
        <f>IF(OR(VLOOKUP(Table1[[#This Row],[sheet]],Prg!$A$7:$F$31,6,FALSE)=Prg!$O$2,VLOOKUP(Table1[[#This Row],[sheet]],Prg!$A$7:$F$31,6,FALSE)=Prg!$O$3),"Yes","No")</f>
        <v>No</v>
      </c>
      <c r="AB2911" s="66">
        <v>2022</v>
      </c>
      <c r="AC2911" s="72">
        <v>15</v>
      </c>
      <c r="AD2911" s="66">
        <f ca="1">IF(ISERROR(VLOOKUP(Table1[[#This Row],[item]],INDIRECT("'"&amp;Table1[[#This Row],[sheet]]&amp;"'!$A$8:$T$42"),Table1[[#This Row],[r]],FALSE)),"",VLOOKUP(Table1[[#This Row],[item]],INDIRECT("'"&amp;Table1[[#This Row],[sheet]]&amp;"'!$A$8:$T$42"),Table1[[#This Row],[r]],FALSE))</f>
        <v>0</v>
      </c>
      <c r="AE2911" s="72" t="str">
        <f>IF(VLOOKUP(Table1[[#This Row],[sheet]],Prg!$A$7:$J$31,10,FALSE)="","",VLOOKUP(Table1[[#This Row],[sheet]],Prg!$A$7:$J$31,10,FALSE)*1)</f>
        <v/>
      </c>
      <c r="AF2911" s="72">
        <f>VLOOKUP(Table1[[#This Row],[sheet]],Prg!$A$7:$J$31,5,FALSE)</f>
        <v>0</v>
      </c>
      <c r="AG2911" s="72">
        <f>ROW()</f>
        <v>2911</v>
      </c>
    </row>
    <row r="2912" spans="24:33" hidden="1" x14ac:dyDescent="0.3">
      <c r="X2912" s="66">
        <v>17</v>
      </c>
      <c r="Y2912" s="66" t="s">
        <v>482</v>
      </c>
      <c r="Z2912" s="66" t="s">
        <v>27</v>
      </c>
      <c r="AA2912" s="66" t="str">
        <f>IF(OR(VLOOKUP(Table1[[#This Row],[sheet]],Prg!$A$7:$F$31,6,FALSE)=Prg!$O$2,VLOOKUP(Table1[[#This Row],[sheet]],Prg!$A$7:$F$31,6,FALSE)=Prg!$O$3),"Yes","No")</f>
        <v>No</v>
      </c>
      <c r="AB2912" s="66">
        <v>2022</v>
      </c>
      <c r="AC2912" s="72">
        <v>15</v>
      </c>
      <c r="AD2912" s="66">
        <f ca="1">IF(ISERROR(VLOOKUP(Table1[[#This Row],[item]],INDIRECT("'"&amp;Table1[[#This Row],[sheet]]&amp;"'!$A$8:$T$42"),Table1[[#This Row],[r]],FALSE)),"",VLOOKUP(Table1[[#This Row],[item]],INDIRECT("'"&amp;Table1[[#This Row],[sheet]]&amp;"'!$A$8:$T$42"),Table1[[#This Row],[r]],FALSE))</f>
        <v>0</v>
      </c>
      <c r="AE2912" s="72" t="str">
        <f>IF(VLOOKUP(Table1[[#This Row],[sheet]],Prg!$A$7:$J$31,10,FALSE)="","",VLOOKUP(Table1[[#This Row],[sheet]],Prg!$A$7:$J$31,10,FALSE)*1)</f>
        <v/>
      </c>
      <c r="AF2912" s="72">
        <f>VLOOKUP(Table1[[#This Row],[sheet]],Prg!$A$7:$J$31,5,FALSE)</f>
        <v>0</v>
      </c>
      <c r="AG2912" s="72">
        <f>ROW()</f>
        <v>2912</v>
      </c>
    </row>
    <row r="2913" spans="24:33" hidden="1" x14ac:dyDescent="0.3">
      <c r="X2913" s="66">
        <v>17</v>
      </c>
      <c r="Y2913" s="66" t="s">
        <v>476</v>
      </c>
      <c r="Z2913" s="66" t="s">
        <v>469</v>
      </c>
      <c r="AA2913" s="66" t="str">
        <f>IF(OR(VLOOKUP(Table1[[#This Row],[sheet]],Prg!$A$7:$F$31,6,FALSE)=Prg!$O$2,VLOOKUP(Table1[[#This Row],[sheet]],Prg!$A$7:$F$31,6,FALSE)=Prg!$O$3),"Yes","No")</f>
        <v>No</v>
      </c>
      <c r="AB2913" s="66">
        <v>2022</v>
      </c>
      <c r="AC2913" s="72">
        <v>15</v>
      </c>
      <c r="AD2913" s="66">
        <f ca="1">IF(ISERROR(VLOOKUP(Table1[[#This Row],[item]],INDIRECT("'"&amp;Table1[[#This Row],[sheet]]&amp;"'!$A$8:$T$42"),Table1[[#This Row],[r]],FALSE)),"",VLOOKUP(Table1[[#This Row],[item]],INDIRECT("'"&amp;Table1[[#This Row],[sheet]]&amp;"'!$A$8:$T$42"),Table1[[#This Row],[r]],FALSE))</f>
        <v>0</v>
      </c>
      <c r="AE2913" s="72" t="str">
        <f>IF(VLOOKUP(Table1[[#This Row],[sheet]],Prg!$A$7:$J$31,10,FALSE)="","",VLOOKUP(Table1[[#This Row],[sheet]],Prg!$A$7:$J$31,10,FALSE)*1)</f>
        <v/>
      </c>
      <c r="AF2913" s="72">
        <f>VLOOKUP(Table1[[#This Row],[sheet]],Prg!$A$7:$J$31,5,FALSE)</f>
        <v>0</v>
      </c>
      <c r="AG2913" s="72">
        <f>ROW()</f>
        <v>2913</v>
      </c>
    </row>
    <row r="2914" spans="24:33" hidden="1" x14ac:dyDescent="0.3">
      <c r="X2914" s="66">
        <v>17</v>
      </c>
      <c r="Y2914" s="66" t="s">
        <v>483</v>
      </c>
      <c r="Z2914" s="66" t="s">
        <v>470</v>
      </c>
      <c r="AA2914" s="66" t="str">
        <f>IF(OR(VLOOKUP(Table1[[#This Row],[sheet]],Prg!$A$7:$F$31,6,FALSE)=Prg!$O$2,VLOOKUP(Table1[[#This Row],[sheet]],Prg!$A$7:$F$31,6,FALSE)=Prg!$O$3),"Yes","No")</f>
        <v>No</v>
      </c>
      <c r="AB2914" s="66">
        <v>2022</v>
      </c>
      <c r="AC2914" s="72">
        <v>15</v>
      </c>
      <c r="AD2914" s="66">
        <f ca="1">IF(ISERROR(VLOOKUP(Table1[[#This Row],[item]],INDIRECT("'"&amp;Table1[[#This Row],[sheet]]&amp;"'!$A$8:$T$42"),Table1[[#This Row],[r]],FALSE)),"",VLOOKUP(Table1[[#This Row],[item]],INDIRECT("'"&amp;Table1[[#This Row],[sheet]]&amp;"'!$A$8:$T$42"),Table1[[#This Row],[r]],FALSE))</f>
        <v>0</v>
      </c>
      <c r="AE2914" s="72" t="str">
        <f>IF(VLOOKUP(Table1[[#This Row],[sheet]],Prg!$A$7:$J$31,10,FALSE)="","",VLOOKUP(Table1[[#This Row],[sheet]],Prg!$A$7:$J$31,10,FALSE)*1)</f>
        <v/>
      </c>
      <c r="AF2914" s="72">
        <f>VLOOKUP(Table1[[#This Row],[sheet]],Prg!$A$7:$J$31,5,FALSE)</f>
        <v>0</v>
      </c>
      <c r="AG2914" s="72">
        <f>ROW()</f>
        <v>2914</v>
      </c>
    </row>
    <row r="2915" spans="24:33" hidden="1" x14ac:dyDescent="0.3">
      <c r="X2915" s="66">
        <v>17</v>
      </c>
      <c r="Y2915" s="66" t="s">
        <v>484</v>
      </c>
      <c r="Z2915" s="66" t="s">
        <v>471</v>
      </c>
      <c r="AA2915" s="66" t="str">
        <f>IF(OR(VLOOKUP(Table1[[#This Row],[sheet]],Prg!$A$7:$F$31,6,FALSE)=Prg!$O$2,VLOOKUP(Table1[[#This Row],[sheet]],Prg!$A$7:$F$31,6,FALSE)=Prg!$O$3),"Yes","No")</f>
        <v>No</v>
      </c>
      <c r="AB2915" s="66">
        <v>2022</v>
      </c>
      <c r="AC2915" s="72">
        <v>15</v>
      </c>
      <c r="AD2915" s="66">
        <f ca="1">IF(ISERROR(VLOOKUP(Table1[[#This Row],[item]],INDIRECT("'"&amp;Table1[[#This Row],[sheet]]&amp;"'!$A$8:$T$42"),Table1[[#This Row],[r]],FALSE)),"",VLOOKUP(Table1[[#This Row],[item]],INDIRECT("'"&amp;Table1[[#This Row],[sheet]]&amp;"'!$A$8:$T$42"),Table1[[#This Row],[r]],FALSE))</f>
        <v>0</v>
      </c>
      <c r="AE2915" s="72" t="str">
        <f>IF(VLOOKUP(Table1[[#This Row],[sheet]],Prg!$A$7:$J$31,10,FALSE)="","",VLOOKUP(Table1[[#This Row],[sheet]],Prg!$A$7:$J$31,10,FALSE)*1)</f>
        <v/>
      </c>
      <c r="AF2915" s="72">
        <f>VLOOKUP(Table1[[#This Row],[sheet]],Prg!$A$7:$J$31,5,FALSE)</f>
        <v>0</v>
      </c>
      <c r="AG2915" s="72">
        <f>ROW()</f>
        <v>2915</v>
      </c>
    </row>
    <row r="2916" spans="24:33" hidden="1" x14ac:dyDescent="0.3">
      <c r="X2916" s="66">
        <v>17</v>
      </c>
      <c r="Y2916" s="66" t="s">
        <v>485</v>
      </c>
      <c r="Z2916" s="66" t="s">
        <v>472</v>
      </c>
      <c r="AA2916" s="66" t="str">
        <f>IF(OR(VLOOKUP(Table1[[#This Row],[sheet]],Prg!$A$7:$F$31,6,FALSE)=Prg!$O$2,VLOOKUP(Table1[[#This Row],[sheet]],Prg!$A$7:$F$31,6,FALSE)=Prg!$O$3),"Yes","No")</f>
        <v>No</v>
      </c>
      <c r="AB2916" s="66">
        <v>2022</v>
      </c>
      <c r="AC2916" s="72">
        <v>15</v>
      </c>
      <c r="AD2916" s="66">
        <f ca="1">IF(ISERROR(VLOOKUP(Table1[[#This Row],[item]],INDIRECT("'"&amp;Table1[[#This Row],[sheet]]&amp;"'!$A$8:$T$42"),Table1[[#This Row],[r]],FALSE)),"",VLOOKUP(Table1[[#This Row],[item]],INDIRECT("'"&amp;Table1[[#This Row],[sheet]]&amp;"'!$A$8:$T$42"),Table1[[#This Row],[r]],FALSE))</f>
        <v>0</v>
      </c>
      <c r="AE2916" s="72" t="str">
        <f>IF(VLOOKUP(Table1[[#This Row],[sheet]],Prg!$A$7:$J$31,10,FALSE)="","",VLOOKUP(Table1[[#This Row],[sheet]],Prg!$A$7:$J$31,10,FALSE)*1)</f>
        <v/>
      </c>
      <c r="AF2916" s="72">
        <f>VLOOKUP(Table1[[#This Row],[sheet]],Prg!$A$7:$J$31,5,FALSE)</f>
        <v>0</v>
      </c>
      <c r="AG2916" s="72">
        <f>ROW()</f>
        <v>2916</v>
      </c>
    </row>
    <row r="2917" spans="24:33" hidden="1" x14ac:dyDescent="0.3">
      <c r="X2917" s="66">
        <v>17</v>
      </c>
      <c r="Y2917" s="66" t="s">
        <v>486</v>
      </c>
      <c r="Z2917" s="66" t="s">
        <v>31</v>
      </c>
      <c r="AA2917" s="66" t="str">
        <f>IF(OR(VLOOKUP(Table1[[#This Row],[sheet]],Prg!$A$7:$F$31,6,FALSE)=Prg!$O$2,VLOOKUP(Table1[[#This Row],[sheet]],Prg!$A$7:$F$31,6,FALSE)=Prg!$O$3),"Yes","No")</f>
        <v>No</v>
      </c>
      <c r="AB2917" s="66">
        <v>2022</v>
      </c>
      <c r="AC2917" s="72">
        <v>15</v>
      </c>
      <c r="AD2917" s="66">
        <f ca="1">IF(ISERROR(VLOOKUP(Table1[[#This Row],[item]],INDIRECT("'"&amp;Table1[[#This Row],[sheet]]&amp;"'!$A$8:$T$42"),Table1[[#This Row],[r]],FALSE)),"",VLOOKUP(Table1[[#This Row],[item]],INDIRECT("'"&amp;Table1[[#This Row],[sheet]]&amp;"'!$A$8:$T$42"),Table1[[#This Row],[r]],FALSE))</f>
        <v>0</v>
      </c>
      <c r="AE2917" s="72" t="str">
        <f>IF(VLOOKUP(Table1[[#This Row],[sheet]],Prg!$A$7:$J$31,10,FALSE)="","",VLOOKUP(Table1[[#This Row],[sheet]],Prg!$A$7:$J$31,10,FALSE)*1)</f>
        <v/>
      </c>
      <c r="AF2917" s="72">
        <f>VLOOKUP(Table1[[#This Row],[sheet]],Prg!$A$7:$J$31,5,FALSE)</f>
        <v>0</v>
      </c>
      <c r="AG2917" s="72">
        <f>ROW()</f>
        <v>2917</v>
      </c>
    </row>
    <row r="2918" spans="24:33" hidden="1" x14ac:dyDescent="0.3">
      <c r="X2918" s="66">
        <v>17</v>
      </c>
      <c r="Y2918" s="70" t="s">
        <v>487</v>
      </c>
      <c r="Z2918" s="70" t="s">
        <v>12</v>
      </c>
      <c r="AA2918" s="70" t="str">
        <f>IF(OR(VLOOKUP(Table1[[#This Row],[sheet]],Prg!$A$7:$F$31,6,FALSE)=Prg!$O$2,VLOOKUP(Table1[[#This Row],[sheet]],Prg!$A$7:$F$31,6,FALSE)=Prg!$O$3),"Yes","No")</f>
        <v>No</v>
      </c>
      <c r="AB2918" s="70">
        <v>2023</v>
      </c>
      <c r="AC2918" s="72">
        <v>16</v>
      </c>
      <c r="AD2918" s="66">
        <f ca="1">IF(ISERROR(VLOOKUP(Table1[[#This Row],[item]],INDIRECT("'"&amp;Table1[[#This Row],[sheet]]&amp;"'!$A$8:$T$42"),Table1[[#This Row],[r]],FALSE)),"",VLOOKUP(Table1[[#This Row],[item]],INDIRECT("'"&amp;Table1[[#This Row],[sheet]]&amp;"'!$A$8:$T$42"),Table1[[#This Row],[r]],FALSE))</f>
        <v>0</v>
      </c>
      <c r="AE2918" s="72" t="str">
        <f>IF(VLOOKUP(Table1[[#This Row],[sheet]],Prg!$A$7:$J$31,10,FALSE)="","",VLOOKUP(Table1[[#This Row],[sheet]],Prg!$A$7:$J$31,10,FALSE)*1)</f>
        <v/>
      </c>
      <c r="AF2918" s="72">
        <f>VLOOKUP(Table1[[#This Row],[sheet]],Prg!$A$7:$J$31,5,FALSE)</f>
        <v>0</v>
      </c>
      <c r="AG2918" s="72">
        <f>ROW()</f>
        <v>2918</v>
      </c>
    </row>
    <row r="2919" spans="24:33" hidden="1" x14ac:dyDescent="0.3">
      <c r="X2919" s="66">
        <v>17</v>
      </c>
      <c r="Y2919" s="66" t="s">
        <v>488</v>
      </c>
      <c r="Z2919" s="66" t="s">
        <v>13</v>
      </c>
      <c r="AA2919" s="66" t="str">
        <f>IF(OR(VLOOKUP(Table1[[#This Row],[sheet]],Prg!$A$7:$F$31,6,FALSE)=Prg!$O$2,VLOOKUP(Table1[[#This Row],[sheet]],Prg!$A$7:$F$31,6,FALSE)=Prg!$O$3),"Yes","No")</f>
        <v>No</v>
      </c>
      <c r="AB2919" s="66">
        <v>2023</v>
      </c>
      <c r="AC2919" s="72">
        <v>16</v>
      </c>
      <c r="AD2919" s="66">
        <f ca="1">IF(ISERROR(VLOOKUP(Table1[[#This Row],[item]],INDIRECT("'"&amp;Table1[[#This Row],[sheet]]&amp;"'!$A$8:$T$42"),Table1[[#This Row],[r]],FALSE)),"",VLOOKUP(Table1[[#This Row],[item]],INDIRECT("'"&amp;Table1[[#This Row],[sheet]]&amp;"'!$A$8:$T$42"),Table1[[#This Row],[r]],FALSE))</f>
        <v>0</v>
      </c>
      <c r="AE2919" s="72" t="str">
        <f>IF(VLOOKUP(Table1[[#This Row],[sheet]],Prg!$A$7:$J$31,10,FALSE)="","",VLOOKUP(Table1[[#This Row],[sheet]],Prg!$A$7:$J$31,10,FALSE)*1)</f>
        <v/>
      </c>
      <c r="AF2919" s="72">
        <f>VLOOKUP(Table1[[#This Row],[sheet]],Prg!$A$7:$J$31,5,FALSE)</f>
        <v>0</v>
      </c>
      <c r="AG2919" s="72">
        <f>ROW()</f>
        <v>2919</v>
      </c>
    </row>
    <row r="2920" spans="24:33" hidden="1" x14ac:dyDescent="0.3">
      <c r="X2920" s="66">
        <v>17</v>
      </c>
      <c r="Y2920" s="66" t="s">
        <v>489</v>
      </c>
      <c r="Z2920" s="66" t="s">
        <v>14</v>
      </c>
      <c r="AA2920" s="66" t="str">
        <f>IF(OR(VLOOKUP(Table1[[#This Row],[sheet]],Prg!$A$7:$F$31,6,FALSE)=Prg!$O$2,VLOOKUP(Table1[[#This Row],[sheet]],Prg!$A$7:$F$31,6,FALSE)=Prg!$O$3),"Yes","No")</f>
        <v>No</v>
      </c>
      <c r="AB2920" s="66">
        <v>2023</v>
      </c>
      <c r="AC2920" s="72">
        <v>16</v>
      </c>
      <c r="AD2920" s="66">
        <f ca="1">IF(ISERROR(VLOOKUP(Table1[[#This Row],[item]],INDIRECT("'"&amp;Table1[[#This Row],[sheet]]&amp;"'!$A$8:$T$42"),Table1[[#This Row],[r]],FALSE)),"",VLOOKUP(Table1[[#This Row],[item]],INDIRECT("'"&amp;Table1[[#This Row],[sheet]]&amp;"'!$A$8:$T$42"),Table1[[#This Row],[r]],FALSE))</f>
        <v>0</v>
      </c>
      <c r="AE2920" s="72" t="str">
        <f>IF(VLOOKUP(Table1[[#This Row],[sheet]],Prg!$A$7:$J$31,10,FALSE)="","",VLOOKUP(Table1[[#This Row],[sheet]],Prg!$A$7:$J$31,10,FALSE)*1)</f>
        <v/>
      </c>
      <c r="AF2920" s="72">
        <f>VLOOKUP(Table1[[#This Row],[sheet]],Prg!$A$7:$J$31,5,FALSE)</f>
        <v>0</v>
      </c>
      <c r="AG2920" s="72">
        <f>ROW()</f>
        <v>2920</v>
      </c>
    </row>
    <row r="2921" spans="24:33" hidden="1" x14ac:dyDescent="0.3">
      <c r="X2921" s="66">
        <v>17</v>
      </c>
      <c r="Y2921" s="66" t="s">
        <v>490</v>
      </c>
      <c r="Z2921" s="66" t="s">
        <v>464</v>
      </c>
      <c r="AA2921" s="66" t="str">
        <f>IF(OR(VLOOKUP(Table1[[#This Row],[sheet]],Prg!$A$7:$F$31,6,FALSE)=Prg!$O$2,VLOOKUP(Table1[[#This Row],[sheet]],Prg!$A$7:$F$31,6,FALSE)=Prg!$O$3),"Yes","No")</f>
        <v>No</v>
      </c>
      <c r="AB2921" s="66">
        <v>2023</v>
      </c>
      <c r="AC2921" s="72">
        <v>16</v>
      </c>
      <c r="AD2921" s="66">
        <f ca="1">IF(ISERROR(VLOOKUP(Table1[[#This Row],[item]],INDIRECT("'"&amp;Table1[[#This Row],[sheet]]&amp;"'!$A$8:$T$42"),Table1[[#This Row],[r]],FALSE)),"",VLOOKUP(Table1[[#This Row],[item]],INDIRECT("'"&amp;Table1[[#This Row],[sheet]]&amp;"'!$A$8:$T$42"),Table1[[#This Row],[r]],FALSE))</f>
        <v>0</v>
      </c>
      <c r="AE2921" s="72" t="str">
        <f>IF(VLOOKUP(Table1[[#This Row],[sheet]],Prg!$A$7:$J$31,10,FALSE)="","",VLOOKUP(Table1[[#This Row],[sheet]],Prg!$A$7:$J$31,10,FALSE)*1)</f>
        <v/>
      </c>
      <c r="AF2921" s="72">
        <f>VLOOKUP(Table1[[#This Row],[sheet]],Prg!$A$7:$J$31,5,FALSE)</f>
        <v>0</v>
      </c>
      <c r="AG2921" s="72">
        <f>ROW()</f>
        <v>2921</v>
      </c>
    </row>
    <row r="2922" spans="24:33" hidden="1" x14ac:dyDescent="0.3">
      <c r="X2922" s="66">
        <v>17</v>
      </c>
      <c r="Y2922" s="66" t="s">
        <v>491</v>
      </c>
      <c r="Z2922" s="66" t="s">
        <v>15</v>
      </c>
      <c r="AA2922" s="66" t="str">
        <f>IF(OR(VLOOKUP(Table1[[#This Row],[sheet]],Prg!$A$7:$F$31,6,FALSE)=Prg!$O$2,VLOOKUP(Table1[[#This Row],[sheet]],Prg!$A$7:$F$31,6,FALSE)=Prg!$O$3),"Yes","No")</f>
        <v>No</v>
      </c>
      <c r="AB2922" s="66">
        <v>2023</v>
      </c>
      <c r="AC2922" s="72">
        <v>16</v>
      </c>
      <c r="AD2922" s="66">
        <f ca="1">IF(ISERROR(VLOOKUP(Table1[[#This Row],[item]],INDIRECT("'"&amp;Table1[[#This Row],[sheet]]&amp;"'!$A$8:$T$42"),Table1[[#This Row],[r]],FALSE)),"",VLOOKUP(Table1[[#This Row],[item]],INDIRECT("'"&amp;Table1[[#This Row],[sheet]]&amp;"'!$A$8:$T$42"),Table1[[#This Row],[r]],FALSE))</f>
        <v>0</v>
      </c>
      <c r="AE2922" s="72" t="str">
        <f>IF(VLOOKUP(Table1[[#This Row],[sheet]],Prg!$A$7:$J$31,10,FALSE)="","",VLOOKUP(Table1[[#This Row],[sheet]],Prg!$A$7:$J$31,10,FALSE)*1)</f>
        <v/>
      </c>
      <c r="AF2922" s="72">
        <f>VLOOKUP(Table1[[#This Row],[sheet]],Prg!$A$7:$J$31,5,FALSE)</f>
        <v>0</v>
      </c>
      <c r="AG2922" s="72">
        <f>ROW()</f>
        <v>2922</v>
      </c>
    </row>
    <row r="2923" spans="24:33" hidden="1" x14ac:dyDescent="0.3">
      <c r="X2923" s="66">
        <v>17</v>
      </c>
      <c r="Y2923" s="66" t="s">
        <v>492</v>
      </c>
      <c r="Z2923" s="66" t="s">
        <v>16</v>
      </c>
      <c r="AA2923" s="66" t="str">
        <f>IF(OR(VLOOKUP(Table1[[#This Row],[sheet]],Prg!$A$7:$F$31,6,FALSE)=Prg!$O$2,VLOOKUP(Table1[[#This Row],[sheet]],Prg!$A$7:$F$31,6,FALSE)=Prg!$O$3),"Yes","No")</f>
        <v>No</v>
      </c>
      <c r="AB2923" s="66">
        <v>2023</v>
      </c>
      <c r="AC2923" s="72">
        <v>16</v>
      </c>
      <c r="AD2923" s="66">
        <f ca="1">IF(ISERROR(VLOOKUP(Table1[[#This Row],[item]],INDIRECT("'"&amp;Table1[[#This Row],[sheet]]&amp;"'!$A$8:$T$42"),Table1[[#This Row],[r]],FALSE)),"",VLOOKUP(Table1[[#This Row],[item]],INDIRECT("'"&amp;Table1[[#This Row],[sheet]]&amp;"'!$A$8:$T$42"),Table1[[#This Row],[r]],FALSE))</f>
        <v>0</v>
      </c>
      <c r="AE2923" s="72" t="str">
        <f>IF(VLOOKUP(Table1[[#This Row],[sheet]],Prg!$A$7:$J$31,10,FALSE)="","",VLOOKUP(Table1[[#This Row],[sheet]],Prg!$A$7:$J$31,10,FALSE)*1)</f>
        <v/>
      </c>
      <c r="AF2923" s="72">
        <f>VLOOKUP(Table1[[#This Row],[sheet]],Prg!$A$7:$J$31,5,FALSE)</f>
        <v>0</v>
      </c>
      <c r="AG2923" s="72">
        <f>ROW()</f>
        <v>2923</v>
      </c>
    </row>
    <row r="2924" spans="24:33" hidden="1" x14ac:dyDescent="0.3">
      <c r="X2924" s="66">
        <v>17</v>
      </c>
      <c r="Y2924" s="66" t="s">
        <v>493</v>
      </c>
      <c r="Z2924" s="66" t="s">
        <v>17</v>
      </c>
      <c r="AA2924" s="66" t="str">
        <f>IF(OR(VLOOKUP(Table1[[#This Row],[sheet]],Prg!$A$7:$F$31,6,FALSE)=Prg!$O$2,VLOOKUP(Table1[[#This Row],[sheet]],Prg!$A$7:$F$31,6,FALSE)=Prg!$O$3),"Yes","No")</f>
        <v>No</v>
      </c>
      <c r="AB2924" s="66">
        <v>2023</v>
      </c>
      <c r="AC2924" s="72">
        <v>16</v>
      </c>
      <c r="AD2924" s="66">
        <f ca="1">IF(ISERROR(VLOOKUP(Table1[[#This Row],[item]],INDIRECT("'"&amp;Table1[[#This Row],[sheet]]&amp;"'!$A$8:$T$42"),Table1[[#This Row],[r]],FALSE)),"",VLOOKUP(Table1[[#This Row],[item]],INDIRECT("'"&amp;Table1[[#This Row],[sheet]]&amp;"'!$A$8:$T$42"),Table1[[#This Row],[r]],FALSE))</f>
        <v>0</v>
      </c>
      <c r="AE2924" s="72" t="str">
        <f>IF(VLOOKUP(Table1[[#This Row],[sheet]],Prg!$A$7:$J$31,10,FALSE)="","",VLOOKUP(Table1[[#This Row],[sheet]],Prg!$A$7:$J$31,10,FALSE)*1)</f>
        <v/>
      </c>
      <c r="AF2924" s="72">
        <f>VLOOKUP(Table1[[#This Row],[sheet]],Prg!$A$7:$J$31,5,FALSE)</f>
        <v>0</v>
      </c>
      <c r="AG2924" s="72">
        <f>ROW()</f>
        <v>2924</v>
      </c>
    </row>
    <row r="2925" spans="24:33" hidden="1" x14ac:dyDescent="0.3">
      <c r="X2925" s="66">
        <v>17</v>
      </c>
      <c r="Y2925" s="66" t="s">
        <v>494</v>
      </c>
      <c r="Z2925" s="66" t="s">
        <v>465</v>
      </c>
      <c r="AA2925" s="66" t="str">
        <f>IF(OR(VLOOKUP(Table1[[#This Row],[sheet]],Prg!$A$7:$F$31,6,FALSE)=Prg!$O$2,VLOOKUP(Table1[[#This Row],[sheet]],Prg!$A$7:$F$31,6,FALSE)=Prg!$O$3),"Yes","No")</f>
        <v>No</v>
      </c>
      <c r="AB2925" s="66">
        <v>2023</v>
      </c>
      <c r="AC2925" s="72">
        <v>16</v>
      </c>
      <c r="AD2925" s="66">
        <f ca="1">IF(ISERROR(VLOOKUP(Table1[[#This Row],[item]],INDIRECT("'"&amp;Table1[[#This Row],[sheet]]&amp;"'!$A$8:$T$42"),Table1[[#This Row],[r]],FALSE)),"",VLOOKUP(Table1[[#This Row],[item]],INDIRECT("'"&amp;Table1[[#This Row],[sheet]]&amp;"'!$A$8:$T$42"),Table1[[#This Row],[r]],FALSE))</f>
        <v>0</v>
      </c>
      <c r="AE2925" s="72" t="str">
        <f>IF(VLOOKUP(Table1[[#This Row],[sheet]],Prg!$A$7:$J$31,10,FALSE)="","",VLOOKUP(Table1[[#This Row],[sheet]],Prg!$A$7:$J$31,10,FALSE)*1)</f>
        <v/>
      </c>
      <c r="AF2925" s="72">
        <f>VLOOKUP(Table1[[#This Row],[sheet]],Prg!$A$7:$J$31,5,FALSE)</f>
        <v>0</v>
      </c>
      <c r="AG2925" s="72">
        <f>ROW()</f>
        <v>2925</v>
      </c>
    </row>
    <row r="2926" spans="24:33" hidden="1" x14ac:dyDescent="0.3">
      <c r="X2926" s="66">
        <v>17</v>
      </c>
      <c r="Y2926" s="66" t="s">
        <v>495</v>
      </c>
      <c r="Z2926" s="66" t="s">
        <v>18</v>
      </c>
      <c r="AA2926" s="66" t="str">
        <f>IF(OR(VLOOKUP(Table1[[#This Row],[sheet]],Prg!$A$7:$F$31,6,FALSE)=Prg!$O$2,VLOOKUP(Table1[[#This Row],[sheet]],Prg!$A$7:$F$31,6,FALSE)=Prg!$O$3),"Yes","No")</f>
        <v>No</v>
      </c>
      <c r="AB2926" s="66">
        <v>2023</v>
      </c>
      <c r="AC2926" s="72">
        <v>16</v>
      </c>
      <c r="AD2926" s="66">
        <f ca="1">IF(ISERROR(VLOOKUP(Table1[[#This Row],[item]],INDIRECT("'"&amp;Table1[[#This Row],[sheet]]&amp;"'!$A$8:$T$42"),Table1[[#This Row],[r]],FALSE)),"",VLOOKUP(Table1[[#This Row],[item]],INDIRECT("'"&amp;Table1[[#This Row],[sheet]]&amp;"'!$A$8:$T$42"),Table1[[#This Row],[r]],FALSE))</f>
        <v>0</v>
      </c>
      <c r="AE2926" s="72" t="str">
        <f>IF(VLOOKUP(Table1[[#This Row],[sheet]],Prg!$A$7:$J$31,10,FALSE)="","",VLOOKUP(Table1[[#This Row],[sheet]],Prg!$A$7:$J$31,10,FALSE)*1)</f>
        <v/>
      </c>
      <c r="AF2926" s="72">
        <f>VLOOKUP(Table1[[#This Row],[sheet]],Prg!$A$7:$J$31,5,FALSE)</f>
        <v>0</v>
      </c>
      <c r="AG2926" s="72">
        <f>ROW()</f>
        <v>2926</v>
      </c>
    </row>
    <row r="2927" spans="24:33" hidden="1" x14ac:dyDescent="0.3">
      <c r="X2927" s="66">
        <v>17</v>
      </c>
      <c r="Y2927" s="66" t="s">
        <v>496</v>
      </c>
      <c r="Z2927" s="66" t="s">
        <v>19</v>
      </c>
      <c r="AA2927" s="66" t="str">
        <f>IF(OR(VLOOKUP(Table1[[#This Row],[sheet]],Prg!$A$7:$F$31,6,FALSE)=Prg!$O$2,VLOOKUP(Table1[[#This Row],[sheet]],Prg!$A$7:$F$31,6,FALSE)=Prg!$O$3),"Yes","No")</f>
        <v>No</v>
      </c>
      <c r="AB2927" s="66">
        <v>2023</v>
      </c>
      <c r="AC2927" s="72">
        <v>16</v>
      </c>
      <c r="AD2927" s="66">
        <f ca="1">IF(ISERROR(VLOOKUP(Table1[[#This Row],[item]],INDIRECT("'"&amp;Table1[[#This Row],[sheet]]&amp;"'!$A$8:$T$42"),Table1[[#This Row],[r]],FALSE)),"",VLOOKUP(Table1[[#This Row],[item]],INDIRECT("'"&amp;Table1[[#This Row],[sheet]]&amp;"'!$A$8:$T$42"),Table1[[#This Row],[r]],FALSE))</f>
        <v>0</v>
      </c>
      <c r="AE2927" s="72" t="str">
        <f>IF(VLOOKUP(Table1[[#This Row],[sheet]],Prg!$A$7:$J$31,10,FALSE)="","",VLOOKUP(Table1[[#This Row],[sheet]],Prg!$A$7:$J$31,10,FALSE)*1)</f>
        <v/>
      </c>
      <c r="AF2927" s="72">
        <f>VLOOKUP(Table1[[#This Row],[sheet]],Prg!$A$7:$J$31,5,FALSE)</f>
        <v>0</v>
      </c>
      <c r="AG2927" s="72">
        <f>ROW()</f>
        <v>2927</v>
      </c>
    </row>
    <row r="2928" spans="24:33" hidden="1" x14ac:dyDescent="0.3">
      <c r="X2928" s="66">
        <v>17</v>
      </c>
      <c r="Y2928" s="66" t="s">
        <v>497</v>
      </c>
      <c r="Z2928" s="66" t="s">
        <v>20</v>
      </c>
      <c r="AA2928" s="66" t="str">
        <f>IF(OR(VLOOKUP(Table1[[#This Row],[sheet]],Prg!$A$7:$F$31,6,FALSE)=Prg!$O$2,VLOOKUP(Table1[[#This Row],[sheet]],Prg!$A$7:$F$31,6,FALSE)=Prg!$O$3),"Yes","No")</f>
        <v>No</v>
      </c>
      <c r="AB2928" s="66">
        <v>2023</v>
      </c>
      <c r="AC2928" s="72">
        <v>16</v>
      </c>
      <c r="AD2928" s="66">
        <f ca="1">IF(ISERROR(VLOOKUP(Table1[[#This Row],[item]],INDIRECT("'"&amp;Table1[[#This Row],[sheet]]&amp;"'!$A$8:$T$42"),Table1[[#This Row],[r]],FALSE)),"",VLOOKUP(Table1[[#This Row],[item]],INDIRECT("'"&amp;Table1[[#This Row],[sheet]]&amp;"'!$A$8:$T$42"),Table1[[#This Row],[r]],FALSE))</f>
        <v>0</v>
      </c>
      <c r="AE2928" s="72" t="str">
        <f>IF(VLOOKUP(Table1[[#This Row],[sheet]],Prg!$A$7:$J$31,10,FALSE)="","",VLOOKUP(Table1[[#This Row],[sheet]],Prg!$A$7:$J$31,10,FALSE)*1)</f>
        <v/>
      </c>
      <c r="AF2928" s="72">
        <f>VLOOKUP(Table1[[#This Row],[sheet]],Prg!$A$7:$J$31,5,FALSE)</f>
        <v>0</v>
      </c>
      <c r="AG2928" s="72">
        <f>ROW()</f>
        <v>2928</v>
      </c>
    </row>
    <row r="2929" spans="24:33" hidden="1" x14ac:dyDescent="0.3">
      <c r="X2929" s="66">
        <v>17</v>
      </c>
      <c r="Y2929" s="66" t="s">
        <v>498</v>
      </c>
      <c r="Z2929" s="66" t="s">
        <v>466</v>
      </c>
      <c r="AA2929" s="66" t="str">
        <f>IF(OR(VLOOKUP(Table1[[#This Row],[sheet]],Prg!$A$7:$F$31,6,FALSE)=Prg!$O$2,VLOOKUP(Table1[[#This Row],[sheet]],Prg!$A$7:$F$31,6,FALSE)=Prg!$O$3),"Yes","No")</f>
        <v>No</v>
      </c>
      <c r="AB2929" s="66">
        <v>2023</v>
      </c>
      <c r="AC2929" s="72">
        <v>16</v>
      </c>
      <c r="AD2929" s="66">
        <f ca="1">IF(ISERROR(VLOOKUP(Table1[[#This Row],[item]],INDIRECT("'"&amp;Table1[[#This Row],[sheet]]&amp;"'!$A$8:$T$42"),Table1[[#This Row],[r]],FALSE)),"",VLOOKUP(Table1[[#This Row],[item]],INDIRECT("'"&amp;Table1[[#This Row],[sheet]]&amp;"'!$A$8:$T$42"),Table1[[#This Row],[r]],FALSE))</f>
        <v>0</v>
      </c>
      <c r="AE2929" s="72" t="str">
        <f>IF(VLOOKUP(Table1[[#This Row],[sheet]],Prg!$A$7:$J$31,10,FALSE)="","",VLOOKUP(Table1[[#This Row],[sheet]],Prg!$A$7:$J$31,10,FALSE)*1)</f>
        <v/>
      </c>
      <c r="AF2929" s="72">
        <f>VLOOKUP(Table1[[#This Row],[sheet]],Prg!$A$7:$J$31,5,FALSE)</f>
        <v>0</v>
      </c>
      <c r="AG2929" s="72">
        <f>ROW()</f>
        <v>2929</v>
      </c>
    </row>
    <row r="2930" spans="24:33" hidden="1" x14ac:dyDescent="0.3">
      <c r="X2930" s="66">
        <v>17</v>
      </c>
      <c r="Y2930" s="66" t="s">
        <v>499</v>
      </c>
      <c r="Z2930" s="66" t="s">
        <v>21</v>
      </c>
      <c r="AA2930" s="66" t="str">
        <f>IF(OR(VLOOKUP(Table1[[#This Row],[sheet]],Prg!$A$7:$F$31,6,FALSE)=Prg!$O$2,VLOOKUP(Table1[[#This Row],[sheet]],Prg!$A$7:$F$31,6,FALSE)=Prg!$O$3),"Yes","No")</f>
        <v>No</v>
      </c>
      <c r="AB2930" s="66">
        <v>2023</v>
      </c>
      <c r="AC2930" s="72">
        <v>16</v>
      </c>
      <c r="AD2930" s="66">
        <f ca="1">IF(ISERROR(VLOOKUP(Table1[[#This Row],[item]],INDIRECT("'"&amp;Table1[[#This Row],[sheet]]&amp;"'!$A$8:$T$42"),Table1[[#This Row],[r]],FALSE)),"",VLOOKUP(Table1[[#This Row],[item]],INDIRECT("'"&amp;Table1[[#This Row],[sheet]]&amp;"'!$A$8:$T$42"),Table1[[#This Row],[r]],FALSE))</f>
        <v>0</v>
      </c>
      <c r="AE2930" s="72" t="str">
        <f>IF(VLOOKUP(Table1[[#This Row],[sheet]],Prg!$A$7:$J$31,10,FALSE)="","",VLOOKUP(Table1[[#This Row],[sheet]],Prg!$A$7:$J$31,10,FALSE)*1)</f>
        <v/>
      </c>
      <c r="AF2930" s="72">
        <f>VLOOKUP(Table1[[#This Row],[sheet]],Prg!$A$7:$J$31,5,FALSE)</f>
        <v>0</v>
      </c>
      <c r="AG2930" s="72">
        <f>ROW()</f>
        <v>2930</v>
      </c>
    </row>
    <row r="2931" spans="24:33" hidden="1" x14ac:dyDescent="0.3">
      <c r="X2931" s="66">
        <v>17</v>
      </c>
      <c r="Y2931" s="66" t="s">
        <v>500</v>
      </c>
      <c r="Z2931" s="66" t="s">
        <v>22</v>
      </c>
      <c r="AA2931" s="66" t="str">
        <f>IF(OR(VLOOKUP(Table1[[#This Row],[sheet]],Prg!$A$7:$F$31,6,FALSE)=Prg!$O$2,VLOOKUP(Table1[[#This Row],[sheet]],Prg!$A$7:$F$31,6,FALSE)=Prg!$O$3),"Yes","No")</f>
        <v>No</v>
      </c>
      <c r="AB2931" s="66">
        <v>2023</v>
      </c>
      <c r="AC2931" s="72">
        <v>16</v>
      </c>
      <c r="AD2931" s="66">
        <f ca="1">IF(ISERROR(VLOOKUP(Table1[[#This Row],[item]],INDIRECT("'"&amp;Table1[[#This Row],[sheet]]&amp;"'!$A$8:$T$42"),Table1[[#This Row],[r]],FALSE)),"",VLOOKUP(Table1[[#This Row],[item]],INDIRECT("'"&amp;Table1[[#This Row],[sheet]]&amp;"'!$A$8:$T$42"),Table1[[#This Row],[r]],FALSE))</f>
        <v>0</v>
      </c>
      <c r="AE2931" s="72" t="str">
        <f>IF(VLOOKUP(Table1[[#This Row],[sheet]],Prg!$A$7:$J$31,10,FALSE)="","",VLOOKUP(Table1[[#This Row],[sheet]],Prg!$A$7:$J$31,10,FALSE)*1)</f>
        <v/>
      </c>
      <c r="AF2931" s="72">
        <f>VLOOKUP(Table1[[#This Row],[sheet]],Prg!$A$7:$J$31,5,FALSE)</f>
        <v>0</v>
      </c>
      <c r="AG2931" s="72">
        <f>ROW()</f>
        <v>2931</v>
      </c>
    </row>
    <row r="2932" spans="24:33" hidden="1" x14ac:dyDescent="0.3">
      <c r="X2932" s="66">
        <v>17</v>
      </c>
      <c r="Y2932" s="66" t="s">
        <v>501</v>
      </c>
      <c r="Z2932" s="66" t="s">
        <v>23</v>
      </c>
      <c r="AA2932" s="66" t="str">
        <f>IF(OR(VLOOKUP(Table1[[#This Row],[sheet]],Prg!$A$7:$F$31,6,FALSE)=Prg!$O$2,VLOOKUP(Table1[[#This Row],[sheet]],Prg!$A$7:$F$31,6,FALSE)=Prg!$O$3),"Yes","No")</f>
        <v>No</v>
      </c>
      <c r="AB2932" s="66">
        <v>2023</v>
      </c>
      <c r="AC2932" s="72">
        <v>16</v>
      </c>
      <c r="AD2932" s="66">
        <f ca="1">IF(ISERROR(VLOOKUP(Table1[[#This Row],[item]],INDIRECT("'"&amp;Table1[[#This Row],[sheet]]&amp;"'!$A$8:$T$42"),Table1[[#This Row],[r]],FALSE)),"",VLOOKUP(Table1[[#This Row],[item]],INDIRECT("'"&amp;Table1[[#This Row],[sheet]]&amp;"'!$A$8:$T$42"),Table1[[#This Row],[r]],FALSE))</f>
        <v>0</v>
      </c>
      <c r="AE2932" s="72" t="str">
        <f>IF(VLOOKUP(Table1[[#This Row],[sheet]],Prg!$A$7:$J$31,10,FALSE)="","",VLOOKUP(Table1[[#This Row],[sheet]],Prg!$A$7:$J$31,10,FALSE)*1)</f>
        <v/>
      </c>
      <c r="AF2932" s="72">
        <f>VLOOKUP(Table1[[#This Row],[sheet]],Prg!$A$7:$J$31,5,FALSE)</f>
        <v>0</v>
      </c>
      <c r="AG2932" s="72">
        <f>ROW()</f>
        <v>2932</v>
      </c>
    </row>
    <row r="2933" spans="24:33" hidden="1" x14ac:dyDescent="0.3">
      <c r="X2933" s="66">
        <v>17</v>
      </c>
      <c r="Y2933" s="66" t="s">
        <v>502</v>
      </c>
      <c r="Z2933" s="66" t="s">
        <v>467</v>
      </c>
      <c r="AA2933" s="66" t="str">
        <f>IF(OR(VLOOKUP(Table1[[#This Row],[sheet]],Prg!$A$7:$F$31,6,FALSE)=Prg!$O$2,VLOOKUP(Table1[[#This Row],[sheet]],Prg!$A$7:$F$31,6,FALSE)=Prg!$O$3),"Yes","No")</f>
        <v>No</v>
      </c>
      <c r="AB2933" s="66">
        <v>2023</v>
      </c>
      <c r="AC2933" s="72">
        <v>16</v>
      </c>
      <c r="AD2933" s="66">
        <f ca="1">IF(ISERROR(VLOOKUP(Table1[[#This Row],[item]],INDIRECT("'"&amp;Table1[[#This Row],[sheet]]&amp;"'!$A$8:$T$42"),Table1[[#This Row],[r]],FALSE)),"",VLOOKUP(Table1[[#This Row],[item]],INDIRECT("'"&amp;Table1[[#This Row],[sheet]]&amp;"'!$A$8:$T$42"),Table1[[#This Row],[r]],FALSE))</f>
        <v>0</v>
      </c>
      <c r="AE2933" s="72" t="str">
        <f>IF(VLOOKUP(Table1[[#This Row],[sheet]],Prg!$A$7:$J$31,10,FALSE)="","",VLOOKUP(Table1[[#This Row],[sheet]],Prg!$A$7:$J$31,10,FALSE)*1)</f>
        <v/>
      </c>
      <c r="AF2933" s="72">
        <f>VLOOKUP(Table1[[#This Row],[sheet]],Prg!$A$7:$J$31,5,FALSE)</f>
        <v>0</v>
      </c>
      <c r="AG2933" s="72">
        <f>ROW()</f>
        <v>2933</v>
      </c>
    </row>
    <row r="2934" spans="24:33" hidden="1" x14ac:dyDescent="0.3">
      <c r="X2934" s="66">
        <v>17</v>
      </c>
      <c r="Y2934" s="66" t="s">
        <v>473</v>
      </c>
      <c r="Z2934" s="66" t="s">
        <v>1</v>
      </c>
      <c r="AA2934" s="66" t="str">
        <f>IF(OR(VLOOKUP(Table1[[#This Row],[sheet]],Prg!$A$7:$F$31,6,FALSE)=Prg!$O$2,VLOOKUP(Table1[[#This Row],[sheet]],Prg!$A$7:$F$31,6,FALSE)=Prg!$O$3),"Yes","No")</f>
        <v>No</v>
      </c>
      <c r="AB2934" s="66">
        <v>2023</v>
      </c>
      <c r="AC2934" s="72">
        <v>16</v>
      </c>
      <c r="AD2934" s="66">
        <f ca="1">IF(ISERROR(VLOOKUP(Table1[[#This Row],[item]],INDIRECT("'"&amp;Table1[[#This Row],[sheet]]&amp;"'!$A$8:$T$42"),Table1[[#This Row],[r]],FALSE)),"",VLOOKUP(Table1[[#This Row],[item]],INDIRECT("'"&amp;Table1[[#This Row],[sheet]]&amp;"'!$A$8:$T$42"),Table1[[#This Row],[r]],FALSE))</f>
        <v>0</v>
      </c>
      <c r="AE2934" s="72" t="str">
        <f>IF(VLOOKUP(Table1[[#This Row],[sheet]],Prg!$A$7:$J$31,10,FALSE)="","",VLOOKUP(Table1[[#This Row],[sheet]],Prg!$A$7:$J$31,10,FALSE)*1)</f>
        <v/>
      </c>
      <c r="AF2934" s="72">
        <f>VLOOKUP(Table1[[#This Row],[sheet]],Prg!$A$7:$J$31,5,FALSE)</f>
        <v>0</v>
      </c>
      <c r="AG2934" s="72">
        <f>ROW()</f>
        <v>2934</v>
      </c>
    </row>
    <row r="2935" spans="24:33" hidden="1" x14ac:dyDescent="0.3">
      <c r="X2935" s="66">
        <v>17</v>
      </c>
      <c r="Y2935" s="66" t="s">
        <v>474</v>
      </c>
      <c r="Z2935" s="66" t="s">
        <v>24</v>
      </c>
      <c r="AA2935" s="66" t="str">
        <f>IF(OR(VLOOKUP(Table1[[#This Row],[sheet]],Prg!$A$7:$F$31,6,FALSE)=Prg!$O$2,VLOOKUP(Table1[[#This Row],[sheet]],Prg!$A$7:$F$31,6,FALSE)=Prg!$O$3),"Yes","No")</f>
        <v>No</v>
      </c>
      <c r="AB2935" s="66">
        <v>2023</v>
      </c>
      <c r="AC2935" s="72">
        <v>16</v>
      </c>
      <c r="AD2935" s="66">
        <f ca="1">IF(ISERROR(VLOOKUP(Table1[[#This Row],[item]],INDIRECT("'"&amp;Table1[[#This Row],[sheet]]&amp;"'!$A$8:$T$42"),Table1[[#This Row],[r]],FALSE)),"",VLOOKUP(Table1[[#This Row],[item]],INDIRECT("'"&amp;Table1[[#This Row],[sheet]]&amp;"'!$A$8:$T$42"),Table1[[#This Row],[r]],FALSE))</f>
        <v>0</v>
      </c>
      <c r="AE2935" s="72" t="str">
        <f>IF(VLOOKUP(Table1[[#This Row],[sheet]],Prg!$A$7:$J$31,10,FALSE)="","",VLOOKUP(Table1[[#This Row],[sheet]],Prg!$A$7:$J$31,10,FALSE)*1)</f>
        <v/>
      </c>
      <c r="AF2935" s="72">
        <f>VLOOKUP(Table1[[#This Row],[sheet]],Prg!$A$7:$J$31,5,FALSE)</f>
        <v>0</v>
      </c>
      <c r="AG2935" s="72">
        <f>ROW()</f>
        <v>2935</v>
      </c>
    </row>
    <row r="2936" spans="24:33" hidden="1" x14ac:dyDescent="0.3">
      <c r="X2936" s="66">
        <v>17</v>
      </c>
      <c r="Y2936" s="66" t="s">
        <v>477</v>
      </c>
      <c r="Z2936" s="66" t="s">
        <v>25</v>
      </c>
      <c r="AA2936" s="66" t="str">
        <f>IF(OR(VLOOKUP(Table1[[#This Row],[sheet]],Prg!$A$7:$F$31,6,FALSE)=Prg!$O$2,VLOOKUP(Table1[[#This Row],[sheet]],Prg!$A$7:$F$31,6,FALSE)=Prg!$O$3),"Yes","No")</f>
        <v>No</v>
      </c>
      <c r="AB2936" s="66">
        <v>2023</v>
      </c>
      <c r="AC2936" s="72">
        <v>16</v>
      </c>
      <c r="AD2936" s="66">
        <f ca="1">IF(ISERROR(VLOOKUP(Table1[[#This Row],[item]],INDIRECT("'"&amp;Table1[[#This Row],[sheet]]&amp;"'!$A$8:$T$42"),Table1[[#This Row],[r]],FALSE)),"",VLOOKUP(Table1[[#This Row],[item]],INDIRECT("'"&amp;Table1[[#This Row],[sheet]]&amp;"'!$A$8:$T$42"),Table1[[#This Row],[r]],FALSE))</f>
        <v>0</v>
      </c>
      <c r="AE2936" s="72" t="str">
        <f>IF(VLOOKUP(Table1[[#This Row],[sheet]],Prg!$A$7:$J$31,10,FALSE)="","",VLOOKUP(Table1[[#This Row],[sheet]],Prg!$A$7:$J$31,10,FALSE)*1)</f>
        <v/>
      </c>
      <c r="AF2936" s="72">
        <f>VLOOKUP(Table1[[#This Row],[sheet]],Prg!$A$7:$J$31,5,FALSE)</f>
        <v>0</v>
      </c>
      <c r="AG2936" s="72">
        <f>ROW()</f>
        <v>2936</v>
      </c>
    </row>
    <row r="2937" spans="24:33" hidden="1" x14ac:dyDescent="0.3">
      <c r="X2937" s="66">
        <v>17</v>
      </c>
      <c r="Y2937" s="66" t="s">
        <v>478</v>
      </c>
      <c r="Z2937" s="66" t="s">
        <v>26</v>
      </c>
      <c r="AA2937" s="66" t="str">
        <f>IF(OR(VLOOKUP(Table1[[#This Row],[sheet]],Prg!$A$7:$F$31,6,FALSE)=Prg!$O$2,VLOOKUP(Table1[[#This Row],[sheet]],Prg!$A$7:$F$31,6,FALSE)=Prg!$O$3),"Yes","No")</f>
        <v>No</v>
      </c>
      <c r="AB2937" s="66">
        <v>2023</v>
      </c>
      <c r="AC2937" s="72">
        <v>16</v>
      </c>
      <c r="AD2937" s="66">
        <f ca="1">IF(ISERROR(VLOOKUP(Table1[[#This Row],[item]],INDIRECT("'"&amp;Table1[[#This Row],[sheet]]&amp;"'!$A$8:$T$42"),Table1[[#This Row],[r]],FALSE)),"",VLOOKUP(Table1[[#This Row],[item]],INDIRECT("'"&amp;Table1[[#This Row],[sheet]]&amp;"'!$A$8:$T$42"),Table1[[#This Row],[r]],FALSE))</f>
        <v>0</v>
      </c>
      <c r="AE2937" s="72" t="str">
        <f>IF(VLOOKUP(Table1[[#This Row],[sheet]],Prg!$A$7:$J$31,10,FALSE)="","",VLOOKUP(Table1[[#This Row],[sheet]],Prg!$A$7:$J$31,10,FALSE)*1)</f>
        <v/>
      </c>
      <c r="AF2937" s="72">
        <f>VLOOKUP(Table1[[#This Row],[sheet]],Prg!$A$7:$J$31,5,FALSE)</f>
        <v>0</v>
      </c>
      <c r="AG2937" s="72">
        <f>ROW()</f>
        <v>2937</v>
      </c>
    </row>
    <row r="2938" spans="24:33" hidden="1" x14ac:dyDescent="0.3">
      <c r="X2938" s="66">
        <v>17</v>
      </c>
      <c r="Y2938" s="66" t="s">
        <v>479</v>
      </c>
      <c r="Z2938" s="66" t="s">
        <v>27</v>
      </c>
      <c r="AA2938" s="66" t="str">
        <f>IF(OR(VLOOKUP(Table1[[#This Row],[sheet]],Prg!$A$7:$F$31,6,FALSE)=Prg!$O$2,VLOOKUP(Table1[[#This Row],[sheet]],Prg!$A$7:$F$31,6,FALSE)=Prg!$O$3),"Yes","No")</f>
        <v>No</v>
      </c>
      <c r="AB2938" s="66">
        <v>2023</v>
      </c>
      <c r="AC2938" s="72">
        <v>16</v>
      </c>
      <c r="AD2938" s="66">
        <f ca="1">IF(ISERROR(VLOOKUP(Table1[[#This Row],[item]],INDIRECT("'"&amp;Table1[[#This Row],[sheet]]&amp;"'!$A$8:$T$42"),Table1[[#This Row],[r]],FALSE)),"",VLOOKUP(Table1[[#This Row],[item]],INDIRECT("'"&amp;Table1[[#This Row],[sheet]]&amp;"'!$A$8:$T$42"),Table1[[#This Row],[r]],FALSE))</f>
        <v>0</v>
      </c>
      <c r="AE2938" s="72" t="str">
        <f>IF(VLOOKUP(Table1[[#This Row],[sheet]],Prg!$A$7:$J$31,10,FALSE)="","",VLOOKUP(Table1[[#This Row],[sheet]],Prg!$A$7:$J$31,10,FALSE)*1)</f>
        <v/>
      </c>
      <c r="AF2938" s="72">
        <f>VLOOKUP(Table1[[#This Row],[sheet]],Prg!$A$7:$J$31,5,FALSE)</f>
        <v>0</v>
      </c>
      <c r="AG2938" s="72">
        <f>ROW()</f>
        <v>2938</v>
      </c>
    </row>
    <row r="2939" spans="24:33" hidden="1" x14ac:dyDescent="0.3">
      <c r="X2939" s="66">
        <v>17</v>
      </c>
      <c r="Y2939" s="66" t="s">
        <v>475</v>
      </c>
      <c r="Z2939" s="66" t="s">
        <v>28</v>
      </c>
      <c r="AA2939" s="66" t="str">
        <f>IF(OR(VLOOKUP(Table1[[#This Row],[sheet]],Prg!$A$7:$F$31,6,FALSE)=Prg!$O$2,VLOOKUP(Table1[[#This Row],[sheet]],Prg!$A$7:$F$31,6,FALSE)=Prg!$O$3),"Yes","No")</f>
        <v>No</v>
      </c>
      <c r="AB2939" s="66">
        <v>2023</v>
      </c>
      <c r="AC2939" s="72">
        <v>16</v>
      </c>
      <c r="AD2939" s="66">
        <f ca="1">IF(ISERROR(VLOOKUP(Table1[[#This Row],[item]],INDIRECT("'"&amp;Table1[[#This Row],[sheet]]&amp;"'!$A$8:$T$42"),Table1[[#This Row],[r]],FALSE)),"",VLOOKUP(Table1[[#This Row],[item]],INDIRECT("'"&amp;Table1[[#This Row],[sheet]]&amp;"'!$A$8:$T$42"),Table1[[#This Row],[r]],FALSE))</f>
        <v>0</v>
      </c>
      <c r="AE2939" s="72" t="str">
        <f>IF(VLOOKUP(Table1[[#This Row],[sheet]],Prg!$A$7:$J$31,10,FALSE)="","",VLOOKUP(Table1[[#This Row],[sheet]],Prg!$A$7:$J$31,10,FALSE)*1)</f>
        <v/>
      </c>
      <c r="AF2939" s="72">
        <f>VLOOKUP(Table1[[#This Row],[sheet]],Prg!$A$7:$J$31,5,FALSE)</f>
        <v>0</v>
      </c>
      <c r="AG2939" s="72">
        <f>ROW()</f>
        <v>2939</v>
      </c>
    </row>
    <row r="2940" spans="24:33" hidden="1" x14ac:dyDescent="0.3">
      <c r="X2940" s="66">
        <v>17</v>
      </c>
      <c r="Y2940" s="66" t="s">
        <v>480</v>
      </c>
      <c r="Z2940" s="66" t="s">
        <v>29</v>
      </c>
      <c r="AA2940" s="66" t="str">
        <f>IF(OR(VLOOKUP(Table1[[#This Row],[sheet]],Prg!$A$7:$F$31,6,FALSE)=Prg!$O$2,VLOOKUP(Table1[[#This Row],[sheet]],Prg!$A$7:$F$31,6,FALSE)=Prg!$O$3),"Yes","No")</f>
        <v>No</v>
      </c>
      <c r="AB2940" s="66">
        <v>2023</v>
      </c>
      <c r="AC2940" s="72">
        <v>16</v>
      </c>
      <c r="AD2940" s="66">
        <f ca="1">IF(ISERROR(VLOOKUP(Table1[[#This Row],[item]],INDIRECT("'"&amp;Table1[[#This Row],[sheet]]&amp;"'!$A$8:$T$42"),Table1[[#This Row],[r]],FALSE)),"",VLOOKUP(Table1[[#This Row],[item]],INDIRECT("'"&amp;Table1[[#This Row],[sheet]]&amp;"'!$A$8:$T$42"),Table1[[#This Row],[r]],FALSE))</f>
        <v>0</v>
      </c>
      <c r="AE2940" s="72" t="str">
        <f>IF(VLOOKUP(Table1[[#This Row],[sheet]],Prg!$A$7:$J$31,10,FALSE)="","",VLOOKUP(Table1[[#This Row],[sheet]],Prg!$A$7:$J$31,10,FALSE)*1)</f>
        <v/>
      </c>
      <c r="AF2940" s="72">
        <f>VLOOKUP(Table1[[#This Row],[sheet]],Prg!$A$7:$J$31,5,FALSE)</f>
        <v>0</v>
      </c>
      <c r="AG2940" s="72">
        <f>ROW()</f>
        <v>2940</v>
      </c>
    </row>
    <row r="2941" spans="24:33" hidden="1" x14ac:dyDescent="0.3">
      <c r="X2941" s="66">
        <v>17</v>
      </c>
      <c r="Y2941" s="66" t="s">
        <v>481</v>
      </c>
      <c r="Z2941" s="66" t="s">
        <v>30</v>
      </c>
      <c r="AA2941" s="66" t="str">
        <f>IF(OR(VLOOKUP(Table1[[#This Row],[sheet]],Prg!$A$7:$F$31,6,FALSE)=Prg!$O$2,VLOOKUP(Table1[[#This Row],[sheet]],Prg!$A$7:$F$31,6,FALSE)=Prg!$O$3),"Yes","No")</f>
        <v>No</v>
      </c>
      <c r="AB2941" s="66">
        <v>2023</v>
      </c>
      <c r="AC2941" s="72">
        <v>16</v>
      </c>
      <c r="AD2941" s="66">
        <f ca="1">IF(ISERROR(VLOOKUP(Table1[[#This Row],[item]],INDIRECT("'"&amp;Table1[[#This Row],[sheet]]&amp;"'!$A$8:$T$42"),Table1[[#This Row],[r]],FALSE)),"",VLOOKUP(Table1[[#This Row],[item]],INDIRECT("'"&amp;Table1[[#This Row],[sheet]]&amp;"'!$A$8:$T$42"),Table1[[#This Row],[r]],FALSE))</f>
        <v>0</v>
      </c>
      <c r="AE2941" s="72" t="str">
        <f>IF(VLOOKUP(Table1[[#This Row],[sheet]],Prg!$A$7:$J$31,10,FALSE)="","",VLOOKUP(Table1[[#This Row],[sheet]],Prg!$A$7:$J$31,10,FALSE)*1)</f>
        <v/>
      </c>
      <c r="AF2941" s="72">
        <f>VLOOKUP(Table1[[#This Row],[sheet]],Prg!$A$7:$J$31,5,FALSE)</f>
        <v>0</v>
      </c>
      <c r="AG2941" s="72">
        <f>ROW()</f>
        <v>2941</v>
      </c>
    </row>
    <row r="2942" spans="24:33" hidden="1" x14ac:dyDescent="0.3">
      <c r="X2942" s="66">
        <v>17</v>
      </c>
      <c r="Y2942" s="66" t="s">
        <v>482</v>
      </c>
      <c r="Z2942" s="66" t="s">
        <v>27</v>
      </c>
      <c r="AA2942" s="66" t="str">
        <f>IF(OR(VLOOKUP(Table1[[#This Row],[sheet]],Prg!$A$7:$F$31,6,FALSE)=Prg!$O$2,VLOOKUP(Table1[[#This Row],[sheet]],Prg!$A$7:$F$31,6,FALSE)=Prg!$O$3),"Yes","No")</f>
        <v>No</v>
      </c>
      <c r="AB2942" s="66">
        <v>2023</v>
      </c>
      <c r="AC2942" s="72">
        <v>16</v>
      </c>
      <c r="AD2942" s="66">
        <f ca="1">IF(ISERROR(VLOOKUP(Table1[[#This Row],[item]],INDIRECT("'"&amp;Table1[[#This Row],[sheet]]&amp;"'!$A$8:$T$42"),Table1[[#This Row],[r]],FALSE)),"",VLOOKUP(Table1[[#This Row],[item]],INDIRECT("'"&amp;Table1[[#This Row],[sheet]]&amp;"'!$A$8:$T$42"),Table1[[#This Row],[r]],FALSE))</f>
        <v>0</v>
      </c>
      <c r="AE2942" s="72" t="str">
        <f>IF(VLOOKUP(Table1[[#This Row],[sheet]],Prg!$A$7:$J$31,10,FALSE)="","",VLOOKUP(Table1[[#This Row],[sheet]],Prg!$A$7:$J$31,10,FALSE)*1)</f>
        <v/>
      </c>
      <c r="AF2942" s="72">
        <f>VLOOKUP(Table1[[#This Row],[sheet]],Prg!$A$7:$J$31,5,FALSE)</f>
        <v>0</v>
      </c>
      <c r="AG2942" s="72">
        <f>ROW()</f>
        <v>2942</v>
      </c>
    </row>
    <row r="2943" spans="24:33" hidden="1" x14ac:dyDescent="0.3">
      <c r="X2943" s="66">
        <v>17</v>
      </c>
      <c r="Y2943" s="66" t="s">
        <v>476</v>
      </c>
      <c r="Z2943" s="66" t="s">
        <v>469</v>
      </c>
      <c r="AA2943" s="66" t="str">
        <f>IF(OR(VLOOKUP(Table1[[#This Row],[sheet]],Prg!$A$7:$F$31,6,FALSE)=Prg!$O$2,VLOOKUP(Table1[[#This Row],[sheet]],Prg!$A$7:$F$31,6,FALSE)=Prg!$O$3),"Yes","No")</f>
        <v>No</v>
      </c>
      <c r="AB2943" s="66">
        <v>2023</v>
      </c>
      <c r="AC2943" s="72">
        <v>16</v>
      </c>
      <c r="AD2943" s="66">
        <f ca="1">IF(ISERROR(VLOOKUP(Table1[[#This Row],[item]],INDIRECT("'"&amp;Table1[[#This Row],[sheet]]&amp;"'!$A$8:$T$42"),Table1[[#This Row],[r]],FALSE)),"",VLOOKUP(Table1[[#This Row],[item]],INDIRECT("'"&amp;Table1[[#This Row],[sheet]]&amp;"'!$A$8:$T$42"),Table1[[#This Row],[r]],FALSE))</f>
        <v>0</v>
      </c>
      <c r="AE2943" s="72" t="str">
        <f>IF(VLOOKUP(Table1[[#This Row],[sheet]],Prg!$A$7:$J$31,10,FALSE)="","",VLOOKUP(Table1[[#This Row],[sheet]],Prg!$A$7:$J$31,10,FALSE)*1)</f>
        <v/>
      </c>
      <c r="AF2943" s="72">
        <f>VLOOKUP(Table1[[#This Row],[sheet]],Prg!$A$7:$J$31,5,FALSE)</f>
        <v>0</v>
      </c>
      <c r="AG2943" s="72">
        <f>ROW()</f>
        <v>2943</v>
      </c>
    </row>
    <row r="2944" spans="24:33" hidden="1" x14ac:dyDescent="0.3">
      <c r="X2944" s="66">
        <v>17</v>
      </c>
      <c r="Y2944" s="66" t="s">
        <v>483</v>
      </c>
      <c r="Z2944" s="66" t="s">
        <v>470</v>
      </c>
      <c r="AA2944" s="66" t="str">
        <f>IF(OR(VLOOKUP(Table1[[#This Row],[sheet]],Prg!$A$7:$F$31,6,FALSE)=Prg!$O$2,VLOOKUP(Table1[[#This Row],[sheet]],Prg!$A$7:$F$31,6,FALSE)=Prg!$O$3),"Yes","No")</f>
        <v>No</v>
      </c>
      <c r="AB2944" s="66">
        <v>2023</v>
      </c>
      <c r="AC2944" s="72">
        <v>16</v>
      </c>
      <c r="AD2944" s="66">
        <f ca="1">IF(ISERROR(VLOOKUP(Table1[[#This Row],[item]],INDIRECT("'"&amp;Table1[[#This Row],[sheet]]&amp;"'!$A$8:$T$42"),Table1[[#This Row],[r]],FALSE)),"",VLOOKUP(Table1[[#This Row],[item]],INDIRECT("'"&amp;Table1[[#This Row],[sheet]]&amp;"'!$A$8:$T$42"),Table1[[#This Row],[r]],FALSE))</f>
        <v>0</v>
      </c>
      <c r="AE2944" s="72" t="str">
        <f>IF(VLOOKUP(Table1[[#This Row],[sheet]],Prg!$A$7:$J$31,10,FALSE)="","",VLOOKUP(Table1[[#This Row],[sheet]],Prg!$A$7:$J$31,10,FALSE)*1)</f>
        <v/>
      </c>
      <c r="AF2944" s="72">
        <f>VLOOKUP(Table1[[#This Row],[sheet]],Prg!$A$7:$J$31,5,FALSE)</f>
        <v>0</v>
      </c>
      <c r="AG2944" s="72">
        <f>ROW()</f>
        <v>2944</v>
      </c>
    </row>
    <row r="2945" spans="24:33" hidden="1" x14ac:dyDescent="0.3">
      <c r="X2945" s="66">
        <v>17</v>
      </c>
      <c r="Y2945" s="66" t="s">
        <v>484</v>
      </c>
      <c r="Z2945" s="66" t="s">
        <v>471</v>
      </c>
      <c r="AA2945" s="66" t="str">
        <f>IF(OR(VLOOKUP(Table1[[#This Row],[sheet]],Prg!$A$7:$F$31,6,FALSE)=Prg!$O$2,VLOOKUP(Table1[[#This Row],[sheet]],Prg!$A$7:$F$31,6,FALSE)=Prg!$O$3),"Yes","No")</f>
        <v>No</v>
      </c>
      <c r="AB2945" s="66">
        <v>2023</v>
      </c>
      <c r="AC2945" s="72">
        <v>16</v>
      </c>
      <c r="AD2945" s="66">
        <f ca="1">IF(ISERROR(VLOOKUP(Table1[[#This Row],[item]],INDIRECT("'"&amp;Table1[[#This Row],[sheet]]&amp;"'!$A$8:$T$42"),Table1[[#This Row],[r]],FALSE)),"",VLOOKUP(Table1[[#This Row],[item]],INDIRECT("'"&amp;Table1[[#This Row],[sheet]]&amp;"'!$A$8:$T$42"),Table1[[#This Row],[r]],FALSE))</f>
        <v>0</v>
      </c>
      <c r="AE2945" s="72" t="str">
        <f>IF(VLOOKUP(Table1[[#This Row],[sheet]],Prg!$A$7:$J$31,10,FALSE)="","",VLOOKUP(Table1[[#This Row],[sheet]],Prg!$A$7:$J$31,10,FALSE)*1)</f>
        <v/>
      </c>
      <c r="AF2945" s="72">
        <f>VLOOKUP(Table1[[#This Row],[sheet]],Prg!$A$7:$J$31,5,FALSE)</f>
        <v>0</v>
      </c>
      <c r="AG2945" s="72">
        <f>ROW()</f>
        <v>2945</v>
      </c>
    </row>
    <row r="2946" spans="24:33" hidden="1" x14ac:dyDescent="0.3">
      <c r="X2946" s="66">
        <v>17</v>
      </c>
      <c r="Y2946" s="66" t="s">
        <v>485</v>
      </c>
      <c r="Z2946" s="66" t="s">
        <v>472</v>
      </c>
      <c r="AA2946" s="66" t="str">
        <f>IF(OR(VLOOKUP(Table1[[#This Row],[sheet]],Prg!$A$7:$F$31,6,FALSE)=Prg!$O$2,VLOOKUP(Table1[[#This Row],[sheet]],Prg!$A$7:$F$31,6,FALSE)=Prg!$O$3),"Yes","No")</f>
        <v>No</v>
      </c>
      <c r="AB2946" s="66">
        <v>2023</v>
      </c>
      <c r="AC2946" s="72">
        <v>16</v>
      </c>
      <c r="AD2946" s="66">
        <f ca="1">IF(ISERROR(VLOOKUP(Table1[[#This Row],[item]],INDIRECT("'"&amp;Table1[[#This Row],[sheet]]&amp;"'!$A$8:$T$42"),Table1[[#This Row],[r]],FALSE)),"",VLOOKUP(Table1[[#This Row],[item]],INDIRECT("'"&amp;Table1[[#This Row],[sheet]]&amp;"'!$A$8:$T$42"),Table1[[#This Row],[r]],FALSE))</f>
        <v>0</v>
      </c>
      <c r="AE2946" s="72" t="str">
        <f>IF(VLOOKUP(Table1[[#This Row],[sheet]],Prg!$A$7:$J$31,10,FALSE)="","",VLOOKUP(Table1[[#This Row],[sheet]],Prg!$A$7:$J$31,10,FALSE)*1)</f>
        <v/>
      </c>
      <c r="AF2946" s="72">
        <f>VLOOKUP(Table1[[#This Row],[sheet]],Prg!$A$7:$J$31,5,FALSE)</f>
        <v>0</v>
      </c>
      <c r="AG2946" s="72">
        <f>ROW()</f>
        <v>2946</v>
      </c>
    </row>
    <row r="2947" spans="24:33" hidden="1" x14ac:dyDescent="0.3">
      <c r="X2947" s="66">
        <v>17</v>
      </c>
      <c r="Y2947" s="66" t="s">
        <v>486</v>
      </c>
      <c r="Z2947" s="66" t="s">
        <v>31</v>
      </c>
      <c r="AA2947" s="66" t="str">
        <f>IF(OR(VLOOKUP(Table1[[#This Row],[sheet]],Prg!$A$7:$F$31,6,FALSE)=Prg!$O$2,VLOOKUP(Table1[[#This Row],[sheet]],Prg!$A$7:$F$31,6,FALSE)=Prg!$O$3),"Yes","No")</f>
        <v>No</v>
      </c>
      <c r="AB2947" s="66">
        <v>2023</v>
      </c>
      <c r="AC2947" s="72">
        <v>16</v>
      </c>
      <c r="AD2947" s="66">
        <f ca="1">IF(ISERROR(VLOOKUP(Table1[[#This Row],[item]],INDIRECT("'"&amp;Table1[[#This Row],[sheet]]&amp;"'!$A$8:$T$42"),Table1[[#This Row],[r]],FALSE)),"",VLOOKUP(Table1[[#This Row],[item]],INDIRECT("'"&amp;Table1[[#This Row],[sheet]]&amp;"'!$A$8:$T$42"),Table1[[#This Row],[r]],FALSE))</f>
        <v>0</v>
      </c>
      <c r="AE2947" s="72" t="str">
        <f>IF(VLOOKUP(Table1[[#This Row],[sheet]],Prg!$A$7:$J$31,10,FALSE)="","",VLOOKUP(Table1[[#This Row],[sheet]],Prg!$A$7:$J$31,10,FALSE)*1)</f>
        <v/>
      </c>
      <c r="AF2947" s="72">
        <f>VLOOKUP(Table1[[#This Row],[sheet]],Prg!$A$7:$J$31,5,FALSE)</f>
        <v>0</v>
      </c>
      <c r="AG2947" s="72">
        <f>ROW()</f>
        <v>2947</v>
      </c>
    </row>
    <row r="2948" spans="24:33" hidden="1" x14ac:dyDescent="0.3">
      <c r="X2948" s="66">
        <v>17</v>
      </c>
      <c r="Y2948" s="70" t="s">
        <v>487</v>
      </c>
      <c r="Z2948" s="70" t="s">
        <v>12</v>
      </c>
      <c r="AA2948" s="70" t="str">
        <f>IF(OR(VLOOKUP(Table1[[#This Row],[sheet]],Prg!$A$7:$F$31,6,FALSE)=Prg!$O$2,VLOOKUP(Table1[[#This Row],[sheet]],Prg!$A$7:$F$31,6,FALSE)=Prg!$O$3),"Yes","No")</f>
        <v>No</v>
      </c>
      <c r="AB2948" s="70">
        <v>2024</v>
      </c>
      <c r="AC2948" s="72">
        <v>17</v>
      </c>
      <c r="AD2948" s="66">
        <f ca="1">IF(ISERROR(VLOOKUP(Table1[[#This Row],[item]],INDIRECT("'"&amp;Table1[[#This Row],[sheet]]&amp;"'!$A$8:$T$42"),Table1[[#This Row],[r]],FALSE)),"",VLOOKUP(Table1[[#This Row],[item]],INDIRECT("'"&amp;Table1[[#This Row],[sheet]]&amp;"'!$A$8:$T$42"),Table1[[#This Row],[r]],FALSE))</f>
        <v>0</v>
      </c>
      <c r="AE2948" s="72" t="str">
        <f>IF(VLOOKUP(Table1[[#This Row],[sheet]],Prg!$A$7:$J$31,10,FALSE)="","",VLOOKUP(Table1[[#This Row],[sheet]],Prg!$A$7:$J$31,10,FALSE)*1)</f>
        <v/>
      </c>
      <c r="AF2948" s="72">
        <f>VLOOKUP(Table1[[#This Row],[sheet]],Prg!$A$7:$J$31,5,FALSE)</f>
        <v>0</v>
      </c>
      <c r="AG2948" s="72">
        <f>ROW()</f>
        <v>2948</v>
      </c>
    </row>
    <row r="2949" spans="24:33" hidden="1" x14ac:dyDescent="0.3">
      <c r="X2949" s="66">
        <v>17</v>
      </c>
      <c r="Y2949" s="66" t="s">
        <v>488</v>
      </c>
      <c r="Z2949" s="66" t="s">
        <v>13</v>
      </c>
      <c r="AA2949" s="66" t="str">
        <f>IF(OR(VLOOKUP(Table1[[#This Row],[sheet]],Prg!$A$7:$F$31,6,FALSE)=Prg!$O$2,VLOOKUP(Table1[[#This Row],[sheet]],Prg!$A$7:$F$31,6,FALSE)=Prg!$O$3),"Yes","No")</f>
        <v>No</v>
      </c>
      <c r="AB2949" s="66">
        <v>2024</v>
      </c>
      <c r="AC2949" s="72">
        <v>17</v>
      </c>
      <c r="AD2949" s="66">
        <f ca="1">IF(ISERROR(VLOOKUP(Table1[[#This Row],[item]],INDIRECT("'"&amp;Table1[[#This Row],[sheet]]&amp;"'!$A$8:$T$42"),Table1[[#This Row],[r]],FALSE)),"",VLOOKUP(Table1[[#This Row],[item]],INDIRECT("'"&amp;Table1[[#This Row],[sheet]]&amp;"'!$A$8:$T$42"),Table1[[#This Row],[r]],FALSE))</f>
        <v>0</v>
      </c>
      <c r="AE2949" s="72" t="str">
        <f>IF(VLOOKUP(Table1[[#This Row],[sheet]],Prg!$A$7:$J$31,10,FALSE)="","",VLOOKUP(Table1[[#This Row],[sheet]],Prg!$A$7:$J$31,10,FALSE)*1)</f>
        <v/>
      </c>
      <c r="AF2949" s="72">
        <f>VLOOKUP(Table1[[#This Row],[sheet]],Prg!$A$7:$J$31,5,FALSE)</f>
        <v>0</v>
      </c>
      <c r="AG2949" s="72">
        <f>ROW()</f>
        <v>2949</v>
      </c>
    </row>
    <row r="2950" spans="24:33" hidden="1" x14ac:dyDescent="0.3">
      <c r="X2950" s="66">
        <v>17</v>
      </c>
      <c r="Y2950" s="66" t="s">
        <v>489</v>
      </c>
      <c r="Z2950" s="66" t="s">
        <v>14</v>
      </c>
      <c r="AA2950" s="66" t="str">
        <f>IF(OR(VLOOKUP(Table1[[#This Row],[sheet]],Prg!$A$7:$F$31,6,FALSE)=Prg!$O$2,VLOOKUP(Table1[[#This Row],[sheet]],Prg!$A$7:$F$31,6,FALSE)=Prg!$O$3),"Yes","No")</f>
        <v>No</v>
      </c>
      <c r="AB2950" s="66">
        <v>2024</v>
      </c>
      <c r="AC2950" s="72">
        <v>17</v>
      </c>
      <c r="AD2950" s="66">
        <f ca="1">IF(ISERROR(VLOOKUP(Table1[[#This Row],[item]],INDIRECT("'"&amp;Table1[[#This Row],[sheet]]&amp;"'!$A$8:$T$42"),Table1[[#This Row],[r]],FALSE)),"",VLOOKUP(Table1[[#This Row],[item]],INDIRECT("'"&amp;Table1[[#This Row],[sheet]]&amp;"'!$A$8:$T$42"),Table1[[#This Row],[r]],FALSE))</f>
        <v>0</v>
      </c>
      <c r="AE2950" s="72" t="str">
        <f>IF(VLOOKUP(Table1[[#This Row],[sheet]],Prg!$A$7:$J$31,10,FALSE)="","",VLOOKUP(Table1[[#This Row],[sheet]],Prg!$A$7:$J$31,10,FALSE)*1)</f>
        <v/>
      </c>
      <c r="AF2950" s="72">
        <f>VLOOKUP(Table1[[#This Row],[sheet]],Prg!$A$7:$J$31,5,FALSE)</f>
        <v>0</v>
      </c>
      <c r="AG2950" s="72">
        <f>ROW()</f>
        <v>2950</v>
      </c>
    </row>
    <row r="2951" spans="24:33" hidden="1" x14ac:dyDescent="0.3">
      <c r="X2951" s="66">
        <v>17</v>
      </c>
      <c r="Y2951" s="66" t="s">
        <v>490</v>
      </c>
      <c r="Z2951" s="66" t="s">
        <v>464</v>
      </c>
      <c r="AA2951" s="66" t="str">
        <f>IF(OR(VLOOKUP(Table1[[#This Row],[sheet]],Prg!$A$7:$F$31,6,FALSE)=Prg!$O$2,VLOOKUP(Table1[[#This Row],[sheet]],Prg!$A$7:$F$31,6,FALSE)=Prg!$O$3),"Yes","No")</f>
        <v>No</v>
      </c>
      <c r="AB2951" s="66">
        <v>2024</v>
      </c>
      <c r="AC2951" s="72">
        <v>17</v>
      </c>
      <c r="AD2951" s="66">
        <f ca="1">IF(ISERROR(VLOOKUP(Table1[[#This Row],[item]],INDIRECT("'"&amp;Table1[[#This Row],[sheet]]&amp;"'!$A$8:$T$42"),Table1[[#This Row],[r]],FALSE)),"",VLOOKUP(Table1[[#This Row],[item]],INDIRECT("'"&amp;Table1[[#This Row],[sheet]]&amp;"'!$A$8:$T$42"),Table1[[#This Row],[r]],FALSE))</f>
        <v>0</v>
      </c>
      <c r="AE2951" s="72" t="str">
        <f>IF(VLOOKUP(Table1[[#This Row],[sheet]],Prg!$A$7:$J$31,10,FALSE)="","",VLOOKUP(Table1[[#This Row],[sheet]],Prg!$A$7:$J$31,10,FALSE)*1)</f>
        <v/>
      </c>
      <c r="AF2951" s="72">
        <f>VLOOKUP(Table1[[#This Row],[sheet]],Prg!$A$7:$J$31,5,FALSE)</f>
        <v>0</v>
      </c>
      <c r="AG2951" s="72">
        <f>ROW()</f>
        <v>2951</v>
      </c>
    </row>
    <row r="2952" spans="24:33" hidden="1" x14ac:dyDescent="0.3">
      <c r="X2952" s="66">
        <v>17</v>
      </c>
      <c r="Y2952" s="66" t="s">
        <v>491</v>
      </c>
      <c r="Z2952" s="66" t="s">
        <v>15</v>
      </c>
      <c r="AA2952" s="66" t="str">
        <f>IF(OR(VLOOKUP(Table1[[#This Row],[sheet]],Prg!$A$7:$F$31,6,FALSE)=Prg!$O$2,VLOOKUP(Table1[[#This Row],[sheet]],Prg!$A$7:$F$31,6,FALSE)=Prg!$O$3),"Yes","No")</f>
        <v>No</v>
      </c>
      <c r="AB2952" s="66">
        <v>2024</v>
      </c>
      <c r="AC2952" s="72">
        <v>17</v>
      </c>
      <c r="AD2952" s="66">
        <f ca="1">IF(ISERROR(VLOOKUP(Table1[[#This Row],[item]],INDIRECT("'"&amp;Table1[[#This Row],[sheet]]&amp;"'!$A$8:$T$42"),Table1[[#This Row],[r]],FALSE)),"",VLOOKUP(Table1[[#This Row],[item]],INDIRECT("'"&amp;Table1[[#This Row],[sheet]]&amp;"'!$A$8:$T$42"),Table1[[#This Row],[r]],FALSE))</f>
        <v>0</v>
      </c>
      <c r="AE2952" s="72" t="str">
        <f>IF(VLOOKUP(Table1[[#This Row],[sheet]],Prg!$A$7:$J$31,10,FALSE)="","",VLOOKUP(Table1[[#This Row],[sheet]],Prg!$A$7:$J$31,10,FALSE)*1)</f>
        <v/>
      </c>
      <c r="AF2952" s="72">
        <f>VLOOKUP(Table1[[#This Row],[sheet]],Prg!$A$7:$J$31,5,FALSE)</f>
        <v>0</v>
      </c>
      <c r="AG2952" s="72">
        <f>ROW()</f>
        <v>2952</v>
      </c>
    </row>
    <row r="2953" spans="24:33" hidden="1" x14ac:dyDescent="0.3">
      <c r="X2953" s="66">
        <v>17</v>
      </c>
      <c r="Y2953" s="66" t="s">
        <v>492</v>
      </c>
      <c r="Z2953" s="66" t="s">
        <v>16</v>
      </c>
      <c r="AA2953" s="66" t="str">
        <f>IF(OR(VLOOKUP(Table1[[#This Row],[sheet]],Prg!$A$7:$F$31,6,FALSE)=Prg!$O$2,VLOOKUP(Table1[[#This Row],[sheet]],Prg!$A$7:$F$31,6,FALSE)=Prg!$O$3),"Yes","No")</f>
        <v>No</v>
      </c>
      <c r="AB2953" s="66">
        <v>2024</v>
      </c>
      <c r="AC2953" s="72">
        <v>17</v>
      </c>
      <c r="AD2953" s="66">
        <f ca="1">IF(ISERROR(VLOOKUP(Table1[[#This Row],[item]],INDIRECT("'"&amp;Table1[[#This Row],[sheet]]&amp;"'!$A$8:$T$42"),Table1[[#This Row],[r]],FALSE)),"",VLOOKUP(Table1[[#This Row],[item]],INDIRECT("'"&amp;Table1[[#This Row],[sheet]]&amp;"'!$A$8:$T$42"),Table1[[#This Row],[r]],FALSE))</f>
        <v>0</v>
      </c>
      <c r="AE2953" s="72" t="str">
        <f>IF(VLOOKUP(Table1[[#This Row],[sheet]],Prg!$A$7:$J$31,10,FALSE)="","",VLOOKUP(Table1[[#This Row],[sheet]],Prg!$A$7:$J$31,10,FALSE)*1)</f>
        <v/>
      </c>
      <c r="AF2953" s="72">
        <f>VLOOKUP(Table1[[#This Row],[sheet]],Prg!$A$7:$J$31,5,FALSE)</f>
        <v>0</v>
      </c>
      <c r="AG2953" s="72">
        <f>ROW()</f>
        <v>2953</v>
      </c>
    </row>
    <row r="2954" spans="24:33" hidden="1" x14ac:dyDescent="0.3">
      <c r="X2954" s="66">
        <v>17</v>
      </c>
      <c r="Y2954" s="66" t="s">
        <v>493</v>
      </c>
      <c r="Z2954" s="66" t="s">
        <v>17</v>
      </c>
      <c r="AA2954" s="66" t="str">
        <f>IF(OR(VLOOKUP(Table1[[#This Row],[sheet]],Prg!$A$7:$F$31,6,FALSE)=Prg!$O$2,VLOOKUP(Table1[[#This Row],[sheet]],Prg!$A$7:$F$31,6,FALSE)=Prg!$O$3),"Yes","No")</f>
        <v>No</v>
      </c>
      <c r="AB2954" s="66">
        <v>2024</v>
      </c>
      <c r="AC2954" s="72">
        <v>17</v>
      </c>
      <c r="AD2954" s="66">
        <f ca="1">IF(ISERROR(VLOOKUP(Table1[[#This Row],[item]],INDIRECT("'"&amp;Table1[[#This Row],[sheet]]&amp;"'!$A$8:$T$42"),Table1[[#This Row],[r]],FALSE)),"",VLOOKUP(Table1[[#This Row],[item]],INDIRECT("'"&amp;Table1[[#This Row],[sheet]]&amp;"'!$A$8:$T$42"),Table1[[#This Row],[r]],FALSE))</f>
        <v>0</v>
      </c>
      <c r="AE2954" s="72" t="str">
        <f>IF(VLOOKUP(Table1[[#This Row],[sheet]],Prg!$A$7:$J$31,10,FALSE)="","",VLOOKUP(Table1[[#This Row],[sheet]],Prg!$A$7:$J$31,10,FALSE)*1)</f>
        <v/>
      </c>
      <c r="AF2954" s="72">
        <f>VLOOKUP(Table1[[#This Row],[sheet]],Prg!$A$7:$J$31,5,FALSE)</f>
        <v>0</v>
      </c>
      <c r="AG2954" s="72">
        <f>ROW()</f>
        <v>2954</v>
      </c>
    </row>
    <row r="2955" spans="24:33" hidden="1" x14ac:dyDescent="0.3">
      <c r="X2955" s="66">
        <v>17</v>
      </c>
      <c r="Y2955" s="66" t="s">
        <v>494</v>
      </c>
      <c r="Z2955" s="66" t="s">
        <v>465</v>
      </c>
      <c r="AA2955" s="66" t="str">
        <f>IF(OR(VLOOKUP(Table1[[#This Row],[sheet]],Prg!$A$7:$F$31,6,FALSE)=Prg!$O$2,VLOOKUP(Table1[[#This Row],[sheet]],Prg!$A$7:$F$31,6,FALSE)=Prg!$O$3),"Yes","No")</f>
        <v>No</v>
      </c>
      <c r="AB2955" s="66">
        <v>2024</v>
      </c>
      <c r="AC2955" s="72">
        <v>17</v>
      </c>
      <c r="AD2955" s="66">
        <f ca="1">IF(ISERROR(VLOOKUP(Table1[[#This Row],[item]],INDIRECT("'"&amp;Table1[[#This Row],[sheet]]&amp;"'!$A$8:$T$42"),Table1[[#This Row],[r]],FALSE)),"",VLOOKUP(Table1[[#This Row],[item]],INDIRECT("'"&amp;Table1[[#This Row],[sheet]]&amp;"'!$A$8:$T$42"),Table1[[#This Row],[r]],FALSE))</f>
        <v>0</v>
      </c>
      <c r="AE2955" s="72" t="str">
        <f>IF(VLOOKUP(Table1[[#This Row],[sheet]],Prg!$A$7:$J$31,10,FALSE)="","",VLOOKUP(Table1[[#This Row],[sheet]],Prg!$A$7:$J$31,10,FALSE)*1)</f>
        <v/>
      </c>
      <c r="AF2955" s="72">
        <f>VLOOKUP(Table1[[#This Row],[sheet]],Prg!$A$7:$J$31,5,FALSE)</f>
        <v>0</v>
      </c>
      <c r="AG2955" s="72">
        <f>ROW()</f>
        <v>2955</v>
      </c>
    </row>
    <row r="2956" spans="24:33" hidden="1" x14ac:dyDescent="0.3">
      <c r="X2956" s="66">
        <v>17</v>
      </c>
      <c r="Y2956" s="66" t="s">
        <v>495</v>
      </c>
      <c r="Z2956" s="66" t="s">
        <v>18</v>
      </c>
      <c r="AA2956" s="66" t="str">
        <f>IF(OR(VLOOKUP(Table1[[#This Row],[sheet]],Prg!$A$7:$F$31,6,FALSE)=Prg!$O$2,VLOOKUP(Table1[[#This Row],[sheet]],Prg!$A$7:$F$31,6,FALSE)=Prg!$O$3),"Yes","No")</f>
        <v>No</v>
      </c>
      <c r="AB2956" s="66">
        <v>2024</v>
      </c>
      <c r="AC2956" s="72">
        <v>17</v>
      </c>
      <c r="AD2956" s="66">
        <f ca="1">IF(ISERROR(VLOOKUP(Table1[[#This Row],[item]],INDIRECT("'"&amp;Table1[[#This Row],[sheet]]&amp;"'!$A$8:$T$42"),Table1[[#This Row],[r]],FALSE)),"",VLOOKUP(Table1[[#This Row],[item]],INDIRECT("'"&amp;Table1[[#This Row],[sheet]]&amp;"'!$A$8:$T$42"),Table1[[#This Row],[r]],FALSE))</f>
        <v>0</v>
      </c>
      <c r="AE2956" s="72" t="str">
        <f>IF(VLOOKUP(Table1[[#This Row],[sheet]],Prg!$A$7:$J$31,10,FALSE)="","",VLOOKUP(Table1[[#This Row],[sheet]],Prg!$A$7:$J$31,10,FALSE)*1)</f>
        <v/>
      </c>
      <c r="AF2956" s="72">
        <f>VLOOKUP(Table1[[#This Row],[sheet]],Prg!$A$7:$J$31,5,FALSE)</f>
        <v>0</v>
      </c>
      <c r="AG2956" s="72">
        <f>ROW()</f>
        <v>2956</v>
      </c>
    </row>
    <row r="2957" spans="24:33" hidden="1" x14ac:dyDescent="0.3">
      <c r="X2957" s="66">
        <v>17</v>
      </c>
      <c r="Y2957" s="66" t="s">
        <v>496</v>
      </c>
      <c r="Z2957" s="66" t="s">
        <v>19</v>
      </c>
      <c r="AA2957" s="66" t="str">
        <f>IF(OR(VLOOKUP(Table1[[#This Row],[sheet]],Prg!$A$7:$F$31,6,FALSE)=Prg!$O$2,VLOOKUP(Table1[[#This Row],[sheet]],Prg!$A$7:$F$31,6,FALSE)=Prg!$O$3),"Yes","No")</f>
        <v>No</v>
      </c>
      <c r="AB2957" s="66">
        <v>2024</v>
      </c>
      <c r="AC2957" s="72">
        <v>17</v>
      </c>
      <c r="AD2957" s="66">
        <f ca="1">IF(ISERROR(VLOOKUP(Table1[[#This Row],[item]],INDIRECT("'"&amp;Table1[[#This Row],[sheet]]&amp;"'!$A$8:$T$42"),Table1[[#This Row],[r]],FALSE)),"",VLOOKUP(Table1[[#This Row],[item]],INDIRECT("'"&amp;Table1[[#This Row],[sheet]]&amp;"'!$A$8:$T$42"),Table1[[#This Row],[r]],FALSE))</f>
        <v>0</v>
      </c>
      <c r="AE2957" s="72" t="str">
        <f>IF(VLOOKUP(Table1[[#This Row],[sheet]],Prg!$A$7:$J$31,10,FALSE)="","",VLOOKUP(Table1[[#This Row],[sheet]],Prg!$A$7:$J$31,10,FALSE)*1)</f>
        <v/>
      </c>
      <c r="AF2957" s="72">
        <f>VLOOKUP(Table1[[#This Row],[sheet]],Prg!$A$7:$J$31,5,FALSE)</f>
        <v>0</v>
      </c>
      <c r="AG2957" s="72">
        <f>ROW()</f>
        <v>2957</v>
      </c>
    </row>
    <row r="2958" spans="24:33" hidden="1" x14ac:dyDescent="0.3">
      <c r="X2958" s="66">
        <v>17</v>
      </c>
      <c r="Y2958" s="66" t="s">
        <v>497</v>
      </c>
      <c r="Z2958" s="66" t="s">
        <v>20</v>
      </c>
      <c r="AA2958" s="66" t="str">
        <f>IF(OR(VLOOKUP(Table1[[#This Row],[sheet]],Prg!$A$7:$F$31,6,FALSE)=Prg!$O$2,VLOOKUP(Table1[[#This Row],[sheet]],Prg!$A$7:$F$31,6,FALSE)=Prg!$O$3),"Yes","No")</f>
        <v>No</v>
      </c>
      <c r="AB2958" s="66">
        <v>2024</v>
      </c>
      <c r="AC2958" s="72">
        <v>17</v>
      </c>
      <c r="AD2958" s="66">
        <f ca="1">IF(ISERROR(VLOOKUP(Table1[[#This Row],[item]],INDIRECT("'"&amp;Table1[[#This Row],[sheet]]&amp;"'!$A$8:$T$42"),Table1[[#This Row],[r]],FALSE)),"",VLOOKUP(Table1[[#This Row],[item]],INDIRECT("'"&amp;Table1[[#This Row],[sheet]]&amp;"'!$A$8:$T$42"),Table1[[#This Row],[r]],FALSE))</f>
        <v>0</v>
      </c>
      <c r="AE2958" s="72" t="str">
        <f>IF(VLOOKUP(Table1[[#This Row],[sheet]],Prg!$A$7:$J$31,10,FALSE)="","",VLOOKUP(Table1[[#This Row],[sheet]],Prg!$A$7:$J$31,10,FALSE)*1)</f>
        <v/>
      </c>
      <c r="AF2958" s="72">
        <f>VLOOKUP(Table1[[#This Row],[sheet]],Prg!$A$7:$J$31,5,FALSE)</f>
        <v>0</v>
      </c>
      <c r="AG2958" s="72">
        <f>ROW()</f>
        <v>2958</v>
      </c>
    </row>
    <row r="2959" spans="24:33" hidden="1" x14ac:dyDescent="0.3">
      <c r="X2959" s="66">
        <v>17</v>
      </c>
      <c r="Y2959" s="66" t="s">
        <v>498</v>
      </c>
      <c r="Z2959" s="66" t="s">
        <v>466</v>
      </c>
      <c r="AA2959" s="66" t="str">
        <f>IF(OR(VLOOKUP(Table1[[#This Row],[sheet]],Prg!$A$7:$F$31,6,FALSE)=Prg!$O$2,VLOOKUP(Table1[[#This Row],[sheet]],Prg!$A$7:$F$31,6,FALSE)=Prg!$O$3),"Yes","No")</f>
        <v>No</v>
      </c>
      <c r="AB2959" s="66">
        <v>2024</v>
      </c>
      <c r="AC2959" s="72">
        <v>17</v>
      </c>
      <c r="AD2959" s="66">
        <f ca="1">IF(ISERROR(VLOOKUP(Table1[[#This Row],[item]],INDIRECT("'"&amp;Table1[[#This Row],[sheet]]&amp;"'!$A$8:$T$42"),Table1[[#This Row],[r]],FALSE)),"",VLOOKUP(Table1[[#This Row],[item]],INDIRECT("'"&amp;Table1[[#This Row],[sheet]]&amp;"'!$A$8:$T$42"),Table1[[#This Row],[r]],FALSE))</f>
        <v>0</v>
      </c>
      <c r="AE2959" s="72" t="str">
        <f>IF(VLOOKUP(Table1[[#This Row],[sheet]],Prg!$A$7:$J$31,10,FALSE)="","",VLOOKUP(Table1[[#This Row],[sheet]],Prg!$A$7:$J$31,10,FALSE)*1)</f>
        <v/>
      </c>
      <c r="AF2959" s="72">
        <f>VLOOKUP(Table1[[#This Row],[sheet]],Prg!$A$7:$J$31,5,FALSE)</f>
        <v>0</v>
      </c>
      <c r="AG2959" s="72">
        <f>ROW()</f>
        <v>2959</v>
      </c>
    </row>
    <row r="2960" spans="24:33" hidden="1" x14ac:dyDescent="0.3">
      <c r="X2960" s="66">
        <v>17</v>
      </c>
      <c r="Y2960" s="66" t="s">
        <v>499</v>
      </c>
      <c r="Z2960" s="66" t="s">
        <v>21</v>
      </c>
      <c r="AA2960" s="66" t="str">
        <f>IF(OR(VLOOKUP(Table1[[#This Row],[sheet]],Prg!$A$7:$F$31,6,FALSE)=Prg!$O$2,VLOOKUP(Table1[[#This Row],[sheet]],Prg!$A$7:$F$31,6,FALSE)=Prg!$O$3),"Yes","No")</f>
        <v>No</v>
      </c>
      <c r="AB2960" s="66">
        <v>2024</v>
      </c>
      <c r="AC2960" s="72">
        <v>17</v>
      </c>
      <c r="AD2960" s="66">
        <f ca="1">IF(ISERROR(VLOOKUP(Table1[[#This Row],[item]],INDIRECT("'"&amp;Table1[[#This Row],[sheet]]&amp;"'!$A$8:$T$42"),Table1[[#This Row],[r]],FALSE)),"",VLOOKUP(Table1[[#This Row],[item]],INDIRECT("'"&amp;Table1[[#This Row],[sheet]]&amp;"'!$A$8:$T$42"),Table1[[#This Row],[r]],FALSE))</f>
        <v>0</v>
      </c>
      <c r="AE2960" s="72" t="str">
        <f>IF(VLOOKUP(Table1[[#This Row],[sheet]],Prg!$A$7:$J$31,10,FALSE)="","",VLOOKUP(Table1[[#This Row],[sheet]],Prg!$A$7:$J$31,10,FALSE)*1)</f>
        <v/>
      </c>
      <c r="AF2960" s="72">
        <f>VLOOKUP(Table1[[#This Row],[sheet]],Prg!$A$7:$J$31,5,FALSE)</f>
        <v>0</v>
      </c>
      <c r="AG2960" s="72">
        <f>ROW()</f>
        <v>2960</v>
      </c>
    </row>
    <row r="2961" spans="24:33" hidden="1" x14ac:dyDescent="0.3">
      <c r="X2961" s="66">
        <v>17</v>
      </c>
      <c r="Y2961" s="66" t="s">
        <v>500</v>
      </c>
      <c r="Z2961" s="66" t="s">
        <v>22</v>
      </c>
      <c r="AA2961" s="66" t="str">
        <f>IF(OR(VLOOKUP(Table1[[#This Row],[sheet]],Prg!$A$7:$F$31,6,FALSE)=Prg!$O$2,VLOOKUP(Table1[[#This Row],[sheet]],Prg!$A$7:$F$31,6,FALSE)=Prg!$O$3),"Yes","No")</f>
        <v>No</v>
      </c>
      <c r="AB2961" s="66">
        <v>2024</v>
      </c>
      <c r="AC2961" s="72">
        <v>17</v>
      </c>
      <c r="AD2961" s="66">
        <f ca="1">IF(ISERROR(VLOOKUP(Table1[[#This Row],[item]],INDIRECT("'"&amp;Table1[[#This Row],[sheet]]&amp;"'!$A$8:$T$42"),Table1[[#This Row],[r]],FALSE)),"",VLOOKUP(Table1[[#This Row],[item]],INDIRECT("'"&amp;Table1[[#This Row],[sheet]]&amp;"'!$A$8:$T$42"),Table1[[#This Row],[r]],FALSE))</f>
        <v>0</v>
      </c>
      <c r="AE2961" s="72" t="str">
        <f>IF(VLOOKUP(Table1[[#This Row],[sheet]],Prg!$A$7:$J$31,10,FALSE)="","",VLOOKUP(Table1[[#This Row],[sheet]],Prg!$A$7:$J$31,10,FALSE)*1)</f>
        <v/>
      </c>
      <c r="AF2961" s="72">
        <f>VLOOKUP(Table1[[#This Row],[sheet]],Prg!$A$7:$J$31,5,FALSE)</f>
        <v>0</v>
      </c>
      <c r="AG2961" s="72">
        <f>ROW()</f>
        <v>2961</v>
      </c>
    </row>
    <row r="2962" spans="24:33" hidden="1" x14ac:dyDescent="0.3">
      <c r="X2962" s="66">
        <v>17</v>
      </c>
      <c r="Y2962" s="66" t="s">
        <v>501</v>
      </c>
      <c r="Z2962" s="66" t="s">
        <v>23</v>
      </c>
      <c r="AA2962" s="66" t="str">
        <f>IF(OR(VLOOKUP(Table1[[#This Row],[sheet]],Prg!$A$7:$F$31,6,FALSE)=Prg!$O$2,VLOOKUP(Table1[[#This Row],[sheet]],Prg!$A$7:$F$31,6,FALSE)=Prg!$O$3),"Yes","No")</f>
        <v>No</v>
      </c>
      <c r="AB2962" s="66">
        <v>2024</v>
      </c>
      <c r="AC2962" s="72">
        <v>17</v>
      </c>
      <c r="AD2962" s="66">
        <f ca="1">IF(ISERROR(VLOOKUP(Table1[[#This Row],[item]],INDIRECT("'"&amp;Table1[[#This Row],[sheet]]&amp;"'!$A$8:$T$42"),Table1[[#This Row],[r]],FALSE)),"",VLOOKUP(Table1[[#This Row],[item]],INDIRECT("'"&amp;Table1[[#This Row],[sheet]]&amp;"'!$A$8:$T$42"),Table1[[#This Row],[r]],FALSE))</f>
        <v>0</v>
      </c>
      <c r="AE2962" s="72" t="str">
        <f>IF(VLOOKUP(Table1[[#This Row],[sheet]],Prg!$A$7:$J$31,10,FALSE)="","",VLOOKUP(Table1[[#This Row],[sheet]],Prg!$A$7:$J$31,10,FALSE)*1)</f>
        <v/>
      </c>
      <c r="AF2962" s="72">
        <f>VLOOKUP(Table1[[#This Row],[sheet]],Prg!$A$7:$J$31,5,FALSE)</f>
        <v>0</v>
      </c>
      <c r="AG2962" s="72">
        <f>ROW()</f>
        <v>2962</v>
      </c>
    </row>
    <row r="2963" spans="24:33" hidden="1" x14ac:dyDescent="0.3">
      <c r="X2963" s="66">
        <v>17</v>
      </c>
      <c r="Y2963" s="66" t="s">
        <v>502</v>
      </c>
      <c r="Z2963" s="66" t="s">
        <v>467</v>
      </c>
      <c r="AA2963" s="66" t="str">
        <f>IF(OR(VLOOKUP(Table1[[#This Row],[sheet]],Prg!$A$7:$F$31,6,FALSE)=Prg!$O$2,VLOOKUP(Table1[[#This Row],[sheet]],Prg!$A$7:$F$31,6,FALSE)=Prg!$O$3),"Yes","No")</f>
        <v>No</v>
      </c>
      <c r="AB2963" s="66">
        <v>2024</v>
      </c>
      <c r="AC2963" s="72">
        <v>17</v>
      </c>
      <c r="AD2963" s="66">
        <f ca="1">IF(ISERROR(VLOOKUP(Table1[[#This Row],[item]],INDIRECT("'"&amp;Table1[[#This Row],[sheet]]&amp;"'!$A$8:$T$42"),Table1[[#This Row],[r]],FALSE)),"",VLOOKUP(Table1[[#This Row],[item]],INDIRECT("'"&amp;Table1[[#This Row],[sheet]]&amp;"'!$A$8:$T$42"),Table1[[#This Row],[r]],FALSE))</f>
        <v>0</v>
      </c>
      <c r="AE2963" s="72" t="str">
        <f>IF(VLOOKUP(Table1[[#This Row],[sheet]],Prg!$A$7:$J$31,10,FALSE)="","",VLOOKUP(Table1[[#This Row],[sheet]],Prg!$A$7:$J$31,10,FALSE)*1)</f>
        <v/>
      </c>
      <c r="AF2963" s="72">
        <f>VLOOKUP(Table1[[#This Row],[sheet]],Prg!$A$7:$J$31,5,FALSE)</f>
        <v>0</v>
      </c>
      <c r="AG2963" s="72">
        <f>ROW()</f>
        <v>2963</v>
      </c>
    </row>
    <row r="2964" spans="24:33" hidden="1" x14ac:dyDescent="0.3">
      <c r="X2964" s="66">
        <v>17</v>
      </c>
      <c r="Y2964" s="66" t="s">
        <v>473</v>
      </c>
      <c r="Z2964" s="66" t="s">
        <v>1</v>
      </c>
      <c r="AA2964" s="66" t="str">
        <f>IF(OR(VLOOKUP(Table1[[#This Row],[sheet]],Prg!$A$7:$F$31,6,FALSE)=Prg!$O$2,VLOOKUP(Table1[[#This Row],[sheet]],Prg!$A$7:$F$31,6,FALSE)=Prg!$O$3),"Yes","No")</f>
        <v>No</v>
      </c>
      <c r="AB2964" s="66">
        <v>2024</v>
      </c>
      <c r="AC2964" s="72">
        <v>17</v>
      </c>
      <c r="AD2964" s="66">
        <f ca="1">IF(ISERROR(VLOOKUP(Table1[[#This Row],[item]],INDIRECT("'"&amp;Table1[[#This Row],[sheet]]&amp;"'!$A$8:$T$42"),Table1[[#This Row],[r]],FALSE)),"",VLOOKUP(Table1[[#This Row],[item]],INDIRECT("'"&amp;Table1[[#This Row],[sheet]]&amp;"'!$A$8:$T$42"),Table1[[#This Row],[r]],FALSE))</f>
        <v>0</v>
      </c>
      <c r="AE2964" s="72" t="str">
        <f>IF(VLOOKUP(Table1[[#This Row],[sheet]],Prg!$A$7:$J$31,10,FALSE)="","",VLOOKUP(Table1[[#This Row],[sheet]],Prg!$A$7:$J$31,10,FALSE)*1)</f>
        <v/>
      </c>
      <c r="AF2964" s="72">
        <f>VLOOKUP(Table1[[#This Row],[sheet]],Prg!$A$7:$J$31,5,FALSE)</f>
        <v>0</v>
      </c>
      <c r="AG2964" s="72">
        <f>ROW()</f>
        <v>2964</v>
      </c>
    </row>
    <row r="2965" spans="24:33" hidden="1" x14ac:dyDescent="0.3">
      <c r="X2965" s="66">
        <v>17</v>
      </c>
      <c r="Y2965" s="66" t="s">
        <v>474</v>
      </c>
      <c r="Z2965" s="66" t="s">
        <v>24</v>
      </c>
      <c r="AA2965" s="66" t="str">
        <f>IF(OR(VLOOKUP(Table1[[#This Row],[sheet]],Prg!$A$7:$F$31,6,FALSE)=Prg!$O$2,VLOOKUP(Table1[[#This Row],[sheet]],Prg!$A$7:$F$31,6,FALSE)=Prg!$O$3),"Yes","No")</f>
        <v>No</v>
      </c>
      <c r="AB2965" s="66">
        <v>2024</v>
      </c>
      <c r="AC2965" s="72">
        <v>17</v>
      </c>
      <c r="AD2965" s="66">
        <f ca="1">IF(ISERROR(VLOOKUP(Table1[[#This Row],[item]],INDIRECT("'"&amp;Table1[[#This Row],[sheet]]&amp;"'!$A$8:$T$42"),Table1[[#This Row],[r]],FALSE)),"",VLOOKUP(Table1[[#This Row],[item]],INDIRECT("'"&amp;Table1[[#This Row],[sheet]]&amp;"'!$A$8:$T$42"),Table1[[#This Row],[r]],FALSE))</f>
        <v>0</v>
      </c>
      <c r="AE2965" s="72" t="str">
        <f>IF(VLOOKUP(Table1[[#This Row],[sheet]],Prg!$A$7:$J$31,10,FALSE)="","",VLOOKUP(Table1[[#This Row],[sheet]],Prg!$A$7:$J$31,10,FALSE)*1)</f>
        <v/>
      </c>
      <c r="AF2965" s="72">
        <f>VLOOKUP(Table1[[#This Row],[sheet]],Prg!$A$7:$J$31,5,FALSE)</f>
        <v>0</v>
      </c>
      <c r="AG2965" s="72">
        <f>ROW()</f>
        <v>2965</v>
      </c>
    </row>
    <row r="2966" spans="24:33" hidden="1" x14ac:dyDescent="0.3">
      <c r="X2966" s="66">
        <v>17</v>
      </c>
      <c r="Y2966" s="66" t="s">
        <v>477</v>
      </c>
      <c r="Z2966" s="66" t="s">
        <v>25</v>
      </c>
      <c r="AA2966" s="66" t="str">
        <f>IF(OR(VLOOKUP(Table1[[#This Row],[sheet]],Prg!$A$7:$F$31,6,FALSE)=Prg!$O$2,VLOOKUP(Table1[[#This Row],[sheet]],Prg!$A$7:$F$31,6,FALSE)=Prg!$O$3),"Yes","No")</f>
        <v>No</v>
      </c>
      <c r="AB2966" s="66">
        <v>2024</v>
      </c>
      <c r="AC2966" s="72">
        <v>17</v>
      </c>
      <c r="AD2966" s="66">
        <f ca="1">IF(ISERROR(VLOOKUP(Table1[[#This Row],[item]],INDIRECT("'"&amp;Table1[[#This Row],[sheet]]&amp;"'!$A$8:$T$42"),Table1[[#This Row],[r]],FALSE)),"",VLOOKUP(Table1[[#This Row],[item]],INDIRECT("'"&amp;Table1[[#This Row],[sheet]]&amp;"'!$A$8:$T$42"),Table1[[#This Row],[r]],FALSE))</f>
        <v>0</v>
      </c>
      <c r="AE2966" s="72" t="str">
        <f>IF(VLOOKUP(Table1[[#This Row],[sheet]],Prg!$A$7:$J$31,10,FALSE)="","",VLOOKUP(Table1[[#This Row],[sheet]],Prg!$A$7:$J$31,10,FALSE)*1)</f>
        <v/>
      </c>
      <c r="AF2966" s="72">
        <f>VLOOKUP(Table1[[#This Row],[sheet]],Prg!$A$7:$J$31,5,FALSE)</f>
        <v>0</v>
      </c>
      <c r="AG2966" s="72">
        <f>ROW()</f>
        <v>2966</v>
      </c>
    </row>
    <row r="2967" spans="24:33" hidden="1" x14ac:dyDescent="0.3">
      <c r="X2967" s="66">
        <v>17</v>
      </c>
      <c r="Y2967" s="66" t="s">
        <v>478</v>
      </c>
      <c r="Z2967" s="66" t="s">
        <v>26</v>
      </c>
      <c r="AA2967" s="66" t="str">
        <f>IF(OR(VLOOKUP(Table1[[#This Row],[sheet]],Prg!$A$7:$F$31,6,FALSE)=Prg!$O$2,VLOOKUP(Table1[[#This Row],[sheet]],Prg!$A$7:$F$31,6,FALSE)=Prg!$O$3),"Yes","No")</f>
        <v>No</v>
      </c>
      <c r="AB2967" s="66">
        <v>2024</v>
      </c>
      <c r="AC2967" s="72">
        <v>17</v>
      </c>
      <c r="AD2967" s="66">
        <f ca="1">IF(ISERROR(VLOOKUP(Table1[[#This Row],[item]],INDIRECT("'"&amp;Table1[[#This Row],[sheet]]&amp;"'!$A$8:$T$42"),Table1[[#This Row],[r]],FALSE)),"",VLOOKUP(Table1[[#This Row],[item]],INDIRECT("'"&amp;Table1[[#This Row],[sheet]]&amp;"'!$A$8:$T$42"),Table1[[#This Row],[r]],FALSE))</f>
        <v>0</v>
      </c>
      <c r="AE2967" s="72" t="str">
        <f>IF(VLOOKUP(Table1[[#This Row],[sheet]],Prg!$A$7:$J$31,10,FALSE)="","",VLOOKUP(Table1[[#This Row],[sheet]],Prg!$A$7:$J$31,10,FALSE)*1)</f>
        <v/>
      </c>
      <c r="AF2967" s="72">
        <f>VLOOKUP(Table1[[#This Row],[sheet]],Prg!$A$7:$J$31,5,FALSE)</f>
        <v>0</v>
      </c>
      <c r="AG2967" s="72">
        <f>ROW()</f>
        <v>2967</v>
      </c>
    </row>
    <row r="2968" spans="24:33" hidden="1" x14ac:dyDescent="0.3">
      <c r="X2968" s="66">
        <v>17</v>
      </c>
      <c r="Y2968" s="66" t="s">
        <v>479</v>
      </c>
      <c r="Z2968" s="66" t="s">
        <v>27</v>
      </c>
      <c r="AA2968" s="66" t="str">
        <f>IF(OR(VLOOKUP(Table1[[#This Row],[sheet]],Prg!$A$7:$F$31,6,FALSE)=Prg!$O$2,VLOOKUP(Table1[[#This Row],[sheet]],Prg!$A$7:$F$31,6,FALSE)=Prg!$O$3),"Yes","No")</f>
        <v>No</v>
      </c>
      <c r="AB2968" s="66">
        <v>2024</v>
      </c>
      <c r="AC2968" s="72">
        <v>17</v>
      </c>
      <c r="AD2968" s="66">
        <f ca="1">IF(ISERROR(VLOOKUP(Table1[[#This Row],[item]],INDIRECT("'"&amp;Table1[[#This Row],[sheet]]&amp;"'!$A$8:$T$42"),Table1[[#This Row],[r]],FALSE)),"",VLOOKUP(Table1[[#This Row],[item]],INDIRECT("'"&amp;Table1[[#This Row],[sheet]]&amp;"'!$A$8:$T$42"),Table1[[#This Row],[r]],FALSE))</f>
        <v>0</v>
      </c>
      <c r="AE2968" s="72" t="str">
        <f>IF(VLOOKUP(Table1[[#This Row],[sheet]],Prg!$A$7:$J$31,10,FALSE)="","",VLOOKUP(Table1[[#This Row],[sheet]],Prg!$A$7:$J$31,10,FALSE)*1)</f>
        <v/>
      </c>
      <c r="AF2968" s="72">
        <f>VLOOKUP(Table1[[#This Row],[sheet]],Prg!$A$7:$J$31,5,FALSE)</f>
        <v>0</v>
      </c>
      <c r="AG2968" s="72">
        <f>ROW()</f>
        <v>2968</v>
      </c>
    </row>
    <row r="2969" spans="24:33" hidden="1" x14ac:dyDescent="0.3">
      <c r="X2969" s="66">
        <v>17</v>
      </c>
      <c r="Y2969" s="66" t="s">
        <v>475</v>
      </c>
      <c r="Z2969" s="66" t="s">
        <v>28</v>
      </c>
      <c r="AA2969" s="66" t="str">
        <f>IF(OR(VLOOKUP(Table1[[#This Row],[sheet]],Prg!$A$7:$F$31,6,FALSE)=Prg!$O$2,VLOOKUP(Table1[[#This Row],[sheet]],Prg!$A$7:$F$31,6,FALSE)=Prg!$O$3),"Yes","No")</f>
        <v>No</v>
      </c>
      <c r="AB2969" s="66">
        <v>2024</v>
      </c>
      <c r="AC2969" s="72">
        <v>17</v>
      </c>
      <c r="AD2969" s="66">
        <f ca="1">IF(ISERROR(VLOOKUP(Table1[[#This Row],[item]],INDIRECT("'"&amp;Table1[[#This Row],[sheet]]&amp;"'!$A$8:$T$42"),Table1[[#This Row],[r]],FALSE)),"",VLOOKUP(Table1[[#This Row],[item]],INDIRECT("'"&amp;Table1[[#This Row],[sheet]]&amp;"'!$A$8:$T$42"),Table1[[#This Row],[r]],FALSE))</f>
        <v>0</v>
      </c>
      <c r="AE2969" s="72" t="str">
        <f>IF(VLOOKUP(Table1[[#This Row],[sheet]],Prg!$A$7:$J$31,10,FALSE)="","",VLOOKUP(Table1[[#This Row],[sheet]],Prg!$A$7:$J$31,10,FALSE)*1)</f>
        <v/>
      </c>
      <c r="AF2969" s="72">
        <f>VLOOKUP(Table1[[#This Row],[sheet]],Prg!$A$7:$J$31,5,FALSE)</f>
        <v>0</v>
      </c>
      <c r="AG2969" s="72">
        <f>ROW()</f>
        <v>2969</v>
      </c>
    </row>
    <row r="2970" spans="24:33" hidden="1" x14ac:dyDescent="0.3">
      <c r="X2970" s="66">
        <v>17</v>
      </c>
      <c r="Y2970" s="66" t="s">
        <v>480</v>
      </c>
      <c r="Z2970" s="66" t="s">
        <v>29</v>
      </c>
      <c r="AA2970" s="66" t="str">
        <f>IF(OR(VLOOKUP(Table1[[#This Row],[sheet]],Prg!$A$7:$F$31,6,FALSE)=Prg!$O$2,VLOOKUP(Table1[[#This Row],[sheet]],Prg!$A$7:$F$31,6,FALSE)=Prg!$O$3),"Yes","No")</f>
        <v>No</v>
      </c>
      <c r="AB2970" s="66">
        <v>2024</v>
      </c>
      <c r="AC2970" s="72">
        <v>17</v>
      </c>
      <c r="AD2970" s="66">
        <f ca="1">IF(ISERROR(VLOOKUP(Table1[[#This Row],[item]],INDIRECT("'"&amp;Table1[[#This Row],[sheet]]&amp;"'!$A$8:$T$42"),Table1[[#This Row],[r]],FALSE)),"",VLOOKUP(Table1[[#This Row],[item]],INDIRECT("'"&amp;Table1[[#This Row],[sheet]]&amp;"'!$A$8:$T$42"),Table1[[#This Row],[r]],FALSE))</f>
        <v>0</v>
      </c>
      <c r="AE2970" s="72" t="str">
        <f>IF(VLOOKUP(Table1[[#This Row],[sheet]],Prg!$A$7:$J$31,10,FALSE)="","",VLOOKUP(Table1[[#This Row],[sheet]],Prg!$A$7:$J$31,10,FALSE)*1)</f>
        <v/>
      </c>
      <c r="AF2970" s="72">
        <f>VLOOKUP(Table1[[#This Row],[sheet]],Prg!$A$7:$J$31,5,FALSE)</f>
        <v>0</v>
      </c>
      <c r="AG2970" s="72">
        <f>ROW()</f>
        <v>2970</v>
      </c>
    </row>
    <row r="2971" spans="24:33" hidden="1" x14ac:dyDescent="0.3">
      <c r="X2971" s="66">
        <v>17</v>
      </c>
      <c r="Y2971" s="66" t="s">
        <v>481</v>
      </c>
      <c r="Z2971" s="66" t="s">
        <v>30</v>
      </c>
      <c r="AA2971" s="66" t="str">
        <f>IF(OR(VLOOKUP(Table1[[#This Row],[sheet]],Prg!$A$7:$F$31,6,FALSE)=Prg!$O$2,VLOOKUP(Table1[[#This Row],[sheet]],Prg!$A$7:$F$31,6,FALSE)=Prg!$O$3),"Yes","No")</f>
        <v>No</v>
      </c>
      <c r="AB2971" s="66">
        <v>2024</v>
      </c>
      <c r="AC2971" s="72">
        <v>17</v>
      </c>
      <c r="AD2971" s="66">
        <f ca="1">IF(ISERROR(VLOOKUP(Table1[[#This Row],[item]],INDIRECT("'"&amp;Table1[[#This Row],[sheet]]&amp;"'!$A$8:$T$42"),Table1[[#This Row],[r]],FALSE)),"",VLOOKUP(Table1[[#This Row],[item]],INDIRECT("'"&amp;Table1[[#This Row],[sheet]]&amp;"'!$A$8:$T$42"),Table1[[#This Row],[r]],FALSE))</f>
        <v>0</v>
      </c>
      <c r="AE2971" s="72" t="str">
        <f>IF(VLOOKUP(Table1[[#This Row],[sheet]],Prg!$A$7:$J$31,10,FALSE)="","",VLOOKUP(Table1[[#This Row],[sheet]],Prg!$A$7:$J$31,10,FALSE)*1)</f>
        <v/>
      </c>
      <c r="AF2971" s="72">
        <f>VLOOKUP(Table1[[#This Row],[sheet]],Prg!$A$7:$J$31,5,FALSE)</f>
        <v>0</v>
      </c>
      <c r="AG2971" s="72">
        <f>ROW()</f>
        <v>2971</v>
      </c>
    </row>
    <row r="2972" spans="24:33" hidden="1" x14ac:dyDescent="0.3">
      <c r="X2972" s="66">
        <v>17</v>
      </c>
      <c r="Y2972" s="66" t="s">
        <v>482</v>
      </c>
      <c r="Z2972" s="66" t="s">
        <v>27</v>
      </c>
      <c r="AA2972" s="66" t="str">
        <f>IF(OR(VLOOKUP(Table1[[#This Row],[sheet]],Prg!$A$7:$F$31,6,FALSE)=Prg!$O$2,VLOOKUP(Table1[[#This Row],[sheet]],Prg!$A$7:$F$31,6,FALSE)=Prg!$O$3),"Yes","No")</f>
        <v>No</v>
      </c>
      <c r="AB2972" s="66">
        <v>2024</v>
      </c>
      <c r="AC2972" s="72">
        <v>17</v>
      </c>
      <c r="AD2972" s="66">
        <f ca="1">IF(ISERROR(VLOOKUP(Table1[[#This Row],[item]],INDIRECT("'"&amp;Table1[[#This Row],[sheet]]&amp;"'!$A$8:$T$42"),Table1[[#This Row],[r]],FALSE)),"",VLOOKUP(Table1[[#This Row],[item]],INDIRECT("'"&amp;Table1[[#This Row],[sheet]]&amp;"'!$A$8:$T$42"),Table1[[#This Row],[r]],FALSE))</f>
        <v>0</v>
      </c>
      <c r="AE2972" s="72" t="str">
        <f>IF(VLOOKUP(Table1[[#This Row],[sheet]],Prg!$A$7:$J$31,10,FALSE)="","",VLOOKUP(Table1[[#This Row],[sheet]],Prg!$A$7:$J$31,10,FALSE)*1)</f>
        <v/>
      </c>
      <c r="AF2972" s="72">
        <f>VLOOKUP(Table1[[#This Row],[sheet]],Prg!$A$7:$J$31,5,FALSE)</f>
        <v>0</v>
      </c>
      <c r="AG2972" s="72">
        <f>ROW()</f>
        <v>2972</v>
      </c>
    </row>
    <row r="2973" spans="24:33" hidden="1" x14ac:dyDescent="0.3">
      <c r="X2973" s="66">
        <v>17</v>
      </c>
      <c r="Y2973" s="66" t="s">
        <v>476</v>
      </c>
      <c r="Z2973" s="66" t="s">
        <v>469</v>
      </c>
      <c r="AA2973" s="66" t="str">
        <f>IF(OR(VLOOKUP(Table1[[#This Row],[sheet]],Prg!$A$7:$F$31,6,FALSE)=Prg!$O$2,VLOOKUP(Table1[[#This Row],[sheet]],Prg!$A$7:$F$31,6,FALSE)=Prg!$O$3),"Yes","No")</f>
        <v>No</v>
      </c>
      <c r="AB2973" s="66">
        <v>2024</v>
      </c>
      <c r="AC2973" s="72">
        <v>17</v>
      </c>
      <c r="AD2973" s="66">
        <f ca="1">IF(ISERROR(VLOOKUP(Table1[[#This Row],[item]],INDIRECT("'"&amp;Table1[[#This Row],[sheet]]&amp;"'!$A$8:$T$42"),Table1[[#This Row],[r]],FALSE)),"",VLOOKUP(Table1[[#This Row],[item]],INDIRECT("'"&amp;Table1[[#This Row],[sheet]]&amp;"'!$A$8:$T$42"),Table1[[#This Row],[r]],FALSE))</f>
        <v>0</v>
      </c>
      <c r="AE2973" s="72" t="str">
        <f>IF(VLOOKUP(Table1[[#This Row],[sheet]],Prg!$A$7:$J$31,10,FALSE)="","",VLOOKUP(Table1[[#This Row],[sheet]],Prg!$A$7:$J$31,10,FALSE)*1)</f>
        <v/>
      </c>
      <c r="AF2973" s="72">
        <f>VLOOKUP(Table1[[#This Row],[sheet]],Prg!$A$7:$J$31,5,FALSE)</f>
        <v>0</v>
      </c>
      <c r="AG2973" s="72">
        <f>ROW()</f>
        <v>2973</v>
      </c>
    </row>
    <row r="2974" spans="24:33" hidden="1" x14ac:dyDescent="0.3">
      <c r="X2974" s="66">
        <v>17</v>
      </c>
      <c r="Y2974" s="66" t="s">
        <v>483</v>
      </c>
      <c r="Z2974" s="66" t="s">
        <v>470</v>
      </c>
      <c r="AA2974" s="66" t="str">
        <f>IF(OR(VLOOKUP(Table1[[#This Row],[sheet]],Prg!$A$7:$F$31,6,FALSE)=Prg!$O$2,VLOOKUP(Table1[[#This Row],[sheet]],Prg!$A$7:$F$31,6,FALSE)=Prg!$O$3),"Yes","No")</f>
        <v>No</v>
      </c>
      <c r="AB2974" s="66">
        <v>2024</v>
      </c>
      <c r="AC2974" s="72">
        <v>17</v>
      </c>
      <c r="AD2974" s="66">
        <f ca="1">IF(ISERROR(VLOOKUP(Table1[[#This Row],[item]],INDIRECT("'"&amp;Table1[[#This Row],[sheet]]&amp;"'!$A$8:$T$42"),Table1[[#This Row],[r]],FALSE)),"",VLOOKUP(Table1[[#This Row],[item]],INDIRECT("'"&amp;Table1[[#This Row],[sheet]]&amp;"'!$A$8:$T$42"),Table1[[#This Row],[r]],FALSE))</f>
        <v>0</v>
      </c>
      <c r="AE2974" s="72" t="str">
        <f>IF(VLOOKUP(Table1[[#This Row],[sheet]],Prg!$A$7:$J$31,10,FALSE)="","",VLOOKUP(Table1[[#This Row],[sheet]],Prg!$A$7:$J$31,10,FALSE)*1)</f>
        <v/>
      </c>
      <c r="AF2974" s="72">
        <f>VLOOKUP(Table1[[#This Row],[sheet]],Prg!$A$7:$J$31,5,FALSE)</f>
        <v>0</v>
      </c>
      <c r="AG2974" s="72">
        <f>ROW()</f>
        <v>2974</v>
      </c>
    </row>
    <row r="2975" spans="24:33" hidden="1" x14ac:dyDescent="0.3">
      <c r="X2975" s="66">
        <v>17</v>
      </c>
      <c r="Y2975" s="66" t="s">
        <v>484</v>
      </c>
      <c r="Z2975" s="66" t="s">
        <v>471</v>
      </c>
      <c r="AA2975" s="66" t="str">
        <f>IF(OR(VLOOKUP(Table1[[#This Row],[sheet]],Prg!$A$7:$F$31,6,FALSE)=Prg!$O$2,VLOOKUP(Table1[[#This Row],[sheet]],Prg!$A$7:$F$31,6,FALSE)=Prg!$O$3),"Yes","No")</f>
        <v>No</v>
      </c>
      <c r="AB2975" s="66">
        <v>2024</v>
      </c>
      <c r="AC2975" s="72">
        <v>17</v>
      </c>
      <c r="AD2975" s="66">
        <f ca="1">IF(ISERROR(VLOOKUP(Table1[[#This Row],[item]],INDIRECT("'"&amp;Table1[[#This Row],[sheet]]&amp;"'!$A$8:$T$42"),Table1[[#This Row],[r]],FALSE)),"",VLOOKUP(Table1[[#This Row],[item]],INDIRECT("'"&amp;Table1[[#This Row],[sheet]]&amp;"'!$A$8:$T$42"),Table1[[#This Row],[r]],FALSE))</f>
        <v>0</v>
      </c>
      <c r="AE2975" s="72" t="str">
        <f>IF(VLOOKUP(Table1[[#This Row],[sheet]],Prg!$A$7:$J$31,10,FALSE)="","",VLOOKUP(Table1[[#This Row],[sheet]],Prg!$A$7:$J$31,10,FALSE)*1)</f>
        <v/>
      </c>
      <c r="AF2975" s="72">
        <f>VLOOKUP(Table1[[#This Row],[sheet]],Prg!$A$7:$J$31,5,FALSE)</f>
        <v>0</v>
      </c>
      <c r="AG2975" s="72">
        <f>ROW()</f>
        <v>2975</v>
      </c>
    </row>
    <row r="2976" spans="24:33" hidden="1" x14ac:dyDescent="0.3">
      <c r="X2976" s="66">
        <v>17</v>
      </c>
      <c r="Y2976" s="66" t="s">
        <v>485</v>
      </c>
      <c r="Z2976" s="66" t="s">
        <v>472</v>
      </c>
      <c r="AA2976" s="66" t="str">
        <f>IF(OR(VLOOKUP(Table1[[#This Row],[sheet]],Prg!$A$7:$F$31,6,FALSE)=Prg!$O$2,VLOOKUP(Table1[[#This Row],[sheet]],Prg!$A$7:$F$31,6,FALSE)=Prg!$O$3),"Yes","No")</f>
        <v>No</v>
      </c>
      <c r="AB2976" s="66">
        <v>2024</v>
      </c>
      <c r="AC2976" s="72">
        <v>17</v>
      </c>
      <c r="AD2976" s="66">
        <f ca="1">IF(ISERROR(VLOOKUP(Table1[[#This Row],[item]],INDIRECT("'"&amp;Table1[[#This Row],[sheet]]&amp;"'!$A$8:$T$42"),Table1[[#This Row],[r]],FALSE)),"",VLOOKUP(Table1[[#This Row],[item]],INDIRECT("'"&amp;Table1[[#This Row],[sheet]]&amp;"'!$A$8:$T$42"),Table1[[#This Row],[r]],FALSE))</f>
        <v>0</v>
      </c>
      <c r="AE2976" s="72" t="str">
        <f>IF(VLOOKUP(Table1[[#This Row],[sheet]],Prg!$A$7:$J$31,10,FALSE)="","",VLOOKUP(Table1[[#This Row],[sheet]],Prg!$A$7:$J$31,10,FALSE)*1)</f>
        <v/>
      </c>
      <c r="AF2976" s="72">
        <f>VLOOKUP(Table1[[#This Row],[sheet]],Prg!$A$7:$J$31,5,FALSE)</f>
        <v>0</v>
      </c>
      <c r="AG2976" s="72">
        <f>ROW()</f>
        <v>2976</v>
      </c>
    </row>
    <row r="2977" spans="24:33" hidden="1" x14ac:dyDescent="0.3">
      <c r="X2977" s="66">
        <v>17</v>
      </c>
      <c r="Y2977" s="66" t="s">
        <v>486</v>
      </c>
      <c r="Z2977" s="66" t="s">
        <v>31</v>
      </c>
      <c r="AA2977" s="66" t="str">
        <f>IF(OR(VLOOKUP(Table1[[#This Row],[sheet]],Prg!$A$7:$F$31,6,FALSE)=Prg!$O$2,VLOOKUP(Table1[[#This Row],[sheet]],Prg!$A$7:$F$31,6,FALSE)=Prg!$O$3),"Yes","No")</f>
        <v>No</v>
      </c>
      <c r="AB2977" s="66">
        <v>2024</v>
      </c>
      <c r="AC2977" s="72">
        <v>17</v>
      </c>
      <c r="AD2977" s="66">
        <f ca="1">IF(ISERROR(VLOOKUP(Table1[[#This Row],[item]],INDIRECT("'"&amp;Table1[[#This Row],[sheet]]&amp;"'!$A$8:$T$42"),Table1[[#This Row],[r]],FALSE)),"",VLOOKUP(Table1[[#This Row],[item]],INDIRECT("'"&amp;Table1[[#This Row],[sheet]]&amp;"'!$A$8:$T$42"),Table1[[#This Row],[r]],FALSE))</f>
        <v>0</v>
      </c>
      <c r="AE2977" s="72" t="str">
        <f>IF(VLOOKUP(Table1[[#This Row],[sheet]],Prg!$A$7:$J$31,10,FALSE)="","",VLOOKUP(Table1[[#This Row],[sheet]],Prg!$A$7:$J$31,10,FALSE)*1)</f>
        <v/>
      </c>
      <c r="AF2977" s="72">
        <f>VLOOKUP(Table1[[#This Row],[sheet]],Prg!$A$7:$J$31,5,FALSE)</f>
        <v>0</v>
      </c>
      <c r="AG2977" s="72">
        <f>ROW()</f>
        <v>2977</v>
      </c>
    </row>
    <row r="2978" spans="24:33" hidden="1" x14ac:dyDescent="0.3">
      <c r="X2978" s="66">
        <v>17</v>
      </c>
      <c r="Y2978" s="70" t="s">
        <v>487</v>
      </c>
      <c r="Z2978" s="70" t="s">
        <v>12</v>
      </c>
      <c r="AA2978" s="70" t="str">
        <f>IF(OR(VLOOKUP(Table1[[#This Row],[sheet]],Prg!$A$7:$F$31,6,FALSE)=Prg!$O$2,VLOOKUP(Table1[[#This Row],[sheet]],Prg!$A$7:$F$31,6,FALSE)=Prg!$O$3),"Yes","No")</f>
        <v>No</v>
      </c>
      <c r="AB2978" s="70">
        <v>2025</v>
      </c>
      <c r="AC2978" s="72">
        <v>18</v>
      </c>
      <c r="AD2978" s="66">
        <f ca="1">IF(ISERROR(VLOOKUP(Table1[[#This Row],[item]],INDIRECT("'"&amp;Table1[[#This Row],[sheet]]&amp;"'!$A$8:$T$42"),Table1[[#This Row],[r]],FALSE)),"",VLOOKUP(Table1[[#This Row],[item]],INDIRECT("'"&amp;Table1[[#This Row],[sheet]]&amp;"'!$A$8:$T$42"),Table1[[#This Row],[r]],FALSE))</f>
        <v>0</v>
      </c>
      <c r="AE2978" s="72" t="str">
        <f>IF(VLOOKUP(Table1[[#This Row],[sheet]],Prg!$A$7:$J$31,10,FALSE)="","",VLOOKUP(Table1[[#This Row],[sheet]],Prg!$A$7:$J$31,10,FALSE)*1)</f>
        <v/>
      </c>
      <c r="AF2978" s="72">
        <f>VLOOKUP(Table1[[#This Row],[sheet]],Prg!$A$7:$J$31,5,FALSE)</f>
        <v>0</v>
      </c>
      <c r="AG2978" s="72">
        <f>ROW()</f>
        <v>2978</v>
      </c>
    </row>
    <row r="2979" spans="24:33" hidden="1" x14ac:dyDescent="0.3">
      <c r="X2979" s="66">
        <v>17</v>
      </c>
      <c r="Y2979" s="66" t="s">
        <v>488</v>
      </c>
      <c r="Z2979" s="66" t="s">
        <v>13</v>
      </c>
      <c r="AA2979" s="66" t="str">
        <f>IF(OR(VLOOKUP(Table1[[#This Row],[sheet]],Prg!$A$7:$F$31,6,FALSE)=Prg!$O$2,VLOOKUP(Table1[[#This Row],[sheet]],Prg!$A$7:$F$31,6,FALSE)=Prg!$O$3),"Yes","No")</f>
        <v>No</v>
      </c>
      <c r="AB2979" s="66">
        <v>2025</v>
      </c>
      <c r="AC2979" s="72">
        <v>18</v>
      </c>
      <c r="AD2979" s="66">
        <f ca="1">IF(ISERROR(VLOOKUP(Table1[[#This Row],[item]],INDIRECT("'"&amp;Table1[[#This Row],[sheet]]&amp;"'!$A$8:$T$42"),Table1[[#This Row],[r]],FALSE)),"",VLOOKUP(Table1[[#This Row],[item]],INDIRECT("'"&amp;Table1[[#This Row],[sheet]]&amp;"'!$A$8:$T$42"),Table1[[#This Row],[r]],FALSE))</f>
        <v>0</v>
      </c>
      <c r="AE2979" s="72" t="str">
        <f>IF(VLOOKUP(Table1[[#This Row],[sheet]],Prg!$A$7:$J$31,10,FALSE)="","",VLOOKUP(Table1[[#This Row],[sheet]],Prg!$A$7:$J$31,10,FALSE)*1)</f>
        <v/>
      </c>
      <c r="AF2979" s="72">
        <f>VLOOKUP(Table1[[#This Row],[sheet]],Prg!$A$7:$J$31,5,FALSE)</f>
        <v>0</v>
      </c>
      <c r="AG2979" s="72">
        <f>ROW()</f>
        <v>2979</v>
      </c>
    </row>
    <row r="2980" spans="24:33" hidden="1" x14ac:dyDescent="0.3">
      <c r="X2980" s="66">
        <v>17</v>
      </c>
      <c r="Y2980" s="66" t="s">
        <v>489</v>
      </c>
      <c r="Z2980" s="66" t="s">
        <v>14</v>
      </c>
      <c r="AA2980" s="66" t="str">
        <f>IF(OR(VLOOKUP(Table1[[#This Row],[sheet]],Prg!$A$7:$F$31,6,FALSE)=Prg!$O$2,VLOOKUP(Table1[[#This Row],[sheet]],Prg!$A$7:$F$31,6,FALSE)=Prg!$O$3),"Yes","No")</f>
        <v>No</v>
      </c>
      <c r="AB2980" s="66">
        <v>2025</v>
      </c>
      <c r="AC2980" s="72">
        <v>18</v>
      </c>
      <c r="AD2980" s="66">
        <f ca="1">IF(ISERROR(VLOOKUP(Table1[[#This Row],[item]],INDIRECT("'"&amp;Table1[[#This Row],[sheet]]&amp;"'!$A$8:$T$42"),Table1[[#This Row],[r]],FALSE)),"",VLOOKUP(Table1[[#This Row],[item]],INDIRECT("'"&amp;Table1[[#This Row],[sheet]]&amp;"'!$A$8:$T$42"),Table1[[#This Row],[r]],FALSE))</f>
        <v>0</v>
      </c>
      <c r="AE2980" s="72" t="str">
        <f>IF(VLOOKUP(Table1[[#This Row],[sheet]],Prg!$A$7:$J$31,10,FALSE)="","",VLOOKUP(Table1[[#This Row],[sheet]],Prg!$A$7:$J$31,10,FALSE)*1)</f>
        <v/>
      </c>
      <c r="AF2980" s="72">
        <f>VLOOKUP(Table1[[#This Row],[sheet]],Prg!$A$7:$J$31,5,FALSE)</f>
        <v>0</v>
      </c>
      <c r="AG2980" s="72">
        <f>ROW()</f>
        <v>2980</v>
      </c>
    </row>
    <row r="2981" spans="24:33" hidden="1" x14ac:dyDescent="0.3">
      <c r="X2981" s="66">
        <v>17</v>
      </c>
      <c r="Y2981" s="66" t="s">
        <v>490</v>
      </c>
      <c r="Z2981" s="66" t="s">
        <v>464</v>
      </c>
      <c r="AA2981" s="66" t="str">
        <f>IF(OR(VLOOKUP(Table1[[#This Row],[sheet]],Prg!$A$7:$F$31,6,FALSE)=Prg!$O$2,VLOOKUP(Table1[[#This Row],[sheet]],Prg!$A$7:$F$31,6,FALSE)=Prg!$O$3),"Yes","No")</f>
        <v>No</v>
      </c>
      <c r="AB2981" s="66">
        <v>2025</v>
      </c>
      <c r="AC2981" s="72">
        <v>18</v>
      </c>
      <c r="AD2981" s="66">
        <f ca="1">IF(ISERROR(VLOOKUP(Table1[[#This Row],[item]],INDIRECT("'"&amp;Table1[[#This Row],[sheet]]&amp;"'!$A$8:$T$42"),Table1[[#This Row],[r]],FALSE)),"",VLOOKUP(Table1[[#This Row],[item]],INDIRECT("'"&amp;Table1[[#This Row],[sheet]]&amp;"'!$A$8:$T$42"),Table1[[#This Row],[r]],FALSE))</f>
        <v>0</v>
      </c>
      <c r="AE2981" s="72" t="str">
        <f>IF(VLOOKUP(Table1[[#This Row],[sheet]],Prg!$A$7:$J$31,10,FALSE)="","",VLOOKUP(Table1[[#This Row],[sheet]],Prg!$A$7:$J$31,10,FALSE)*1)</f>
        <v/>
      </c>
      <c r="AF2981" s="72">
        <f>VLOOKUP(Table1[[#This Row],[sheet]],Prg!$A$7:$J$31,5,FALSE)</f>
        <v>0</v>
      </c>
      <c r="AG2981" s="72">
        <f>ROW()</f>
        <v>2981</v>
      </c>
    </row>
    <row r="2982" spans="24:33" hidden="1" x14ac:dyDescent="0.3">
      <c r="X2982" s="66">
        <v>17</v>
      </c>
      <c r="Y2982" s="66" t="s">
        <v>491</v>
      </c>
      <c r="Z2982" s="66" t="s">
        <v>15</v>
      </c>
      <c r="AA2982" s="66" t="str">
        <f>IF(OR(VLOOKUP(Table1[[#This Row],[sheet]],Prg!$A$7:$F$31,6,FALSE)=Prg!$O$2,VLOOKUP(Table1[[#This Row],[sheet]],Prg!$A$7:$F$31,6,FALSE)=Prg!$O$3),"Yes","No")</f>
        <v>No</v>
      </c>
      <c r="AB2982" s="66">
        <v>2025</v>
      </c>
      <c r="AC2982" s="72">
        <v>18</v>
      </c>
      <c r="AD2982" s="66">
        <f ca="1">IF(ISERROR(VLOOKUP(Table1[[#This Row],[item]],INDIRECT("'"&amp;Table1[[#This Row],[sheet]]&amp;"'!$A$8:$T$42"),Table1[[#This Row],[r]],FALSE)),"",VLOOKUP(Table1[[#This Row],[item]],INDIRECT("'"&amp;Table1[[#This Row],[sheet]]&amp;"'!$A$8:$T$42"),Table1[[#This Row],[r]],FALSE))</f>
        <v>0</v>
      </c>
      <c r="AE2982" s="72" t="str">
        <f>IF(VLOOKUP(Table1[[#This Row],[sheet]],Prg!$A$7:$J$31,10,FALSE)="","",VLOOKUP(Table1[[#This Row],[sheet]],Prg!$A$7:$J$31,10,FALSE)*1)</f>
        <v/>
      </c>
      <c r="AF2982" s="72">
        <f>VLOOKUP(Table1[[#This Row],[sheet]],Prg!$A$7:$J$31,5,FALSE)</f>
        <v>0</v>
      </c>
      <c r="AG2982" s="72">
        <f>ROW()</f>
        <v>2982</v>
      </c>
    </row>
    <row r="2983" spans="24:33" hidden="1" x14ac:dyDescent="0.3">
      <c r="X2983" s="66">
        <v>17</v>
      </c>
      <c r="Y2983" s="66" t="s">
        <v>492</v>
      </c>
      <c r="Z2983" s="66" t="s">
        <v>16</v>
      </c>
      <c r="AA2983" s="66" t="str">
        <f>IF(OR(VLOOKUP(Table1[[#This Row],[sheet]],Prg!$A$7:$F$31,6,FALSE)=Prg!$O$2,VLOOKUP(Table1[[#This Row],[sheet]],Prg!$A$7:$F$31,6,FALSE)=Prg!$O$3),"Yes","No")</f>
        <v>No</v>
      </c>
      <c r="AB2983" s="66">
        <v>2025</v>
      </c>
      <c r="AC2983" s="72">
        <v>18</v>
      </c>
      <c r="AD2983" s="66">
        <f ca="1">IF(ISERROR(VLOOKUP(Table1[[#This Row],[item]],INDIRECT("'"&amp;Table1[[#This Row],[sheet]]&amp;"'!$A$8:$T$42"),Table1[[#This Row],[r]],FALSE)),"",VLOOKUP(Table1[[#This Row],[item]],INDIRECT("'"&amp;Table1[[#This Row],[sheet]]&amp;"'!$A$8:$T$42"),Table1[[#This Row],[r]],FALSE))</f>
        <v>0</v>
      </c>
      <c r="AE2983" s="72" t="str">
        <f>IF(VLOOKUP(Table1[[#This Row],[sheet]],Prg!$A$7:$J$31,10,FALSE)="","",VLOOKUP(Table1[[#This Row],[sheet]],Prg!$A$7:$J$31,10,FALSE)*1)</f>
        <v/>
      </c>
      <c r="AF2983" s="72">
        <f>VLOOKUP(Table1[[#This Row],[sheet]],Prg!$A$7:$J$31,5,FALSE)</f>
        <v>0</v>
      </c>
      <c r="AG2983" s="72">
        <f>ROW()</f>
        <v>2983</v>
      </c>
    </row>
    <row r="2984" spans="24:33" hidden="1" x14ac:dyDescent="0.3">
      <c r="X2984" s="66">
        <v>17</v>
      </c>
      <c r="Y2984" s="66" t="s">
        <v>493</v>
      </c>
      <c r="Z2984" s="66" t="s">
        <v>17</v>
      </c>
      <c r="AA2984" s="66" t="str">
        <f>IF(OR(VLOOKUP(Table1[[#This Row],[sheet]],Prg!$A$7:$F$31,6,FALSE)=Prg!$O$2,VLOOKUP(Table1[[#This Row],[sheet]],Prg!$A$7:$F$31,6,FALSE)=Prg!$O$3),"Yes","No")</f>
        <v>No</v>
      </c>
      <c r="AB2984" s="66">
        <v>2025</v>
      </c>
      <c r="AC2984" s="72">
        <v>18</v>
      </c>
      <c r="AD2984" s="66">
        <f ca="1">IF(ISERROR(VLOOKUP(Table1[[#This Row],[item]],INDIRECT("'"&amp;Table1[[#This Row],[sheet]]&amp;"'!$A$8:$T$42"),Table1[[#This Row],[r]],FALSE)),"",VLOOKUP(Table1[[#This Row],[item]],INDIRECT("'"&amp;Table1[[#This Row],[sheet]]&amp;"'!$A$8:$T$42"),Table1[[#This Row],[r]],FALSE))</f>
        <v>0</v>
      </c>
      <c r="AE2984" s="72" t="str">
        <f>IF(VLOOKUP(Table1[[#This Row],[sheet]],Prg!$A$7:$J$31,10,FALSE)="","",VLOOKUP(Table1[[#This Row],[sheet]],Prg!$A$7:$J$31,10,FALSE)*1)</f>
        <v/>
      </c>
      <c r="AF2984" s="72">
        <f>VLOOKUP(Table1[[#This Row],[sheet]],Prg!$A$7:$J$31,5,FALSE)</f>
        <v>0</v>
      </c>
      <c r="AG2984" s="72">
        <f>ROW()</f>
        <v>2984</v>
      </c>
    </row>
    <row r="2985" spans="24:33" hidden="1" x14ac:dyDescent="0.3">
      <c r="X2985" s="66">
        <v>17</v>
      </c>
      <c r="Y2985" s="66" t="s">
        <v>494</v>
      </c>
      <c r="Z2985" s="66" t="s">
        <v>465</v>
      </c>
      <c r="AA2985" s="66" t="str">
        <f>IF(OR(VLOOKUP(Table1[[#This Row],[sheet]],Prg!$A$7:$F$31,6,FALSE)=Prg!$O$2,VLOOKUP(Table1[[#This Row],[sheet]],Prg!$A$7:$F$31,6,FALSE)=Prg!$O$3),"Yes","No")</f>
        <v>No</v>
      </c>
      <c r="AB2985" s="66">
        <v>2025</v>
      </c>
      <c r="AC2985" s="72">
        <v>18</v>
      </c>
      <c r="AD2985" s="66">
        <f ca="1">IF(ISERROR(VLOOKUP(Table1[[#This Row],[item]],INDIRECT("'"&amp;Table1[[#This Row],[sheet]]&amp;"'!$A$8:$T$42"),Table1[[#This Row],[r]],FALSE)),"",VLOOKUP(Table1[[#This Row],[item]],INDIRECT("'"&amp;Table1[[#This Row],[sheet]]&amp;"'!$A$8:$T$42"),Table1[[#This Row],[r]],FALSE))</f>
        <v>0</v>
      </c>
      <c r="AE2985" s="72" t="str">
        <f>IF(VLOOKUP(Table1[[#This Row],[sheet]],Prg!$A$7:$J$31,10,FALSE)="","",VLOOKUP(Table1[[#This Row],[sheet]],Prg!$A$7:$J$31,10,FALSE)*1)</f>
        <v/>
      </c>
      <c r="AF2985" s="72">
        <f>VLOOKUP(Table1[[#This Row],[sheet]],Prg!$A$7:$J$31,5,FALSE)</f>
        <v>0</v>
      </c>
      <c r="AG2985" s="72">
        <f>ROW()</f>
        <v>2985</v>
      </c>
    </row>
    <row r="2986" spans="24:33" hidden="1" x14ac:dyDescent="0.3">
      <c r="X2986" s="66">
        <v>17</v>
      </c>
      <c r="Y2986" s="66" t="s">
        <v>495</v>
      </c>
      <c r="Z2986" s="66" t="s">
        <v>18</v>
      </c>
      <c r="AA2986" s="66" t="str">
        <f>IF(OR(VLOOKUP(Table1[[#This Row],[sheet]],Prg!$A$7:$F$31,6,FALSE)=Prg!$O$2,VLOOKUP(Table1[[#This Row],[sheet]],Prg!$A$7:$F$31,6,FALSE)=Prg!$O$3),"Yes","No")</f>
        <v>No</v>
      </c>
      <c r="AB2986" s="66">
        <v>2025</v>
      </c>
      <c r="AC2986" s="72">
        <v>18</v>
      </c>
      <c r="AD2986" s="66">
        <f ca="1">IF(ISERROR(VLOOKUP(Table1[[#This Row],[item]],INDIRECT("'"&amp;Table1[[#This Row],[sheet]]&amp;"'!$A$8:$T$42"),Table1[[#This Row],[r]],FALSE)),"",VLOOKUP(Table1[[#This Row],[item]],INDIRECT("'"&amp;Table1[[#This Row],[sheet]]&amp;"'!$A$8:$T$42"),Table1[[#This Row],[r]],FALSE))</f>
        <v>0</v>
      </c>
      <c r="AE2986" s="72" t="str">
        <f>IF(VLOOKUP(Table1[[#This Row],[sheet]],Prg!$A$7:$J$31,10,FALSE)="","",VLOOKUP(Table1[[#This Row],[sheet]],Prg!$A$7:$J$31,10,FALSE)*1)</f>
        <v/>
      </c>
      <c r="AF2986" s="72">
        <f>VLOOKUP(Table1[[#This Row],[sheet]],Prg!$A$7:$J$31,5,FALSE)</f>
        <v>0</v>
      </c>
      <c r="AG2986" s="72">
        <f>ROW()</f>
        <v>2986</v>
      </c>
    </row>
    <row r="2987" spans="24:33" hidden="1" x14ac:dyDescent="0.3">
      <c r="X2987" s="66">
        <v>17</v>
      </c>
      <c r="Y2987" s="66" t="s">
        <v>496</v>
      </c>
      <c r="Z2987" s="66" t="s">
        <v>19</v>
      </c>
      <c r="AA2987" s="66" t="str">
        <f>IF(OR(VLOOKUP(Table1[[#This Row],[sheet]],Prg!$A$7:$F$31,6,FALSE)=Prg!$O$2,VLOOKUP(Table1[[#This Row],[sheet]],Prg!$A$7:$F$31,6,FALSE)=Prg!$O$3),"Yes","No")</f>
        <v>No</v>
      </c>
      <c r="AB2987" s="66">
        <v>2025</v>
      </c>
      <c r="AC2987" s="72">
        <v>18</v>
      </c>
      <c r="AD2987" s="66">
        <f ca="1">IF(ISERROR(VLOOKUP(Table1[[#This Row],[item]],INDIRECT("'"&amp;Table1[[#This Row],[sheet]]&amp;"'!$A$8:$T$42"),Table1[[#This Row],[r]],FALSE)),"",VLOOKUP(Table1[[#This Row],[item]],INDIRECT("'"&amp;Table1[[#This Row],[sheet]]&amp;"'!$A$8:$T$42"),Table1[[#This Row],[r]],FALSE))</f>
        <v>0</v>
      </c>
      <c r="AE2987" s="72" t="str">
        <f>IF(VLOOKUP(Table1[[#This Row],[sheet]],Prg!$A$7:$J$31,10,FALSE)="","",VLOOKUP(Table1[[#This Row],[sheet]],Prg!$A$7:$J$31,10,FALSE)*1)</f>
        <v/>
      </c>
      <c r="AF2987" s="72">
        <f>VLOOKUP(Table1[[#This Row],[sheet]],Prg!$A$7:$J$31,5,FALSE)</f>
        <v>0</v>
      </c>
      <c r="AG2987" s="72">
        <f>ROW()</f>
        <v>2987</v>
      </c>
    </row>
    <row r="2988" spans="24:33" hidden="1" x14ac:dyDescent="0.3">
      <c r="X2988" s="66">
        <v>17</v>
      </c>
      <c r="Y2988" s="66" t="s">
        <v>497</v>
      </c>
      <c r="Z2988" s="66" t="s">
        <v>20</v>
      </c>
      <c r="AA2988" s="66" t="str">
        <f>IF(OR(VLOOKUP(Table1[[#This Row],[sheet]],Prg!$A$7:$F$31,6,FALSE)=Prg!$O$2,VLOOKUP(Table1[[#This Row],[sheet]],Prg!$A$7:$F$31,6,FALSE)=Prg!$O$3),"Yes","No")</f>
        <v>No</v>
      </c>
      <c r="AB2988" s="66">
        <v>2025</v>
      </c>
      <c r="AC2988" s="72">
        <v>18</v>
      </c>
      <c r="AD2988" s="66">
        <f ca="1">IF(ISERROR(VLOOKUP(Table1[[#This Row],[item]],INDIRECT("'"&amp;Table1[[#This Row],[sheet]]&amp;"'!$A$8:$T$42"),Table1[[#This Row],[r]],FALSE)),"",VLOOKUP(Table1[[#This Row],[item]],INDIRECT("'"&amp;Table1[[#This Row],[sheet]]&amp;"'!$A$8:$T$42"),Table1[[#This Row],[r]],FALSE))</f>
        <v>0</v>
      </c>
      <c r="AE2988" s="72" t="str">
        <f>IF(VLOOKUP(Table1[[#This Row],[sheet]],Prg!$A$7:$J$31,10,FALSE)="","",VLOOKUP(Table1[[#This Row],[sheet]],Prg!$A$7:$J$31,10,FALSE)*1)</f>
        <v/>
      </c>
      <c r="AF2988" s="72">
        <f>VLOOKUP(Table1[[#This Row],[sheet]],Prg!$A$7:$J$31,5,FALSE)</f>
        <v>0</v>
      </c>
      <c r="AG2988" s="72">
        <f>ROW()</f>
        <v>2988</v>
      </c>
    </row>
    <row r="2989" spans="24:33" hidden="1" x14ac:dyDescent="0.3">
      <c r="X2989" s="66">
        <v>17</v>
      </c>
      <c r="Y2989" s="66" t="s">
        <v>498</v>
      </c>
      <c r="Z2989" s="66" t="s">
        <v>466</v>
      </c>
      <c r="AA2989" s="66" t="str">
        <f>IF(OR(VLOOKUP(Table1[[#This Row],[sheet]],Prg!$A$7:$F$31,6,FALSE)=Prg!$O$2,VLOOKUP(Table1[[#This Row],[sheet]],Prg!$A$7:$F$31,6,FALSE)=Prg!$O$3),"Yes","No")</f>
        <v>No</v>
      </c>
      <c r="AB2989" s="66">
        <v>2025</v>
      </c>
      <c r="AC2989" s="72">
        <v>18</v>
      </c>
      <c r="AD2989" s="66">
        <f ca="1">IF(ISERROR(VLOOKUP(Table1[[#This Row],[item]],INDIRECT("'"&amp;Table1[[#This Row],[sheet]]&amp;"'!$A$8:$T$42"),Table1[[#This Row],[r]],FALSE)),"",VLOOKUP(Table1[[#This Row],[item]],INDIRECT("'"&amp;Table1[[#This Row],[sheet]]&amp;"'!$A$8:$T$42"),Table1[[#This Row],[r]],FALSE))</f>
        <v>0</v>
      </c>
      <c r="AE2989" s="72" t="str">
        <f>IF(VLOOKUP(Table1[[#This Row],[sheet]],Prg!$A$7:$J$31,10,FALSE)="","",VLOOKUP(Table1[[#This Row],[sheet]],Prg!$A$7:$J$31,10,FALSE)*1)</f>
        <v/>
      </c>
      <c r="AF2989" s="72">
        <f>VLOOKUP(Table1[[#This Row],[sheet]],Prg!$A$7:$J$31,5,FALSE)</f>
        <v>0</v>
      </c>
      <c r="AG2989" s="72">
        <f>ROW()</f>
        <v>2989</v>
      </c>
    </row>
    <row r="2990" spans="24:33" hidden="1" x14ac:dyDescent="0.3">
      <c r="X2990" s="66">
        <v>17</v>
      </c>
      <c r="Y2990" s="66" t="s">
        <v>499</v>
      </c>
      <c r="Z2990" s="66" t="s">
        <v>21</v>
      </c>
      <c r="AA2990" s="66" t="str">
        <f>IF(OR(VLOOKUP(Table1[[#This Row],[sheet]],Prg!$A$7:$F$31,6,FALSE)=Prg!$O$2,VLOOKUP(Table1[[#This Row],[sheet]],Prg!$A$7:$F$31,6,FALSE)=Prg!$O$3),"Yes","No")</f>
        <v>No</v>
      </c>
      <c r="AB2990" s="66">
        <v>2025</v>
      </c>
      <c r="AC2990" s="72">
        <v>18</v>
      </c>
      <c r="AD2990" s="66">
        <f ca="1">IF(ISERROR(VLOOKUP(Table1[[#This Row],[item]],INDIRECT("'"&amp;Table1[[#This Row],[sheet]]&amp;"'!$A$8:$T$42"),Table1[[#This Row],[r]],FALSE)),"",VLOOKUP(Table1[[#This Row],[item]],INDIRECT("'"&amp;Table1[[#This Row],[sheet]]&amp;"'!$A$8:$T$42"),Table1[[#This Row],[r]],FALSE))</f>
        <v>0</v>
      </c>
      <c r="AE2990" s="72" t="str">
        <f>IF(VLOOKUP(Table1[[#This Row],[sheet]],Prg!$A$7:$J$31,10,FALSE)="","",VLOOKUP(Table1[[#This Row],[sheet]],Prg!$A$7:$J$31,10,FALSE)*1)</f>
        <v/>
      </c>
      <c r="AF2990" s="72">
        <f>VLOOKUP(Table1[[#This Row],[sheet]],Prg!$A$7:$J$31,5,FALSE)</f>
        <v>0</v>
      </c>
      <c r="AG2990" s="72">
        <f>ROW()</f>
        <v>2990</v>
      </c>
    </row>
    <row r="2991" spans="24:33" hidden="1" x14ac:dyDescent="0.3">
      <c r="X2991" s="66">
        <v>17</v>
      </c>
      <c r="Y2991" s="66" t="s">
        <v>500</v>
      </c>
      <c r="Z2991" s="66" t="s">
        <v>22</v>
      </c>
      <c r="AA2991" s="66" t="str">
        <f>IF(OR(VLOOKUP(Table1[[#This Row],[sheet]],Prg!$A$7:$F$31,6,FALSE)=Prg!$O$2,VLOOKUP(Table1[[#This Row],[sheet]],Prg!$A$7:$F$31,6,FALSE)=Prg!$O$3),"Yes","No")</f>
        <v>No</v>
      </c>
      <c r="AB2991" s="66">
        <v>2025</v>
      </c>
      <c r="AC2991" s="72">
        <v>18</v>
      </c>
      <c r="AD2991" s="66">
        <f ca="1">IF(ISERROR(VLOOKUP(Table1[[#This Row],[item]],INDIRECT("'"&amp;Table1[[#This Row],[sheet]]&amp;"'!$A$8:$T$42"),Table1[[#This Row],[r]],FALSE)),"",VLOOKUP(Table1[[#This Row],[item]],INDIRECT("'"&amp;Table1[[#This Row],[sheet]]&amp;"'!$A$8:$T$42"),Table1[[#This Row],[r]],FALSE))</f>
        <v>0</v>
      </c>
      <c r="AE2991" s="72" t="str">
        <f>IF(VLOOKUP(Table1[[#This Row],[sheet]],Prg!$A$7:$J$31,10,FALSE)="","",VLOOKUP(Table1[[#This Row],[sheet]],Prg!$A$7:$J$31,10,FALSE)*1)</f>
        <v/>
      </c>
      <c r="AF2991" s="72">
        <f>VLOOKUP(Table1[[#This Row],[sheet]],Prg!$A$7:$J$31,5,FALSE)</f>
        <v>0</v>
      </c>
      <c r="AG2991" s="72">
        <f>ROW()</f>
        <v>2991</v>
      </c>
    </row>
    <row r="2992" spans="24:33" hidden="1" x14ac:dyDescent="0.3">
      <c r="X2992" s="66">
        <v>17</v>
      </c>
      <c r="Y2992" s="66" t="s">
        <v>501</v>
      </c>
      <c r="Z2992" s="66" t="s">
        <v>23</v>
      </c>
      <c r="AA2992" s="66" t="str">
        <f>IF(OR(VLOOKUP(Table1[[#This Row],[sheet]],Prg!$A$7:$F$31,6,FALSE)=Prg!$O$2,VLOOKUP(Table1[[#This Row],[sheet]],Prg!$A$7:$F$31,6,FALSE)=Prg!$O$3),"Yes","No")</f>
        <v>No</v>
      </c>
      <c r="AB2992" s="66">
        <v>2025</v>
      </c>
      <c r="AC2992" s="72">
        <v>18</v>
      </c>
      <c r="AD2992" s="66">
        <f ca="1">IF(ISERROR(VLOOKUP(Table1[[#This Row],[item]],INDIRECT("'"&amp;Table1[[#This Row],[sheet]]&amp;"'!$A$8:$T$42"),Table1[[#This Row],[r]],FALSE)),"",VLOOKUP(Table1[[#This Row],[item]],INDIRECT("'"&amp;Table1[[#This Row],[sheet]]&amp;"'!$A$8:$T$42"),Table1[[#This Row],[r]],FALSE))</f>
        <v>0</v>
      </c>
      <c r="AE2992" s="72" t="str">
        <f>IF(VLOOKUP(Table1[[#This Row],[sheet]],Prg!$A$7:$J$31,10,FALSE)="","",VLOOKUP(Table1[[#This Row],[sheet]],Prg!$A$7:$J$31,10,FALSE)*1)</f>
        <v/>
      </c>
      <c r="AF2992" s="72">
        <f>VLOOKUP(Table1[[#This Row],[sheet]],Prg!$A$7:$J$31,5,FALSE)</f>
        <v>0</v>
      </c>
      <c r="AG2992" s="72">
        <f>ROW()</f>
        <v>2992</v>
      </c>
    </row>
    <row r="2993" spans="24:33" hidden="1" x14ac:dyDescent="0.3">
      <c r="X2993" s="66">
        <v>17</v>
      </c>
      <c r="Y2993" s="66" t="s">
        <v>502</v>
      </c>
      <c r="Z2993" s="66" t="s">
        <v>467</v>
      </c>
      <c r="AA2993" s="66" t="str">
        <f>IF(OR(VLOOKUP(Table1[[#This Row],[sheet]],Prg!$A$7:$F$31,6,FALSE)=Prg!$O$2,VLOOKUP(Table1[[#This Row],[sheet]],Prg!$A$7:$F$31,6,FALSE)=Prg!$O$3),"Yes","No")</f>
        <v>No</v>
      </c>
      <c r="AB2993" s="66">
        <v>2025</v>
      </c>
      <c r="AC2993" s="72">
        <v>18</v>
      </c>
      <c r="AD2993" s="66">
        <f ca="1">IF(ISERROR(VLOOKUP(Table1[[#This Row],[item]],INDIRECT("'"&amp;Table1[[#This Row],[sheet]]&amp;"'!$A$8:$T$42"),Table1[[#This Row],[r]],FALSE)),"",VLOOKUP(Table1[[#This Row],[item]],INDIRECT("'"&amp;Table1[[#This Row],[sheet]]&amp;"'!$A$8:$T$42"),Table1[[#This Row],[r]],FALSE))</f>
        <v>0</v>
      </c>
      <c r="AE2993" s="72" t="str">
        <f>IF(VLOOKUP(Table1[[#This Row],[sheet]],Prg!$A$7:$J$31,10,FALSE)="","",VLOOKUP(Table1[[#This Row],[sheet]],Prg!$A$7:$J$31,10,FALSE)*1)</f>
        <v/>
      </c>
      <c r="AF2993" s="72">
        <f>VLOOKUP(Table1[[#This Row],[sheet]],Prg!$A$7:$J$31,5,FALSE)</f>
        <v>0</v>
      </c>
      <c r="AG2993" s="72">
        <f>ROW()</f>
        <v>2993</v>
      </c>
    </row>
    <row r="2994" spans="24:33" hidden="1" x14ac:dyDescent="0.3">
      <c r="X2994" s="66">
        <v>17</v>
      </c>
      <c r="Y2994" s="66" t="s">
        <v>473</v>
      </c>
      <c r="Z2994" s="66" t="s">
        <v>1</v>
      </c>
      <c r="AA2994" s="66" t="str">
        <f>IF(OR(VLOOKUP(Table1[[#This Row],[sheet]],Prg!$A$7:$F$31,6,FALSE)=Prg!$O$2,VLOOKUP(Table1[[#This Row],[sheet]],Prg!$A$7:$F$31,6,FALSE)=Prg!$O$3),"Yes","No")</f>
        <v>No</v>
      </c>
      <c r="AB2994" s="66">
        <v>2025</v>
      </c>
      <c r="AC2994" s="72">
        <v>18</v>
      </c>
      <c r="AD2994" s="66">
        <f ca="1">IF(ISERROR(VLOOKUP(Table1[[#This Row],[item]],INDIRECT("'"&amp;Table1[[#This Row],[sheet]]&amp;"'!$A$8:$T$42"),Table1[[#This Row],[r]],FALSE)),"",VLOOKUP(Table1[[#This Row],[item]],INDIRECT("'"&amp;Table1[[#This Row],[sheet]]&amp;"'!$A$8:$T$42"),Table1[[#This Row],[r]],FALSE))</f>
        <v>0</v>
      </c>
      <c r="AE2994" s="72" t="str">
        <f>IF(VLOOKUP(Table1[[#This Row],[sheet]],Prg!$A$7:$J$31,10,FALSE)="","",VLOOKUP(Table1[[#This Row],[sheet]],Prg!$A$7:$J$31,10,FALSE)*1)</f>
        <v/>
      </c>
      <c r="AF2994" s="72">
        <f>VLOOKUP(Table1[[#This Row],[sheet]],Prg!$A$7:$J$31,5,FALSE)</f>
        <v>0</v>
      </c>
      <c r="AG2994" s="72">
        <f>ROW()</f>
        <v>2994</v>
      </c>
    </row>
    <row r="2995" spans="24:33" hidden="1" x14ac:dyDescent="0.3">
      <c r="X2995" s="66">
        <v>17</v>
      </c>
      <c r="Y2995" s="66" t="s">
        <v>474</v>
      </c>
      <c r="Z2995" s="66" t="s">
        <v>24</v>
      </c>
      <c r="AA2995" s="66" t="str">
        <f>IF(OR(VLOOKUP(Table1[[#This Row],[sheet]],Prg!$A$7:$F$31,6,FALSE)=Prg!$O$2,VLOOKUP(Table1[[#This Row],[sheet]],Prg!$A$7:$F$31,6,FALSE)=Prg!$O$3),"Yes","No")</f>
        <v>No</v>
      </c>
      <c r="AB2995" s="66">
        <v>2025</v>
      </c>
      <c r="AC2995" s="72">
        <v>18</v>
      </c>
      <c r="AD2995" s="66">
        <f ca="1">IF(ISERROR(VLOOKUP(Table1[[#This Row],[item]],INDIRECT("'"&amp;Table1[[#This Row],[sheet]]&amp;"'!$A$8:$T$42"),Table1[[#This Row],[r]],FALSE)),"",VLOOKUP(Table1[[#This Row],[item]],INDIRECT("'"&amp;Table1[[#This Row],[sheet]]&amp;"'!$A$8:$T$42"),Table1[[#This Row],[r]],FALSE))</f>
        <v>0</v>
      </c>
      <c r="AE2995" s="72" t="str">
        <f>IF(VLOOKUP(Table1[[#This Row],[sheet]],Prg!$A$7:$J$31,10,FALSE)="","",VLOOKUP(Table1[[#This Row],[sheet]],Prg!$A$7:$J$31,10,FALSE)*1)</f>
        <v/>
      </c>
      <c r="AF2995" s="72">
        <f>VLOOKUP(Table1[[#This Row],[sheet]],Prg!$A$7:$J$31,5,FALSE)</f>
        <v>0</v>
      </c>
      <c r="AG2995" s="72">
        <f>ROW()</f>
        <v>2995</v>
      </c>
    </row>
    <row r="2996" spans="24:33" hidden="1" x14ac:dyDescent="0.3">
      <c r="X2996" s="66">
        <v>17</v>
      </c>
      <c r="Y2996" s="66" t="s">
        <v>477</v>
      </c>
      <c r="Z2996" s="66" t="s">
        <v>25</v>
      </c>
      <c r="AA2996" s="66" t="str">
        <f>IF(OR(VLOOKUP(Table1[[#This Row],[sheet]],Prg!$A$7:$F$31,6,FALSE)=Prg!$O$2,VLOOKUP(Table1[[#This Row],[sheet]],Prg!$A$7:$F$31,6,FALSE)=Prg!$O$3),"Yes","No")</f>
        <v>No</v>
      </c>
      <c r="AB2996" s="66">
        <v>2025</v>
      </c>
      <c r="AC2996" s="72">
        <v>18</v>
      </c>
      <c r="AD2996" s="66">
        <f ca="1">IF(ISERROR(VLOOKUP(Table1[[#This Row],[item]],INDIRECT("'"&amp;Table1[[#This Row],[sheet]]&amp;"'!$A$8:$T$42"),Table1[[#This Row],[r]],FALSE)),"",VLOOKUP(Table1[[#This Row],[item]],INDIRECT("'"&amp;Table1[[#This Row],[sheet]]&amp;"'!$A$8:$T$42"),Table1[[#This Row],[r]],FALSE))</f>
        <v>0</v>
      </c>
      <c r="AE2996" s="72" t="str">
        <f>IF(VLOOKUP(Table1[[#This Row],[sheet]],Prg!$A$7:$J$31,10,FALSE)="","",VLOOKUP(Table1[[#This Row],[sheet]],Prg!$A$7:$J$31,10,FALSE)*1)</f>
        <v/>
      </c>
      <c r="AF2996" s="72">
        <f>VLOOKUP(Table1[[#This Row],[sheet]],Prg!$A$7:$J$31,5,FALSE)</f>
        <v>0</v>
      </c>
      <c r="AG2996" s="72">
        <f>ROW()</f>
        <v>2996</v>
      </c>
    </row>
    <row r="2997" spans="24:33" hidden="1" x14ac:dyDescent="0.3">
      <c r="X2997" s="66">
        <v>17</v>
      </c>
      <c r="Y2997" s="66" t="s">
        <v>478</v>
      </c>
      <c r="Z2997" s="66" t="s">
        <v>26</v>
      </c>
      <c r="AA2997" s="66" t="str">
        <f>IF(OR(VLOOKUP(Table1[[#This Row],[sheet]],Prg!$A$7:$F$31,6,FALSE)=Prg!$O$2,VLOOKUP(Table1[[#This Row],[sheet]],Prg!$A$7:$F$31,6,FALSE)=Prg!$O$3),"Yes","No")</f>
        <v>No</v>
      </c>
      <c r="AB2997" s="66">
        <v>2025</v>
      </c>
      <c r="AC2997" s="72">
        <v>18</v>
      </c>
      <c r="AD2997" s="66">
        <f ca="1">IF(ISERROR(VLOOKUP(Table1[[#This Row],[item]],INDIRECT("'"&amp;Table1[[#This Row],[sheet]]&amp;"'!$A$8:$T$42"),Table1[[#This Row],[r]],FALSE)),"",VLOOKUP(Table1[[#This Row],[item]],INDIRECT("'"&amp;Table1[[#This Row],[sheet]]&amp;"'!$A$8:$T$42"),Table1[[#This Row],[r]],FALSE))</f>
        <v>0</v>
      </c>
      <c r="AE2997" s="72" t="str">
        <f>IF(VLOOKUP(Table1[[#This Row],[sheet]],Prg!$A$7:$J$31,10,FALSE)="","",VLOOKUP(Table1[[#This Row],[sheet]],Prg!$A$7:$J$31,10,FALSE)*1)</f>
        <v/>
      </c>
      <c r="AF2997" s="72">
        <f>VLOOKUP(Table1[[#This Row],[sheet]],Prg!$A$7:$J$31,5,FALSE)</f>
        <v>0</v>
      </c>
      <c r="AG2997" s="72">
        <f>ROW()</f>
        <v>2997</v>
      </c>
    </row>
    <row r="2998" spans="24:33" hidden="1" x14ac:dyDescent="0.3">
      <c r="X2998" s="66">
        <v>17</v>
      </c>
      <c r="Y2998" s="66" t="s">
        <v>479</v>
      </c>
      <c r="Z2998" s="66" t="s">
        <v>27</v>
      </c>
      <c r="AA2998" s="66" t="str">
        <f>IF(OR(VLOOKUP(Table1[[#This Row],[sheet]],Prg!$A$7:$F$31,6,FALSE)=Prg!$O$2,VLOOKUP(Table1[[#This Row],[sheet]],Prg!$A$7:$F$31,6,FALSE)=Prg!$O$3),"Yes","No")</f>
        <v>No</v>
      </c>
      <c r="AB2998" s="66">
        <v>2025</v>
      </c>
      <c r="AC2998" s="72">
        <v>18</v>
      </c>
      <c r="AD2998" s="66">
        <f ca="1">IF(ISERROR(VLOOKUP(Table1[[#This Row],[item]],INDIRECT("'"&amp;Table1[[#This Row],[sheet]]&amp;"'!$A$8:$T$42"),Table1[[#This Row],[r]],FALSE)),"",VLOOKUP(Table1[[#This Row],[item]],INDIRECT("'"&amp;Table1[[#This Row],[sheet]]&amp;"'!$A$8:$T$42"),Table1[[#This Row],[r]],FALSE))</f>
        <v>0</v>
      </c>
      <c r="AE2998" s="72" t="str">
        <f>IF(VLOOKUP(Table1[[#This Row],[sheet]],Prg!$A$7:$J$31,10,FALSE)="","",VLOOKUP(Table1[[#This Row],[sheet]],Prg!$A$7:$J$31,10,FALSE)*1)</f>
        <v/>
      </c>
      <c r="AF2998" s="72">
        <f>VLOOKUP(Table1[[#This Row],[sheet]],Prg!$A$7:$J$31,5,FALSE)</f>
        <v>0</v>
      </c>
      <c r="AG2998" s="72">
        <f>ROW()</f>
        <v>2998</v>
      </c>
    </row>
    <row r="2999" spans="24:33" hidden="1" x14ac:dyDescent="0.3">
      <c r="X2999" s="66">
        <v>17</v>
      </c>
      <c r="Y2999" s="66" t="s">
        <v>475</v>
      </c>
      <c r="Z2999" s="66" t="s">
        <v>28</v>
      </c>
      <c r="AA2999" s="66" t="str">
        <f>IF(OR(VLOOKUP(Table1[[#This Row],[sheet]],Prg!$A$7:$F$31,6,FALSE)=Prg!$O$2,VLOOKUP(Table1[[#This Row],[sheet]],Prg!$A$7:$F$31,6,FALSE)=Prg!$O$3),"Yes","No")</f>
        <v>No</v>
      </c>
      <c r="AB2999" s="66">
        <v>2025</v>
      </c>
      <c r="AC2999" s="72">
        <v>18</v>
      </c>
      <c r="AD2999" s="66">
        <f ca="1">IF(ISERROR(VLOOKUP(Table1[[#This Row],[item]],INDIRECT("'"&amp;Table1[[#This Row],[sheet]]&amp;"'!$A$8:$T$42"),Table1[[#This Row],[r]],FALSE)),"",VLOOKUP(Table1[[#This Row],[item]],INDIRECT("'"&amp;Table1[[#This Row],[sheet]]&amp;"'!$A$8:$T$42"),Table1[[#This Row],[r]],FALSE))</f>
        <v>0</v>
      </c>
      <c r="AE2999" s="72" t="str">
        <f>IF(VLOOKUP(Table1[[#This Row],[sheet]],Prg!$A$7:$J$31,10,FALSE)="","",VLOOKUP(Table1[[#This Row],[sheet]],Prg!$A$7:$J$31,10,FALSE)*1)</f>
        <v/>
      </c>
      <c r="AF2999" s="72">
        <f>VLOOKUP(Table1[[#This Row],[sheet]],Prg!$A$7:$J$31,5,FALSE)</f>
        <v>0</v>
      </c>
      <c r="AG2999" s="72">
        <f>ROW()</f>
        <v>2999</v>
      </c>
    </row>
    <row r="3000" spans="24:33" hidden="1" x14ac:dyDescent="0.3">
      <c r="X3000" s="66">
        <v>17</v>
      </c>
      <c r="Y3000" s="66" t="s">
        <v>480</v>
      </c>
      <c r="Z3000" s="66" t="s">
        <v>29</v>
      </c>
      <c r="AA3000" s="66" t="str">
        <f>IF(OR(VLOOKUP(Table1[[#This Row],[sheet]],Prg!$A$7:$F$31,6,FALSE)=Prg!$O$2,VLOOKUP(Table1[[#This Row],[sheet]],Prg!$A$7:$F$31,6,FALSE)=Prg!$O$3),"Yes","No")</f>
        <v>No</v>
      </c>
      <c r="AB3000" s="66">
        <v>2025</v>
      </c>
      <c r="AC3000" s="72">
        <v>18</v>
      </c>
      <c r="AD3000" s="66">
        <f ca="1">IF(ISERROR(VLOOKUP(Table1[[#This Row],[item]],INDIRECT("'"&amp;Table1[[#This Row],[sheet]]&amp;"'!$A$8:$T$42"),Table1[[#This Row],[r]],FALSE)),"",VLOOKUP(Table1[[#This Row],[item]],INDIRECT("'"&amp;Table1[[#This Row],[sheet]]&amp;"'!$A$8:$T$42"),Table1[[#This Row],[r]],FALSE))</f>
        <v>0</v>
      </c>
      <c r="AE3000" s="72" t="str">
        <f>IF(VLOOKUP(Table1[[#This Row],[sheet]],Prg!$A$7:$J$31,10,FALSE)="","",VLOOKUP(Table1[[#This Row],[sheet]],Prg!$A$7:$J$31,10,FALSE)*1)</f>
        <v/>
      </c>
      <c r="AF3000" s="72">
        <f>VLOOKUP(Table1[[#This Row],[sheet]],Prg!$A$7:$J$31,5,FALSE)</f>
        <v>0</v>
      </c>
      <c r="AG3000" s="72">
        <f>ROW()</f>
        <v>3000</v>
      </c>
    </row>
    <row r="3001" spans="24:33" hidden="1" x14ac:dyDescent="0.3">
      <c r="X3001" s="66">
        <v>17</v>
      </c>
      <c r="Y3001" s="66" t="s">
        <v>481</v>
      </c>
      <c r="Z3001" s="66" t="s">
        <v>30</v>
      </c>
      <c r="AA3001" s="66" t="str">
        <f>IF(OR(VLOOKUP(Table1[[#This Row],[sheet]],Prg!$A$7:$F$31,6,FALSE)=Prg!$O$2,VLOOKUP(Table1[[#This Row],[sheet]],Prg!$A$7:$F$31,6,FALSE)=Prg!$O$3),"Yes","No")</f>
        <v>No</v>
      </c>
      <c r="AB3001" s="66">
        <v>2025</v>
      </c>
      <c r="AC3001" s="72">
        <v>18</v>
      </c>
      <c r="AD3001" s="66">
        <f ca="1">IF(ISERROR(VLOOKUP(Table1[[#This Row],[item]],INDIRECT("'"&amp;Table1[[#This Row],[sheet]]&amp;"'!$A$8:$T$42"),Table1[[#This Row],[r]],FALSE)),"",VLOOKUP(Table1[[#This Row],[item]],INDIRECT("'"&amp;Table1[[#This Row],[sheet]]&amp;"'!$A$8:$T$42"),Table1[[#This Row],[r]],FALSE))</f>
        <v>0</v>
      </c>
      <c r="AE3001" s="72" t="str">
        <f>IF(VLOOKUP(Table1[[#This Row],[sheet]],Prg!$A$7:$J$31,10,FALSE)="","",VLOOKUP(Table1[[#This Row],[sheet]],Prg!$A$7:$J$31,10,FALSE)*1)</f>
        <v/>
      </c>
      <c r="AF3001" s="72">
        <f>VLOOKUP(Table1[[#This Row],[sheet]],Prg!$A$7:$J$31,5,FALSE)</f>
        <v>0</v>
      </c>
      <c r="AG3001" s="72">
        <f>ROW()</f>
        <v>3001</v>
      </c>
    </row>
    <row r="3002" spans="24:33" hidden="1" x14ac:dyDescent="0.3">
      <c r="X3002" s="66">
        <v>17</v>
      </c>
      <c r="Y3002" s="66" t="s">
        <v>482</v>
      </c>
      <c r="Z3002" s="66" t="s">
        <v>27</v>
      </c>
      <c r="AA3002" s="66" t="str">
        <f>IF(OR(VLOOKUP(Table1[[#This Row],[sheet]],Prg!$A$7:$F$31,6,FALSE)=Prg!$O$2,VLOOKUP(Table1[[#This Row],[sheet]],Prg!$A$7:$F$31,6,FALSE)=Prg!$O$3),"Yes","No")</f>
        <v>No</v>
      </c>
      <c r="AB3002" s="66">
        <v>2025</v>
      </c>
      <c r="AC3002" s="72">
        <v>18</v>
      </c>
      <c r="AD3002" s="66">
        <f ca="1">IF(ISERROR(VLOOKUP(Table1[[#This Row],[item]],INDIRECT("'"&amp;Table1[[#This Row],[sheet]]&amp;"'!$A$8:$T$42"),Table1[[#This Row],[r]],FALSE)),"",VLOOKUP(Table1[[#This Row],[item]],INDIRECT("'"&amp;Table1[[#This Row],[sheet]]&amp;"'!$A$8:$T$42"),Table1[[#This Row],[r]],FALSE))</f>
        <v>0</v>
      </c>
      <c r="AE3002" s="72" t="str">
        <f>IF(VLOOKUP(Table1[[#This Row],[sheet]],Prg!$A$7:$J$31,10,FALSE)="","",VLOOKUP(Table1[[#This Row],[sheet]],Prg!$A$7:$J$31,10,FALSE)*1)</f>
        <v/>
      </c>
      <c r="AF3002" s="72">
        <f>VLOOKUP(Table1[[#This Row],[sheet]],Prg!$A$7:$J$31,5,FALSE)</f>
        <v>0</v>
      </c>
      <c r="AG3002" s="72">
        <f>ROW()</f>
        <v>3002</v>
      </c>
    </row>
    <row r="3003" spans="24:33" hidden="1" x14ac:dyDescent="0.3">
      <c r="X3003" s="66">
        <v>17</v>
      </c>
      <c r="Y3003" s="66" t="s">
        <v>476</v>
      </c>
      <c r="Z3003" s="66" t="s">
        <v>469</v>
      </c>
      <c r="AA3003" s="66" t="str">
        <f>IF(OR(VLOOKUP(Table1[[#This Row],[sheet]],Prg!$A$7:$F$31,6,FALSE)=Prg!$O$2,VLOOKUP(Table1[[#This Row],[sheet]],Prg!$A$7:$F$31,6,FALSE)=Prg!$O$3),"Yes","No")</f>
        <v>No</v>
      </c>
      <c r="AB3003" s="66">
        <v>2025</v>
      </c>
      <c r="AC3003" s="72">
        <v>18</v>
      </c>
      <c r="AD3003" s="66">
        <f ca="1">IF(ISERROR(VLOOKUP(Table1[[#This Row],[item]],INDIRECT("'"&amp;Table1[[#This Row],[sheet]]&amp;"'!$A$8:$T$42"),Table1[[#This Row],[r]],FALSE)),"",VLOOKUP(Table1[[#This Row],[item]],INDIRECT("'"&amp;Table1[[#This Row],[sheet]]&amp;"'!$A$8:$T$42"),Table1[[#This Row],[r]],FALSE))</f>
        <v>0</v>
      </c>
      <c r="AE3003" s="72" t="str">
        <f>IF(VLOOKUP(Table1[[#This Row],[sheet]],Prg!$A$7:$J$31,10,FALSE)="","",VLOOKUP(Table1[[#This Row],[sheet]],Prg!$A$7:$J$31,10,FALSE)*1)</f>
        <v/>
      </c>
      <c r="AF3003" s="72">
        <f>VLOOKUP(Table1[[#This Row],[sheet]],Prg!$A$7:$J$31,5,FALSE)</f>
        <v>0</v>
      </c>
      <c r="AG3003" s="72">
        <f>ROW()</f>
        <v>3003</v>
      </c>
    </row>
    <row r="3004" spans="24:33" hidden="1" x14ac:dyDescent="0.3">
      <c r="X3004" s="66">
        <v>17</v>
      </c>
      <c r="Y3004" s="66" t="s">
        <v>483</v>
      </c>
      <c r="Z3004" s="66" t="s">
        <v>470</v>
      </c>
      <c r="AA3004" s="66" t="str">
        <f>IF(OR(VLOOKUP(Table1[[#This Row],[sheet]],Prg!$A$7:$F$31,6,FALSE)=Prg!$O$2,VLOOKUP(Table1[[#This Row],[sheet]],Prg!$A$7:$F$31,6,FALSE)=Prg!$O$3),"Yes","No")</f>
        <v>No</v>
      </c>
      <c r="AB3004" s="66">
        <v>2025</v>
      </c>
      <c r="AC3004" s="72">
        <v>18</v>
      </c>
      <c r="AD3004" s="66">
        <f ca="1">IF(ISERROR(VLOOKUP(Table1[[#This Row],[item]],INDIRECT("'"&amp;Table1[[#This Row],[sheet]]&amp;"'!$A$8:$T$42"),Table1[[#This Row],[r]],FALSE)),"",VLOOKUP(Table1[[#This Row],[item]],INDIRECT("'"&amp;Table1[[#This Row],[sheet]]&amp;"'!$A$8:$T$42"),Table1[[#This Row],[r]],FALSE))</f>
        <v>0</v>
      </c>
      <c r="AE3004" s="72" t="str">
        <f>IF(VLOOKUP(Table1[[#This Row],[sheet]],Prg!$A$7:$J$31,10,FALSE)="","",VLOOKUP(Table1[[#This Row],[sheet]],Prg!$A$7:$J$31,10,FALSE)*1)</f>
        <v/>
      </c>
      <c r="AF3004" s="72">
        <f>VLOOKUP(Table1[[#This Row],[sheet]],Prg!$A$7:$J$31,5,FALSE)</f>
        <v>0</v>
      </c>
      <c r="AG3004" s="72">
        <f>ROW()</f>
        <v>3004</v>
      </c>
    </row>
    <row r="3005" spans="24:33" hidden="1" x14ac:dyDescent="0.3">
      <c r="X3005" s="66">
        <v>17</v>
      </c>
      <c r="Y3005" s="66" t="s">
        <v>484</v>
      </c>
      <c r="Z3005" s="66" t="s">
        <v>471</v>
      </c>
      <c r="AA3005" s="66" t="str">
        <f>IF(OR(VLOOKUP(Table1[[#This Row],[sheet]],Prg!$A$7:$F$31,6,FALSE)=Prg!$O$2,VLOOKUP(Table1[[#This Row],[sheet]],Prg!$A$7:$F$31,6,FALSE)=Prg!$O$3),"Yes","No")</f>
        <v>No</v>
      </c>
      <c r="AB3005" s="66">
        <v>2025</v>
      </c>
      <c r="AC3005" s="72">
        <v>18</v>
      </c>
      <c r="AD3005" s="66">
        <f ca="1">IF(ISERROR(VLOOKUP(Table1[[#This Row],[item]],INDIRECT("'"&amp;Table1[[#This Row],[sheet]]&amp;"'!$A$8:$T$42"),Table1[[#This Row],[r]],FALSE)),"",VLOOKUP(Table1[[#This Row],[item]],INDIRECT("'"&amp;Table1[[#This Row],[sheet]]&amp;"'!$A$8:$T$42"),Table1[[#This Row],[r]],FALSE))</f>
        <v>0</v>
      </c>
      <c r="AE3005" s="72" t="str">
        <f>IF(VLOOKUP(Table1[[#This Row],[sheet]],Prg!$A$7:$J$31,10,FALSE)="","",VLOOKUP(Table1[[#This Row],[sheet]],Prg!$A$7:$J$31,10,FALSE)*1)</f>
        <v/>
      </c>
      <c r="AF3005" s="72">
        <f>VLOOKUP(Table1[[#This Row],[sheet]],Prg!$A$7:$J$31,5,FALSE)</f>
        <v>0</v>
      </c>
      <c r="AG3005" s="72">
        <f>ROW()</f>
        <v>3005</v>
      </c>
    </row>
    <row r="3006" spans="24:33" hidden="1" x14ac:dyDescent="0.3">
      <c r="X3006" s="66">
        <v>17</v>
      </c>
      <c r="Y3006" s="66" t="s">
        <v>485</v>
      </c>
      <c r="Z3006" s="66" t="s">
        <v>472</v>
      </c>
      <c r="AA3006" s="66" t="str">
        <f>IF(OR(VLOOKUP(Table1[[#This Row],[sheet]],Prg!$A$7:$F$31,6,FALSE)=Prg!$O$2,VLOOKUP(Table1[[#This Row],[sheet]],Prg!$A$7:$F$31,6,FALSE)=Prg!$O$3),"Yes","No")</f>
        <v>No</v>
      </c>
      <c r="AB3006" s="66">
        <v>2025</v>
      </c>
      <c r="AC3006" s="72">
        <v>18</v>
      </c>
      <c r="AD3006" s="66">
        <f ca="1">IF(ISERROR(VLOOKUP(Table1[[#This Row],[item]],INDIRECT("'"&amp;Table1[[#This Row],[sheet]]&amp;"'!$A$8:$T$42"),Table1[[#This Row],[r]],FALSE)),"",VLOOKUP(Table1[[#This Row],[item]],INDIRECT("'"&amp;Table1[[#This Row],[sheet]]&amp;"'!$A$8:$T$42"),Table1[[#This Row],[r]],FALSE))</f>
        <v>0</v>
      </c>
      <c r="AE3006" s="72" t="str">
        <f>IF(VLOOKUP(Table1[[#This Row],[sheet]],Prg!$A$7:$J$31,10,FALSE)="","",VLOOKUP(Table1[[#This Row],[sheet]],Prg!$A$7:$J$31,10,FALSE)*1)</f>
        <v/>
      </c>
      <c r="AF3006" s="72">
        <f>VLOOKUP(Table1[[#This Row],[sheet]],Prg!$A$7:$J$31,5,FALSE)</f>
        <v>0</v>
      </c>
      <c r="AG3006" s="72">
        <f>ROW()</f>
        <v>3006</v>
      </c>
    </row>
    <row r="3007" spans="24:33" hidden="1" x14ac:dyDescent="0.3">
      <c r="X3007" s="66">
        <v>17</v>
      </c>
      <c r="Y3007" s="66" t="s">
        <v>486</v>
      </c>
      <c r="Z3007" s="66" t="s">
        <v>31</v>
      </c>
      <c r="AA3007" s="66" t="str">
        <f>IF(OR(VLOOKUP(Table1[[#This Row],[sheet]],Prg!$A$7:$F$31,6,FALSE)=Prg!$O$2,VLOOKUP(Table1[[#This Row],[sheet]],Prg!$A$7:$F$31,6,FALSE)=Prg!$O$3),"Yes","No")</f>
        <v>No</v>
      </c>
      <c r="AB3007" s="66">
        <v>2025</v>
      </c>
      <c r="AC3007" s="72">
        <v>18</v>
      </c>
      <c r="AD3007" s="66">
        <f ca="1">IF(ISERROR(VLOOKUP(Table1[[#This Row],[item]],INDIRECT("'"&amp;Table1[[#This Row],[sheet]]&amp;"'!$A$8:$T$42"),Table1[[#This Row],[r]],FALSE)),"",VLOOKUP(Table1[[#This Row],[item]],INDIRECT("'"&amp;Table1[[#This Row],[sheet]]&amp;"'!$A$8:$T$42"),Table1[[#This Row],[r]],FALSE))</f>
        <v>0</v>
      </c>
      <c r="AE3007" s="72" t="str">
        <f>IF(VLOOKUP(Table1[[#This Row],[sheet]],Prg!$A$7:$J$31,10,FALSE)="","",VLOOKUP(Table1[[#This Row],[sheet]],Prg!$A$7:$J$31,10,FALSE)*1)</f>
        <v/>
      </c>
      <c r="AF3007" s="72">
        <f>VLOOKUP(Table1[[#This Row],[sheet]],Prg!$A$7:$J$31,5,FALSE)</f>
        <v>0</v>
      </c>
      <c r="AG3007" s="72">
        <f>ROW()</f>
        <v>3007</v>
      </c>
    </row>
    <row r="3008" spans="24:33" hidden="1" x14ac:dyDescent="0.3">
      <c r="X3008" s="66">
        <v>17</v>
      </c>
      <c r="Y3008" s="70" t="s">
        <v>487</v>
      </c>
      <c r="Z3008" s="70" t="s">
        <v>12</v>
      </c>
      <c r="AA3008" s="70" t="str">
        <f>IF(OR(VLOOKUP(Table1[[#This Row],[sheet]],Prg!$A$7:$F$31,6,FALSE)=Prg!$O$2,VLOOKUP(Table1[[#This Row],[sheet]],Prg!$A$7:$F$31,6,FALSE)=Prg!$O$3),"Yes","No")</f>
        <v>No</v>
      </c>
      <c r="AB3008" s="70">
        <v>2026</v>
      </c>
      <c r="AC3008" s="72">
        <v>19</v>
      </c>
      <c r="AD3008" s="66">
        <f ca="1">IF(ISERROR(VLOOKUP(Table1[[#This Row],[item]],INDIRECT("'"&amp;Table1[[#This Row],[sheet]]&amp;"'!$A$8:$T$42"),Table1[[#This Row],[r]],FALSE)),"",VLOOKUP(Table1[[#This Row],[item]],INDIRECT("'"&amp;Table1[[#This Row],[sheet]]&amp;"'!$A$8:$T$42"),Table1[[#This Row],[r]],FALSE))</f>
        <v>0</v>
      </c>
      <c r="AE3008" s="72" t="str">
        <f>IF(VLOOKUP(Table1[[#This Row],[sheet]],Prg!$A$7:$J$31,10,FALSE)="","",VLOOKUP(Table1[[#This Row],[sheet]],Prg!$A$7:$J$31,10,FALSE)*1)</f>
        <v/>
      </c>
      <c r="AF3008" s="72">
        <f>VLOOKUP(Table1[[#This Row],[sheet]],Prg!$A$7:$J$31,5,FALSE)</f>
        <v>0</v>
      </c>
      <c r="AG3008" s="72">
        <f>ROW()</f>
        <v>3008</v>
      </c>
    </row>
    <row r="3009" spans="24:33" hidden="1" x14ac:dyDescent="0.3">
      <c r="X3009" s="66">
        <v>17</v>
      </c>
      <c r="Y3009" s="66" t="s">
        <v>488</v>
      </c>
      <c r="Z3009" s="66" t="s">
        <v>13</v>
      </c>
      <c r="AA3009" s="66" t="str">
        <f>IF(OR(VLOOKUP(Table1[[#This Row],[sheet]],Prg!$A$7:$F$31,6,FALSE)=Prg!$O$2,VLOOKUP(Table1[[#This Row],[sheet]],Prg!$A$7:$F$31,6,FALSE)=Prg!$O$3),"Yes","No")</f>
        <v>No</v>
      </c>
      <c r="AB3009" s="66">
        <v>2026</v>
      </c>
      <c r="AC3009" s="72">
        <v>19</v>
      </c>
      <c r="AD3009" s="66">
        <f ca="1">IF(ISERROR(VLOOKUP(Table1[[#This Row],[item]],INDIRECT("'"&amp;Table1[[#This Row],[sheet]]&amp;"'!$A$8:$T$42"),Table1[[#This Row],[r]],FALSE)),"",VLOOKUP(Table1[[#This Row],[item]],INDIRECT("'"&amp;Table1[[#This Row],[sheet]]&amp;"'!$A$8:$T$42"),Table1[[#This Row],[r]],FALSE))</f>
        <v>0</v>
      </c>
      <c r="AE3009" s="72" t="str">
        <f>IF(VLOOKUP(Table1[[#This Row],[sheet]],Prg!$A$7:$J$31,10,FALSE)="","",VLOOKUP(Table1[[#This Row],[sheet]],Prg!$A$7:$J$31,10,FALSE)*1)</f>
        <v/>
      </c>
      <c r="AF3009" s="72">
        <f>VLOOKUP(Table1[[#This Row],[sheet]],Prg!$A$7:$J$31,5,FALSE)</f>
        <v>0</v>
      </c>
      <c r="AG3009" s="72">
        <f>ROW()</f>
        <v>3009</v>
      </c>
    </row>
    <row r="3010" spans="24:33" hidden="1" x14ac:dyDescent="0.3">
      <c r="X3010" s="66">
        <v>17</v>
      </c>
      <c r="Y3010" s="66" t="s">
        <v>489</v>
      </c>
      <c r="Z3010" s="66" t="s">
        <v>14</v>
      </c>
      <c r="AA3010" s="66" t="str">
        <f>IF(OR(VLOOKUP(Table1[[#This Row],[sheet]],Prg!$A$7:$F$31,6,FALSE)=Prg!$O$2,VLOOKUP(Table1[[#This Row],[sheet]],Prg!$A$7:$F$31,6,FALSE)=Prg!$O$3),"Yes","No")</f>
        <v>No</v>
      </c>
      <c r="AB3010" s="66">
        <v>2026</v>
      </c>
      <c r="AC3010" s="72">
        <v>19</v>
      </c>
      <c r="AD3010" s="66">
        <f ca="1">IF(ISERROR(VLOOKUP(Table1[[#This Row],[item]],INDIRECT("'"&amp;Table1[[#This Row],[sheet]]&amp;"'!$A$8:$T$42"),Table1[[#This Row],[r]],FALSE)),"",VLOOKUP(Table1[[#This Row],[item]],INDIRECT("'"&amp;Table1[[#This Row],[sheet]]&amp;"'!$A$8:$T$42"),Table1[[#This Row],[r]],FALSE))</f>
        <v>0</v>
      </c>
      <c r="AE3010" s="72" t="str">
        <f>IF(VLOOKUP(Table1[[#This Row],[sheet]],Prg!$A$7:$J$31,10,FALSE)="","",VLOOKUP(Table1[[#This Row],[sheet]],Prg!$A$7:$J$31,10,FALSE)*1)</f>
        <v/>
      </c>
      <c r="AF3010" s="72">
        <f>VLOOKUP(Table1[[#This Row],[sheet]],Prg!$A$7:$J$31,5,FALSE)</f>
        <v>0</v>
      </c>
      <c r="AG3010" s="72">
        <f>ROW()</f>
        <v>3010</v>
      </c>
    </row>
    <row r="3011" spans="24:33" hidden="1" x14ac:dyDescent="0.3">
      <c r="X3011" s="66">
        <v>17</v>
      </c>
      <c r="Y3011" s="66" t="s">
        <v>490</v>
      </c>
      <c r="Z3011" s="66" t="s">
        <v>464</v>
      </c>
      <c r="AA3011" s="66" t="str">
        <f>IF(OR(VLOOKUP(Table1[[#This Row],[sheet]],Prg!$A$7:$F$31,6,FALSE)=Prg!$O$2,VLOOKUP(Table1[[#This Row],[sheet]],Prg!$A$7:$F$31,6,FALSE)=Prg!$O$3),"Yes","No")</f>
        <v>No</v>
      </c>
      <c r="AB3011" s="66">
        <v>2026</v>
      </c>
      <c r="AC3011" s="72">
        <v>19</v>
      </c>
      <c r="AD3011" s="66">
        <f ca="1">IF(ISERROR(VLOOKUP(Table1[[#This Row],[item]],INDIRECT("'"&amp;Table1[[#This Row],[sheet]]&amp;"'!$A$8:$T$42"),Table1[[#This Row],[r]],FALSE)),"",VLOOKUP(Table1[[#This Row],[item]],INDIRECT("'"&amp;Table1[[#This Row],[sheet]]&amp;"'!$A$8:$T$42"),Table1[[#This Row],[r]],FALSE))</f>
        <v>0</v>
      </c>
      <c r="AE3011" s="72" t="str">
        <f>IF(VLOOKUP(Table1[[#This Row],[sheet]],Prg!$A$7:$J$31,10,FALSE)="","",VLOOKUP(Table1[[#This Row],[sheet]],Prg!$A$7:$J$31,10,FALSE)*1)</f>
        <v/>
      </c>
      <c r="AF3011" s="72">
        <f>VLOOKUP(Table1[[#This Row],[sheet]],Prg!$A$7:$J$31,5,FALSE)</f>
        <v>0</v>
      </c>
      <c r="AG3011" s="72">
        <f>ROW()</f>
        <v>3011</v>
      </c>
    </row>
    <row r="3012" spans="24:33" hidden="1" x14ac:dyDescent="0.3">
      <c r="X3012" s="66">
        <v>17</v>
      </c>
      <c r="Y3012" s="66" t="s">
        <v>491</v>
      </c>
      <c r="Z3012" s="66" t="s">
        <v>15</v>
      </c>
      <c r="AA3012" s="66" t="str">
        <f>IF(OR(VLOOKUP(Table1[[#This Row],[sheet]],Prg!$A$7:$F$31,6,FALSE)=Prg!$O$2,VLOOKUP(Table1[[#This Row],[sheet]],Prg!$A$7:$F$31,6,FALSE)=Prg!$O$3),"Yes","No")</f>
        <v>No</v>
      </c>
      <c r="AB3012" s="66">
        <v>2026</v>
      </c>
      <c r="AC3012" s="72">
        <v>19</v>
      </c>
      <c r="AD3012" s="66">
        <f ca="1">IF(ISERROR(VLOOKUP(Table1[[#This Row],[item]],INDIRECT("'"&amp;Table1[[#This Row],[sheet]]&amp;"'!$A$8:$T$42"),Table1[[#This Row],[r]],FALSE)),"",VLOOKUP(Table1[[#This Row],[item]],INDIRECT("'"&amp;Table1[[#This Row],[sheet]]&amp;"'!$A$8:$T$42"),Table1[[#This Row],[r]],FALSE))</f>
        <v>0</v>
      </c>
      <c r="AE3012" s="72" t="str">
        <f>IF(VLOOKUP(Table1[[#This Row],[sheet]],Prg!$A$7:$J$31,10,FALSE)="","",VLOOKUP(Table1[[#This Row],[sheet]],Prg!$A$7:$J$31,10,FALSE)*1)</f>
        <v/>
      </c>
      <c r="AF3012" s="72">
        <f>VLOOKUP(Table1[[#This Row],[sheet]],Prg!$A$7:$J$31,5,FALSE)</f>
        <v>0</v>
      </c>
      <c r="AG3012" s="72">
        <f>ROW()</f>
        <v>3012</v>
      </c>
    </row>
    <row r="3013" spans="24:33" hidden="1" x14ac:dyDescent="0.3">
      <c r="X3013" s="66">
        <v>17</v>
      </c>
      <c r="Y3013" s="66" t="s">
        <v>492</v>
      </c>
      <c r="Z3013" s="66" t="s">
        <v>16</v>
      </c>
      <c r="AA3013" s="66" t="str">
        <f>IF(OR(VLOOKUP(Table1[[#This Row],[sheet]],Prg!$A$7:$F$31,6,FALSE)=Prg!$O$2,VLOOKUP(Table1[[#This Row],[sheet]],Prg!$A$7:$F$31,6,FALSE)=Prg!$O$3),"Yes","No")</f>
        <v>No</v>
      </c>
      <c r="AB3013" s="66">
        <v>2026</v>
      </c>
      <c r="AC3013" s="72">
        <v>19</v>
      </c>
      <c r="AD3013" s="66">
        <f ca="1">IF(ISERROR(VLOOKUP(Table1[[#This Row],[item]],INDIRECT("'"&amp;Table1[[#This Row],[sheet]]&amp;"'!$A$8:$T$42"),Table1[[#This Row],[r]],FALSE)),"",VLOOKUP(Table1[[#This Row],[item]],INDIRECT("'"&amp;Table1[[#This Row],[sheet]]&amp;"'!$A$8:$T$42"),Table1[[#This Row],[r]],FALSE))</f>
        <v>0</v>
      </c>
      <c r="AE3013" s="72" t="str">
        <f>IF(VLOOKUP(Table1[[#This Row],[sheet]],Prg!$A$7:$J$31,10,FALSE)="","",VLOOKUP(Table1[[#This Row],[sheet]],Prg!$A$7:$J$31,10,FALSE)*1)</f>
        <v/>
      </c>
      <c r="AF3013" s="72">
        <f>VLOOKUP(Table1[[#This Row],[sheet]],Prg!$A$7:$J$31,5,FALSE)</f>
        <v>0</v>
      </c>
      <c r="AG3013" s="72">
        <f>ROW()</f>
        <v>3013</v>
      </c>
    </row>
    <row r="3014" spans="24:33" hidden="1" x14ac:dyDescent="0.3">
      <c r="X3014" s="66">
        <v>17</v>
      </c>
      <c r="Y3014" s="66" t="s">
        <v>493</v>
      </c>
      <c r="Z3014" s="66" t="s">
        <v>17</v>
      </c>
      <c r="AA3014" s="66" t="str">
        <f>IF(OR(VLOOKUP(Table1[[#This Row],[sheet]],Prg!$A$7:$F$31,6,FALSE)=Prg!$O$2,VLOOKUP(Table1[[#This Row],[sheet]],Prg!$A$7:$F$31,6,FALSE)=Prg!$O$3),"Yes","No")</f>
        <v>No</v>
      </c>
      <c r="AB3014" s="66">
        <v>2026</v>
      </c>
      <c r="AC3014" s="72">
        <v>19</v>
      </c>
      <c r="AD3014" s="66">
        <f ca="1">IF(ISERROR(VLOOKUP(Table1[[#This Row],[item]],INDIRECT("'"&amp;Table1[[#This Row],[sheet]]&amp;"'!$A$8:$T$42"),Table1[[#This Row],[r]],FALSE)),"",VLOOKUP(Table1[[#This Row],[item]],INDIRECT("'"&amp;Table1[[#This Row],[sheet]]&amp;"'!$A$8:$T$42"),Table1[[#This Row],[r]],FALSE))</f>
        <v>0</v>
      </c>
      <c r="AE3014" s="72" t="str">
        <f>IF(VLOOKUP(Table1[[#This Row],[sheet]],Prg!$A$7:$J$31,10,FALSE)="","",VLOOKUP(Table1[[#This Row],[sheet]],Prg!$A$7:$J$31,10,FALSE)*1)</f>
        <v/>
      </c>
      <c r="AF3014" s="72">
        <f>VLOOKUP(Table1[[#This Row],[sheet]],Prg!$A$7:$J$31,5,FALSE)</f>
        <v>0</v>
      </c>
      <c r="AG3014" s="72">
        <f>ROW()</f>
        <v>3014</v>
      </c>
    </row>
    <row r="3015" spans="24:33" hidden="1" x14ac:dyDescent="0.3">
      <c r="X3015" s="66">
        <v>17</v>
      </c>
      <c r="Y3015" s="66" t="s">
        <v>494</v>
      </c>
      <c r="Z3015" s="66" t="s">
        <v>465</v>
      </c>
      <c r="AA3015" s="66" t="str">
        <f>IF(OR(VLOOKUP(Table1[[#This Row],[sheet]],Prg!$A$7:$F$31,6,FALSE)=Prg!$O$2,VLOOKUP(Table1[[#This Row],[sheet]],Prg!$A$7:$F$31,6,FALSE)=Prg!$O$3),"Yes","No")</f>
        <v>No</v>
      </c>
      <c r="AB3015" s="66">
        <v>2026</v>
      </c>
      <c r="AC3015" s="72">
        <v>19</v>
      </c>
      <c r="AD3015" s="66">
        <f ca="1">IF(ISERROR(VLOOKUP(Table1[[#This Row],[item]],INDIRECT("'"&amp;Table1[[#This Row],[sheet]]&amp;"'!$A$8:$T$42"),Table1[[#This Row],[r]],FALSE)),"",VLOOKUP(Table1[[#This Row],[item]],INDIRECT("'"&amp;Table1[[#This Row],[sheet]]&amp;"'!$A$8:$T$42"),Table1[[#This Row],[r]],FALSE))</f>
        <v>0</v>
      </c>
      <c r="AE3015" s="72" t="str">
        <f>IF(VLOOKUP(Table1[[#This Row],[sheet]],Prg!$A$7:$J$31,10,FALSE)="","",VLOOKUP(Table1[[#This Row],[sheet]],Prg!$A$7:$J$31,10,FALSE)*1)</f>
        <v/>
      </c>
      <c r="AF3015" s="72">
        <f>VLOOKUP(Table1[[#This Row],[sheet]],Prg!$A$7:$J$31,5,FALSE)</f>
        <v>0</v>
      </c>
      <c r="AG3015" s="72">
        <f>ROW()</f>
        <v>3015</v>
      </c>
    </row>
    <row r="3016" spans="24:33" hidden="1" x14ac:dyDescent="0.3">
      <c r="X3016" s="66">
        <v>17</v>
      </c>
      <c r="Y3016" s="66" t="s">
        <v>495</v>
      </c>
      <c r="Z3016" s="66" t="s">
        <v>18</v>
      </c>
      <c r="AA3016" s="66" t="str">
        <f>IF(OR(VLOOKUP(Table1[[#This Row],[sheet]],Prg!$A$7:$F$31,6,FALSE)=Prg!$O$2,VLOOKUP(Table1[[#This Row],[sheet]],Prg!$A$7:$F$31,6,FALSE)=Prg!$O$3),"Yes","No")</f>
        <v>No</v>
      </c>
      <c r="AB3016" s="66">
        <v>2026</v>
      </c>
      <c r="AC3016" s="72">
        <v>19</v>
      </c>
      <c r="AD3016" s="66">
        <f ca="1">IF(ISERROR(VLOOKUP(Table1[[#This Row],[item]],INDIRECT("'"&amp;Table1[[#This Row],[sheet]]&amp;"'!$A$8:$T$42"),Table1[[#This Row],[r]],FALSE)),"",VLOOKUP(Table1[[#This Row],[item]],INDIRECT("'"&amp;Table1[[#This Row],[sheet]]&amp;"'!$A$8:$T$42"),Table1[[#This Row],[r]],FALSE))</f>
        <v>0</v>
      </c>
      <c r="AE3016" s="72" t="str">
        <f>IF(VLOOKUP(Table1[[#This Row],[sheet]],Prg!$A$7:$J$31,10,FALSE)="","",VLOOKUP(Table1[[#This Row],[sheet]],Prg!$A$7:$J$31,10,FALSE)*1)</f>
        <v/>
      </c>
      <c r="AF3016" s="72">
        <f>VLOOKUP(Table1[[#This Row],[sheet]],Prg!$A$7:$J$31,5,FALSE)</f>
        <v>0</v>
      </c>
      <c r="AG3016" s="72">
        <f>ROW()</f>
        <v>3016</v>
      </c>
    </row>
    <row r="3017" spans="24:33" hidden="1" x14ac:dyDescent="0.3">
      <c r="X3017" s="66">
        <v>17</v>
      </c>
      <c r="Y3017" s="66" t="s">
        <v>496</v>
      </c>
      <c r="Z3017" s="66" t="s">
        <v>19</v>
      </c>
      <c r="AA3017" s="66" t="str">
        <f>IF(OR(VLOOKUP(Table1[[#This Row],[sheet]],Prg!$A$7:$F$31,6,FALSE)=Prg!$O$2,VLOOKUP(Table1[[#This Row],[sheet]],Prg!$A$7:$F$31,6,FALSE)=Prg!$O$3),"Yes","No")</f>
        <v>No</v>
      </c>
      <c r="AB3017" s="66">
        <v>2026</v>
      </c>
      <c r="AC3017" s="72">
        <v>19</v>
      </c>
      <c r="AD3017" s="66">
        <f ca="1">IF(ISERROR(VLOOKUP(Table1[[#This Row],[item]],INDIRECT("'"&amp;Table1[[#This Row],[sheet]]&amp;"'!$A$8:$T$42"),Table1[[#This Row],[r]],FALSE)),"",VLOOKUP(Table1[[#This Row],[item]],INDIRECT("'"&amp;Table1[[#This Row],[sheet]]&amp;"'!$A$8:$T$42"),Table1[[#This Row],[r]],FALSE))</f>
        <v>0</v>
      </c>
      <c r="AE3017" s="72" t="str">
        <f>IF(VLOOKUP(Table1[[#This Row],[sheet]],Prg!$A$7:$J$31,10,FALSE)="","",VLOOKUP(Table1[[#This Row],[sheet]],Prg!$A$7:$J$31,10,FALSE)*1)</f>
        <v/>
      </c>
      <c r="AF3017" s="72">
        <f>VLOOKUP(Table1[[#This Row],[sheet]],Prg!$A$7:$J$31,5,FALSE)</f>
        <v>0</v>
      </c>
      <c r="AG3017" s="72">
        <f>ROW()</f>
        <v>3017</v>
      </c>
    </row>
    <row r="3018" spans="24:33" hidden="1" x14ac:dyDescent="0.3">
      <c r="X3018" s="66">
        <v>17</v>
      </c>
      <c r="Y3018" s="66" t="s">
        <v>497</v>
      </c>
      <c r="Z3018" s="66" t="s">
        <v>20</v>
      </c>
      <c r="AA3018" s="66" t="str">
        <f>IF(OR(VLOOKUP(Table1[[#This Row],[sheet]],Prg!$A$7:$F$31,6,FALSE)=Prg!$O$2,VLOOKUP(Table1[[#This Row],[sheet]],Prg!$A$7:$F$31,6,FALSE)=Prg!$O$3),"Yes","No")</f>
        <v>No</v>
      </c>
      <c r="AB3018" s="66">
        <v>2026</v>
      </c>
      <c r="AC3018" s="72">
        <v>19</v>
      </c>
      <c r="AD3018" s="66">
        <f ca="1">IF(ISERROR(VLOOKUP(Table1[[#This Row],[item]],INDIRECT("'"&amp;Table1[[#This Row],[sheet]]&amp;"'!$A$8:$T$42"),Table1[[#This Row],[r]],FALSE)),"",VLOOKUP(Table1[[#This Row],[item]],INDIRECT("'"&amp;Table1[[#This Row],[sheet]]&amp;"'!$A$8:$T$42"),Table1[[#This Row],[r]],FALSE))</f>
        <v>0</v>
      </c>
      <c r="AE3018" s="72" t="str">
        <f>IF(VLOOKUP(Table1[[#This Row],[sheet]],Prg!$A$7:$J$31,10,FALSE)="","",VLOOKUP(Table1[[#This Row],[sheet]],Prg!$A$7:$J$31,10,FALSE)*1)</f>
        <v/>
      </c>
      <c r="AF3018" s="72">
        <f>VLOOKUP(Table1[[#This Row],[sheet]],Prg!$A$7:$J$31,5,FALSE)</f>
        <v>0</v>
      </c>
      <c r="AG3018" s="72">
        <f>ROW()</f>
        <v>3018</v>
      </c>
    </row>
    <row r="3019" spans="24:33" hidden="1" x14ac:dyDescent="0.3">
      <c r="X3019" s="66">
        <v>17</v>
      </c>
      <c r="Y3019" s="66" t="s">
        <v>498</v>
      </c>
      <c r="Z3019" s="66" t="s">
        <v>466</v>
      </c>
      <c r="AA3019" s="66" t="str">
        <f>IF(OR(VLOOKUP(Table1[[#This Row],[sheet]],Prg!$A$7:$F$31,6,FALSE)=Prg!$O$2,VLOOKUP(Table1[[#This Row],[sheet]],Prg!$A$7:$F$31,6,FALSE)=Prg!$O$3),"Yes","No")</f>
        <v>No</v>
      </c>
      <c r="AB3019" s="66">
        <v>2026</v>
      </c>
      <c r="AC3019" s="72">
        <v>19</v>
      </c>
      <c r="AD3019" s="66">
        <f ca="1">IF(ISERROR(VLOOKUP(Table1[[#This Row],[item]],INDIRECT("'"&amp;Table1[[#This Row],[sheet]]&amp;"'!$A$8:$T$42"),Table1[[#This Row],[r]],FALSE)),"",VLOOKUP(Table1[[#This Row],[item]],INDIRECT("'"&amp;Table1[[#This Row],[sheet]]&amp;"'!$A$8:$T$42"),Table1[[#This Row],[r]],FALSE))</f>
        <v>0</v>
      </c>
      <c r="AE3019" s="72" t="str">
        <f>IF(VLOOKUP(Table1[[#This Row],[sheet]],Prg!$A$7:$J$31,10,FALSE)="","",VLOOKUP(Table1[[#This Row],[sheet]],Prg!$A$7:$J$31,10,FALSE)*1)</f>
        <v/>
      </c>
      <c r="AF3019" s="72">
        <f>VLOOKUP(Table1[[#This Row],[sheet]],Prg!$A$7:$J$31,5,FALSE)</f>
        <v>0</v>
      </c>
      <c r="AG3019" s="72">
        <f>ROW()</f>
        <v>3019</v>
      </c>
    </row>
    <row r="3020" spans="24:33" hidden="1" x14ac:dyDescent="0.3">
      <c r="X3020" s="66">
        <v>17</v>
      </c>
      <c r="Y3020" s="66" t="s">
        <v>499</v>
      </c>
      <c r="Z3020" s="66" t="s">
        <v>21</v>
      </c>
      <c r="AA3020" s="66" t="str">
        <f>IF(OR(VLOOKUP(Table1[[#This Row],[sheet]],Prg!$A$7:$F$31,6,FALSE)=Prg!$O$2,VLOOKUP(Table1[[#This Row],[sheet]],Prg!$A$7:$F$31,6,FALSE)=Prg!$O$3),"Yes","No")</f>
        <v>No</v>
      </c>
      <c r="AB3020" s="66">
        <v>2026</v>
      </c>
      <c r="AC3020" s="72">
        <v>19</v>
      </c>
      <c r="AD3020" s="66">
        <f ca="1">IF(ISERROR(VLOOKUP(Table1[[#This Row],[item]],INDIRECT("'"&amp;Table1[[#This Row],[sheet]]&amp;"'!$A$8:$T$42"),Table1[[#This Row],[r]],FALSE)),"",VLOOKUP(Table1[[#This Row],[item]],INDIRECT("'"&amp;Table1[[#This Row],[sheet]]&amp;"'!$A$8:$T$42"),Table1[[#This Row],[r]],FALSE))</f>
        <v>0</v>
      </c>
      <c r="AE3020" s="72" t="str">
        <f>IF(VLOOKUP(Table1[[#This Row],[sheet]],Prg!$A$7:$J$31,10,FALSE)="","",VLOOKUP(Table1[[#This Row],[sheet]],Prg!$A$7:$J$31,10,FALSE)*1)</f>
        <v/>
      </c>
      <c r="AF3020" s="72">
        <f>VLOOKUP(Table1[[#This Row],[sheet]],Prg!$A$7:$J$31,5,FALSE)</f>
        <v>0</v>
      </c>
      <c r="AG3020" s="72">
        <f>ROW()</f>
        <v>3020</v>
      </c>
    </row>
    <row r="3021" spans="24:33" hidden="1" x14ac:dyDescent="0.3">
      <c r="X3021" s="66">
        <v>17</v>
      </c>
      <c r="Y3021" s="66" t="s">
        <v>500</v>
      </c>
      <c r="Z3021" s="66" t="s">
        <v>22</v>
      </c>
      <c r="AA3021" s="66" t="str">
        <f>IF(OR(VLOOKUP(Table1[[#This Row],[sheet]],Prg!$A$7:$F$31,6,FALSE)=Prg!$O$2,VLOOKUP(Table1[[#This Row],[sheet]],Prg!$A$7:$F$31,6,FALSE)=Prg!$O$3),"Yes","No")</f>
        <v>No</v>
      </c>
      <c r="AB3021" s="66">
        <v>2026</v>
      </c>
      <c r="AC3021" s="72">
        <v>19</v>
      </c>
      <c r="AD3021" s="66">
        <f ca="1">IF(ISERROR(VLOOKUP(Table1[[#This Row],[item]],INDIRECT("'"&amp;Table1[[#This Row],[sheet]]&amp;"'!$A$8:$T$42"),Table1[[#This Row],[r]],FALSE)),"",VLOOKUP(Table1[[#This Row],[item]],INDIRECT("'"&amp;Table1[[#This Row],[sheet]]&amp;"'!$A$8:$T$42"),Table1[[#This Row],[r]],FALSE))</f>
        <v>0</v>
      </c>
      <c r="AE3021" s="72" t="str">
        <f>IF(VLOOKUP(Table1[[#This Row],[sheet]],Prg!$A$7:$J$31,10,FALSE)="","",VLOOKUP(Table1[[#This Row],[sheet]],Prg!$A$7:$J$31,10,FALSE)*1)</f>
        <v/>
      </c>
      <c r="AF3021" s="72">
        <f>VLOOKUP(Table1[[#This Row],[sheet]],Prg!$A$7:$J$31,5,FALSE)</f>
        <v>0</v>
      </c>
      <c r="AG3021" s="72">
        <f>ROW()</f>
        <v>3021</v>
      </c>
    </row>
    <row r="3022" spans="24:33" hidden="1" x14ac:dyDescent="0.3">
      <c r="X3022" s="66">
        <v>17</v>
      </c>
      <c r="Y3022" s="66" t="s">
        <v>501</v>
      </c>
      <c r="Z3022" s="66" t="s">
        <v>23</v>
      </c>
      <c r="AA3022" s="66" t="str">
        <f>IF(OR(VLOOKUP(Table1[[#This Row],[sheet]],Prg!$A$7:$F$31,6,FALSE)=Prg!$O$2,VLOOKUP(Table1[[#This Row],[sheet]],Prg!$A$7:$F$31,6,FALSE)=Prg!$O$3),"Yes","No")</f>
        <v>No</v>
      </c>
      <c r="AB3022" s="66">
        <v>2026</v>
      </c>
      <c r="AC3022" s="72">
        <v>19</v>
      </c>
      <c r="AD3022" s="66">
        <f ca="1">IF(ISERROR(VLOOKUP(Table1[[#This Row],[item]],INDIRECT("'"&amp;Table1[[#This Row],[sheet]]&amp;"'!$A$8:$T$42"),Table1[[#This Row],[r]],FALSE)),"",VLOOKUP(Table1[[#This Row],[item]],INDIRECT("'"&amp;Table1[[#This Row],[sheet]]&amp;"'!$A$8:$T$42"),Table1[[#This Row],[r]],FALSE))</f>
        <v>0</v>
      </c>
      <c r="AE3022" s="72" t="str">
        <f>IF(VLOOKUP(Table1[[#This Row],[sheet]],Prg!$A$7:$J$31,10,FALSE)="","",VLOOKUP(Table1[[#This Row],[sheet]],Prg!$A$7:$J$31,10,FALSE)*1)</f>
        <v/>
      </c>
      <c r="AF3022" s="72">
        <f>VLOOKUP(Table1[[#This Row],[sheet]],Prg!$A$7:$J$31,5,FALSE)</f>
        <v>0</v>
      </c>
      <c r="AG3022" s="72">
        <f>ROW()</f>
        <v>3022</v>
      </c>
    </row>
    <row r="3023" spans="24:33" hidden="1" x14ac:dyDescent="0.3">
      <c r="X3023" s="66">
        <v>17</v>
      </c>
      <c r="Y3023" s="66" t="s">
        <v>502</v>
      </c>
      <c r="Z3023" s="66" t="s">
        <v>467</v>
      </c>
      <c r="AA3023" s="66" t="str">
        <f>IF(OR(VLOOKUP(Table1[[#This Row],[sheet]],Prg!$A$7:$F$31,6,FALSE)=Prg!$O$2,VLOOKUP(Table1[[#This Row],[sheet]],Prg!$A$7:$F$31,6,FALSE)=Prg!$O$3),"Yes","No")</f>
        <v>No</v>
      </c>
      <c r="AB3023" s="66">
        <v>2026</v>
      </c>
      <c r="AC3023" s="72">
        <v>19</v>
      </c>
      <c r="AD3023" s="66">
        <f ca="1">IF(ISERROR(VLOOKUP(Table1[[#This Row],[item]],INDIRECT("'"&amp;Table1[[#This Row],[sheet]]&amp;"'!$A$8:$T$42"),Table1[[#This Row],[r]],FALSE)),"",VLOOKUP(Table1[[#This Row],[item]],INDIRECT("'"&amp;Table1[[#This Row],[sheet]]&amp;"'!$A$8:$T$42"),Table1[[#This Row],[r]],FALSE))</f>
        <v>0</v>
      </c>
      <c r="AE3023" s="72" t="str">
        <f>IF(VLOOKUP(Table1[[#This Row],[sheet]],Prg!$A$7:$J$31,10,FALSE)="","",VLOOKUP(Table1[[#This Row],[sheet]],Prg!$A$7:$J$31,10,FALSE)*1)</f>
        <v/>
      </c>
      <c r="AF3023" s="72">
        <f>VLOOKUP(Table1[[#This Row],[sheet]],Prg!$A$7:$J$31,5,FALSE)</f>
        <v>0</v>
      </c>
      <c r="AG3023" s="72">
        <f>ROW()</f>
        <v>3023</v>
      </c>
    </row>
    <row r="3024" spans="24:33" hidden="1" x14ac:dyDescent="0.3">
      <c r="X3024" s="66">
        <v>17</v>
      </c>
      <c r="Y3024" s="66" t="s">
        <v>473</v>
      </c>
      <c r="Z3024" s="66" t="s">
        <v>1</v>
      </c>
      <c r="AA3024" s="66" t="str">
        <f>IF(OR(VLOOKUP(Table1[[#This Row],[sheet]],Prg!$A$7:$F$31,6,FALSE)=Prg!$O$2,VLOOKUP(Table1[[#This Row],[sheet]],Prg!$A$7:$F$31,6,FALSE)=Prg!$O$3),"Yes","No")</f>
        <v>No</v>
      </c>
      <c r="AB3024" s="66">
        <v>2026</v>
      </c>
      <c r="AC3024" s="72">
        <v>19</v>
      </c>
      <c r="AD3024" s="66">
        <f ca="1">IF(ISERROR(VLOOKUP(Table1[[#This Row],[item]],INDIRECT("'"&amp;Table1[[#This Row],[sheet]]&amp;"'!$A$8:$T$42"),Table1[[#This Row],[r]],FALSE)),"",VLOOKUP(Table1[[#This Row],[item]],INDIRECT("'"&amp;Table1[[#This Row],[sheet]]&amp;"'!$A$8:$T$42"),Table1[[#This Row],[r]],FALSE))</f>
        <v>0</v>
      </c>
      <c r="AE3024" s="72" t="str">
        <f>IF(VLOOKUP(Table1[[#This Row],[sheet]],Prg!$A$7:$J$31,10,FALSE)="","",VLOOKUP(Table1[[#This Row],[sheet]],Prg!$A$7:$J$31,10,FALSE)*1)</f>
        <v/>
      </c>
      <c r="AF3024" s="72">
        <f>VLOOKUP(Table1[[#This Row],[sheet]],Prg!$A$7:$J$31,5,FALSE)</f>
        <v>0</v>
      </c>
      <c r="AG3024" s="72">
        <f>ROW()</f>
        <v>3024</v>
      </c>
    </row>
    <row r="3025" spans="24:33" hidden="1" x14ac:dyDescent="0.3">
      <c r="X3025" s="66">
        <v>17</v>
      </c>
      <c r="Y3025" s="66" t="s">
        <v>474</v>
      </c>
      <c r="Z3025" s="66" t="s">
        <v>24</v>
      </c>
      <c r="AA3025" s="66" t="str">
        <f>IF(OR(VLOOKUP(Table1[[#This Row],[sheet]],Prg!$A$7:$F$31,6,FALSE)=Prg!$O$2,VLOOKUP(Table1[[#This Row],[sheet]],Prg!$A$7:$F$31,6,FALSE)=Prg!$O$3),"Yes","No")</f>
        <v>No</v>
      </c>
      <c r="AB3025" s="66">
        <v>2026</v>
      </c>
      <c r="AC3025" s="72">
        <v>19</v>
      </c>
      <c r="AD3025" s="66">
        <f ca="1">IF(ISERROR(VLOOKUP(Table1[[#This Row],[item]],INDIRECT("'"&amp;Table1[[#This Row],[sheet]]&amp;"'!$A$8:$T$42"),Table1[[#This Row],[r]],FALSE)),"",VLOOKUP(Table1[[#This Row],[item]],INDIRECT("'"&amp;Table1[[#This Row],[sheet]]&amp;"'!$A$8:$T$42"),Table1[[#This Row],[r]],FALSE))</f>
        <v>0</v>
      </c>
      <c r="AE3025" s="72" t="str">
        <f>IF(VLOOKUP(Table1[[#This Row],[sheet]],Prg!$A$7:$J$31,10,FALSE)="","",VLOOKUP(Table1[[#This Row],[sheet]],Prg!$A$7:$J$31,10,FALSE)*1)</f>
        <v/>
      </c>
      <c r="AF3025" s="72">
        <f>VLOOKUP(Table1[[#This Row],[sheet]],Prg!$A$7:$J$31,5,FALSE)</f>
        <v>0</v>
      </c>
      <c r="AG3025" s="72">
        <f>ROW()</f>
        <v>3025</v>
      </c>
    </row>
    <row r="3026" spans="24:33" hidden="1" x14ac:dyDescent="0.3">
      <c r="X3026" s="66">
        <v>17</v>
      </c>
      <c r="Y3026" s="66" t="s">
        <v>477</v>
      </c>
      <c r="Z3026" s="66" t="s">
        <v>25</v>
      </c>
      <c r="AA3026" s="66" t="str">
        <f>IF(OR(VLOOKUP(Table1[[#This Row],[sheet]],Prg!$A$7:$F$31,6,FALSE)=Prg!$O$2,VLOOKUP(Table1[[#This Row],[sheet]],Prg!$A$7:$F$31,6,FALSE)=Prg!$O$3),"Yes","No")</f>
        <v>No</v>
      </c>
      <c r="AB3026" s="66">
        <v>2026</v>
      </c>
      <c r="AC3026" s="72">
        <v>19</v>
      </c>
      <c r="AD3026" s="66">
        <f ca="1">IF(ISERROR(VLOOKUP(Table1[[#This Row],[item]],INDIRECT("'"&amp;Table1[[#This Row],[sheet]]&amp;"'!$A$8:$T$42"),Table1[[#This Row],[r]],FALSE)),"",VLOOKUP(Table1[[#This Row],[item]],INDIRECT("'"&amp;Table1[[#This Row],[sheet]]&amp;"'!$A$8:$T$42"),Table1[[#This Row],[r]],FALSE))</f>
        <v>0</v>
      </c>
      <c r="AE3026" s="72" t="str">
        <f>IF(VLOOKUP(Table1[[#This Row],[sheet]],Prg!$A$7:$J$31,10,FALSE)="","",VLOOKUP(Table1[[#This Row],[sheet]],Prg!$A$7:$J$31,10,FALSE)*1)</f>
        <v/>
      </c>
      <c r="AF3026" s="72">
        <f>VLOOKUP(Table1[[#This Row],[sheet]],Prg!$A$7:$J$31,5,FALSE)</f>
        <v>0</v>
      </c>
      <c r="AG3026" s="72">
        <f>ROW()</f>
        <v>3026</v>
      </c>
    </row>
    <row r="3027" spans="24:33" hidden="1" x14ac:dyDescent="0.3">
      <c r="X3027" s="66">
        <v>17</v>
      </c>
      <c r="Y3027" s="66" t="s">
        <v>478</v>
      </c>
      <c r="Z3027" s="66" t="s">
        <v>26</v>
      </c>
      <c r="AA3027" s="66" t="str">
        <f>IF(OR(VLOOKUP(Table1[[#This Row],[sheet]],Prg!$A$7:$F$31,6,FALSE)=Prg!$O$2,VLOOKUP(Table1[[#This Row],[sheet]],Prg!$A$7:$F$31,6,FALSE)=Prg!$O$3),"Yes","No")</f>
        <v>No</v>
      </c>
      <c r="AB3027" s="66">
        <v>2026</v>
      </c>
      <c r="AC3027" s="72">
        <v>19</v>
      </c>
      <c r="AD3027" s="66">
        <f ca="1">IF(ISERROR(VLOOKUP(Table1[[#This Row],[item]],INDIRECT("'"&amp;Table1[[#This Row],[sheet]]&amp;"'!$A$8:$T$42"),Table1[[#This Row],[r]],FALSE)),"",VLOOKUP(Table1[[#This Row],[item]],INDIRECT("'"&amp;Table1[[#This Row],[sheet]]&amp;"'!$A$8:$T$42"),Table1[[#This Row],[r]],FALSE))</f>
        <v>0</v>
      </c>
      <c r="AE3027" s="72" t="str">
        <f>IF(VLOOKUP(Table1[[#This Row],[sheet]],Prg!$A$7:$J$31,10,FALSE)="","",VLOOKUP(Table1[[#This Row],[sheet]],Prg!$A$7:$J$31,10,FALSE)*1)</f>
        <v/>
      </c>
      <c r="AF3027" s="72">
        <f>VLOOKUP(Table1[[#This Row],[sheet]],Prg!$A$7:$J$31,5,FALSE)</f>
        <v>0</v>
      </c>
      <c r="AG3027" s="72">
        <f>ROW()</f>
        <v>3027</v>
      </c>
    </row>
    <row r="3028" spans="24:33" hidden="1" x14ac:dyDescent="0.3">
      <c r="X3028" s="66">
        <v>17</v>
      </c>
      <c r="Y3028" s="66" t="s">
        <v>479</v>
      </c>
      <c r="Z3028" s="66" t="s">
        <v>27</v>
      </c>
      <c r="AA3028" s="66" t="str">
        <f>IF(OR(VLOOKUP(Table1[[#This Row],[sheet]],Prg!$A$7:$F$31,6,FALSE)=Prg!$O$2,VLOOKUP(Table1[[#This Row],[sheet]],Prg!$A$7:$F$31,6,FALSE)=Prg!$O$3),"Yes","No")</f>
        <v>No</v>
      </c>
      <c r="AB3028" s="66">
        <v>2026</v>
      </c>
      <c r="AC3028" s="72">
        <v>19</v>
      </c>
      <c r="AD3028" s="66">
        <f ca="1">IF(ISERROR(VLOOKUP(Table1[[#This Row],[item]],INDIRECT("'"&amp;Table1[[#This Row],[sheet]]&amp;"'!$A$8:$T$42"),Table1[[#This Row],[r]],FALSE)),"",VLOOKUP(Table1[[#This Row],[item]],INDIRECT("'"&amp;Table1[[#This Row],[sheet]]&amp;"'!$A$8:$T$42"),Table1[[#This Row],[r]],FALSE))</f>
        <v>0</v>
      </c>
      <c r="AE3028" s="72" t="str">
        <f>IF(VLOOKUP(Table1[[#This Row],[sheet]],Prg!$A$7:$J$31,10,FALSE)="","",VLOOKUP(Table1[[#This Row],[sheet]],Prg!$A$7:$J$31,10,FALSE)*1)</f>
        <v/>
      </c>
      <c r="AF3028" s="72">
        <f>VLOOKUP(Table1[[#This Row],[sheet]],Prg!$A$7:$J$31,5,FALSE)</f>
        <v>0</v>
      </c>
      <c r="AG3028" s="72">
        <f>ROW()</f>
        <v>3028</v>
      </c>
    </row>
    <row r="3029" spans="24:33" hidden="1" x14ac:dyDescent="0.3">
      <c r="X3029" s="66">
        <v>17</v>
      </c>
      <c r="Y3029" s="66" t="s">
        <v>475</v>
      </c>
      <c r="Z3029" s="66" t="s">
        <v>28</v>
      </c>
      <c r="AA3029" s="66" t="str">
        <f>IF(OR(VLOOKUP(Table1[[#This Row],[sheet]],Prg!$A$7:$F$31,6,FALSE)=Prg!$O$2,VLOOKUP(Table1[[#This Row],[sheet]],Prg!$A$7:$F$31,6,FALSE)=Prg!$O$3),"Yes","No")</f>
        <v>No</v>
      </c>
      <c r="AB3029" s="66">
        <v>2026</v>
      </c>
      <c r="AC3029" s="72">
        <v>19</v>
      </c>
      <c r="AD3029" s="66">
        <f ca="1">IF(ISERROR(VLOOKUP(Table1[[#This Row],[item]],INDIRECT("'"&amp;Table1[[#This Row],[sheet]]&amp;"'!$A$8:$T$42"),Table1[[#This Row],[r]],FALSE)),"",VLOOKUP(Table1[[#This Row],[item]],INDIRECT("'"&amp;Table1[[#This Row],[sheet]]&amp;"'!$A$8:$T$42"),Table1[[#This Row],[r]],FALSE))</f>
        <v>0</v>
      </c>
      <c r="AE3029" s="72" t="str">
        <f>IF(VLOOKUP(Table1[[#This Row],[sheet]],Prg!$A$7:$J$31,10,FALSE)="","",VLOOKUP(Table1[[#This Row],[sheet]],Prg!$A$7:$J$31,10,FALSE)*1)</f>
        <v/>
      </c>
      <c r="AF3029" s="72">
        <f>VLOOKUP(Table1[[#This Row],[sheet]],Prg!$A$7:$J$31,5,FALSE)</f>
        <v>0</v>
      </c>
      <c r="AG3029" s="72">
        <f>ROW()</f>
        <v>3029</v>
      </c>
    </row>
    <row r="3030" spans="24:33" hidden="1" x14ac:dyDescent="0.3">
      <c r="X3030" s="66">
        <v>17</v>
      </c>
      <c r="Y3030" s="66" t="s">
        <v>480</v>
      </c>
      <c r="Z3030" s="66" t="s">
        <v>29</v>
      </c>
      <c r="AA3030" s="66" t="str">
        <f>IF(OR(VLOOKUP(Table1[[#This Row],[sheet]],Prg!$A$7:$F$31,6,FALSE)=Prg!$O$2,VLOOKUP(Table1[[#This Row],[sheet]],Prg!$A$7:$F$31,6,FALSE)=Prg!$O$3),"Yes","No")</f>
        <v>No</v>
      </c>
      <c r="AB3030" s="66">
        <v>2026</v>
      </c>
      <c r="AC3030" s="72">
        <v>19</v>
      </c>
      <c r="AD3030" s="66">
        <f ca="1">IF(ISERROR(VLOOKUP(Table1[[#This Row],[item]],INDIRECT("'"&amp;Table1[[#This Row],[sheet]]&amp;"'!$A$8:$T$42"),Table1[[#This Row],[r]],FALSE)),"",VLOOKUP(Table1[[#This Row],[item]],INDIRECT("'"&amp;Table1[[#This Row],[sheet]]&amp;"'!$A$8:$T$42"),Table1[[#This Row],[r]],FALSE))</f>
        <v>0</v>
      </c>
      <c r="AE3030" s="72" t="str">
        <f>IF(VLOOKUP(Table1[[#This Row],[sheet]],Prg!$A$7:$J$31,10,FALSE)="","",VLOOKUP(Table1[[#This Row],[sheet]],Prg!$A$7:$J$31,10,FALSE)*1)</f>
        <v/>
      </c>
      <c r="AF3030" s="72">
        <f>VLOOKUP(Table1[[#This Row],[sheet]],Prg!$A$7:$J$31,5,FALSE)</f>
        <v>0</v>
      </c>
      <c r="AG3030" s="72">
        <f>ROW()</f>
        <v>3030</v>
      </c>
    </row>
    <row r="3031" spans="24:33" hidden="1" x14ac:dyDescent="0.3">
      <c r="X3031" s="66">
        <v>17</v>
      </c>
      <c r="Y3031" s="66" t="s">
        <v>481</v>
      </c>
      <c r="Z3031" s="66" t="s">
        <v>30</v>
      </c>
      <c r="AA3031" s="66" t="str">
        <f>IF(OR(VLOOKUP(Table1[[#This Row],[sheet]],Prg!$A$7:$F$31,6,FALSE)=Prg!$O$2,VLOOKUP(Table1[[#This Row],[sheet]],Prg!$A$7:$F$31,6,FALSE)=Prg!$O$3),"Yes","No")</f>
        <v>No</v>
      </c>
      <c r="AB3031" s="66">
        <v>2026</v>
      </c>
      <c r="AC3031" s="72">
        <v>19</v>
      </c>
      <c r="AD3031" s="66">
        <f ca="1">IF(ISERROR(VLOOKUP(Table1[[#This Row],[item]],INDIRECT("'"&amp;Table1[[#This Row],[sheet]]&amp;"'!$A$8:$T$42"),Table1[[#This Row],[r]],FALSE)),"",VLOOKUP(Table1[[#This Row],[item]],INDIRECT("'"&amp;Table1[[#This Row],[sheet]]&amp;"'!$A$8:$T$42"),Table1[[#This Row],[r]],FALSE))</f>
        <v>0</v>
      </c>
      <c r="AE3031" s="72" t="str">
        <f>IF(VLOOKUP(Table1[[#This Row],[sheet]],Prg!$A$7:$J$31,10,FALSE)="","",VLOOKUP(Table1[[#This Row],[sheet]],Prg!$A$7:$J$31,10,FALSE)*1)</f>
        <v/>
      </c>
      <c r="AF3031" s="72">
        <f>VLOOKUP(Table1[[#This Row],[sheet]],Prg!$A$7:$J$31,5,FALSE)</f>
        <v>0</v>
      </c>
      <c r="AG3031" s="72">
        <f>ROW()</f>
        <v>3031</v>
      </c>
    </row>
    <row r="3032" spans="24:33" hidden="1" x14ac:dyDescent="0.3">
      <c r="X3032" s="66">
        <v>17</v>
      </c>
      <c r="Y3032" s="66" t="s">
        <v>482</v>
      </c>
      <c r="Z3032" s="66" t="s">
        <v>27</v>
      </c>
      <c r="AA3032" s="66" t="str">
        <f>IF(OR(VLOOKUP(Table1[[#This Row],[sheet]],Prg!$A$7:$F$31,6,FALSE)=Prg!$O$2,VLOOKUP(Table1[[#This Row],[sheet]],Prg!$A$7:$F$31,6,FALSE)=Prg!$O$3),"Yes","No")</f>
        <v>No</v>
      </c>
      <c r="AB3032" s="66">
        <v>2026</v>
      </c>
      <c r="AC3032" s="72">
        <v>19</v>
      </c>
      <c r="AD3032" s="66">
        <f ca="1">IF(ISERROR(VLOOKUP(Table1[[#This Row],[item]],INDIRECT("'"&amp;Table1[[#This Row],[sheet]]&amp;"'!$A$8:$T$42"),Table1[[#This Row],[r]],FALSE)),"",VLOOKUP(Table1[[#This Row],[item]],INDIRECT("'"&amp;Table1[[#This Row],[sheet]]&amp;"'!$A$8:$T$42"),Table1[[#This Row],[r]],FALSE))</f>
        <v>0</v>
      </c>
      <c r="AE3032" s="72" t="str">
        <f>IF(VLOOKUP(Table1[[#This Row],[sheet]],Prg!$A$7:$J$31,10,FALSE)="","",VLOOKUP(Table1[[#This Row],[sheet]],Prg!$A$7:$J$31,10,FALSE)*1)</f>
        <v/>
      </c>
      <c r="AF3032" s="72">
        <f>VLOOKUP(Table1[[#This Row],[sheet]],Prg!$A$7:$J$31,5,FALSE)</f>
        <v>0</v>
      </c>
      <c r="AG3032" s="72">
        <f>ROW()</f>
        <v>3032</v>
      </c>
    </row>
    <row r="3033" spans="24:33" hidden="1" x14ac:dyDescent="0.3">
      <c r="X3033" s="66">
        <v>17</v>
      </c>
      <c r="Y3033" s="66" t="s">
        <v>476</v>
      </c>
      <c r="Z3033" s="66" t="s">
        <v>469</v>
      </c>
      <c r="AA3033" s="66" t="str">
        <f>IF(OR(VLOOKUP(Table1[[#This Row],[sheet]],Prg!$A$7:$F$31,6,FALSE)=Prg!$O$2,VLOOKUP(Table1[[#This Row],[sheet]],Prg!$A$7:$F$31,6,FALSE)=Prg!$O$3),"Yes","No")</f>
        <v>No</v>
      </c>
      <c r="AB3033" s="66">
        <v>2026</v>
      </c>
      <c r="AC3033" s="72">
        <v>19</v>
      </c>
      <c r="AD3033" s="66">
        <f ca="1">IF(ISERROR(VLOOKUP(Table1[[#This Row],[item]],INDIRECT("'"&amp;Table1[[#This Row],[sheet]]&amp;"'!$A$8:$T$42"),Table1[[#This Row],[r]],FALSE)),"",VLOOKUP(Table1[[#This Row],[item]],INDIRECT("'"&amp;Table1[[#This Row],[sheet]]&amp;"'!$A$8:$T$42"),Table1[[#This Row],[r]],FALSE))</f>
        <v>0</v>
      </c>
      <c r="AE3033" s="72" t="str">
        <f>IF(VLOOKUP(Table1[[#This Row],[sheet]],Prg!$A$7:$J$31,10,FALSE)="","",VLOOKUP(Table1[[#This Row],[sheet]],Prg!$A$7:$J$31,10,FALSE)*1)</f>
        <v/>
      </c>
      <c r="AF3033" s="72">
        <f>VLOOKUP(Table1[[#This Row],[sheet]],Prg!$A$7:$J$31,5,FALSE)</f>
        <v>0</v>
      </c>
      <c r="AG3033" s="72">
        <f>ROW()</f>
        <v>3033</v>
      </c>
    </row>
    <row r="3034" spans="24:33" hidden="1" x14ac:dyDescent="0.3">
      <c r="X3034" s="66">
        <v>17</v>
      </c>
      <c r="Y3034" s="66" t="s">
        <v>483</v>
      </c>
      <c r="Z3034" s="66" t="s">
        <v>470</v>
      </c>
      <c r="AA3034" s="66" t="str">
        <f>IF(OR(VLOOKUP(Table1[[#This Row],[sheet]],Prg!$A$7:$F$31,6,FALSE)=Prg!$O$2,VLOOKUP(Table1[[#This Row],[sheet]],Prg!$A$7:$F$31,6,FALSE)=Prg!$O$3),"Yes","No")</f>
        <v>No</v>
      </c>
      <c r="AB3034" s="66">
        <v>2026</v>
      </c>
      <c r="AC3034" s="72">
        <v>19</v>
      </c>
      <c r="AD3034" s="66">
        <f ca="1">IF(ISERROR(VLOOKUP(Table1[[#This Row],[item]],INDIRECT("'"&amp;Table1[[#This Row],[sheet]]&amp;"'!$A$8:$T$42"),Table1[[#This Row],[r]],FALSE)),"",VLOOKUP(Table1[[#This Row],[item]],INDIRECT("'"&amp;Table1[[#This Row],[sheet]]&amp;"'!$A$8:$T$42"),Table1[[#This Row],[r]],FALSE))</f>
        <v>0</v>
      </c>
      <c r="AE3034" s="72" t="str">
        <f>IF(VLOOKUP(Table1[[#This Row],[sheet]],Prg!$A$7:$J$31,10,FALSE)="","",VLOOKUP(Table1[[#This Row],[sheet]],Prg!$A$7:$J$31,10,FALSE)*1)</f>
        <v/>
      </c>
      <c r="AF3034" s="72">
        <f>VLOOKUP(Table1[[#This Row],[sheet]],Prg!$A$7:$J$31,5,FALSE)</f>
        <v>0</v>
      </c>
      <c r="AG3034" s="72">
        <f>ROW()</f>
        <v>3034</v>
      </c>
    </row>
    <row r="3035" spans="24:33" hidden="1" x14ac:dyDescent="0.3">
      <c r="X3035" s="66">
        <v>17</v>
      </c>
      <c r="Y3035" s="66" t="s">
        <v>484</v>
      </c>
      <c r="Z3035" s="66" t="s">
        <v>471</v>
      </c>
      <c r="AA3035" s="66" t="str">
        <f>IF(OR(VLOOKUP(Table1[[#This Row],[sheet]],Prg!$A$7:$F$31,6,FALSE)=Prg!$O$2,VLOOKUP(Table1[[#This Row],[sheet]],Prg!$A$7:$F$31,6,FALSE)=Prg!$O$3),"Yes","No")</f>
        <v>No</v>
      </c>
      <c r="AB3035" s="66">
        <v>2026</v>
      </c>
      <c r="AC3035" s="72">
        <v>19</v>
      </c>
      <c r="AD3035" s="66">
        <f ca="1">IF(ISERROR(VLOOKUP(Table1[[#This Row],[item]],INDIRECT("'"&amp;Table1[[#This Row],[sheet]]&amp;"'!$A$8:$T$42"),Table1[[#This Row],[r]],FALSE)),"",VLOOKUP(Table1[[#This Row],[item]],INDIRECT("'"&amp;Table1[[#This Row],[sheet]]&amp;"'!$A$8:$T$42"),Table1[[#This Row],[r]],FALSE))</f>
        <v>0</v>
      </c>
      <c r="AE3035" s="72" t="str">
        <f>IF(VLOOKUP(Table1[[#This Row],[sheet]],Prg!$A$7:$J$31,10,FALSE)="","",VLOOKUP(Table1[[#This Row],[sheet]],Prg!$A$7:$J$31,10,FALSE)*1)</f>
        <v/>
      </c>
      <c r="AF3035" s="72">
        <f>VLOOKUP(Table1[[#This Row],[sheet]],Prg!$A$7:$J$31,5,FALSE)</f>
        <v>0</v>
      </c>
      <c r="AG3035" s="72">
        <f>ROW()</f>
        <v>3035</v>
      </c>
    </row>
    <row r="3036" spans="24:33" hidden="1" x14ac:dyDescent="0.3">
      <c r="X3036" s="66">
        <v>17</v>
      </c>
      <c r="Y3036" s="66" t="s">
        <v>485</v>
      </c>
      <c r="Z3036" s="66" t="s">
        <v>472</v>
      </c>
      <c r="AA3036" s="66" t="str">
        <f>IF(OR(VLOOKUP(Table1[[#This Row],[sheet]],Prg!$A$7:$F$31,6,FALSE)=Prg!$O$2,VLOOKUP(Table1[[#This Row],[sheet]],Prg!$A$7:$F$31,6,FALSE)=Prg!$O$3),"Yes","No")</f>
        <v>No</v>
      </c>
      <c r="AB3036" s="66">
        <v>2026</v>
      </c>
      <c r="AC3036" s="72">
        <v>19</v>
      </c>
      <c r="AD3036" s="66">
        <f ca="1">IF(ISERROR(VLOOKUP(Table1[[#This Row],[item]],INDIRECT("'"&amp;Table1[[#This Row],[sheet]]&amp;"'!$A$8:$T$42"),Table1[[#This Row],[r]],FALSE)),"",VLOOKUP(Table1[[#This Row],[item]],INDIRECT("'"&amp;Table1[[#This Row],[sheet]]&amp;"'!$A$8:$T$42"),Table1[[#This Row],[r]],FALSE))</f>
        <v>0</v>
      </c>
      <c r="AE3036" s="72" t="str">
        <f>IF(VLOOKUP(Table1[[#This Row],[sheet]],Prg!$A$7:$J$31,10,FALSE)="","",VLOOKUP(Table1[[#This Row],[sheet]],Prg!$A$7:$J$31,10,FALSE)*1)</f>
        <v/>
      </c>
      <c r="AF3036" s="72">
        <f>VLOOKUP(Table1[[#This Row],[sheet]],Prg!$A$7:$J$31,5,FALSE)</f>
        <v>0</v>
      </c>
      <c r="AG3036" s="72">
        <f>ROW()</f>
        <v>3036</v>
      </c>
    </row>
    <row r="3037" spans="24:33" hidden="1" x14ac:dyDescent="0.3">
      <c r="X3037" s="66">
        <v>17</v>
      </c>
      <c r="Y3037" s="66" t="s">
        <v>486</v>
      </c>
      <c r="Z3037" s="66" t="s">
        <v>31</v>
      </c>
      <c r="AA3037" s="66" t="str">
        <f>IF(OR(VLOOKUP(Table1[[#This Row],[sheet]],Prg!$A$7:$F$31,6,FALSE)=Prg!$O$2,VLOOKUP(Table1[[#This Row],[sheet]],Prg!$A$7:$F$31,6,FALSE)=Prg!$O$3),"Yes","No")</f>
        <v>No</v>
      </c>
      <c r="AB3037" s="66">
        <v>2026</v>
      </c>
      <c r="AC3037" s="72">
        <v>19</v>
      </c>
      <c r="AD3037" s="66">
        <f ca="1">IF(ISERROR(VLOOKUP(Table1[[#This Row],[item]],INDIRECT("'"&amp;Table1[[#This Row],[sheet]]&amp;"'!$A$8:$T$42"),Table1[[#This Row],[r]],FALSE)),"",VLOOKUP(Table1[[#This Row],[item]],INDIRECT("'"&amp;Table1[[#This Row],[sheet]]&amp;"'!$A$8:$T$42"),Table1[[#This Row],[r]],FALSE))</f>
        <v>0</v>
      </c>
      <c r="AE3037" s="72" t="str">
        <f>IF(VLOOKUP(Table1[[#This Row],[sheet]],Prg!$A$7:$J$31,10,FALSE)="","",VLOOKUP(Table1[[#This Row],[sheet]],Prg!$A$7:$J$31,10,FALSE)*1)</f>
        <v/>
      </c>
      <c r="AF3037" s="72">
        <f>VLOOKUP(Table1[[#This Row],[sheet]],Prg!$A$7:$J$31,5,FALSE)</f>
        <v>0</v>
      </c>
      <c r="AG3037" s="72">
        <f>ROW()</f>
        <v>3037</v>
      </c>
    </row>
    <row r="3038" spans="24:33" hidden="1" x14ac:dyDescent="0.3">
      <c r="X3038" s="66">
        <v>17</v>
      </c>
      <c r="Y3038" s="70" t="s">
        <v>487</v>
      </c>
      <c r="Z3038" s="70" t="s">
        <v>12</v>
      </c>
      <c r="AA3038" s="70" t="str">
        <f>IF(OR(VLOOKUP(Table1[[#This Row],[sheet]],Prg!$A$7:$F$31,6,FALSE)=Prg!$O$2,VLOOKUP(Table1[[#This Row],[sheet]],Prg!$A$7:$F$31,6,FALSE)=Prg!$O$3),"Yes","No")</f>
        <v>No</v>
      </c>
      <c r="AB3038" s="70" t="s">
        <v>2</v>
      </c>
      <c r="AC3038" s="72">
        <v>20</v>
      </c>
      <c r="AD3038" s="66">
        <f ca="1">IF(ISERROR(VLOOKUP(Table1[[#This Row],[item]],INDIRECT("'"&amp;Table1[[#This Row],[sheet]]&amp;"'!$A$8:$T$42"),Table1[[#This Row],[r]],FALSE)),"",VLOOKUP(Table1[[#This Row],[item]],INDIRECT("'"&amp;Table1[[#This Row],[sheet]]&amp;"'!$A$8:$T$42"),Table1[[#This Row],[r]],FALSE))</f>
        <v>0</v>
      </c>
      <c r="AE3038" s="72" t="str">
        <f>IF(VLOOKUP(Table1[[#This Row],[sheet]],Prg!$A$7:$J$31,10,FALSE)="","",VLOOKUP(Table1[[#This Row],[sheet]],Prg!$A$7:$J$31,10,FALSE)*1)</f>
        <v/>
      </c>
      <c r="AF3038" s="72">
        <f>VLOOKUP(Table1[[#This Row],[sheet]],Prg!$A$7:$J$31,5,FALSE)</f>
        <v>0</v>
      </c>
      <c r="AG3038" s="72">
        <f>ROW()</f>
        <v>3038</v>
      </c>
    </row>
    <row r="3039" spans="24:33" hidden="1" x14ac:dyDescent="0.3">
      <c r="X3039" s="66">
        <v>17</v>
      </c>
      <c r="Y3039" s="66" t="s">
        <v>488</v>
      </c>
      <c r="Z3039" s="66" t="s">
        <v>13</v>
      </c>
      <c r="AA3039" s="66" t="str">
        <f>IF(OR(VLOOKUP(Table1[[#This Row],[sheet]],Prg!$A$7:$F$31,6,FALSE)=Prg!$O$2,VLOOKUP(Table1[[#This Row],[sheet]],Prg!$A$7:$F$31,6,FALSE)=Prg!$O$3),"Yes","No")</f>
        <v>No</v>
      </c>
      <c r="AB3039" s="66" t="s">
        <v>2</v>
      </c>
      <c r="AC3039" s="72">
        <v>20</v>
      </c>
      <c r="AD3039" s="66">
        <f ca="1">IF(ISERROR(VLOOKUP(Table1[[#This Row],[item]],INDIRECT("'"&amp;Table1[[#This Row],[sheet]]&amp;"'!$A$8:$T$42"),Table1[[#This Row],[r]],FALSE)),"",VLOOKUP(Table1[[#This Row],[item]],INDIRECT("'"&amp;Table1[[#This Row],[sheet]]&amp;"'!$A$8:$T$42"),Table1[[#This Row],[r]],FALSE))</f>
        <v>0</v>
      </c>
      <c r="AE3039" s="72" t="str">
        <f>IF(VLOOKUP(Table1[[#This Row],[sheet]],Prg!$A$7:$J$31,10,FALSE)="","",VLOOKUP(Table1[[#This Row],[sheet]],Prg!$A$7:$J$31,10,FALSE)*1)</f>
        <v/>
      </c>
      <c r="AF3039" s="72">
        <f>VLOOKUP(Table1[[#This Row],[sheet]],Prg!$A$7:$J$31,5,FALSE)</f>
        <v>0</v>
      </c>
      <c r="AG3039" s="72">
        <f>ROW()</f>
        <v>3039</v>
      </c>
    </row>
    <row r="3040" spans="24:33" hidden="1" x14ac:dyDescent="0.3">
      <c r="X3040" s="66">
        <v>17</v>
      </c>
      <c r="Y3040" s="66" t="s">
        <v>489</v>
      </c>
      <c r="Z3040" s="66" t="s">
        <v>14</v>
      </c>
      <c r="AA3040" s="66" t="str">
        <f>IF(OR(VLOOKUP(Table1[[#This Row],[sheet]],Prg!$A$7:$F$31,6,FALSE)=Prg!$O$2,VLOOKUP(Table1[[#This Row],[sheet]],Prg!$A$7:$F$31,6,FALSE)=Prg!$O$3),"Yes","No")</f>
        <v>No</v>
      </c>
      <c r="AB3040" s="66" t="s">
        <v>2</v>
      </c>
      <c r="AC3040" s="72">
        <v>20</v>
      </c>
      <c r="AD3040" s="66">
        <f ca="1">IF(ISERROR(VLOOKUP(Table1[[#This Row],[item]],INDIRECT("'"&amp;Table1[[#This Row],[sheet]]&amp;"'!$A$8:$T$42"),Table1[[#This Row],[r]],FALSE)),"",VLOOKUP(Table1[[#This Row],[item]],INDIRECT("'"&amp;Table1[[#This Row],[sheet]]&amp;"'!$A$8:$T$42"),Table1[[#This Row],[r]],FALSE))</f>
        <v>0</v>
      </c>
      <c r="AE3040" s="72" t="str">
        <f>IF(VLOOKUP(Table1[[#This Row],[sheet]],Prg!$A$7:$J$31,10,FALSE)="","",VLOOKUP(Table1[[#This Row],[sheet]],Prg!$A$7:$J$31,10,FALSE)*1)</f>
        <v/>
      </c>
      <c r="AF3040" s="72">
        <f>VLOOKUP(Table1[[#This Row],[sheet]],Prg!$A$7:$J$31,5,FALSE)</f>
        <v>0</v>
      </c>
      <c r="AG3040" s="72">
        <f>ROW()</f>
        <v>3040</v>
      </c>
    </row>
    <row r="3041" spans="24:33" hidden="1" x14ac:dyDescent="0.3">
      <c r="X3041" s="66">
        <v>17</v>
      </c>
      <c r="Y3041" s="66" t="s">
        <v>490</v>
      </c>
      <c r="Z3041" s="66" t="s">
        <v>464</v>
      </c>
      <c r="AA3041" s="66" t="str">
        <f>IF(OR(VLOOKUP(Table1[[#This Row],[sheet]],Prg!$A$7:$F$31,6,FALSE)=Prg!$O$2,VLOOKUP(Table1[[#This Row],[sheet]],Prg!$A$7:$F$31,6,FALSE)=Prg!$O$3),"Yes","No")</f>
        <v>No</v>
      </c>
      <c r="AB3041" s="66" t="s">
        <v>2</v>
      </c>
      <c r="AC3041" s="72">
        <v>20</v>
      </c>
      <c r="AD3041" s="66">
        <f ca="1">IF(ISERROR(VLOOKUP(Table1[[#This Row],[item]],INDIRECT("'"&amp;Table1[[#This Row],[sheet]]&amp;"'!$A$8:$T$42"),Table1[[#This Row],[r]],FALSE)),"",VLOOKUP(Table1[[#This Row],[item]],INDIRECT("'"&amp;Table1[[#This Row],[sheet]]&amp;"'!$A$8:$T$42"),Table1[[#This Row],[r]],FALSE))</f>
        <v>0</v>
      </c>
      <c r="AE3041" s="72" t="str">
        <f>IF(VLOOKUP(Table1[[#This Row],[sheet]],Prg!$A$7:$J$31,10,FALSE)="","",VLOOKUP(Table1[[#This Row],[sheet]],Prg!$A$7:$J$31,10,FALSE)*1)</f>
        <v/>
      </c>
      <c r="AF3041" s="72">
        <f>VLOOKUP(Table1[[#This Row],[sheet]],Prg!$A$7:$J$31,5,FALSE)</f>
        <v>0</v>
      </c>
      <c r="AG3041" s="72">
        <f>ROW()</f>
        <v>3041</v>
      </c>
    </row>
    <row r="3042" spans="24:33" hidden="1" x14ac:dyDescent="0.3">
      <c r="X3042" s="66">
        <v>17</v>
      </c>
      <c r="Y3042" s="66" t="s">
        <v>491</v>
      </c>
      <c r="Z3042" s="66" t="s">
        <v>15</v>
      </c>
      <c r="AA3042" s="66" t="str">
        <f>IF(OR(VLOOKUP(Table1[[#This Row],[sheet]],Prg!$A$7:$F$31,6,FALSE)=Prg!$O$2,VLOOKUP(Table1[[#This Row],[sheet]],Prg!$A$7:$F$31,6,FALSE)=Prg!$O$3),"Yes","No")</f>
        <v>No</v>
      </c>
      <c r="AB3042" s="66" t="s">
        <v>2</v>
      </c>
      <c r="AC3042" s="72">
        <v>20</v>
      </c>
      <c r="AD3042" s="66">
        <f ca="1">IF(ISERROR(VLOOKUP(Table1[[#This Row],[item]],INDIRECT("'"&amp;Table1[[#This Row],[sheet]]&amp;"'!$A$8:$T$42"),Table1[[#This Row],[r]],FALSE)),"",VLOOKUP(Table1[[#This Row],[item]],INDIRECT("'"&amp;Table1[[#This Row],[sheet]]&amp;"'!$A$8:$T$42"),Table1[[#This Row],[r]],FALSE))</f>
        <v>0</v>
      </c>
      <c r="AE3042" s="72" t="str">
        <f>IF(VLOOKUP(Table1[[#This Row],[sheet]],Prg!$A$7:$J$31,10,FALSE)="","",VLOOKUP(Table1[[#This Row],[sheet]],Prg!$A$7:$J$31,10,FALSE)*1)</f>
        <v/>
      </c>
      <c r="AF3042" s="72">
        <f>VLOOKUP(Table1[[#This Row],[sheet]],Prg!$A$7:$J$31,5,FALSE)</f>
        <v>0</v>
      </c>
      <c r="AG3042" s="72">
        <f>ROW()</f>
        <v>3042</v>
      </c>
    </row>
    <row r="3043" spans="24:33" hidden="1" x14ac:dyDescent="0.3">
      <c r="X3043" s="66">
        <v>17</v>
      </c>
      <c r="Y3043" s="66" t="s">
        <v>492</v>
      </c>
      <c r="Z3043" s="66" t="s">
        <v>16</v>
      </c>
      <c r="AA3043" s="66" t="str">
        <f>IF(OR(VLOOKUP(Table1[[#This Row],[sheet]],Prg!$A$7:$F$31,6,FALSE)=Prg!$O$2,VLOOKUP(Table1[[#This Row],[sheet]],Prg!$A$7:$F$31,6,FALSE)=Prg!$O$3),"Yes","No")</f>
        <v>No</v>
      </c>
      <c r="AB3043" s="66" t="s">
        <v>2</v>
      </c>
      <c r="AC3043" s="72">
        <v>20</v>
      </c>
      <c r="AD3043" s="66">
        <f ca="1">IF(ISERROR(VLOOKUP(Table1[[#This Row],[item]],INDIRECT("'"&amp;Table1[[#This Row],[sheet]]&amp;"'!$A$8:$T$42"),Table1[[#This Row],[r]],FALSE)),"",VLOOKUP(Table1[[#This Row],[item]],INDIRECT("'"&amp;Table1[[#This Row],[sheet]]&amp;"'!$A$8:$T$42"),Table1[[#This Row],[r]],FALSE))</f>
        <v>0</v>
      </c>
      <c r="AE3043" s="72" t="str">
        <f>IF(VLOOKUP(Table1[[#This Row],[sheet]],Prg!$A$7:$J$31,10,FALSE)="","",VLOOKUP(Table1[[#This Row],[sheet]],Prg!$A$7:$J$31,10,FALSE)*1)</f>
        <v/>
      </c>
      <c r="AF3043" s="72">
        <f>VLOOKUP(Table1[[#This Row],[sheet]],Prg!$A$7:$J$31,5,FALSE)</f>
        <v>0</v>
      </c>
      <c r="AG3043" s="72">
        <f>ROW()</f>
        <v>3043</v>
      </c>
    </row>
    <row r="3044" spans="24:33" hidden="1" x14ac:dyDescent="0.3">
      <c r="X3044" s="66">
        <v>17</v>
      </c>
      <c r="Y3044" s="66" t="s">
        <v>493</v>
      </c>
      <c r="Z3044" s="66" t="s">
        <v>17</v>
      </c>
      <c r="AA3044" s="66" t="str">
        <f>IF(OR(VLOOKUP(Table1[[#This Row],[sheet]],Prg!$A$7:$F$31,6,FALSE)=Prg!$O$2,VLOOKUP(Table1[[#This Row],[sheet]],Prg!$A$7:$F$31,6,FALSE)=Prg!$O$3),"Yes","No")</f>
        <v>No</v>
      </c>
      <c r="AB3044" s="66" t="s">
        <v>2</v>
      </c>
      <c r="AC3044" s="72">
        <v>20</v>
      </c>
      <c r="AD3044" s="66">
        <f ca="1">IF(ISERROR(VLOOKUP(Table1[[#This Row],[item]],INDIRECT("'"&amp;Table1[[#This Row],[sheet]]&amp;"'!$A$8:$T$42"),Table1[[#This Row],[r]],FALSE)),"",VLOOKUP(Table1[[#This Row],[item]],INDIRECT("'"&amp;Table1[[#This Row],[sheet]]&amp;"'!$A$8:$T$42"),Table1[[#This Row],[r]],FALSE))</f>
        <v>0</v>
      </c>
      <c r="AE3044" s="72" t="str">
        <f>IF(VLOOKUP(Table1[[#This Row],[sheet]],Prg!$A$7:$J$31,10,FALSE)="","",VLOOKUP(Table1[[#This Row],[sheet]],Prg!$A$7:$J$31,10,FALSE)*1)</f>
        <v/>
      </c>
      <c r="AF3044" s="72">
        <f>VLOOKUP(Table1[[#This Row],[sheet]],Prg!$A$7:$J$31,5,FALSE)</f>
        <v>0</v>
      </c>
      <c r="AG3044" s="72">
        <f>ROW()</f>
        <v>3044</v>
      </c>
    </row>
    <row r="3045" spans="24:33" hidden="1" x14ac:dyDescent="0.3">
      <c r="X3045" s="66">
        <v>17</v>
      </c>
      <c r="Y3045" s="66" t="s">
        <v>494</v>
      </c>
      <c r="Z3045" s="66" t="s">
        <v>465</v>
      </c>
      <c r="AA3045" s="66" t="str">
        <f>IF(OR(VLOOKUP(Table1[[#This Row],[sheet]],Prg!$A$7:$F$31,6,FALSE)=Prg!$O$2,VLOOKUP(Table1[[#This Row],[sheet]],Prg!$A$7:$F$31,6,FALSE)=Prg!$O$3),"Yes","No")</f>
        <v>No</v>
      </c>
      <c r="AB3045" s="66" t="s">
        <v>2</v>
      </c>
      <c r="AC3045" s="72">
        <v>20</v>
      </c>
      <c r="AD3045" s="66">
        <f ca="1">IF(ISERROR(VLOOKUP(Table1[[#This Row],[item]],INDIRECT("'"&amp;Table1[[#This Row],[sheet]]&amp;"'!$A$8:$T$42"),Table1[[#This Row],[r]],FALSE)),"",VLOOKUP(Table1[[#This Row],[item]],INDIRECT("'"&amp;Table1[[#This Row],[sheet]]&amp;"'!$A$8:$T$42"),Table1[[#This Row],[r]],FALSE))</f>
        <v>0</v>
      </c>
      <c r="AE3045" s="72" t="str">
        <f>IF(VLOOKUP(Table1[[#This Row],[sheet]],Prg!$A$7:$J$31,10,FALSE)="","",VLOOKUP(Table1[[#This Row],[sheet]],Prg!$A$7:$J$31,10,FALSE)*1)</f>
        <v/>
      </c>
      <c r="AF3045" s="72">
        <f>VLOOKUP(Table1[[#This Row],[sheet]],Prg!$A$7:$J$31,5,FALSE)</f>
        <v>0</v>
      </c>
      <c r="AG3045" s="72">
        <f>ROW()</f>
        <v>3045</v>
      </c>
    </row>
    <row r="3046" spans="24:33" hidden="1" x14ac:dyDescent="0.3">
      <c r="X3046" s="66">
        <v>17</v>
      </c>
      <c r="Y3046" s="66" t="s">
        <v>495</v>
      </c>
      <c r="Z3046" s="66" t="s">
        <v>18</v>
      </c>
      <c r="AA3046" s="66" t="str">
        <f>IF(OR(VLOOKUP(Table1[[#This Row],[sheet]],Prg!$A$7:$F$31,6,FALSE)=Prg!$O$2,VLOOKUP(Table1[[#This Row],[sheet]],Prg!$A$7:$F$31,6,FALSE)=Prg!$O$3),"Yes","No")</f>
        <v>No</v>
      </c>
      <c r="AB3046" s="66" t="s">
        <v>2</v>
      </c>
      <c r="AC3046" s="72">
        <v>20</v>
      </c>
      <c r="AD3046" s="66">
        <f ca="1">IF(ISERROR(VLOOKUP(Table1[[#This Row],[item]],INDIRECT("'"&amp;Table1[[#This Row],[sheet]]&amp;"'!$A$8:$T$42"),Table1[[#This Row],[r]],FALSE)),"",VLOOKUP(Table1[[#This Row],[item]],INDIRECT("'"&amp;Table1[[#This Row],[sheet]]&amp;"'!$A$8:$T$42"),Table1[[#This Row],[r]],FALSE))</f>
        <v>0</v>
      </c>
      <c r="AE3046" s="72" t="str">
        <f>IF(VLOOKUP(Table1[[#This Row],[sheet]],Prg!$A$7:$J$31,10,FALSE)="","",VLOOKUP(Table1[[#This Row],[sheet]],Prg!$A$7:$J$31,10,FALSE)*1)</f>
        <v/>
      </c>
      <c r="AF3046" s="72">
        <f>VLOOKUP(Table1[[#This Row],[sheet]],Prg!$A$7:$J$31,5,FALSE)</f>
        <v>0</v>
      </c>
      <c r="AG3046" s="72">
        <f>ROW()</f>
        <v>3046</v>
      </c>
    </row>
    <row r="3047" spans="24:33" hidden="1" x14ac:dyDescent="0.3">
      <c r="X3047" s="66">
        <v>17</v>
      </c>
      <c r="Y3047" s="66" t="s">
        <v>496</v>
      </c>
      <c r="Z3047" s="66" t="s">
        <v>19</v>
      </c>
      <c r="AA3047" s="66" t="str">
        <f>IF(OR(VLOOKUP(Table1[[#This Row],[sheet]],Prg!$A$7:$F$31,6,FALSE)=Prg!$O$2,VLOOKUP(Table1[[#This Row],[sheet]],Prg!$A$7:$F$31,6,FALSE)=Prg!$O$3),"Yes","No")</f>
        <v>No</v>
      </c>
      <c r="AB3047" s="66" t="s">
        <v>2</v>
      </c>
      <c r="AC3047" s="72">
        <v>20</v>
      </c>
      <c r="AD3047" s="66">
        <f ca="1">IF(ISERROR(VLOOKUP(Table1[[#This Row],[item]],INDIRECT("'"&amp;Table1[[#This Row],[sheet]]&amp;"'!$A$8:$T$42"),Table1[[#This Row],[r]],FALSE)),"",VLOOKUP(Table1[[#This Row],[item]],INDIRECT("'"&amp;Table1[[#This Row],[sheet]]&amp;"'!$A$8:$T$42"),Table1[[#This Row],[r]],FALSE))</f>
        <v>0</v>
      </c>
      <c r="AE3047" s="72" t="str">
        <f>IF(VLOOKUP(Table1[[#This Row],[sheet]],Prg!$A$7:$J$31,10,FALSE)="","",VLOOKUP(Table1[[#This Row],[sheet]],Prg!$A$7:$J$31,10,FALSE)*1)</f>
        <v/>
      </c>
      <c r="AF3047" s="72">
        <f>VLOOKUP(Table1[[#This Row],[sheet]],Prg!$A$7:$J$31,5,FALSE)</f>
        <v>0</v>
      </c>
      <c r="AG3047" s="72">
        <f>ROW()</f>
        <v>3047</v>
      </c>
    </row>
    <row r="3048" spans="24:33" hidden="1" x14ac:dyDescent="0.3">
      <c r="X3048" s="66">
        <v>17</v>
      </c>
      <c r="Y3048" s="66" t="s">
        <v>497</v>
      </c>
      <c r="Z3048" s="66" t="s">
        <v>20</v>
      </c>
      <c r="AA3048" s="66" t="str">
        <f>IF(OR(VLOOKUP(Table1[[#This Row],[sheet]],Prg!$A$7:$F$31,6,FALSE)=Prg!$O$2,VLOOKUP(Table1[[#This Row],[sheet]],Prg!$A$7:$F$31,6,FALSE)=Prg!$O$3),"Yes","No")</f>
        <v>No</v>
      </c>
      <c r="AB3048" s="66" t="s">
        <v>2</v>
      </c>
      <c r="AC3048" s="72">
        <v>20</v>
      </c>
      <c r="AD3048" s="66">
        <f ca="1">IF(ISERROR(VLOOKUP(Table1[[#This Row],[item]],INDIRECT("'"&amp;Table1[[#This Row],[sheet]]&amp;"'!$A$8:$T$42"),Table1[[#This Row],[r]],FALSE)),"",VLOOKUP(Table1[[#This Row],[item]],INDIRECT("'"&amp;Table1[[#This Row],[sheet]]&amp;"'!$A$8:$T$42"),Table1[[#This Row],[r]],FALSE))</f>
        <v>0</v>
      </c>
      <c r="AE3048" s="72" t="str">
        <f>IF(VLOOKUP(Table1[[#This Row],[sheet]],Prg!$A$7:$J$31,10,FALSE)="","",VLOOKUP(Table1[[#This Row],[sheet]],Prg!$A$7:$J$31,10,FALSE)*1)</f>
        <v/>
      </c>
      <c r="AF3048" s="72">
        <f>VLOOKUP(Table1[[#This Row],[sheet]],Prg!$A$7:$J$31,5,FALSE)</f>
        <v>0</v>
      </c>
      <c r="AG3048" s="72">
        <f>ROW()</f>
        <v>3048</v>
      </c>
    </row>
    <row r="3049" spans="24:33" hidden="1" x14ac:dyDescent="0.3">
      <c r="X3049" s="66">
        <v>17</v>
      </c>
      <c r="Y3049" s="66" t="s">
        <v>498</v>
      </c>
      <c r="Z3049" s="66" t="s">
        <v>466</v>
      </c>
      <c r="AA3049" s="66" t="str">
        <f>IF(OR(VLOOKUP(Table1[[#This Row],[sheet]],Prg!$A$7:$F$31,6,FALSE)=Prg!$O$2,VLOOKUP(Table1[[#This Row],[sheet]],Prg!$A$7:$F$31,6,FALSE)=Prg!$O$3),"Yes","No")</f>
        <v>No</v>
      </c>
      <c r="AB3049" s="66" t="s">
        <v>2</v>
      </c>
      <c r="AC3049" s="72">
        <v>20</v>
      </c>
      <c r="AD3049" s="66">
        <f ca="1">IF(ISERROR(VLOOKUP(Table1[[#This Row],[item]],INDIRECT("'"&amp;Table1[[#This Row],[sheet]]&amp;"'!$A$8:$T$42"),Table1[[#This Row],[r]],FALSE)),"",VLOOKUP(Table1[[#This Row],[item]],INDIRECT("'"&amp;Table1[[#This Row],[sheet]]&amp;"'!$A$8:$T$42"),Table1[[#This Row],[r]],FALSE))</f>
        <v>0</v>
      </c>
      <c r="AE3049" s="72" t="str">
        <f>IF(VLOOKUP(Table1[[#This Row],[sheet]],Prg!$A$7:$J$31,10,FALSE)="","",VLOOKUP(Table1[[#This Row],[sheet]],Prg!$A$7:$J$31,10,FALSE)*1)</f>
        <v/>
      </c>
      <c r="AF3049" s="72">
        <f>VLOOKUP(Table1[[#This Row],[sheet]],Prg!$A$7:$J$31,5,FALSE)</f>
        <v>0</v>
      </c>
      <c r="AG3049" s="72">
        <f>ROW()</f>
        <v>3049</v>
      </c>
    </row>
    <row r="3050" spans="24:33" hidden="1" x14ac:dyDescent="0.3">
      <c r="X3050" s="66">
        <v>17</v>
      </c>
      <c r="Y3050" s="66" t="s">
        <v>499</v>
      </c>
      <c r="Z3050" s="66" t="s">
        <v>21</v>
      </c>
      <c r="AA3050" s="66" t="str">
        <f>IF(OR(VLOOKUP(Table1[[#This Row],[sheet]],Prg!$A$7:$F$31,6,FALSE)=Prg!$O$2,VLOOKUP(Table1[[#This Row],[sheet]],Prg!$A$7:$F$31,6,FALSE)=Prg!$O$3),"Yes","No")</f>
        <v>No</v>
      </c>
      <c r="AB3050" s="66" t="s">
        <v>2</v>
      </c>
      <c r="AC3050" s="72">
        <v>20</v>
      </c>
      <c r="AD3050" s="66">
        <f ca="1">IF(ISERROR(VLOOKUP(Table1[[#This Row],[item]],INDIRECT("'"&amp;Table1[[#This Row],[sheet]]&amp;"'!$A$8:$T$42"),Table1[[#This Row],[r]],FALSE)),"",VLOOKUP(Table1[[#This Row],[item]],INDIRECT("'"&amp;Table1[[#This Row],[sheet]]&amp;"'!$A$8:$T$42"),Table1[[#This Row],[r]],FALSE))</f>
        <v>0</v>
      </c>
      <c r="AE3050" s="72" t="str">
        <f>IF(VLOOKUP(Table1[[#This Row],[sheet]],Prg!$A$7:$J$31,10,FALSE)="","",VLOOKUP(Table1[[#This Row],[sheet]],Prg!$A$7:$J$31,10,FALSE)*1)</f>
        <v/>
      </c>
      <c r="AF3050" s="72">
        <f>VLOOKUP(Table1[[#This Row],[sheet]],Prg!$A$7:$J$31,5,FALSE)</f>
        <v>0</v>
      </c>
      <c r="AG3050" s="72">
        <f>ROW()</f>
        <v>3050</v>
      </c>
    </row>
    <row r="3051" spans="24:33" hidden="1" x14ac:dyDescent="0.3">
      <c r="X3051" s="66">
        <v>17</v>
      </c>
      <c r="Y3051" s="66" t="s">
        <v>500</v>
      </c>
      <c r="Z3051" s="66" t="s">
        <v>22</v>
      </c>
      <c r="AA3051" s="66" t="str">
        <f>IF(OR(VLOOKUP(Table1[[#This Row],[sheet]],Prg!$A$7:$F$31,6,FALSE)=Prg!$O$2,VLOOKUP(Table1[[#This Row],[sheet]],Prg!$A$7:$F$31,6,FALSE)=Prg!$O$3),"Yes","No")</f>
        <v>No</v>
      </c>
      <c r="AB3051" s="66" t="s">
        <v>2</v>
      </c>
      <c r="AC3051" s="72">
        <v>20</v>
      </c>
      <c r="AD3051" s="66">
        <f ca="1">IF(ISERROR(VLOOKUP(Table1[[#This Row],[item]],INDIRECT("'"&amp;Table1[[#This Row],[sheet]]&amp;"'!$A$8:$T$42"),Table1[[#This Row],[r]],FALSE)),"",VLOOKUP(Table1[[#This Row],[item]],INDIRECT("'"&amp;Table1[[#This Row],[sheet]]&amp;"'!$A$8:$T$42"),Table1[[#This Row],[r]],FALSE))</f>
        <v>0</v>
      </c>
      <c r="AE3051" s="72" t="str">
        <f>IF(VLOOKUP(Table1[[#This Row],[sheet]],Prg!$A$7:$J$31,10,FALSE)="","",VLOOKUP(Table1[[#This Row],[sheet]],Prg!$A$7:$J$31,10,FALSE)*1)</f>
        <v/>
      </c>
      <c r="AF3051" s="72">
        <f>VLOOKUP(Table1[[#This Row],[sheet]],Prg!$A$7:$J$31,5,FALSE)</f>
        <v>0</v>
      </c>
      <c r="AG3051" s="72">
        <f>ROW()</f>
        <v>3051</v>
      </c>
    </row>
    <row r="3052" spans="24:33" hidden="1" x14ac:dyDescent="0.3">
      <c r="X3052" s="66">
        <v>17</v>
      </c>
      <c r="Y3052" s="66" t="s">
        <v>501</v>
      </c>
      <c r="Z3052" s="66" t="s">
        <v>23</v>
      </c>
      <c r="AA3052" s="66" t="str">
        <f>IF(OR(VLOOKUP(Table1[[#This Row],[sheet]],Prg!$A$7:$F$31,6,FALSE)=Prg!$O$2,VLOOKUP(Table1[[#This Row],[sheet]],Prg!$A$7:$F$31,6,FALSE)=Prg!$O$3),"Yes","No")</f>
        <v>No</v>
      </c>
      <c r="AB3052" s="66" t="s">
        <v>2</v>
      </c>
      <c r="AC3052" s="72">
        <v>20</v>
      </c>
      <c r="AD3052" s="66">
        <f ca="1">IF(ISERROR(VLOOKUP(Table1[[#This Row],[item]],INDIRECT("'"&amp;Table1[[#This Row],[sheet]]&amp;"'!$A$8:$T$42"),Table1[[#This Row],[r]],FALSE)),"",VLOOKUP(Table1[[#This Row],[item]],INDIRECT("'"&amp;Table1[[#This Row],[sheet]]&amp;"'!$A$8:$T$42"),Table1[[#This Row],[r]],FALSE))</f>
        <v>0</v>
      </c>
      <c r="AE3052" s="72" t="str">
        <f>IF(VLOOKUP(Table1[[#This Row],[sheet]],Prg!$A$7:$J$31,10,FALSE)="","",VLOOKUP(Table1[[#This Row],[sheet]],Prg!$A$7:$J$31,10,FALSE)*1)</f>
        <v/>
      </c>
      <c r="AF3052" s="72">
        <f>VLOOKUP(Table1[[#This Row],[sheet]],Prg!$A$7:$J$31,5,FALSE)</f>
        <v>0</v>
      </c>
      <c r="AG3052" s="72">
        <f>ROW()</f>
        <v>3052</v>
      </c>
    </row>
    <row r="3053" spans="24:33" hidden="1" x14ac:dyDescent="0.3">
      <c r="X3053" s="66">
        <v>17</v>
      </c>
      <c r="Y3053" s="66" t="s">
        <v>502</v>
      </c>
      <c r="Z3053" s="66" t="s">
        <v>467</v>
      </c>
      <c r="AA3053" s="66" t="str">
        <f>IF(OR(VLOOKUP(Table1[[#This Row],[sheet]],Prg!$A$7:$F$31,6,FALSE)=Prg!$O$2,VLOOKUP(Table1[[#This Row],[sheet]],Prg!$A$7:$F$31,6,FALSE)=Prg!$O$3),"Yes","No")</f>
        <v>No</v>
      </c>
      <c r="AB3053" s="66" t="s">
        <v>2</v>
      </c>
      <c r="AC3053" s="72">
        <v>20</v>
      </c>
      <c r="AD3053" s="66">
        <f ca="1">IF(ISERROR(VLOOKUP(Table1[[#This Row],[item]],INDIRECT("'"&amp;Table1[[#This Row],[sheet]]&amp;"'!$A$8:$T$42"),Table1[[#This Row],[r]],FALSE)),"",VLOOKUP(Table1[[#This Row],[item]],INDIRECT("'"&amp;Table1[[#This Row],[sheet]]&amp;"'!$A$8:$T$42"),Table1[[#This Row],[r]],FALSE))</f>
        <v>0</v>
      </c>
      <c r="AE3053" s="72" t="str">
        <f>IF(VLOOKUP(Table1[[#This Row],[sheet]],Prg!$A$7:$J$31,10,FALSE)="","",VLOOKUP(Table1[[#This Row],[sheet]],Prg!$A$7:$J$31,10,FALSE)*1)</f>
        <v/>
      </c>
      <c r="AF3053" s="72">
        <f>VLOOKUP(Table1[[#This Row],[sheet]],Prg!$A$7:$J$31,5,FALSE)</f>
        <v>0</v>
      </c>
      <c r="AG3053" s="72">
        <f>ROW()</f>
        <v>3053</v>
      </c>
    </row>
    <row r="3054" spans="24:33" hidden="1" x14ac:dyDescent="0.3">
      <c r="X3054" s="66">
        <v>17</v>
      </c>
      <c r="Y3054" s="66" t="s">
        <v>473</v>
      </c>
      <c r="Z3054" s="66" t="s">
        <v>1</v>
      </c>
      <c r="AA3054" s="66" t="str">
        <f>IF(OR(VLOOKUP(Table1[[#This Row],[sheet]],Prg!$A$7:$F$31,6,FALSE)=Prg!$O$2,VLOOKUP(Table1[[#This Row],[sheet]],Prg!$A$7:$F$31,6,FALSE)=Prg!$O$3),"Yes","No")</f>
        <v>No</v>
      </c>
      <c r="AB3054" s="66" t="s">
        <v>2</v>
      </c>
      <c r="AC3054" s="72">
        <v>20</v>
      </c>
      <c r="AD3054" s="66">
        <f ca="1">IF(ISERROR(VLOOKUP(Table1[[#This Row],[item]],INDIRECT("'"&amp;Table1[[#This Row],[sheet]]&amp;"'!$A$8:$T$42"),Table1[[#This Row],[r]],FALSE)),"",VLOOKUP(Table1[[#This Row],[item]],INDIRECT("'"&amp;Table1[[#This Row],[sheet]]&amp;"'!$A$8:$T$42"),Table1[[#This Row],[r]],FALSE))</f>
        <v>0</v>
      </c>
      <c r="AE3054" s="72" t="str">
        <f>IF(VLOOKUP(Table1[[#This Row],[sheet]],Prg!$A$7:$J$31,10,FALSE)="","",VLOOKUP(Table1[[#This Row],[sheet]],Prg!$A$7:$J$31,10,FALSE)*1)</f>
        <v/>
      </c>
      <c r="AF3054" s="72">
        <f>VLOOKUP(Table1[[#This Row],[sheet]],Prg!$A$7:$J$31,5,FALSE)</f>
        <v>0</v>
      </c>
      <c r="AG3054" s="72">
        <f>ROW()</f>
        <v>3054</v>
      </c>
    </row>
    <row r="3055" spans="24:33" hidden="1" x14ac:dyDescent="0.3">
      <c r="X3055" s="66">
        <v>17</v>
      </c>
      <c r="Y3055" s="66" t="s">
        <v>474</v>
      </c>
      <c r="Z3055" s="66" t="s">
        <v>24</v>
      </c>
      <c r="AA3055" s="66" t="str">
        <f>IF(OR(VLOOKUP(Table1[[#This Row],[sheet]],Prg!$A$7:$F$31,6,FALSE)=Prg!$O$2,VLOOKUP(Table1[[#This Row],[sheet]],Prg!$A$7:$F$31,6,FALSE)=Prg!$O$3),"Yes","No")</f>
        <v>No</v>
      </c>
      <c r="AB3055" s="66" t="s">
        <v>2</v>
      </c>
      <c r="AC3055" s="72">
        <v>20</v>
      </c>
      <c r="AD3055" s="66">
        <f ca="1">IF(ISERROR(VLOOKUP(Table1[[#This Row],[item]],INDIRECT("'"&amp;Table1[[#This Row],[sheet]]&amp;"'!$A$8:$T$42"),Table1[[#This Row],[r]],FALSE)),"",VLOOKUP(Table1[[#This Row],[item]],INDIRECT("'"&amp;Table1[[#This Row],[sheet]]&amp;"'!$A$8:$T$42"),Table1[[#This Row],[r]],FALSE))</f>
        <v>0</v>
      </c>
      <c r="AE3055" s="72" t="str">
        <f>IF(VLOOKUP(Table1[[#This Row],[sheet]],Prg!$A$7:$J$31,10,FALSE)="","",VLOOKUP(Table1[[#This Row],[sheet]],Prg!$A$7:$J$31,10,FALSE)*1)</f>
        <v/>
      </c>
      <c r="AF3055" s="72">
        <f>VLOOKUP(Table1[[#This Row],[sheet]],Prg!$A$7:$J$31,5,FALSE)</f>
        <v>0</v>
      </c>
      <c r="AG3055" s="72">
        <f>ROW()</f>
        <v>3055</v>
      </c>
    </row>
    <row r="3056" spans="24:33" hidden="1" x14ac:dyDescent="0.3">
      <c r="X3056" s="66">
        <v>17</v>
      </c>
      <c r="Y3056" s="66" t="s">
        <v>477</v>
      </c>
      <c r="Z3056" s="66" t="s">
        <v>25</v>
      </c>
      <c r="AA3056" s="66" t="str">
        <f>IF(OR(VLOOKUP(Table1[[#This Row],[sheet]],Prg!$A$7:$F$31,6,FALSE)=Prg!$O$2,VLOOKUP(Table1[[#This Row],[sheet]],Prg!$A$7:$F$31,6,FALSE)=Prg!$O$3),"Yes","No")</f>
        <v>No</v>
      </c>
      <c r="AB3056" s="66" t="s">
        <v>2</v>
      </c>
      <c r="AC3056" s="72">
        <v>20</v>
      </c>
      <c r="AD3056" s="66">
        <f ca="1">IF(ISERROR(VLOOKUP(Table1[[#This Row],[item]],INDIRECT("'"&amp;Table1[[#This Row],[sheet]]&amp;"'!$A$8:$T$42"),Table1[[#This Row],[r]],FALSE)),"",VLOOKUP(Table1[[#This Row],[item]],INDIRECT("'"&amp;Table1[[#This Row],[sheet]]&amp;"'!$A$8:$T$42"),Table1[[#This Row],[r]],FALSE))</f>
        <v>0</v>
      </c>
      <c r="AE3056" s="72" t="str">
        <f>IF(VLOOKUP(Table1[[#This Row],[sheet]],Prg!$A$7:$J$31,10,FALSE)="","",VLOOKUP(Table1[[#This Row],[sheet]],Prg!$A$7:$J$31,10,FALSE)*1)</f>
        <v/>
      </c>
      <c r="AF3056" s="72">
        <f>VLOOKUP(Table1[[#This Row],[sheet]],Prg!$A$7:$J$31,5,FALSE)</f>
        <v>0</v>
      </c>
      <c r="AG3056" s="72">
        <f>ROW()</f>
        <v>3056</v>
      </c>
    </row>
    <row r="3057" spans="24:33" hidden="1" x14ac:dyDescent="0.3">
      <c r="X3057" s="66">
        <v>17</v>
      </c>
      <c r="Y3057" s="66" t="s">
        <v>478</v>
      </c>
      <c r="Z3057" s="66" t="s">
        <v>26</v>
      </c>
      <c r="AA3057" s="66" t="str">
        <f>IF(OR(VLOOKUP(Table1[[#This Row],[sheet]],Prg!$A$7:$F$31,6,FALSE)=Prg!$O$2,VLOOKUP(Table1[[#This Row],[sheet]],Prg!$A$7:$F$31,6,FALSE)=Prg!$O$3),"Yes","No")</f>
        <v>No</v>
      </c>
      <c r="AB3057" s="66" t="s">
        <v>2</v>
      </c>
      <c r="AC3057" s="72">
        <v>20</v>
      </c>
      <c r="AD3057" s="66">
        <f ca="1">IF(ISERROR(VLOOKUP(Table1[[#This Row],[item]],INDIRECT("'"&amp;Table1[[#This Row],[sheet]]&amp;"'!$A$8:$T$42"),Table1[[#This Row],[r]],FALSE)),"",VLOOKUP(Table1[[#This Row],[item]],INDIRECT("'"&amp;Table1[[#This Row],[sheet]]&amp;"'!$A$8:$T$42"),Table1[[#This Row],[r]],FALSE))</f>
        <v>0</v>
      </c>
      <c r="AE3057" s="72" t="str">
        <f>IF(VLOOKUP(Table1[[#This Row],[sheet]],Prg!$A$7:$J$31,10,FALSE)="","",VLOOKUP(Table1[[#This Row],[sheet]],Prg!$A$7:$J$31,10,FALSE)*1)</f>
        <v/>
      </c>
      <c r="AF3057" s="72">
        <f>VLOOKUP(Table1[[#This Row],[sheet]],Prg!$A$7:$J$31,5,FALSE)</f>
        <v>0</v>
      </c>
      <c r="AG3057" s="72">
        <f>ROW()</f>
        <v>3057</v>
      </c>
    </row>
    <row r="3058" spans="24:33" hidden="1" x14ac:dyDescent="0.3">
      <c r="X3058" s="66">
        <v>17</v>
      </c>
      <c r="Y3058" s="66" t="s">
        <v>479</v>
      </c>
      <c r="Z3058" s="66" t="s">
        <v>27</v>
      </c>
      <c r="AA3058" s="66" t="str">
        <f>IF(OR(VLOOKUP(Table1[[#This Row],[sheet]],Prg!$A$7:$F$31,6,FALSE)=Prg!$O$2,VLOOKUP(Table1[[#This Row],[sheet]],Prg!$A$7:$F$31,6,FALSE)=Prg!$O$3),"Yes","No")</f>
        <v>No</v>
      </c>
      <c r="AB3058" s="66" t="s">
        <v>2</v>
      </c>
      <c r="AC3058" s="72">
        <v>20</v>
      </c>
      <c r="AD3058" s="66">
        <f ca="1">IF(ISERROR(VLOOKUP(Table1[[#This Row],[item]],INDIRECT("'"&amp;Table1[[#This Row],[sheet]]&amp;"'!$A$8:$T$42"),Table1[[#This Row],[r]],FALSE)),"",VLOOKUP(Table1[[#This Row],[item]],INDIRECT("'"&amp;Table1[[#This Row],[sheet]]&amp;"'!$A$8:$T$42"),Table1[[#This Row],[r]],FALSE))</f>
        <v>0</v>
      </c>
      <c r="AE3058" s="72" t="str">
        <f>IF(VLOOKUP(Table1[[#This Row],[sheet]],Prg!$A$7:$J$31,10,FALSE)="","",VLOOKUP(Table1[[#This Row],[sheet]],Prg!$A$7:$J$31,10,FALSE)*1)</f>
        <v/>
      </c>
      <c r="AF3058" s="72">
        <f>VLOOKUP(Table1[[#This Row],[sheet]],Prg!$A$7:$J$31,5,FALSE)</f>
        <v>0</v>
      </c>
      <c r="AG3058" s="72">
        <f>ROW()</f>
        <v>3058</v>
      </c>
    </row>
    <row r="3059" spans="24:33" hidden="1" x14ac:dyDescent="0.3">
      <c r="X3059" s="66">
        <v>17</v>
      </c>
      <c r="Y3059" s="66" t="s">
        <v>475</v>
      </c>
      <c r="Z3059" s="66" t="s">
        <v>28</v>
      </c>
      <c r="AA3059" s="66" t="str">
        <f>IF(OR(VLOOKUP(Table1[[#This Row],[sheet]],Prg!$A$7:$F$31,6,FALSE)=Prg!$O$2,VLOOKUP(Table1[[#This Row],[sheet]],Prg!$A$7:$F$31,6,FALSE)=Prg!$O$3),"Yes","No")</f>
        <v>No</v>
      </c>
      <c r="AB3059" s="66" t="s">
        <v>2</v>
      </c>
      <c r="AC3059" s="72">
        <v>20</v>
      </c>
      <c r="AD3059" s="66">
        <f ca="1">IF(ISERROR(VLOOKUP(Table1[[#This Row],[item]],INDIRECT("'"&amp;Table1[[#This Row],[sheet]]&amp;"'!$A$8:$T$42"),Table1[[#This Row],[r]],FALSE)),"",VLOOKUP(Table1[[#This Row],[item]],INDIRECT("'"&amp;Table1[[#This Row],[sheet]]&amp;"'!$A$8:$T$42"),Table1[[#This Row],[r]],FALSE))</f>
        <v>0</v>
      </c>
      <c r="AE3059" s="72" t="str">
        <f>IF(VLOOKUP(Table1[[#This Row],[sheet]],Prg!$A$7:$J$31,10,FALSE)="","",VLOOKUP(Table1[[#This Row],[sheet]],Prg!$A$7:$J$31,10,FALSE)*1)</f>
        <v/>
      </c>
      <c r="AF3059" s="72">
        <f>VLOOKUP(Table1[[#This Row],[sheet]],Prg!$A$7:$J$31,5,FALSE)</f>
        <v>0</v>
      </c>
      <c r="AG3059" s="72">
        <f>ROW()</f>
        <v>3059</v>
      </c>
    </row>
    <row r="3060" spans="24:33" hidden="1" x14ac:dyDescent="0.3">
      <c r="X3060" s="66">
        <v>17</v>
      </c>
      <c r="Y3060" s="66" t="s">
        <v>480</v>
      </c>
      <c r="Z3060" s="66" t="s">
        <v>29</v>
      </c>
      <c r="AA3060" s="66" t="str">
        <f>IF(OR(VLOOKUP(Table1[[#This Row],[sheet]],Prg!$A$7:$F$31,6,FALSE)=Prg!$O$2,VLOOKUP(Table1[[#This Row],[sheet]],Prg!$A$7:$F$31,6,FALSE)=Prg!$O$3),"Yes","No")</f>
        <v>No</v>
      </c>
      <c r="AB3060" s="66" t="s">
        <v>2</v>
      </c>
      <c r="AC3060" s="72">
        <v>20</v>
      </c>
      <c r="AD3060" s="66">
        <f ca="1">IF(ISERROR(VLOOKUP(Table1[[#This Row],[item]],INDIRECT("'"&amp;Table1[[#This Row],[sheet]]&amp;"'!$A$8:$T$42"),Table1[[#This Row],[r]],FALSE)),"",VLOOKUP(Table1[[#This Row],[item]],INDIRECT("'"&amp;Table1[[#This Row],[sheet]]&amp;"'!$A$8:$T$42"),Table1[[#This Row],[r]],FALSE))</f>
        <v>0</v>
      </c>
      <c r="AE3060" s="72" t="str">
        <f>IF(VLOOKUP(Table1[[#This Row],[sheet]],Prg!$A$7:$J$31,10,FALSE)="","",VLOOKUP(Table1[[#This Row],[sheet]],Prg!$A$7:$J$31,10,FALSE)*1)</f>
        <v/>
      </c>
      <c r="AF3060" s="72">
        <f>VLOOKUP(Table1[[#This Row],[sheet]],Prg!$A$7:$J$31,5,FALSE)</f>
        <v>0</v>
      </c>
      <c r="AG3060" s="72">
        <f>ROW()</f>
        <v>3060</v>
      </c>
    </row>
    <row r="3061" spans="24:33" hidden="1" x14ac:dyDescent="0.3">
      <c r="X3061" s="66">
        <v>17</v>
      </c>
      <c r="Y3061" s="66" t="s">
        <v>481</v>
      </c>
      <c r="Z3061" s="66" t="s">
        <v>30</v>
      </c>
      <c r="AA3061" s="66" t="str">
        <f>IF(OR(VLOOKUP(Table1[[#This Row],[sheet]],Prg!$A$7:$F$31,6,FALSE)=Prg!$O$2,VLOOKUP(Table1[[#This Row],[sheet]],Prg!$A$7:$F$31,6,FALSE)=Prg!$O$3),"Yes","No")</f>
        <v>No</v>
      </c>
      <c r="AB3061" s="66" t="s">
        <v>2</v>
      </c>
      <c r="AC3061" s="72">
        <v>20</v>
      </c>
      <c r="AD3061" s="66">
        <f ca="1">IF(ISERROR(VLOOKUP(Table1[[#This Row],[item]],INDIRECT("'"&amp;Table1[[#This Row],[sheet]]&amp;"'!$A$8:$T$42"),Table1[[#This Row],[r]],FALSE)),"",VLOOKUP(Table1[[#This Row],[item]],INDIRECT("'"&amp;Table1[[#This Row],[sheet]]&amp;"'!$A$8:$T$42"),Table1[[#This Row],[r]],FALSE))</f>
        <v>0</v>
      </c>
      <c r="AE3061" s="72" t="str">
        <f>IF(VLOOKUP(Table1[[#This Row],[sheet]],Prg!$A$7:$J$31,10,FALSE)="","",VLOOKUP(Table1[[#This Row],[sheet]],Prg!$A$7:$J$31,10,FALSE)*1)</f>
        <v/>
      </c>
      <c r="AF3061" s="72">
        <f>VLOOKUP(Table1[[#This Row],[sheet]],Prg!$A$7:$J$31,5,FALSE)</f>
        <v>0</v>
      </c>
      <c r="AG3061" s="72">
        <f>ROW()</f>
        <v>3061</v>
      </c>
    </row>
    <row r="3062" spans="24:33" hidden="1" x14ac:dyDescent="0.3">
      <c r="X3062" s="66">
        <v>17</v>
      </c>
      <c r="Y3062" s="66" t="s">
        <v>482</v>
      </c>
      <c r="Z3062" s="66" t="s">
        <v>27</v>
      </c>
      <c r="AA3062" s="66" t="str">
        <f>IF(OR(VLOOKUP(Table1[[#This Row],[sheet]],Prg!$A$7:$F$31,6,FALSE)=Prg!$O$2,VLOOKUP(Table1[[#This Row],[sheet]],Prg!$A$7:$F$31,6,FALSE)=Prg!$O$3),"Yes","No")</f>
        <v>No</v>
      </c>
      <c r="AB3062" s="66" t="s">
        <v>2</v>
      </c>
      <c r="AC3062" s="72">
        <v>20</v>
      </c>
      <c r="AD3062" s="66">
        <f ca="1">IF(ISERROR(VLOOKUP(Table1[[#This Row],[item]],INDIRECT("'"&amp;Table1[[#This Row],[sheet]]&amp;"'!$A$8:$T$42"),Table1[[#This Row],[r]],FALSE)),"",VLOOKUP(Table1[[#This Row],[item]],INDIRECT("'"&amp;Table1[[#This Row],[sheet]]&amp;"'!$A$8:$T$42"),Table1[[#This Row],[r]],FALSE))</f>
        <v>0</v>
      </c>
      <c r="AE3062" s="72" t="str">
        <f>IF(VLOOKUP(Table1[[#This Row],[sheet]],Prg!$A$7:$J$31,10,FALSE)="","",VLOOKUP(Table1[[#This Row],[sheet]],Prg!$A$7:$J$31,10,FALSE)*1)</f>
        <v/>
      </c>
      <c r="AF3062" s="72">
        <f>VLOOKUP(Table1[[#This Row],[sheet]],Prg!$A$7:$J$31,5,FALSE)</f>
        <v>0</v>
      </c>
      <c r="AG3062" s="72">
        <f>ROW()</f>
        <v>3062</v>
      </c>
    </row>
    <row r="3063" spans="24:33" hidden="1" x14ac:dyDescent="0.3">
      <c r="X3063" s="66">
        <v>17</v>
      </c>
      <c r="Y3063" s="66" t="s">
        <v>476</v>
      </c>
      <c r="Z3063" s="66" t="s">
        <v>469</v>
      </c>
      <c r="AA3063" s="66" t="str">
        <f>IF(OR(VLOOKUP(Table1[[#This Row],[sheet]],Prg!$A$7:$F$31,6,FALSE)=Prg!$O$2,VLOOKUP(Table1[[#This Row],[sheet]],Prg!$A$7:$F$31,6,FALSE)=Prg!$O$3),"Yes","No")</f>
        <v>No</v>
      </c>
      <c r="AB3063" s="66" t="s">
        <v>2</v>
      </c>
      <c r="AC3063" s="72">
        <v>20</v>
      </c>
      <c r="AD3063" s="66">
        <f ca="1">IF(ISERROR(VLOOKUP(Table1[[#This Row],[item]],INDIRECT("'"&amp;Table1[[#This Row],[sheet]]&amp;"'!$A$8:$T$42"),Table1[[#This Row],[r]],FALSE)),"",VLOOKUP(Table1[[#This Row],[item]],INDIRECT("'"&amp;Table1[[#This Row],[sheet]]&amp;"'!$A$8:$T$42"),Table1[[#This Row],[r]],FALSE))</f>
        <v>0</v>
      </c>
      <c r="AE3063" s="72" t="str">
        <f>IF(VLOOKUP(Table1[[#This Row],[sheet]],Prg!$A$7:$J$31,10,FALSE)="","",VLOOKUP(Table1[[#This Row],[sheet]],Prg!$A$7:$J$31,10,FALSE)*1)</f>
        <v/>
      </c>
      <c r="AF3063" s="72">
        <f>VLOOKUP(Table1[[#This Row],[sheet]],Prg!$A$7:$J$31,5,FALSE)</f>
        <v>0</v>
      </c>
      <c r="AG3063" s="72">
        <f>ROW()</f>
        <v>3063</v>
      </c>
    </row>
    <row r="3064" spans="24:33" hidden="1" x14ac:dyDescent="0.3">
      <c r="X3064" s="66">
        <v>17</v>
      </c>
      <c r="Y3064" s="66" t="s">
        <v>483</v>
      </c>
      <c r="Z3064" s="66" t="s">
        <v>470</v>
      </c>
      <c r="AA3064" s="66" t="str">
        <f>IF(OR(VLOOKUP(Table1[[#This Row],[sheet]],Prg!$A$7:$F$31,6,FALSE)=Prg!$O$2,VLOOKUP(Table1[[#This Row],[sheet]],Prg!$A$7:$F$31,6,FALSE)=Prg!$O$3),"Yes","No")</f>
        <v>No</v>
      </c>
      <c r="AB3064" s="66" t="s">
        <v>2</v>
      </c>
      <c r="AC3064" s="72">
        <v>20</v>
      </c>
      <c r="AD3064" s="66">
        <f ca="1">IF(ISERROR(VLOOKUP(Table1[[#This Row],[item]],INDIRECT("'"&amp;Table1[[#This Row],[sheet]]&amp;"'!$A$8:$T$42"),Table1[[#This Row],[r]],FALSE)),"",VLOOKUP(Table1[[#This Row],[item]],INDIRECT("'"&amp;Table1[[#This Row],[sheet]]&amp;"'!$A$8:$T$42"),Table1[[#This Row],[r]],FALSE))</f>
        <v>0</v>
      </c>
      <c r="AE3064" s="72" t="str">
        <f>IF(VLOOKUP(Table1[[#This Row],[sheet]],Prg!$A$7:$J$31,10,FALSE)="","",VLOOKUP(Table1[[#This Row],[sheet]],Prg!$A$7:$J$31,10,FALSE)*1)</f>
        <v/>
      </c>
      <c r="AF3064" s="72">
        <f>VLOOKUP(Table1[[#This Row],[sheet]],Prg!$A$7:$J$31,5,FALSE)</f>
        <v>0</v>
      </c>
      <c r="AG3064" s="72">
        <f>ROW()</f>
        <v>3064</v>
      </c>
    </row>
    <row r="3065" spans="24:33" hidden="1" x14ac:dyDescent="0.3">
      <c r="X3065" s="66">
        <v>17</v>
      </c>
      <c r="Y3065" s="66" t="s">
        <v>484</v>
      </c>
      <c r="Z3065" s="66" t="s">
        <v>471</v>
      </c>
      <c r="AA3065" s="66" t="str">
        <f>IF(OR(VLOOKUP(Table1[[#This Row],[sheet]],Prg!$A$7:$F$31,6,FALSE)=Prg!$O$2,VLOOKUP(Table1[[#This Row],[sheet]],Prg!$A$7:$F$31,6,FALSE)=Prg!$O$3),"Yes","No")</f>
        <v>No</v>
      </c>
      <c r="AB3065" s="66" t="s">
        <v>2</v>
      </c>
      <c r="AC3065" s="72">
        <v>20</v>
      </c>
      <c r="AD3065" s="66">
        <f ca="1">IF(ISERROR(VLOOKUP(Table1[[#This Row],[item]],INDIRECT("'"&amp;Table1[[#This Row],[sheet]]&amp;"'!$A$8:$T$42"),Table1[[#This Row],[r]],FALSE)),"",VLOOKUP(Table1[[#This Row],[item]],INDIRECT("'"&amp;Table1[[#This Row],[sheet]]&amp;"'!$A$8:$T$42"),Table1[[#This Row],[r]],FALSE))</f>
        <v>0</v>
      </c>
      <c r="AE3065" s="72" t="str">
        <f>IF(VLOOKUP(Table1[[#This Row],[sheet]],Prg!$A$7:$J$31,10,FALSE)="","",VLOOKUP(Table1[[#This Row],[sheet]],Prg!$A$7:$J$31,10,FALSE)*1)</f>
        <v/>
      </c>
      <c r="AF3065" s="72">
        <f>VLOOKUP(Table1[[#This Row],[sheet]],Prg!$A$7:$J$31,5,FALSE)</f>
        <v>0</v>
      </c>
      <c r="AG3065" s="72">
        <f>ROW()</f>
        <v>3065</v>
      </c>
    </row>
    <row r="3066" spans="24:33" hidden="1" x14ac:dyDescent="0.3">
      <c r="X3066" s="66">
        <v>17</v>
      </c>
      <c r="Y3066" s="66" t="s">
        <v>485</v>
      </c>
      <c r="Z3066" s="66" t="s">
        <v>472</v>
      </c>
      <c r="AA3066" s="66" t="str">
        <f>IF(OR(VLOOKUP(Table1[[#This Row],[sheet]],Prg!$A$7:$F$31,6,FALSE)=Prg!$O$2,VLOOKUP(Table1[[#This Row],[sheet]],Prg!$A$7:$F$31,6,FALSE)=Prg!$O$3),"Yes","No")</f>
        <v>No</v>
      </c>
      <c r="AB3066" s="66" t="s">
        <v>2</v>
      </c>
      <c r="AC3066" s="72">
        <v>20</v>
      </c>
      <c r="AD3066" s="66">
        <f ca="1">IF(ISERROR(VLOOKUP(Table1[[#This Row],[item]],INDIRECT("'"&amp;Table1[[#This Row],[sheet]]&amp;"'!$A$8:$T$42"),Table1[[#This Row],[r]],FALSE)),"",VLOOKUP(Table1[[#This Row],[item]],INDIRECT("'"&amp;Table1[[#This Row],[sheet]]&amp;"'!$A$8:$T$42"),Table1[[#This Row],[r]],FALSE))</f>
        <v>0</v>
      </c>
      <c r="AE3066" s="72" t="str">
        <f>IF(VLOOKUP(Table1[[#This Row],[sheet]],Prg!$A$7:$J$31,10,FALSE)="","",VLOOKUP(Table1[[#This Row],[sheet]],Prg!$A$7:$J$31,10,FALSE)*1)</f>
        <v/>
      </c>
      <c r="AF3066" s="72">
        <f>VLOOKUP(Table1[[#This Row],[sheet]],Prg!$A$7:$J$31,5,FALSE)</f>
        <v>0</v>
      </c>
      <c r="AG3066" s="72">
        <f>ROW()</f>
        <v>3066</v>
      </c>
    </row>
    <row r="3067" spans="24:33" hidden="1" x14ac:dyDescent="0.3">
      <c r="X3067" s="66">
        <v>17</v>
      </c>
      <c r="Y3067" s="66" t="s">
        <v>486</v>
      </c>
      <c r="Z3067" s="66" t="s">
        <v>31</v>
      </c>
      <c r="AA3067" s="66" t="str">
        <f>IF(OR(VLOOKUP(Table1[[#This Row],[sheet]],Prg!$A$7:$F$31,6,FALSE)=Prg!$O$2,VLOOKUP(Table1[[#This Row],[sheet]],Prg!$A$7:$F$31,6,FALSE)=Prg!$O$3),"Yes","No")</f>
        <v>No</v>
      </c>
      <c r="AB3067" s="66" t="s">
        <v>2</v>
      </c>
      <c r="AC3067" s="72">
        <v>20</v>
      </c>
      <c r="AD3067" s="66">
        <f ca="1">IF(ISERROR(VLOOKUP(Table1[[#This Row],[item]],INDIRECT("'"&amp;Table1[[#This Row],[sheet]]&amp;"'!$A$8:$T$42"),Table1[[#This Row],[r]],FALSE)),"",VLOOKUP(Table1[[#This Row],[item]],INDIRECT("'"&amp;Table1[[#This Row],[sheet]]&amp;"'!$A$8:$T$42"),Table1[[#This Row],[r]],FALSE))</f>
        <v>0</v>
      </c>
      <c r="AE3067" s="72" t="str">
        <f>IF(VLOOKUP(Table1[[#This Row],[sheet]],Prg!$A$7:$J$31,10,FALSE)="","",VLOOKUP(Table1[[#This Row],[sheet]],Prg!$A$7:$J$31,10,FALSE)*1)</f>
        <v/>
      </c>
      <c r="AF3067" s="72">
        <f>VLOOKUP(Table1[[#This Row],[sheet]],Prg!$A$7:$J$31,5,FALSE)</f>
        <v>0</v>
      </c>
      <c r="AG3067" s="72">
        <f>ROW()</f>
        <v>3067</v>
      </c>
    </row>
    <row r="3068" spans="24:33" hidden="1" x14ac:dyDescent="0.3">
      <c r="X3068" s="66">
        <v>18</v>
      </c>
      <c r="Y3068" s="70" t="s">
        <v>487</v>
      </c>
      <c r="Z3068" s="70" t="s">
        <v>12</v>
      </c>
      <c r="AA3068" s="70" t="str">
        <f>IF(OR(VLOOKUP(Table1[[#This Row],[sheet]],Prg!$A$7:$F$31,6,FALSE)=Prg!$O$2,VLOOKUP(Table1[[#This Row],[sheet]],Prg!$A$7:$F$31,6,FALSE)=Prg!$O$3),"Yes","No")</f>
        <v>No</v>
      </c>
      <c r="AB3068" s="70">
        <v>2022</v>
      </c>
      <c r="AC3068" s="72">
        <v>15</v>
      </c>
      <c r="AD3068" s="66">
        <f ca="1">IF(ISERROR(VLOOKUP(Table1[[#This Row],[item]],INDIRECT("'"&amp;Table1[[#This Row],[sheet]]&amp;"'!$A$8:$T$42"),Table1[[#This Row],[r]],FALSE)),"",VLOOKUP(Table1[[#This Row],[item]],INDIRECT("'"&amp;Table1[[#This Row],[sheet]]&amp;"'!$A$8:$T$42"),Table1[[#This Row],[r]],FALSE))</f>
        <v>0</v>
      </c>
      <c r="AE3068" s="72" t="str">
        <f>IF(VLOOKUP(Table1[[#This Row],[sheet]],Prg!$A$7:$J$31,10,FALSE)="","",VLOOKUP(Table1[[#This Row],[sheet]],Prg!$A$7:$J$31,10,FALSE)*1)</f>
        <v/>
      </c>
      <c r="AF3068" s="72">
        <f>VLOOKUP(Table1[[#This Row],[sheet]],Prg!$A$7:$J$31,5,FALSE)</f>
        <v>0</v>
      </c>
      <c r="AG3068" s="72">
        <f>ROW()</f>
        <v>3068</v>
      </c>
    </row>
    <row r="3069" spans="24:33" hidden="1" x14ac:dyDescent="0.3">
      <c r="X3069" s="66">
        <v>18</v>
      </c>
      <c r="Y3069" s="66" t="s">
        <v>488</v>
      </c>
      <c r="Z3069" s="66" t="s">
        <v>13</v>
      </c>
      <c r="AA3069" s="66" t="str">
        <f>IF(OR(VLOOKUP(Table1[[#This Row],[sheet]],Prg!$A$7:$F$31,6,FALSE)=Prg!$O$2,VLOOKUP(Table1[[#This Row],[sheet]],Prg!$A$7:$F$31,6,FALSE)=Prg!$O$3),"Yes","No")</f>
        <v>No</v>
      </c>
      <c r="AB3069" s="66">
        <v>2022</v>
      </c>
      <c r="AC3069" s="72">
        <v>15</v>
      </c>
      <c r="AD3069" s="66">
        <f ca="1">IF(ISERROR(VLOOKUP(Table1[[#This Row],[item]],INDIRECT("'"&amp;Table1[[#This Row],[sheet]]&amp;"'!$A$8:$T$42"),Table1[[#This Row],[r]],FALSE)),"",VLOOKUP(Table1[[#This Row],[item]],INDIRECT("'"&amp;Table1[[#This Row],[sheet]]&amp;"'!$A$8:$T$42"),Table1[[#This Row],[r]],FALSE))</f>
        <v>0</v>
      </c>
      <c r="AE3069" s="72" t="str">
        <f>IF(VLOOKUP(Table1[[#This Row],[sheet]],Prg!$A$7:$J$31,10,FALSE)="","",VLOOKUP(Table1[[#This Row],[sheet]],Prg!$A$7:$J$31,10,FALSE)*1)</f>
        <v/>
      </c>
      <c r="AF3069" s="72">
        <f>VLOOKUP(Table1[[#This Row],[sheet]],Prg!$A$7:$J$31,5,FALSE)</f>
        <v>0</v>
      </c>
      <c r="AG3069" s="72">
        <f>ROW()</f>
        <v>3069</v>
      </c>
    </row>
    <row r="3070" spans="24:33" hidden="1" x14ac:dyDescent="0.3">
      <c r="X3070" s="66">
        <v>18</v>
      </c>
      <c r="Y3070" s="66" t="s">
        <v>489</v>
      </c>
      <c r="Z3070" s="66" t="s">
        <v>14</v>
      </c>
      <c r="AA3070" s="66" t="str">
        <f>IF(OR(VLOOKUP(Table1[[#This Row],[sheet]],Prg!$A$7:$F$31,6,FALSE)=Prg!$O$2,VLOOKUP(Table1[[#This Row],[sheet]],Prg!$A$7:$F$31,6,FALSE)=Prg!$O$3),"Yes","No")</f>
        <v>No</v>
      </c>
      <c r="AB3070" s="66">
        <v>2022</v>
      </c>
      <c r="AC3070" s="72">
        <v>15</v>
      </c>
      <c r="AD3070" s="66">
        <f ca="1">IF(ISERROR(VLOOKUP(Table1[[#This Row],[item]],INDIRECT("'"&amp;Table1[[#This Row],[sheet]]&amp;"'!$A$8:$T$42"),Table1[[#This Row],[r]],FALSE)),"",VLOOKUP(Table1[[#This Row],[item]],INDIRECT("'"&amp;Table1[[#This Row],[sheet]]&amp;"'!$A$8:$T$42"),Table1[[#This Row],[r]],FALSE))</f>
        <v>0</v>
      </c>
      <c r="AE3070" s="72" t="str">
        <f>IF(VLOOKUP(Table1[[#This Row],[sheet]],Prg!$A$7:$J$31,10,FALSE)="","",VLOOKUP(Table1[[#This Row],[sheet]],Prg!$A$7:$J$31,10,FALSE)*1)</f>
        <v/>
      </c>
      <c r="AF3070" s="72">
        <f>VLOOKUP(Table1[[#This Row],[sheet]],Prg!$A$7:$J$31,5,FALSE)</f>
        <v>0</v>
      </c>
      <c r="AG3070" s="72">
        <f>ROW()</f>
        <v>3070</v>
      </c>
    </row>
    <row r="3071" spans="24:33" hidden="1" x14ac:dyDescent="0.3">
      <c r="X3071" s="66">
        <v>18</v>
      </c>
      <c r="Y3071" s="66" t="s">
        <v>490</v>
      </c>
      <c r="Z3071" s="66" t="s">
        <v>464</v>
      </c>
      <c r="AA3071" s="66" t="str">
        <f>IF(OR(VLOOKUP(Table1[[#This Row],[sheet]],Prg!$A$7:$F$31,6,FALSE)=Prg!$O$2,VLOOKUP(Table1[[#This Row],[sheet]],Prg!$A$7:$F$31,6,FALSE)=Prg!$O$3),"Yes","No")</f>
        <v>No</v>
      </c>
      <c r="AB3071" s="66">
        <v>2022</v>
      </c>
      <c r="AC3071" s="72">
        <v>15</v>
      </c>
      <c r="AD3071" s="66">
        <f ca="1">IF(ISERROR(VLOOKUP(Table1[[#This Row],[item]],INDIRECT("'"&amp;Table1[[#This Row],[sheet]]&amp;"'!$A$8:$T$42"),Table1[[#This Row],[r]],FALSE)),"",VLOOKUP(Table1[[#This Row],[item]],INDIRECT("'"&amp;Table1[[#This Row],[sheet]]&amp;"'!$A$8:$T$42"),Table1[[#This Row],[r]],FALSE))</f>
        <v>0</v>
      </c>
      <c r="AE3071" s="72" t="str">
        <f>IF(VLOOKUP(Table1[[#This Row],[sheet]],Prg!$A$7:$J$31,10,FALSE)="","",VLOOKUP(Table1[[#This Row],[sheet]],Prg!$A$7:$J$31,10,FALSE)*1)</f>
        <v/>
      </c>
      <c r="AF3071" s="72">
        <f>VLOOKUP(Table1[[#This Row],[sheet]],Prg!$A$7:$J$31,5,FALSE)</f>
        <v>0</v>
      </c>
      <c r="AG3071" s="72">
        <f>ROW()</f>
        <v>3071</v>
      </c>
    </row>
    <row r="3072" spans="24:33" hidden="1" x14ac:dyDescent="0.3">
      <c r="X3072" s="66">
        <v>18</v>
      </c>
      <c r="Y3072" s="66" t="s">
        <v>491</v>
      </c>
      <c r="Z3072" s="66" t="s">
        <v>15</v>
      </c>
      <c r="AA3072" s="66" t="str">
        <f>IF(OR(VLOOKUP(Table1[[#This Row],[sheet]],Prg!$A$7:$F$31,6,FALSE)=Prg!$O$2,VLOOKUP(Table1[[#This Row],[sheet]],Prg!$A$7:$F$31,6,FALSE)=Prg!$O$3),"Yes","No")</f>
        <v>No</v>
      </c>
      <c r="AB3072" s="66">
        <v>2022</v>
      </c>
      <c r="AC3072" s="72">
        <v>15</v>
      </c>
      <c r="AD3072" s="66">
        <f ca="1">IF(ISERROR(VLOOKUP(Table1[[#This Row],[item]],INDIRECT("'"&amp;Table1[[#This Row],[sheet]]&amp;"'!$A$8:$T$42"),Table1[[#This Row],[r]],FALSE)),"",VLOOKUP(Table1[[#This Row],[item]],INDIRECT("'"&amp;Table1[[#This Row],[sheet]]&amp;"'!$A$8:$T$42"),Table1[[#This Row],[r]],FALSE))</f>
        <v>0</v>
      </c>
      <c r="AE3072" s="72" t="str">
        <f>IF(VLOOKUP(Table1[[#This Row],[sheet]],Prg!$A$7:$J$31,10,FALSE)="","",VLOOKUP(Table1[[#This Row],[sheet]],Prg!$A$7:$J$31,10,FALSE)*1)</f>
        <v/>
      </c>
      <c r="AF3072" s="72">
        <f>VLOOKUP(Table1[[#This Row],[sheet]],Prg!$A$7:$J$31,5,FALSE)</f>
        <v>0</v>
      </c>
      <c r="AG3072" s="72">
        <f>ROW()</f>
        <v>3072</v>
      </c>
    </row>
    <row r="3073" spans="24:33" hidden="1" x14ac:dyDescent="0.3">
      <c r="X3073" s="66">
        <v>18</v>
      </c>
      <c r="Y3073" s="66" t="s">
        <v>492</v>
      </c>
      <c r="Z3073" s="66" t="s">
        <v>16</v>
      </c>
      <c r="AA3073" s="66" t="str">
        <f>IF(OR(VLOOKUP(Table1[[#This Row],[sheet]],Prg!$A$7:$F$31,6,FALSE)=Prg!$O$2,VLOOKUP(Table1[[#This Row],[sheet]],Prg!$A$7:$F$31,6,FALSE)=Prg!$O$3),"Yes","No")</f>
        <v>No</v>
      </c>
      <c r="AB3073" s="66">
        <v>2022</v>
      </c>
      <c r="AC3073" s="72">
        <v>15</v>
      </c>
      <c r="AD3073" s="66">
        <f ca="1">IF(ISERROR(VLOOKUP(Table1[[#This Row],[item]],INDIRECT("'"&amp;Table1[[#This Row],[sheet]]&amp;"'!$A$8:$T$42"),Table1[[#This Row],[r]],FALSE)),"",VLOOKUP(Table1[[#This Row],[item]],INDIRECT("'"&amp;Table1[[#This Row],[sheet]]&amp;"'!$A$8:$T$42"),Table1[[#This Row],[r]],FALSE))</f>
        <v>0</v>
      </c>
      <c r="AE3073" s="72" t="str">
        <f>IF(VLOOKUP(Table1[[#This Row],[sheet]],Prg!$A$7:$J$31,10,FALSE)="","",VLOOKUP(Table1[[#This Row],[sheet]],Prg!$A$7:$J$31,10,FALSE)*1)</f>
        <v/>
      </c>
      <c r="AF3073" s="72">
        <f>VLOOKUP(Table1[[#This Row],[sheet]],Prg!$A$7:$J$31,5,FALSE)</f>
        <v>0</v>
      </c>
      <c r="AG3073" s="72">
        <f>ROW()</f>
        <v>3073</v>
      </c>
    </row>
    <row r="3074" spans="24:33" hidden="1" x14ac:dyDescent="0.3">
      <c r="X3074" s="66">
        <v>18</v>
      </c>
      <c r="Y3074" s="66" t="s">
        <v>493</v>
      </c>
      <c r="Z3074" s="66" t="s">
        <v>17</v>
      </c>
      <c r="AA3074" s="66" t="str">
        <f>IF(OR(VLOOKUP(Table1[[#This Row],[sheet]],Prg!$A$7:$F$31,6,FALSE)=Prg!$O$2,VLOOKUP(Table1[[#This Row],[sheet]],Prg!$A$7:$F$31,6,FALSE)=Prg!$O$3),"Yes","No")</f>
        <v>No</v>
      </c>
      <c r="AB3074" s="66">
        <v>2022</v>
      </c>
      <c r="AC3074" s="72">
        <v>15</v>
      </c>
      <c r="AD3074" s="66">
        <f ca="1">IF(ISERROR(VLOOKUP(Table1[[#This Row],[item]],INDIRECT("'"&amp;Table1[[#This Row],[sheet]]&amp;"'!$A$8:$T$42"),Table1[[#This Row],[r]],FALSE)),"",VLOOKUP(Table1[[#This Row],[item]],INDIRECT("'"&amp;Table1[[#This Row],[sheet]]&amp;"'!$A$8:$T$42"),Table1[[#This Row],[r]],FALSE))</f>
        <v>0</v>
      </c>
      <c r="AE3074" s="72" t="str">
        <f>IF(VLOOKUP(Table1[[#This Row],[sheet]],Prg!$A$7:$J$31,10,FALSE)="","",VLOOKUP(Table1[[#This Row],[sheet]],Prg!$A$7:$J$31,10,FALSE)*1)</f>
        <v/>
      </c>
      <c r="AF3074" s="72">
        <f>VLOOKUP(Table1[[#This Row],[sheet]],Prg!$A$7:$J$31,5,FALSE)</f>
        <v>0</v>
      </c>
      <c r="AG3074" s="72">
        <f>ROW()</f>
        <v>3074</v>
      </c>
    </row>
    <row r="3075" spans="24:33" hidden="1" x14ac:dyDescent="0.3">
      <c r="X3075" s="66">
        <v>18</v>
      </c>
      <c r="Y3075" s="66" t="s">
        <v>494</v>
      </c>
      <c r="Z3075" s="66" t="s">
        <v>465</v>
      </c>
      <c r="AA3075" s="66" t="str">
        <f>IF(OR(VLOOKUP(Table1[[#This Row],[sheet]],Prg!$A$7:$F$31,6,FALSE)=Prg!$O$2,VLOOKUP(Table1[[#This Row],[sheet]],Prg!$A$7:$F$31,6,FALSE)=Prg!$O$3),"Yes","No")</f>
        <v>No</v>
      </c>
      <c r="AB3075" s="66">
        <v>2022</v>
      </c>
      <c r="AC3075" s="72">
        <v>15</v>
      </c>
      <c r="AD3075" s="66">
        <f ca="1">IF(ISERROR(VLOOKUP(Table1[[#This Row],[item]],INDIRECT("'"&amp;Table1[[#This Row],[sheet]]&amp;"'!$A$8:$T$42"),Table1[[#This Row],[r]],FALSE)),"",VLOOKUP(Table1[[#This Row],[item]],INDIRECT("'"&amp;Table1[[#This Row],[sheet]]&amp;"'!$A$8:$T$42"),Table1[[#This Row],[r]],FALSE))</f>
        <v>0</v>
      </c>
      <c r="AE3075" s="72" t="str">
        <f>IF(VLOOKUP(Table1[[#This Row],[sheet]],Prg!$A$7:$J$31,10,FALSE)="","",VLOOKUP(Table1[[#This Row],[sheet]],Prg!$A$7:$J$31,10,FALSE)*1)</f>
        <v/>
      </c>
      <c r="AF3075" s="72">
        <f>VLOOKUP(Table1[[#This Row],[sheet]],Prg!$A$7:$J$31,5,FALSE)</f>
        <v>0</v>
      </c>
      <c r="AG3075" s="72">
        <f>ROW()</f>
        <v>3075</v>
      </c>
    </row>
    <row r="3076" spans="24:33" hidden="1" x14ac:dyDescent="0.3">
      <c r="X3076" s="66">
        <v>18</v>
      </c>
      <c r="Y3076" s="66" t="s">
        <v>495</v>
      </c>
      <c r="Z3076" s="66" t="s">
        <v>18</v>
      </c>
      <c r="AA3076" s="66" t="str">
        <f>IF(OR(VLOOKUP(Table1[[#This Row],[sheet]],Prg!$A$7:$F$31,6,FALSE)=Prg!$O$2,VLOOKUP(Table1[[#This Row],[sheet]],Prg!$A$7:$F$31,6,FALSE)=Prg!$O$3),"Yes","No")</f>
        <v>No</v>
      </c>
      <c r="AB3076" s="66">
        <v>2022</v>
      </c>
      <c r="AC3076" s="72">
        <v>15</v>
      </c>
      <c r="AD3076" s="66">
        <f ca="1">IF(ISERROR(VLOOKUP(Table1[[#This Row],[item]],INDIRECT("'"&amp;Table1[[#This Row],[sheet]]&amp;"'!$A$8:$T$42"),Table1[[#This Row],[r]],FALSE)),"",VLOOKUP(Table1[[#This Row],[item]],INDIRECT("'"&amp;Table1[[#This Row],[sheet]]&amp;"'!$A$8:$T$42"),Table1[[#This Row],[r]],FALSE))</f>
        <v>0</v>
      </c>
      <c r="AE3076" s="72" t="str">
        <f>IF(VLOOKUP(Table1[[#This Row],[sheet]],Prg!$A$7:$J$31,10,FALSE)="","",VLOOKUP(Table1[[#This Row],[sheet]],Prg!$A$7:$J$31,10,FALSE)*1)</f>
        <v/>
      </c>
      <c r="AF3076" s="72">
        <f>VLOOKUP(Table1[[#This Row],[sheet]],Prg!$A$7:$J$31,5,FALSE)</f>
        <v>0</v>
      </c>
      <c r="AG3076" s="72">
        <f>ROW()</f>
        <v>3076</v>
      </c>
    </row>
    <row r="3077" spans="24:33" hidden="1" x14ac:dyDescent="0.3">
      <c r="X3077" s="66">
        <v>18</v>
      </c>
      <c r="Y3077" s="66" t="s">
        <v>496</v>
      </c>
      <c r="Z3077" s="66" t="s">
        <v>19</v>
      </c>
      <c r="AA3077" s="66" t="str">
        <f>IF(OR(VLOOKUP(Table1[[#This Row],[sheet]],Prg!$A$7:$F$31,6,FALSE)=Prg!$O$2,VLOOKUP(Table1[[#This Row],[sheet]],Prg!$A$7:$F$31,6,FALSE)=Prg!$O$3),"Yes","No")</f>
        <v>No</v>
      </c>
      <c r="AB3077" s="66">
        <v>2022</v>
      </c>
      <c r="AC3077" s="72">
        <v>15</v>
      </c>
      <c r="AD3077" s="66">
        <f ca="1">IF(ISERROR(VLOOKUP(Table1[[#This Row],[item]],INDIRECT("'"&amp;Table1[[#This Row],[sheet]]&amp;"'!$A$8:$T$42"),Table1[[#This Row],[r]],FALSE)),"",VLOOKUP(Table1[[#This Row],[item]],INDIRECT("'"&amp;Table1[[#This Row],[sheet]]&amp;"'!$A$8:$T$42"),Table1[[#This Row],[r]],FALSE))</f>
        <v>0</v>
      </c>
      <c r="AE3077" s="72" t="str">
        <f>IF(VLOOKUP(Table1[[#This Row],[sheet]],Prg!$A$7:$J$31,10,FALSE)="","",VLOOKUP(Table1[[#This Row],[sheet]],Prg!$A$7:$J$31,10,FALSE)*1)</f>
        <v/>
      </c>
      <c r="AF3077" s="72">
        <f>VLOOKUP(Table1[[#This Row],[sheet]],Prg!$A$7:$J$31,5,FALSE)</f>
        <v>0</v>
      </c>
      <c r="AG3077" s="72">
        <f>ROW()</f>
        <v>3077</v>
      </c>
    </row>
    <row r="3078" spans="24:33" hidden="1" x14ac:dyDescent="0.3">
      <c r="X3078" s="66">
        <v>18</v>
      </c>
      <c r="Y3078" s="66" t="s">
        <v>497</v>
      </c>
      <c r="Z3078" s="66" t="s">
        <v>20</v>
      </c>
      <c r="AA3078" s="66" t="str">
        <f>IF(OR(VLOOKUP(Table1[[#This Row],[sheet]],Prg!$A$7:$F$31,6,FALSE)=Prg!$O$2,VLOOKUP(Table1[[#This Row],[sheet]],Prg!$A$7:$F$31,6,FALSE)=Prg!$O$3),"Yes","No")</f>
        <v>No</v>
      </c>
      <c r="AB3078" s="66">
        <v>2022</v>
      </c>
      <c r="AC3078" s="72">
        <v>15</v>
      </c>
      <c r="AD3078" s="66">
        <f ca="1">IF(ISERROR(VLOOKUP(Table1[[#This Row],[item]],INDIRECT("'"&amp;Table1[[#This Row],[sheet]]&amp;"'!$A$8:$T$42"),Table1[[#This Row],[r]],FALSE)),"",VLOOKUP(Table1[[#This Row],[item]],INDIRECT("'"&amp;Table1[[#This Row],[sheet]]&amp;"'!$A$8:$T$42"),Table1[[#This Row],[r]],FALSE))</f>
        <v>0</v>
      </c>
      <c r="AE3078" s="72" t="str">
        <f>IF(VLOOKUP(Table1[[#This Row],[sheet]],Prg!$A$7:$J$31,10,FALSE)="","",VLOOKUP(Table1[[#This Row],[sheet]],Prg!$A$7:$J$31,10,FALSE)*1)</f>
        <v/>
      </c>
      <c r="AF3078" s="72">
        <f>VLOOKUP(Table1[[#This Row],[sheet]],Prg!$A$7:$J$31,5,FALSE)</f>
        <v>0</v>
      </c>
      <c r="AG3078" s="72">
        <f>ROW()</f>
        <v>3078</v>
      </c>
    </row>
    <row r="3079" spans="24:33" hidden="1" x14ac:dyDescent="0.3">
      <c r="X3079" s="66">
        <v>18</v>
      </c>
      <c r="Y3079" s="66" t="s">
        <v>498</v>
      </c>
      <c r="Z3079" s="66" t="s">
        <v>466</v>
      </c>
      <c r="AA3079" s="66" t="str">
        <f>IF(OR(VLOOKUP(Table1[[#This Row],[sheet]],Prg!$A$7:$F$31,6,FALSE)=Prg!$O$2,VLOOKUP(Table1[[#This Row],[sheet]],Prg!$A$7:$F$31,6,FALSE)=Prg!$O$3),"Yes","No")</f>
        <v>No</v>
      </c>
      <c r="AB3079" s="66">
        <v>2022</v>
      </c>
      <c r="AC3079" s="72">
        <v>15</v>
      </c>
      <c r="AD3079" s="66">
        <f ca="1">IF(ISERROR(VLOOKUP(Table1[[#This Row],[item]],INDIRECT("'"&amp;Table1[[#This Row],[sheet]]&amp;"'!$A$8:$T$42"),Table1[[#This Row],[r]],FALSE)),"",VLOOKUP(Table1[[#This Row],[item]],INDIRECT("'"&amp;Table1[[#This Row],[sheet]]&amp;"'!$A$8:$T$42"),Table1[[#This Row],[r]],FALSE))</f>
        <v>0</v>
      </c>
      <c r="AE3079" s="72" t="str">
        <f>IF(VLOOKUP(Table1[[#This Row],[sheet]],Prg!$A$7:$J$31,10,FALSE)="","",VLOOKUP(Table1[[#This Row],[sheet]],Prg!$A$7:$J$31,10,FALSE)*1)</f>
        <v/>
      </c>
      <c r="AF3079" s="72">
        <f>VLOOKUP(Table1[[#This Row],[sheet]],Prg!$A$7:$J$31,5,FALSE)</f>
        <v>0</v>
      </c>
      <c r="AG3079" s="72">
        <f>ROW()</f>
        <v>3079</v>
      </c>
    </row>
    <row r="3080" spans="24:33" hidden="1" x14ac:dyDescent="0.3">
      <c r="X3080" s="66">
        <v>18</v>
      </c>
      <c r="Y3080" s="66" t="s">
        <v>499</v>
      </c>
      <c r="Z3080" s="66" t="s">
        <v>21</v>
      </c>
      <c r="AA3080" s="66" t="str">
        <f>IF(OR(VLOOKUP(Table1[[#This Row],[sheet]],Prg!$A$7:$F$31,6,FALSE)=Prg!$O$2,VLOOKUP(Table1[[#This Row],[sheet]],Prg!$A$7:$F$31,6,FALSE)=Prg!$O$3),"Yes","No")</f>
        <v>No</v>
      </c>
      <c r="AB3080" s="66">
        <v>2022</v>
      </c>
      <c r="AC3080" s="72">
        <v>15</v>
      </c>
      <c r="AD3080" s="66">
        <f ca="1">IF(ISERROR(VLOOKUP(Table1[[#This Row],[item]],INDIRECT("'"&amp;Table1[[#This Row],[sheet]]&amp;"'!$A$8:$T$42"),Table1[[#This Row],[r]],FALSE)),"",VLOOKUP(Table1[[#This Row],[item]],INDIRECT("'"&amp;Table1[[#This Row],[sheet]]&amp;"'!$A$8:$T$42"),Table1[[#This Row],[r]],FALSE))</f>
        <v>0</v>
      </c>
      <c r="AE3080" s="72" t="str">
        <f>IF(VLOOKUP(Table1[[#This Row],[sheet]],Prg!$A$7:$J$31,10,FALSE)="","",VLOOKUP(Table1[[#This Row],[sheet]],Prg!$A$7:$J$31,10,FALSE)*1)</f>
        <v/>
      </c>
      <c r="AF3080" s="72">
        <f>VLOOKUP(Table1[[#This Row],[sheet]],Prg!$A$7:$J$31,5,FALSE)</f>
        <v>0</v>
      </c>
      <c r="AG3080" s="72">
        <f>ROW()</f>
        <v>3080</v>
      </c>
    </row>
    <row r="3081" spans="24:33" hidden="1" x14ac:dyDescent="0.3">
      <c r="X3081" s="66">
        <v>18</v>
      </c>
      <c r="Y3081" s="66" t="s">
        <v>500</v>
      </c>
      <c r="Z3081" s="66" t="s">
        <v>22</v>
      </c>
      <c r="AA3081" s="66" t="str">
        <f>IF(OR(VLOOKUP(Table1[[#This Row],[sheet]],Prg!$A$7:$F$31,6,FALSE)=Prg!$O$2,VLOOKUP(Table1[[#This Row],[sheet]],Prg!$A$7:$F$31,6,FALSE)=Prg!$O$3),"Yes","No")</f>
        <v>No</v>
      </c>
      <c r="AB3081" s="66">
        <v>2022</v>
      </c>
      <c r="AC3081" s="72">
        <v>15</v>
      </c>
      <c r="AD3081" s="66">
        <f ca="1">IF(ISERROR(VLOOKUP(Table1[[#This Row],[item]],INDIRECT("'"&amp;Table1[[#This Row],[sheet]]&amp;"'!$A$8:$T$42"),Table1[[#This Row],[r]],FALSE)),"",VLOOKUP(Table1[[#This Row],[item]],INDIRECT("'"&amp;Table1[[#This Row],[sheet]]&amp;"'!$A$8:$T$42"),Table1[[#This Row],[r]],FALSE))</f>
        <v>0</v>
      </c>
      <c r="AE3081" s="72" t="str">
        <f>IF(VLOOKUP(Table1[[#This Row],[sheet]],Prg!$A$7:$J$31,10,FALSE)="","",VLOOKUP(Table1[[#This Row],[sheet]],Prg!$A$7:$J$31,10,FALSE)*1)</f>
        <v/>
      </c>
      <c r="AF3081" s="72">
        <f>VLOOKUP(Table1[[#This Row],[sheet]],Prg!$A$7:$J$31,5,FALSE)</f>
        <v>0</v>
      </c>
      <c r="AG3081" s="72">
        <f>ROW()</f>
        <v>3081</v>
      </c>
    </row>
    <row r="3082" spans="24:33" hidden="1" x14ac:dyDescent="0.3">
      <c r="X3082" s="66">
        <v>18</v>
      </c>
      <c r="Y3082" s="66" t="s">
        <v>501</v>
      </c>
      <c r="Z3082" s="66" t="s">
        <v>23</v>
      </c>
      <c r="AA3082" s="66" t="str">
        <f>IF(OR(VLOOKUP(Table1[[#This Row],[sheet]],Prg!$A$7:$F$31,6,FALSE)=Prg!$O$2,VLOOKUP(Table1[[#This Row],[sheet]],Prg!$A$7:$F$31,6,FALSE)=Prg!$O$3),"Yes","No")</f>
        <v>No</v>
      </c>
      <c r="AB3082" s="66">
        <v>2022</v>
      </c>
      <c r="AC3082" s="72">
        <v>15</v>
      </c>
      <c r="AD3082" s="66">
        <f ca="1">IF(ISERROR(VLOOKUP(Table1[[#This Row],[item]],INDIRECT("'"&amp;Table1[[#This Row],[sheet]]&amp;"'!$A$8:$T$42"),Table1[[#This Row],[r]],FALSE)),"",VLOOKUP(Table1[[#This Row],[item]],INDIRECT("'"&amp;Table1[[#This Row],[sheet]]&amp;"'!$A$8:$T$42"),Table1[[#This Row],[r]],FALSE))</f>
        <v>0</v>
      </c>
      <c r="AE3082" s="72" t="str">
        <f>IF(VLOOKUP(Table1[[#This Row],[sheet]],Prg!$A$7:$J$31,10,FALSE)="","",VLOOKUP(Table1[[#This Row],[sheet]],Prg!$A$7:$J$31,10,FALSE)*1)</f>
        <v/>
      </c>
      <c r="AF3082" s="72">
        <f>VLOOKUP(Table1[[#This Row],[sheet]],Prg!$A$7:$J$31,5,FALSE)</f>
        <v>0</v>
      </c>
      <c r="AG3082" s="72">
        <f>ROW()</f>
        <v>3082</v>
      </c>
    </row>
    <row r="3083" spans="24:33" hidden="1" x14ac:dyDescent="0.3">
      <c r="X3083" s="66">
        <v>18</v>
      </c>
      <c r="Y3083" s="66" t="s">
        <v>502</v>
      </c>
      <c r="Z3083" s="66" t="s">
        <v>467</v>
      </c>
      <c r="AA3083" s="66" t="str">
        <f>IF(OR(VLOOKUP(Table1[[#This Row],[sheet]],Prg!$A$7:$F$31,6,FALSE)=Prg!$O$2,VLOOKUP(Table1[[#This Row],[sheet]],Prg!$A$7:$F$31,6,FALSE)=Prg!$O$3),"Yes","No")</f>
        <v>No</v>
      </c>
      <c r="AB3083" s="66">
        <v>2022</v>
      </c>
      <c r="AC3083" s="72">
        <v>15</v>
      </c>
      <c r="AD3083" s="66">
        <f ca="1">IF(ISERROR(VLOOKUP(Table1[[#This Row],[item]],INDIRECT("'"&amp;Table1[[#This Row],[sheet]]&amp;"'!$A$8:$T$42"),Table1[[#This Row],[r]],FALSE)),"",VLOOKUP(Table1[[#This Row],[item]],INDIRECT("'"&amp;Table1[[#This Row],[sheet]]&amp;"'!$A$8:$T$42"),Table1[[#This Row],[r]],FALSE))</f>
        <v>0</v>
      </c>
      <c r="AE3083" s="72" t="str">
        <f>IF(VLOOKUP(Table1[[#This Row],[sheet]],Prg!$A$7:$J$31,10,FALSE)="","",VLOOKUP(Table1[[#This Row],[sheet]],Prg!$A$7:$J$31,10,FALSE)*1)</f>
        <v/>
      </c>
      <c r="AF3083" s="72">
        <f>VLOOKUP(Table1[[#This Row],[sheet]],Prg!$A$7:$J$31,5,FALSE)</f>
        <v>0</v>
      </c>
      <c r="AG3083" s="72">
        <f>ROW()</f>
        <v>3083</v>
      </c>
    </row>
    <row r="3084" spans="24:33" hidden="1" x14ac:dyDescent="0.3">
      <c r="X3084" s="66">
        <v>18</v>
      </c>
      <c r="Y3084" s="66" t="s">
        <v>473</v>
      </c>
      <c r="Z3084" s="66" t="s">
        <v>1</v>
      </c>
      <c r="AA3084" s="66" t="str">
        <f>IF(OR(VLOOKUP(Table1[[#This Row],[sheet]],Prg!$A$7:$F$31,6,FALSE)=Prg!$O$2,VLOOKUP(Table1[[#This Row],[sheet]],Prg!$A$7:$F$31,6,FALSE)=Prg!$O$3),"Yes","No")</f>
        <v>No</v>
      </c>
      <c r="AB3084" s="66">
        <v>2022</v>
      </c>
      <c r="AC3084" s="72">
        <v>15</v>
      </c>
      <c r="AD3084" s="66">
        <f ca="1">IF(ISERROR(VLOOKUP(Table1[[#This Row],[item]],INDIRECT("'"&amp;Table1[[#This Row],[sheet]]&amp;"'!$A$8:$T$42"),Table1[[#This Row],[r]],FALSE)),"",VLOOKUP(Table1[[#This Row],[item]],INDIRECT("'"&amp;Table1[[#This Row],[sheet]]&amp;"'!$A$8:$T$42"),Table1[[#This Row],[r]],FALSE))</f>
        <v>0</v>
      </c>
      <c r="AE3084" s="72" t="str">
        <f>IF(VLOOKUP(Table1[[#This Row],[sheet]],Prg!$A$7:$J$31,10,FALSE)="","",VLOOKUP(Table1[[#This Row],[sheet]],Prg!$A$7:$J$31,10,FALSE)*1)</f>
        <v/>
      </c>
      <c r="AF3084" s="72">
        <f>VLOOKUP(Table1[[#This Row],[sheet]],Prg!$A$7:$J$31,5,FALSE)</f>
        <v>0</v>
      </c>
      <c r="AG3084" s="72">
        <f>ROW()</f>
        <v>3084</v>
      </c>
    </row>
    <row r="3085" spans="24:33" hidden="1" x14ac:dyDescent="0.3">
      <c r="X3085" s="66">
        <v>18</v>
      </c>
      <c r="Y3085" s="66" t="s">
        <v>474</v>
      </c>
      <c r="Z3085" s="66" t="s">
        <v>24</v>
      </c>
      <c r="AA3085" s="66" t="str">
        <f>IF(OR(VLOOKUP(Table1[[#This Row],[sheet]],Prg!$A$7:$F$31,6,FALSE)=Prg!$O$2,VLOOKUP(Table1[[#This Row],[sheet]],Prg!$A$7:$F$31,6,FALSE)=Prg!$O$3),"Yes","No")</f>
        <v>No</v>
      </c>
      <c r="AB3085" s="66">
        <v>2022</v>
      </c>
      <c r="AC3085" s="72">
        <v>15</v>
      </c>
      <c r="AD3085" s="66">
        <f ca="1">IF(ISERROR(VLOOKUP(Table1[[#This Row],[item]],INDIRECT("'"&amp;Table1[[#This Row],[sheet]]&amp;"'!$A$8:$T$42"),Table1[[#This Row],[r]],FALSE)),"",VLOOKUP(Table1[[#This Row],[item]],INDIRECT("'"&amp;Table1[[#This Row],[sheet]]&amp;"'!$A$8:$T$42"),Table1[[#This Row],[r]],FALSE))</f>
        <v>0</v>
      </c>
      <c r="AE3085" s="72" t="str">
        <f>IF(VLOOKUP(Table1[[#This Row],[sheet]],Prg!$A$7:$J$31,10,FALSE)="","",VLOOKUP(Table1[[#This Row],[sheet]],Prg!$A$7:$J$31,10,FALSE)*1)</f>
        <v/>
      </c>
      <c r="AF3085" s="72">
        <f>VLOOKUP(Table1[[#This Row],[sheet]],Prg!$A$7:$J$31,5,FALSE)</f>
        <v>0</v>
      </c>
      <c r="AG3085" s="72">
        <f>ROW()</f>
        <v>3085</v>
      </c>
    </row>
    <row r="3086" spans="24:33" hidden="1" x14ac:dyDescent="0.3">
      <c r="X3086" s="66">
        <v>18</v>
      </c>
      <c r="Y3086" s="66" t="s">
        <v>477</v>
      </c>
      <c r="Z3086" s="66" t="s">
        <v>25</v>
      </c>
      <c r="AA3086" s="66" t="str">
        <f>IF(OR(VLOOKUP(Table1[[#This Row],[sheet]],Prg!$A$7:$F$31,6,FALSE)=Prg!$O$2,VLOOKUP(Table1[[#This Row],[sheet]],Prg!$A$7:$F$31,6,FALSE)=Prg!$O$3),"Yes","No")</f>
        <v>No</v>
      </c>
      <c r="AB3086" s="66">
        <v>2022</v>
      </c>
      <c r="AC3086" s="72">
        <v>15</v>
      </c>
      <c r="AD3086" s="66">
        <f ca="1">IF(ISERROR(VLOOKUP(Table1[[#This Row],[item]],INDIRECT("'"&amp;Table1[[#This Row],[sheet]]&amp;"'!$A$8:$T$42"),Table1[[#This Row],[r]],FALSE)),"",VLOOKUP(Table1[[#This Row],[item]],INDIRECT("'"&amp;Table1[[#This Row],[sheet]]&amp;"'!$A$8:$T$42"),Table1[[#This Row],[r]],FALSE))</f>
        <v>0</v>
      </c>
      <c r="AE3086" s="72" t="str">
        <f>IF(VLOOKUP(Table1[[#This Row],[sheet]],Prg!$A$7:$J$31,10,FALSE)="","",VLOOKUP(Table1[[#This Row],[sheet]],Prg!$A$7:$J$31,10,FALSE)*1)</f>
        <v/>
      </c>
      <c r="AF3086" s="72">
        <f>VLOOKUP(Table1[[#This Row],[sheet]],Prg!$A$7:$J$31,5,FALSE)</f>
        <v>0</v>
      </c>
      <c r="AG3086" s="72">
        <f>ROW()</f>
        <v>3086</v>
      </c>
    </row>
    <row r="3087" spans="24:33" hidden="1" x14ac:dyDescent="0.3">
      <c r="X3087" s="66">
        <v>18</v>
      </c>
      <c r="Y3087" s="66" t="s">
        <v>478</v>
      </c>
      <c r="Z3087" s="66" t="s">
        <v>26</v>
      </c>
      <c r="AA3087" s="66" t="str">
        <f>IF(OR(VLOOKUP(Table1[[#This Row],[sheet]],Prg!$A$7:$F$31,6,FALSE)=Prg!$O$2,VLOOKUP(Table1[[#This Row],[sheet]],Prg!$A$7:$F$31,6,FALSE)=Prg!$O$3),"Yes","No")</f>
        <v>No</v>
      </c>
      <c r="AB3087" s="66">
        <v>2022</v>
      </c>
      <c r="AC3087" s="72">
        <v>15</v>
      </c>
      <c r="AD3087" s="66">
        <f ca="1">IF(ISERROR(VLOOKUP(Table1[[#This Row],[item]],INDIRECT("'"&amp;Table1[[#This Row],[sheet]]&amp;"'!$A$8:$T$42"),Table1[[#This Row],[r]],FALSE)),"",VLOOKUP(Table1[[#This Row],[item]],INDIRECT("'"&amp;Table1[[#This Row],[sheet]]&amp;"'!$A$8:$T$42"),Table1[[#This Row],[r]],FALSE))</f>
        <v>0</v>
      </c>
      <c r="AE3087" s="72" t="str">
        <f>IF(VLOOKUP(Table1[[#This Row],[sheet]],Prg!$A$7:$J$31,10,FALSE)="","",VLOOKUP(Table1[[#This Row],[sheet]],Prg!$A$7:$J$31,10,FALSE)*1)</f>
        <v/>
      </c>
      <c r="AF3087" s="72">
        <f>VLOOKUP(Table1[[#This Row],[sheet]],Prg!$A$7:$J$31,5,FALSE)</f>
        <v>0</v>
      </c>
      <c r="AG3087" s="72">
        <f>ROW()</f>
        <v>3087</v>
      </c>
    </row>
    <row r="3088" spans="24:33" hidden="1" x14ac:dyDescent="0.3">
      <c r="X3088" s="66">
        <v>18</v>
      </c>
      <c r="Y3088" s="66" t="s">
        <v>479</v>
      </c>
      <c r="Z3088" s="66" t="s">
        <v>27</v>
      </c>
      <c r="AA3088" s="66" t="str">
        <f>IF(OR(VLOOKUP(Table1[[#This Row],[sheet]],Prg!$A$7:$F$31,6,FALSE)=Prg!$O$2,VLOOKUP(Table1[[#This Row],[sheet]],Prg!$A$7:$F$31,6,FALSE)=Prg!$O$3),"Yes","No")</f>
        <v>No</v>
      </c>
      <c r="AB3088" s="66">
        <v>2022</v>
      </c>
      <c r="AC3088" s="72">
        <v>15</v>
      </c>
      <c r="AD3088" s="66">
        <f ca="1">IF(ISERROR(VLOOKUP(Table1[[#This Row],[item]],INDIRECT("'"&amp;Table1[[#This Row],[sheet]]&amp;"'!$A$8:$T$42"),Table1[[#This Row],[r]],FALSE)),"",VLOOKUP(Table1[[#This Row],[item]],INDIRECT("'"&amp;Table1[[#This Row],[sheet]]&amp;"'!$A$8:$T$42"),Table1[[#This Row],[r]],FALSE))</f>
        <v>0</v>
      </c>
      <c r="AE3088" s="72" t="str">
        <f>IF(VLOOKUP(Table1[[#This Row],[sheet]],Prg!$A$7:$J$31,10,FALSE)="","",VLOOKUP(Table1[[#This Row],[sheet]],Prg!$A$7:$J$31,10,FALSE)*1)</f>
        <v/>
      </c>
      <c r="AF3088" s="72">
        <f>VLOOKUP(Table1[[#This Row],[sheet]],Prg!$A$7:$J$31,5,FALSE)</f>
        <v>0</v>
      </c>
      <c r="AG3088" s="72">
        <f>ROW()</f>
        <v>3088</v>
      </c>
    </row>
    <row r="3089" spans="24:33" hidden="1" x14ac:dyDescent="0.3">
      <c r="X3089" s="66">
        <v>18</v>
      </c>
      <c r="Y3089" s="66" t="s">
        <v>475</v>
      </c>
      <c r="Z3089" s="66" t="s">
        <v>28</v>
      </c>
      <c r="AA3089" s="66" t="str">
        <f>IF(OR(VLOOKUP(Table1[[#This Row],[sheet]],Prg!$A$7:$F$31,6,FALSE)=Prg!$O$2,VLOOKUP(Table1[[#This Row],[sheet]],Prg!$A$7:$F$31,6,FALSE)=Prg!$O$3),"Yes","No")</f>
        <v>No</v>
      </c>
      <c r="AB3089" s="66">
        <v>2022</v>
      </c>
      <c r="AC3089" s="72">
        <v>15</v>
      </c>
      <c r="AD3089" s="66">
        <f ca="1">IF(ISERROR(VLOOKUP(Table1[[#This Row],[item]],INDIRECT("'"&amp;Table1[[#This Row],[sheet]]&amp;"'!$A$8:$T$42"),Table1[[#This Row],[r]],FALSE)),"",VLOOKUP(Table1[[#This Row],[item]],INDIRECT("'"&amp;Table1[[#This Row],[sheet]]&amp;"'!$A$8:$T$42"),Table1[[#This Row],[r]],FALSE))</f>
        <v>0</v>
      </c>
      <c r="AE3089" s="72" t="str">
        <f>IF(VLOOKUP(Table1[[#This Row],[sheet]],Prg!$A$7:$J$31,10,FALSE)="","",VLOOKUP(Table1[[#This Row],[sheet]],Prg!$A$7:$J$31,10,FALSE)*1)</f>
        <v/>
      </c>
      <c r="AF3089" s="72">
        <f>VLOOKUP(Table1[[#This Row],[sheet]],Prg!$A$7:$J$31,5,FALSE)</f>
        <v>0</v>
      </c>
      <c r="AG3089" s="72">
        <f>ROW()</f>
        <v>3089</v>
      </c>
    </row>
    <row r="3090" spans="24:33" hidden="1" x14ac:dyDescent="0.3">
      <c r="X3090" s="66">
        <v>18</v>
      </c>
      <c r="Y3090" s="66" t="s">
        <v>480</v>
      </c>
      <c r="Z3090" s="66" t="s">
        <v>29</v>
      </c>
      <c r="AA3090" s="66" t="str">
        <f>IF(OR(VLOOKUP(Table1[[#This Row],[sheet]],Prg!$A$7:$F$31,6,FALSE)=Prg!$O$2,VLOOKUP(Table1[[#This Row],[sheet]],Prg!$A$7:$F$31,6,FALSE)=Prg!$O$3),"Yes","No")</f>
        <v>No</v>
      </c>
      <c r="AB3090" s="66">
        <v>2022</v>
      </c>
      <c r="AC3090" s="72">
        <v>15</v>
      </c>
      <c r="AD3090" s="66">
        <f ca="1">IF(ISERROR(VLOOKUP(Table1[[#This Row],[item]],INDIRECT("'"&amp;Table1[[#This Row],[sheet]]&amp;"'!$A$8:$T$42"),Table1[[#This Row],[r]],FALSE)),"",VLOOKUP(Table1[[#This Row],[item]],INDIRECT("'"&amp;Table1[[#This Row],[sheet]]&amp;"'!$A$8:$T$42"),Table1[[#This Row],[r]],FALSE))</f>
        <v>0</v>
      </c>
      <c r="AE3090" s="72" t="str">
        <f>IF(VLOOKUP(Table1[[#This Row],[sheet]],Prg!$A$7:$J$31,10,FALSE)="","",VLOOKUP(Table1[[#This Row],[sheet]],Prg!$A$7:$J$31,10,FALSE)*1)</f>
        <v/>
      </c>
      <c r="AF3090" s="72">
        <f>VLOOKUP(Table1[[#This Row],[sheet]],Prg!$A$7:$J$31,5,FALSE)</f>
        <v>0</v>
      </c>
      <c r="AG3090" s="72">
        <f>ROW()</f>
        <v>3090</v>
      </c>
    </row>
    <row r="3091" spans="24:33" hidden="1" x14ac:dyDescent="0.3">
      <c r="X3091" s="66">
        <v>18</v>
      </c>
      <c r="Y3091" s="66" t="s">
        <v>481</v>
      </c>
      <c r="Z3091" s="66" t="s">
        <v>30</v>
      </c>
      <c r="AA3091" s="66" t="str">
        <f>IF(OR(VLOOKUP(Table1[[#This Row],[sheet]],Prg!$A$7:$F$31,6,FALSE)=Prg!$O$2,VLOOKUP(Table1[[#This Row],[sheet]],Prg!$A$7:$F$31,6,FALSE)=Prg!$O$3),"Yes","No")</f>
        <v>No</v>
      </c>
      <c r="AB3091" s="66">
        <v>2022</v>
      </c>
      <c r="AC3091" s="72">
        <v>15</v>
      </c>
      <c r="AD3091" s="66">
        <f ca="1">IF(ISERROR(VLOOKUP(Table1[[#This Row],[item]],INDIRECT("'"&amp;Table1[[#This Row],[sheet]]&amp;"'!$A$8:$T$42"),Table1[[#This Row],[r]],FALSE)),"",VLOOKUP(Table1[[#This Row],[item]],INDIRECT("'"&amp;Table1[[#This Row],[sheet]]&amp;"'!$A$8:$T$42"),Table1[[#This Row],[r]],FALSE))</f>
        <v>0</v>
      </c>
      <c r="AE3091" s="72" t="str">
        <f>IF(VLOOKUP(Table1[[#This Row],[sheet]],Prg!$A$7:$J$31,10,FALSE)="","",VLOOKUP(Table1[[#This Row],[sheet]],Prg!$A$7:$J$31,10,FALSE)*1)</f>
        <v/>
      </c>
      <c r="AF3091" s="72">
        <f>VLOOKUP(Table1[[#This Row],[sheet]],Prg!$A$7:$J$31,5,FALSE)</f>
        <v>0</v>
      </c>
      <c r="AG3091" s="72">
        <f>ROW()</f>
        <v>3091</v>
      </c>
    </row>
    <row r="3092" spans="24:33" hidden="1" x14ac:dyDescent="0.3">
      <c r="X3092" s="66">
        <v>18</v>
      </c>
      <c r="Y3092" s="66" t="s">
        <v>482</v>
      </c>
      <c r="Z3092" s="66" t="s">
        <v>27</v>
      </c>
      <c r="AA3092" s="66" t="str">
        <f>IF(OR(VLOOKUP(Table1[[#This Row],[sheet]],Prg!$A$7:$F$31,6,FALSE)=Prg!$O$2,VLOOKUP(Table1[[#This Row],[sheet]],Prg!$A$7:$F$31,6,FALSE)=Prg!$O$3),"Yes","No")</f>
        <v>No</v>
      </c>
      <c r="AB3092" s="66">
        <v>2022</v>
      </c>
      <c r="AC3092" s="72">
        <v>15</v>
      </c>
      <c r="AD3092" s="66">
        <f ca="1">IF(ISERROR(VLOOKUP(Table1[[#This Row],[item]],INDIRECT("'"&amp;Table1[[#This Row],[sheet]]&amp;"'!$A$8:$T$42"),Table1[[#This Row],[r]],FALSE)),"",VLOOKUP(Table1[[#This Row],[item]],INDIRECT("'"&amp;Table1[[#This Row],[sheet]]&amp;"'!$A$8:$T$42"),Table1[[#This Row],[r]],FALSE))</f>
        <v>0</v>
      </c>
      <c r="AE3092" s="72" t="str">
        <f>IF(VLOOKUP(Table1[[#This Row],[sheet]],Prg!$A$7:$J$31,10,FALSE)="","",VLOOKUP(Table1[[#This Row],[sheet]],Prg!$A$7:$J$31,10,FALSE)*1)</f>
        <v/>
      </c>
      <c r="AF3092" s="72">
        <f>VLOOKUP(Table1[[#This Row],[sheet]],Prg!$A$7:$J$31,5,FALSE)</f>
        <v>0</v>
      </c>
      <c r="AG3092" s="72">
        <f>ROW()</f>
        <v>3092</v>
      </c>
    </row>
    <row r="3093" spans="24:33" hidden="1" x14ac:dyDescent="0.3">
      <c r="X3093" s="66">
        <v>18</v>
      </c>
      <c r="Y3093" s="66" t="s">
        <v>476</v>
      </c>
      <c r="Z3093" s="66" t="s">
        <v>469</v>
      </c>
      <c r="AA3093" s="66" t="str">
        <f>IF(OR(VLOOKUP(Table1[[#This Row],[sheet]],Prg!$A$7:$F$31,6,FALSE)=Prg!$O$2,VLOOKUP(Table1[[#This Row],[sheet]],Prg!$A$7:$F$31,6,FALSE)=Prg!$O$3),"Yes","No")</f>
        <v>No</v>
      </c>
      <c r="AB3093" s="66">
        <v>2022</v>
      </c>
      <c r="AC3093" s="72">
        <v>15</v>
      </c>
      <c r="AD3093" s="66">
        <f ca="1">IF(ISERROR(VLOOKUP(Table1[[#This Row],[item]],INDIRECT("'"&amp;Table1[[#This Row],[sheet]]&amp;"'!$A$8:$T$42"),Table1[[#This Row],[r]],FALSE)),"",VLOOKUP(Table1[[#This Row],[item]],INDIRECT("'"&amp;Table1[[#This Row],[sheet]]&amp;"'!$A$8:$T$42"),Table1[[#This Row],[r]],FALSE))</f>
        <v>0</v>
      </c>
      <c r="AE3093" s="72" t="str">
        <f>IF(VLOOKUP(Table1[[#This Row],[sheet]],Prg!$A$7:$J$31,10,FALSE)="","",VLOOKUP(Table1[[#This Row],[sheet]],Prg!$A$7:$J$31,10,FALSE)*1)</f>
        <v/>
      </c>
      <c r="AF3093" s="72">
        <f>VLOOKUP(Table1[[#This Row],[sheet]],Prg!$A$7:$J$31,5,FALSE)</f>
        <v>0</v>
      </c>
      <c r="AG3093" s="72">
        <f>ROW()</f>
        <v>3093</v>
      </c>
    </row>
    <row r="3094" spans="24:33" hidden="1" x14ac:dyDescent="0.3">
      <c r="X3094" s="66">
        <v>18</v>
      </c>
      <c r="Y3094" s="66" t="s">
        <v>483</v>
      </c>
      <c r="Z3094" s="66" t="s">
        <v>470</v>
      </c>
      <c r="AA3094" s="66" t="str">
        <f>IF(OR(VLOOKUP(Table1[[#This Row],[sheet]],Prg!$A$7:$F$31,6,FALSE)=Prg!$O$2,VLOOKUP(Table1[[#This Row],[sheet]],Prg!$A$7:$F$31,6,FALSE)=Prg!$O$3),"Yes","No")</f>
        <v>No</v>
      </c>
      <c r="AB3094" s="66">
        <v>2022</v>
      </c>
      <c r="AC3094" s="72">
        <v>15</v>
      </c>
      <c r="AD3094" s="66">
        <f ca="1">IF(ISERROR(VLOOKUP(Table1[[#This Row],[item]],INDIRECT("'"&amp;Table1[[#This Row],[sheet]]&amp;"'!$A$8:$T$42"),Table1[[#This Row],[r]],FALSE)),"",VLOOKUP(Table1[[#This Row],[item]],INDIRECT("'"&amp;Table1[[#This Row],[sheet]]&amp;"'!$A$8:$T$42"),Table1[[#This Row],[r]],FALSE))</f>
        <v>0</v>
      </c>
      <c r="AE3094" s="72" t="str">
        <f>IF(VLOOKUP(Table1[[#This Row],[sheet]],Prg!$A$7:$J$31,10,FALSE)="","",VLOOKUP(Table1[[#This Row],[sheet]],Prg!$A$7:$J$31,10,FALSE)*1)</f>
        <v/>
      </c>
      <c r="AF3094" s="72">
        <f>VLOOKUP(Table1[[#This Row],[sheet]],Prg!$A$7:$J$31,5,FALSE)</f>
        <v>0</v>
      </c>
      <c r="AG3094" s="72">
        <f>ROW()</f>
        <v>3094</v>
      </c>
    </row>
    <row r="3095" spans="24:33" hidden="1" x14ac:dyDescent="0.3">
      <c r="X3095" s="66">
        <v>18</v>
      </c>
      <c r="Y3095" s="66" t="s">
        <v>484</v>
      </c>
      <c r="Z3095" s="66" t="s">
        <v>471</v>
      </c>
      <c r="AA3095" s="66" t="str">
        <f>IF(OR(VLOOKUP(Table1[[#This Row],[sheet]],Prg!$A$7:$F$31,6,FALSE)=Prg!$O$2,VLOOKUP(Table1[[#This Row],[sheet]],Prg!$A$7:$F$31,6,FALSE)=Prg!$O$3),"Yes","No")</f>
        <v>No</v>
      </c>
      <c r="AB3095" s="66">
        <v>2022</v>
      </c>
      <c r="AC3095" s="72">
        <v>15</v>
      </c>
      <c r="AD3095" s="66">
        <f ca="1">IF(ISERROR(VLOOKUP(Table1[[#This Row],[item]],INDIRECT("'"&amp;Table1[[#This Row],[sheet]]&amp;"'!$A$8:$T$42"),Table1[[#This Row],[r]],FALSE)),"",VLOOKUP(Table1[[#This Row],[item]],INDIRECT("'"&amp;Table1[[#This Row],[sheet]]&amp;"'!$A$8:$T$42"),Table1[[#This Row],[r]],FALSE))</f>
        <v>0</v>
      </c>
      <c r="AE3095" s="72" t="str">
        <f>IF(VLOOKUP(Table1[[#This Row],[sheet]],Prg!$A$7:$J$31,10,FALSE)="","",VLOOKUP(Table1[[#This Row],[sheet]],Prg!$A$7:$J$31,10,FALSE)*1)</f>
        <v/>
      </c>
      <c r="AF3095" s="72">
        <f>VLOOKUP(Table1[[#This Row],[sheet]],Prg!$A$7:$J$31,5,FALSE)</f>
        <v>0</v>
      </c>
      <c r="AG3095" s="72">
        <f>ROW()</f>
        <v>3095</v>
      </c>
    </row>
    <row r="3096" spans="24:33" hidden="1" x14ac:dyDescent="0.3">
      <c r="X3096" s="66">
        <v>18</v>
      </c>
      <c r="Y3096" s="66" t="s">
        <v>485</v>
      </c>
      <c r="Z3096" s="66" t="s">
        <v>472</v>
      </c>
      <c r="AA3096" s="66" t="str">
        <f>IF(OR(VLOOKUP(Table1[[#This Row],[sheet]],Prg!$A$7:$F$31,6,FALSE)=Prg!$O$2,VLOOKUP(Table1[[#This Row],[sheet]],Prg!$A$7:$F$31,6,FALSE)=Prg!$O$3),"Yes","No")</f>
        <v>No</v>
      </c>
      <c r="AB3096" s="66">
        <v>2022</v>
      </c>
      <c r="AC3096" s="72">
        <v>15</v>
      </c>
      <c r="AD3096" s="66">
        <f ca="1">IF(ISERROR(VLOOKUP(Table1[[#This Row],[item]],INDIRECT("'"&amp;Table1[[#This Row],[sheet]]&amp;"'!$A$8:$T$42"),Table1[[#This Row],[r]],FALSE)),"",VLOOKUP(Table1[[#This Row],[item]],INDIRECT("'"&amp;Table1[[#This Row],[sheet]]&amp;"'!$A$8:$T$42"),Table1[[#This Row],[r]],FALSE))</f>
        <v>0</v>
      </c>
      <c r="AE3096" s="72" t="str">
        <f>IF(VLOOKUP(Table1[[#This Row],[sheet]],Prg!$A$7:$J$31,10,FALSE)="","",VLOOKUP(Table1[[#This Row],[sheet]],Prg!$A$7:$J$31,10,FALSE)*1)</f>
        <v/>
      </c>
      <c r="AF3096" s="72">
        <f>VLOOKUP(Table1[[#This Row],[sheet]],Prg!$A$7:$J$31,5,FALSE)</f>
        <v>0</v>
      </c>
      <c r="AG3096" s="72">
        <f>ROW()</f>
        <v>3096</v>
      </c>
    </row>
    <row r="3097" spans="24:33" hidden="1" x14ac:dyDescent="0.3">
      <c r="X3097" s="66">
        <v>18</v>
      </c>
      <c r="Y3097" s="66" t="s">
        <v>486</v>
      </c>
      <c r="Z3097" s="66" t="s">
        <v>31</v>
      </c>
      <c r="AA3097" s="66" t="str">
        <f>IF(OR(VLOOKUP(Table1[[#This Row],[sheet]],Prg!$A$7:$F$31,6,FALSE)=Prg!$O$2,VLOOKUP(Table1[[#This Row],[sheet]],Prg!$A$7:$F$31,6,FALSE)=Prg!$O$3),"Yes","No")</f>
        <v>No</v>
      </c>
      <c r="AB3097" s="66">
        <v>2022</v>
      </c>
      <c r="AC3097" s="72">
        <v>15</v>
      </c>
      <c r="AD3097" s="66">
        <f ca="1">IF(ISERROR(VLOOKUP(Table1[[#This Row],[item]],INDIRECT("'"&amp;Table1[[#This Row],[sheet]]&amp;"'!$A$8:$T$42"),Table1[[#This Row],[r]],FALSE)),"",VLOOKUP(Table1[[#This Row],[item]],INDIRECT("'"&amp;Table1[[#This Row],[sheet]]&amp;"'!$A$8:$T$42"),Table1[[#This Row],[r]],FALSE))</f>
        <v>0</v>
      </c>
      <c r="AE3097" s="72" t="str">
        <f>IF(VLOOKUP(Table1[[#This Row],[sheet]],Prg!$A$7:$J$31,10,FALSE)="","",VLOOKUP(Table1[[#This Row],[sheet]],Prg!$A$7:$J$31,10,FALSE)*1)</f>
        <v/>
      </c>
      <c r="AF3097" s="72">
        <f>VLOOKUP(Table1[[#This Row],[sheet]],Prg!$A$7:$J$31,5,FALSE)</f>
        <v>0</v>
      </c>
      <c r="AG3097" s="72">
        <f>ROW()</f>
        <v>3097</v>
      </c>
    </row>
    <row r="3098" spans="24:33" hidden="1" x14ac:dyDescent="0.3">
      <c r="X3098" s="66">
        <v>18</v>
      </c>
      <c r="Y3098" s="70" t="s">
        <v>487</v>
      </c>
      <c r="Z3098" s="70" t="s">
        <v>12</v>
      </c>
      <c r="AA3098" s="70" t="str">
        <f>IF(OR(VLOOKUP(Table1[[#This Row],[sheet]],Prg!$A$7:$F$31,6,FALSE)=Prg!$O$2,VLOOKUP(Table1[[#This Row],[sheet]],Prg!$A$7:$F$31,6,FALSE)=Prg!$O$3),"Yes","No")</f>
        <v>No</v>
      </c>
      <c r="AB3098" s="70">
        <v>2023</v>
      </c>
      <c r="AC3098" s="72">
        <v>16</v>
      </c>
      <c r="AD3098" s="66">
        <f ca="1">IF(ISERROR(VLOOKUP(Table1[[#This Row],[item]],INDIRECT("'"&amp;Table1[[#This Row],[sheet]]&amp;"'!$A$8:$T$42"),Table1[[#This Row],[r]],FALSE)),"",VLOOKUP(Table1[[#This Row],[item]],INDIRECT("'"&amp;Table1[[#This Row],[sheet]]&amp;"'!$A$8:$T$42"),Table1[[#This Row],[r]],FALSE))</f>
        <v>0</v>
      </c>
      <c r="AE3098" s="72" t="str">
        <f>IF(VLOOKUP(Table1[[#This Row],[sheet]],Prg!$A$7:$J$31,10,FALSE)="","",VLOOKUP(Table1[[#This Row],[sheet]],Prg!$A$7:$J$31,10,FALSE)*1)</f>
        <v/>
      </c>
      <c r="AF3098" s="72">
        <f>VLOOKUP(Table1[[#This Row],[sheet]],Prg!$A$7:$J$31,5,FALSE)</f>
        <v>0</v>
      </c>
      <c r="AG3098" s="72">
        <f>ROW()</f>
        <v>3098</v>
      </c>
    </row>
    <row r="3099" spans="24:33" hidden="1" x14ac:dyDescent="0.3">
      <c r="X3099" s="66">
        <v>18</v>
      </c>
      <c r="Y3099" s="66" t="s">
        <v>488</v>
      </c>
      <c r="Z3099" s="66" t="s">
        <v>13</v>
      </c>
      <c r="AA3099" s="66" t="str">
        <f>IF(OR(VLOOKUP(Table1[[#This Row],[sheet]],Prg!$A$7:$F$31,6,FALSE)=Prg!$O$2,VLOOKUP(Table1[[#This Row],[sheet]],Prg!$A$7:$F$31,6,FALSE)=Prg!$O$3),"Yes","No")</f>
        <v>No</v>
      </c>
      <c r="AB3099" s="66">
        <v>2023</v>
      </c>
      <c r="AC3099" s="72">
        <v>16</v>
      </c>
      <c r="AD3099" s="66">
        <f ca="1">IF(ISERROR(VLOOKUP(Table1[[#This Row],[item]],INDIRECT("'"&amp;Table1[[#This Row],[sheet]]&amp;"'!$A$8:$T$42"),Table1[[#This Row],[r]],FALSE)),"",VLOOKUP(Table1[[#This Row],[item]],INDIRECT("'"&amp;Table1[[#This Row],[sheet]]&amp;"'!$A$8:$T$42"),Table1[[#This Row],[r]],FALSE))</f>
        <v>0</v>
      </c>
      <c r="AE3099" s="72" t="str">
        <f>IF(VLOOKUP(Table1[[#This Row],[sheet]],Prg!$A$7:$J$31,10,FALSE)="","",VLOOKUP(Table1[[#This Row],[sheet]],Prg!$A$7:$J$31,10,FALSE)*1)</f>
        <v/>
      </c>
      <c r="AF3099" s="72">
        <f>VLOOKUP(Table1[[#This Row],[sheet]],Prg!$A$7:$J$31,5,FALSE)</f>
        <v>0</v>
      </c>
      <c r="AG3099" s="72">
        <f>ROW()</f>
        <v>3099</v>
      </c>
    </row>
    <row r="3100" spans="24:33" hidden="1" x14ac:dyDescent="0.3">
      <c r="X3100" s="66">
        <v>18</v>
      </c>
      <c r="Y3100" s="66" t="s">
        <v>489</v>
      </c>
      <c r="Z3100" s="66" t="s">
        <v>14</v>
      </c>
      <c r="AA3100" s="66" t="str">
        <f>IF(OR(VLOOKUP(Table1[[#This Row],[sheet]],Prg!$A$7:$F$31,6,FALSE)=Prg!$O$2,VLOOKUP(Table1[[#This Row],[sheet]],Prg!$A$7:$F$31,6,FALSE)=Prg!$O$3),"Yes","No")</f>
        <v>No</v>
      </c>
      <c r="AB3100" s="66">
        <v>2023</v>
      </c>
      <c r="AC3100" s="72">
        <v>16</v>
      </c>
      <c r="AD3100" s="66">
        <f ca="1">IF(ISERROR(VLOOKUP(Table1[[#This Row],[item]],INDIRECT("'"&amp;Table1[[#This Row],[sheet]]&amp;"'!$A$8:$T$42"),Table1[[#This Row],[r]],FALSE)),"",VLOOKUP(Table1[[#This Row],[item]],INDIRECT("'"&amp;Table1[[#This Row],[sheet]]&amp;"'!$A$8:$T$42"),Table1[[#This Row],[r]],FALSE))</f>
        <v>0</v>
      </c>
      <c r="AE3100" s="72" t="str">
        <f>IF(VLOOKUP(Table1[[#This Row],[sheet]],Prg!$A$7:$J$31,10,FALSE)="","",VLOOKUP(Table1[[#This Row],[sheet]],Prg!$A$7:$J$31,10,FALSE)*1)</f>
        <v/>
      </c>
      <c r="AF3100" s="72">
        <f>VLOOKUP(Table1[[#This Row],[sheet]],Prg!$A$7:$J$31,5,FALSE)</f>
        <v>0</v>
      </c>
      <c r="AG3100" s="72">
        <f>ROW()</f>
        <v>3100</v>
      </c>
    </row>
    <row r="3101" spans="24:33" hidden="1" x14ac:dyDescent="0.3">
      <c r="X3101" s="66">
        <v>18</v>
      </c>
      <c r="Y3101" s="66" t="s">
        <v>490</v>
      </c>
      <c r="Z3101" s="66" t="s">
        <v>464</v>
      </c>
      <c r="AA3101" s="66" t="str">
        <f>IF(OR(VLOOKUP(Table1[[#This Row],[sheet]],Prg!$A$7:$F$31,6,FALSE)=Prg!$O$2,VLOOKUP(Table1[[#This Row],[sheet]],Prg!$A$7:$F$31,6,FALSE)=Prg!$O$3),"Yes","No")</f>
        <v>No</v>
      </c>
      <c r="AB3101" s="66">
        <v>2023</v>
      </c>
      <c r="AC3101" s="72">
        <v>16</v>
      </c>
      <c r="AD3101" s="66">
        <f ca="1">IF(ISERROR(VLOOKUP(Table1[[#This Row],[item]],INDIRECT("'"&amp;Table1[[#This Row],[sheet]]&amp;"'!$A$8:$T$42"),Table1[[#This Row],[r]],FALSE)),"",VLOOKUP(Table1[[#This Row],[item]],INDIRECT("'"&amp;Table1[[#This Row],[sheet]]&amp;"'!$A$8:$T$42"),Table1[[#This Row],[r]],FALSE))</f>
        <v>0</v>
      </c>
      <c r="AE3101" s="72" t="str">
        <f>IF(VLOOKUP(Table1[[#This Row],[sheet]],Prg!$A$7:$J$31,10,FALSE)="","",VLOOKUP(Table1[[#This Row],[sheet]],Prg!$A$7:$J$31,10,FALSE)*1)</f>
        <v/>
      </c>
      <c r="AF3101" s="72">
        <f>VLOOKUP(Table1[[#This Row],[sheet]],Prg!$A$7:$J$31,5,FALSE)</f>
        <v>0</v>
      </c>
      <c r="AG3101" s="72">
        <f>ROW()</f>
        <v>3101</v>
      </c>
    </row>
    <row r="3102" spans="24:33" hidden="1" x14ac:dyDescent="0.3">
      <c r="X3102" s="66">
        <v>18</v>
      </c>
      <c r="Y3102" s="66" t="s">
        <v>491</v>
      </c>
      <c r="Z3102" s="66" t="s">
        <v>15</v>
      </c>
      <c r="AA3102" s="66" t="str">
        <f>IF(OR(VLOOKUP(Table1[[#This Row],[sheet]],Prg!$A$7:$F$31,6,FALSE)=Prg!$O$2,VLOOKUP(Table1[[#This Row],[sheet]],Prg!$A$7:$F$31,6,FALSE)=Prg!$O$3),"Yes","No")</f>
        <v>No</v>
      </c>
      <c r="AB3102" s="66">
        <v>2023</v>
      </c>
      <c r="AC3102" s="72">
        <v>16</v>
      </c>
      <c r="AD3102" s="66">
        <f ca="1">IF(ISERROR(VLOOKUP(Table1[[#This Row],[item]],INDIRECT("'"&amp;Table1[[#This Row],[sheet]]&amp;"'!$A$8:$T$42"),Table1[[#This Row],[r]],FALSE)),"",VLOOKUP(Table1[[#This Row],[item]],INDIRECT("'"&amp;Table1[[#This Row],[sheet]]&amp;"'!$A$8:$T$42"),Table1[[#This Row],[r]],FALSE))</f>
        <v>0</v>
      </c>
      <c r="AE3102" s="72" t="str">
        <f>IF(VLOOKUP(Table1[[#This Row],[sheet]],Prg!$A$7:$J$31,10,FALSE)="","",VLOOKUP(Table1[[#This Row],[sheet]],Prg!$A$7:$J$31,10,FALSE)*1)</f>
        <v/>
      </c>
      <c r="AF3102" s="72">
        <f>VLOOKUP(Table1[[#This Row],[sheet]],Prg!$A$7:$J$31,5,FALSE)</f>
        <v>0</v>
      </c>
      <c r="AG3102" s="72">
        <f>ROW()</f>
        <v>3102</v>
      </c>
    </row>
    <row r="3103" spans="24:33" hidden="1" x14ac:dyDescent="0.3">
      <c r="X3103" s="66">
        <v>18</v>
      </c>
      <c r="Y3103" s="66" t="s">
        <v>492</v>
      </c>
      <c r="Z3103" s="66" t="s">
        <v>16</v>
      </c>
      <c r="AA3103" s="66" t="str">
        <f>IF(OR(VLOOKUP(Table1[[#This Row],[sheet]],Prg!$A$7:$F$31,6,FALSE)=Prg!$O$2,VLOOKUP(Table1[[#This Row],[sheet]],Prg!$A$7:$F$31,6,FALSE)=Prg!$O$3),"Yes","No")</f>
        <v>No</v>
      </c>
      <c r="AB3103" s="66">
        <v>2023</v>
      </c>
      <c r="AC3103" s="72">
        <v>16</v>
      </c>
      <c r="AD3103" s="66">
        <f ca="1">IF(ISERROR(VLOOKUP(Table1[[#This Row],[item]],INDIRECT("'"&amp;Table1[[#This Row],[sheet]]&amp;"'!$A$8:$T$42"),Table1[[#This Row],[r]],FALSE)),"",VLOOKUP(Table1[[#This Row],[item]],INDIRECT("'"&amp;Table1[[#This Row],[sheet]]&amp;"'!$A$8:$T$42"),Table1[[#This Row],[r]],FALSE))</f>
        <v>0</v>
      </c>
      <c r="AE3103" s="72" t="str">
        <f>IF(VLOOKUP(Table1[[#This Row],[sheet]],Prg!$A$7:$J$31,10,FALSE)="","",VLOOKUP(Table1[[#This Row],[sheet]],Prg!$A$7:$J$31,10,FALSE)*1)</f>
        <v/>
      </c>
      <c r="AF3103" s="72">
        <f>VLOOKUP(Table1[[#This Row],[sheet]],Prg!$A$7:$J$31,5,FALSE)</f>
        <v>0</v>
      </c>
      <c r="AG3103" s="72">
        <f>ROW()</f>
        <v>3103</v>
      </c>
    </row>
    <row r="3104" spans="24:33" hidden="1" x14ac:dyDescent="0.3">
      <c r="X3104" s="66">
        <v>18</v>
      </c>
      <c r="Y3104" s="66" t="s">
        <v>493</v>
      </c>
      <c r="Z3104" s="66" t="s">
        <v>17</v>
      </c>
      <c r="AA3104" s="66" t="str">
        <f>IF(OR(VLOOKUP(Table1[[#This Row],[sheet]],Prg!$A$7:$F$31,6,FALSE)=Prg!$O$2,VLOOKUP(Table1[[#This Row],[sheet]],Prg!$A$7:$F$31,6,FALSE)=Prg!$O$3),"Yes","No")</f>
        <v>No</v>
      </c>
      <c r="AB3104" s="66">
        <v>2023</v>
      </c>
      <c r="AC3104" s="72">
        <v>16</v>
      </c>
      <c r="AD3104" s="66">
        <f ca="1">IF(ISERROR(VLOOKUP(Table1[[#This Row],[item]],INDIRECT("'"&amp;Table1[[#This Row],[sheet]]&amp;"'!$A$8:$T$42"),Table1[[#This Row],[r]],FALSE)),"",VLOOKUP(Table1[[#This Row],[item]],INDIRECT("'"&amp;Table1[[#This Row],[sheet]]&amp;"'!$A$8:$T$42"),Table1[[#This Row],[r]],FALSE))</f>
        <v>0</v>
      </c>
      <c r="AE3104" s="72" t="str">
        <f>IF(VLOOKUP(Table1[[#This Row],[sheet]],Prg!$A$7:$J$31,10,FALSE)="","",VLOOKUP(Table1[[#This Row],[sheet]],Prg!$A$7:$J$31,10,FALSE)*1)</f>
        <v/>
      </c>
      <c r="AF3104" s="72">
        <f>VLOOKUP(Table1[[#This Row],[sheet]],Prg!$A$7:$J$31,5,FALSE)</f>
        <v>0</v>
      </c>
      <c r="AG3104" s="72">
        <f>ROW()</f>
        <v>3104</v>
      </c>
    </row>
    <row r="3105" spans="24:33" hidden="1" x14ac:dyDescent="0.3">
      <c r="X3105" s="66">
        <v>18</v>
      </c>
      <c r="Y3105" s="66" t="s">
        <v>494</v>
      </c>
      <c r="Z3105" s="66" t="s">
        <v>465</v>
      </c>
      <c r="AA3105" s="66" t="str">
        <f>IF(OR(VLOOKUP(Table1[[#This Row],[sheet]],Prg!$A$7:$F$31,6,FALSE)=Prg!$O$2,VLOOKUP(Table1[[#This Row],[sheet]],Prg!$A$7:$F$31,6,FALSE)=Prg!$O$3),"Yes","No")</f>
        <v>No</v>
      </c>
      <c r="AB3105" s="66">
        <v>2023</v>
      </c>
      <c r="AC3105" s="72">
        <v>16</v>
      </c>
      <c r="AD3105" s="66">
        <f ca="1">IF(ISERROR(VLOOKUP(Table1[[#This Row],[item]],INDIRECT("'"&amp;Table1[[#This Row],[sheet]]&amp;"'!$A$8:$T$42"),Table1[[#This Row],[r]],FALSE)),"",VLOOKUP(Table1[[#This Row],[item]],INDIRECT("'"&amp;Table1[[#This Row],[sheet]]&amp;"'!$A$8:$T$42"),Table1[[#This Row],[r]],FALSE))</f>
        <v>0</v>
      </c>
      <c r="AE3105" s="72" t="str">
        <f>IF(VLOOKUP(Table1[[#This Row],[sheet]],Prg!$A$7:$J$31,10,FALSE)="","",VLOOKUP(Table1[[#This Row],[sheet]],Prg!$A$7:$J$31,10,FALSE)*1)</f>
        <v/>
      </c>
      <c r="AF3105" s="72">
        <f>VLOOKUP(Table1[[#This Row],[sheet]],Prg!$A$7:$J$31,5,FALSE)</f>
        <v>0</v>
      </c>
      <c r="AG3105" s="72">
        <f>ROW()</f>
        <v>3105</v>
      </c>
    </row>
    <row r="3106" spans="24:33" hidden="1" x14ac:dyDescent="0.3">
      <c r="X3106" s="66">
        <v>18</v>
      </c>
      <c r="Y3106" s="66" t="s">
        <v>495</v>
      </c>
      <c r="Z3106" s="66" t="s">
        <v>18</v>
      </c>
      <c r="AA3106" s="66" t="str">
        <f>IF(OR(VLOOKUP(Table1[[#This Row],[sheet]],Prg!$A$7:$F$31,6,FALSE)=Prg!$O$2,VLOOKUP(Table1[[#This Row],[sheet]],Prg!$A$7:$F$31,6,FALSE)=Prg!$O$3),"Yes","No")</f>
        <v>No</v>
      </c>
      <c r="AB3106" s="66">
        <v>2023</v>
      </c>
      <c r="AC3106" s="72">
        <v>16</v>
      </c>
      <c r="AD3106" s="66">
        <f ca="1">IF(ISERROR(VLOOKUP(Table1[[#This Row],[item]],INDIRECT("'"&amp;Table1[[#This Row],[sheet]]&amp;"'!$A$8:$T$42"),Table1[[#This Row],[r]],FALSE)),"",VLOOKUP(Table1[[#This Row],[item]],INDIRECT("'"&amp;Table1[[#This Row],[sheet]]&amp;"'!$A$8:$T$42"),Table1[[#This Row],[r]],FALSE))</f>
        <v>0</v>
      </c>
      <c r="AE3106" s="72" t="str">
        <f>IF(VLOOKUP(Table1[[#This Row],[sheet]],Prg!$A$7:$J$31,10,FALSE)="","",VLOOKUP(Table1[[#This Row],[sheet]],Prg!$A$7:$J$31,10,FALSE)*1)</f>
        <v/>
      </c>
      <c r="AF3106" s="72">
        <f>VLOOKUP(Table1[[#This Row],[sheet]],Prg!$A$7:$J$31,5,FALSE)</f>
        <v>0</v>
      </c>
      <c r="AG3106" s="72">
        <f>ROW()</f>
        <v>3106</v>
      </c>
    </row>
    <row r="3107" spans="24:33" hidden="1" x14ac:dyDescent="0.3">
      <c r="X3107" s="66">
        <v>18</v>
      </c>
      <c r="Y3107" s="66" t="s">
        <v>496</v>
      </c>
      <c r="Z3107" s="66" t="s">
        <v>19</v>
      </c>
      <c r="AA3107" s="66" t="str">
        <f>IF(OR(VLOOKUP(Table1[[#This Row],[sheet]],Prg!$A$7:$F$31,6,FALSE)=Prg!$O$2,VLOOKUP(Table1[[#This Row],[sheet]],Prg!$A$7:$F$31,6,FALSE)=Prg!$O$3),"Yes","No")</f>
        <v>No</v>
      </c>
      <c r="AB3107" s="66">
        <v>2023</v>
      </c>
      <c r="AC3107" s="72">
        <v>16</v>
      </c>
      <c r="AD3107" s="66">
        <f ca="1">IF(ISERROR(VLOOKUP(Table1[[#This Row],[item]],INDIRECT("'"&amp;Table1[[#This Row],[sheet]]&amp;"'!$A$8:$T$42"),Table1[[#This Row],[r]],FALSE)),"",VLOOKUP(Table1[[#This Row],[item]],INDIRECT("'"&amp;Table1[[#This Row],[sheet]]&amp;"'!$A$8:$T$42"),Table1[[#This Row],[r]],FALSE))</f>
        <v>0</v>
      </c>
      <c r="AE3107" s="72" t="str">
        <f>IF(VLOOKUP(Table1[[#This Row],[sheet]],Prg!$A$7:$J$31,10,FALSE)="","",VLOOKUP(Table1[[#This Row],[sheet]],Prg!$A$7:$J$31,10,FALSE)*1)</f>
        <v/>
      </c>
      <c r="AF3107" s="72">
        <f>VLOOKUP(Table1[[#This Row],[sheet]],Prg!$A$7:$J$31,5,FALSE)</f>
        <v>0</v>
      </c>
      <c r="AG3107" s="72">
        <f>ROW()</f>
        <v>3107</v>
      </c>
    </row>
    <row r="3108" spans="24:33" hidden="1" x14ac:dyDescent="0.3">
      <c r="X3108" s="66">
        <v>18</v>
      </c>
      <c r="Y3108" s="66" t="s">
        <v>497</v>
      </c>
      <c r="Z3108" s="66" t="s">
        <v>20</v>
      </c>
      <c r="AA3108" s="66" t="str">
        <f>IF(OR(VLOOKUP(Table1[[#This Row],[sheet]],Prg!$A$7:$F$31,6,FALSE)=Prg!$O$2,VLOOKUP(Table1[[#This Row],[sheet]],Prg!$A$7:$F$31,6,FALSE)=Prg!$O$3),"Yes","No")</f>
        <v>No</v>
      </c>
      <c r="AB3108" s="66">
        <v>2023</v>
      </c>
      <c r="AC3108" s="72">
        <v>16</v>
      </c>
      <c r="AD3108" s="66">
        <f ca="1">IF(ISERROR(VLOOKUP(Table1[[#This Row],[item]],INDIRECT("'"&amp;Table1[[#This Row],[sheet]]&amp;"'!$A$8:$T$42"),Table1[[#This Row],[r]],FALSE)),"",VLOOKUP(Table1[[#This Row],[item]],INDIRECT("'"&amp;Table1[[#This Row],[sheet]]&amp;"'!$A$8:$T$42"),Table1[[#This Row],[r]],FALSE))</f>
        <v>0</v>
      </c>
      <c r="AE3108" s="72" t="str">
        <f>IF(VLOOKUP(Table1[[#This Row],[sheet]],Prg!$A$7:$J$31,10,FALSE)="","",VLOOKUP(Table1[[#This Row],[sheet]],Prg!$A$7:$J$31,10,FALSE)*1)</f>
        <v/>
      </c>
      <c r="AF3108" s="72">
        <f>VLOOKUP(Table1[[#This Row],[sheet]],Prg!$A$7:$J$31,5,FALSE)</f>
        <v>0</v>
      </c>
      <c r="AG3108" s="72">
        <f>ROW()</f>
        <v>3108</v>
      </c>
    </row>
    <row r="3109" spans="24:33" hidden="1" x14ac:dyDescent="0.3">
      <c r="X3109" s="66">
        <v>18</v>
      </c>
      <c r="Y3109" s="66" t="s">
        <v>498</v>
      </c>
      <c r="Z3109" s="66" t="s">
        <v>466</v>
      </c>
      <c r="AA3109" s="66" t="str">
        <f>IF(OR(VLOOKUP(Table1[[#This Row],[sheet]],Prg!$A$7:$F$31,6,FALSE)=Prg!$O$2,VLOOKUP(Table1[[#This Row],[sheet]],Prg!$A$7:$F$31,6,FALSE)=Prg!$O$3),"Yes","No")</f>
        <v>No</v>
      </c>
      <c r="AB3109" s="66">
        <v>2023</v>
      </c>
      <c r="AC3109" s="72">
        <v>16</v>
      </c>
      <c r="AD3109" s="66">
        <f ca="1">IF(ISERROR(VLOOKUP(Table1[[#This Row],[item]],INDIRECT("'"&amp;Table1[[#This Row],[sheet]]&amp;"'!$A$8:$T$42"),Table1[[#This Row],[r]],FALSE)),"",VLOOKUP(Table1[[#This Row],[item]],INDIRECT("'"&amp;Table1[[#This Row],[sheet]]&amp;"'!$A$8:$T$42"),Table1[[#This Row],[r]],FALSE))</f>
        <v>0</v>
      </c>
      <c r="AE3109" s="72" t="str">
        <f>IF(VLOOKUP(Table1[[#This Row],[sheet]],Prg!$A$7:$J$31,10,FALSE)="","",VLOOKUP(Table1[[#This Row],[sheet]],Prg!$A$7:$J$31,10,FALSE)*1)</f>
        <v/>
      </c>
      <c r="AF3109" s="72">
        <f>VLOOKUP(Table1[[#This Row],[sheet]],Prg!$A$7:$J$31,5,FALSE)</f>
        <v>0</v>
      </c>
      <c r="AG3109" s="72">
        <f>ROW()</f>
        <v>3109</v>
      </c>
    </row>
    <row r="3110" spans="24:33" hidden="1" x14ac:dyDescent="0.3">
      <c r="X3110" s="66">
        <v>18</v>
      </c>
      <c r="Y3110" s="66" t="s">
        <v>499</v>
      </c>
      <c r="Z3110" s="66" t="s">
        <v>21</v>
      </c>
      <c r="AA3110" s="66" t="str">
        <f>IF(OR(VLOOKUP(Table1[[#This Row],[sheet]],Prg!$A$7:$F$31,6,FALSE)=Prg!$O$2,VLOOKUP(Table1[[#This Row],[sheet]],Prg!$A$7:$F$31,6,FALSE)=Prg!$O$3),"Yes","No")</f>
        <v>No</v>
      </c>
      <c r="AB3110" s="66">
        <v>2023</v>
      </c>
      <c r="AC3110" s="72">
        <v>16</v>
      </c>
      <c r="AD3110" s="66">
        <f ca="1">IF(ISERROR(VLOOKUP(Table1[[#This Row],[item]],INDIRECT("'"&amp;Table1[[#This Row],[sheet]]&amp;"'!$A$8:$T$42"),Table1[[#This Row],[r]],FALSE)),"",VLOOKUP(Table1[[#This Row],[item]],INDIRECT("'"&amp;Table1[[#This Row],[sheet]]&amp;"'!$A$8:$T$42"),Table1[[#This Row],[r]],FALSE))</f>
        <v>0</v>
      </c>
      <c r="AE3110" s="72" t="str">
        <f>IF(VLOOKUP(Table1[[#This Row],[sheet]],Prg!$A$7:$J$31,10,FALSE)="","",VLOOKUP(Table1[[#This Row],[sheet]],Prg!$A$7:$J$31,10,FALSE)*1)</f>
        <v/>
      </c>
      <c r="AF3110" s="72">
        <f>VLOOKUP(Table1[[#This Row],[sheet]],Prg!$A$7:$J$31,5,FALSE)</f>
        <v>0</v>
      </c>
      <c r="AG3110" s="72">
        <f>ROW()</f>
        <v>3110</v>
      </c>
    </row>
    <row r="3111" spans="24:33" hidden="1" x14ac:dyDescent="0.3">
      <c r="X3111" s="66">
        <v>18</v>
      </c>
      <c r="Y3111" s="66" t="s">
        <v>500</v>
      </c>
      <c r="Z3111" s="66" t="s">
        <v>22</v>
      </c>
      <c r="AA3111" s="66" t="str">
        <f>IF(OR(VLOOKUP(Table1[[#This Row],[sheet]],Prg!$A$7:$F$31,6,FALSE)=Prg!$O$2,VLOOKUP(Table1[[#This Row],[sheet]],Prg!$A$7:$F$31,6,FALSE)=Prg!$O$3),"Yes","No")</f>
        <v>No</v>
      </c>
      <c r="AB3111" s="66">
        <v>2023</v>
      </c>
      <c r="AC3111" s="72">
        <v>16</v>
      </c>
      <c r="AD3111" s="66">
        <f ca="1">IF(ISERROR(VLOOKUP(Table1[[#This Row],[item]],INDIRECT("'"&amp;Table1[[#This Row],[sheet]]&amp;"'!$A$8:$T$42"),Table1[[#This Row],[r]],FALSE)),"",VLOOKUP(Table1[[#This Row],[item]],INDIRECT("'"&amp;Table1[[#This Row],[sheet]]&amp;"'!$A$8:$T$42"),Table1[[#This Row],[r]],FALSE))</f>
        <v>0</v>
      </c>
      <c r="AE3111" s="72" t="str">
        <f>IF(VLOOKUP(Table1[[#This Row],[sheet]],Prg!$A$7:$J$31,10,FALSE)="","",VLOOKUP(Table1[[#This Row],[sheet]],Prg!$A$7:$J$31,10,FALSE)*1)</f>
        <v/>
      </c>
      <c r="AF3111" s="72">
        <f>VLOOKUP(Table1[[#This Row],[sheet]],Prg!$A$7:$J$31,5,FALSE)</f>
        <v>0</v>
      </c>
      <c r="AG3111" s="72">
        <f>ROW()</f>
        <v>3111</v>
      </c>
    </row>
    <row r="3112" spans="24:33" hidden="1" x14ac:dyDescent="0.3">
      <c r="X3112" s="66">
        <v>18</v>
      </c>
      <c r="Y3112" s="66" t="s">
        <v>501</v>
      </c>
      <c r="Z3112" s="66" t="s">
        <v>23</v>
      </c>
      <c r="AA3112" s="66" t="str">
        <f>IF(OR(VLOOKUP(Table1[[#This Row],[sheet]],Prg!$A$7:$F$31,6,FALSE)=Prg!$O$2,VLOOKUP(Table1[[#This Row],[sheet]],Prg!$A$7:$F$31,6,FALSE)=Prg!$O$3),"Yes","No")</f>
        <v>No</v>
      </c>
      <c r="AB3112" s="66">
        <v>2023</v>
      </c>
      <c r="AC3112" s="72">
        <v>16</v>
      </c>
      <c r="AD3112" s="66">
        <f ca="1">IF(ISERROR(VLOOKUP(Table1[[#This Row],[item]],INDIRECT("'"&amp;Table1[[#This Row],[sheet]]&amp;"'!$A$8:$T$42"),Table1[[#This Row],[r]],FALSE)),"",VLOOKUP(Table1[[#This Row],[item]],INDIRECT("'"&amp;Table1[[#This Row],[sheet]]&amp;"'!$A$8:$T$42"),Table1[[#This Row],[r]],FALSE))</f>
        <v>0</v>
      </c>
      <c r="AE3112" s="72" t="str">
        <f>IF(VLOOKUP(Table1[[#This Row],[sheet]],Prg!$A$7:$J$31,10,FALSE)="","",VLOOKUP(Table1[[#This Row],[sheet]],Prg!$A$7:$J$31,10,FALSE)*1)</f>
        <v/>
      </c>
      <c r="AF3112" s="72">
        <f>VLOOKUP(Table1[[#This Row],[sheet]],Prg!$A$7:$J$31,5,FALSE)</f>
        <v>0</v>
      </c>
      <c r="AG3112" s="72">
        <f>ROW()</f>
        <v>3112</v>
      </c>
    </row>
    <row r="3113" spans="24:33" hidden="1" x14ac:dyDescent="0.3">
      <c r="X3113" s="66">
        <v>18</v>
      </c>
      <c r="Y3113" s="66" t="s">
        <v>502</v>
      </c>
      <c r="Z3113" s="66" t="s">
        <v>467</v>
      </c>
      <c r="AA3113" s="66" t="str">
        <f>IF(OR(VLOOKUP(Table1[[#This Row],[sheet]],Prg!$A$7:$F$31,6,FALSE)=Prg!$O$2,VLOOKUP(Table1[[#This Row],[sheet]],Prg!$A$7:$F$31,6,FALSE)=Prg!$O$3),"Yes","No")</f>
        <v>No</v>
      </c>
      <c r="AB3113" s="66">
        <v>2023</v>
      </c>
      <c r="AC3113" s="72">
        <v>16</v>
      </c>
      <c r="AD3113" s="66">
        <f ca="1">IF(ISERROR(VLOOKUP(Table1[[#This Row],[item]],INDIRECT("'"&amp;Table1[[#This Row],[sheet]]&amp;"'!$A$8:$T$42"),Table1[[#This Row],[r]],FALSE)),"",VLOOKUP(Table1[[#This Row],[item]],INDIRECT("'"&amp;Table1[[#This Row],[sheet]]&amp;"'!$A$8:$T$42"),Table1[[#This Row],[r]],FALSE))</f>
        <v>0</v>
      </c>
      <c r="AE3113" s="72" t="str">
        <f>IF(VLOOKUP(Table1[[#This Row],[sheet]],Prg!$A$7:$J$31,10,FALSE)="","",VLOOKUP(Table1[[#This Row],[sheet]],Prg!$A$7:$J$31,10,FALSE)*1)</f>
        <v/>
      </c>
      <c r="AF3113" s="72">
        <f>VLOOKUP(Table1[[#This Row],[sheet]],Prg!$A$7:$J$31,5,FALSE)</f>
        <v>0</v>
      </c>
      <c r="AG3113" s="72">
        <f>ROW()</f>
        <v>3113</v>
      </c>
    </row>
    <row r="3114" spans="24:33" hidden="1" x14ac:dyDescent="0.3">
      <c r="X3114" s="66">
        <v>18</v>
      </c>
      <c r="Y3114" s="66" t="s">
        <v>473</v>
      </c>
      <c r="Z3114" s="66" t="s">
        <v>1</v>
      </c>
      <c r="AA3114" s="66" t="str">
        <f>IF(OR(VLOOKUP(Table1[[#This Row],[sheet]],Prg!$A$7:$F$31,6,FALSE)=Prg!$O$2,VLOOKUP(Table1[[#This Row],[sheet]],Prg!$A$7:$F$31,6,FALSE)=Prg!$O$3),"Yes","No")</f>
        <v>No</v>
      </c>
      <c r="AB3114" s="66">
        <v>2023</v>
      </c>
      <c r="AC3114" s="72">
        <v>16</v>
      </c>
      <c r="AD3114" s="66">
        <f ca="1">IF(ISERROR(VLOOKUP(Table1[[#This Row],[item]],INDIRECT("'"&amp;Table1[[#This Row],[sheet]]&amp;"'!$A$8:$T$42"),Table1[[#This Row],[r]],FALSE)),"",VLOOKUP(Table1[[#This Row],[item]],INDIRECT("'"&amp;Table1[[#This Row],[sheet]]&amp;"'!$A$8:$T$42"),Table1[[#This Row],[r]],FALSE))</f>
        <v>0</v>
      </c>
      <c r="AE3114" s="72" t="str">
        <f>IF(VLOOKUP(Table1[[#This Row],[sheet]],Prg!$A$7:$J$31,10,FALSE)="","",VLOOKUP(Table1[[#This Row],[sheet]],Prg!$A$7:$J$31,10,FALSE)*1)</f>
        <v/>
      </c>
      <c r="AF3114" s="72">
        <f>VLOOKUP(Table1[[#This Row],[sheet]],Prg!$A$7:$J$31,5,FALSE)</f>
        <v>0</v>
      </c>
      <c r="AG3114" s="72">
        <f>ROW()</f>
        <v>3114</v>
      </c>
    </row>
    <row r="3115" spans="24:33" hidden="1" x14ac:dyDescent="0.3">
      <c r="X3115" s="66">
        <v>18</v>
      </c>
      <c r="Y3115" s="66" t="s">
        <v>474</v>
      </c>
      <c r="Z3115" s="66" t="s">
        <v>24</v>
      </c>
      <c r="AA3115" s="66" t="str">
        <f>IF(OR(VLOOKUP(Table1[[#This Row],[sheet]],Prg!$A$7:$F$31,6,FALSE)=Prg!$O$2,VLOOKUP(Table1[[#This Row],[sheet]],Prg!$A$7:$F$31,6,FALSE)=Prg!$O$3),"Yes","No")</f>
        <v>No</v>
      </c>
      <c r="AB3115" s="66">
        <v>2023</v>
      </c>
      <c r="AC3115" s="72">
        <v>16</v>
      </c>
      <c r="AD3115" s="66">
        <f ca="1">IF(ISERROR(VLOOKUP(Table1[[#This Row],[item]],INDIRECT("'"&amp;Table1[[#This Row],[sheet]]&amp;"'!$A$8:$T$42"),Table1[[#This Row],[r]],FALSE)),"",VLOOKUP(Table1[[#This Row],[item]],INDIRECT("'"&amp;Table1[[#This Row],[sheet]]&amp;"'!$A$8:$T$42"),Table1[[#This Row],[r]],FALSE))</f>
        <v>0</v>
      </c>
      <c r="AE3115" s="72" t="str">
        <f>IF(VLOOKUP(Table1[[#This Row],[sheet]],Prg!$A$7:$J$31,10,FALSE)="","",VLOOKUP(Table1[[#This Row],[sheet]],Prg!$A$7:$J$31,10,FALSE)*1)</f>
        <v/>
      </c>
      <c r="AF3115" s="72">
        <f>VLOOKUP(Table1[[#This Row],[sheet]],Prg!$A$7:$J$31,5,FALSE)</f>
        <v>0</v>
      </c>
      <c r="AG3115" s="72">
        <f>ROW()</f>
        <v>3115</v>
      </c>
    </row>
    <row r="3116" spans="24:33" hidden="1" x14ac:dyDescent="0.3">
      <c r="X3116" s="66">
        <v>18</v>
      </c>
      <c r="Y3116" s="66" t="s">
        <v>477</v>
      </c>
      <c r="Z3116" s="66" t="s">
        <v>25</v>
      </c>
      <c r="AA3116" s="66" t="str">
        <f>IF(OR(VLOOKUP(Table1[[#This Row],[sheet]],Prg!$A$7:$F$31,6,FALSE)=Prg!$O$2,VLOOKUP(Table1[[#This Row],[sheet]],Prg!$A$7:$F$31,6,FALSE)=Prg!$O$3),"Yes","No")</f>
        <v>No</v>
      </c>
      <c r="AB3116" s="66">
        <v>2023</v>
      </c>
      <c r="AC3116" s="72">
        <v>16</v>
      </c>
      <c r="AD3116" s="66">
        <f ca="1">IF(ISERROR(VLOOKUP(Table1[[#This Row],[item]],INDIRECT("'"&amp;Table1[[#This Row],[sheet]]&amp;"'!$A$8:$T$42"),Table1[[#This Row],[r]],FALSE)),"",VLOOKUP(Table1[[#This Row],[item]],INDIRECT("'"&amp;Table1[[#This Row],[sheet]]&amp;"'!$A$8:$T$42"),Table1[[#This Row],[r]],FALSE))</f>
        <v>0</v>
      </c>
      <c r="AE3116" s="72" t="str">
        <f>IF(VLOOKUP(Table1[[#This Row],[sheet]],Prg!$A$7:$J$31,10,FALSE)="","",VLOOKUP(Table1[[#This Row],[sheet]],Prg!$A$7:$J$31,10,FALSE)*1)</f>
        <v/>
      </c>
      <c r="AF3116" s="72">
        <f>VLOOKUP(Table1[[#This Row],[sheet]],Prg!$A$7:$J$31,5,FALSE)</f>
        <v>0</v>
      </c>
      <c r="AG3116" s="72">
        <f>ROW()</f>
        <v>3116</v>
      </c>
    </row>
    <row r="3117" spans="24:33" hidden="1" x14ac:dyDescent="0.3">
      <c r="X3117" s="66">
        <v>18</v>
      </c>
      <c r="Y3117" s="66" t="s">
        <v>478</v>
      </c>
      <c r="Z3117" s="66" t="s">
        <v>26</v>
      </c>
      <c r="AA3117" s="66" t="str">
        <f>IF(OR(VLOOKUP(Table1[[#This Row],[sheet]],Prg!$A$7:$F$31,6,FALSE)=Prg!$O$2,VLOOKUP(Table1[[#This Row],[sheet]],Prg!$A$7:$F$31,6,FALSE)=Prg!$O$3),"Yes","No")</f>
        <v>No</v>
      </c>
      <c r="AB3117" s="66">
        <v>2023</v>
      </c>
      <c r="AC3117" s="72">
        <v>16</v>
      </c>
      <c r="AD3117" s="66">
        <f ca="1">IF(ISERROR(VLOOKUP(Table1[[#This Row],[item]],INDIRECT("'"&amp;Table1[[#This Row],[sheet]]&amp;"'!$A$8:$T$42"),Table1[[#This Row],[r]],FALSE)),"",VLOOKUP(Table1[[#This Row],[item]],INDIRECT("'"&amp;Table1[[#This Row],[sheet]]&amp;"'!$A$8:$T$42"),Table1[[#This Row],[r]],FALSE))</f>
        <v>0</v>
      </c>
      <c r="AE3117" s="72" t="str">
        <f>IF(VLOOKUP(Table1[[#This Row],[sheet]],Prg!$A$7:$J$31,10,FALSE)="","",VLOOKUP(Table1[[#This Row],[sheet]],Prg!$A$7:$J$31,10,FALSE)*1)</f>
        <v/>
      </c>
      <c r="AF3117" s="72">
        <f>VLOOKUP(Table1[[#This Row],[sheet]],Prg!$A$7:$J$31,5,FALSE)</f>
        <v>0</v>
      </c>
      <c r="AG3117" s="72">
        <f>ROW()</f>
        <v>3117</v>
      </c>
    </row>
    <row r="3118" spans="24:33" hidden="1" x14ac:dyDescent="0.3">
      <c r="X3118" s="66">
        <v>18</v>
      </c>
      <c r="Y3118" s="66" t="s">
        <v>479</v>
      </c>
      <c r="Z3118" s="66" t="s">
        <v>27</v>
      </c>
      <c r="AA3118" s="66" t="str">
        <f>IF(OR(VLOOKUP(Table1[[#This Row],[sheet]],Prg!$A$7:$F$31,6,FALSE)=Prg!$O$2,VLOOKUP(Table1[[#This Row],[sheet]],Prg!$A$7:$F$31,6,FALSE)=Prg!$O$3),"Yes","No")</f>
        <v>No</v>
      </c>
      <c r="AB3118" s="66">
        <v>2023</v>
      </c>
      <c r="AC3118" s="72">
        <v>16</v>
      </c>
      <c r="AD3118" s="66">
        <f ca="1">IF(ISERROR(VLOOKUP(Table1[[#This Row],[item]],INDIRECT("'"&amp;Table1[[#This Row],[sheet]]&amp;"'!$A$8:$T$42"),Table1[[#This Row],[r]],FALSE)),"",VLOOKUP(Table1[[#This Row],[item]],INDIRECT("'"&amp;Table1[[#This Row],[sheet]]&amp;"'!$A$8:$T$42"),Table1[[#This Row],[r]],FALSE))</f>
        <v>0</v>
      </c>
      <c r="AE3118" s="72" t="str">
        <f>IF(VLOOKUP(Table1[[#This Row],[sheet]],Prg!$A$7:$J$31,10,FALSE)="","",VLOOKUP(Table1[[#This Row],[sheet]],Prg!$A$7:$J$31,10,FALSE)*1)</f>
        <v/>
      </c>
      <c r="AF3118" s="72">
        <f>VLOOKUP(Table1[[#This Row],[sheet]],Prg!$A$7:$J$31,5,FALSE)</f>
        <v>0</v>
      </c>
      <c r="AG3118" s="72">
        <f>ROW()</f>
        <v>3118</v>
      </c>
    </row>
    <row r="3119" spans="24:33" hidden="1" x14ac:dyDescent="0.3">
      <c r="X3119" s="66">
        <v>18</v>
      </c>
      <c r="Y3119" s="66" t="s">
        <v>475</v>
      </c>
      <c r="Z3119" s="66" t="s">
        <v>28</v>
      </c>
      <c r="AA3119" s="66" t="str">
        <f>IF(OR(VLOOKUP(Table1[[#This Row],[sheet]],Prg!$A$7:$F$31,6,FALSE)=Prg!$O$2,VLOOKUP(Table1[[#This Row],[sheet]],Prg!$A$7:$F$31,6,FALSE)=Prg!$O$3),"Yes","No")</f>
        <v>No</v>
      </c>
      <c r="AB3119" s="66">
        <v>2023</v>
      </c>
      <c r="AC3119" s="72">
        <v>16</v>
      </c>
      <c r="AD3119" s="66">
        <f ca="1">IF(ISERROR(VLOOKUP(Table1[[#This Row],[item]],INDIRECT("'"&amp;Table1[[#This Row],[sheet]]&amp;"'!$A$8:$T$42"),Table1[[#This Row],[r]],FALSE)),"",VLOOKUP(Table1[[#This Row],[item]],INDIRECT("'"&amp;Table1[[#This Row],[sheet]]&amp;"'!$A$8:$T$42"),Table1[[#This Row],[r]],FALSE))</f>
        <v>0</v>
      </c>
      <c r="AE3119" s="72" t="str">
        <f>IF(VLOOKUP(Table1[[#This Row],[sheet]],Prg!$A$7:$J$31,10,FALSE)="","",VLOOKUP(Table1[[#This Row],[sheet]],Prg!$A$7:$J$31,10,FALSE)*1)</f>
        <v/>
      </c>
      <c r="AF3119" s="72">
        <f>VLOOKUP(Table1[[#This Row],[sheet]],Prg!$A$7:$J$31,5,FALSE)</f>
        <v>0</v>
      </c>
      <c r="AG3119" s="72">
        <f>ROW()</f>
        <v>3119</v>
      </c>
    </row>
    <row r="3120" spans="24:33" hidden="1" x14ac:dyDescent="0.3">
      <c r="X3120" s="66">
        <v>18</v>
      </c>
      <c r="Y3120" s="66" t="s">
        <v>480</v>
      </c>
      <c r="Z3120" s="66" t="s">
        <v>29</v>
      </c>
      <c r="AA3120" s="66" t="str">
        <f>IF(OR(VLOOKUP(Table1[[#This Row],[sheet]],Prg!$A$7:$F$31,6,FALSE)=Prg!$O$2,VLOOKUP(Table1[[#This Row],[sheet]],Prg!$A$7:$F$31,6,FALSE)=Prg!$O$3),"Yes","No")</f>
        <v>No</v>
      </c>
      <c r="AB3120" s="66">
        <v>2023</v>
      </c>
      <c r="AC3120" s="72">
        <v>16</v>
      </c>
      <c r="AD3120" s="66">
        <f ca="1">IF(ISERROR(VLOOKUP(Table1[[#This Row],[item]],INDIRECT("'"&amp;Table1[[#This Row],[sheet]]&amp;"'!$A$8:$T$42"),Table1[[#This Row],[r]],FALSE)),"",VLOOKUP(Table1[[#This Row],[item]],INDIRECT("'"&amp;Table1[[#This Row],[sheet]]&amp;"'!$A$8:$T$42"),Table1[[#This Row],[r]],FALSE))</f>
        <v>0</v>
      </c>
      <c r="AE3120" s="72" t="str">
        <f>IF(VLOOKUP(Table1[[#This Row],[sheet]],Prg!$A$7:$J$31,10,FALSE)="","",VLOOKUP(Table1[[#This Row],[sheet]],Prg!$A$7:$J$31,10,FALSE)*1)</f>
        <v/>
      </c>
      <c r="AF3120" s="72">
        <f>VLOOKUP(Table1[[#This Row],[sheet]],Prg!$A$7:$J$31,5,FALSE)</f>
        <v>0</v>
      </c>
      <c r="AG3120" s="72">
        <f>ROW()</f>
        <v>3120</v>
      </c>
    </row>
    <row r="3121" spans="24:33" hidden="1" x14ac:dyDescent="0.3">
      <c r="X3121" s="66">
        <v>18</v>
      </c>
      <c r="Y3121" s="66" t="s">
        <v>481</v>
      </c>
      <c r="Z3121" s="66" t="s">
        <v>30</v>
      </c>
      <c r="AA3121" s="66" t="str">
        <f>IF(OR(VLOOKUP(Table1[[#This Row],[sheet]],Prg!$A$7:$F$31,6,FALSE)=Prg!$O$2,VLOOKUP(Table1[[#This Row],[sheet]],Prg!$A$7:$F$31,6,FALSE)=Prg!$O$3),"Yes","No")</f>
        <v>No</v>
      </c>
      <c r="AB3121" s="66">
        <v>2023</v>
      </c>
      <c r="AC3121" s="72">
        <v>16</v>
      </c>
      <c r="AD3121" s="66">
        <f ca="1">IF(ISERROR(VLOOKUP(Table1[[#This Row],[item]],INDIRECT("'"&amp;Table1[[#This Row],[sheet]]&amp;"'!$A$8:$T$42"),Table1[[#This Row],[r]],FALSE)),"",VLOOKUP(Table1[[#This Row],[item]],INDIRECT("'"&amp;Table1[[#This Row],[sheet]]&amp;"'!$A$8:$T$42"),Table1[[#This Row],[r]],FALSE))</f>
        <v>0</v>
      </c>
      <c r="AE3121" s="72" t="str">
        <f>IF(VLOOKUP(Table1[[#This Row],[sheet]],Prg!$A$7:$J$31,10,FALSE)="","",VLOOKUP(Table1[[#This Row],[sheet]],Prg!$A$7:$J$31,10,FALSE)*1)</f>
        <v/>
      </c>
      <c r="AF3121" s="72">
        <f>VLOOKUP(Table1[[#This Row],[sheet]],Prg!$A$7:$J$31,5,FALSE)</f>
        <v>0</v>
      </c>
      <c r="AG3121" s="72">
        <f>ROW()</f>
        <v>3121</v>
      </c>
    </row>
    <row r="3122" spans="24:33" hidden="1" x14ac:dyDescent="0.3">
      <c r="X3122" s="66">
        <v>18</v>
      </c>
      <c r="Y3122" s="66" t="s">
        <v>482</v>
      </c>
      <c r="Z3122" s="66" t="s">
        <v>27</v>
      </c>
      <c r="AA3122" s="66" t="str">
        <f>IF(OR(VLOOKUP(Table1[[#This Row],[sheet]],Prg!$A$7:$F$31,6,FALSE)=Prg!$O$2,VLOOKUP(Table1[[#This Row],[sheet]],Prg!$A$7:$F$31,6,FALSE)=Prg!$O$3),"Yes","No")</f>
        <v>No</v>
      </c>
      <c r="AB3122" s="66">
        <v>2023</v>
      </c>
      <c r="AC3122" s="72">
        <v>16</v>
      </c>
      <c r="AD3122" s="66">
        <f ca="1">IF(ISERROR(VLOOKUP(Table1[[#This Row],[item]],INDIRECT("'"&amp;Table1[[#This Row],[sheet]]&amp;"'!$A$8:$T$42"),Table1[[#This Row],[r]],FALSE)),"",VLOOKUP(Table1[[#This Row],[item]],INDIRECT("'"&amp;Table1[[#This Row],[sheet]]&amp;"'!$A$8:$T$42"),Table1[[#This Row],[r]],FALSE))</f>
        <v>0</v>
      </c>
      <c r="AE3122" s="72" t="str">
        <f>IF(VLOOKUP(Table1[[#This Row],[sheet]],Prg!$A$7:$J$31,10,FALSE)="","",VLOOKUP(Table1[[#This Row],[sheet]],Prg!$A$7:$J$31,10,FALSE)*1)</f>
        <v/>
      </c>
      <c r="AF3122" s="72">
        <f>VLOOKUP(Table1[[#This Row],[sheet]],Prg!$A$7:$J$31,5,FALSE)</f>
        <v>0</v>
      </c>
      <c r="AG3122" s="72">
        <f>ROW()</f>
        <v>3122</v>
      </c>
    </row>
    <row r="3123" spans="24:33" hidden="1" x14ac:dyDescent="0.3">
      <c r="X3123" s="66">
        <v>18</v>
      </c>
      <c r="Y3123" s="66" t="s">
        <v>476</v>
      </c>
      <c r="Z3123" s="66" t="s">
        <v>469</v>
      </c>
      <c r="AA3123" s="66" t="str">
        <f>IF(OR(VLOOKUP(Table1[[#This Row],[sheet]],Prg!$A$7:$F$31,6,FALSE)=Prg!$O$2,VLOOKUP(Table1[[#This Row],[sheet]],Prg!$A$7:$F$31,6,FALSE)=Prg!$O$3),"Yes","No")</f>
        <v>No</v>
      </c>
      <c r="AB3123" s="66">
        <v>2023</v>
      </c>
      <c r="AC3123" s="72">
        <v>16</v>
      </c>
      <c r="AD3123" s="66">
        <f ca="1">IF(ISERROR(VLOOKUP(Table1[[#This Row],[item]],INDIRECT("'"&amp;Table1[[#This Row],[sheet]]&amp;"'!$A$8:$T$42"),Table1[[#This Row],[r]],FALSE)),"",VLOOKUP(Table1[[#This Row],[item]],INDIRECT("'"&amp;Table1[[#This Row],[sheet]]&amp;"'!$A$8:$T$42"),Table1[[#This Row],[r]],FALSE))</f>
        <v>0</v>
      </c>
      <c r="AE3123" s="72" t="str">
        <f>IF(VLOOKUP(Table1[[#This Row],[sheet]],Prg!$A$7:$J$31,10,FALSE)="","",VLOOKUP(Table1[[#This Row],[sheet]],Prg!$A$7:$J$31,10,FALSE)*1)</f>
        <v/>
      </c>
      <c r="AF3123" s="72">
        <f>VLOOKUP(Table1[[#This Row],[sheet]],Prg!$A$7:$J$31,5,FALSE)</f>
        <v>0</v>
      </c>
      <c r="AG3123" s="72">
        <f>ROW()</f>
        <v>3123</v>
      </c>
    </row>
    <row r="3124" spans="24:33" hidden="1" x14ac:dyDescent="0.3">
      <c r="X3124" s="66">
        <v>18</v>
      </c>
      <c r="Y3124" s="66" t="s">
        <v>483</v>
      </c>
      <c r="Z3124" s="66" t="s">
        <v>470</v>
      </c>
      <c r="AA3124" s="66" t="str">
        <f>IF(OR(VLOOKUP(Table1[[#This Row],[sheet]],Prg!$A$7:$F$31,6,FALSE)=Prg!$O$2,VLOOKUP(Table1[[#This Row],[sheet]],Prg!$A$7:$F$31,6,FALSE)=Prg!$O$3),"Yes","No")</f>
        <v>No</v>
      </c>
      <c r="AB3124" s="66">
        <v>2023</v>
      </c>
      <c r="AC3124" s="72">
        <v>16</v>
      </c>
      <c r="AD3124" s="66">
        <f ca="1">IF(ISERROR(VLOOKUP(Table1[[#This Row],[item]],INDIRECT("'"&amp;Table1[[#This Row],[sheet]]&amp;"'!$A$8:$T$42"),Table1[[#This Row],[r]],FALSE)),"",VLOOKUP(Table1[[#This Row],[item]],INDIRECT("'"&amp;Table1[[#This Row],[sheet]]&amp;"'!$A$8:$T$42"),Table1[[#This Row],[r]],FALSE))</f>
        <v>0</v>
      </c>
      <c r="AE3124" s="72" t="str">
        <f>IF(VLOOKUP(Table1[[#This Row],[sheet]],Prg!$A$7:$J$31,10,FALSE)="","",VLOOKUP(Table1[[#This Row],[sheet]],Prg!$A$7:$J$31,10,FALSE)*1)</f>
        <v/>
      </c>
      <c r="AF3124" s="72">
        <f>VLOOKUP(Table1[[#This Row],[sheet]],Prg!$A$7:$J$31,5,FALSE)</f>
        <v>0</v>
      </c>
      <c r="AG3124" s="72">
        <f>ROW()</f>
        <v>3124</v>
      </c>
    </row>
    <row r="3125" spans="24:33" hidden="1" x14ac:dyDescent="0.3">
      <c r="X3125" s="66">
        <v>18</v>
      </c>
      <c r="Y3125" s="66" t="s">
        <v>484</v>
      </c>
      <c r="Z3125" s="66" t="s">
        <v>471</v>
      </c>
      <c r="AA3125" s="66" t="str">
        <f>IF(OR(VLOOKUP(Table1[[#This Row],[sheet]],Prg!$A$7:$F$31,6,FALSE)=Prg!$O$2,VLOOKUP(Table1[[#This Row],[sheet]],Prg!$A$7:$F$31,6,FALSE)=Prg!$O$3),"Yes","No")</f>
        <v>No</v>
      </c>
      <c r="AB3125" s="66">
        <v>2023</v>
      </c>
      <c r="AC3125" s="72">
        <v>16</v>
      </c>
      <c r="AD3125" s="66">
        <f ca="1">IF(ISERROR(VLOOKUP(Table1[[#This Row],[item]],INDIRECT("'"&amp;Table1[[#This Row],[sheet]]&amp;"'!$A$8:$T$42"),Table1[[#This Row],[r]],FALSE)),"",VLOOKUP(Table1[[#This Row],[item]],INDIRECT("'"&amp;Table1[[#This Row],[sheet]]&amp;"'!$A$8:$T$42"),Table1[[#This Row],[r]],FALSE))</f>
        <v>0</v>
      </c>
      <c r="AE3125" s="72" t="str">
        <f>IF(VLOOKUP(Table1[[#This Row],[sheet]],Prg!$A$7:$J$31,10,FALSE)="","",VLOOKUP(Table1[[#This Row],[sheet]],Prg!$A$7:$J$31,10,FALSE)*1)</f>
        <v/>
      </c>
      <c r="AF3125" s="72">
        <f>VLOOKUP(Table1[[#This Row],[sheet]],Prg!$A$7:$J$31,5,FALSE)</f>
        <v>0</v>
      </c>
      <c r="AG3125" s="72">
        <f>ROW()</f>
        <v>3125</v>
      </c>
    </row>
    <row r="3126" spans="24:33" hidden="1" x14ac:dyDescent="0.3">
      <c r="X3126" s="66">
        <v>18</v>
      </c>
      <c r="Y3126" s="66" t="s">
        <v>485</v>
      </c>
      <c r="Z3126" s="66" t="s">
        <v>472</v>
      </c>
      <c r="AA3126" s="66" t="str">
        <f>IF(OR(VLOOKUP(Table1[[#This Row],[sheet]],Prg!$A$7:$F$31,6,FALSE)=Prg!$O$2,VLOOKUP(Table1[[#This Row],[sheet]],Prg!$A$7:$F$31,6,FALSE)=Prg!$O$3),"Yes","No")</f>
        <v>No</v>
      </c>
      <c r="AB3126" s="66">
        <v>2023</v>
      </c>
      <c r="AC3126" s="72">
        <v>16</v>
      </c>
      <c r="AD3126" s="66">
        <f ca="1">IF(ISERROR(VLOOKUP(Table1[[#This Row],[item]],INDIRECT("'"&amp;Table1[[#This Row],[sheet]]&amp;"'!$A$8:$T$42"),Table1[[#This Row],[r]],FALSE)),"",VLOOKUP(Table1[[#This Row],[item]],INDIRECT("'"&amp;Table1[[#This Row],[sheet]]&amp;"'!$A$8:$T$42"),Table1[[#This Row],[r]],FALSE))</f>
        <v>0</v>
      </c>
      <c r="AE3126" s="72" t="str">
        <f>IF(VLOOKUP(Table1[[#This Row],[sheet]],Prg!$A$7:$J$31,10,FALSE)="","",VLOOKUP(Table1[[#This Row],[sheet]],Prg!$A$7:$J$31,10,FALSE)*1)</f>
        <v/>
      </c>
      <c r="AF3126" s="72">
        <f>VLOOKUP(Table1[[#This Row],[sheet]],Prg!$A$7:$J$31,5,FALSE)</f>
        <v>0</v>
      </c>
      <c r="AG3126" s="72">
        <f>ROW()</f>
        <v>3126</v>
      </c>
    </row>
    <row r="3127" spans="24:33" hidden="1" x14ac:dyDescent="0.3">
      <c r="X3127" s="66">
        <v>18</v>
      </c>
      <c r="Y3127" s="66" t="s">
        <v>486</v>
      </c>
      <c r="Z3127" s="66" t="s">
        <v>31</v>
      </c>
      <c r="AA3127" s="66" t="str">
        <f>IF(OR(VLOOKUP(Table1[[#This Row],[sheet]],Prg!$A$7:$F$31,6,FALSE)=Prg!$O$2,VLOOKUP(Table1[[#This Row],[sheet]],Prg!$A$7:$F$31,6,FALSE)=Prg!$O$3),"Yes","No")</f>
        <v>No</v>
      </c>
      <c r="AB3127" s="66">
        <v>2023</v>
      </c>
      <c r="AC3127" s="72">
        <v>16</v>
      </c>
      <c r="AD3127" s="66">
        <f ca="1">IF(ISERROR(VLOOKUP(Table1[[#This Row],[item]],INDIRECT("'"&amp;Table1[[#This Row],[sheet]]&amp;"'!$A$8:$T$42"),Table1[[#This Row],[r]],FALSE)),"",VLOOKUP(Table1[[#This Row],[item]],INDIRECT("'"&amp;Table1[[#This Row],[sheet]]&amp;"'!$A$8:$T$42"),Table1[[#This Row],[r]],FALSE))</f>
        <v>0</v>
      </c>
      <c r="AE3127" s="72" t="str">
        <f>IF(VLOOKUP(Table1[[#This Row],[sheet]],Prg!$A$7:$J$31,10,FALSE)="","",VLOOKUP(Table1[[#This Row],[sheet]],Prg!$A$7:$J$31,10,FALSE)*1)</f>
        <v/>
      </c>
      <c r="AF3127" s="72">
        <f>VLOOKUP(Table1[[#This Row],[sheet]],Prg!$A$7:$J$31,5,FALSE)</f>
        <v>0</v>
      </c>
      <c r="AG3127" s="72">
        <f>ROW()</f>
        <v>3127</v>
      </c>
    </row>
    <row r="3128" spans="24:33" hidden="1" x14ac:dyDescent="0.3">
      <c r="X3128" s="66">
        <v>18</v>
      </c>
      <c r="Y3128" s="70" t="s">
        <v>487</v>
      </c>
      <c r="Z3128" s="70" t="s">
        <v>12</v>
      </c>
      <c r="AA3128" s="70" t="str">
        <f>IF(OR(VLOOKUP(Table1[[#This Row],[sheet]],Prg!$A$7:$F$31,6,FALSE)=Prg!$O$2,VLOOKUP(Table1[[#This Row],[sheet]],Prg!$A$7:$F$31,6,FALSE)=Prg!$O$3),"Yes","No")</f>
        <v>No</v>
      </c>
      <c r="AB3128" s="70">
        <v>2024</v>
      </c>
      <c r="AC3128" s="72">
        <v>17</v>
      </c>
      <c r="AD3128" s="66">
        <f ca="1">IF(ISERROR(VLOOKUP(Table1[[#This Row],[item]],INDIRECT("'"&amp;Table1[[#This Row],[sheet]]&amp;"'!$A$8:$T$42"),Table1[[#This Row],[r]],FALSE)),"",VLOOKUP(Table1[[#This Row],[item]],INDIRECT("'"&amp;Table1[[#This Row],[sheet]]&amp;"'!$A$8:$T$42"),Table1[[#This Row],[r]],FALSE))</f>
        <v>0</v>
      </c>
      <c r="AE3128" s="72" t="str">
        <f>IF(VLOOKUP(Table1[[#This Row],[sheet]],Prg!$A$7:$J$31,10,FALSE)="","",VLOOKUP(Table1[[#This Row],[sheet]],Prg!$A$7:$J$31,10,FALSE)*1)</f>
        <v/>
      </c>
      <c r="AF3128" s="72">
        <f>VLOOKUP(Table1[[#This Row],[sheet]],Prg!$A$7:$J$31,5,FALSE)</f>
        <v>0</v>
      </c>
      <c r="AG3128" s="72">
        <f>ROW()</f>
        <v>3128</v>
      </c>
    </row>
    <row r="3129" spans="24:33" hidden="1" x14ac:dyDescent="0.3">
      <c r="X3129" s="66">
        <v>18</v>
      </c>
      <c r="Y3129" s="66" t="s">
        <v>488</v>
      </c>
      <c r="Z3129" s="66" t="s">
        <v>13</v>
      </c>
      <c r="AA3129" s="66" t="str">
        <f>IF(OR(VLOOKUP(Table1[[#This Row],[sheet]],Prg!$A$7:$F$31,6,FALSE)=Prg!$O$2,VLOOKUP(Table1[[#This Row],[sheet]],Prg!$A$7:$F$31,6,FALSE)=Prg!$O$3),"Yes","No")</f>
        <v>No</v>
      </c>
      <c r="AB3129" s="66">
        <v>2024</v>
      </c>
      <c r="AC3129" s="72">
        <v>17</v>
      </c>
      <c r="AD3129" s="66">
        <f ca="1">IF(ISERROR(VLOOKUP(Table1[[#This Row],[item]],INDIRECT("'"&amp;Table1[[#This Row],[sheet]]&amp;"'!$A$8:$T$42"),Table1[[#This Row],[r]],FALSE)),"",VLOOKUP(Table1[[#This Row],[item]],INDIRECT("'"&amp;Table1[[#This Row],[sheet]]&amp;"'!$A$8:$T$42"),Table1[[#This Row],[r]],FALSE))</f>
        <v>0</v>
      </c>
      <c r="AE3129" s="72" t="str">
        <f>IF(VLOOKUP(Table1[[#This Row],[sheet]],Prg!$A$7:$J$31,10,FALSE)="","",VLOOKUP(Table1[[#This Row],[sheet]],Prg!$A$7:$J$31,10,FALSE)*1)</f>
        <v/>
      </c>
      <c r="AF3129" s="72">
        <f>VLOOKUP(Table1[[#This Row],[sheet]],Prg!$A$7:$J$31,5,FALSE)</f>
        <v>0</v>
      </c>
      <c r="AG3129" s="72">
        <f>ROW()</f>
        <v>3129</v>
      </c>
    </row>
    <row r="3130" spans="24:33" hidden="1" x14ac:dyDescent="0.3">
      <c r="X3130" s="66">
        <v>18</v>
      </c>
      <c r="Y3130" s="66" t="s">
        <v>489</v>
      </c>
      <c r="Z3130" s="66" t="s">
        <v>14</v>
      </c>
      <c r="AA3130" s="66" t="str">
        <f>IF(OR(VLOOKUP(Table1[[#This Row],[sheet]],Prg!$A$7:$F$31,6,FALSE)=Prg!$O$2,VLOOKUP(Table1[[#This Row],[sheet]],Prg!$A$7:$F$31,6,FALSE)=Prg!$O$3),"Yes","No")</f>
        <v>No</v>
      </c>
      <c r="AB3130" s="66">
        <v>2024</v>
      </c>
      <c r="AC3130" s="72">
        <v>17</v>
      </c>
      <c r="AD3130" s="66">
        <f ca="1">IF(ISERROR(VLOOKUP(Table1[[#This Row],[item]],INDIRECT("'"&amp;Table1[[#This Row],[sheet]]&amp;"'!$A$8:$T$42"),Table1[[#This Row],[r]],FALSE)),"",VLOOKUP(Table1[[#This Row],[item]],INDIRECT("'"&amp;Table1[[#This Row],[sheet]]&amp;"'!$A$8:$T$42"),Table1[[#This Row],[r]],FALSE))</f>
        <v>0</v>
      </c>
      <c r="AE3130" s="72" t="str">
        <f>IF(VLOOKUP(Table1[[#This Row],[sheet]],Prg!$A$7:$J$31,10,FALSE)="","",VLOOKUP(Table1[[#This Row],[sheet]],Prg!$A$7:$J$31,10,FALSE)*1)</f>
        <v/>
      </c>
      <c r="AF3130" s="72">
        <f>VLOOKUP(Table1[[#This Row],[sheet]],Prg!$A$7:$J$31,5,FALSE)</f>
        <v>0</v>
      </c>
      <c r="AG3130" s="72">
        <f>ROW()</f>
        <v>3130</v>
      </c>
    </row>
    <row r="3131" spans="24:33" hidden="1" x14ac:dyDescent="0.3">
      <c r="X3131" s="66">
        <v>18</v>
      </c>
      <c r="Y3131" s="66" t="s">
        <v>490</v>
      </c>
      <c r="Z3131" s="66" t="s">
        <v>464</v>
      </c>
      <c r="AA3131" s="66" t="str">
        <f>IF(OR(VLOOKUP(Table1[[#This Row],[sheet]],Prg!$A$7:$F$31,6,FALSE)=Prg!$O$2,VLOOKUP(Table1[[#This Row],[sheet]],Prg!$A$7:$F$31,6,FALSE)=Prg!$O$3),"Yes","No")</f>
        <v>No</v>
      </c>
      <c r="AB3131" s="66">
        <v>2024</v>
      </c>
      <c r="AC3131" s="72">
        <v>17</v>
      </c>
      <c r="AD3131" s="66">
        <f ca="1">IF(ISERROR(VLOOKUP(Table1[[#This Row],[item]],INDIRECT("'"&amp;Table1[[#This Row],[sheet]]&amp;"'!$A$8:$T$42"),Table1[[#This Row],[r]],FALSE)),"",VLOOKUP(Table1[[#This Row],[item]],INDIRECT("'"&amp;Table1[[#This Row],[sheet]]&amp;"'!$A$8:$T$42"),Table1[[#This Row],[r]],FALSE))</f>
        <v>0</v>
      </c>
      <c r="AE3131" s="72" t="str">
        <f>IF(VLOOKUP(Table1[[#This Row],[sheet]],Prg!$A$7:$J$31,10,FALSE)="","",VLOOKUP(Table1[[#This Row],[sheet]],Prg!$A$7:$J$31,10,FALSE)*1)</f>
        <v/>
      </c>
      <c r="AF3131" s="72">
        <f>VLOOKUP(Table1[[#This Row],[sheet]],Prg!$A$7:$J$31,5,FALSE)</f>
        <v>0</v>
      </c>
      <c r="AG3131" s="72">
        <f>ROW()</f>
        <v>3131</v>
      </c>
    </row>
    <row r="3132" spans="24:33" hidden="1" x14ac:dyDescent="0.3">
      <c r="X3132" s="66">
        <v>18</v>
      </c>
      <c r="Y3132" s="66" t="s">
        <v>491</v>
      </c>
      <c r="Z3132" s="66" t="s">
        <v>15</v>
      </c>
      <c r="AA3132" s="66" t="str">
        <f>IF(OR(VLOOKUP(Table1[[#This Row],[sheet]],Prg!$A$7:$F$31,6,FALSE)=Prg!$O$2,VLOOKUP(Table1[[#This Row],[sheet]],Prg!$A$7:$F$31,6,FALSE)=Prg!$O$3),"Yes","No")</f>
        <v>No</v>
      </c>
      <c r="AB3132" s="66">
        <v>2024</v>
      </c>
      <c r="AC3132" s="72">
        <v>17</v>
      </c>
      <c r="AD3132" s="66">
        <f ca="1">IF(ISERROR(VLOOKUP(Table1[[#This Row],[item]],INDIRECT("'"&amp;Table1[[#This Row],[sheet]]&amp;"'!$A$8:$T$42"),Table1[[#This Row],[r]],FALSE)),"",VLOOKUP(Table1[[#This Row],[item]],INDIRECT("'"&amp;Table1[[#This Row],[sheet]]&amp;"'!$A$8:$T$42"),Table1[[#This Row],[r]],FALSE))</f>
        <v>0</v>
      </c>
      <c r="AE3132" s="72" t="str">
        <f>IF(VLOOKUP(Table1[[#This Row],[sheet]],Prg!$A$7:$J$31,10,FALSE)="","",VLOOKUP(Table1[[#This Row],[sheet]],Prg!$A$7:$J$31,10,FALSE)*1)</f>
        <v/>
      </c>
      <c r="AF3132" s="72">
        <f>VLOOKUP(Table1[[#This Row],[sheet]],Prg!$A$7:$J$31,5,FALSE)</f>
        <v>0</v>
      </c>
      <c r="AG3132" s="72">
        <f>ROW()</f>
        <v>3132</v>
      </c>
    </row>
    <row r="3133" spans="24:33" hidden="1" x14ac:dyDescent="0.3">
      <c r="X3133" s="66">
        <v>18</v>
      </c>
      <c r="Y3133" s="66" t="s">
        <v>492</v>
      </c>
      <c r="Z3133" s="66" t="s">
        <v>16</v>
      </c>
      <c r="AA3133" s="66" t="str">
        <f>IF(OR(VLOOKUP(Table1[[#This Row],[sheet]],Prg!$A$7:$F$31,6,FALSE)=Prg!$O$2,VLOOKUP(Table1[[#This Row],[sheet]],Prg!$A$7:$F$31,6,FALSE)=Prg!$O$3),"Yes","No")</f>
        <v>No</v>
      </c>
      <c r="AB3133" s="66">
        <v>2024</v>
      </c>
      <c r="AC3133" s="72">
        <v>17</v>
      </c>
      <c r="AD3133" s="66">
        <f ca="1">IF(ISERROR(VLOOKUP(Table1[[#This Row],[item]],INDIRECT("'"&amp;Table1[[#This Row],[sheet]]&amp;"'!$A$8:$T$42"),Table1[[#This Row],[r]],FALSE)),"",VLOOKUP(Table1[[#This Row],[item]],INDIRECT("'"&amp;Table1[[#This Row],[sheet]]&amp;"'!$A$8:$T$42"),Table1[[#This Row],[r]],FALSE))</f>
        <v>0</v>
      </c>
      <c r="AE3133" s="72" t="str">
        <f>IF(VLOOKUP(Table1[[#This Row],[sheet]],Prg!$A$7:$J$31,10,FALSE)="","",VLOOKUP(Table1[[#This Row],[sheet]],Prg!$A$7:$J$31,10,FALSE)*1)</f>
        <v/>
      </c>
      <c r="AF3133" s="72">
        <f>VLOOKUP(Table1[[#This Row],[sheet]],Prg!$A$7:$J$31,5,FALSE)</f>
        <v>0</v>
      </c>
      <c r="AG3133" s="72">
        <f>ROW()</f>
        <v>3133</v>
      </c>
    </row>
    <row r="3134" spans="24:33" hidden="1" x14ac:dyDescent="0.3">
      <c r="X3134" s="66">
        <v>18</v>
      </c>
      <c r="Y3134" s="66" t="s">
        <v>493</v>
      </c>
      <c r="Z3134" s="66" t="s">
        <v>17</v>
      </c>
      <c r="AA3134" s="66" t="str">
        <f>IF(OR(VLOOKUP(Table1[[#This Row],[sheet]],Prg!$A$7:$F$31,6,FALSE)=Prg!$O$2,VLOOKUP(Table1[[#This Row],[sheet]],Prg!$A$7:$F$31,6,FALSE)=Prg!$O$3),"Yes","No")</f>
        <v>No</v>
      </c>
      <c r="AB3134" s="66">
        <v>2024</v>
      </c>
      <c r="AC3134" s="72">
        <v>17</v>
      </c>
      <c r="AD3134" s="66">
        <f ca="1">IF(ISERROR(VLOOKUP(Table1[[#This Row],[item]],INDIRECT("'"&amp;Table1[[#This Row],[sheet]]&amp;"'!$A$8:$T$42"),Table1[[#This Row],[r]],FALSE)),"",VLOOKUP(Table1[[#This Row],[item]],INDIRECT("'"&amp;Table1[[#This Row],[sheet]]&amp;"'!$A$8:$T$42"),Table1[[#This Row],[r]],FALSE))</f>
        <v>0</v>
      </c>
      <c r="AE3134" s="72" t="str">
        <f>IF(VLOOKUP(Table1[[#This Row],[sheet]],Prg!$A$7:$J$31,10,FALSE)="","",VLOOKUP(Table1[[#This Row],[sheet]],Prg!$A$7:$J$31,10,FALSE)*1)</f>
        <v/>
      </c>
      <c r="AF3134" s="72">
        <f>VLOOKUP(Table1[[#This Row],[sheet]],Prg!$A$7:$J$31,5,FALSE)</f>
        <v>0</v>
      </c>
      <c r="AG3134" s="72">
        <f>ROW()</f>
        <v>3134</v>
      </c>
    </row>
    <row r="3135" spans="24:33" hidden="1" x14ac:dyDescent="0.3">
      <c r="X3135" s="66">
        <v>18</v>
      </c>
      <c r="Y3135" s="66" t="s">
        <v>494</v>
      </c>
      <c r="Z3135" s="66" t="s">
        <v>465</v>
      </c>
      <c r="AA3135" s="66" t="str">
        <f>IF(OR(VLOOKUP(Table1[[#This Row],[sheet]],Prg!$A$7:$F$31,6,FALSE)=Prg!$O$2,VLOOKUP(Table1[[#This Row],[sheet]],Prg!$A$7:$F$31,6,FALSE)=Prg!$O$3),"Yes","No")</f>
        <v>No</v>
      </c>
      <c r="AB3135" s="66">
        <v>2024</v>
      </c>
      <c r="AC3135" s="72">
        <v>17</v>
      </c>
      <c r="AD3135" s="66">
        <f ca="1">IF(ISERROR(VLOOKUP(Table1[[#This Row],[item]],INDIRECT("'"&amp;Table1[[#This Row],[sheet]]&amp;"'!$A$8:$T$42"),Table1[[#This Row],[r]],FALSE)),"",VLOOKUP(Table1[[#This Row],[item]],INDIRECT("'"&amp;Table1[[#This Row],[sheet]]&amp;"'!$A$8:$T$42"),Table1[[#This Row],[r]],FALSE))</f>
        <v>0</v>
      </c>
      <c r="AE3135" s="72" t="str">
        <f>IF(VLOOKUP(Table1[[#This Row],[sheet]],Prg!$A$7:$J$31,10,FALSE)="","",VLOOKUP(Table1[[#This Row],[sheet]],Prg!$A$7:$J$31,10,FALSE)*1)</f>
        <v/>
      </c>
      <c r="AF3135" s="72">
        <f>VLOOKUP(Table1[[#This Row],[sheet]],Prg!$A$7:$J$31,5,FALSE)</f>
        <v>0</v>
      </c>
      <c r="AG3135" s="72">
        <f>ROW()</f>
        <v>3135</v>
      </c>
    </row>
    <row r="3136" spans="24:33" hidden="1" x14ac:dyDescent="0.3">
      <c r="X3136" s="66">
        <v>18</v>
      </c>
      <c r="Y3136" s="66" t="s">
        <v>495</v>
      </c>
      <c r="Z3136" s="66" t="s">
        <v>18</v>
      </c>
      <c r="AA3136" s="66" t="str">
        <f>IF(OR(VLOOKUP(Table1[[#This Row],[sheet]],Prg!$A$7:$F$31,6,FALSE)=Prg!$O$2,VLOOKUP(Table1[[#This Row],[sheet]],Prg!$A$7:$F$31,6,FALSE)=Prg!$O$3),"Yes","No")</f>
        <v>No</v>
      </c>
      <c r="AB3136" s="66">
        <v>2024</v>
      </c>
      <c r="AC3136" s="72">
        <v>17</v>
      </c>
      <c r="AD3136" s="66">
        <f ca="1">IF(ISERROR(VLOOKUP(Table1[[#This Row],[item]],INDIRECT("'"&amp;Table1[[#This Row],[sheet]]&amp;"'!$A$8:$T$42"),Table1[[#This Row],[r]],FALSE)),"",VLOOKUP(Table1[[#This Row],[item]],INDIRECT("'"&amp;Table1[[#This Row],[sheet]]&amp;"'!$A$8:$T$42"),Table1[[#This Row],[r]],FALSE))</f>
        <v>0</v>
      </c>
      <c r="AE3136" s="72" t="str">
        <f>IF(VLOOKUP(Table1[[#This Row],[sheet]],Prg!$A$7:$J$31,10,FALSE)="","",VLOOKUP(Table1[[#This Row],[sheet]],Prg!$A$7:$J$31,10,FALSE)*1)</f>
        <v/>
      </c>
      <c r="AF3136" s="72">
        <f>VLOOKUP(Table1[[#This Row],[sheet]],Prg!$A$7:$J$31,5,FALSE)</f>
        <v>0</v>
      </c>
      <c r="AG3136" s="72">
        <f>ROW()</f>
        <v>3136</v>
      </c>
    </row>
    <row r="3137" spans="24:33" hidden="1" x14ac:dyDescent="0.3">
      <c r="X3137" s="66">
        <v>18</v>
      </c>
      <c r="Y3137" s="66" t="s">
        <v>496</v>
      </c>
      <c r="Z3137" s="66" t="s">
        <v>19</v>
      </c>
      <c r="AA3137" s="66" t="str">
        <f>IF(OR(VLOOKUP(Table1[[#This Row],[sheet]],Prg!$A$7:$F$31,6,FALSE)=Prg!$O$2,VLOOKUP(Table1[[#This Row],[sheet]],Prg!$A$7:$F$31,6,FALSE)=Prg!$O$3),"Yes","No")</f>
        <v>No</v>
      </c>
      <c r="AB3137" s="66">
        <v>2024</v>
      </c>
      <c r="AC3137" s="72">
        <v>17</v>
      </c>
      <c r="AD3137" s="66">
        <f ca="1">IF(ISERROR(VLOOKUP(Table1[[#This Row],[item]],INDIRECT("'"&amp;Table1[[#This Row],[sheet]]&amp;"'!$A$8:$T$42"),Table1[[#This Row],[r]],FALSE)),"",VLOOKUP(Table1[[#This Row],[item]],INDIRECT("'"&amp;Table1[[#This Row],[sheet]]&amp;"'!$A$8:$T$42"),Table1[[#This Row],[r]],FALSE))</f>
        <v>0</v>
      </c>
      <c r="AE3137" s="72" t="str">
        <f>IF(VLOOKUP(Table1[[#This Row],[sheet]],Prg!$A$7:$J$31,10,FALSE)="","",VLOOKUP(Table1[[#This Row],[sheet]],Prg!$A$7:$J$31,10,FALSE)*1)</f>
        <v/>
      </c>
      <c r="AF3137" s="72">
        <f>VLOOKUP(Table1[[#This Row],[sheet]],Prg!$A$7:$J$31,5,FALSE)</f>
        <v>0</v>
      </c>
      <c r="AG3137" s="72">
        <f>ROW()</f>
        <v>3137</v>
      </c>
    </row>
    <row r="3138" spans="24:33" hidden="1" x14ac:dyDescent="0.3">
      <c r="X3138" s="66">
        <v>18</v>
      </c>
      <c r="Y3138" s="66" t="s">
        <v>497</v>
      </c>
      <c r="Z3138" s="66" t="s">
        <v>20</v>
      </c>
      <c r="AA3138" s="66" t="str">
        <f>IF(OR(VLOOKUP(Table1[[#This Row],[sheet]],Prg!$A$7:$F$31,6,FALSE)=Prg!$O$2,VLOOKUP(Table1[[#This Row],[sheet]],Prg!$A$7:$F$31,6,FALSE)=Prg!$O$3),"Yes","No")</f>
        <v>No</v>
      </c>
      <c r="AB3138" s="66">
        <v>2024</v>
      </c>
      <c r="AC3138" s="72">
        <v>17</v>
      </c>
      <c r="AD3138" s="66">
        <f ca="1">IF(ISERROR(VLOOKUP(Table1[[#This Row],[item]],INDIRECT("'"&amp;Table1[[#This Row],[sheet]]&amp;"'!$A$8:$T$42"),Table1[[#This Row],[r]],FALSE)),"",VLOOKUP(Table1[[#This Row],[item]],INDIRECT("'"&amp;Table1[[#This Row],[sheet]]&amp;"'!$A$8:$T$42"),Table1[[#This Row],[r]],FALSE))</f>
        <v>0</v>
      </c>
      <c r="AE3138" s="72" t="str">
        <f>IF(VLOOKUP(Table1[[#This Row],[sheet]],Prg!$A$7:$J$31,10,FALSE)="","",VLOOKUP(Table1[[#This Row],[sheet]],Prg!$A$7:$J$31,10,FALSE)*1)</f>
        <v/>
      </c>
      <c r="AF3138" s="72">
        <f>VLOOKUP(Table1[[#This Row],[sheet]],Prg!$A$7:$J$31,5,FALSE)</f>
        <v>0</v>
      </c>
      <c r="AG3138" s="72">
        <f>ROW()</f>
        <v>3138</v>
      </c>
    </row>
    <row r="3139" spans="24:33" hidden="1" x14ac:dyDescent="0.3">
      <c r="X3139" s="66">
        <v>18</v>
      </c>
      <c r="Y3139" s="66" t="s">
        <v>498</v>
      </c>
      <c r="Z3139" s="66" t="s">
        <v>466</v>
      </c>
      <c r="AA3139" s="66" t="str">
        <f>IF(OR(VLOOKUP(Table1[[#This Row],[sheet]],Prg!$A$7:$F$31,6,FALSE)=Prg!$O$2,VLOOKUP(Table1[[#This Row],[sheet]],Prg!$A$7:$F$31,6,FALSE)=Prg!$O$3),"Yes","No")</f>
        <v>No</v>
      </c>
      <c r="AB3139" s="66">
        <v>2024</v>
      </c>
      <c r="AC3139" s="72">
        <v>17</v>
      </c>
      <c r="AD3139" s="66">
        <f ca="1">IF(ISERROR(VLOOKUP(Table1[[#This Row],[item]],INDIRECT("'"&amp;Table1[[#This Row],[sheet]]&amp;"'!$A$8:$T$42"),Table1[[#This Row],[r]],FALSE)),"",VLOOKUP(Table1[[#This Row],[item]],INDIRECT("'"&amp;Table1[[#This Row],[sheet]]&amp;"'!$A$8:$T$42"),Table1[[#This Row],[r]],FALSE))</f>
        <v>0</v>
      </c>
      <c r="AE3139" s="72" t="str">
        <f>IF(VLOOKUP(Table1[[#This Row],[sheet]],Prg!$A$7:$J$31,10,FALSE)="","",VLOOKUP(Table1[[#This Row],[sheet]],Prg!$A$7:$J$31,10,FALSE)*1)</f>
        <v/>
      </c>
      <c r="AF3139" s="72">
        <f>VLOOKUP(Table1[[#This Row],[sheet]],Prg!$A$7:$J$31,5,FALSE)</f>
        <v>0</v>
      </c>
      <c r="AG3139" s="72">
        <f>ROW()</f>
        <v>3139</v>
      </c>
    </row>
    <row r="3140" spans="24:33" hidden="1" x14ac:dyDescent="0.3">
      <c r="X3140" s="66">
        <v>18</v>
      </c>
      <c r="Y3140" s="66" t="s">
        <v>499</v>
      </c>
      <c r="Z3140" s="66" t="s">
        <v>21</v>
      </c>
      <c r="AA3140" s="66" t="str">
        <f>IF(OR(VLOOKUP(Table1[[#This Row],[sheet]],Prg!$A$7:$F$31,6,FALSE)=Prg!$O$2,VLOOKUP(Table1[[#This Row],[sheet]],Prg!$A$7:$F$31,6,FALSE)=Prg!$O$3),"Yes","No")</f>
        <v>No</v>
      </c>
      <c r="AB3140" s="66">
        <v>2024</v>
      </c>
      <c r="AC3140" s="72">
        <v>17</v>
      </c>
      <c r="AD3140" s="66">
        <f ca="1">IF(ISERROR(VLOOKUP(Table1[[#This Row],[item]],INDIRECT("'"&amp;Table1[[#This Row],[sheet]]&amp;"'!$A$8:$T$42"),Table1[[#This Row],[r]],FALSE)),"",VLOOKUP(Table1[[#This Row],[item]],INDIRECT("'"&amp;Table1[[#This Row],[sheet]]&amp;"'!$A$8:$T$42"),Table1[[#This Row],[r]],FALSE))</f>
        <v>0</v>
      </c>
      <c r="AE3140" s="72" t="str">
        <f>IF(VLOOKUP(Table1[[#This Row],[sheet]],Prg!$A$7:$J$31,10,FALSE)="","",VLOOKUP(Table1[[#This Row],[sheet]],Prg!$A$7:$J$31,10,FALSE)*1)</f>
        <v/>
      </c>
      <c r="AF3140" s="72">
        <f>VLOOKUP(Table1[[#This Row],[sheet]],Prg!$A$7:$J$31,5,FALSE)</f>
        <v>0</v>
      </c>
      <c r="AG3140" s="72">
        <f>ROW()</f>
        <v>3140</v>
      </c>
    </row>
    <row r="3141" spans="24:33" hidden="1" x14ac:dyDescent="0.3">
      <c r="X3141" s="66">
        <v>18</v>
      </c>
      <c r="Y3141" s="66" t="s">
        <v>500</v>
      </c>
      <c r="Z3141" s="66" t="s">
        <v>22</v>
      </c>
      <c r="AA3141" s="66" t="str">
        <f>IF(OR(VLOOKUP(Table1[[#This Row],[sheet]],Prg!$A$7:$F$31,6,FALSE)=Prg!$O$2,VLOOKUP(Table1[[#This Row],[sheet]],Prg!$A$7:$F$31,6,FALSE)=Prg!$O$3),"Yes","No")</f>
        <v>No</v>
      </c>
      <c r="AB3141" s="66">
        <v>2024</v>
      </c>
      <c r="AC3141" s="72">
        <v>17</v>
      </c>
      <c r="AD3141" s="66">
        <f ca="1">IF(ISERROR(VLOOKUP(Table1[[#This Row],[item]],INDIRECT("'"&amp;Table1[[#This Row],[sheet]]&amp;"'!$A$8:$T$42"),Table1[[#This Row],[r]],FALSE)),"",VLOOKUP(Table1[[#This Row],[item]],INDIRECT("'"&amp;Table1[[#This Row],[sheet]]&amp;"'!$A$8:$T$42"),Table1[[#This Row],[r]],FALSE))</f>
        <v>0</v>
      </c>
      <c r="AE3141" s="72" t="str">
        <f>IF(VLOOKUP(Table1[[#This Row],[sheet]],Prg!$A$7:$J$31,10,FALSE)="","",VLOOKUP(Table1[[#This Row],[sheet]],Prg!$A$7:$J$31,10,FALSE)*1)</f>
        <v/>
      </c>
      <c r="AF3141" s="72">
        <f>VLOOKUP(Table1[[#This Row],[sheet]],Prg!$A$7:$J$31,5,FALSE)</f>
        <v>0</v>
      </c>
      <c r="AG3141" s="72">
        <f>ROW()</f>
        <v>3141</v>
      </c>
    </row>
    <row r="3142" spans="24:33" hidden="1" x14ac:dyDescent="0.3">
      <c r="X3142" s="66">
        <v>18</v>
      </c>
      <c r="Y3142" s="66" t="s">
        <v>501</v>
      </c>
      <c r="Z3142" s="66" t="s">
        <v>23</v>
      </c>
      <c r="AA3142" s="66" t="str">
        <f>IF(OR(VLOOKUP(Table1[[#This Row],[sheet]],Prg!$A$7:$F$31,6,FALSE)=Prg!$O$2,VLOOKUP(Table1[[#This Row],[sheet]],Prg!$A$7:$F$31,6,FALSE)=Prg!$O$3),"Yes","No")</f>
        <v>No</v>
      </c>
      <c r="AB3142" s="66">
        <v>2024</v>
      </c>
      <c r="AC3142" s="72">
        <v>17</v>
      </c>
      <c r="AD3142" s="66">
        <f ca="1">IF(ISERROR(VLOOKUP(Table1[[#This Row],[item]],INDIRECT("'"&amp;Table1[[#This Row],[sheet]]&amp;"'!$A$8:$T$42"),Table1[[#This Row],[r]],FALSE)),"",VLOOKUP(Table1[[#This Row],[item]],INDIRECT("'"&amp;Table1[[#This Row],[sheet]]&amp;"'!$A$8:$T$42"),Table1[[#This Row],[r]],FALSE))</f>
        <v>0</v>
      </c>
      <c r="AE3142" s="72" t="str">
        <f>IF(VLOOKUP(Table1[[#This Row],[sheet]],Prg!$A$7:$J$31,10,FALSE)="","",VLOOKUP(Table1[[#This Row],[sheet]],Prg!$A$7:$J$31,10,FALSE)*1)</f>
        <v/>
      </c>
      <c r="AF3142" s="72">
        <f>VLOOKUP(Table1[[#This Row],[sheet]],Prg!$A$7:$J$31,5,FALSE)</f>
        <v>0</v>
      </c>
      <c r="AG3142" s="72">
        <f>ROW()</f>
        <v>3142</v>
      </c>
    </row>
    <row r="3143" spans="24:33" hidden="1" x14ac:dyDescent="0.3">
      <c r="X3143" s="66">
        <v>18</v>
      </c>
      <c r="Y3143" s="66" t="s">
        <v>502</v>
      </c>
      <c r="Z3143" s="66" t="s">
        <v>467</v>
      </c>
      <c r="AA3143" s="66" t="str">
        <f>IF(OR(VLOOKUP(Table1[[#This Row],[sheet]],Prg!$A$7:$F$31,6,FALSE)=Prg!$O$2,VLOOKUP(Table1[[#This Row],[sheet]],Prg!$A$7:$F$31,6,FALSE)=Prg!$O$3),"Yes","No")</f>
        <v>No</v>
      </c>
      <c r="AB3143" s="66">
        <v>2024</v>
      </c>
      <c r="AC3143" s="72">
        <v>17</v>
      </c>
      <c r="AD3143" s="66">
        <f ca="1">IF(ISERROR(VLOOKUP(Table1[[#This Row],[item]],INDIRECT("'"&amp;Table1[[#This Row],[sheet]]&amp;"'!$A$8:$T$42"),Table1[[#This Row],[r]],FALSE)),"",VLOOKUP(Table1[[#This Row],[item]],INDIRECT("'"&amp;Table1[[#This Row],[sheet]]&amp;"'!$A$8:$T$42"),Table1[[#This Row],[r]],FALSE))</f>
        <v>0</v>
      </c>
      <c r="AE3143" s="72" t="str">
        <f>IF(VLOOKUP(Table1[[#This Row],[sheet]],Prg!$A$7:$J$31,10,FALSE)="","",VLOOKUP(Table1[[#This Row],[sheet]],Prg!$A$7:$J$31,10,FALSE)*1)</f>
        <v/>
      </c>
      <c r="AF3143" s="72">
        <f>VLOOKUP(Table1[[#This Row],[sheet]],Prg!$A$7:$J$31,5,FALSE)</f>
        <v>0</v>
      </c>
      <c r="AG3143" s="72">
        <f>ROW()</f>
        <v>3143</v>
      </c>
    </row>
    <row r="3144" spans="24:33" hidden="1" x14ac:dyDescent="0.3">
      <c r="X3144" s="66">
        <v>18</v>
      </c>
      <c r="Y3144" s="66" t="s">
        <v>473</v>
      </c>
      <c r="Z3144" s="66" t="s">
        <v>1</v>
      </c>
      <c r="AA3144" s="66" t="str">
        <f>IF(OR(VLOOKUP(Table1[[#This Row],[sheet]],Prg!$A$7:$F$31,6,FALSE)=Prg!$O$2,VLOOKUP(Table1[[#This Row],[sheet]],Prg!$A$7:$F$31,6,FALSE)=Prg!$O$3),"Yes","No")</f>
        <v>No</v>
      </c>
      <c r="AB3144" s="66">
        <v>2024</v>
      </c>
      <c r="AC3144" s="72">
        <v>17</v>
      </c>
      <c r="AD3144" s="66">
        <f ca="1">IF(ISERROR(VLOOKUP(Table1[[#This Row],[item]],INDIRECT("'"&amp;Table1[[#This Row],[sheet]]&amp;"'!$A$8:$T$42"),Table1[[#This Row],[r]],FALSE)),"",VLOOKUP(Table1[[#This Row],[item]],INDIRECT("'"&amp;Table1[[#This Row],[sheet]]&amp;"'!$A$8:$T$42"),Table1[[#This Row],[r]],FALSE))</f>
        <v>0</v>
      </c>
      <c r="AE3144" s="72" t="str">
        <f>IF(VLOOKUP(Table1[[#This Row],[sheet]],Prg!$A$7:$J$31,10,FALSE)="","",VLOOKUP(Table1[[#This Row],[sheet]],Prg!$A$7:$J$31,10,FALSE)*1)</f>
        <v/>
      </c>
      <c r="AF3144" s="72">
        <f>VLOOKUP(Table1[[#This Row],[sheet]],Prg!$A$7:$J$31,5,FALSE)</f>
        <v>0</v>
      </c>
      <c r="AG3144" s="72">
        <f>ROW()</f>
        <v>3144</v>
      </c>
    </row>
    <row r="3145" spans="24:33" hidden="1" x14ac:dyDescent="0.3">
      <c r="X3145" s="66">
        <v>18</v>
      </c>
      <c r="Y3145" s="66" t="s">
        <v>474</v>
      </c>
      <c r="Z3145" s="66" t="s">
        <v>24</v>
      </c>
      <c r="AA3145" s="66" t="str">
        <f>IF(OR(VLOOKUP(Table1[[#This Row],[sheet]],Prg!$A$7:$F$31,6,FALSE)=Prg!$O$2,VLOOKUP(Table1[[#This Row],[sheet]],Prg!$A$7:$F$31,6,FALSE)=Prg!$O$3),"Yes","No")</f>
        <v>No</v>
      </c>
      <c r="AB3145" s="66">
        <v>2024</v>
      </c>
      <c r="AC3145" s="72">
        <v>17</v>
      </c>
      <c r="AD3145" s="66">
        <f ca="1">IF(ISERROR(VLOOKUP(Table1[[#This Row],[item]],INDIRECT("'"&amp;Table1[[#This Row],[sheet]]&amp;"'!$A$8:$T$42"),Table1[[#This Row],[r]],FALSE)),"",VLOOKUP(Table1[[#This Row],[item]],INDIRECT("'"&amp;Table1[[#This Row],[sheet]]&amp;"'!$A$8:$T$42"),Table1[[#This Row],[r]],FALSE))</f>
        <v>0</v>
      </c>
      <c r="AE3145" s="72" t="str">
        <f>IF(VLOOKUP(Table1[[#This Row],[sheet]],Prg!$A$7:$J$31,10,FALSE)="","",VLOOKUP(Table1[[#This Row],[sheet]],Prg!$A$7:$J$31,10,FALSE)*1)</f>
        <v/>
      </c>
      <c r="AF3145" s="72">
        <f>VLOOKUP(Table1[[#This Row],[sheet]],Prg!$A$7:$J$31,5,FALSE)</f>
        <v>0</v>
      </c>
      <c r="AG3145" s="72">
        <f>ROW()</f>
        <v>3145</v>
      </c>
    </row>
    <row r="3146" spans="24:33" hidden="1" x14ac:dyDescent="0.3">
      <c r="X3146" s="66">
        <v>18</v>
      </c>
      <c r="Y3146" s="66" t="s">
        <v>477</v>
      </c>
      <c r="Z3146" s="66" t="s">
        <v>25</v>
      </c>
      <c r="AA3146" s="66" t="str">
        <f>IF(OR(VLOOKUP(Table1[[#This Row],[sheet]],Prg!$A$7:$F$31,6,FALSE)=Prg!$O$2,VLOOKUP(Table1[[#This Row],[sheet]],Prg!$A$7:$F$31,6,FALSE)=Prg!$O$3),"Yes","No")</f>
        <v>No</v>
      </c>
      <c r="AB3146" s="66">
        <v>2024</v>
      </c>
      <c r="AC3146" s="72">
        <v>17</v>
      </c>
      <c r="AD3146" s="66">
        <f ca="1">IF(ISERROR(VLOOKUP(Table1[[#This Row],[item]],INDIRECT("'"&amp;Table1[[#This Row],[sheet]]&amp;"'!$A$8:$T$42"),Table1[[#This Row],[r]],FALSE)),"",VLOOKUP(Table1[[#This Row],[item]],INDIRECT("'"&amp;Table1[[#This Row],[sheet]]&amp;"'!$A$8:$T$42"),Table1[[#This Row],[r]],FALSE))</f>
        <v>0</v>
      </c>
      <c r="AE3146" s="72" t="str">
        <f>IF(VLOOKUP(Table1[[#This Row],[sheet]],Prg!$A$7:$J$31,10,FALSE)="","",VLOOKUP(Table1[[#This Row],[sheet]],Prg!$A$7:$J$31,10,FALSE)*1)</f>
        <v/>
      </c>
      <c r="AF3146" s="72">
        <f>VLOOKUP(Table1[[#This Row],[sheet]],Prg!$A$7:$J$31,5,FALSE)</f>
        <v>0</v>
      </c>
      <c r="AG3146" s="72">
        <f>ROW()</f>
        <v>3146</v>
      </c>
    </row>
    <row r="3147" spans="24:33" hidden="1" x14ac:dyDescent="0.3">
      <c r="X3147" s="66">
        <v>18</v>
      </c>
      <c r="Y3147" s="66" t="s">
        <v>478</v>
      </c>
      <c r="Z3147" s="66" t="s">
        <v>26</v>
      </c>
      <c r="AA3147" s="66" t="str">
        <f>IF(OR(VLOOKUP(Table1[[#This Row],[sheet]],Prg!$A$7:$F$31,6,FALSE)=Prg!$O$2,VLOOKUP(Table1[[#This Row],[sheet]],Prg!$A$7:$F$31,6,FALSE)=Prg!$O$3),"Yes","No")</f>
        <v>No</v>
      </c>
      <c r="AB3147" s="66">
        <v>2024</v>
      </c>
      <c r="AC3147" s="72">
        <v>17</v>
      </c>
      <c r="AD3147" s="66">
        <f ca="1">IF(ISERROR(VLOOKUP(Table1[[#This Row],[item]],INDIRECT("'"&amp;Table1[[#This Row],[sheet]]&amp;"'!$A$8:$T$42"),Table1[[#This Row],[r]],FALSE)),"",VLOOKUP(Table1[[#This Row],[item]],INDIRECT("'"&amp;Table1[[#This Row],[sheet]]&amp;"'!$A$8:$T$42"),Table1[[#This Row],[r]],FALSE))</f>
        <v>0</v>
      </c>
      <c r="AE3147" s="72" t="str">
        <f>IF(VLOOKUP(Table1[[#This Row],[sheet]],Prg!$A$7:$J$31,10,FALSE)="","",VLOOKUP(Table1[[#This Row],[sheet]],Prg!$A$7:$J$31,10,FALSE)*1)</f>
        <v/>
      </c>
      <c r="AF3147" s="72">
        <f>VLOOKUP(Table1[[#This Row],[sheet]],Prg!$A$7:$J$31,5,FALSE)</f>
        <v>0</v>
      </c>
      <c r="AG3147" s="72">
        <f>ROW()</f>
        <v>3147</v>
      </c>
    </row>
    <row r="3148" spans="24:33" hidden="1" x14ac:dyDescent="0.3">
      <c r="X3148" s="66">
        <v>18</v>
      </c>
      <c r="Y3148" s="66" t="s">
        <v>479</v>
      </c>
      <c r="Z3148" s="66" t="s">
        <v>27</v>
      </c>
      <c r="AA3148" s="66" t="str">
        <f>IF(OR(VLOOKUP(Table1[[#This Row],[sheet]],Prg!$A$7:$F$31,6,FALSE)=Prg!$O$2,VLOOKUP(Table1[[#This Row],[sheet]],Prg!$A$7:$F$31,6,FALSE)=Prg!$O$3),"Yes","No")</f>
        <v>No</v>
      </c>
      <c r="AB3148" s="66">
        <v>2024</v>
      </c>
      <c r="AC3148" s="72">
        <v>17</v>
      </c>
      <c r="AD3148" s="66">
        <f ca="1">IF(ISERROR(VLOOKUP(Table1[[#This Row],[item]],INDIRECT("'"&amp;Table1[[#This Row],[sheet]]&amp;"'!$A$8:$T$42"),Table1[[#This Row],[r]],FALSE)),"",VLOOKUP(Table1[[#This Row],[item]],INDIRECT("'"&amp;Table1[[#This Row],[sheet]]&amp;"'!$A$8:$T$42"),Table1[[#This Row],[r]],FALSE))</f>
        <v>0</v>
      </c>
      <c r="AE3148" s="72" t="str">
        <f>IF(VLOOKUP(Table1[[#This Row],[sheet]],Prg!$A$7:$J$31,10,FALSE)="","",VLOOKUP(Table1[[#This Row],[sheet]],Prg!$A$7:$J$31,10,FALSE)*1)</f>
        <v/>
      </c>
      <c r="AF3148" s="72">
        <f>VLOOKUP(Table1[[#This Row],[sheet]],Prg!$A$7:$J$31,5,FALSE)</f>
        <v>0</v>
      </c>
      <c r="AG3148" s="72">
        <f>ROW()</f>
        <v>3148</v>
      </c>
    </row>
    <row r="3149" spans="24:33" hidden="1" x14ac:dyDescent="0.3">
      <c r="X3149" s="66">
        <v>18</v>
      </c>
      <c r="Y3149" s="66" t="s">
        <v>475</v>
      </c>
      <c r="Z3149" s="66" t="s">
        <v>28</v>
      </c>
      <c r="AA3149" s="66" t="str">
        <f>IF(OR(VLOOKUP(Table1[[#This Row],[sheet]],Prg!$A$7:$F$31,6,FALSE)=Prg!$O$2,VLOOKUP(Table1[[#This Row],[sheet]],Prg!$A$7:$F$31,6,FALSE)=Prg!$O$3),"Yes","No")</f>
        <v>No</v>
      </c>
      <c r="AB3149" s="66">
        <v>2024</v>
      </c>
      <c r="AC3149" s="72">
        <v>17</v>
      </c>
      <c r="AD3149" s="66">
        <f ca="1">IF(ISERROR(VLOOKUP(Table1[[#This Row],[item]],INDIRECT("'"&amp;Table1[[#This Row],[sheet]]&amp;"'!$A$8:$T$42"),Table1[[#This Row],[r]],FALSE)),"",VLOOKUP(Table1[[#This Row],[item]],INDIRECT("'"&amp;Table1[[#This Row],[sheet]]&amp;"'!$A$8:$T$42"),Table1[[#This Row],[r]],FALSE))</f>
        <v>0</v>
      </c>
      <c r="AE3149" s="72" t="str">
        <f>IF(VLOOKUP(Table1[[#This Row],[sheet]],Prg!$A$7:$J$31,10,FALSE)="","",VLOOKUP(Table1[[#This Row],[sheet]],Prg!$A$7:$J$31,10,FALSE)*1)</f>
        <v/>
      </c>
      <c r="AF3149" s="72">
        <f>VLOOKUP(Table1[[#This Row],[sheet]],Prg!$A$7:$J$31,5,FALSE)</f>
        <v>0</v>
      </c>
      <c r="AG3149" s="72">
        <f>ROW()</f>
        <v>3149</v>
      </c>
    </row>
    <row r="3150" spans="24:33" hidden="1" x14ac:dyDescent="0.3">
      <c r="X3150" s="66">
        <v>18</v>
      </c>
      <c r="Y3150" s="66" t="s">
        <v>480</v>
      </c>
      <c r="Z3150" s="66" t="s">
        <v>29</v>
      </c>
      <c r="AA3150" s="66" t="str">
        <f>IF(OR(VLOOKUP(Table1[[#This Row],[sheet]],Prg!$A$7:$F$31,6,FALSE)=Prg!$O$2,VLOOKUP(Table1[[#This Row],[sheet]],Prg!$A$7:$F$31,6,FALSE)=Prg!$O$3),"Yes","No")</f>
        <v>No</v>
      </c>
      <c r="AB3150" s="66">
        <v>2024</v>
      </c>
      <c r="AC3150" s="72">
        <v>17</v>
      </c>
      <c r="AD3150" s="66">
        <f ca="1">IF(ISERROR(VLOOKUP(Table1[[#This Row],[item]],INDIRECT("'"&amp;Table1[[#This Row],[sheet]]&amp;"'!$A$8:$T$42"),Table1[[#This Row],[r]],FALSE)),"",VLOOKUP(Table1[[#This Row],[item]],INDIRECT("'"&amp;Table1[[#This Row],[sheet]]&amp;"'!$A$8:$T$42"),Table1[[#This Row],[r]],FALSE))</f>
        <v>0</v>
      </c>
      <c r="AE3150" s="72" t="str">
        <f>IF(VLOOKUP(Table1[[#This Row],[sheet]],Prg!$A$7:$J$31,10,FALSE)="","",VLOOKUP(Table1[[#This Row],[sheet]],Prg!$A$7:$J$31,10,FALSE)*1)</f>
        <v/>
      </c>
      <c r="AF3150" s="72">
        <f>VLOOKUP(Table1[[#This Row],[sheet]],Prg!$A$7:$J$31,5,FALSE)</f>
        <v>0</v>
      </c>
      <c r="AG3150" s="72">
        <f>ROW()</f>
        <v>3150</v>
      </c>
    </row>
    <row r="3151" spans="24:33" hidden="1" x14ac:dyDescent="0.3">
      <c r="X3151" s="66">
        <v>18</v>
      </c>
      <c r="Y3151" s="66" t="s">
        <v>481</v>
      </c>
      <c r="Z3151" s="66" t="s">
        <v>30</v>
      </c>
      <c r="AA3151" s="66" t="str">
        <f>IF(OR(VLOOKUP(Table1[[#This Row],[sheet]],Prg!$A$7:$F$31,6,FALSE)=Prg!$O$2,VLOOKUP(Table1[[#This Row],[sheet]],Prg!$A$7:$F$31,6,FALSE)=Prg!$O$3),"Yes","No")</f>
        <v>No</v>
      </c>
      <c r="AB3151" s="66">
        <v>2024</v>
      </c>
      <c r="AC3151" s="72">
        <v>17</v>
      </c>
      <c r="AD3151" s="66">
        <f ca="1">IF(ISERROR(VLOOKUP(Table1[[#This Row],[item]],INDIRECT("'"&amp;Table1[[#This Row],[sheet]]&amp;"'!$A$8:$T$42"),Table1[[#This Row],[r]],FALSE)),"",VLOOKUP(Table1[[#This Row],[item]],INDIRECT("'"&amp;Table1[[#This Row],[sheet]]&amp;"'!$A$8:$T$42"),Table1[[#This Row],[r]],FALSE))</f>
        <v>0</v>
      </c>
      <c r="AE3151" s="72" t="str">
        <f>IF(VLOOKUP(Table1[[#This Row],[sheet]],Prg!$A$7:$J$31,10,FALSE)="","",VLOOKUP(Table1[[#This Row],[sheet]],Prg!$A$7:$J$31,10,FALSE)*1)</f>
        <v/>
      </c>
      <c r="AF3151" s="72">
        <f>VLOOKUP(Table1[[#This Row],[sheet]],Prg!$A$7:$J$31,5,FALSE)</f>
        <v>0</v>
      </c>
      <c r="AG3151" s="72">
        <f>ROW()</f>
        <v>3151</v>
      </c>
    </row>
    <row r="3152" spans="24:33" hidden="1" x14ac:dyDescent="0.3">
      <c r="X3152" s="66">
        <v>18</v>
      </c>
      <c r="Y3152" s="66" t="s">
        <v>482</v>
      </c>
      <c r="Z3152" s="66" t="s">
        <v>27</v>
      </c>
      <c r="AA3152" s="66" t="str">
        <f>IF(OR(VLOOKUP(Table1[[#This Row],[sheet]],Prg!$A$7:$F$31,6,FALSE)=Prg!$O$2,VLOOKUP(Table1[[#This Row],[sheet]],Prg!$A$7:$F$31,6,FALSE)=Prg!$O$3),"Yes","No")</f>
        <v>No</v>
      </c>
      <c r="AB3152" s="66">
        <v>2024</v>
      </c>
      <c r="AC3152" s="72">
        <v>17</v>
      </c>
      <c r="AD3152" s="66">
        <f ca="1">IF(ISERROR(VLOOKUP(Table1[[#This Row],[item]],INDIRECT("'"&amp;Table1[[#This Row],[sheet]]&amp;"'!$A$8:$T$42"),Table1[[#This Row],[r]],FALSE)),"",VLOOKUP(Table1[[#This Row],[item]],INDIRECT("'"&amp;Table1[[#This Row],[sheet]]&amp;"'!$A$8:$T$42"),Table1[[#This Row],[r]],FALSE))</f>
        <v>0</v>
      </c>
      <c r="AE3152" s="72" t="str">
        <f>IF(VLOOKUP(Table1[[#This Row],[sheet]],Prg!$A$7:$J$31,10,FALSE)="","",VLOOKUP(Table1[[#This Row],[sheet]],Prg!$A$7:$J$31,10,FALSE)*1)</f>
        <v/>
      </c>
      <c r="AF3152" s="72">
        <f>VLOOKUP(Table1[[#This Row],[sheet]],Prg!$A$7:$J$31,5,FALSE)</f>
        <v>0</v>
      </c>
      <c r="AG3152" s="72">
        <f>ROW()</f>
        <v>3152</v>
      </c>
    </row>
    <row r="3153" spans="24:33" hidden="1" x14ac:dyDescent="0.3">
      <c r="X3153" s="66">
        <v>18</v>
      </c>
      <c r="Y3153" s="66" t="s">
        <v>476</v>
      </c>
      <c r="Z3153" s="66" t="s">
        <v>469</v>
      </c>
      <c r="AA3153" s="66" t="str">
        <f>IF(OR(VLOOKUP(Table1[[#This Row],[sheet]],Prg!$A$7:$F$31,6,FALSE)=Prg!$O$2,VLOOKUP(Table1[[#This Row],[sheet]],Prg!$A$7:$F$31,6,FALSE)=Prg!$O$3),"Yes","No")</f>
        <v>No</v>
      </c>
      <c r="AB3153" s="66">
        <v>2024</v>
      </c>
      <c r="AC3153" s="72">
        <v>17</v>
      </c>
      <c r="AD3153" s="66">
        <f ca="1">IF(ISERROR(VLOOKUP(Table1[[#This Row],[item]],INDIRECT("'"&amp;Table1[[#This Row],[sheet]]&amp;"'!$A$8:$T$42"),Table1[[#This Row],[r]],FALSE)),"",VLOOKUP(Table1[[#This Row],[item]],INDIRECT("'"&amp;Table1[[#This Row],[sheet]]&amp;"'!$A$8:$T$42"),Table1[[#This Row],[r]],FALSE))</f>
        <v>0</v>
      </c>
      <c r="AE3153" s="72" t="str">
        <f>IF(VLOOKUP(Table1[[#This Row],[sheet]],Prg!$A$7:$J$31,10,FALSE)="","",VLOOKUP(Table1[[#This Row],[sheet]],Prg!$A$7:$J$31,10,FALSE)*1)</f>
        <v/>
      </c>
      <c r="AF3153" s="72">
        <f>VLOOKUP(Table1[[#This Row],[sheet]],Prg!$A$7:$J$31,5,FALSE)</f>
        <v>0</v>
      </c>
      <c r="AG3153" s="72">
        <f>ROW()</f>
        <v>3153</v>
      </c>
    </row>
    <row r="3154" spans="24:33" hidden="1" x14ac:dyDescent="0.3">
      <c r="X3154" s="66">
        <v>18</v>
      </c>
      <c r="Y3154" s="66" t="s">
        <v>483</v>
      </c>
      <c r="Z3154" s="66" t="s">
        <v>470</v>
      </c>
      <c r="AA3154" s="66" t="str">
        <f>IF(OR(VLOOKUP(Table1[[#This Row],[sheet]],Prg!$A$7:$F$31,6,FALSE)=Prg!$O$2,VLOOKUP(Table1[[#This Row],[sheet]],Prg!$A$7:$F$31,6,FALSE)=Prg!$O$3),"Yes","No")</f>
        <v>No</v>
      </c>
      <c r="AB3154" s="66">
        <v>2024</v>
      </c>
      <c r="AC3154" s="72">
        <v>17</v>
      </c>
      <c r="AD3154" s="66">
        <f ca="1">IF(ISERROR(VLOOKUP(Table1[[#This Row],[item]],INDIRECT("'"&amp;Table1[[#This Row],[sheet]]&amp;"'!$A$8:$T$42"),Table1[[#This Row],[r]],FALSE)),"",VLOOKUP(Table1[[#This Row],[item]],INDIRECT("'"&amp;Table1[[#This Row],[sheet]]&amp;"'!$A$8:$T$42"),Table1[[#This Row],[r]],FALSE))</f>
        <v>0</v>
      </c>
      <c r="AE3154" s="72" t="str">
        <f>IF(VLOOKUP(Table1[[#This Row],[sheet]],Prg!$A$7:$J$31,10,FALSE)="","",VLOOKUP(Table1[[#This Row],[sheet]],Prg!$A$7:$J$31,10,FALSE)*1)</f>
        <v/>
      </c>
      <c r="AF3154" s="72">
        <f>VLOOKUP(Table1[[#This Row],[sheet]],Prg!$A$7:$J$31,5,FALSE)</f>
        <v>0</v>
      </c>
      <c r="AG3154" s="72">
        <f>ROW()</f>
        <v>3154</v>
      </c>
    </row>
    <row r="3155" spans="24:33" hidden="1" x14ac:dyDescent="0.3">
      <c r="X3155" s="66">
        <v>18</v>
      </c>
      <c r="Y3155" s="66" t="s">
        <v>484</v>
      </c>
      <c r="Z3155" s="66" t="s">
        <v>471</v>
      </c>
      <c r="AA3155" s="66" t="str">
        <f>IF(OR(VLOOKUP(Table1[[#This Row],[sheet]],Prg!$A$7:$F$31,6,FALSE)=Prg!$O$2,VLOOKUP(Table1[[#This Row],[sheet]],Prg!$A$7:$F$31,6,FALSE)=Prg!$O$3),"Yes","No")</f>
        <v>No</v>
      </c>
      <c r="AB3155" s="66">
        <v>2024</v>
      </c>
      <c r="AC3155" s="72">
        <v>17</v>
      </c>
      <c r="AD3155" s="66">
        <f ca="1">IF(ISERROR(VLOOKUP(Table1[[#This Row],[item]],INDIRECT("'"&amp;Table1[[#This Row],[sheet]]&amp;"'!$A$8:$T$42"),Table1[[#This Row],[r]],FALSE)),"",VLOOKUP(Table1[[#This Row],[item]],INDIRECT("'"&amp;Table1[[#This Row],[sheet]]&amp;"'!$A$8:$T$42"),Table1[[#This Row],[r]],FALSE))</f>
        <v>0</v>
      </c>
      <c r="AE3155" s="72" t="str">
        <f>IF(VLOOKUP(Table1[[#This Row],[sheet]],Prg!$A$7:$J$31,10,FALSE)="","",VLOOKUP(Table1[[#This Row],[sheet]],Prg!$A$7:$J$31,10,FALSE)*1)</f>
        <v/>
      </c>
      <c r="AF3155" s="72">
        <f>VLOOKUP(Table1[[#This Row],[sheet]],Prg!$A$7:$J$31,5,FALSE)</f>
        <v>0</v>
      </c>
      <c r="AG3155" s="72">
        <f>ROW()</f>
        <v>3155</v>
      </c>
    </row>
    <row r="3156" spans="24:33" hidden="1" x14ac:dyDescent="0.3">
      <c r="X3156" s="66">
        <v>18</v>
      </c>
      <c r="Y3156" s="66" t="s">
        <v>485</v>
      </c>
      <c r="Z3156" s="66" t="s">
        <v>472</v>
      </c>
      <c r="AA3156" s="66" t="str">
        <f>IF(OR(VLOOKUP(Table1[[#This Row],[sheet]],Prg!$A$7:$F$31,6,FALSE)=Prg!$O$2,VLOOKUP(Table1[[#This Row],[sheet]],Prg!$A$7:$F$31,6,FALSE)=Prg!$O$3),"Yes","No")</f>
        <v>No</v>
      </c>
      <c r="AB3156" s="66">
        <v>2024</v>
      </c>
      <c r="AC3156" s="72">
        <v>17</v>
      </c>
      <c r="AD3156" s="66">
        <f ca="1">IF(ISERROR(VLOOKUP(Table1[[#This Row],[item]],INDIRECT("'"&amp;Table1[[#This Row],[sheet]]&amp;"'!$A$8:$T$42"),Table1[[#This Row],[r]],FALSE)),"",VLOOKUP(Table1[[#This Row],[item]],INDIRECT("'"&amp;Table1[[#This Row],[sheet]]&amp;"'!$A$8:$T$42"),Table1[[#This Row],[r]],FALSE))</f>
        <v>0</v>
      </c>
      <c r="AE3156" s="72" t="str">
        <f>IF(VLOOKUP(Table1[[#This Row],[sheet]],Prg!$A$7:$J$31,10,FALSE)="","",VLOOKUP(Table1[[#This Row],[sheet]],Prg!$A$7:$J$31,10,FALSE)*1)</f>
        <v/>
      </c>
      <c r="AF3156" s="72">
        <f>VLOOKUP(Table1[[#This Row],[sheet]],Prg!$A$7:$J$31,5,FALSE)</f>
        <v>0</v>
      </c>
      <c r="AG3156" s="72">
        <f>ROW()</f>
        <v>3156</v>
      </c>
    </row>
    <row r="3157" spans="24:33" hidden="1" x14ac:dyDescent="0.3">
      <c r="X3157" s="66">
        <v>18</v>
      </c>
      <c r="Y3157" s="66" t="s">
        <v>486</v>
      </c>
      <c r="Z3157" s="66" t="s">
        <v>31</v>
      </c>
      <c r="AA3157" s="66" t="str">
        <f>IF(OR(VLOOKUP(Table1[[#This Row],[sheet]],Prg!$A$7:$F$31,6,FALSE)=Prg!$O$2,VLOOKUP(Table1[[#This Row],[sheet]],Prg!$A$7:$F$31,6,FALSE)=Prg!$O$3),"Yes","No")</f>
        <v>No</v>
      </c>
      <c r="AB3157" s="66">
        <v>2024</v>
      </c>
      <c r="AC3157" s="72">
        <v>17</v>
      </c>
      <c r="AD3157" s="66">
        <f ca="1">IF(ISERROR(VLOOKUP(Table1[[#This Row],[item]],INDIRECT("'"&amp;Table1[[#This Row],[sheet]]&amp;"'!$A$8:$T$42"),Table1[[#This Row],[r]],FALSE)),"",VLOOKUP(Table1[[#This Row],[item]],INDIRECT("'"&amp;Table1[[#This Row],[sheet]]&amp;"'!$A$8:$T$42"),Table1[[#This Row],[r]],FALSE))</f>
        <v>0</v>
      </c>
      <c r="AE3157" s="72" t="str">
        <f>IF(VLOOKUP(Table1[[#This Row],[sheet]],Prg!$A$7:$J$31,10,FALSE)="","",VLOOKUP(Table1[[#This Row],[sheet]],Prg!$A$7:$J$31,10,FALSE)*1)</f>
        <v/>
      </c>
      <c r="AF3157" s="72">
        <f>VLOOKUP(Table1[[#This Row],[sheet]],Prg!$A$7:$J$31,5,FALSE)</f>
        <v>0</v>
      </c>
      <c r="AG3157" s="72">
        <f>ROW()</f>
        <v>3157</v>
      </c>
    </row>
    <row r="3158" spans="24:33" hidden="1" x14ac:dyDescent="0.3">
      <c r="X3158" s="66">
        <v>18</v>
      </c>
      <c r="Y3158" s="70" t="s">
        <v>487</v>
      </c>
      <c r="Z3158" s="70" t="s">
        <v>12</v>
      </c>
      <c r="AA3158" s="70" t="str">
        <f>IF(OR(VLOOKUP(Table1[[#This Row],[sheet]],Prg!$A$7:$F$31,6,FALSE)=Prg!$O$2,VLOOKUP(Table1[[#This Row],[sheet]],Prg!$A$7:$F$31,6,FALSE)=Prg!$O$3),"Yes","No")</f>
        <v>No</v>
      </c>
      <c r="AB3158" s="70">
        <v>2025</v>
      </c>
      <c r="AC3158" s="72">
        <v>18</v>
      </c>
      <c r="AD3158" s="66">
        <f ca="1">IF(ISERROR(VLOOKUP(Table1[[#This Row],[item]],INDIRECT("'"&amp;Table1[[#This Row],[sheet]]&amp;"'!$A$8:$T$42"),Table1[[#This Row],[r]],FALSE)),"",VLOOKUP(Table1[[#This Row],[item]],INDIRECT("'"&amp;Table1[[#This Row],[sheet]]&amp;"'!$A$8:$T$42"),Table1[[#This Row],[r]],FALSE))</f>
        <v>0</v>
      </c>
      <c r="AE3158" s="72" t="str">
        <f>IF(VLOOKUP(Table1[[#This Row],[sheet]],Prg!$A$7:$J$31,10,FALSE)="","",VLOOKUP(Table1[[#This Row],[sheet]],Prg!$A$7:$J$31,10,FALSE)*1)</f>
        <v/>
      </c>
      <c r="AF3158" s="72">
        <f>VLOOKUP(Table1[[#This Row],[sheet]],Prg!$A$7:$J$31,5,FALSE)</f>
        <v>0</v>
      </c>
      <c r="AG3158" s="72">
        <f>ROW()</f>
        <v>3158</v>
      </c>
    </row>
    <row r="3159" spans="24:33" hidden="1" x14ac:dyDescent="0.3">
      <c r="X3159" s="66">
        <v>18</v>
      </c>
      <c r="Y3159" s="66" t="s">
        <v>488</v>
      </c>
      <c r="Z3159" s="66" t="s">
        <v>13</v>
      </c>
      <c r="AA3159" s="66" t="str">
        <f>IF(OR(VLOOKUP(Table1[[#This Row],[sheet]],Prg!$A$7:$F$31,6,FALSE)=Prg!$O$2,VLOOKUP(Table1[[#This Row],[sheet]],Prg!$A$7:$F$31,6,FALSE)=Prg!$O$3),"Yes","No")</f>
        <v>No</v>
      </c>
      <c r="AB3159" s="66">
        <v>2025</v>
      </c>
      <c r="AC3159" s="72">
        <v>18</v>
      </c>
      <c r="AD3159" s="66">
        <f ca="1">IF(ISERROR(VLOOKUP(Table1[[#This Row],[item]],INDIRECT("'"&amp;Table1[[#This Row],[sheet]]&amp;"'!$A$8:$T$42"),Table1[[#This Row],[r]],FALSE)),"",VLOOKUP(Table1[[#This Row],[item]],INDIRECT("'"&amp;Table1[[#This Row],[sheet]]&amp;"'!$A$8:$T$42"),Table1[[#This Row],[r]],FALSE))</f>
        <v>0</v>
      </c>
      <c r="AE3159" s="72" t="str">
        <f>IF(VLOOKUP(Table1[[#This Row],[sheet]],Prg!$A$7:$J$31,10,FALSE)="","",VLOOKUP(Table1[[#This Row],[sheet]],Prg!$A$7:$J$31,10,FALSE)*1)</f>
        <v/>
      </c>
      <c r="AF3159" s="72">
        <f>VLOOKUP(Table1[[#This Row],[sheet]],Prg!$A$7:$J$31,5,FALSE)</f>
        <v>0</v>
      </c>
      <c r="AG3159" s="72">
        <f>ROW()</f>
        <v>3159</v>
      </c>
    </row>
    <row r="3160" spans="24:33" hidden="1" x14ac:dyDescent="0.3">
      <c r="X3160" s="66">
        <v>18</v>
      </c>
      <c r="Y3160" s="66" t="s">
        <v>489</v>
      </c>
      <c r="Z3160" s="66" t="s">
        <v>14</v>
      </c>
      <c r="AA3160" s="66" t="str">
        <f>IF(OR(VLOOKUP(Table1[[#This Row],[sheet]],Prg!$A$7:$F$31,6,FALSE)=Prg!$O$2,VLOOKUP(Table1[[#This Row],[sheet]],Prg!$A$7:$F$31,6,FALSE)=Prg!$O$3),"Yes","No")</f>
        <v>No</v>
      </c>
      <c r="AB3160" s="66">
        <v>2025</v>
      </c>
      <c r="AC3160" s="72">
        <v>18</v>
      </c>
      <c r="AD3160" s="66">
        <f ca="1">IF(ISERROR(VLOOKUP(Table1[[#This Row],[item]],INDIRECT("'"&amp;Table1[[#This Row],[sheet]]&amp;"'!$A$8:$T$42"),Table1[[#This Row],[r]],FALSE)),"",VLOOKUP(Table1[[#This Row],[item]],INDIRECT("'"&amp;Table1[[#This Row],[sheet]]&amp;"'!$A$8:$T$42"),Table1[[#This Row],[r]],FALSE))</f>
        <v>0</v>
      </c>
      <c r="AE3160" s="72" t="str">
        <f>IF(VLOOKUP(Table1[[#This Row],[sheet]],Prg!$A$7:$J$31,10,FALSE)="","",VLOOKUP(Table1[[#This Row],[sheet]],Prg!$A$7:$J$31,10,FALSE)*1)</f>
        <v/>
      </c>
      <c r="AF3160" s="72">
        <f>VLOOKUP(Table1[[#This Row],[sheet]],Prg!$A$7:$J$31,5,FALSE)</f>
        <v>0</v>
      </c>
      <c r="AG3160" s="72">
        <f>ROW()</f>
        <v>3160</v>
      </c>
    </row>
    <row r="3161" spans="24:33" hidden="1" x14ac:dyDescent="0.3">
      <c r="X3161" s="66">
        <v>18</v>
      </c>
      <c r="Y3161" s="66" t="s">
        <v>490</v>
      </c>
      <c r="Z3161" s="66" t="s">
        <v>464</v>
      </c>
      <c r="AA3161" s="66" t="str">
        <f>IF(OR(VLOOKUP(Table1[[#This Row],[sheet]],Prg!$A$7:$F$31,6,FALSE)=Prg!$O$2,VLOOKUP(Table1[[#This Row],[sheet]],Prg!$A$7:$F$31,6,FALSE)=Prg!$O$3),"Yes","No")</f>
        <v>No</v>
      </c>
      <c r="AB3161" s="66">
        <v>2025</v>
      </c>
      <c r="AC3161" s="72">
        <v>18</v>
      </c>
      <c r="AD3161" s="66">
        <f ca="1">IF(ISERROR(VLOOKUP(Table1[[#This Row],[item]],INDIRECT("'"&amp;Table1[[#This Row],[sheet]]&amp;"'!$A$8:$T$42"),Table1[[#This Row],[r]],FALSE)),"",VLOOKUP(Table1[[#This Row],[item]],INDIRECT("'"&amp;Table1[[#This Row],[sheet]]&amp;"'!$A$8:$T$42"),Table1[[#This Row],[r]],FALSE))</f>
        <v>0</v>
      </c>
      <c r="AE3161" s="72" t="str">
        <f>IF(VLOOKUP(Table1[[#This Row],[sheet]],Prg!$A$7:$J$31,10,FALSE)="","",VLOOKUP(Table1[[#This Row],[sheet]],Prg!$A$7:$J$31,10,FALSE)*1)</f>
        <v/>
      </c>
      <c r="AF3161" s="72">
        <f>VLOOKUP(Table1[[#This Row],[sheet]],Prg!$A$7:$J$31,5,FALSE)</f>
        <v>0</v>
      </c>
      <c r="AG3161" s="72">
        <f>ROW()</f>
        <v>3161</v>
      </c>
    </row>
    <row r="3162" spans="24:33" hidden="1" x14ac:dyDescent="0.3">
      <c r="X3162" s="66">
        <v>18</v>
      </c>
      <c r="Y3162" s="66" t="s">
        <v>491</v>
      </c>
      <c r="Z3162" s="66" t="s">
        <v>15</v>
      </c>
      <c r="AA3162" s="66" t="str">
        <f>IF(OR(VLOOKUP(Table1[[#This Row],[sheet]],Prg!$A$7:$F$31,6,FALSE)=Prg!$O$2,VLOOKUP(Table1[[#This Row],[sheet]],Prg!$A$7:$F$31,6,FALSE)=Prg!$O$3),"Yes","No")</f>
        <v>No</v>
      </c>
      <c r="AB3162" s="66">
        <v>2025</v>
      </c>
      <c r="AC3162" s="72">
        <v>18</v>
      </c>
      <c r="AD3162" s="66">
        <f ca="1">IF(ISERROR(VLOOKUP(Table1[[#This Row],[item]],INDIRECT("'"&amp;Table1[[#This Row],[sheet]]&amp;"'!$A$8:$T$42"),Table1[[#This Row],[r]],FALSE)),"",VLOOKUP(Table1[[#This Row],[item]],INDIRECT("'"&amp;Table1[[#This Row],[sheet]]&amp;"'!$A$8:$T$42"),Table1[[#This Row],[r]],FALSE))</f>
        <v>0</v>
      </c>
      <c r="AE3162" s="72" t="str">
        <f>IF(VLOOKUP(Table1[[#This Row],[sheet]],Prg!$A$7:$J$31,10,FALSE)="","",VLOOKUP(Table1[[#This Row],[sheet]],Prg!$A$7:$J$31,10,FALSE)*1)</f>
        <v/>
      </c>
      <c r="AF3162" s="72">
        <f>VLOOKUP(Table1[[#This Row],[sheet]],Prg!$A$7:$J$31,5,FALSE)</f>
        <v>0</v>
      </c>
      <c r="AG3162" s="72">
        <f>ROW()</f>
        <v>3162</v>
      </c>
    </row>
    <row r="3163" spans="24:33" hidden="1" x14ac:dyDescent="0.3">
      <c r="X3163" s="66">
        <v>18</v>
      </c>
      <c r="Y3163" s="66" t="s">
        <v>492</v>
      </c>
      <c r="Z3163" s="66" t="s">
        <v>16</v>
      </c>
      <c r="AA3163" s="66" t="str">
        <f>IF(OR(VLOOKUP(Table1[[#This Row],[sheet]],Prg!$A$7:$F$31,6,FALSE)=Prg!$O$2,VLOOKUP(Table1[[#This Row],[sheet]],Prg!$A$7:$F$31,6,FALSE)=Prg!$O$3),"Yes","No")</f>
        <v>No</v>
      </c>
      <c r="AB3163" s="66">
        <v>2025</v>
      </c>
      <c r="AC3163" s="72">
        <v>18</v>
      </c>
      <c r="AD3163" s="66">
        <f ca="1">IF(ISERROR(VLOOKUP(Table1[[#This Row],[item]],INDIRECT("'"&amp;Table1[[#This Row],[sheet]]&amp;"'!$A$8:$T$42"),Table1[[#This Row],[r]],FALSE)),"",VLOOKUP(Table1[[#This Row],[item]],INDIRECT("'"&amp;Table1[[#This Row],[sheet]]&amp;"'!$A$8:$T$42"),Table1[[#This Row],[r]],FALSE))</f>
        <v>0</v>
      </c>
      <c r="AE3163" s="72" t="str">
        <f>IF(VLOOKUP(Table1[[#This Row],[sheet]],Prg!$A$7:$J$31,10,FALSE)="","",VLOOKUP(Table1[[#This Row],[sheet]],Prg!$A$7:$J$31,10,FALSE)*1)</f>
        <v/>
      </c>
      <c r="AF3163" s="72">
        <f>VLOOKUP(Table1[[#This Row],[sheet]],Prg!$A$7:$J$31,5,FALSE)</f>
        <v>0</v>
      </c>
      <c r="AG3163" s="72">
        <f>ROW()</f>
        <v>3163</v>
      </c>
    </row>
    <row r="3164" spans="24:33" hidden="1" x14ac:dyDescent="0.3">
      <c r="X3164" s="66">
        <v>18</v>
      </c>
      <c r="Y3164" s="66" t="s">
        <v>493</v>
      </c>
      <c r="Z3164" s="66" t="s">
        <v>17</v>
      </c>
      <c r="AA3164" s="66" t="str">
        <f>IF(OR(VLOOKUP(Table1[[#This Row],[sheet]],Prg!$A$7:$F$31,6,FALSE)=Prg!$O$2,VLOOKUP(Table1[[#This Row],[sheet]],Prg!$A$7:$F$31,6,FALSE)=Prg!$O$3),"Yes","No")</f>
        <v>No</v>
      </c>
      <c r="AB3164" s="66">
        <v>2025</v>
      </c>
      <c r="AC3164" s="72">
        <v>18</v>
      </c>
      <c r="AD3164" s="66">
        <f ca="1">IF(ISERROR(VLOOKUP(Table1[[#This Row],[item]],INDIRECT("'"&amp;Table1[[#This Row],[sheet]]&amp;"'!$A$8:$T$42"),Table1[[#This Row],[r]],FALSE)),"",VLOOKUP(Table1[[#This Row],[item]],INDIRECT("'"&amp;Table1[[#This Row],[sheet]]&amp;"'!$A$8:$T$42"),Table1[[#This Row],[r]],FALSE))</f>
        <v>0</v>
      </c>
      <c r="AE3164" s="72" t="str">
        <f>IF(VLOOKUP(Table1[[#This Row],[sheet]],Prg!$A$7:$J$31,10,FALSE)="","",VLOOKUP(Table1[[#This Row],[sheet]],Prg!$A$7:$J$31,10,FALSE)*1)</f>
        <v/>
      </c>
      <c r="AF3164" s="72">
        <f>VLOOKUP(Table1[[#This Row],[sheet]],Prg!$A$7:$J$31,5,FALSE)</f>
        <v>0</v>
      </c>
      <c r="AG3164" s="72">
        <f>ROW()</f>
        <v>3164</v>
      </c>
    </row>
    <row r="3165" spans="24:33" hidden="1" x14ac:dyDescent="0.3">
      <c r="X3165" s="66">
        <v>18</v>
      </c>
      <c r="Y3165" s="66" t="s">
        <v>494</v>
      </c>
      <c r="Z3165" s="66" t="s">
        <v>465</v>
      </c>
      <c r="AA3165" s="66" t="str">
        <f>IF(OR(VLOOKUP(Table1[[#This Row],[sheet]],Prg!$A$7:$F$31,6,FALSE)=Prg!$O$2,VLOOKUP(Table1[[#This Row],[sheet]],Prg!$A$7:$F$31,6,FALSE)=Prg!$O$3),"Yes","No")</f>
        <v>No</v>
      </c>
      <c r="AB3165" s="66">
        <v>2025</v>
      </c>
      <c r="AC3165" s="72">
        <v>18</v>
      </c>
      <c r="AD3165" s="66">
        <f ca="1">IF(ISERROR(VLOOKUP(Table1[[#This Row],[item]],INDIRECT("'"&amp;Table1[[#This Row],[sheet]]&amp;"'!$A$8:$T$42"),Table1[[#This Row],[r]],FALSE)),"",VLOOKUP(Table1[[#This Row],[item]],INDIRECT("'"&amp;Table1[[#This Row],[sheet]]&amp;"'!$A$8:$T$42"),Table1[[#This Row],[r]],FALSE))</f>
        <v>0</v>
      </c>
      <c r="AE3165" s="72" t="str">
        <f>IF(VLOOKUP(Table1[[#This Row],[sheet]],Prg!$A$7:$J$31,10,FALSE)="","",VLOOKUP(Table1[[#This Row],[sheet]],Prg!$A$7:$J$31,10,FALSE)*1)</f>
        <v/>
      </c>
      <c r="AF3165" s="72">
        <f>VLOOKUP(Table1[[#This Row],[sheet]],Prg!$A$7:$J$31,5,FALSE)</f>
        <v>0</v>
      </c>
      <c r="AG3165" s="72">
        <f>ROW()</f>
        <v>3165</v>
      </c>
    </row>
    <row r="3166" spans="24:33" hidden="1" x14ac:dyDescent="0.3">
      <c r="X3166" s="66">
        <v>18</v>
      </c>
      <c r="Y3166" s="66" t="s">
        <v>495</v>
      </c>
      <c r="Z3166" s="66" t="s">
        <v>18</v>
      </c>
      <c r="AA3166" s="66" t="str">
        <f>IF(OR(VLOOKUP(Table1[[#This Row],[sheet]],Prg!$A$7:$F$31,6,FALSE)=Prg!$O$2,VLOOKUP(Table1[[#This Row],[sheet]],Prg!$A$7:$F$31,6,FALSE)=Prg!$O$3),"Yes","No")</f>
        <v>No</v>
      </c>
      <c r="AB3166" s="66">
        <v>2025</v>
      </c>
      <c r="AC3166" s="72">
        <v>18</v>
      </c>
      <c r="AD3166" s="66">
        <f ca="1">IF(ISERROR(VLOOKUP(Table1[[#This Row],[item]],INDIRECT("'"&amp;Table1[[#This Row],[sheet]]&amp;"'!$A$8:$T$42"),Table1[[#This Row],[r]],FALSE)),"",VLOOKUP(Table1[[#This Row],[item]],INDIRECT("'"&amp;Table1[[#This Row],[sheet]]&amp;"'!$A$8:$T$42"),Table1[[#This Row],[r]],FALSE))</f>
        <v>0</v>
      </c>
      <c r="AE3166" s="72" t="str">
        <f>IF(VLOOKUP(Table1[[#This Row],[sheet]],Prg!$A$7:$J$31,10,FALSE)="","",VLOOKUP(Table1[[#This Row],[sheet]],Prg!$A$7:$J$31,10,FALSE)*1)</f>
        <v/>
      </c>
      <c r="AF3166" s="72">
        <f>VLOOKUP(Table1[[#This Row],[sheet]],Prg!$A$7:$J$31,5,FALSE)</f>
        <v>0</v>
      </c>
      <c r="AG3166" s="72">
        <f>ROW()</f>
        <v>3166</v>
      </c>
    </row>
    <row r="3167" spans="24:33" hidden="1" x14ac:dyDescent="0.3">
      <c r="X3167" s="66">
        <v>18</v>
      </c>
      <c r="Y3167" s="66" t="s">
        <v>496</v>
      </c>
      <c r="Z3167" s="66" t="s">
        <v>19</v>
      </c>
      <c r="AA3167" s="66" t="str">
        <f>IF(OR(VLOOKUP(Table1[[#This Row],[sheet]],Prg!$A$7:$F$31,6,FALSE)=Prg!$O$2,VLOOKUP(Table1[[#This Row],[sheet]],Prg!$A$7:$F$31,6,FALSE)=Prg!$O$3),"Yes","No")</f>
        <v>No</v>
      </c>
      <c r="AB3167" s="66">
        <v>2025</v>
      </c>
      <c r="AC3167" s="72">
        <v>18</v>
      </c>
      <c r="AD3167" s="66">
        <f ca="1">IF(ISERROR(VLOOKUP(Table1[[#This Row],[item]],INDIRECT("'"&amp;Table1[[#This Row],[sheet]]&amp;"'!$A$8:$T$42"),Table1[[#This Row],[r]],FALSE)),"",VLOOKUP(Table1[[#This Row],[item]],INDIRECT("'"&amp;Table1[[#This Row],[sheet]]&amp;"'!$A$8:$T$42"),Table1[[#This Row],[r]],FALSE))</f>
        <v>0</v>
      </c>
      <c r="AE3167" s="72" t="str">
        <f>IF(VLOOKUP(Table1[[#This Row],[sheet]],Prg!$A$7:$J$31,10,FALSE)="","",VLOOKUP(Table1[[#This Row],[sheet]],Prg!$A$7:$J$31,10,FALSE)*1)</f>
        <v/>
      </c>
      <c r="AF3167" s="72">
        <f>VLOOKUP(Table1[[#This Row],[sheet]],Prg!$A$7:$J$31,5,FALSE)</f>
        <v>0</v>
      </c>
      <c r="AG3167" s="72">
        <f>ROW()</f>
        <v>3167</v>
      </c>
    </row>
    <row r="3168" spans="24:33" hidden="1" x14ac:dyDescent="0.3">
      <c r="X3168" s="66">
        <v>18</v>
      </c>
      <c r="Y3168" s="66" t="s">
        <v>497</v>
      </c>
      <c r="Z3168" s="66" t="s">
        <v>20</v>
      </c>
      <c r="AA3168" s="66" t="str">
        <f>IF(OR(VLOOKUP(Table1[[#This Row],[sheet]],Prg!$A$7:$F$31,6,FALSE)=Prg!$O$2,VLOOKUP(Table1[[#This Row],[sheet]],Prg!$A$7:$F$31,6,FALSE)=Prg!$O$3),"Yes","No")</f>
        <v>No</v>
      </c>
      <c r="AB3168" s="66">
        <v>2025</v>
      </c>
      <c r="AC3168" s="72">
        <v>18</v>
      </c>
      <c r="AD3168" s="66">
        <f ca="1">IF(ISERROR(VLOOKUP(Table1[[#This Row],[item]],INDIRECT("'"&amp;Table1[[#This Row],[sheet]]&amp;"'!$A$8:$T$42"),Table1[[#This Row],[r]],FALSE)),"",VLOOKUP(Table1[[#This Row],[item]],INDIRECT("'"&amp;Table1[[#This Row],[sheet]]&amp;"'!$A$8:$T$42"),Table1[[#This Row],[r]],FALSE))</f>
        <v>0</v>
      </c>
      <c r="AE3168" s="72" t="str">
        <f>IF(VLOOKUP(Table1[[#This Row],[sheet]],Prg!$A$7:$J$31,10,FALSE)="","",VLOOKUP(Table1[[#This Row],[sheet]],Prg!$A$7:$J$31,10,FALSE)*1)</f>
        <v/>
      </c>
      <c r="AF3168" s="72">
        <f>VLOOKUP(Table1[[#This Row],[sheet]],Prg!$A$7:$J$31,5,FALSE)</f>
        <v>0</v>
      </c>
      <c r="AG3168" s="72">
        <f>ROW()</f>
        <v>3168</v>
      </c>
    </row>
    <row r="3169" spans="24:33" hidden="1" x14ac:dyDescent="0.3">
      <c r="X3169" s="66">
        <v>18</v>
      </c>
      <c r="Y3169" s="66" t="s">
        <v>498</v>
      </c>
      <c r="Z3169" s="66" t="s">
        <v>466</v>
      </c>
      <c r="AA3169" s="66" t="str">
        <f>IF(OR(VLOOKUP(Table1[[#This Row],[sheet]],Prg!$A$7:$F$31,6,FALSE)=Prg!$O$2,VLOOKUP(Table1[[#This Row],[sheet]],Prg!$A$7:$F$31,6,FALSE)=Prg!$O$3),"Yes","No")</f>
        <v>No</v>
      </c>
      <c r="AB3169" s="66">
        <v>2025</v>
      </c>
      <c r="AC3169" s="72">
        <v>18</v>
      </c>
      <c r="AD3169" s="66">
        <f ca="1">IF(ISERROR(VLOOKUP(Table1[[#This Row],[item]],INDIRECT("'"&amp;Table1[[#This Row],[sheet]]&amp;"'!$A$8:$T$42"),Table1[[#This Row],[r]],FALSE)),"",VLOOKUP(Table1[[#This Row],[item]],INDIRECT("'"&amp;Table1[[#This Row],[sheet]]&amp;"'!$A$8:$T$42"),Table1[[#This Row],[r]],FALSE))</f>
        <v>0</v>
      </c>
      <c r="AE3169" s="72" t="str">
        <f>IF(VLOOKUP(Table1[[#This Row],[sheet]],Prg!$A$7:$J$31,10,FALSE)="","",VLOOKUP(Table1[[#This Row],[sheet]],Prg!$A$7:$J$31,10,FALSE)*1)</f>
        <v/>
      </c>
      <c r="AF3169" s="72">
        <f>VLOOKUP(Table1[[#This Row],[sheet]],Prg!$A$7:$J$31,5,FALSE)</f>
        <v>0</v>
      </c>
      <c r="AG3169" s="72">
        <f>ROW()</f>
        <v>3169</v>
      </c>
    </row>
    <row r="3170" spans="24:33" hidden="1" x14ac:dyDescent="0.3">
      <c r="X3170" s="66">
        <v>18</v>
      </c>
      <c r="Y3170" s="66" t="s">
        <v>499</v>
      </c>
      <c r="Z3170" s="66" t="s">
        <v>21</v>
      </c>
      <c r="AA3170" s="66" t="str">
        <f>IF(OR(VLOOKUP(Table1[[#This Row],[sheet]],Prg!$A$7:$F$31,6,FALSE)=Prg!$O$2,VLOOKUP(Table1[[#This Row],[sheet]],Prg!$A$7:$F$31,6,FALSE)=Prg!$O$3),"Yes","No")</f>
        <v>No</v>
      </c>
      <c r="AB3170" s="66">
        <v>2025</v>
      </c>
      <c r="AC3170" s="72">
        <v>18</v>
      </c>
      <c r="AD3170" s="66">
        <f ca="1">IF(ISERROR(VLOOKUP(Table1[[#This Row],[item]],INDIRECT("'"&amp;Table1[[#This Row],[sheet]]&amp;"'!$A$8:$T$42"),Table1[[#This Row],[r]],FALSE)),"",VLOOKUP(Table1[[#This Row],[item]],INDIRECT("'"&amp;Table1[[#This Row],[sheet]]&amp;"'!$A$8:$T$42"),Table1[[#This Row],[r]],FALSE))</f>
        <v>0</v>
      </c>
      <c r="AE3170" s="72" t="str">
        <f>IF(VLOOKUP(Table1[[#This Row],[sheet]],Prg!$A$7:$J$31,10,FALSE)="","",VLOOKUP(Table1[[#This Row],[sheet]],Prg!$A$7:$J$31,10,FALSE)*1)</f>
        <v/>
      </c>
      <c r="AF3170" s="72">
        <f>VLOOKUP(Table1[[#This Row],[sheet]],Prg!$A$7:$J$31,5,FALSE)</f>
        <v>0</v>
      </c>
      <c r="AG3170" s="72">
        <f>ROW()</f>
        <v>3170</v>
      </c>
    </row>
    <row r="3171" spans="24:33" hidden="1" x14ac:dyDescent="0.3">
      <c r="X3171" s="66">
        <v>18</v>
      </c>
      <c r="Y3171" s="66" t="s">
        <v>500</v>
      </c>
      <c r="Z3171" s="66" t="s">
        <v>22</v>
      </c>
      <c r="AA3171" s="66" t="str">
        <f>IF(OR(VLOOKUP(Table1[[#This Row],[sheet]],Prg!$A$7:$F$31,6,FALSE)=Prg!$O$2,VLOOKUP(Table1[[#This Row],[sheet]],Prg!$A$7:$F$31,6,FALSE)=Prg!$O$3),"Yes","No")</f>
        <v>No</v>
      </c>
      <c r="AB3171" s="66">
        <v>2025</v>
      </c>
      <c r="AC3171" s="72">
        <v>18</v>
      </c>
      <c r="AD3171" s="66">
        <f ca="1">IF(ISERROR(VLOOKUP(Table1[[#This Row],[item]],INDIRECT("'"&amp;Table1[[#This Row],[sheet]]&amp;"'!$A$8:$T$42"),Table1[[#This Row],[r]],FALSE)),"",VLOOKUP(Table1[[#This Row],[item]],INDIRECT("'"&amp;Table1[[#This Row],[sheet]]&amp;"'!$A$8:$T$42"),Table1[[#This Row],[r]],FALSE))</f>
        <v>0</v>
      </c>
      <c r="AE3171" s="72" t="str">
        <f>IF(VLOOKUP(Table1[[#This Row],[sheet]],Prg!$A$7:$J$31,10,FALSE)="","",VLOOKUP(Table1[[#This Row],[sheet]],Prg!$A$7:$J$31,10,FALSE)*1)</f>
        <v/>
      </c>
      <c r="AF3171" s="72">
        <f>VLOOKUP(Table1[[#This Row],[sheet]],Prg!$A$7:$J$31,5,FALSE)</f>
        <v>0</v>
      </c>
      <c r="AG3171" s="72">
        <f>ROW()</f>
        <v>3171</v>
      </c>
    </row>
    <row r="3172" spans="24:33" hidden="1" x14ac:dyDescent="0.3">
      <c r="X3172" s="66">
        <v>18</v>
      </c>
      <c r="Y3172" s="66" t="s">
        <v>501</v>
      </c>
      <c r="Z3172" s="66" t="s">
        <v>23</v>
      </c>
      <c r="AA3172" s="66" t="str">
        <f>IF(OR(VLOOKUP(Table1[[#This Row],[sheet]],Prg!$A$7:$F$31,6,FALSE)=Prg!$O$2,VLOOKUP(Table1[[#This Row],[sheet]],Prg!$A$7:$F$31,6,FALSE)=Prg!$O$3),"Yes","No")</f>
        <v>No</v>
      </c>
      <c r="AB3172" s="66">
        <v>2025</v>
      </c>
      <c r="AC3172" s="72">
        <v>18</v>
      </c>
      <c r="AD3172" s="66">
        <f ca="1">IF(ISERROR(VLOOKUP(Table1[[#This Row],[item]],INDIRECT("'"&amp;Table1[[#This Row],[sheet]]&amp;"'!$A$8:$T$42"),Table1[[#This Row],[r]],FALSE)),"",VLOOKUP(Table1[[#This Row],[item]],INDIRECT("'"&amp;Table1[[#This Row],[sheet]]&amp;"'!$A$8:$T$42"),Table1[[#This Row],[r]],FALSE))</f>
        <v>0</v>
      </c>
      <c r="AE3172" s="72" t="str">
        <f>IF(VLOOKUP(Table1[[#This Row],[sheet]],Prg!$A$7:$J$31,10,FALSE)="","",VLOOKUP(Table1[[#This Row],[sheet]],Prg!$A$7:$J$31,10,FALSE)*1)</f>
        <v/>
      </c>
      <c r="AF3172" s="72">
        <f>VLOOKUP(Table1[[#This Row],[sheet]],Prg!$A$7:$J$31,5,FALSE)</f>
        <v>0</v>
      </c>
      <c r="AG3172" s="72">
        <f>ROW()</f>
        <v>3172</v>
      </c>
    </row>
    <row r="3173" spans="24:33" hidden="1" x14ac:dyDescent="0.3">
      <c r="X3173" s="66">
        <v>18</v>
      </c>
      <c r="Y3173" s="66" t="s">
        <v>502</v>
      </c>
      <c r="Z3173" s="66" t="s">
        <v>467</v>
      </c>
      <c r="AA3173" s="66" t="str">
        <f>IF(OR(VLOOKUP(Table1[[#This Row],[sheet]],Prg!$A$7:$F$31,6,FALSE)=Prg!$O$2,VLOOKUP(Table1[[#This Row],[sheet]],Prg!$A$7:$F$31,6,FALSE)=Prg!$O$3),"Yes","No")</f>
        <v>No</v>
      </c>
      <c r="AB3173" s="66">
        <v>2025</v>
      </c>
      <c r="AC3173" s="72">
        <v>18</v>
      </c>
      <c r="AD3173" s="66">
        <f ca="1">IF(ISERROR(VLOOKUP(Table1[[#This Row],[item]],INDIRECT("'"&amp;Table1[[#This Row],[sheet]]&amp;"'!$A$8:$T$42"),Table1[[#This Row],[r]],FALSE)),"",VLOOKUP(Table1[[#This Row],[item]],INDIRECT("'"&amp;Table1[[#This Row],[sheet]]&amp;"'!$A$8:$T$42"),Table1[[#This Row],[r]],FALSE))</f>
        <v>0</v>
      </c>
      <c r="AE3173" s="72" t="str">
        <f>IF(VLOOKUP(Table1[[#This Row],[sheet]],Prg!$A$7:$J$31,10,FALSE)="","",VLOOKUP(Table1[[#This Row],[sheet]],Prg!$A$7:$J$31,10,FALSE)*1)</f>
        <v/>
      </c>
      <c r="AF3173" s="72">
        <f>VLOOKUP(Table1[[#This Row],[sheet]],Prg!$A$7:$J$31,5,FALSE)</f>
        <v>0</v>
      </c>
      <c r="AG3173" s="72">
        <f>ROW()</f>
        <v>3173</v>
      </c>
    </row>
    <row r="3174" spans="24:33" hidden="1" x14ac:dyDescent="0.3">
      <c r="X3174" s="66">
        <v>18</v>
      </c>
      <c r="Y3174" s="66" t="s">
        <v>473</v>
      </c>
      <c r="Z3174" s="66" t="s">
        <v>1</v>
      </c>
      <c r="AA3174" s="66" t="str">
        <f>IF(OR(VLOOKUP(Table1[[#This Row],[sheet]],Prg!$A$7:$F$31,6,FALSE)=Prg!$O$2,VLOOKUP(Table1[[#This Row],[sheet]],Prg!$A$7:$F$31,6,FALSE)=Prg!$O$3),"Yes","No")</f>
        <v>No</v>
      </c>
      <c r="AB3174" s="66">
        <v>2025</v>
      </c>
      <c r="AC3174" s="72">
        <v>18</v>
      </c>
      <c r="AD3174" s="66">
        <f ca="1">IF(ISERROR(VLOOKUP(Table1[[#This Row],[item]],INDIRECT("'"&amp;Table1[[#This Row],[sheet]]&amp;"'!$A$8:$T$42"),Table1[[#This Row],[r]],FALSE)),"",VLOOKUP(Table1[[#This Row],[item]],INDIRECT("'"&amp;Table1[[#This Row],[sheet]]&amp;"'!$A$8:$T$42"),Table1[[#This Row],[r]],FALSE))</f>
        <v>0</v>
      </c>
      <c r="AE3174" s="72" t="str">
        <f>IF(VLOOKUP(Table1[[#This Row],[sheet]],Prg!$A$7:$J$31,10,FALSE)="","",VLOOKUP(Table1[[#This Row],[sheet]],Prg!$A$7:$J$31,10,FALSE)*1)</f>
        <v/>
      </c>
      <c r="AF3174" s="72">
        <f>VLOOKUP(Table1[[#This Row],[sheet]],Prg!$A$7:$J$31,5,FALSE)</f>
        <v>0</v>
      </c>
      <c r="AG3174" s="72">
        <f>ROW()</f>
        <v>3174</v>
      </c>
    </row>
    <row r="3175" spans="24:33" hidden="1" x14ac:dyDescent="0.3">
      <c r="X3175" s="66">
        <v>18</v>
      </c>
      <c r="Y3175" s="66" t="s">
        <v>474</v>
      </c>
      <c r="Z3175" s="66" t="s">
        <v>24</v>
      </c>
      <c r="AA3175" s="66" t="str">
        <f>IF(OR(VLOOKUP(Table1[[#This Row],[sheet]],Prg!$A$7:$F$31,6,FALSE)=Prg!$O$2,VLOOKUP(Table1[[#This Row],[sheet]],Prg!$A$7:$F$31,6,FALSE)=Prg!$O$3),"Yes","No")</f>
        <v>No</v>
      </c>
      <c r="AB3175" s="66">
        <v>2025</v>
      </c>
      <c r="AC3175" s="72">
        <v>18</v>
      </c>
      <c r="AD3175" s="66">
        <f ca="1">IF(ISERROR(VLOOKUP(Table1[[#This Row],[item]],INDIRECT("'"&amp;Table1[[#This Row],[sheet]]&amp;"'!$A$8:$T$42"),Table1[[#This Row],[r]],FALSE)),"",VLOOKUP(Table1[[#This Row],[item]],INDIRECT("'"&amp;Table1[[#This Row],[sheet]]&amp;"'!$A$8:$T$42"),Table1[[#This Row],[r]],FALSE))</f>
        <v>0</v>
      </c>
      <c r="AE3175" s="72" t="str">
        <f>IF(VLOOKUP(Table1[[#This Row],[sheet]],Prg!$A$7:$J$31,10,FALSE)="","",VLOOKUP(Table1[[#This Row],[sheet]],Prg!$A$7:$J$31,10,FALSE)*1)</f>
        <v/>
      </c>
      <c r="AF3175" s="72">
        <f>VLOOKUP(Table1[[#This Row],[sheet]],Prg!$A$7:$J$31,5,FALSE)</f>
        <v>0</v>
      </c>
      <c r="AG3175" s="72">
        <f>ROW()</f>
        <v>3175</v>
      </c>
    </row>
    <row r="3176" spans="24:33" hidden="1" x14ac:dyDescent="0.3">
      <c r="X3176" s="66">
        <v>18</v>
      </c>
      <c r="Y3176" s="66" t="s">
        <v>477</v>
      </c>
      <c r="Z3176" s="66" t="s">
        <v>25</v>
      </c>
      <c r="AA3176" s="66" t="str">
        <f>IF(OR(VLOOKUP(Table1[[#This Row],[sheet]],Prg!$A$7:$F$31,6,FALSE)=Prg!$O$2,VLOOKUP(Table1[[#This Row],[sheet]],Prg!$A$7:$F$31,6,FALSE)=Prg!$O$3),"Yes","No")</f>
        <v>No</v>
      </c>
      <c r="AB3176" s="66">
        <v>2025</v>
      </c>
      <c r="AC3176" s="72">
        <v>18</v>
      </c>
      <c r="AD3176" s="66">
        <f ca="1">IF(ISERROR(VLOOKUP(Table1[[#This Row],[item]],INDIRECT("'"&amp;Table1[[#This Row],[sheet]]&amp;"'!$A$8:$T$42"),Table1[[#This Row],[r]],FALSE)),"",VLOOKUP(Table1[[#This Row],[item]],INDIRECT("'"&amp;Table1[[#This Row],[sheet]]&amp;"'!$A$8:$T$42"),Table1[[#This Row],[r]],FALSE))</f>
        <v>0</v>
      </c>
      <c r="AE3176" s="72" t="str">
        <f>IF(VLOOKUP(Table1[[#This Row],[sheet]],Prg!$A$7:$J$31,10,FALSE)="","",VLOOKUP(Table1[[#This Row],[sheet]],Prg!$A$7:$J$31,10,FALSE)*1)</f>
        <v/>
      </c>
      <c r="AF3176" s="72">
        <f>VLOOKUP(Table1[[#This Row],[sheet]],Prg!$A$7:$J$31,5,FALSE)</f>
        <v>0</v>
      </c>
      <c r="AG3176" s="72">
        <f>ROW()</f>
        <v>3176</v>
      </c>
    </row>
    <row r="3177" spans="24:33" hidden="1" x14ac:dyDescent="0.3">
      <c r="X3177" s="66">
        <v>18</v>
      </c>
      <c r="Y3177" s="66" t="s">
        <v>478</v>
      </c>
      <c r="Z3177" s="66" t="s">
        <v>26</v>
      </c>
      <c r="AA3177" s="66" t="str">
        <f>IF(OR(VLOOKUP(Table1[[#This Row],[sheet]],Prg!$A$7:$F$31,6,FALSE)=Prg!$O$2,VLOOKUP(Table1[[#This Row],[sheet]],Prg!$A$7:$F$31,6,FALSE)=Prg!$O$3),"Yes","No")</f>
        <v>No</v>
      </c>
      <c r="AB3177" s="66">
        <v>2025</v>
      </c>
      <c r="AC3177" s="72">
        <v>18</v>
      </c>
      <c r="AD3177" s="66">
        <f ca="1">IF(ISERROR(VLOOKUP(Table1[[#This Row],[item]],INDIRECT("'"&amp;Table1[[#This Row],[sheet]]&amp;"'!$A$8:$T$42"),Table1[[#This Row],[r]],FALSE)),"",VLOOKUP(Table1[[#This Row],[item]],INDIRECT("'"&amp;Table1[[#This Row],[sheet]]&amp;"'!$A$8:$T$42"),Table1[[#This Row],[r]],FALSE))</f>
        <v>0</v>
      </c>
      <c r="AE3177" s="72" t="str">
        <f>IF(VLOOKUP(Table1[[#This Row],[sheet]],Prg!$A$7:$J$31,10,FALSE)="","",VLOOKUP(Table1[[#This Row],[sheet]],Prg!$A$7:$J$31,10,FALSE)*1)</f>
        <v/>
      </c>
      <c r="AF3177" s="72">
        <f>VLOOKUP(Table1[[#This Row],[sheet]],Prg!$A$7:$J$31,5,FALSE)</f>
        <v>0</v>
      </c>
      <c r="AG3177" s="72">
        <f>ROW()</f>
        <v>3177</v>
      </c>
    </row>
    <row r="3178" spans="24:33" hidden="1" x14ac:dyDescent="0.3">
      <c r="X3178" s="66">
        <v>18</v>
      </c>
      <c r="Y3178" s="66" t="s">
        <v>479</v>
      </c>
      <c r="Z3178" s="66" t="s">
        <v>27</v>
      </c>
      <c r="AA3178" s="66" t="str">
        <f>IF(OR(VLOOKUP(Table1[[#This Row],[sheet]],Prg!$A$7:$F$31,6,FALSE)=Prg!$O$2,VLOOKUP(Table1[[#This Row],[sheet]],Prg!$A$7:$F$31,6,FALSE)=Prg!$O$3),"Yes","No")</f>
        <v>No</v>
      </c>
      <c r="AB3178" s="66">
        <v>2025</v>
      </c>
      <c r="AC3178" s="72">
        <v>18</v>
      </c>
      <c r="AD3178" s="66">
        <f ca="1">IF(ISERROR(VLOOKUP(Table1[[#This Row],[item]],INDIRECT("'"&amp;Table1[[#This Row],[sheet]]&amp;"'!$A$8:$T$42"),Table1[[#This Row],[r]],FALSE)),"",VLOOKUP(Table1[[#This Row],[item]],INDIRECT("'"&amp;Table1[[#This Row],[sheet]]&amp;"'!$A$8:$T$42"),Table1[[#This Row],[r]],FALSE))</f>
        <v>0</v>
      </c>
      <c r="AE3178" s="72" t="str">
        <f>IF(VLOOKUP(Table1[[#This Row],[sheet]],Prg!$A$7:$J$31,10,FALSE)="","",VLOOKUP(Table1[[#This Row],[sheet]],Prg!$A$7:$J$31,10,FALSE)*1)</f>
        <v/>
      </c>
      <c r="AF3178" s="72">
        <f>VLOOKUP(Table1[[#This Row],[sheet]],Prg!$A$7:$J$31,5,FALSE)</f>
        <v>0</v>
      </c>
      <c r="AG3178" s="72">
        <f>ROW()</f>
        <v>3178</v>
      </c>
    </row>
    <row r="3179" spans="24:33" hidden="1" x14ac:dyDescent="0.3">
      <c r="X3179" s="66">
        <v>18</v>
      </c>
      <c r="Y3179" s="66" t="s">
        <v>475</v>
      </c>
      <c r="Z3179" s="66" t="s">
        <v>28</v>
      </c>
      <c r="AA3179" s="66" t="str">
        <f>IF(OR(VLOOKUP(Table1[[#This Row],[sheet]],Prg!$A$7:$F$31,6,FALSE)=Prg!$O$2,VLOOKUP(Table1[[#This Row],[sheet]],Prg!$A$7:$F$31,6,FALSE)=Prg!$O$3),"Yes","No")</f>
        <v>No</v>
      </c>
      <c r="AB3179" s="66">
        <v>2025</v>
      </c>
      <c r="AC3179" s="72">
        <v>18</v>
      </c>
      <c r="AD3179" s="66">
        <f ca="1">IF(ISERROR(VLOOKUP(Table1[[#This Row],[item]],INDIRECT("'"&amp;Table1[[#This Row],[sheet]]&amp;"'!$A$8:$T$42"),Table1[[#This Row],[r]],FALSE)),"",VLOOKUP(Table1[[#This Row],[item]],INDIRECT("'"&amp;Table1[[#This Row],[sheet]]&amp;"'!$A$8:$T$42"),Table1[[#This Row],[r]],FALSE))</f>
        <v>0</v>
      </c>
      <c r="AE3179" s="72" t="str">
        <f>IF(VLOOKUP(Table1[[#This Row],[sheet]],Prg!$A$7:$J$31,10,FALSE)="","",VLOOKUP(Table1[[#This Row],[sheet]],Prg!$A$7:$J$31,10,FALSE)*1)</f>
        <v/>
      </c>
      <c r="AF3179" s="72">
        <f>VLOOKUP(Table1[[#This Row],[sheet]],Prg!$A$7:$J$31,5,FALSE)</f>
        <v>0</v>
      </c>
      <c r="AG3179" s="72">
        <f>ROW()</f>
        <v>3179</v>
      </c>
    </row>
    <row r="3180" spans="24:33" hidden="1" x14ac:dyDescent="0.3">
      <c r="X3180" s="66">
        <v>18</v>
      </c>
      <c r="Y3180" s="66" t="s">
        <v>480</v>
      </c>
      <c r="Z3180" s="66" t="s">
        <v>29</v>
      </c>
      <c r="AA3180" s="66" t="str">
        <f>IF(OR(VLOOKUP(Table1[[#This Row],[sheet]],Prg!$A$7:$F$31,6,FALSE)=Prg!$O$2,VLOOKUP(Table1[[#This Row],[sheet]],Prg!$A$7:$F$31,6,FALSE)=Prg!$O$3),"Yes","No")</f>
        <v>No</v>
      </c>
      <c r="AB3180" s="66">
        <v>2025</v>
      </c>
      <c r="AC3180" s="72">
        <v>18</v>
      </c>
      <c r="AD3180" s="66">
        <f ca="1">IF(ISERROR(VLOOKUP(Table1[[#This Row],[item]],INDIRECT("'"&amp;Table1[[#This Row],[sheet]]&amp;"'!$A$8:$T$42"),Table1[[#This Row],[r]],FALSE)),"",VLOOKUP(Table1[[#This Row],[item]],INDIRECT("'"&amp;Table1[[#This Row],[sheet]]&amp;"'!$A$8:$T$42"),Table1[[#This Row],[r]],FALSE))</f>
        <v>0</v>
      </c>
      <c r="AE3180" s="72" t="str">
        <f>IF(VLOOKUP(Table1[[#This Row],[sheet]],Prg!$A$7:$J$31,10,FALSE)="","",VLOOKUP(Table1[[#This Row],[sheet]],Prg!$A$7:$J$31,10,FALSE)*1)</f>
        <v/>
      </c>
      <c r="AF3180" s="72">
        <f>VLOOKUP(Table1[[#This Row],[sheet]],Prg!$A$7:$J$31,5,FALSE)</f>
        <v>0</v>
      </c>
      <c r="AG3180" s="72">
        <f>ROW()</f>
        <v>3180</v>
      </c>
    </row>
    <row r="3181" spans="24:33" hidden="1" x14ac:dyDescent="0.3">
      <c r="X3181" s="66">
        <v>18</v>
      </c>
      <c r="Y3181" s="66" t="s">
        <v>481</v>
      </c>
      <c r="Z3181" s="66" t="s">
        <v>30</v>
      </c>
      <c r="AA3181" s="66" t="str">
        <f>IF(OR(VLOOKUP(Table1[[#This Row],[sheet]],Prg!$A$7:$F$31,6,FALSE)=Prg!$O$2,VLOOKUP(Table1[[#This Row],[sheet]],Prg!$A$7:$F$31,6,FALSE)=Prg!$O$3),"Yes","No")</f>
        <v>No</v>
      </c>
      <c r="AB3181" s="66">
        <v>2025</v>
      </c>
      <c r="AC3181" s="72">
        <v>18</v>
      </c>
      <c r="AD3181" s="66">
        <f ca="1">IF(ISERROR(VLOOKUP(Table1[[#This Row],[item]],INDIRECT("'"&amp;Table1[[#This Row],[sheet]]&amp;"'!$A$8:$T$42"),Table1[[#This Row],[r]],FALSE)),"",VLOOKUP(Table1[[#This Row],[item]],INDIRECT("'"&amp;Table1[[#This Row],[sheet]]&amp;"'!$A$8:$T$42"),Table1[[#This Row],[r]],FALSE))</f>
        <v>0</v>
      </c>
      <c r="AE3181" s="72" t="str">
        <f>IF(VLOOKUP(Table1[[#This Row],[sheet]],Prg!$A$7:$J$31,10,FALSE)="","",VLOOKUP(Table1[[#This Row],[sheet]],Prg!$A$7:$J$31,10,FALSE)*1)</f>
        <v/>
      </c>
      <c r="AF3181" s="72">
        <f>VLOOKUP(Table1[[#This Row],[sheet]],Prg!$A$7:$J$31,5,FALSE)</f>
        <v>0</v>
      </c>
      <c r="AG3181" s="72">
        <f>ROW()</f>
        <v>3181</v>
      </c>
    </row>
    <row r="3182" spans="24:33" hidden="1" x14ac:dyDescent="0.3">
      <c r="X3182" s="66">
        <v>18</v>
      </c>
      <c r="Y3182" s="66" t="s">
        <v>482</v>
      </c>
      <c r="Z3182" s="66" t="s">
        <v>27</v>
      </c>
      <c r="AA3182" s="66" t="str">
        <f>IF(OR(VLOOKUP(Table1[[#This Row],[sheet]],Prg!$A$7:$F$31,6,FALSE)=Prg!$O$2,VLOOKUP(Table1[[#This Row],[sheet]],Prg!$A$7:$F$31,6,FALSE)=Prg!$O$3),"Yes","No")</f>
        <v>No</v>
      </c>
      <c r="AB3182" s="66">
        <v>2025</v>
      </c>
      <c r="AC3182" s="72">
        <v>18</v>
      </c>
      <c r="AD3182" s="66">
        <f ca="1">IF(ISERROR(VLOOKUP(Table1[[#This Row],[item]],INDIRECT("'"&amp;Table1[[#This Row],[sheet]]&amp;"'!$A$8:$T$42"),Table1[[#This Row],[r]],FALSE)),"",VLOOKUP(Table1[[#This Row],[item]],INDIRECT("'"&amp;Table1[[#This Row],[sheet]]&amp;"'!$A$8:$T$42"),Table1[[#This Row],[r]],FALSE))</f>
        <v>0</v>
      </c>
      <c r="AE3182" s="72" t="str">
        <f>IF(VLOOKUP(Table1[[#This Row],[sheet]],Prg!$A$7:$J$31,10,FALSE)="","",VLOOKUP(Table1[[#This Row],[sheet]],Prg!$A$7:$J$31,10,FALSE)*1)</f>
        <v/>
      </c>
      <c r="AF3182" s="72">
        <f>VLOOKUP(Table1[[#This Row],[sheet]],Prg!$A$7:$J$31,5,FALSE)</f>
        <v>0</v>
      </c>
      <c r="AG3182" s="72">
        <f>ROW()</f>
        <v>3182</v>
      </c>
    </row>
    <row r="3183" spans="24:33" hidden="1" x14ac:dyDescent="0.3">
      <c r="X3183" s="66">
        <v>18</v>
      </c>
      <c r="Y3183" s="66" t="s">
        <v>476</v>
      </c>
      <c r="Z3183" s="66" t="s">
        <v>469</v>
      </c>
      <c r="AA3183" s="66" t="str">
        <f>IF(OR(VLOOKUP(Table1[[#This Row],[sheet]],Prg!$A$7:$F$31,6,FALSE)=Prg!$O$2,VLOOKUP(Table1[[#This Row],[sheet]],Prg!$A$7:$F$31,6,FALSE)=Prg!$O$3),"Yes","No")</f>
        <v>No</v>
      </c>
      <c r="AB3183" s="66">
        <v>2025</v>
      </c>
      <c r="AC3183" s="72">
        <v>18</v>
      </c>
      <c r="AD3183" s="66">
        <f ca="1">IF(ISERROR(VLOOKUP(Table1[[#This Row],[item]],INDIRECT("'"&amp;Table1[[#This Row],[sheet]]&amp;"'!$A$8:$T$42"),Table1[[#This Row],[r]],FALSE)),"",VLOOKUP(Table1[[#This Row],[item]],INDIRECT("'"&amp;Table1[[#This Row],[sheet]]&amp;"'!$A$8:$T$42"),Table1[[#This Row],[r]],FALSE))</f>
        <v>0</v>
      </c>
      <c r="AE3183" s="72" t="str">
        <f>IF(VLOOKUP(Table1[[#This Row],[sheet]],Prg!$A$7:$J$31,10,FALSE)="","",VLOOKUP(Table1[[#This Row],[sheet]],Prg!$A$7:$J$31,10,FALSE)*1)</f>
        <v/>
      </c>
      <c r="AF3183" s="72">
        <f>VLOOKUP(Table1[[#This Row],[sheet]],Prg!$A$7:$J$31,5,FALSE)</f>
        <v>0</v>
      </c>
      <c r="AG3183" s="72">
        <f>ROW()</f>
        <v>3183</v>
      </c>
    </row>
    <row r="3184" spans="24:33" hidden="1" x14ac:dyDescent="0.3">
      <c r="X3184" s="66">
        <v>18</v>
      </c>
      <c r="Y3184" s="66" t="s">
        <v>483</v>
      </c>
      <c r="Z3184" s="66" t="s">
        <v>470</v>
      </c>
      <c r="AA3184" s="66" t="str">
        <f>IF(OR(VLOOKUP(Table1[[#This Row],[sheet]],Prg!$A$7:$F$31,6,FALSE)=Prg!$O$2,VLOOKUP(Table1[[#This Row],[sheet]],Prg!$A$7:$F$31,6,FALSE)=Prg!$O$3),"Yes","No")</f>
        <v>No</v>
      </c>
      <c r="AB3184" s="66">
        <v>2025</v>
      </c>
      <c r="AC3184" s="72">
        <v>18</v>
      </c>
      <c r="AD3184" s="66">
        <f ca="1">IF(ISERROR(VLOOKUP(Table1[[#This Row],[item]],INDIRECT("'"&amp;Table1[[#This Row],[sheet]]&amp;"'!$A$8:$T$42"),Table1[[#This Row],[r]],FALSE)),"",VLOOKUP(Table1[[#This Row],[item]],INDIRECT("'"&amp;Table1[[#This Row],[sheet]]&amp;"'!$A$8:$T$42"),Table1[[#This Row],[r]],FALSE))</f>
        <v>0</v>
      </c>
      <c r="AE3184" s="72" t="str">
        <f>IF(VLOOKUP(Table1[[#This Row],[sheet]],Prg!$A$7:$J$31,10,FALSE)="","",VLOOKUP(Table1[[#This Row],[sheet]],Prg!$A$7:$J$31,10,FALSE)*1)</f>
        <v/>
      </c>
      <c r="AF3184" s="72">
        <f>VLOOKUP(Table1[[#This Row],[sheet]],Prg!$A$7:$J$31,5,FALSE)</f>
        <v>0</v>
      </c>
      <c r="AG3184" s="72">
        <f>ROW()</f>
        <v>3184</v>
      </c>
    </row>
    <row r="3185" spans="24:33" hidden="1" x14ac:dyDescent="0.3">
      <c r="X3185" s="66">
        <v>18</v>
      </c>
      <c r="Y3185" s="66" t="s">
        <v>484</v>
      </c>
      <c r="Z3185" s="66" t="s">
        <v>471</v>
      </c>
      <c r="AA3185" s="66" t="str">
        <f>IF(OR(VLOOKUP(Table1[[#This Row],[sheet]],Prg!$A$7:$F$31,6,FALSE)=Prg!$O$2,VLOOKUP(Table1[[#This Row],[sheet]],Prg!$A$7:$F$31,6,FALSE)=Prg!$O$3),"Yes","No")</f>
        <v>No</v>
      </c>
      <c r="AB3185" s="66">
        <v>2025</v>
      </c>
      <c r="AC3185" s="72">
        <v>18</v>
      </c>
      <c r="AD3185" s="66">
        <f ca="1">IF(ISERROR(VLOOKUP(Table1[[#This Row],[item]],INDIRECT("'"&amp;Table1[[#This Row],[sheet]]&amp;"'!$A$8:$T$42"),Table1[[#This Row],[r]],FALSE)),"",VLOOKUP(Table1[[#This Row],[item]],INDIRECT("'"&amp;Table1[[#This Row],[sheet]]&amp;"'!$A$8:$T$42"),Table1[[#This Row],[r]],FALSE))</f>
        <v>0</v>
      </c>
      <c r="AE3185" s="72" t="str">
        <f>IF(VLOOKUP(Table1[[#This Row],[sheet]],Prg!$A$7:$J$31,10,FALSE)="","",VLOOKUP(Table1[[#This Row],[sheet]],Prg!$A$7:$J$31,10,FALSE)*1)</f>
        <v/>
      </c>
      <c r="AF3185" s="72">
        <f>VLOOKUP(Table1[[#This Row],[sheet]],Prg!$A$7:$J$31,5,FALSE)</f>
        <v>0</v>
      </c>
      <c r="AG3185" s="72">
        <f>ROW()</f>
        <v>3185</v>
      </c>
    </row>
    <row r="3186" spans="24:33" hidden="1" x14ac:dyDescent="0.3">
      <c r="X3186" s="66">
        <v>18</v>
      </c>
      <c r="Y3186" s="66" t="s">
        <v>485</v>
      </c>
      <c r="Z3186" s="66" t="s">
        <v>472</v>
      </c>
      <c r="AA3186" s="66" t="str">
        <f>IF(OR(VLOOKUP(Table1[[#This Row],[sheet]],Prg!$A$7:$F$31,6,FALSE)=Prg!$O$2,VLOOKUP(Table1[[#This Row],[sheet]],Prg!$A$7:$F$31,6,FALSE)=Prg!$O$3),"Yes","No")</f>
        <v>No</v>
      </c>
      <c r="AB3186" s="66">
        <v>2025</v>
      </c>
      <c r="AC3186" s="72">
        <v>18</v>
      </c>
      <c r="AD3186" s="66">
        <f ca="1">IF(ISERROR(VLOOKUP(Table1[[#This Row],[item]],INDIRECT("'"&amp;Table1[[#This Row],[sheet]]&amp;"'!$A$8:$T$42"),Table1[[#This Row],[r]],FALSE)),"",VLOOKUP(Table1[[#This Row],[item]],INDIRECT("'"&amp;Table1[[#This Row],[sheet]]&amp;"'!$A$8:$T$42"),Table1[[#This Row],[r]],FALSE))</f>
        <v>0</v>
      </c>
      <c r="AE3186" s="72" t="str">
        <f>IF(VLOOKUP(Table1[[#This Row],[sheet]],Prg!$A$7:$J$31,10,FALSE)="","",VLOOKUP(Table1[[#This Row],[sheet]],Prg!$A$7:$J$31,10,FALSE)*1)</f>
        <v/>
      </c>
      <c r="AF3186" s="72">
        <f>VLOOKUP(Table1[[#This Row],[sheet]],Prg!$A$7:$J$31,5,FALSE)</f>
        <v>0</v>
      </c>
      <c r="AG3186" s="72">
        <f>ROW()</f>
        <v>3186</v>
      </c>
    </row>
    <row r="3187" spans="24:33" hidden="1" x14ac:dyDescent="0.3">
      <c r="X3187" s="66">
        <v>18</v>
      </c>
      <c r="Y3187" s="66" t="s">
        <v>486</v>
      </c>
      <c r="Z3187" s="66" t="s">
        <v>31</v>
      </c>
      <c r="AA3187" s="66" t="str">
        <f>IF(OR(VLOOKUP(Table1[[#This Row],[sheet]],Prg!$A$7:$F$31,6,FALSE)=Prg!$O$2,VLOOKUP(Table1[[#This Row],[sheet]],Prg!$A$7:$F$31,6,FALSE)=Prg!$O$3),"Yes","No")</f>
        <v>No</v>
      </c>
      <c r="AB3187" s="66">
        <v>2025</v>
      </c>
      <c r="AC3187" s="72">
        <v>18</v>
      </c>
      <c r="AD3187" s="66">
        <f ca="1">IF(ISERROR(VLOOKUP(Table1[[#This Row],[item]],INDIRECT("'"&amp;Table1[[#This Row],[sheet]]&amp;"'!$A$8:$T$42"),Table1[[#This Row],[r]],FALSE)),"",VLOOKUP(Table1[[#This Row],[item]],INDIRECT("'"&amp;Table1[[#This Row],[sheet]]&amp;"'!$A$8:$T$42"),Table1[[#This Row],[r]],FALSE))</f>
        <v>0</v>
      </c>
      <c r="AE3187" s="72" t="str">
        <f>IF(VLOOKUP(Table1[[#This Row],[sheet]],Prg!$A$7:$J$31,10,FALSE)="","",VLOOKUP(Table1[[#This Row],[sheet]],Prg!$A$7:$J$31,10,FALSE)*1)</f>
        <v/>
      </c>
      <c r="AF3187" s="72">
        <f>VLOOKUP(Table1[[#This Row],[sheet]],Prg!$A$7:$J$31,5,FALSE)</f>
        <v>0</v>
      </c>
      <c r="AG3187" s="72">
        <f>ROW()</f>
        <v>3187</v>
      </c>
    </row>
    <row r="3188" spans="24:33" hidden="1" x14ac:dyDescent="0.3">
      <c r="X3188" s="66">
        <v>18</v>
      </c>
      <c r="Y3188" s="70" t="s">
        <v>487</v>
      </c>
      <c r="Z3188" s="70" t="s">
        <v>12</v>
      </c>
      <c r="AA3188" s="70" t="str">
        <f>IF(OR(VLOOKUP(Table1[[#This Row],[sheet]],Prg!$A$7:$F$31,6,FALSE)=Prg!$O$2,VLOOKUP(Table1[[#This Row],[sheet]],Prg!$A$7:$F$31,6,FALSE)=Prg!$O$3),"Yes","No")</f>
        <v>No</v>
      </c>
      <c r="AB3188" s="70">
        <v>2026</v>
      </c>
      <c r="AC3188" s="72">
        <v>19</v>
      </c>
      <c r="AD3188" s="66">
        <f ca="1">IF(ISERROR(VLOOKUP(Table1[[#This Row],[item]],INDIRECT("'"&amp;Table1[[#This Row],[sheet]]&amp;"'!$A$8:$T$42"),Table1[[#This Row],[r]],FALSE)),"",VLOOKUP(Table1[[#This Row],[item]],INDIRECT("'"&amp;Table1[[#This Row],[sheet]]&amp;"'!$A$8:$T$42"),Table1[[#This Row],[r]],FALSE))</f>
        <v>0</v>
      </c>
      <c r="AE3188" s="72" t="str">
        <f>IF(VLOOKUP(Table1[[#This Row],[sheet]],Prg!$A$7:$J$31,10,FALSE)="","",VLOOKUP(Table1[[#This Row],[sheet]],Prg!$A$7:$J$31,10,FALSE)*1)</f>
        <v/>
      </c>
      <c r="AF3188" s="72">
        <f>VLOOKUP(Table1[[#This Row],[sheet]],Prg!$A$7:$J$31,5,FALSE)</f>
        <v>0</v>
      </c>
      <c r="AG3188" s="72">
        <f>ROW()</f>
        <v>3188</v>
      </c>
    </row>
    <row r="3189" spans="24:33" hidden="1" x14ac:dyDescent="0.3">
      <c r="X3189" s="66">
        <v>18</v>
      </c>
      <c r="Y3189" s="66" t="s">
        <v>488</v>
      </c>
      <c r="Z3189" s="66" t="s">
        <v>13</v>
      </c>
      <c r="AA3189" s="66" t="str">
        <f>IF(OR(VLOOKUP(Table1[[#This Row],[sheet]],Prg!$A$7:$F$31,6,FALSE)=Prg!$O$2,VLOOKUP(Table1[[#This Row],[sheet]],Prg!$A$7:$F$31,6,FALSE)=Prg!$O$3),"Yes","No")</f>
        <v>No</v>
      </c>
      <c r="AB3189" s="66">
        <v>2026</v>
      </c>
      <c r="AC3189" s="72">
        <v>19</v>
      </c>
      <c r="AD3189" s="66">
        <f ca="1">IF(ISERROR(VLOOKUP(Table1[[#This Row],[item]],INDIRECT("'"&amp;Table1[[#This Row],[sheet]]&amp;"'!$A$8:$T$42"),Table1[[#This Row],[r]],FALSE)),"",VLOOKUP(Table1[[#This Row],[item]],INDIRECT("'"&amp;Table1[[#This Row],[sheet]]&amp;"'!$A$8:$T$42"),Table1[[#This Row],[r]],FALSE))</f>
        <v>0</v>
      </c>
      <c r="AE3189" s="72" t="str">
        <f>IF(VLOOKUP(Table1[[#This Row],[sheet]],Prg!$A$7:$J$31,10,FALSE)="","",VLOOKUP(Table1[[#This Row],[sheet]],Prg!$A$7:$J$31,10,FALSE)*1)</f>
        <v/>
      </c>
      <c r="AF3189" s="72">
        <f>VLOOKUP(Table1[[#This Row],[sheet]],Prg!$A$7:$J$31,5,FALSE)</f>
        <v>0</v>
      </c>
      <c r="AG3189" s="72">
        <f>ROW()</f>
        <v>3189</v>
      </c>
    </row>
    <row r="3190" spans="24:33" hidden="1" x14ac:dyDescent="0.3">
      <c r="X3190" s="66">
        <v>18</v>
      </c>
      <c r="Y3190" s="66" t="s">
        <v>489</v>
      </c>
      <c r="Z3190" s="66" t="s">
        <v>14</v>
      </c>
      <c r="AA3190" s="66" t="str">
        <f>IF(OR(VLOOKUP(Table1[[#This Row],[sheet]],Prg!$A$7:$F$31,6,FALSE)=Prg!$O$2,VLOOKUP(Table1[[#This Row],[sheet]],Prg!$A$7:$F$31,6,FALSE)=Prg!$O$3),"Yes","No")</f>
        <v>No</v>
      </c>
      <c r="AB3190" s="66">
        <v>2026</v>
      </c>
      <c r="AC3190" s="72">
        <v>19</v>
      </c>
      <c r="AD3190" s="66">
        <f ca="1">IF(ISERROR(VLOOKUP(Table1[[#This Row],[item]],INDIRECT("'"&amp;Table1[[#This Row],[sheet]]&amp;"'!$A$8:$T$42"),Table1[[#This Row],[r]],FALSE)),"",VLOOKUP(Table1[[#This Row],[item]],INDIRECT("'"&amp;Table1[[#This Row],[sheet]]&amp;"'!$A$8:$T$42"),Table1[[#This Row],[r]],FALSE))</f>
        <v>0</v>
      </c>
      <c r="AE3190" s="72" t="str">
        <f>IF(VLOOKUP(Table1[[#This Row],[sheet]],Prg!$A$7:$J$31,10,FALSE)="","",VLOOKUP(Table1[[#This Row],[sheet]],Prg!$A$7:$J$31,10,FALSE)*1)</f>
        <v/>
      </c>
      <c r="AF3190" s="72">
        <f>VLOOKUP(Table1[[#This Row],[sheet]],Prg!$A$7:$J$31,5,FALSE)</f>
        <v>0</v>
      </c>
      <c r="AG3190" s="72">
        <f>ROW()</f>
        <v>3190</v>
      </c>
    </row>
    <row r="3191" spans="24:33" hidden="1" x14ac:dyDescent="0.3">
      <c r="X3191" s="66">
        <v>18</v>
      </c>
      <c r="Y3191" s="66" t="s">
        <v>490</v>
      </c>
      <c r="Z3191" s="66" t="s">
        <v>464</v>
      </c>
      <c r="AA3191" s="66" t="str">
        <f>IF(OR(VLOOKUP(Table1[[#This Row],[sheet]],Prg!$A$7:$F$31,6,FALSE)=Prg!$O$2,VLOOKUP(Table1[[#This Row],[sheet]],Prg!$A$7:$F$31,6,FALSE)=Prg!$O$3),"Yes","No")</f>
        <v>No</v>
      </c>
      <c r="AB3191" s="66">
        <v>2026</v>
      </c>
      <c r="AC3191" s="72">
        <v>19</v>
      </c>
      <c r="AD3191" s="66">
        <f ca="1">IF(ISERROR(VLOOKUP(Table1[[#This Row],[item]],INDIRECT("'"&amp;Table1[[#This Row],[sheet]]&amp;"'!$A$8:$T$42"),Table1[[#This Row],[r]],FALSE)),"",VLOOKUP(Table1[[#This Row],[item]],INDIRECT("'"&amp;Table1[[#This Row],[sheet]]&amp;"'!$A$8:$T$42"),Table1[[#This Row],[r]],FALSE))</f>
        <v>0</v>
      </c>
      <c r="AE3191" s="72" t="str">
        <f>IF(VLOOKUP(Table1[[#This Row],[sheet]],Prg!$A$7:$J$31,10,FALSE)="","",VLOOKUP(Table1[[#This Row],[sheet]],Prg!$A$7:$J$31,10,FALSE)*1)</f>
        <v/>
      </c>
      <c r="AF3191" s="72">
        <f>VLOOKUP(Table1[[#This Row],[sheet]],Prg!$A$7:$J$31,5,FALSE)</f>
        <v>0</v>
      </c>
      <c r="AG3191" s="72">
        <f>ROW()</f>
        <v>3191</v>
      </c>
    </row>
    <row r="3192" spans="24:33" hidden="1" x14ac:dyDescent="0.3">
      <c r="X3192" s="66">
        <v>18</v>
      </c>
      <c r="Y3192" s="66" t="s">
        <v>491</v>
      </c>
      <c r="Z3192" s="66" t="s">
        <v>15</v>
      </c>
      <c r="AA3192" s="66" t="str">
        <f>IF(OR(VLOOKUP(Table1[[#This Row],[sheet]],Prg!$A$7:$F$31,6,FALSE)=Prg!$O$2,VLOOKUP(Table1[[#This Row],[sheet]],Prg!$A$7:$F$31,6,FALSE)=Prg!$O$3),"Yes","No")</f>
        <v>No</v>
      </c>
      <c r="AB3192" s="66">
        <v>2026</v>
      </c>
      <c r="AC3192" s="72">
        <v>19</v>
      </c>
      <c r="AD3192" s="66">
        <f ca="1">IF(ISERROR(VLOOKUP(Table1[[#This Row],[item]],INDIRECT("'"&amp;Table1[[#This Row],[sheet]]&amp;"'!$A$8:$T$42"),Table1[[#This Row],[r]],FALSE)),"",VLOOKUP(Table1[[#This Row],[item]],INDIRECT("'"&amp;Table1[[#This Row],[sheet]]&amp;"'!$A$8:$T$42"),Table1[[#This Row],[r]],FALSE))</f>
        <v>0</v>
      </c>
      <c r="AE3192" s="72" t="str">
        <f>IF(VLOOKUP(Table1[[#This Row],[sheet]],Prg!$A$7:$J$31,10,FALSE)="","",VLOOKUP(Table1[[#This Row],[sheet]],Prg!$A$7:$J$31,10,FALSE)*1)</f>
        <v/>
      </c>
      <c r="AF3192" s="72">
        <f>VLOOKUP(Table1[[#This Row],[sheet]],Prg!$A$7:$J$31,5,FALSE)</f>
        <v>0</v>
      </c>
      <c r="AG3192" s="72">
        <f>ROW()</f>
        <v>3192</v>
      </c>
    </row>
    <row r="3193" spans="24:33" hidden="1" x14ac:dyDescent="0.3">
      <c r="X3193" s="66">
        <v>18</v>
      </c>
      <c r="Y3193" s="66" t="s">
        <v>492</v>
      </c>
      <c r="Z3193" s="66" t="s">
        <v>16</v>
      </c>
      <c r="AA3193" s="66" t="str">
        <f>IF(OR(VLOOKUP(Table1[[#This Row],[sheet]],Prg!$A$7:$F$31,6,FALSE)=Prg!$O$2,VLOOKUP(Table1[[#This Row],[sheet]],Prg!$A$7:$F$31,6,FALSE)=Prg!$O$3),"Yes","No")</f>
        <v>No</v>
      </c>
      <c r="AB3193" s="66">
        <v>2026</v>
      </c>
      <c r="AC3193" s="72">
        <v>19</v>
      </c>
      <c r="AD3193" s="66">
        <f ca="1">IF(ISERROR(VLOOKUP(Table1[[#This Row],[item]],INDIRECT("'"&amp;Table1[[#This Row],[sheet]]&amp;"'!$A$8:$T$42"),Table1[[#This Row],[r]],FALSE)),"",VLOOKUP(Table1[[#This Row],[item]],INDIRECT("'"&amp;Table1[[#This Row],[sheet]]&amp;"'!$A$8:$T$42"),Table1[[#This Row],[r]],FALSE))</f>
        <v>0</v>
      </c>
      <c r="AE3193" s="72" t="str">
        <f>IF(VLOOKUP(Table1[[#This Row],[sheet]],Prg!$A$7:$J$31,10,FALSE)="","",VLOOKUP(Table1[[#This Row],[sheet]],Prg!$A$7:$J$31,10,FALSE)*1)</f>
        <v/>
      </c>
      <c r="AF3193" s="72">
        <f>VLOOKUP(Table1[[#This Row],[sheet]],Prg!$A$7:$J$31,5,FALSE)</f>
        <v>0</v>
      </c>
      <c r="AG3193" s="72">
        <f>ROW()</f>
        <v>3193</v>
      </c>
    </row>
    <row r="3194" spans="24:33" hidden="1" x14ac:dyDescent="0.3">
      <c r="X3194" s="66">
        <v>18</v>
      </c>
      <c r="Y3194" s="66" t="s">
        <v>493</v>
      </c>
      <c r="Z3194" s="66" t="s">
        <v>17</v>
      </c>
      <c r="AA3194" s="66" t="str">
        <f>IF(OR(VLOOKUP(Table1[[#This Row],[sheet]],Prg!$A$7:$F$31,6,FALSE)=Prg!$O$2,VLOOKUP(Table1[[#This Row],[sheet]],Prg!$A$7:$F$31,6,FALSE)=Prg!$O$3),"Yes","No")</f>
        <v>No</v>
      </c>
      <c r="AB3194" s="66">
        <v>2026</v>
      </c>
      <c r="AC3194" s="72">
        <v>19</v>
      </c>
      <c r="AD3194" s="66">
        <f ca="1">IF(ISERROR(VLOOKUP(Table1[[#This Row],[item]],INDIRECT("'"&amp;Table1[[#This Row],[sheet]]&amp;"'!$A$8:$T$42"),Table1[[#This Row],[r]],FALSE)),"",VLOOKUP(Table1[[#This Row],[item]],INDIRECT("'"&amp;Table1[[#This Row],[sheet]]&amp;"'!$A$8:$T$42"),Table1[[#This Row],[r]],FALSE))</f>
        <v>0</v>
      </c>
      <c r="AE3194" s="72" t="str">
        <f>IF(VLOOKUP(Table1[[#This Row],[sheet]],Prg!$A$7:$J$31,10,FALSE)="","",VLOOKUP(Table1[[#This Row],[sheet]],Prg!$A$7:$J$31,10,FALSE)*1)</f>
        <v/>
      </c>
      <c r="AF3194" s="72">
        <f>VLOOKUP(Table1[[#This Row],[sheet]],Prg!$A$7:$J$31,5,FALSE)</f>
        <v>0</v>
      </c>
      <c r="AG3194" s="72">
        <f>ROW()</f>
        <v>3194</v>
      </c>
    </row>
    <row r="3195" spans="24:33" hidden="1" x14ac:dyDescent="0.3">
      <c r="X3195" s="66">
        <v>18</v>
      </c>
      <c r="Y3195" s="66" t="s">
        <v>494</v>
      </c>
      <c r="Z3195" s="66" t="s">
        <v>465</v>
      </c>
      <c r="AA3195" s="66" t="str">
        <f>IF(OR(VLOOKUP(Table1[[#This Row],[sheet]],Prg!$A$7:$F$31,6,FALSE)=Prg!$O$2,VLOOKUP(Table1[[#This Row],[sheet]],Prg!$A$7:$F$31,6,FALSE)=Prg!$O$3),"Yes","No")</f>
        <v>No</v>
      </c>
      <c r="AB3195" s="66">
        <v>2026</v>
      </c>
      <c r="AC3195" s="72">
        <v>19</v>
      </c>
      <c r="AD3195" s="66">
        <f ca="1">IF(ISERROR(VLOOKUP(Table1[[#This Row],[item]],INDIRECT("'"&amp;Table1[[#This Row],[sheet]]&amp;"'!$A$8:$T$42"),Table1[[#This Row],[r]],FALSE)),"",VLOOKUP(Table1[[#This Row],[item]],INDIRECT("'"&amp;Table1[[#This Row],[sheet]]&amp;"'!$A$8:$T$42"),Table1[[#This Row],[r]],FALSE))</f>
        <v>0</v>
      </c>
      <c r="AE3195" s="72" t="str">
        <f>IF(VLOOKUP(Table1[[#This Row],[sheet]],Prg!$A$7:$J$31,10,FALSE)="","",VLOOKUP(Table1[[#This Row],[sheet]],Prg!$A$7:$J$31,10,FALSE)*1)</f>
        <v/>
      </c>
      <c r="AF3195" s="72">
        <f>VLOOKUP(Table1[[#This Row],[sheet]],Prg!$A$7:$J$31,5,FALSE)</f>
        <v>0</v>
      </c>
      <c r="AG3195" s="72">
        <f>ROW()</f>
        <v>3195</v>
      </c>
    </row>
    <row r="3196" spans="24:33" hidden="1" x14ac:dyDescent="0.3">
      <c r="X3196" s="66">
        <v>18</v>
      </c>
      <c r="Y3196" s="66" t="s">
        <v>495</v>
      </c>
      <c r="Z3196" s="66" t="s">
        <v>18</v>
      </c>
      <c r="AA3196" s="66" t="str">
        <f>IF(OR(VLOOKUP(Table1[[#This Row],[sheet]],Prg!$A$7:$F$31,6,FALSE)=Prg!$O$2,VLOOKUP(Table1[[#This Row],[sheet]],Prg!$A$7:$F$31,6,FALSE)=Prg!$O$3),"Yes","No")</f>
        <v>No</v>
      </c>
      <c r="AB3196" s="66">
        <v>2026</v>
      </c>
      <c r="AC3196" s="72">
        <v>19</v>
      </c>
      <c r="AD3196" s="66">
        <f ca="1">IF(ISERROR(VLOOKUP(Table1[[#This Row],[item]],INDIRECT("'"&amp;Table1[[#This Row],[sheet]]&amp;"'!$A$8:$T$42"),Table1[[#This Row],[r]],FALSE)),"",VLOOKUP(Table1[[#This Row],[item]],INDIRECT("'"&amp;Table1[[#This Row],[sheet]]&amp;"'!$A$8:$T$42"),Table1[[#This Row],[r]],FALSE))</f>
        <v>0</v>
      </c>
      <c r="AE3196" s="72" t="str">
        <f>IF(VLOOKUP(Table1[[#This Row],[sheet]],Prg!$A$7:$J$31,10,FALSE)="","",VLOOKUP(Table1[[#This Row],[sheet]],Prg!$A$7:$J$31,10,FALSE)*1)</f>
        <v/>
      </c>
      <c r="AF3196" s="72">
        <f>VLOOKUP(Table1[[#This Row],[sheet]],Prg!$A$7:$J$31,5,FALSE)</f>
        <v>0</v>
      </c>
      <c r="AG3196" s="72">
        <f>ROW()</f>
        <v>3196</v>
      </c>
    </row>
    <row r="3197" spans="24:33" hidden="1" x14ac:dyDescent="0.3">
      <c r="X3197" s="66">
        <v>18</v>
      </c>
      <c r="Y3197" s="66" t="s">
        <v>496</v>
      </c>
      <c r="Z3197" s="66" t="s">
        <v>19</v>
      </c>
      <c r="AA3197" s="66" t="str">
        <f>IF(OR(VLOOKUP(Table1[[#This Row],[sheet]],Prg!$A$7:$F$31,6,FALSE)=Prg!$O$2,VLOOKUP(Table1[[#This Row],[sheet]],Prg!$A$7:$F$31,6,FALSE)=Prg!$O$3),"Yes","No")</f>
        <v>No</v>
      </c>
      <c r="AB3197" s="66">
        <v>2026</v>
      </c>
      <c r="AC3197" s="72">
        <v>19</v>
      </c>
      <c r="AD3197" s="66">
        <f ca="1">IF(ISERROR(VLOOKUP(Table1[[#This Row],[item]],INDIRECT("'"&amp;Table1[[#This Row],[sheet]]&amp;"'!$A$8:$T$42"),Table1[[#This Row],[r]],FALSE)),"",VLOOKUP(Table1[[#This Row],[item]],INDIRECT("'"&amp;Table1[[#This Row],[sheet]]&amp;"'!$A$8:$T$42"),Table1[[#This Row],[r]],FALSE))</f>
        <v>0</v>
      </c>
      <c r="AE3197" s="72" t="str">
        <f>IF(VLOOKUP(Table1[[#This Row],[sheet]],Prg!$A$7:$J$31,10,FALSE)="","",VLOOKUP(Table1[[#This Row],[sheet]],Prg!$A$7:$J$31,10,FALSE)*1)</f>
        <v/>
      </c>
      <c r="AF3197" s="72">
        <f>VLOOKUP(Table1[[#This Row],[sheet]],Prg!$A$7:$J$31,5,FALSE)</f>
        <v>0</v>
      </c>
      <c r="AG3197" s="72">
        <f>ROW()</f>
        <v>3197</v>
      </c>
    </row>
    <row r="3198" spans="24:33" hidden="1" x14ac:dyDescent="0.3">
      <c r="X3198" s="66">
        <v>18</v>
      </c>
      <c r="Y3198" s="66" t="s">
        <v>497</v>
      </c>
      <c r="Z3198" s="66" t="s">
        <v>20</v>
      </c>
      <c r="AA3198" s="66" t="str">
        <f>IF(OR(VLOOKUP(Table1[[#This Row],[sheet]],Prg!$A$7:$F$31,6,FALSE)=Prg!$O$2,VLOOKUP(Table1[[#This Row],[sheet]],Prg!$A$7:$F$31,6,FALSE)=Prg!$O$3),"Yes","No")</f>
        <v>No</v>
      </c>
      <c r="AB3198" s="66">
        <v>2026</v>
      </c>
      <c r="AC3198" s="72">
        <v>19</v>
      </c>
      <c r="AD3198" s="66">
        <f ca="1">IF(ISERROR(VLOOKUP(Table1[[#This Row],[item]],INDIRECT("'"&amp;Table1[[#This Row],[sheet]]&amp;"'!$A$8:$T$42"),Table1[[#This Row],[r]],FALSE)),"",VLOOKUP(Table1[[#This Row],[item]],INDIRECT("'"&amp;Table1[[#This Row],[sheet]]&amp;"'!$A$8:$T$42"),Table1[[#This Row],[r]],FALSE))</f>
        <v>0</v>
      </c>
      <c r="AE3198" s="72" t="str">
        <f>IF(VLOOKUP(Table1[[#This Row],[sheet]],Prg!$A$7:$J$31,10,FALSE)="","",VLOOKUP(Table1[[#This Row],[sheet]],Prg!$A$7:$J$31,10,FALSE)*1)</f>
        <v/>
      </c>
      <c r="AF3198" s="72">
        <f>VLOOKUP(Table1[[#This Row],[sheet]],Prg!$A$7:$J$31,5,FALSE)</f>
        <v>0</v>
      </c>
      <c r="AG3198" s="72">
        <f>ROW()</f>
        <v>3198</v>
      </c>
    </row>
    <row r="3199" spans="24:33" hidden="1" x14ac:dyDescent="0.3">
      <c r="X3199" s="66">
        <v>18</v>
      </c>
      <c r="Y3199" s="66" t="s">
        <v>498</v>
      </c>
      <c r="Z3199" s="66" t="s">
        <v>466</v>
      </c>
      <c r="AA3199" s="66" t="str">
        <f>IF(OR(VLOOKUP(Table1[[#This Row],[sheet]],Prg!$A$7:$F$31,6,FALSE)=Prg!$O$2,VLOOKUP(Table1[[#This Row],[sheet]],Prg!$A$7:$F$31,6,FALSE)=Prg!$O$3),"Yes","No")</f>
        <v>No</v>
      </c>
      <c r="AB3199" s="66">
        <v>2026</v>
      </c>
      <c r="AC3199" s="72">
        <v>19</v>
      </c>
      <c r="AD3199" s="66">
        <f ca="1">IF(ISERROR(VLOOKUP(Table1[[#This Row],[item]],INDIRECT("'"&amp;Table1[[#This Row],[sheet]]&amp;"'!$A$8:$T$42"),Table1[[#This Row],[r]],FALSE)),"",VLOOKUP(Table1[[#This Row],[item]],INDIRECT("'"&amp;Table1[[#This Row],[sheet]]&amp;"'!$A$8:$T$42"),Table1[[#This Row],[r]],FALSE))</f>
        <v>0</v>
      </c>
      <c r="AE3199" s="72" t="str">
        <f>IF(VLOOKUP(Table1[[#This Row],[sheet]],Prg!$A$7:$J$31,10,FALSE)="","",VLOOKUP(Table1[[#This Row],[sheet]],Prg!$A$7:$J$31,10,FALSE)*1)</f>
        <v/>
      </c>
      <c r="AF3199" s="72">
        <f>VLOOKUP(Table1[[#This Row],[sheet]],Prg!$A$7:$J$31,5,FALSE)</f>
        <v>0</v>
      </c>
      <c r="AG3199" s="72">
        <f>ROW()</f>
        <v>3199</v>
      </c>
    </row>
    <row r="3200" spans="24:33" hidden="1" x14ac:dyDescent="0.3">
      <c r="X3200" s="66">
        <v>18</v>
      </c>
      <c r="Y3200" s="66" t="s">
        <v>499</v>
      </c>
      <c r="Z3200" s="66" t="s">
        <v>21</v>
      </c>
      <c r="AA3200" s="66" t="str">
        <f>IF(OR(VLOOKUP(Table1[[#This Row],[sheet]],Prg!$A$7:$F$31,6,FALSE)=Prg!$O$2,VLOOKUP(Table1[[#This Row],[sheet]],Prg!$A$7:$F$31,6,FALSE)=Prg!$O$3),"Yes","No")</f>
        <v>No</v>
      </c>
      <c r="AB3200" s="66">
        <v>2026</v>
      </c>
      <c r="AC3200" s="72">
        <v>19</v>
      </c>
      <c r="AD3200" s="66">
        <f ca="1">IF(ISERROR(VLOOKUP(Table1[[#This Row],[item]],INDIRECT("'"&amp;Table1[[#This Row],[sheet]]&amp;"'!$A$8:$T$42"),Table1[[#This Row],[r]],FALSE)),"",VLOOKUP(Table1[[#This Row],[item]],INDIRECT("'"&amp;Table1[[#This Row],[sheet]]&amp;"'!$A$8:$T$42"),Table1[[#This Row],[r]],FALSE))</f>
        <v>0</v>
      </c>
      <c r="AE3200" s="72" t="str">
        <f>IF(VLOOKUP(Table1[[#This Row],[sheet]],Prg!$A$7:$J$31,10,FALSE)="","",VLOOKUP(Table1[[#This Row],[sheet]],Prg!$A$7:$J$31,10,FALSE)*1)</f>
        <v/>
      </c>
      <c r="AF3200" s="72">
        <f>VLOOKUP(Table1[[#This Row],[sheet]],Prg!$A$7:$J$31,5,FALSE)</f>
        <v>0</v>
      </c>
      <c r="AG3200" s="72">
        <f>ROW()</f>
        <v>3200</v>
      </c>
    </row>
    <row r="3201" spans="24:33" hidden="1" x14ac:dyDescent="0.3">
      <c r="X3201" s="66">
        <v>18</v>
      </c>
      <c r="Y3201" s="66" t="s">
        <v>500</v>
      </c>
      <c r="Z3201" s="66" t="s">
        <v>22</v>
      </c>
      <c r="AA3201" s="66" t="str">
        <f>IF(OR(VLOOKUP(Table1[[#This Row],[sheet]],Prg!$A$7:$F$31,6,FALSE)=Prg!$O$2,VLOOKUP(Table1[[#This Row],[sheet]],Prg!$A$7:$F$31,6,FALSE)=Prg!$O$3),"Yes","No")</f>
        <v>No</v>
      </c>
      <c r="AB3201" s="66">
        <v>2026</v>
      </c>
      <c r="AC3201" s="72">
        <v>19</v>
      </c>
      <c r="AD3201" s="66">
        <f ca="1">IF(ISERROR(VLOOKUP(Table1[[#This Row],[item]],INDIRECT("'"&amp;Table1[[#This Row],[sheet]]&amp;"'!$A$8:$T$42"),Table1[[#This Row],[r]],FALSE)),"",VLOOKUP(Table1[[#This Row],[item]],INDIRECT("'"&amp;Table1[[#This Row],[sheet]]&amp;"'!$A$8:$T$42"),Table1[[#This Row],[r]],FALSE))</f>
        <v>0</v>
      </c>
      <c r="AE3201" s="72" t="str">
        <f>IF(VLOOKUP(Table1[[#This Row],[sheet]],Prg!$A$7:$J$31,10,FALSE)="","",VLOOKUP(Table1[[#This Row],[sheet]],Prg!$A$7:$J$31,10,FALSE)*1)</f>
        <v/>
      </c>
      <c r="AF3201" s="72">
        <f>VLOOKUP(Table1[[#This Row],[sheet]],Prg!$A$7:$J$31,5,FALSE)</f>
        <v>0</v>
      </c>
      <c r="AG3201" s="72">
        <f>ROW()</f>
        <v>3201</v>
      </c>
    </row>
    <row r="3202" spans="24:33" hidden="1" x14ac:dyDescent="0.3">
      <c r="X3202" s="66">
        <v>18</v>
      </c>
      <c r="Y3202" s="66" t="s">
        <v>501</v>
      </c>
      <c r="Z3202" s="66" t="s">
        <v>23</v>
      </c>
      <c r="AA3202" s="66" t="str">
        <f>IF(OR(VLOOKUP(Table1[[#This Row],[sheet]],Prg!$A$7:$F$31,6,FALSE)=Prg!$O$2,VLOOKUP(Table1[[#This Row],[sheet]],Prg!$A$7:$F$31,6,FALSE)=Prg!$O$3),"Yes","No")</f>
        <v>No</v>
      </c>
      <c r="AB3202" s="66">
        <v>2026</v>
      </c>
      <c r="AC3202" s="72">
        <v>19</v>
      </c>
      <c r="AD3202" s="66">
        <f ca="1">IF(ISERROR(VLOOKUP(Table1[[#This Row],[item]],INDIRECT("'"&amp;Table1[[#This Row],[sheet]]&amp;"'!$A$8:$T$42"),Table1[[#This Row],[r]],FALSE)),"",VLOOKUP(Table1[[#This Row],[item]],INDIRECT("'"&amp;Table1[[#This Row],[sheet]]&amp;"'!$A$8:$T$42"),Table1[[#This Row],[r]],FALSE))</f>
        <v>0</v>
      </c>
      <c r="AE3202" s="72" t="str">
        <f>IF(VLOOKUP(Table1[[#This Row],[sheet]],Prg!$A$7:$J$31,10,FALSE)="","",VLOOKUP(Table1[[#This Row],[sheet]],Prg!$A$7:$J$31,10,FALSE)*1)</f>
        <v/>
      </c>
      <c r="AF3202" s="72">
        <f>VLOOKUP(Table1[[#This Row],[sheet]],Prg!$A$7:$J$31,5,FALSE)</f>
        <v>0</v>
      </c>
      <c r="AG3202" s="72">
        <f>ROW()</f>
        <v>3202</v>
      </c>
    </row>
    <row r="3203" spans="24:33" hidden="1" x14ac:dyDescent="0.3">
      <c r="X3203" s="66">
        <v>18</v>
      </c>
      <c r="Y3203" s="66" t="s">
        <v>502</v>
      </c>
      <c r="Z3203" s="66" t="s">
        <v>467</v>
      </c>
      <c r="AA3203" s="66" t="str">
        <f>IF(OR(VLOOKUP(Table1[[#This Row],[sheet]],Prg!$A$7:$F$31,6,FALSE)=Prg!$O$2,VLOOKUP(Table1[[#This Row],[sheet]],Prg!$A$7:$F$31,6,FALSE)=Prg!$O$3),"Yes","No")</f>
        <v>No</v>
      </c>
      <c r="AB3203" s="66">
        <v>2026</v>
      </c>
      <c r="AC3203" s="72">
        <v>19</v>
      </c>
      <c r="AD3203" s="66">
        <f ca="1">IF(ISERROR(VLOOKUP(Table1[[#This Row],[item]],INDIRECT("'"&amp;Table1[[#This Row],[sheet]]&amp;"'!$A$8:$T$42"),Table1[[#This Row],[r]],FALSE)),"",VLOOKUP(Table1[[#This Row],[item]],INDIRECT("'"&amp;Table1[[#This Row],[sheet]]&amp;"'!$A$8:$T$42"),Table1[[#This Row],[r]],FALSE))</f>
        <v>0</v>
      </c>
      <c r="AE3203" s="72" t="str">
        <f>IF(VLOOKUP(Table1[[#This Row],[sheet]],Prg!$A$7:$J$31,10,FALSE)="","",VLOOKUP(Table1[[#This Row],[sheet]],Prg!$A$7:$J$31,10,FALSE)*1)</f>
        <v/>
      </c>
      <c r="AF3203" s="72">
        <f>VLOOKUP(Table1[[#This Row],[sheet]],Prg!$A$7:$J$31,5,FALSE)</f>
        <v>0</v>
      </c>
      <c r="AG3203" s="72">
        <f>ROW()</f>
        <v>3203</v>
      </c>
    </row>
    <row r="3204" spans="24:33" hidden="1" x14ac:dyDescent="0.3">
      <c r="X3204" s="66">
        <v>18</v>
      </c>
      <c r="Y3204" s="66" t="s">
        <v>473</v>
      </c>
      <c r="Z3204" s="66" t="s">
        <v>1</v>
      </c>
      <c r="AA3204" s="66" t="str">
        <f>IF(OR(VLOOKUP(Table1[[#This Row],[sheet]],Prg!$A$7:$F$31,6,FALSE)=Prg!$O$2,VLOOKUP(Table1[[#This Row],[sheet]],Prg!$A$7:$F$31,6,FALSE)=Prg!$O$3),"Yes","No")</f>
        <v>No</v>
      </c>
      <c r="AB3204" s="66">
        <v>2026</v>
      </c>
      <c r="AC3204" s="72">
        <v>19</v>
      </c>
      <c r="AD3204" s="66">
        <f ca="1">IF(ISERROR(VLOOKUP(Table1[[#This Row],[item]],INDIRECT("'"&amp;Table1[[#This Row],[sheet]]&amp;"'!$A$8:$T$42"),Table1[[#This Row],[r]],FALSE)),"",VLOOKUP(Table1[[#This Row],[item]],INDIRECT("'"&amp;Table1[[#This Row],[sheet]]&amp;"'!$A$8:$T$42"),Table1[[#This Row],[r]],FALSE))</f>
        <v>0</v>
      </c>
      <c r="AE3204" s="72" t="str">
        <f>IF(VLOOKUP(Table1[[#This Row],[sheet]],Prg!$A$7:$J$31,10,FALSE)="","",VLOOKUP(Table1[[#This Row],[sheet]],Prg!$A$7:$J$31,10,FALSE)*1)</f>
        <v/>
      </c>
      <c r="AF3204" s="72">
        <f>VLOOKUP(Table1[[#This Row],[sheet]],Prg!$A$7:$J$31,5,FALSE)</f>
        <v>0</v>
      </c>
      <c r="AG3204" s="72">
        <f>ROW()</f>
        <v>3204</v>
      </c>
    </row>
    <row r="3205" spans="24:33" hidden="1" x14ac:dyDescent="0.3">
      <c r="X3205" s="66">
        <v>18</v>
      </c>
      <c r="Y3205" s="66" t="s">
        <v>474</v>
      </c>
      <c r="Z3205" s="66" t="s">
        <v>24</v>
      </c>
      <c r="AA3205" s="66" t="str">
        <f>IF(OR(VLOOKUP(Table1[[#This Row],[sheet]],Prg!$A$7:$F$31,6,FALSE)=Prg!$O$2,VLOOKUP(Table1[[#This Row],[sheet]],Prg!$A$7:$F$31,6,FALSE)=Prg!$O$3),"Yes","No")</f>
        <v>No</v>
      </c>
      <c r="AB3205" s="66">
        <v>2026</v>
      </c>
      <c r="AC3205" s="72">
        <v>19</v>
      </c>
      <c r="AD3205" s="66">
        <f ca="1">IF(ISERROR(VLOOKUP(Table1[[#This Row],[item]],INDIRECT("'"&amp;Table1[[#This Row],[sheet]]&amp;"'!$A$8:$T$42"),Table1[[#This Row],[r]],FALSE)),"",VLOOKUP(Table1[[#This Row],[item]],INDIRECT("'"&amp;Table1[[#This Row],[sheet]]&amp;"'!$A$8:$T$42"),Table1[[#This Row],[r]],FALSE))</f>
        <v>0</v>
      </c>
      <c r="AE3205" s="72" t="str">
        <f>IF(VLOOKUP(Table1[[#This Row],[sheet]],Prg!$A$7:$J$31,10,FALSE)="","",VLOOKUP(Table1[[#This Row],[sheet]],Prg!$A$7:$J$31,10,FALSE)*1)</f>
        <v/>
      </c>
      <c r="AF3205" s="72">
        <f>VLOOKUP(Table1[[#This Row],[sheet]],Prg!$A$7:$J$31,5,FALSE)</f>
        <v>0</v>
      </c>
      <c r="AG3205" s="72">
        <f>ROW()</f>
        <v>3205</v>
      </c>
    </row>
    <row r="3206" spans="24:33" hidden="1" x14ac:dyDescent="0.3">
      <c r="X3206" s="66">
        <v>18</v>
      </c>
      <c r="Y3206" s="66" t="s">
        <v>477</v>
      </c>
      <c r="Z3206" s="66" t="s">
        <v>25</v>
      </c>
      <c r="AA3206" s="66" t="str">
        <f>IF(OR(VLOOKUP(Table1[[#This Row],[sheet]],Prg!$A$7:$F$31,6,FALSE)=Prg!$O$2,VLOOKUP(Table1[[#This Row],[sheet]],Prg!$A$7:$F$31,6,FALSE)=Prg!$O$3),"Yes","No")</f>
        <v>No</v>
      </c>
      <c r="AB3206" s="66">
        <v>2026</v>
      </c>
      <c r="AC3206" s="72">
        <v>19</v>
      </c>
      <c r="AD3206" s="66">
        <f ca="1">IF(ISERROR(VLOOKUP(Table1[[#This Row],[item]],INDIRECT("'"&amp;Table1[[#This Row],[sheet]]&amp;"'!$A$8:$T$42"),Table1[[#This Row],[r]],FALSE)),"",VLOOKUP(Table1[[#This Row],[item]],INDIRECT("'"&amp;Table1[[#This Row],[sheet]]&amp;"'!$A$8:$T$42"),Table1[[#This Row],[r]],FALSE))</f>
        <v>0</v>
      </c>
      <c r="AE3206" s="72" t="str">
        <f>IF(VLOOKUP(Table1[[#This Row],[sheet]],Prg!$A$7:$J$31,10,FALSE)="","",VLOOKUP(Table1[[#This Row],[sheet]],Prg!$A$7:$J$31,10,FALSE)*1)</f>
        <v/>
      </c>
      <c r="AF3206" s="72">
        <f>VLOOKUP(Table1[[#This Row],[sheet]],Prg!$A$7:$J$31,5,FALSE)</f>
        <v>0</v>
      </c>
      <c r="AG3206" s="72">
        <f>ROW()</f>
        <v>3206</v>
      </c>
    </row>
    <row r="3207" spans="24:33" hidden="1" x14ac:dyDescent="0.3">
      <c r="X3207" s="66">
        <v>18</v>
      </c>
      <c r="Y3207" s="66" t="s">
        <v>478</v>
      </c>
      <c r="Z3207" s="66" t="s">
        <v>26</v>
      </c>
      <c r="AA3207" s="66" t="str">
        <f>IF(OR(VLOOKUP(Table1[[#This Row],[sheet]],Prg!$A$7:$F$31,6,FALSE)=Prg!$O$2,VLOOKUP(Table1[[#This Row],[sheet]],Prg!$A$7:$F$31,6,FALSE)=Prg!$O$3),"Yes","No")</f>
        <v>No</v>
      </c>
      <c r="AB3207" s="66">
        <v>2026</v>
      </c>
      <c r="AC3207" s="72">
        <v>19</v>
      </c>
      <c r="AD3207" s="66">
        <f ca="1">IF(ISERROR(VLOOKUP(Table1[[#This Row],[item]],INDIRECT("'"&amp;Table1[[#This Row],[sheet]]&amp;"'!$A$8:$T$42"),Table1[[#This Row],[r]],FALSE)),"",VLOOKUP(Table1[[#This Row],[item]],INDIRECT("'"&amp;Table1[[#This Row],[sheet]]&amp;"'!$A$8:$T$42"),Table1[[#This Row],[r]],FALSE))</f>
        <v>0</v>
      </c>
      <c r="AE3207" s="72" t="str">
        <f>IF(VLOOKUP(Table1[[#This Row],[sheet]],Prg!$A$7:$J$31,10,FALSE)="","",VLOOKUP(Table1[[#This Row],[sheet]],Prg!$A$7:$J$31,10,FALSE)*1)</f>
        <v/>
      </c>
      <c r="AF3207" s="72">
        <f>VLOOKUP(Table1[[#This Row],[sheet]],Prg!$A$7:$J$31,5,FALSE)</f>
        <v>0</v>
      </c>
      <c r="AG3207" s="72">
        <f>ROW()</f>
        <v>3207</v>
      </c>
    </row>
    <row r="3208" spans="24:33" hidden="1" x14ac:dyDescent="0.3">
      <c r="X3208" s="66">
        <v>18</v>
      </c>
      <c r="Y3208" s="66" t="s">
        <v>479</v>
      </c>
      <c r="Z3208" s="66" t="s">
        <v>27</v>
      </c>
      <c r="AA3208" s="66" t="str">
        <f>IF(OR(VLOOKUP(Table1[[#This Row],[sheet]],Prg!$A$7:$F$31,6,FALSE)=Prg!$O$2,VLOOKUP(Table1[[#This Row],[sheet]],Prg!$A$7:$F$31,6,FALSE)=Prg!$O$3),"Yes","No")</f>
        <v>No</v>
      </c>
      <c r="AB3208" s="66">
        <v>2026</v>
      </c>
      <c r="AC3208" s="72">
        <v>19</v>
      </c>
      <c r="AD3208" s="66">
        <f ca="1">IF(ISERROR(VLOOKUP(Table1[[#This Row],[item]],INDIRECT("'"&amp;Table1[[#This Row],[sheet]]&amp;"'!$A$8:$T$42"),Table1[[#This Row],[r]],FALSE)),"",VLOOKUP(Table1[[#This Row],[item]],INDIRECT("'"&amp;Table1[[#This Row],[sheet]]&amp;"'!$A$8:$T$42"),Table1[[#This Row],[r]],FALSE))</f>
        <v>0</v>
      </c>
      <c r="AE3208" s="72" t="str">
        <f>IF(VLOOKUP(Table1[[#This Row],[sheet]],Prg!$A$7:$J$31,10,FALSE)="","",VLOOKUP(Table1[[#This Row],[sheet]],Prg!$A$7:$J$31,10,FALSE)*1)</f>
        <v/>
      </c>
      <c r="AF3208" s="72">
        <f>VLOOKUP(Table1[[#This Row],[sheet]],Prg!$A$7:$J$31,5,FALSE)</f>
        <v>0</v>
      </c>
      <c r="AG3208" s="72">
        <f>ROW()</f>
        <v>3208</v>
      </c>
    </row>
    <row r="3209" spans="24:33" hidden="1" x14ac:dyDescent="0.3">
      <c r="X3209" s="66">
        <v>18</v>
      </c>
      <c r="Y3209" s="66" t="s">
        <v>475</v>
      </c>
      <c r="Z3209" s="66" t="s">
        <v>28</v>
      </c>
      <c r="AA3209" s="66" t="str">
        <f>IF(OR(VLOOKUP(Table1[[#This Row],[sheet]],Prg!$A$7:$F$31,6,FALSE)=Prg!$O$2,VLOOKUP(Table1[[#This Row],[sheet]],Prg!$A$7:$F$31,6,FALSE)=Prg!$O$3),"Yes","No")</f>
        <v>No</v>
      </c>
      <c r="AB3209" s="66">
        <v>2026</v>
      </c>
      <c r="AC3209" s="72">
        <v>19</v>
      </c>
      <c r="AD3209" s="66">
        <f ca="1">IF(ISERROR(VLOOKUP(Table1[[#This Row],[item]],INDIRECT("'"&amp;Table1[[#This Row],[sheet]]&amp;"'!$A$8:$T$42"),Table1[[#This Row],[r]],FALSE)),"",VLOOKUP(Table1[[#This Row],[item]],INDIRECT("'"&amp;Table1[[#This Row],[sheet]]&amp;"'!$A$8:$T$42"),Table1[[#This Row],[r]],FALSE))</f>
        <v>0</v>
      </c>
      <c r="AE3209" s="72" t="str">
        <f>IF(VLOOKUP(Table1[[#This Row],[sheet]],Prg!$A$7:$J$31,10,FALSE)="","",VLOOKUP(Table1[[#This Row],[sheet]],Prg!$A$7:$J$31,10,FALSE)*1)</f>
        <v/>
      </c>
      <c r="AF3209" s="72">
        <f>VLOOKUP(Table1[[#This Row],[sheet]],Prg!$A$7:$J$31,5,FALSE)</f>
        <v>0</v>
      </c>
      <c r="AG3209" s="72">
        <f>ROW()</f>
        <v>3209</v>
      </c>
    </row>
    <row r="3210" spans="24:33" hidden="1" x14ac:dyDescent="0.3">
      <c r="X3210" s="66">
        <v>18</v>
      </c>
      <c r="Y3210" s="66" t="s">
        <v>480</v>
      </c>
      <c r="Z3210" s="66" t="s">
        <v>29</v>
      </c>
      <c r="AA3210" s="66" t="str">
        <f>IF(OR(VLOOKUP(Table1[[#This Row],[sheet]],Prg!$A$7:$F$31,6,FALSE)=Prg!$O$2,VLOOKUP(Table1[[#This Row],[sheet]],Prg!$A$7:$F$31,6,FALSE)=Prg!$O$3),"Yes","No")</f>
        <v>No</v>
      </c>
      <c r="AB3210" s="66">
        <v>2026</v>
      </c>
      <c r="AC3210" s="72">
        <v>19</v>
      </c>
      <c r="AD3210" s="66">
        <f ca="1">IF(ISERROR(VLOOKUP(Table1[[#This Row],[item]],INDIRECT("'"&amp;Table1[[#This Row],[sheet]]&amp;"'!$A$8:$T$42"),Table1[[#This Row],[r]],FALSE)),"",VLOOKUP(Table1[[#This Row],[item]],INDIRECT("'"&amp;Table1[[#This Row],[sheet]]&amp;"'!$A$8:$T$42"),Table1[[#This Row],[r]],FALSE))</f>
        <v>0</v>
      </c>
      <c r="AE3210" s="72" t="str">
        <f>IF(VLOOKUP(Table1[[#This Row],[sheet]],Prg!$A$7:$J$31,10,FALSE)="","",VLOOKUP(Table1[[#This Row],[sheet]],Prg!$A$7:$J$31,10,FALSE)*1)</f>
        <v/>
      </c>
      <c r="AF3210" s="72">
        <f>VLOOKUP(Table1[[#This Row],[sheet]],Prg!$A$7:$J$31,5,FALSE)</f>
        <v>0</v>
      </c>
      <c r="AG3210" s="72">
        <f>ROW()</f>
        <v>3210</v>
      </c>
    </row>
    <row r="3211" spans="24:33" hidden="1" x14ac:dyDescent="0.3">
      <c r="X3211" s="66">
        <v>18</v>
      </c>
      <c r="Y3211" s="66" t="s">
        <v>481</v>
      </c>
      <c r="Z3211" s="66" t="s">
        <v>30</v>
      </c>
      <c r="AA3211" s="66" t="str">
        <f>IF(OR(VLOOKUP(Table1[[#This Row],[sheet]],Prg!$A$7:$F$31,6,FALSE)=Prg!$O$2,VLOOKUP(Table1[[#This Row],[sheet]],Prg!$A$7:$F$31,6,FALSE)=Prg!$O$3),"Yes","No")</f>
        <v>No</v>
      </c>
      <c r="AB3211" s="66">
        <v>2026</v>
      </c>
      <c r="AC3211" s="72">
        <v>19</v>
      </c>
      <c r="AD3211" s="66">
        <f ca="1">IF(ISERROR(VLOOKUP(Table1[[#This Row],[item]],INDIRECT("'"&amp;Table1[[#This Row],[sheet]]&amp;"'!$A$8:$T$42"),Table1[[#This Row],[r]],FALSE)),"",VLOOKUP(Table1[[#This Row],[item]],INDIRECT("'"&amp;Table1[[#This Row],[sheet]]&amp;"'!$A$8:$T$42"),Table1[[#This Row],[r]],FALSE))</f>
        <v>0</v>
      </c>
      <c r="AE3211" s="72" t="str">
        <f>IF(VLOOKUP(Table1[[#This Row],[sheet]],Prg!$A$7:$J$31,10,FALSE)="","",VLOOKUP(Table1[[#This Row],[sheet]],Prg!$A$7:$J$31,10,FALSE)*1)</f>
        <v/>
      </c>
      <c r="AF3211" s="72">
        <f>VLOOKUP(Table1[[#This Row],[sheet]],Prg!$A$7:$J$31,5,FALSE)</f>
        <v>0</v>
      </c>
      <c r="AG3211" s="72">
        <f>ROW()</f>
        <v>3211</v>
      </c>
    </row>
    <row r="3212" spans="24:33" hidden="1" x14ac:dyDescent="0.3">
      <c r="X3212" s="66">
        <v>18</v>
      </c>
      <c r="Y3212" s="66" t="s">
        <v>482</v>
      </c>
      <c r="Z3212" s="66" t="s">
        <v>27</v>
      </c>
      <c r="AA3212" s="66" t="str">
        <f>IF(OR(VLOOKUP(Table1[[#This Row],[sheet]],Prg!$A$7:$F$31,6,FALSE)=Prg!$O$2,VLOOKUP(Table1[[#This Row],[sheet]],Prg!$A$7:$F$31,6,FALSE)=Prg!$O$3),"Yes","No")</f>
        <v>No</v>
      </c>
      <c r="AB3212" s="66">
        <v>2026</v>
      </c>
      <c r="AC3212" s="72">
        <v>19</v>
      </c>
      <c r="AD3212" s="66">
        <f ca="1">IF(ISERROR(VLOOKUP(Table1[[#This Row],[item]],INDIRECT("'"&amp;Table1[[#This Row],[sheet]]&amp;"'!$A$8:$T$42"),Table1[[#This Row],[r]],FALSE)),"",VLOOKUP(Table1[[#This Row],[item]],INDIRECT("'"&amp;Table1[[#This Row],[sheet]]&amp;"'!$A$8:$T$42"),Table1[[#This Row],[r]],FALSE))</f>
        <v>0</v>
      </c>
      <c r="AE3212" s="72" t="str">
        <f>IF(VLOOKUP(Table1[[#This Row],[sheet]],Prg!$A$7:$J$31,10,FALSE)="","",VLOOKUP(Table1[[#This Row],[sheet]],Prg!$A$7:$J$31,10,FALSE)*1)</f>
        <v/>
      </c>
      <c r="AF3212" s="72">
        <f>VLOOKUP(Table1[[#This Row],[sheet]],Prg!$A$7:$J$31,5,FALSE)</f>
        <v>0</v>
      </c>
      <c r="AG3212" s="72">
        <f>ROW()</f>
        <v>3212</v>
      </c>
    </row>
    <row r="3213" spans="24:33" hidden="1" x14ac:dyDescent="0.3">
      <c r="X3213" s="66">
        <v>18</v>
      </c>
      <c r="Y3213" s="66" t="s">
        <v>476</v>
      </c>
      <c r="Z3213" s="66" t="s">
        <v>469</v>
      </c>
      <c r="AA3213" s="66" t="str">
        <f>IF(OR(VLOOKUP(Table1[[#This Row],[sheet]],Prg!$A$7:$F$31,6,FALSE)=Prg!$O$2,VLOOKUP(Table1[[#This Row],[sheet]],Prg!$A$7:$F$31,6,FALSE)=Prg!$O$3),"Yes","No")</f>
        <v>No</v>
      </c>
      <c r="AB3213" s="66">
        <v>2026</v>
      </c>
      <c r="AC3213" s="72">
        <v>19</v>
      </c>
      <c r="AD3213" s="66">
        <f ca="1">IF(ISERROR(VLOOKUP(Table1[[#This Row],[item]],INDIRECT("'"&amp;Table1[[#This Row],[sheet]]&amp;"'!$A$8:$T$42"),Table1[[#This Row],[r]],FALSE)),"",VLOOKUP(Table1[[#This Row],[item]],INDIRECT("'"&amp;Table1[[#This Row],[sheet]]&amp;"'!$A$8:$T$42"),Table1[[#This Row],[r]],FALSE))</f>
        <v>0</v>
      </c>
      <c r="AE3213" s="72" t="str">
        <f>IF(VLOOKUP(Table1[[#This Row],[sheet]],Prg!$A$7:$J$31,10,FALSE)="","",VLOOKUP(Table1[[#This Row],[sheet]],Prg!$A$7:$J$31,10,FALSE)*1)</f>
        <v/>
      </c>
      <c r="AF3213" s="72">
        <f>VLOOKUP(Table1[[#This Row],[sheet]],Prg!$A$7:$J$31,5,FALSE)</f>
        <v>0</v>
      </c>
      <c r="AG3213" s="72">
        <f>ROW()</f>
        <v>3213</v>
      </c>
    </row>
    <row r="3214" spans="24:33" hidden="1" x14ac:dyDescent="0.3">
      <c r="X3214" s="66">
        <v>18</v>
      </c>
      <c r="Y3214" s="66" t="s">
        <v>483</v>
      </c>
      <c r="Z3214" s="66" t="s">
        <v>470</v>
      </c>
      <c r="AA3214" s="66" t="str">
        <f>IF(OR(VLOOKUP(Table1[[#This Row],[sheet]],Prg!$A$7:$F$31,6,FALSE)=Prg!$O$2,VLOOKUP(Table1[[#This Row],[sheet]],Prg!$A$7:$F$31,6,FALSE)=Prg!$O$3),"Yes","No")</f>
        <v>No</v>
      </c>
      <c r="AB3214" s="66">
        <v>2026</v>
      </c>
      <c r="AC3214" s="72">
        <v>19</v>
      </c>
      <c r="AD3214" s="66">
        <f ca="1">IF(ISERROR(VLOOKUP(Table1[[#This Row],[item]],INDIRECT("'"&amp;Table1[[#This Row],[sheet]]&amp;"'!$A$8:$T$42"),Table1[[#This Row],[r]],FALSE)),"",VLOOKUP(Table1[[#This Row],[item]],INDIRECT("'"&amp;Table1[[#This Row],[sheet]]&amp;"'!$A$8:$T$42"),Table1[[#This Row],[r]],FALSE))</f>
        <v>0</v>
      </c>
      <c r="AE3214" s="72" t="str">
        <f>IF(VLOOKUP(Table1[[#This Row],[sheet]],Prg!$A$7:$J$31,10,FALSE)="","",VLOOKUP(Table1[[#This Row],[sheet]],Prg!$A$7:$J$31,10,FALSE)*1)</f>
        <v/>
      </c>
      <c r="AF3214" s="72">
        <f>VLOOKUP(Table1[[#This Row],[sheet]],Prg!$A$7:$J$31,5,FALSE)</f>
        <v>0</v>
      </c>
      <c r="AG3214" s="72">
        <f>ROW()</f>
        <v>3214</v>
      </c>
    </row>
    <row r="3215" spans="24:33" hidden="1" x14ac:dyDescent="0.3">
      <c r="X3215" s="66">
        <v>18</v>
      </c>
      <c r="Y3215" s="66" t="s">
        <v>484</v>
      </c>
      <c r="Z3215" s="66" t="s">
        <v>471</v>
      </c>
      <c r="AA3215" s="66" t="str">
        <f>IF(OR(VLOOKUP(Table1[[#This Row],[sheet]],Prg!$A$7:$F$31,6,FALSE)=Prg!$O$2,VLOOKUP(Table1[[#This Row],[sheet]],Prg!$A$7:$F$31,6,FALSE)=Prg!$O$3),"Yes","No")</f>
        <v>No</v>
      </c>
      <c r="AB3215" s="66">
        <v>2026</v>
      </c>
      <c r="AC3215" s="72">
        <v>19</v>
      </c>
      <c r="AD3215" s="66">
        <f ca="1">IF(ISERROR(VLOOKUP(Table1[[#This Row],[item]],INDIRECT("'"&amp;Table1[[#This Row],[sheet]]&amp;"'!$A$8:$T$42"),Table1[[#This Row],[r]],FALSE)),"",VLOOKUP(Table1[[#This Row],[item]],INDIRECT("'"&amp;Table1[[#This Row],[sheet]]&amp;"'!$A$8:$T$42"),Table1[[#This Row],[r]],FALSE))</f>
        <v>0</v>
      </c>
      <c r="AE3215" s="72" t="str">
        <f>IF(VLOOKUP(Table1[[#This Row],[sheet]],Prg!$A$7:$J$31,10,FALSE)="","",VLOOKUP(Table1[[#This Row],[sheet]],Prg!$A$7:$J$31,10,FALSE)*1)</f>
        <v/>
      </c>
      <c r="AF3215" s="72">
        <f>VLOOKUP(Table1[[#This Row],[sheet]],Prg!$A$7:$J$31,5,FALSE)</f>
        <v>0</v>
      </c>
      <c r="AG3215" s="72">
        <f>ROW()</f>
        <v>3215</v>
      </c>
    </row>
    <row r="3216" spans="24:33" hidden="1" x14ac:dyDescent="0.3">
      <c r="X3216" s="66">
        <v>18</v>
      </c>
      <c r="Y3216" s="66" t="s">
        <v>485</v>
      </c>
      <c r="Z3216" s="66" t="s">
        <v>472</v>
      </c>
      <c r="AA3216" s="66" t="str">
        <f>IF(OR(VLOOKUP(Table1[[#This Row],[sheet]],Prg!$A$7:$F$31,6,FALSE)=Prg!$O$2,VLOOKUP(Table1[[#This Row],[sheet]],Prg!$A$7:$F$31,6,FALSE)=Prg!$O$3),"Yes","No")</f>
        <v>No</v>
      </c>
      <c r="AB3216" s="66">
        <v>2026</v>
      </c>
      <c r="AC3216" s="72">
        <v>19</v>
      </c>
      <c r="AD3216" s="66">
        <f ca="1">IF(ISERROR(VLOOKUP(Table1[[#This Row],[item]],INDIRECT("'"&amp;Table1[[#This Row],[sheet]]&amp;"'!$A$8:$T$42"),Table1[[#This Row],[r]],FALSE)),"",VLOOKUP(Table1[[#This Row],[item]],INDIRECT("'"&amp;Table1[[#This Row],[sheet]]&amp;"'!$A$8:$T$42"),Table1[[#This Row],[r]],FALSE))</f>
        <v>0</v>
      </c>
      <c r="AE3216" s="72" t="str">
        <f>IF(VLOOKUP(Table1[[#This Row],[sheet]],Prg!$A$7:$J$31,10,FALSE)="","",VLOOKUP(Table1[[#This Row],[sheet]],Prg!$A$7:$J$31,10,FALSE)*1)</f>
        <v/>
      </c>
      <c r="AF3216" s="72">
        <f>VLOOKUP(Table1[[#This Row],[sheet]],Prg!$A$7:$J$31,5,FALSE)</f>
        <v>0</v>
      </c>
      <c r="AG3216" s="72">
        <f>ROW()</f>
        <v>3216</v>
      </c>
    </row>
    <row r="3217" spans="24:33" hidden="1" x14ac:dyDescent="0.3">
      <c r="X3217" s="66">
        <v>18</v>
      </c>
      <c r="Y3217" s="66" t="s">
        <v>486</v>
      </c>
      <c r="Z3217" s="66" t="s">
        <v>31</v>
      </c>
      <c r="AA3217" s="66" t="str">
        <f>IF(OR(VLOOKUP(Table1[[#This Row],[sheet]],Prg!$A$7:$F$31,6,FALSE)=Prg!$O$2,VLOOKUP(Table1[[#This Row],[sheet]],Prg!$A$7:$F$31,6,FALSE)=Prg!$O$3),"Yes","No")</f>
        <v>No</v>
      </c>
      <c r="AB3217" s="66">
        <v>2026</v>
      </c>
      <c r="AC3217" s="72">
        <v>19</v>
      </c>
      <c r="AD3217" s="66">
        <f ca="1">IF(ISERROR(VLOOKUP(Table1[[#This Row],[item]],INDIRECT("'"&amp;Table1[[#This Row],[sheet]]&amp;"'!$A$8:$T$42"),Table1[[#This Row],[r]],FALSE)),"",VLOOKUP(Table1[[#This Row],[item]],INDIRECT("'"&amp;Table1[[#This Row],[sheet]]&amp;"'!$A$8:$T$42"),Table1[[#This Row],[r]],FALSE))</f>
        <v>0</v>
      </c>
      <c r="AE3217" s="72" t="str">
        <f>IF(VLOOKUP(Table1[[#This Row],[sheet]],Prg!$A$7:$J$31,10,FALSE)="","",VLOOKUP(Table1[[#This Row],[sheet]],Prg!$A$7:$J$31,10,FALSE)*1)</f>
        <v/>
      </c>
      <c r="AF3217" s="72">
        <f>VLOOKUP(Table1[[#This Row],[sheet]],Prg!$A$7:$J$31,5,FALSE)</f>
        <v>0</v>
      </c>
      <c r="AG3217" s="72">
        <f>ROW()</f>
        <v>3217</v>
      </c>
    </row>
    <row r="3218" spans="24:33" hidden="1" x14ac:dyDescent="0.3">
      <c r="X3218" s="66">
        <v>18</v>
      </c>
      <c r="Y3218" s="70" t="s">
        <v>487</v>
      </c>
      <c r="Z3218" s="70" t="s">
        <v>12</v>
      </c>
      <c r="AA3218" s="70" t="str">
        <f>IF(OR(VLOOKUP(Table1[[#This Row],[sheet]],Prg!$A$7:$F$31,6,FALSE)=Prg!$O$2,VLOOKUP(Table1[[#This Row],[sheet]],Prg!$A$7:$F$31,6,FALSE)=Prg!$O$3),"Yes","No")</f>
        <v>No</v>
      </c>
      <c r="AB3218" s="70" t="s">
        <v>2</v>
      </c>
      <c r="AC3218" s="72">
        <v>20</v>
      </c>
      <c r="AD3218" s="66">
        <f ca="1">IF(ISERROR(VLOOKUP(Table1[[#This Row],[item]],INDIRECT("'"&amp;Table1[[#This Row],[sheet]]&amp;"'!$A$8:$T$42"),Table1[[#This Row],[r]],FALSE)),"",VLOOKUP(Table1[[#This Row],[item]],INDIRECT("'"&amp;Table1[[#This Row],[sheet]]&amp;"'!$A$8:$T$42"),Table1[[#This Row],[r]],FALSE))</f>
        <v>0</v>
      </c>
      <c r="AE3218" s="72" t="str">
        <f>IF(VLOOKUP(Table1[[#This Row],[sheet]],Prg!$A$7:$J$31,10,FALSE)="","",VLOOKUP(Table1[[#This Row],[sheet]],Prg!$A$7:$J$31,10,FALSE)*1)</f>
        <v/>
      </c>
      <c r="AF3218" s="72">
        <f>VLOOKUP(Table1[[#This Row],[sheet]],Prg!$A$7:$J$31,5,FALSE)</f>
        <v>0</v>
      </c>
      <c r="AG3218" s="72">
        <f>ROW()</f>
        <v>3218</v>
      </c>
    </row>
    <row r="3219" spans="24:33" hidden="1" x14ac:dyDescent="0.3">
      <c r="X3219" s="66">
        <v>18</v>
      </c>
      <c r="Y3219" s="66" t="s">
        <v>488</v>
      </c>
      <c r="Z3219" s="66" t="s">
        <v>13</v>
      </c>
      <c r="AA3219" s="66" t="str">
        <f>IF(OR(VLOOKUP(Table1[[#This Row],[sheet]],Prg!$A$7:$F$31,6,FALSE)=Prg!$O$2,VLOOKUP(Table1[[#This Row],[sheet]],Prg!$A$7:$F$31,6,FALSE)=Prg!$O$3),"Yes","No")</f>
        <v>No</v>
      </c>
      <c r="AB3219" s="66" t="s">
        <v>2</v>
      </c>
      <c r="AC3219" s="72">
        <v>20</v>
      </c>
      <c r="AD3219" s="66">
        <f ca="1">IF(ISERROR(VLOOKUP(Table1[[#This Row],[item]],INDIRECT("'"&amp;Table1[[#This Row],[sheet]]&amp;"'!$A$8:$T$42"),Table1[[#This Row],[r]],FALSE)),"",VLOOKUP(Table1[[#This Row],[item]],INDIRECT("'"&amp;Table1[[#This Row],[sheet]]&amp;"'!$A$8:$T$42"),Table1[[#This Row],[r]],FALSE))</f>
        <v>0</v>
      </c>
      <c r="AE3219" s="72" t="str">
        <f>IF(VLOOKUP(Table1[[#This Row],[sheet]],Prg!$A$7:$J$31,10,FALSE)="","",VLOOKUP(Table1[[#This Row],[sheet]],Prg!$A$7:$J$31,10,FALSE)*1)</f>
        <v/>
      </c>
      <c r="AF3219" s="72">
        <f>VLOOKUP(Table1[[#This Row],[sheet]],Prg!$A$7:$J$31,5,FALSE)</f>
        <v>0</v>
      </c>
      <c r="AG3219" s="72">
        <f>ROW()</f>
        <v>3219</v>
      </c>
    </row>
    <row r="3220" spans="24:33" hidden="1" x14ac:dyDescent="0.3">
      <c r="X3220" s="66">
        <v>18</v>
      </c>
      <c r="Y3220" s="66" t="s">
        <v>489</v>
      </c>
      <c r="Z3220" s="66" t="s">
        <v>14</v>
      </c>
      <c r="AA3220" s="66" t="str">
        <f>IF(OR(VLOOKUP(Table1[[#This Row],[sheet]],Prg!$A$7:$F$31,6,FALSE)=Prg!$O$2,VLOOKUP(Table1[[#This Row],[sheet]],Prg!$A$7:$F$31,6,FALSE)=Prg!$O$3),"Yes","No")</f>
        <v>No</v>
      </c>
      <c r="AB3220" s="66" t="s">
        <v>2</v>
      </c>
      <c r="AC3220" s="72">
        <v>20</v>
      </c>
      <c r="AD3220" s="66">
        <f ca="1">IF(ISERROR(VLOOKUP(Table1[[#This Row],[item]],INDIRECT("'"&amp;Table1[[#This Row],[sheet]]&amp;"'!$A$8:$T$42"),Table1[[#This Row],[r]],FALSE)),"",VLOOKUP(Table1[[#This Row],[item]],INDIRECT("'"&amp;Table1[[#This Row],[sheet]]&amp;"'!$A$8:$T$42"),Table1[[#This Row],[r]],FALSE))</f>
        <v>0</v>
      </c>
      <c r="AE3220" s="72" t="str">
        <f>IF(VLOOKUP(Table1[[#This Row],[sheet]],Prg!$A$7:$J$31,10,FALSE)="","",VLOOKUP(Table1[[#This Row],[sheet]],Prg!$A$7:$J$31,10,FALSE)*1)</f>
        <v/>
      </c>
      <c r="AF3220" s="72">
        <f>VLOOKUP(Table1[[#This Row],[sheet]],Prg!$A$7:$J$31,5,FALSE)</f>
        <v>0</v>
      </c>
      <c r="AG3220" s="72">
        <f>ROW()</f>
        <v>3220</v>
      </c>
    </row>
    <row r="3221" spans="24:33" hidden="1" x14ac:dyDescent="0.3">
      <c r="X3221" s="66">
        <v>18</v>
      </c>
      <c r="Y3221" s="66" t="s">
        <v>490</v>
      </c>
      <c r="Z3221" s="66" t="s">
        <v>464</v>
      </c>
      <c r="AA3221" s="66" t="str">
        <f>IF(OR(VLOOKUP(Table1[[#This Row],[sheet]],Prg!$A$7:$F$31,6,FALSE)=Prg!$O$2,VLOOKUP(Table1[[#This Row],[sheet]],Prg!$A$7:$F$31,6,FALSE)=Prg!$O$3),"Yes","No")</f>
        <v>No</v>
      </c>
      <c r="AB3221" s="66" t="s">
        <v>2</v>
      </c>
      <c r="AC3221" s="72">
        <v>20</v>
      </c>
      <c r="AD3221" s="66">
        <f ca="1">IF(ISERROR(VLOOKUP(Table1[[#This Row],[item]],INDIRECT("'"&amp;Table1[[#This Row],[sheet]]&amp;"'!$A$8:$T$42"),Table1[[#This Row],[r]],FALSE)),"",VLOOKUP(Table1[[#This Row],[item]],INDIRECT("'"&amp;Table1[[#This Row],[sheet]]&amp;"'!$A$8:$T$42"),Table1[[#This Row],[r]],FALSE))</f>
        <v>0</v>
      </c>
      <c r="AE3221" s="72" t="str">
        <f>IF(VLOOKUP(Table1[[#This Row],[sheet]],Prg!$A$7:$J$31,10,FALSE)="","",VLOOKUP(Table1[[#This Row],[sheet]],Prg!$A$7:$J$31,10,FALSE)*1)</f>
        <v/>
      </c>
      <c r="AF3221" s="72">
        <f>VLOOKUP(Table1[[#This Row],[sheet]],Prg!$A$7:$J$31,5,FALSE)</f>
        <v>0</v>
      </c>
      <c r="AG3221" s="72">
        <f>ROW()</f>
        <v>3221</v>
      </c>
    </row>
    <row r="3222" spans="24:33" hidden="1" x14ac:dyDescent="0.3">
      <c r="X3222" s="66">
        <v>18</v>
      </c>
      <c r="Y3222" s="66" t="s">
        <v>491</v>
      </c>
      <c r="Z3222" s="66" t="s">
        <v>15</v>
      </c>
      <c r="AA3222" s="66" t="str">
        <f>IF(OR(VLOOKUP(Table1[[#This Row],[sheet]],Prg!$A$7:$F$31,6,FALSE)=Prg!$O$2,VLOOKUP(Table1[[#This Row],[sheet]],Prg!$A$7:$F$31,6,FALSE)=Prg!$O$3),"Yes","No")</f>
        <v>No</v>
      </c>
      <c r="AB3222" s="66" t="s">
        <v>2</v>
      </c>
      <c r="AC3222" s="72">
        <v>20</v>
      </c>
      <c r="AD3222" s="66">
        <f ca="1">IF(ISERROR(VLOOKUP(Table1[[#This Row],[item]],INDIRECT("'"&amp;Table1[[#This Row],[sheet]]&amp;"'!$A$8:$T$42"),Table1[[#This Row],[r]],FALSE)),"",VLOOKUP(Table1[[#This Row],[item]],INDIRECT("'"&amp;Table1[[#This Row],[sheet]]&amp;"'!$A$8:$T$42"),Table1[[#This Row],[r]],FALSE))</f>
        <v>0</v>
      </c>
      <c r="AE3222" s="72" t="str">
        <f>IF(VLOOKUP(Table1[[#This Row],[sheet]],Prg!$A$7:$J$31,10,FALSE)="","",VLOOKUP(Table1[[#This Row],[sheet]],Prg!$A$7:$J$31,10,FALSE)*1)</f>
        <v/>
      </c>
      <c r="AF3222" s="72">
        <f>VLOOKUP(Table1[[#This Row],[sheet]],Prg!$A$7:$J$31,5,FALSE)</f>
        <v>0</v>
      </c>
      <c r="AG3222" s="72">
        <f>ROW()</f>
        <v>3222</v>
      </c>
    </row>
    <row r="3223" spans="24:33" hidden="1" x14ac:dyDescent="0.3">
      <c r="X3223" s="66">
        <v>18</v>
      </c>
      <c r="Y3223" s="66" t="s">
        <v>492</v>
      </c>
      <c r="Z3223" s="66" t="s">
        <v>16</v>
      </c>
      <c r="AA3223" s="66" t="str">
        <f>IF(OR(VLOOKUP(Table1[[#This Row],[sheet]],Prg!$A$7:$F$31,6,FALSE)=Prg!$O$2,VLOOKUP(Table1[[#This Row],[sheet]],Prg!$A$7:$F$31,6,FALSE)=Prg!$O$3),"Yes","No")</f>
        <v>No</v>
      </c>
      <c r="AB3223" s="66" t="s">
        <v>2</v>
      </c>
      <c r="AC3223" s="72">
        <v>20</v>
      </c>
      <c r="AD3223" s="66">
        <f ca="1">IF(ISERROR(VLOOKUP(Table1[[#This Row],[item]],INDIRECT("'"&amp;Table1[[#This Row],[sheet]]&amp;"'!$A$8:$T$42"),Table1[[#This Row],[r]],FALSE)),"",VLOOKUP(Table1[[#This Row],[item]],INDIRECT("'"&amp;Table1[[#This Row],[sheet]]&amp;"'!$A$8:$T$42"),Table1[[#This Row],[r]],FALSE))</f>
        <v>0</v>
      </c>
      <c r="AE3223" s="72" t="str">
        <f>IF(VLOOKUP(Table1[[#This Row],[sheet]],Prg!$A$7:$J$31,10,FALSE)="","",VLOOKUP(Table1[[#This Row],[sheet]],Prg!$A$7:$J$31,10,FALSE)*1)</f>
        <v/>
      </c>
      <c r="AF3223" s="72">
        <f>VLOOKUP(Table1[[#This Row],[sheet]],Prg!$A$7:$J$31,5,FALSE)</f>
        <v>0</v>
      </c>
      <c r="AG3223" s="72">
        <f>ROW()</f>
        <v>3223</v>
      </c>
    </row>
    <row r="3224" spans="24:33" hidden="1" x14ac:dyDescent="0.3">
      <c r="X3224" s="66">
        <v>18</v>
      </c>
      <c r="Y3224" s="66" t="s">
        <v>493</v>
      </c>
      <c r="Z3224" s="66" t="s">
        <v>17</v>
      </c>
      <c r="AA3224" s="66" t="str">
        <f>IF(OR(VLOOKUP(Table1[[#This Row],[sheet]],Prg!$A$7:$F$31,6,FALSE)=Prg!$O$2,VLOOKUP(Table1[[#This Row],[sheet]],Prg!$A$7:$F$31,6,FALSE)=Prg!$O$3),"Yes","No")</f>
        <v>No</v>
      </c>
      <c r="AB3224" s="66" t="s">
        <v>2</v>
      </c>
      <c r="AC3224" s="72">
        <v>20</v>
      </c>
      <c r="AD3224" s="66">
        <f ca="1">IF(ISERROR(VLOOKUP(Table1[[#This Row],[item]],INDIRECT("'"&amp;Table1[[#This Row],[sheet]]&amp;"'!$A$8:$T$42"),Table1[[#This Row],[r]],FALSE)),"",VLOOKUP(Table1[[#This Row],[item]],INDIRECT("'"&amp;Table1[[#This Row],[sheet]]&amp;"'!$A$8:$T$42"),Table1[[#This Row],[r]],FALSE))</f>
        <v>0</v>
      </c>
      <c r="AE3224" s="72" t="str">
        <f>IF(VLOOKUP(Table1[[#This Row],[sheet]],Prg!$A$7:$J$31,10,FALSE)="","",VLOOKUP(Table1[[#This Row],[sheet]],Prg!$A$7:$J$31,10,FALSE)*1)</f>
        <v/>
      </c>
      <c r="AF3224" s="72">
        <f>VLOOKUP(Table1[[#This Row],[sheet]],Prg!$A$7:$J$31,5,FALSE)</f>
        <v>0</v>
      </c>
      <c r="AG3224" s="72">
        <f>ROW()</f>
        <v>3224</v>
      </c>
    </row>
    <row r="3225" spans="24:33" hidden="1" x14ac:dyDescent="0.3">
      <c r="X3225" s="66">
        <v>18</v>
      </c>
      <c r="Y3225" s="66" t="s">
        <v>494</v>
      </c>
      <c r="Z3225" s="66" t="s">
        <v>465</v>
      </c>
      <c r="AA3225" s="66" t="str">
        <f>IF(OR(VLOOKUP(Table1[[#This Row],[sheet]],Prg!$A$7:$F$31,6,FALSE)=Prg!$O$2,VLOOKUP(Table1[[#This Row],[sheet]],Prg!$A$7:$F$31,6,FALSE)=Prg!$O$3),"Yes","No")</f>
        <v>No</v>
      </c>
      <c r="AB3225" s="66" t="s">
        <v>2</v>
      </c>
      <c r="AC3225" s="72">
        <v>20</v>
      </c>
      <c r="AD3225" s="66">
        <f ca="1">IF(ISERROR(VLOOKUP(Table1[[#This Row],[item]],INDIRECT("'"&amp;Table1[[#This Row],[sheet]]&amp;"'!$A$8:$T$42"),Table1[[#This Row],[r]],FALSE)),"",VLOOKUP(Table1[[#This Row],[item]],INDIRECT("'"&amp;Table1[[#This Row],[sheet]]&amp;"'!$A$8:$T$42"),Table1[[#This Row],[r]],FALSE))</f>
        <v>0</v>
      </c>
      <c r="AE3225" s="72" t="str">
        <f>IF(VLOOKUP(Table1[[#This Row],[sheet]],Prg!$A$7:$J$31,10,FALSE)="","",VLOOKUP(Table1[[#This Row],[sheet]],Prg!$A$7:$J$31,10,FALSE)*1)</f>
        <v/>
      </c>
      <c r="AF3225" s="72">
        <f>VLOOKUP(Table1[[#This Row],[sheet]],Prg!$A$7:$J$31,5,FALSE)</f>
        <v>0</v>
      </c>
      <c r="AG3225" s="72">
        <f>ROW()</f>
        <v>3225</v>
      </c>
    </row>
    <row r="3226" spans="24:33" hidden="1" x14ac:dyDescent="0.3">
      <c r="X3226" s="66">
        <v>18</v>
      </c>
      <c r="Y3226" s="66" t="s">
        <v>495</v>
      </c>
      <c r="Z3226" s="66" t="s">
        <v>18</v>
      </c>
      <c r="AA3226" s="66" t="str">
        <f>IF(OR(VLOOKUP(Table1[[#This Row],[sheet]],Prg!$A$7:$F$31,6,FALSE)=Prg!$O$2,VLOOKUP(Table1[[#This Row],[sheet]],Prg!$A$7:$F$31,6,FALSE)=Prg!$O$3),"Yes","No")</f>
        <v>No</v>
      </c>
      <c r="AB3226" s="66" t="s">
        <v>2</v>
      </c>
      <c r="AC3226" s="72">
        <v>20</v>
      </c>
      <c r="AD3226" s="66">
        <f ca="1">IF(ISERROR(VLOOKUP(Table1[[#This Row],[item]],INDIRECT("'"&amp;Table1[[#This Row],[sheet]]&amp;"'!$A$8:$T$42"),Table1[[#This Row],[r]],FALSE)),"",VLOOKUP(Table1[[#This Row],[item]],INDIRECT("'"&amp;Table1[[#This Row],[sheet]]&amp;"'!$A$8:$T$42"),Table1[[#This Row],[r]],FALSE))</f>
        <v>0</v>
      </c>
      <c r="AE3226" s="72" t="str">
        <f>IF(VLOOKUP(Table1[[#This Row],[sheet]],Prg!$A$7:$J$31,10,FALSE)="","",VLOOKUP(Table1[[#This Row],[sheet]],Prg!$A$7:$J$31,10,FALSE)*1)</f>
        <v/>
      </c>
      <c r="AF3226" s="72">
        <f>VLOOKUP(Table1[[#This Row],[sheet]],Prg!$A$7:$J$31,5,FALSE)</f>
        <v>0</v>
      </c>
      <c r="AG3226" s="72">
        <f>ROW()</f>
        <v>3226</v>
      </c>
    </row>
    <row r="3227" spans="24:33" hidden="1" x14ac:dyDescent="0.3">
      <c r="X3227" s="66">
        <v>18</v>
      </c>
      <c r="Y3227" s="66" t="s">
        <v>496</v>
      </c>
      <c r="Z3227" s="66" t="s">
        <v>19</v>
      </c>
      <c r="AA3227" s="66" t="str">
        <f>IF(OR(VLOOKUP(Table1[[#This Row],[sheet]],Prg!$A$7:$F$31,6,FALSE)=Prg!$O$2,VLOOKUP(Table1[[#This Row],[sheet]],Prg!$A$7:$F$31,6,FALSE)=Prg!$O$3),"Yes","No")</f>
        <v>No</v>
      </c>
      <c r="AB3227" s="66" t="s">
        <v>2</v>
      </c>
      <c r="AC3227" s="72">
        <v>20</v>
      </c>
      <c r="AD3227" s="66">
        <f ca="1">IF(ISERROR(VLOOKUP(Table1[[#This Row],[item]],INDIRECT("'"&amp;Table1[[#This Row],[sheet]]&amp;"'!$A$8:$T$42"),Table1[[#This Row],[r]],FALSE)),"",VLOOKUP(Table1[[#This Row],[item]],INDIRECT("'"&amp;Table1[[#This Row],[sheet]]&amp;"'!$A$8:$T$42"),Table1[[#This Row],[r]],FALSE))</f>
        <v>0</v>
      </c>
      <c r="AE3227" s="72" t="str">
        <f>IF(VLOOKUP(Table1[[#This Row],[sheet]],Prg!$A$7:$J$31,10,FALSE)="","",VLOOKUP(Table1[[#This Row],[sheet]],Prg!$A$7:$J$31,10,FALSE)*1)</f>
        <v/>
      </c>
      <c r="AF3227" s="72">
        <f>VLOOKUP(Table1[[#This Row],[sheet]],Prg!$A$7:$J$31,5,FALSE)</f>
        <v>0</v>
      </c>
      <c r="AG3227" s="72">
        <f>ROW()</f>
        <v>3227</v>
      </c>
    </row>
    <row r="3228" spans="24:33" hidden="1" x14ac:dyDescent="0.3">
      <c r="X3228" s="66">
        <v>18</v>
      </c>
      <c r="Y3228" s="66" t="s">
        <v>497</v>
      </c>
      <c r="Z3228" s="66" t="s">
        <v>20</v>
      </c>
      <c r="AA3228" s="66" t="str">
        <f>IF(OR(VLOOKUP(Table1[[#This Row],[sheet]],Prg!$A$7:$F$31,6,FALSE)=Prg!$O$2,VLOOKUP(Table1[[#This Row],[sheet]],Prg!$A$7:$F$31,6,FALSE)=Prg!$O$3),"Yes","No")</f>
        <v>No</v>
      </c>
      <c r="AB3228" s="66" t="s">
        <v>2</v>
      </c>
      <c r="AC3228" s="72">
        <v>20</v>
      </c>
      <c r="AD3228" s="66">
        <f ca="1">IF(ISERROR(VLOOKUP(Table1[[#This Row],[item]],INDIRECT("'"&amp;Table1[[#This Row],[sheet]]&amp;"'!$A$8:$T$42"),Table1[[#This Row],[r]],FALSE)),"",VLOOKUP(Table1[[#This Row],[item]],INDIRECT("'"&amp;Table1[[#This Row],[sheet]]&amp;"'!$A$8:$T$42"),Table1[[#This Row],[r]],FALSE))</f>
        <v>0</v>
      </c>
      <c r="AE3228" s="72" t="str">
        <f>IF(VLOOKUP(Table1[[#This Row],[sheet]],Prg!$A$7:$J$31,10,FALSE)="","",VLOOKUP(Table1[[#This Row],[sheet]],Prg!$A$7:$J$31,10,FALSE)*1)</f>
        <v/>
      </c>
      <c r="AF3228" s="72">
        <f>VLOOKUP(Table1[[#This Row],[sheet]],Prg!$A$7:$J$31,5,FALSE)</f>
        <v>0</v>
      </c>
      <c r="AG3228" s="72">
        <f>ROW()</f>
        <v>3228</v>
      </c>
    </row>
    <row r="3229" spans="24:33" hidden="1" x14ac:dyDescent="0.3">
      <c r="X3229" s="66">
        <v>18</v>
      </c>
      <c r="Y3229" s="66" t="s">
        <v>498</v>
      </c>
      <c r="Z3229" s="66" t="s">
        <v>466</v>
      </c>
      <c r="AA3229" s="66" t="str">
        <f>IF(OR(VLOOKUP(Table1[[#This Row],[sheet]],Prg!$A$7:$F$31,6,FALSE)=Prg!$O$2,VLOOKUP(Table1[[#This Row],[sheet]],Prg!$A$7:$F$31,6,FALSE)=Prg!$O$3),"Yes","No")</f>
        <v>No</v>
      </c>
      <c r="AB3229" s="66" t="s">
        <v>2</v>
      </c>
      <c r="AC3229" s="72">
        <v>20</v>
      </c>
      <c r="AD3229" s="66">
        <f ca="1">IF(ISERROR(VLOOKUP(Table1[[#This Row],[item]],INDIRECT("'"&amp;Table1[[#This Row],[sheet]]&amp;"'!$A$8:$T$42"),Table1[[#This Row],[r]],FALSE)),"",VLOOKUP(Table1[[#This Row],[item]],INDIRECT("'"&amp;Table1[[#This Row],[sheet]]&amp;"'!$A$8:$T$42"),Table1[[#This Row],[r]],FALSE))</f>
        <v>0</v>
      </c>
      <c r="AE3229" s="72" t="str">
        <f>IF(VLOOKUP(Table1[[#This Row],[sheet]],Prg!$A$7:$J$31,10,FALSE)="","",VLOOKUP(Table1[[#This Row],[sheet]],Prg!$A$7:$J$31,10,FALSE)*1)</f>
        <v/>
      </c>
      <c r="AF3229" s="72">
        <f>VLOOKUP(Table1[[#This Row],[sheet]],Prg!$A$7:$J$31,5,FALSE)</f>
        <v>0</v>
      </c>
      <c r="AG3229" s="72">
        <f>ROW()</f>
        <v>3229</v>
      </c>
    </row>
    <row r="3230" spans="24:33" hidden="1" x14ac:dyDescent="0.3">
      <c r="X3230" s="66">
        <v>18</v>
      </c>
      <c r="Y3230" s="66" t="s">
        <v>499</v>
      </c>
      <c r="Z3230" s="66" t="s">
        <v>21</v>
      </c>
      <c r="AA3230" s="66" t="str">
        <f>IF(OR(VLOOKUP(Table1[[#This Row],[sheet]],Prg!$A$7:$F$31,6,FALSE)=Prg!$O$2,VLOOKUP(Table1[[#This Row],[sheet]],Prg!$A$7:$F$31,6,FALSE)=Prg!$O$3),"Yes","No")</f>
        <v>No</v>
      </c>
      <c r="AB3230" s="66" t="s">
        <v>2</v>
      </c>
      <c r="AC3230" s="72">
        <v>20</v>
      </c>
      <c r="AD3230" s="66">
        <f ca="1">IF(ISERROR(VLOOKUP(Table1[[#This Row],[item]],INDIRECT("'"&amp;Table1[[#This Row],[sheet]]&amp;"'!$A$8:$T$42"),Table1[[#This Row],[r]],FALSE)),"",VLOOKUP(Table1[[#This Row],[item]],INDIRECT("'"&amp;Table1[[#This Row],[sheet]]&amp;"'!$A$8:$T$42"),Table1[[#This Row],[r]],FALSE))</f>
        <v>0</v>
      </c>
      <c r="AE3230" s="72" t="str">
        <f>IF(VLOOKUP(Table1[[#This Row],[sheet]],Prg!$A$7:$J$31,10,FALSE)="","",VLOOKUP(Table1[[#This Row],[sheet]],Prg!$A$7:$J$31,10,FALSE)*1)</f>
        <v/>
      </c>
      <c r="AF3230" s="72">
        <f>VLOOKUP(Table1[[#This Row],[sheet]],Prg!$A$7:$J$31,5,FALSE)</f>
        <v>0</v>
      </c>
      <c r="AG3230" s="72">
        <f>ROW()</f>
        <v>3230</v>
      </c>
    </row>
    <row r="3231" spans="24:33" hidden="1" x14ac:dyDescent="0.3">
      <c r="X3231" s="66">
        <v>18</v>
      </c>
      <c r="Y3231" s="66" t="s">
        <v>500</v>
      </c>
      <c r="Z3231" s="66" t="s">
        <v>22</v>
      </c>
      <c r="AA3231" s="66" t="str">
        <f>IF(OR(VLOOKUP(Table1[[#This Row],[sheet]],Prg!$A$7:$F$31,6,FALSE)=Prg!$O$2,VLOOKUP(Table1[[#This Row],[sheet]],Prg!$A$7:$F$31,6,FALSE)=Prg!$O$3),"Yes","No")</f>
        <v>No</v>
      </c>
      <c r="AB3231" s="66" t="s">
        <v>2</v>
      </c>
      <c r="AC3231" s="72">
        <v>20</v>
      </c>
      <c r="AD3231" s="66">
        <f ca="1">IF(ISERROR(VLOOKUP(Table1[[#This Row],[item]],INDIRECT("'"&amp;Table1[[#This Row],[sheet]]&amp;"'!$A$8:$T$42"),Table1[[#This Row],[r]],FALSE)),"",VLOOKUP(Table1[[#This Row],[item]],INDIRECT("'"&amp;Table1[[#This Row],[sheet]]&amp;"'!$A$8:$T$42"),Table1[[#This Row],[r]],FALSE))</f>
        <v>0</v>
      </c>
      <c r="AE3231" s="72" t="str">
        <f>IF(VLOOKUP(Table1[[#This Row],[sheet]],Prg!$A$7:$J$31,10,FALSE)="","",VLOOKUP(Table1[[#This Row],[sheet]],Prg!$A$7:$J$31,10,FALSE)*1)</f>
        <v/>
      </c>
      <c r="AF3231" s="72">
        <f>VLOOKUP(Table1[[#This Row],[sheet]],Prg!$A$7:$J$31,5,FALSE)</f>
        <v>0</v>
      </c>
      <c r="AG3231" s="72">
        <f>ROW()</f>
        <v>3231</v>
      </c>
    </row>
    <row r="3232" spans="24:33" hidden="1" x14ac:dyDescent="0.3">
      <c r="X3232" s="66">
        <v>18</v>
      </c>
      <c r="Y3232" s="66" t="s">
        <v>501</v>
      </c>
      <c r="Z3232" s="66" t="s">
        <v>23</v>
      </c>
      <c r="AA3232" s="66" t="str">
        <f>IF(OR(VLOOKUP(Table1[[#This Row],[sheet]],Prg!$A$7:$F$31,6,FALSE)=Prg!$O$2,VLOOKUP(Table1[[#This Row],[sheet]],Prg!$A$7:$F$31,6,FALSE)=Prg!$O$3),"Yes","No")</f>
        <v>No</v>
      </c>
      <c r="AB3232" s="66" t="s">
        <v>2</v>
      </c>
      <c r="AC3232" s="72">
        <v>20</v>
      </c>
      <c r="AD3232" s="66">
        <f ca="1">IF(ISERROR(VLOOKUP(Table1[[#This Row],[item]],INDIRECT("'"&amp;Table1[[#This Row],[sheet]]&amp;"'!$A$8:$T$42"),Table1[[#This Row],[r]],FALSE)),"",VLOOKUP(Table1[[#This Row],[item]],INDIRECT("'"&amp;Table1[[#This Row],[sheet]]&amp;"'!$A$8:$T$42"),Table1[[#This Row],[r]],FALSE))</f>
        <v>0</v>
      </c>
      <c r="AE3232" s="72" t="str">
        <f>IF(VLOOKUP(Table1[[#This Row],[sheet]],Prg!$A$7:$J$31,10,FALSE)="","",VLOOKUP(Table1[[#This Row],[sheet]],Prg!$A$7:$J$31,10,FALSE)*1)</f>
        <v/>
      </c>
      <c r="AF3232" s="72">
        <f>VLOOKUP(Table1[[#This Row],[sheet]],Prg!$A$7:$J$31,5,FALSE)</f>
        <v>0</v>
      </c>
      <c r="AG3232" s="72">
        <f>ROW()</f>
        <v>3232</v>
      </c>
    </row>
    <row r="3233" spans="24:33" hidden="1" x14ac:dyDescent="0.3">
      <c r="X3233" s="66">
        <v>18</v>
      </c>
      <c r="Y3233" s="66" t="s">
        <v>502</v>
      </c>
      <c r="Z3233" s="66" t="s">
        <v>467</v>
      </c>
      <c r="AA3233" s="66" t="str">
        <f>IF(OR(VLOOKUP(Table1[[#This Row],[sheet]],Prg!$A$7:$F$31,6,FALSE)=Prg!$O$2,VLOOKUP(Table1[[#This Row],[sheet]],Prg!$A$7:$F$31,6,FALSE)=Prg!$O$3),"Yes","No")</f>
        <v>No</v>
      </c>
      <c r="AB3233" s="66" t="s">
        <v>2</v>
      </c>
      <c r="AC3233" s="72">
        <v>20</v>
      </c>
      <c r="AD3233" s="66">
        <f ca="1">IF(ISERROR(VLOOKUP(Table1[[#This Row],[item]],INDIRECT("'"&amp;Table1[[#This Row],[sheet]]&amp;"'!$A$8:$T$42"),Table1[[#This Row],[r]],FALSE)),"",VLOOKUP(Table1[[#This Row],[item]],INDIRECT("'"&amp;Table1[[#This Row],[sheet]]&amp;"'!$A$8:$T$42"),Table1[[#This Row],[r]],FALSE))</f>
        <v>0</v>
      </c>
      <c r="AE3233" s="72" t="str">
        <f>IF(VLOOKUP(Table1[[#This Row],[sheet]],Prg!$A$7:$J$31,10,FALSE)="","",VLOOKUP(Table1[[#This Row],[sheet]],Prg!$A$7:$J$31,10,FALSE)*1)</f>
        <v/>
      </c>
      <c r="AF3233" s="72">
        <f>VLOOKUP(Table1[[#This Row],[sheet]],Prg!$A$7:$J$31,5,FALSE)</f>
        <v>0</v>
      </c>
      <c r="AG3233" s="72">
        <f>ROW()</f>
        <v>3233</v>
      </c>
    </row>
    <row r="3234" spans="24:33" hidden="1" x14ac:dyDescent="0.3">
      <c r="X3234" s="66">
        <v>18</v>
      </c>
      <c r="Y3234" s="66" t="s">
        <v>473</v>
      </c>
      <c r="Z3234" s="66" t="s">
        <v>1</v>
      </c>
      <c r="AA3234" s="66" t="str">
        <f>IF(OR(VLOOKUP(Table1[[#This Row],[sheet]],Prg!$A$7:$F$31,6,FALSE)=Prg!$O$2,VLOOKUP(Table1[[#This Row],[sheet]],Prg!$A$7:$F$31,6,FALSE)=Prg!$O$3),"Yes","No")</f>
        <v>No</v>
      </c>
      <c r="AB3234" s="66" t="s">
        <v>2</v>
      </c>
      <c r="AC3234" s="72">
        <v>20</v>
      </c>
      <c r="AD3234" s="66">
        <f ca="1">IF(ISERROR(VLOOKUP(Table1[[#This Row],[item]],INDIRECT("'"&amp;Table1[[#This Row],[sheet]]&amp;"'!$A$8:$T$42"),Table1[[#This Row],[r]],FALSE)),"",VLOOKUP(Table1[[#This Row],[item]],INDIRECT("'"&amp;Table1[[#This Row],[sheet]]&amp;"'!$A$8:$T$42"),Table1[[#This Row],[r]],FALSE))</f>
        <v>0</v>
      </c>
      <c r="AE3234" s="72" t="str">
        <f>IF(VLOOKUP(Table1[[#This Row],[sheet]],Prg!$A$7:$J$31,10,FALSE)="","",VLOOKUP(Table1[[#This Row],[sheet]],Prg!$A$7:$J$31,10,FALSE)*1)</f>
        <v/>
      </c>
      <c r="AF3234" s="72">
        <f>VLOOKUP(Table1[[#This Row],[sheet]],Prg!$A$7:$J$31,5,FALSE)</f>
        <v>0</v>
      </c>
      <c r="AG3234" s="72">
        <f>ROW()</f>
        <v>3234</v>
      </c>
    </row>
    <row r="3235" spans="24:33" hidden="1" x14ac:dyDescent="0.3">
      <c r="X3235" s="66">
        <v>18</v>
      </c>
      <c r="Y3235" s="66" t="s">
        <v>474</v>
      </c>
      <c r="Z3235" s="66" t="s">
        <v>24</v>
      </c>
      <c r="AA3235" s="66" t="str">
        <f>IF(OR(VLOOKUP(Table1[[#This Row],[sheet]],Prg!$A$7:$F$31,6,FALSE)=Prg!$O$2,VLOOKUP(Table1[[#This Row],[sheet]],Prg!$A$7:$F$31,6,FALSE)=Prg!$O$3),"Yes","No")</f>
        <v>No</v>
      </c>
      <c r="AB3235" s="66" t="s">
        <v>2</v>
      </c>
      <c r="AC3235" s="72">
        <v>20</v>
      </c>
      <c r="AD3235" s="66">
        <f ca="1">IF(ISERROR(VLOOKUP(Table1[[#This Row],[item]],INDIRECT("'"&amp;Table1[[#This Row],[sheet]]&amp;"'!$A$8:$T$42"),Table1[[#This Row],[r]],FALSE)),"",VLOOKUP(Table1[[#This Row],[item]],INDIRECT("'"&amp;Table1[[#This Row],[sheet]]&amp;"'!$A$8:$T$42"),Table1[[#This Row],[r]],FALSE))</f>
        <v>0</v>
      </c>
      <c r="AE3235" s="72" t="str">
        <f>IF(VLOOKUP(Table1[[#This Row],[sheet]],Prg!$A$7:$J$31,10,FALSE)="","",VLOOKUP(Table1[[#This Row],[sheet]],Prg!$A$7:$J$31,10,FALSE)*1)</f>
        <v/>
      </c>
      <c r="AF3235" s="72">
        <f>VLOOKUP(Table1[[#This Row],[sheet]],Prg!$A$7:$J$31,5,FALSE)</f>
        <v>0</v>
      </c>
      <c r="AG3235" s="72">
        <f>ROW()</f>
        <v>3235</v>
      </c>
    </row>
    <row r="3236" spans="24:33" hidden="1" x14ac:dyDescent="0.3">
      <c r="X3236" s="66">
        <v>18</v>
      </c>
      <c r="Y3236" s="66" t="s">
        <v>477</v>
      </c>
      <c r="Z3236" s="66" t="s">
        <v>25</v>
      </c>
      <c r="AA3236" s="66" t="str">
        <f>IF(OR(VLOOKUP(Table1[[#This Row],[sheet]],Prg!$A$7:$F$31,6,FALSE)=Prg!$O$2,VLOOKUP(Table1[[#This Row],[sheet]],Prg!$A$7:$F$31,6,FALSE)=Prg!$O$3),"Yes","No")</f>
        <v>No</v>
      </c>
      <c r="AB3236" s="66" t="s">
        <v>2</v>
      </c>
      <c r="AC3236" s="72">
        <v>20</v>
      </c>
      <c r="AD3236" s="66">
        <f ca="1">IF(ISERROR(VLOOKUP(Table1[[#This Row],[item]],INDIRECT("'"&amp;Table1[[#This Row],[sheet]]&amp;"'!$A$8:$T$42"),Table1[[#This Row],[r]],FALSE)),"",VLOOKUP(Table1[[#This Row],[item]],INDIRECT("'"&amp;Table1[[#This Row],[sheet]]&amp;"'!$A$8:$T$42"),Table1[[#This Row],[r]],FALSE))</f>
        <v>0</v>
      </c>
      <c r="AE3236" s="72" t="str">
        <f>IF(VLOOKUP(Table1[[#This Row],[sheet]],Prg!$A$7:$J$31,10,FALSE)="","",VLOOKUP(Table1[[#This Row],[sheet]],Prg!$A$7:$J$31,10,FALSE)*1)</f>
        <v/>
      </c>
      <c r="AF3236" s="72">
        <f>VLOOKUP(Table1[[#This Row],[sheet]],Prg!$A$7:$J$31,5,FALSE)</f>
        <v>0</v>
      </c>
      <c r="AG3236" s="72">
        <f>ROW()</f>
        <v>3236</v>
      </c>
    </row>
    <row r="3237" spans="24:33" hidden="1" x14ac:dyDescent="0.3">
      <c r="X3237" s="66">
        <v>18</v>
      </c>
      <c r="Y3237" s="66" t="s">
        <v>478</v>
      </c>
      <c r="Z3237" s="66" t="s">
        <v>26</v>
      </c>
      <c r="AA3237" s="66" t="str">
        <f>IF(OR(VLOOKUP(Table1[[#This Row],[sheet]],Prg!$A$7:$F$31,6,FALSE)=Prg!$O$2,VLOOKUP(Table1[[#This Row],[sheet]],Prg!$A$7:$F$31,6,FALSE)=Prg!$O$3),"Yes","No")</f>
        <v>No</v>
      </c>
      <c r="AB3237" s="66" t="s">
        <v>2</v>
      </c>
      <c r="AC3237" s="72">
        <v>20</v>
      </c>
      <c r="AD3237" s="66">
        <f ca="1">IF(ISERROR(VLOOKUP(Table1[[#This Row],[item]],INDIRECT("'"&amp;Table1[[#This Row],[sheet]]&amp;"'!$A$8:$T$42"),Table1[[#This Row],[r]],FALSE)),"",VLOOKUP(Table1[[#This Row],[item]],INDIRECT("'"&amp;Table1[[#This Row],[sheet]]&amp;"'!$A$8:$T$42"),Table1[[#This Row],[r]],FALSE))</f>
        <v>0</v>
      </c>
      <c r="AE3237" s="72" t="str">
        <f>IF(VLOOKUP(Table1[[#This Row],[sheet]],Prg!$A$7:$J$31,10,FALSE)="","",VLOOKUP(Table1[[#This Row],[sheet]],Prg!$A$7:$J$31,10,FALSE)*1)</f>
        <v/>
      </c>
      <c r="AF3237" s="72">
        <f>VLOOKUP(Table1[[#This Row],[sheet]],Prg!$A$7:$J$31,5,FALSE)</f>
        <v>0</v>
      </c>
      <c r="AG3237" s="72">
        <f>ROW()</f>
        <v>3237</v>
      </c>
    </row>
    <row r="3238" spans="24:33" hidden="1" x14ac:dyDescent="0.3">
      <c r="X3238" s="66">
        <v>18</v>
      </c>
      <c r="Y3238" s="66" t="s">
        <v>479</v>
      </c>
      <c r="Z3238" s="66" t="s">
        <v>27</v>
      </c>
      <c r="AA3238" s="66" t="str">
        <f>IF(OR(VLOOKUP(Table1[[#This Row],[sheet]],Prg!$A$7:$F$31,6,FALSE)=Prg!$O$2,VLOOKUP(Table1[[#This Row],[sheet]],Prg!$A$7:$F$31,6,FALSE)=Prg!$O$3),"Yes","No")</f>
        <v>No</v>
      </c>
      <c r="AB3238" s="66" t="s">
        <v>2</v>
      </c>
      <c r="AC3238" s="72">
        <v>20</v>
      </c>
      <c r="AD3238" s="66">
        <f ca="1">IF(ISERROR(VLOOKUP(Table1[[#This Row],[item]],INDIRECT("'"&amp;Table1[[#This Row],[sheet]]&amp;"'!$A$8:$T$42"),Table1[[#This Row],[r]],FALSE)),"",VLOOKUP(Table1[[#This Row],[item]],INDIRECT("'"&amp;Table1[[#This Row],[sheet]]&amp;"'!$A$8:$T$42"),Table1[[#This Row],[r]],FALSE))</f>
        <v>0</v>
      </c>
      <c r="AE3238" s="72" t="str">
        <f>IF(VLOOKUP(Table1[[#This Row],[sheet]],Prg!$A$7:$J$31,10,FALSE)="","",VLOOKUP(Table1[[#This Row],[sheet]],Prg!$A$7:$J$31,10,FALSE)*1)</f>
        <v/>
      </c>
      <c r="AF3238" s="72">
        <f>VLOOKUP(Table1[[#This Row],[sheet]],Prg!$A$7:$J$31,5,FALSE)</f>
        <v>0</v>
      </c>
      <c r="AG3238" s="72">
        <f>ROW()</f>
        <v>3238</v>
      </c>
    </row>
    <row r="3239" spans="24:33" hidden="1" x14ac:dyDescent="0.3">
      <c r="X3239" s="66">
        <v>18</v>
      </c>
      <c r="Y3239" s="66" t="s">
        <v>475</v>
      </c>
      <c r="Z3239" s="66" t="s">
        <v>28</v>
      </c>
      <c r="AA3239" s="66" t="str">
        <f>IF(OR(VLOOKUP(Table1[[#This Row],[sheet]],Prg!$A$7:$F$31,6,FALSE)=Prg!$O$2,VLOOKUP(Table1[[#This Row],[sheet]],Prg!$A$7:$F$31,6,FALSE)=Prg!$O$3),"Yes","No")</f>
        <v>No</v>
      </c>
      <c r="AB3239" s="66" t="s">
        <v>2</v>
      </c>
      <c r="AC3239" s="72">
        <v>20</v>
      </c>
      <c r="AD3239" s="66">
        <f ca="1">IF(ISERROR(VLOOKUP(Table1[[#This Row],[item]],INDIRECT("'"&amp;Table1[[#This Row],[sheet]]&amp;"'!$A$8:$T$42"),Table1[[#This Row],[r]],FALSE)),"",VLOOKUP(Table1[[#This Row],[item]],INDIRECT("'"&amp;Table1[[#This Row],[sheet]]&amp;"'!$A$8:$T$42"),Table1[[#This Row],[r]],FALSE))</f>
        <v>0</v>
      </c>
      <c r="AE3239" s="72" t="str">
        <f>IF(VLOOKUP(Table1[[#This Row],[sheet]],Prg!$A$7:$J$31,10,FALSE)="","",VLOOKUP(Table1[[#This Row],[sheet]],Prg!$A$7:$J$31,10,FALSE)*1)</f>
        <v/>
      </c>
      <c r="AF3239" s="72">
        <f>VLOOKUP(Table1[[#This Row],[sheet]],Prg!$A$7:$J$31,5,FALSE)</f>
        <v>0</v>
      </c>
      <c r="AG3239" s="72">
        <f>ROW()</f>
        <v>3239</v>
      </c>
    </row>
    <row r="3240" spans="24:33" hidden="1" x14ac:dyDescent="0.3">
      <c r="X3240" s="66">
        <v>18</v>
      </c>
      <c r="Y3240" s="66" t="s">
        <v>480</v>
      </c>
      <c r="Z3240" s="66" t="s">
        <v>29</v>
      </c>
      <c r="AA3240" s="66" t="str">
        <f>IF(OR(VLOOKUP(Table1[[#This Row],[sheet]],Prg!$A$7:$F$31,6,FALSE)=Prg!$O$2,VLOOKUP(Table1[[#This Row],[sheet]],Prg!$A$7:$F$31,6,FALSE)=Prg!$O$3),"Yes","No")</f>
        <v>No</v>
      </c>
      <c r="AB3240" s="66" t="s">
        <v>2</v>
      </c>
      <c r="AC3240" s="72">
        <v>20</v>
      </c>
      <c r="AD3240" s="66">
        <f ca="1">IF(ISERROR(VLOOKUP(Table1[[#This Row],[item]],INDIRECT("'"&amp;Table1[[#This Row],[sheet]]&amp;"'!$A$8:$T$42"),Table1[[#This Row],[r]],FALSE)),"",VLOOKUP(Table1[[#This Row],[item]],INDIRECT("'"&amp;Table1[[#This Row],[sheet]]&amp;"'!$A$8:$T$42"),Table1[[#This Row],[r]],FALSE))</f>
        <v>0</v>
      </c>
      <c r="AE3240" s="72" t="str">
        <f>IF(VLOOKUP(Table1[[#This Row],[sheet]],Prg!$A$7:$J$31,10,FALSE)="","",VLOOKUP(Table1[[#This Row],[sheet]],Prg!$A$7:$J$31,10,FALSE)*1)</f>
        <v/>
      </c>
      <c r="AF3240" s="72">
        <f>VLOOKUP(Table1[[#This Row],[sheet]],Prg!$A$7:$J$31,5,FALSE)</f>
        <v>0</v>
      </c>
      <c r="AG3240" s="72">
        <f>ROW()</f>
        <v>3240</v>
      </c>
    </row>
    <row r="3241" spans="24:33" hidden="1" x14ac:dyDescent="0.3">
      <c r="X3241" s="66">
        <v>18</v>
      </c>
      <c r="Y3241" s="66" t="s">
        <v>481</v>
      </c>
      <c r="Z3241" s="66" t="s">
        <v>30</v>
      </c>
      <c r="AA3241" s="66" t="str">
        <f>IF(OR(VLOOKUP(Table1[[#This Row],[sheet]],Prg!$A$7:$F$31,6,FALSE)=Prg!$O$2,VLOOKUP(Table1[[#This Row],[sheet]],Prg!$A$7:$F$31,6,FALSE)=Prg!$O$3),"Yes","No")</f>
        <v>No</v>
      </c>
      <c r="AB3241" s="66" t="s">
        <v>2</v>
      </c>
      <c r="AC3241" s="72">
        <v>20</v>
      </c>
      <c r="AD3241" s="66">
        <f ca="1">IF(ISERROR(VLOOKUP(Table1[[#This Row],[item]],INDIRECT("'"&amp;Table1[[#This Row],[sheet]]&amp;"'!$A$8:$T$42"),Table1[[#This Row],[r]],FALSE)),"",VLOOKUP(Table1[[#This Row],[item]],INDIRECT("'"&amp;Table1[[#This Row],[sheet]]&amp;"'!$A$8:$T$42"),Table1[[#This Row],[r]],FALSE))</f>
        <v>0</v>
      </c>
      <c r="AE3241" s="72" t="str">
        <f>IF(VLOOKUP(Table1[[#This Row],[sheet]],Prg!$A$7:$J$31,10,FALSE)="","",VLOOKUP(Table1[[#This Row],[sheet]],Prg!$A$7:$J$31,10,FALSE)*1)</f>
        <v/>
      </c>
      <c r="AF3241" s="72">
        <f>VLOOKUP(Table1[[#This Row],[sheet]],Prg!$A$7:$J$31,5,FALSE)</f>
        <v>0</v>
      </c>
      <c r="AG3241" s="72">
        <f>ROW()</f>
        <v>3241</v>
      </c>
    </row>
    <row r="3242" spans="24:33" hidden="1" x14ac:dyDescent="0.3">
      <c r="X3242" s="66">
        <v>18</v>
      </c>
      <c r="Y3242" s="66" t="s">
        <v>482</v>
      </c>
      <c r="Z3242" s="66" t="s">
        <v>27</v>
      </c>
      <c r="AA3242" s="66" t="str">
        <f>IF(OR(VLOOKUP(Table1[[#This Row],[sheet]],Prg!$A$7:$F$31,6,FALSE)=Prg!$O$2,VLOOKUP(Table1[[#This Row],[sheet]],Prg!$A$7:$F$31,6,FALSE)=Prg!$O$3),"Yes","No")</f>
        <v>No</v>
      </c>
      <c r="AB3242" s="66" t="s">
        <v>2</v>
      </c>
      <c r="AC3242" s="72">
        <v>20</v>
      </c>
      <c r="AD3242" s="66">
        <f ca="1">IF(ISERROR(VLOOKUP(Table1[[#This Row],[item]],INDIRECT("'"&amp;Table1[[#This Row],[sheet]]&amp;"'!$A$8:$T$42"),Table1[[#This Row],[r]],FALSE)),"",VLOOKUP(Table1[[#This Row],[item]],INDIRECT("'"&amp;Table1[[#This Row],[sheet]]&amp;"'!$A$8:$T$42"),Table1[[#This Row],[r]],FALSE))</f>
        <v>0</v>
      </c>
      <c r="AE3242" s="72" t="str">
        <f>IF(VLOOKUP(Table1[[#This Row],[sheet]],Prg!$A$7:$J$31,10,FALSE)="","",VLOOKUP(Table1[[#This Row],[sheet]],Prg!$A$7:$J$31,10,FALSE)*1)</f>
        <v/>
      </c>
      <c r="AF3242" s="72">
        <f>VLOOKUP(Table1[[#This Row],[sheet]],Prg!$A$7:$J$31,5,FALSE)</f>
        <v>0</v>
      </c>
      <c r="AG3242" s="72">
        <f>ROW()</f>
        <v>3242</v>
      </c>
    </row>
    <row r="3243" spans="24:33" hidden="1" x14ac:dyDescent="0.3">
      <c r="X3243" s="66">
        <v>18</v>
      </c>
      <c r="Y3243" s="66" t="s">
        <v>476</v>
      </c>
      <c r="Z3243" s="66" t="s">
        <v>469</v>
      </c>
      <c r="AA3243" s="66" t="str">
        <f>IF(OR(VLOOKUP(Table1[[#This Row],[sheet]],Prg!$A$7:$F$31,6,FALSE)=Prg!$O$2,VLOOKUP(Table1[[#This Row],[sheet]],Prg!$A$7:$F$31,6,FALSE)=Prg!$O$3),"Yes","No")</f>
        <v>No</v>
      </c>
      <c r="AB3243" s="66" t="s">
        <v>2</v>
      </c>
      <c r="AC3243" s="72">
        <v>20</v>
      </c>
      <c r="AD3243" s="66">
        <f ca="1">IF(ISERROR(VLOOKUP(Table1[[#This Row],[item]],INDIRECT("'"&amp;Table1[[#This Row],[sheet]]&amp;"'!$A$8:$T$42"),Table1[[#This Row],[r]],FALSE)),"",VLOOKUP(Table1[[#This Row],[item]],INDIRECT("'"&amp;Table1[[#This Row],[sheet]]&amp;"'!$A$8:$T$42"),Table1[[#This Row],[r]],FALSE))</f>
        <v>0</v>
      </c>
      <c r="AE3243" s="72" t="str">
        <f>IF(VLOOKUP(Table1[[#This Row],[sheet]],Prg!$A$7:$J$31,10,FALSE)="","",VLOOKUP(Table1[[#This Row],[sheet]],Prg!$A$7:$J$31,10,FALSE)*1)</f>
        <v/>
      </c>
      <c r="AF3243" s="72">
        <f>VLOOKUP(Table1[[#This Row],[sheet]],Prg!$A$7:$J$31,5,FALSE)</f>
        <v>0</v>
      </c>
      <c r="AG3243" s="72">
        <f>ROW()</f>
        <v>3243</v>
      </c>
    </row>
    <row r="3244" spans="24:33" hidden="1" x14ac:dyDescent="0.3">
      <c r="X3244" s="66">
        <v>18</v>
      </c>
      <c r="Y3244" s="66" t="s">
        <v>483</v>
      </c>
      <c r="Z3244" s="66" t="s">
        <v>470</v>
      </c>
      <c r="AA3244" s="66" t="str">
        <f>IF(OR(VLOOKUP(Table1[[#This Row],[sheet]],Prg!$A$7:$F$31,6,FALSE)=Prg!$O$2,VLOOKUP(Table1[[#This Row],[sheet]],Prg!$A$7:$F$31,6,FALSE)=Prg!$O$3),"Yes","No")</f>
        <v>No</v>
      </c>
      <c r="AB3244" s="66" t="s">
        <v>2</v>
      </c>
      <c r="AC3244" s="72">
        <v>20</v>
      </c>
      <c r="AD3244" s="66">
        <f ca="1">IF(ISERROR(VLOOKUP(Table1[[#This Row],[item]],INDIRECT("'"&amp;Table1[[#This Row],[sheet]]&amp;"'!$A$8:$T$42"),Table1[[#This Row],[r]],FALSE)),"",VLOOKUP(Table1[[#This Row],[item]],INDIRECT("'"&amp;Table1[[#This Row],[sheet]]&amp;"'!$A$8:$T$42"),Table1[[#This Row],[r]],FALSE))</f>
        <v>0</v>
      </c>
      <c r="AE3244" s="72" t="str">
        <f>IF(VLOOKUP(Table1[[#This Row],[sheet]],Prg!$A$7:$J$31,10,FALSE)="","",VLOOKUP(Table1[[#This Row],[sheet]],Prg!$A$7:$J$31,10,FALSE)*1)</f>
        <v/>
      </c>
      <c r="AF3244" s="72">
        <f>VLOOKUP(Table1[[#This Row],[sheet]],Prg!$A$7:$J$31,5,FALSE)</f>
        <v>0</v>
      </c>
      <c r="AG3244" s="72">
        <f>ROW()</f>
        <v>3244</v>
      </c>
    </row>
    <row r="3245" spans="24:33" hidden="1" x14ac:dyDescent="0.3">
      <c r="X3245" s="66">
        <v>18</v>
      </c>
      <c r="Y3245" s="66" t="s">
        <v>484</v>
      </c>
      <c r="Z3245" s="66" t="s">
        <v>471</v>
      </c>
      <c r="AA3245" s="66" t="str">
        <f>IF(OR(VLOOKUP(Table1[[#This Row],[sheet]],Prg!$A$7:$F$31,6,FALSE)=Prg!$O$2,VLOOKUP(Table1[[#This Row],[sheet]],Prg!$A$7:$F$31,6,FALSE)=Prg!$O$3),"Yes","No")</f>
        <v>No</v>
      </c>
      <c r="AB3245" s="66" t="s">
        <v>2</v>
      </c>
      <c r="AC3245" s="72">
        <v>20</v>
      </c>
      <c r="AD3245" s="66">
        <f ca="1">IF(ISERROR(VLOOKUP(Table1[[#This Row],[item]],INDIRECT("'"&amp;Table1[[#This Row],[sheet]]&amp;"'!$A$8:$T$42"),Table1[[#This Row],[r]],FALSE)),"",VLOOKUP(Table1[[#This Row],[item]],INDIRECT("'"&amp;Table1[[#This Row],[sheet]]&amp;"'!$A$8:$T$42"),Table1[[#This Row],[r]],FALSE))</f>
        <v>0</v>
      </c>
      <c r="AE3245" s="72" t="str">
        <f>IF(VLOOKUP(Table1[[#This Row],[sheet]],Prg!$A$7:$J$31,10,FALSE)="","",VLOOKUP(Table1[[#This Row],[sheet]],Prg!$A$7:$J$31,10,FALSE)*1)</f>
        <v/>
      </c>
      <c r="AF3245" s="72">
        <f>VLOOKUP(Table1[[#This Row],[sheet]],Prg!$A$7:$J$31,5,FALSE)</f>
        <v>0</v>
      </c>
      <c r="AG3245" s="72">
        <f>ROW()</f>
        <v>3245</v>
      </c>
    </row>
    <row r="3246" spans="24:33" hidden="1" x14ac:dyDescent="0.3">
      <c r="X3246" s="66">
        <v>18</v>
      </c>
      <c r="Y3246" s="66" t="s">
        <v>485</v>
      </c>
      <c r="Z3246" s="66" t="s">
        <v>472</v>
      </c>
      <c r="AA3246" s="66" t="str">
        <f>IF(OR(VLOOKUP(Table1[[#This Row],[sheet]],Prg!$A$7:$F$31,6,FALSE)=Prg!$O$2,VLOOKUP(Table1[[#This Row],[sheet]],Prg!$A$7:$F$31,6,FALSE)=Prg!$O$3),"Yes","No")</f>
        <v>No</v>
      </c>
      <c r="AB3246" s="66" t="s">
        <v>2</v>
      </c>
      <c r="AC3246" s="72">
        <v>20</v>
      </c>
      <c r="AD3246" s="66">
        <f ca="1">IF(ISERROR(VLOOKUP(Table1[[#This Row],[item]],INDIRECT("'"&amp;Table1[[#This Row],[sheet]]&amp;"'!$A$8:$T$42"),Table1[[#This Row],[r]],FALSE)),"",VLOOKUP(Table1[[#This Row],[item]],INDIRECT("'"&amp;Table1[[#This Row],[sheet]]&amp;"'!$A$8:$T$42"),Table1[[#This Row],[r]],FALSE))</f>
        <v>0</v>
      </c>
      <c r="AE3246" s="72" t="str">
        <f>IF(VLOOKUP(Table1[[#This Row],[sheet]],Prg!$A$7:$J$31,10,FALSE)="","",VLOOKUP(Table1[[#This Row],[sheet]],Prg!$A$7:$J$31,10,FALSE)*1)</f>
        <v/>
      </c>
      <c r="AF3246" s="72">
        <f>VLOOKUP(Table1[[#This Row],[sheet]],Prg!$A$7:$J$31,5,FALSE)</f>
        <v>0</v>
      </c>
      <c r="AG3246" s="72">
        <f>ROW()</f>
        <v>3246</v>
      </c>
    </row>
    <row r="3247" spans="24:33" hidden="1" x14ac:dyDescent="0.3">
      <c r="X3247" s="66">
        <v>18</v>
      </c>
      <c r="Y3247" s="66" t="s">
        <v>486</v>
      </c>
      <c r="Z3247" s="66" t="s">
        <v>31</v>
      </c>
      <c r="AA3247" s="66" t="str">
        <f>IF(OR(VLOOKUP(Table1[[#This Row],[sheet]],Prg!$A$7:$F$31,6,FALSE)=Prg!$O$2,VLOOKUP(Table1[[#This Row],[sheet]],Prg!$A$7:$F$31,6,FALSE)=Prg!$O$3),"Yes","No")</f>
        <v>No</v>
      </c>
      <c r="AB3247" s="66" t="s">
        <v>2</v>
      </c>
      <c r="AC3247" s="72">
        <v>20</v>
      </c>
      <c r="AD3247" s="66">
        <f ca="1">IF(ISERROR(VLOOKUP(Table1[[#This Row],[item]],INDIRECT("'"&amp;Table1[[#This Row],[sheet]]&amp;"'!$A$8:$T$42"),Table1[[#This Row],[r]],FALSE)),"",VLOOKUP(Table1[[#This Row],[item]],INDIRECT("'"&amp;Table1[[#This Row],[sheet]]&amp;"'!$A$8:$T$42"),Table1[[#This Row],[r]],FALSE))</f>
        <v>0</v>
      </c>
      <c r="AE3247" s="72" t="str">
        <f>IF(VLOOKUP(Table1[[#This Row],[sheet]],Prg!$A$7:$J$31,10,FALSE)="","",VLOOKUP(Table1[[#This Row],[sheet]],Prg!$A$7:$J$31,10,FALSE)*1)</f>
        <v/>
      </c>
      <c r="AF3247" s="72">
        <f>VLOOKUP(Table1[[#This Row],[sheet]],Prg!$A$7:$J$31,5,FALSE)</f>
        <v>0</v>
      </c>
      <c r="AG3247" s="72">
        <f>ROW()</f>
        <v>3247</v>
      </c>
    </row>
    <row r="3248" spans="24:33" hidden="1" x14ac:dyDescent="0.3">
      <c r="X3248" s="66">
        <v>19</v>
      </c>
      <c r="Y3248" s="70" t="s">
        <v>487</v>
      </c>
      <c r="Z3248" s="70" t="s">
        <v>12</v>
      </c>
      <c r="AA3248" s="70" t="str">
        <f>IF(OR(VLOOKUP(Table1[[#This Row],[sheet]],Prg!$A$7:$F$31,6,FALSE)=Prg!$O$2,VLOOKUP(Table1[[#This Row],[sheet]],Prg!$A$7:$F$31,6,FALSE)=Prg!$O$3),"Yes","No")</f>
        <v>No</v>
      </c>
      <c r="AB3248" s="70">
        <v>2022</v>
      </c>
      <c r="AC3248" s="72">
        <v>15</v>
      </c>
      <c r="AD3248" s="66">
        <f ca="1">IF(ISERROR(VLOOKUP(Table1[[#This Row],[item]],INDIRECT("'"&amp;Table1[[#This Row],[sheet]]&amp;"'!$A$8:$T$42"),Table1[[#This Row],[r]],FALSE)),"",VLOOKUP(Table1[[#This Row],[item]],INDIRECT("'"&amp;Table1[[#This Row],[sheet]]&amp;"'!$A$8:$T$42"),Table1[[#This Row],[r]],FALSE))</f>
        <v>0</v>
      </c>
      <c r="AE3248" s="72" t="str">
        <f>IF(VLOOKUP(Table1[[#This Row],[sheet]],Prg!$A$7:$J$31,10,FALSE)="","",VLOOKUP(Table1[[#This Row],[sheet]],Prg!$A$7:$J$31,10,FALSE)*1)</f>
        <v/>
      </c>
      <c r="AF3248" s="72">
        <f>VLOOKUP(Table1[[#This Row],[sheet]],Prg!$A$7:$J$31,5,FALSE)</f>
        <v>0</v>
      </c>
      <c r="AG3248" s="72">
        <f>ROW()</f>
        <v>3248</v>
      </c>
    </row>
    <row r="3249" spans="24:33" hidden="1" x14ac:dyDescent="0.3">
      <c r="X3249" s="66">
        <v>19</v>
      </c>
      <c r="Y3249" s="66" t="s">
        <v>488</v>
      </c>
      <c r="Z3249" s="66" t="s">
        <v>13</v>
      </c>
      <c r="AA3249" s="66" t="str">
        <f>IF(OR(VLOOKUP(Table1[[#This Row],[sheet]],Prg!$A$7:$F$31,6,FALSE)=Prg!$O$2,VLOOKUP(Table1[[#This Row],[sheet]],Prg!$A$7:$F$31,6,FALSE)=Prg!$O$3),"Yes","No")</f>
        <v>No</v>
      </c>
      <c r="AB3249" s="66">
        <v>2022</v>
      </c>
      <c r="AC3249" s="72">
        <v>15</v>
      </c>
      <c r="AD3249" s="66">
        <f ca="1">IF(ISERROR(VLOOKUP(Table1[[#This Row],[item]],INDIRECT("'"&amp;Table1[[#This Row],[sheet]]&amp;"'!$A$8:$T$42"),Table1[[#This Row],[r]],FALSE)),"",VLOOKUP(Table1[[#This Row],[item]],INDIRECT("'"&amp;Table1[[#This Row],[sheet]]&amp;"'!$A$8:$T$42"),Table1[[#This Row],[r]],FALSE))</f>
        <v>0</v>
      </c>
      <c r="AE3249" s="72" t="str">
        <f>IF(VLOOKUP(Table1[[#This Row],[sheet]],Prg!$A$7:$J$31,10,FALSE)="","",VLOOKUP(Table1[[#This Row],[sheet]],Prg!$A$7:$J$31,10,FALSE)*1)</f>
        <v/>
      </c>
      <c r="AF3249" s="72">
        <f>VLOOKUP(Table1[[#This Row],[sheet]],Prg!$A$7:$J$31,5,FALSE)</f>
        <v>0</v>
      </c>
      <c r="AG3249" s="72">
        <f>ROW()</f>
        <v>3249</v>
      </c>
    </row>
    <row r="3250" spans="24:33" hidden="1" x14ac:dyDescent="0.3">
      <c r="X3250" s="66">
        <v>19</v>
      </c>
      <c r="Y3250" s="66" t="s">
        <v>489</v>
      </c>
      <c r="Z3250" s="66" t="s">
        <v>14</v>
      </c>
      <c r="AA3250" s="66" t="str">
        <f>IF(OR(VLOOKUP(Table1[[#This Row],[sheet]],Prg!$A$7:$F$31,6,FALSE)=Prg!$O$2,VLOOKUP(Table1[[#This Row],[sheet]],Prg!$A$7:$F$31,6,FALSE)=Prg!$O$3),"Yes","No")</f>
        <v>No</v>
      </c>
      <c r="AB3250" s="66">
        <v>2022</v>
      </c>
      <c r="AC3250" s="72">
        <v>15</v>
      </c>
      <c r="AD3250" s="66">
        <f ca="1">IF(ISERROR(VLOOKUP(Table1[[#This Row],[item]],INDIRECT("'"&amp;Table1[[#This Row],[sheet]]&amp;"'!$A$8:$T$42"),Table1[[#This Row],[r]],FALSE)),"",VLOOKUP(Table1[[#This Row],[item]],INDIRECT("'"&amp;Table1[[#This Row],[sheet]]&amp;"'!$A$8:$T$42"),Table1[[#This Row],[r]],FALSE))</f>
        <v>0</v>
      </c>
      <c r="AE3250" s="72" t="str">
        <f>IF(VLOOKUP(Table1[[#This Row],[sheet]],Prg!$A$7:$J$31,10,FALSE)="","",VLOOKUP(Table1[[#This Row],[sheet]],Prg!$A$7:$J$31,10,FALSE)*1)</f>
        <v/>
      </c>
      <c r="AF3250" s="72">
        <f>VLOOKUP(Table1[[#This Row],[sheet]],Prg!$A$7:$J$31,5,FALSE)</f>
        <v>0</v>
      </c>
      <c r="AG3250" s="72">
        <f>ROW()</f>
        <v>3250</v>
      </c>
    </row>
    <row r="3251" spans="24:33" hidden="1" x14ac:dyDescent="0.3">
      <c r="X3251" s="66">
        <v>19</v>
      </c>
      <c r="Y3251" s="66" t="s">
        <v>490</v>
      </c>
      <c r="Z3251" s="66" t="s">
        <v>464</v>
      </c>
      <c r="AA3251" s="66" t="str">
        <f>IF(OR(VLOOKUP(Table1[[#This Row],[sheet]],Prg!$A$7:$F$31,6,FALSE)=Prg!$O$2,VLOOKUP(Table1[[#This Row],[sheet]],Prg!$A$7:$F$31,6,FALSE)=Prg!$O$3),"Yes","No")</f>
        <v>No</v>
      </c>
      <c r="AB3251" s="66">
        <v>2022</v>
      </c>
      <c r="AC3251" s="72">
        <v>15</v>
      </c>
      <c r="AD3251" s="66">
        <f ca="1">IF(ISERROR(VLOOKUP(Table1[[#This Row],[item]],INDIRECT("'"&amp;Table1[[#This Row],[sheet]]&amp;"'!$A$8:$T$42"),Table1[[#This Row],[r]],FALSE)),"",VLOOKUP(Table1[[#This Row],[item]],INDIRECT("'"&amp;Table1[[#This Row],[sheet]]&amp;"'!$A$8:$T$42"),Table1[[#This Row],[r]],FALSE))</f>
        <v>0</v>
      </c>
      <c r="AE3251" s="72" t="str">
        <f>IF(VLOOKUP(Table1[[#This Row],[sheet]],Prg!$A$7:$J$31,10,FALSE)="","",VLOOKUP(Table1[[#This Row],[sheet]],Prg!$A$7:$J$31,10,FALSE)*1)</f>
        <v/>
      </c>
      <c r="AF3251" s="72">
        <f>VLOOKUP(Table1[[#This Row],[sheet]],Prg!$A$7:$J$31,5,FALSE)</f>
        <v>0</v>
      </c>
      <c r="AG3251" s="72">
        <f>ROW()</f>
        <v>3251</v>
      </c>
    </row>
    <row r="3252" spans="24:33" hidden="1" x14ac:dyDescent="0.3">
      <c r="X3252" s="66">
        <v>19</v>
      </c>
      <c r="Y3252" s="66" t="s">
        <v>491</v>
      </c>
      <c r="Z3252" s="66" t="s">
        <v>15</v>
      </c>
      <c r="AA3252" s="66" t="str">
        <f>IF(OR(VLOOKUP(Table1[[#This Row],[sheet]],Prg!$A$7:$F$31,6,FALSE)=Prg!$O$2,VLOOKUP(Table1[[#This Row],[sheet]],Prg!$A$7:$F$31,6,FALSE)=Prg!$O$3),"Yes","No")</f>
        <v>No</v>
      </c>
      <c r="AB3252" s="66">
        <v>2022</v>
      </c>
      <c r="AC3252" s="72">
        <v>15</v>
      </c>
      <c r="AD3252" s="66">
        <f ca="1">IF(ISERROR(VLOOKUP(Table1[[#This Row],[item]],INDIRECT("'"&amp;Table1[[#This Row],[sheet]]&amp;"'!$A$8:$T$42"),Table1[[#This Row],[r]],FALSE)),"",VLOOKUP(Table1[[#This Row],[item]],INDIRECT("'"&amp;Table1[[#This Row],[sheet]]&amp;"'!$A$8:$T$42"),Table1[[#This Row],[r]],FALSE))</f>
        <v>0</v>
      </c>
      <c r="AE3252" s="72" t="str">
        <f>IF(VLOOKUP(Table1[[#This Row],[sheet]],Prg!$A$7:$J$31,10,FALSE)="","",VLOOKUP(Table1[[#This Row],[sheet]],Prg!$A$7:$J$31,10,FALSE)*1)</f>
        <v/>
      </c>
      <c r="AF3252" s="72">
        <f>VLOOKUP(Table1[[#This Row],[sheet]],Prg!$A$7:$J$31,5,FALSE)</f>
        <v>0</v>
      </c>
      <c r="AG3252" s="72">
        <f>ROW()</f>
        <v>3252</v>
      </c>
    </row>
    <row r="3253" spans="24:33" hidden="1" x14ac:dyDescent="0.3">
      <c r="X3253" s="66">
        <v>19</v>
      </c>
      <c r="Y3253" s="66" t="s">
        <v>492</v>
      </c>
      <c r="Z3253" s="66" t="s">
        <v>16</v>
      </c>
      <c r="AA3253" s="66" t="str">
        <f>IF(OR(VLOOKUP(Table1[[#This Row],[sheet]],Prg!$A$7:$F$31,6,FALSE)=Prg!$O$2,VLOOKUP(Table1[[#This Row],[sheet]],Prg!$A$7:$F$31,6,FALSE)=Prg!$O$3),"Yes","No")</f>
        <v>No</v>
      </c>
      <c r="AB3253" s="66">
        <v>2022</v>
      </c>
      <c r="AC3253" s="72">
        <v>15</v>
      </c>
      <c r="AD3253" s="66">
        <f ca="1">IF(ISERROR(VLOOKUP(Table1[[#This Row],[item]],INDIRECT("'"&amp;Table1[[#This Row],[sheet]]&amp;"'!$A$8:$T$42"),Table1[[#This Row],[r]],FALSE)),"",VLOOKUP(Table1[[#This Row],[item]],INDIRECT("'"&amp;Table1[[#This Row],[sheet]]&amp;"'!$A$8:$T$42"),Table1[[#This Row],[r]],FALSE))</f>
        <v>0</v>
      </c>
      <c r="AE3253" s="72" t="str">
        <f>IF(VLOOKUP(Table1[[#This Row],[sheet]],Prg!$A$7:$J$31,10,FALSE)="","",VLOOKUP(Table1[[#This Row],[sheet]],Prg!$A$7:$J$31,10,FALSE)*1)</f>
        <v/>
      </c>
      <c r="AF3253" s="72">
        <f>VLOOKUP(Table1[[#This Row],[sheet]],Prg!$A$7:$J$31,5,FALSE)</f>
        <v>0</v>
      </c>
      <c r="AG3253" s="72">
        <f>ROW()</f>
        <v>3253</v>
      </c>
    </row>
    <row r="3254" spans="24:33" hidden="1" x14ac:dyDescent="0.3">
      <c r="X3254" s="66">
        <v>19</v>
      </c>
      <c r="Y3254" s="66" t="s">
        <v>493</v>
      </c>
      <c r="Z3254" s="66" t="s">
        <v>17</v>
      </c>
      <c r="AA3254" s="66" t="str">
        <f>IF(OR(VLOOKUP(Table1[[#This Row],[sheet]],Prg!$A$7:$F$31,6,FALSE)=Prg!$O$2,VLOOKUP(Table1[[#This Row],[sheet]],Prg!$A$7:$F$31,6,FALSE)=Prg!$O$3),"Yes","No")</f>
        <v>No</v>
      </c>
      <c r="AB3254" s="66">
        <v>2022</v>
      </c>
      <c r="AC3254" s="72">
        <v>15</v>
      </c>
      <c r="AD3254" s="66">
        <f ca="1">IF(ISERROR(VLOOKUP(Table1[[#This Row],[item]],INDIRECT("'"&amp;Table1[[#This Row],[sheet]]&amp;"'!$A$8:$T$42"),Table1[[#This Row],[r]],FALSE)),"",VLOOKUP(Table1[[#This Row],[item]],INDIRECT("'"&amp;Table1[[#This Row],[sheet]]&amp;"'!$A$8:$T$42"),Table1[[#This Row],[r]],FALSE))</f>
        <v>0</v>
      </c>
      <c r="AE3254" s="72" t="str">
        <f>IF(VLOOKUP(Table1[[#This Row],[sheet]],Prg!$A$7:$J$31,10,FALSE)="","",VLOOKUP(Table1[[#This Row],[sheet]],Prg!$A$7:$J$31,10,FALSE)*1)</f>
        <v/>
      </c>
      <c r="AF3254" s="72">
        <f>VLOOKUP(Table1[[#This Row],[sheet]],Prg!$A$7:$J$31,5,FALSE)</f>
        <v>0</v>
      </c>
      <c r="AG3254" s="72">
        <f>ROW()</f>
        <v>3254</v>
      </c>
    </row>
    <row r="3255" spans="24:33" hidden="1" x14ac:dyDescent="0.3">
      <c r="X3255" s="66">
        <v>19</v>
      </c>
      <c r="Y3255" s="66" t="s">
        <v>494</v>
      </c>
      <c r="Z3255" s="66" t="s">
        <v>465</v>
      </c>
      <c r="AA3255" s="66" t="str">
        <f>IF(OR(VLOOKUP(Table1[[#This Row],[sheet]],Prg!$A$7:$F$31,6,FALSE)=Prg!$O$2,VLOOKUP(Table1[[#This Row],[sheet]],Prg!$A$7:$F$31,6,FALSE)=Prg!$O$3),"Yes","No")</f>
        <v>No</v>
      </c>
      <c r="AB3255" s="66">
        <v>2022</v>
      </c>
      <c r="AC3255" s="72">
        <v>15</v>
      </c>
      <c r="AD3255" s="66">
        <f ca="1">IF(ISERROR(VLOOKUP(Table1[[#This Row],[item]],INDIRECT("'"&amp;Table1[[#This Row],[sheet]]&amp;"'!$A$8:$T$42"),Table1[[#This Row],[r]],FALSE)),"",VLOOKUP(Table1[[#This Row],[item]],INDIRECT("'"&amp;Table1[[#This Row],[sheet]]&amp;"'!$A$8:$T$42"),Table1[[#This Row],[r]],FALSE))</f>
        <v>0</v>
      </c>
      <c r="AE3255" s="72" t="str">
        <f>IF(VLOOKUP(Table1[[#This Row],[sheet]],Prg!$A$7:$J$31,10,FALSE)="","",VLOOKUP(Table1[[#This Row],[sheet]],Prg!$A$7:$J$31,10,FALSE)*1)</f>
        <v/>
      </c>
      <c r="AF3255" s="72">
        <f>VLOOKUP(Table1[[#This Row],[sheet]],Prg!$A$7:$J$31,5,FALSE)</f>
        <v>0</v>
      </c>
      <c r="AG3255" s="72">
        <f>ROW()</f>
        <v>3255</v>
      </c>
    </row>
    <row r="3256" spans="24:33" hidden="1" x14ac:dyDescent="0.3">
      <c r="X3256" s="66">
        <v>19</v>
      </c>
      <c r="Y3256" s="66" t="s">
        <v>495</v>
      </c>
      <c r="Z3256" s="66" t="s">
        <v>18</v>
      </c>
      <c r="AA3256" s="66" t="str">
        <f>IF(OR(VLOOKUP(Table1[[#This Row],[sheet]],Prg!$A$7:$F$31,6,FALSE)=Prg!$O$2,VLOOKUP(Table1[[#This Row],[sheet]],Prg!$A$7:$F$31,6,FALSE)=Prg!$O$3),"Yes","No")</f>
        <v>No</v>
      </c>
      <c r="AB3256" s="66">
        <v>2022</v>
      </c>
      <c r="AC3256" s="72">
        <v>15</v>
      </c>
      <c r="AD3256" s="66">
        <f ca="1">IF(ISERROR(VLOOKUP(Table1[[#This Row],[item]],INDIRECT("'"&amp;Table1[[#This Row],[sheet]]&amp;"'!$A$8:$T$42"),Table1[[#This Row],[r]],FALSE)),"",VLOOKUP(Table1[[#This Row],[item]],INDIRECT("'"&amp;Table1[[#This Row],[sheet]]&amp;"'!$A$8:$T$42"),Table1[[#This Row],[r]],FALSE))</f>
        <v>0</v>
      </c>
      <c r="AE3256" s="72" t="str">
        <f>IF(VLOOKUP(Table1[[#This Row],[sheet]],Prg!$A$7:$J$31,10,FALSE)="","",VLOOKUP(Table1[[#This Row],[sheet]],Prg!$A$7:$J$31,10,FALSE)*1)</f>
        <v/>
      </c>
      <c r="AF3256" s="72">
        <f>VLOOKUP(Table1[[#This Row],[sheet]],Prg!$A$7:$J$31,5,FALSE)</f>
        <v>0</v>
      </c>
      <c r="AG3256" s="72">
        <f>ROW()</f>
        <v>3256</v>
      </c>
    </row>
    <row r="3257" spans="24:33" hidden="1" x14ac:dyDescent="0.3">
      <c r="X3257" s="66">
        <v>19</v>
      </c>
      <c r="Y3257" s="66" t="s">
        <v>496</v>
      </c>
      <c r="Z3257" s="66" t="s">
        <v>19</v>
      </c>
      <c r="AA3257" s="66" t="str">
        <f>IF(OR(VLOOKUP(Table1[[#This Row],[sheet]],Prg!$A$7:$F$31,6,FALSE)=Prg!$O$2,VLOOKUP(Table1[[#This Row],[sheet]],Prg!$A$7:$F$31,6,FALSE)=Prg!$O$3),"Yes","No")</f>
        <v>No</v>
      </c>
      <c r="AB3257" s="66">
        <v>2022</v>
      </c>
      <c r="AC3257" s="72">
        <v>15</v>
      </c>
      <c r="AD3257" s="66">
        <f ca="1">IF(ISERROR(VLOOKUP(Table1[[#This Row],[item]],INDIRECT("'"&amp;Table1[[#This Row],[sheet]]&amp;"'!$A$8:$T$42"),Table1[[#This Row],[r]],FALSE)),"",VLOOKUP(Table1[[#This Row],[item]],INDIRECT("'"&amp;Table1[[#This Row],[sheet]]&amp;"'!$A$8:$T$42"),Table1[[#This Row],[r]],FALSE))</f>
        <v>0</v>
      </c>
      <c r="AE3257" s="72" t="str">
        <f>IF(VLOOKUP(Table1[[#This Row],[sheet]],Prg!$A$7:$J$31,10,FALSE)="","",VLOOKUP(Table1[[#This Row],[sheet]],Prg!$A$7:$J$31,10,FALSE)*1)</f>
        <v/>
      </c>
      <c r="AF3257" s="72">
        <f>VLOOKUP(Table1[[#This Row],[sheet]],Prg!$A$7:$J$31,5,FALSE)</f>
        <v>0</v>
      </c>
      <c r="AG3257" s="72">
        <f>ROW()</f>
        <v>3257</v>
      </c>
    </row>
    <row r="3258" spans="24:33" hidden="1" x14ac:dyDescent="0.3">
      <c r="X3258" s="66">
        <v>19</v>
      </c>
      <c r="Y3258" s="66" t="s">
        <v>497</v>
      </c>
      <c r="Z3258" s="66" t="s">
        <v>20</v>
      </c>
      <c r="AA3258" s="66" t="str">
        <f>IF(OR(VLOOKUP(Table1[[#This Row],[sheet]],Prg!$A$7:$F$31,6,FALSE)=Prg!$O$2,VLOOKUP(Table1[[#This Row],[sheet]],Prg!$A$7:$F$31,6,FALSE)=Prg!$O$3),"Yes","No")</f>
        <v>No</v>
      </c>
      <c r="AB3258" s="66">
        <v>2022</v>
      </c>
      <c r="AC3258" s="72">
        <v>15</v>
      </c>
      <c r="AD3258" s="66">
        <f ca="1">IF(ISERROR(VLOOKUP(Table1[[#This Row],[item]],INDIRECT("'"&amp;Table1[[#This Row],[sheet]]&amp;"'!$A$8:$T$42"),Table1[[#This Row],[r]],FALSE)),"",VLOOKUP(Table1[[#This Row],[item]],INDIRECT("'"&amp;Table1[[#This Row],[sheet]]&amp;"'!$A$8:$T$42"),Table1[[#This Row],[r]],FALSE))</f>
        <v>0</v>
      </c>
      <c r="AE3258" s="72" t="str">
        <f>IF(VLOOKUP(Table1[[#This Row],[sheet]],Prg!$A$7:$J$31,10,FALSE)="","",VLOOKUP(Table1[[#This Row],[sheet]],Prg!$A$7:$J$31,10,FALSE)*1)</f>
        <v/>
      </c>
      <c r="AF3258" s="72">
        <f>VLOOKUP(Table1[[#This Row],[sheet]],Prg!$A$7:$J$31,5,FALSE)</f>
        <v>0</v>
      </c>
      <c r="AG3258" s="72">
        <f>ROW()</f>
        <v>3258</v>
      </c>
    </row>
    <row r="3259" spans="24:33" hidden="1" x14ac:dyDescent="0.3">
      <c r="X3259" s="66">
        <v>19</v>
      </c>
      <c r="Y3259" s="66" t="s">
        <v>498</v>
      </c>
      <c r="Z3259" s="66" t="s">
        <v>466</v>
      </c>
      <c r="AA3259" s="66" t="str">
        <f>IF(OR(VLOOKUP(Table1[[#This Row],[sheet]],Prg!$A$7:$F$31,6,FALSE)=Prg!$O$2,VLOOKUP(Table1[[#This Row],[sheet]],Prg!$A$7:$F$31,6,FALSE)=Prg!$O$3),"Yes","No")</f>
        <v>No</v>
      </c>
      <c r="AB3259" s="66">
        <v>2022</v>
      </c>
      <c r="AC3259" s="72">
        <v>15</v>
      </c>
      <c r="AD3259" s="66">
        <f ca="1">IF(ISERROR(VLOOKUP(Table1[[#This Row],[item]],INDIRECT("'"&amp;Table1[[#This Row],[sheet]]&amp;"'!$A$8:$T$42"),Table1[[#This Row],[r]],FALSE)),"",VLOOKUP(Table1[[#This Row],[item]],INDIRECT("'"&amp;Table1[[#This Row],[sheet]]&amp;"'!$A$8:$T$42"),Table1[[#This Row],[r]],FALSE))</f>
        <v>0</v>
      </c>
      <c r="AE3259" s="72" t="str">
        <f>IF(VLOOKUP(Table1[[#This Row],[sheet]],Prg!$A$7:$J$31,10,FALSE)="","",VLOOKUP(Table1[[#This Row],[sheet]],Prg!$A$7:$J$31,10,FALSE)*1)</f>
        <v/>
      </c>
      <c r="AF3259" s="72">
        <f>VLOOKUP(Table1[[#This Row],[sheet]],Prg!$A$7:$J$31,5,FALSE)</f>
        <v>0</v>
      </c>
      <c r="AG3259" s="72">
        <f>ROW()</f>
        <v>3259</v>
      </c>
    </row>
    <row r="3260" spans="24:33" hidden="1" x14ac:dyDescent="0.3">
      <c r="X3260" s="66">
        <v>19</v>
      </c>
      <c r="Y3260" s="66" t="s">
        <v>499</v>
      </c>
      <c r="Z3260" s="66" t="s">
        <v>21</v>
      </c>
      <c r="AA3260" s="66" t="str">
        <f>IF(OR(VLOOKUP(Table1[[#This Row],[sheet]],Prg!$A$7:$F$31,6,FALSE)=Prg!$O$2,VLOOKUP(Table1[[#This Row],[sheet]],Prg!$A$7:$F$31,6,FALSE)=Prg!$O$3),"Yes","No")</f>
        <v>No</v>
      </c>
      <c r="AB3260" s="66">
        <v>2022</v>
      </c>
      <c r="AC3260" s="72">
        <v>15</v>
      </c>
      <c r="AD3260" s="66">
        <f ca="1">IF(ISERROR(VLOOKUP(Table1[[#This Row],[item]],INDIRECT("'"&amp;Table1[[#This Row],[sheet]]&amp;"'!$A$8:$T$42"),Table1[[#This Row],[r]],FALSE)),"",VLOOKUP(Table1[[#This Row],[item]],INDIRECT("'"&amp;Table1[[#This Row],[sheet]]&amp;"'!$A$8:$T$42"),Table1[[#This Row],[r]],FALSE))</f>
        <v>0</v>
      </c>
      <c r="AE3260" s="72" t="str">
        <f>IF(VLOOKUP(Table1[[#This Row],[sheet]],Prg!$A$7:$J$31,10,FALSE)="","",VLOOKUP(Table1[[#This Row],[sheet]],Prg!$A$7:$J$31,10,FALSE)*1)</f>
        <v/>
      </c>
      <c r="AF3260" s="72">
        <f>VLOOKUP(Table1[[#This Row],[sheet]],Prg!$A$7:$J$31,5,FALSE)</f>
        <v>0</v>
      </c>
      <c r="AG3260" s="72">
        <f>ROW()</f>
        <v>3260</v>
      </c>
    </row>
    <row r="3261" spans="24:33" hidden="1" x14ac:dyDescent="0.3">
      <c r="X3261" s="66">
        <v>19</v>
      </c>
      <c r="Y3261" s="66" t="s">
        <v>500</v>
      </c>
      <c r="Z3261" s="66" t="s">
        <v>22</v>
      </c>
      <c r="AA3261" s="66" t="str">
        <f>IF(OR(VLOOKUP(Table1[[#This Row],[sheet]],Prg!$A$7:$F$31,6,FALSE)=Prg!$O$2,VLOOKUP(Table1[[#This Row],[sheet]],Prg!$A$7:$F$31,6,FALSE)=Prg!$O$3),"Yes","No")</f>
        <v>No</v>
      </c>
      <c r="AB3261" s="66">
        <v>2022</v>
      </c>
      <c r="AC3261" s="72">
        <v>15</v>
      </c>
      <c r="AD3261" s="66">
        <f ca="1">IF(ISERROR(VLOOKUP(Table1[[#This Row],[item]],INDIRECT("'"&amp;Table1[[#This Row],[sheet]]&amp;"'!$A$8:$T$42"),Table1[[#This Row],[r]],FALSE)),"",VLOOKUP(Table1[[#This Row],[item]],INDIRECT("'"&amp;Table1[[#This Row],[sheet]]&amp;"'!$A$8:$T$42"),Table1[[#This Row],[r]],FALSE))</f>
        <v>0</v>
      </c>
      <c r="AE3261" s="72" t="str">
        <f>IF(VLOOKUP(Table1[[#This Row],[sheet]],Prg!$A$7:$J$31,10,FALSE)="","",VLOOKUP(Table1[[#This Row],[sheet]],Prg!$A$7:$J$31,10,FALSE)*1)</f>
        <v/>
      </c>
      <c r="AF3261" s="72">
        <f>VLOOKUP(Table1[[#This Row],[sheet]],Prg!$A$7:$J$31,5,FALSE)</f>
        <v>0</v>
      </c>
      <c r="AG3261" s="72">
        <f>ROW()</f>
        <v>3261</v>
      </c>
    </row>
    <row r="3262" spans="24:33" hidden="1" x14ac:dyDescent="0.3">
      <c r="X3262" s="66">
        <v>19</v>
      </c>
      <c r="Y3262" s="66" t="s">
        <v>501</v>
      </c>
      <c r="Z3262" s="66" t="s">
        <v>23</v>
      </c>
      <c r="AA3262" s="66" t="str">
        <f>IF(OR(VLOOKUP(Table1[[#This Row],[sheet]],Prg!$A$7:$F$31,6,FALSE)=Prg!$O$2,VLOOKUP(Table1[[#This Row],[sheet]],Prg!$A$7:$F$31,6,FALSE)=Prg!$O$3),"Yes","No")</f>
        <v>No</v>
      </c>
      <c r="AB3262" s="66">
        <v>2022</v>
      </c>
      <c r="AC3262" s="72">
        <v>15</v>
      </c>
      <c r="AD3262" s="66">
        <f ca="1">IF(ISERROR(VLOOKUP(Table1[[#This Row],[item]],INDIRECT("'"&amp;Table1[[#This Row],[sheet]]&amp;"'!$A$8:$T$42"),Table1[[#This Row],[r]],FALSE)),"",VLOOKUP(Table1[[#This Row],[item]],INDIRECT("'"&amp;Table1[[#This Row],[sheet]]&amp;"'!$A$8:$T$42"),Table1[[#This Row],[r]],FALSE))</f>
        <v>0</v>
      </c>
      <c r="AE3262" s="72" t="str">
        <f>IF(VLOOKUP(Table1[[#This Row],[sheet]],Prg!$A$7:$J$31,10,FALSE)="","",VLOOKUP(Table1[[#This Row],[sheet]],Prg!$A$7:$J$31,10,FALSE)*1)</f>
        <v/>
      </c>
      <c r="AF3262" s="72">
        <f>VLOOKUP(Table1[[#This Row],[sheet]],Prg!$A$7:$J$31,5,FALSE)</f>
        <v>0</v>
      </c>
      <c r="AG3262" s="72">
        <f>ROW()</f>
        <v>3262</v>
      </c>
    </row>
    <row r="3263" spans="24:33" hidden="1" x14ac:dyDescent="0.3">
      <c r="X3263" s="66">
        <v>19</v>
      </c>
      <c r="Y3263" s="66" t="s">
        <v>502</v>
      </c>
      <c r="Z3263" s="66" t="s">
        <v>467</v>
      </c>
      <c r="AA3263" s="66" t="str">
        <f>IF(OR(VLOOKUP(Table1[[#This Row],[sheet]],Prg!$A$7:$F$31,6,FALSE)=Prg!$O$2,VLOOKUP(Table1[[#This Row],[sheet]],Prg!$A$7:$F$31,6,FALSE)=Prg!$O$3),"Yes","No")</f>
        <v>No</v>
      </c>
      <c r="AB3263" s="66">
        <v>2022</v>
      </c>
      <c r="AC3263" s="72">
        <v>15</v>
      </c>
      <c r="AD3263" s="66">
        <f ca="1">IF(ISERROR(VLOOKUP(Table1[[#This Row],[item]],INDIRECT("'"&amp;Table1[[#This Row],[sheet]]&amp;"'!$A$8:$T$42"),Table1[[#This Row],[r]],FALSE)),"",VLOOKUP(Table1[[#This Row],[item]],INDIRECT("'"&amp;Table1[[#This Row],[sheet]]&amp;"'!$A$8:$T$42"),Table1[[#This Row],[r]],FALSE))</f>
        <v>0</v>
      </c>
      <c r="AE3263" s="72" t="str">
        <f>IF(VLOOKUP(Table1[[#This Row],[sheet]],Prg!$A$7:$J$31,10,FALSE)="","",VLOOKUP(Table1[[#This Row],[sheet]],Prg!$A$7:$J$31,10,FALSE)*1)</f>
        <v/>
      </c>
      <c r="AF3263" s="72">
        <f>VLOOKUP(Table1[[#This Row],[sheet]],Prg!$A$7:$J$31,5,FALSE)</f>
        <v>0</v>
      </c>
      <c r="AG3263" s="72">
        <f>ROW()</f>
        <v>3263</v>
      </c>
    </row>
    <row r="3264" spans="24:33" hidden="1" x14ac:dyDescent="0.3">
      <c r="X3264" s="66">
        <v>19</v>
      </c>
      <c r="Y3264" s="66" t="s">
        <v>473</v>
      </c>
      <c r="Z3264" s="66" t="s">
        <v>1</v>
      </c>
      <c r="AA3264" s="66" t="str">
        <f>IF(OR(VLOOKUP(Table1[[#This Row],[sheet]],Prg!$A$7:$F$31,6,FALSE)=Prg!$O$2,VLOOKUP(Table1[[#This Row],[sheet]],Prg!$A$7:$F$31,6,FALSE)=Prg!$O$3),"Yes","No")</f>
        <v>No</v>
      </c>
      <c r="AB3264" s="66">
        <v>2022</v>
      </c>
      <c r="AC3264" s="72">
        <v>15</v>
      </c>
      <c r="AD3264" s="66">
        <f ca="1">IF(ISERROR(VLOOKUP(Table1[[#This Row],[item]],INDIRECT("'"&amp;Table1[[#This Row],[sheet]]&amp;"'!$A$8:$T$42"),Table1[[#This Row],[r]],FALSE)),"",VLOOKUP(Table1[[#This Row],[item]],INDIRECT("'"&amp;Table1[[#This Row],[sheet]]&amp;"'!$A$8:$T$42"),Table1[[#This Row],[r]],FALSE))</f>
        <v>0</v>
      </c>
      <c r="AE3264" s="72" t="str">
        <f>IF(VLOOKUP(Table1[[#This Row],[sheet]],Prg!$A$7:$J$31,10,FALSE)="","",VLOOKUP(Table1[[#This Row],[sheet]],Prg!$A$7:$J$31,10,FALSE)*1)</f>
        <v/>
      </c>
      <c r="AF3264" s="72">
        <f>VLOOKUP(Table1[[#This Row],[sheet]],Prg!$A$7:$J$31,5,FALSE)</f>
        <v>0</v>
      </c>
      <c r="AG3264" s="72">
        <f>ROW()</f>
        <v>3264</v>
      </c>
    </row>
    <row r="3265" spans="24:33" hidden="1" x14ac:dyDescent="0.3">
      <c r="X3265" s="66">
        <v>19</v>
      </c>
      <c r="Y3265" s="66" t="s">
        <v>474</v>
      </c>
      <c r="Z3265" s="66" t="s">
        <v>24</v>
      </c>
      <c r="AA3265" s="66" t="str">
        <f>IF(OR(VLOOKUP(Table1[[#This Row],[sheet]],Prg!$A$7:$F$31,6,FALSE)=Prg!$O$2,VLOOKUP(Table1[[#This Row],[sheet]],Prg!$A$7:$F$31,6,FALSE)=Prg!$O$3),"Yes","No")</f>
        <v>No</v>
      </c>
      <c r="AB3265" s="66">
        <v>2022</v>
      </c>
      <c r="AC3265" s="72">
        <v>15</v>
      </c>
      <c r="AD3265" s="66">
        <f ca="1">IF(ISERROR(VLOOKUP(Table1[[#This Row],[item]],INDIRECT("'"&amp;Table1[[#This Row],[sheet]]&amp;"'!$A$8:$T$42"),Table1[[#This Row],[r]],FALSE)),"",VLOOKUP(Table1[[#This Row],[item]],INDIRECT("'"&amp;Table1[[#This Row],[sheet]]&amp;"'!$A$8:$T$42"),Table1[[#This Row],[r]],FALSE))</f>
        <v>0</v>
      </c>
      <c r="AE3265" s="72" t="str">
        <f>IF(VLOOKUP(Table1[[#This Row],[sheet]],Prg!$A$7:$J$31,10,FALSE)="","",VLOOKUP(Table1[[#This Row],[sheet]],Prg!$A$7:$J$31,10,FALSE)*1)</f>
        <v/>
      </c>
      <c r="AF3265" s="72">
        <f>VLOOKUP(Table1[[#This Row],[sheet]],Prg!$A$7:$J$31,5,FALSE)</f>
        <v>0</v>
      </c>
      <c r="AG3265" s="72">
        <f>ROW()</f>
        <v>3265</v>
      </c>
    </row>
    <row r="3266" spans="24:33" hidden="1" x14ac:dyDescent="0.3">
      <c r="X3266" s="66">
        <v>19</v>
      </c>
      <c r="Y3266" s="66" t="s">
        <v>477</v>
      </c>
      <c r="Z3266" s="66" t="s">
        <v>25</v>
      </c>
      <c r="AA3266" s="66" t="str">
        <f>IF(OR(VLOOKUP(Table1[[#This Row],[sheet]],Prg!$A$7:$F$31,6,FALSE)=Prg!$O$2,VLOOKUP(Table1[[#This Row],[sheet]],Prg!$A$7:$F$31,6,FALSE)=Prg!$O$3),"Yes","No")</f>
        <v>No</v>
      </c>
      <c r="AB3266" s="66">
        <v>2022</v>
      </c>
      <c r="AC3266" s="72">
        <v>15</v>
      </c>
      <c r="AD3266" s="66">
        <f ca="1">IF(ISERROR(VLOOKUP(Table1[[#This Row],[item]],INDIRECT("'"&amp;Table1[[#This Row],[sheet]]&amp;"'!$A$8:$T$42"),Table1[[#This Row],[r]],FALSE)),"",VLOOKUP(Table1[[#This Row],[item]],INDIRECT("'"&amp;Table1[[#This Row],[sheet]]&amp;"'!$A$8:$T$42"),Table1[[#This Row],[r]],FALSE))</f>
        <v>0</v>
      </c>
      <c r="AE3266" s="72" t="str">
        <f>IF(VLOOKUP(Table1[[#This Row],[sheet]],Prg!$A$7:$J$31,10,FALSE)="","",VLOOKUP(Table1[[#This Row],[sheet]],Prg!$A$7:$J$31,10,FALSE)*1)</f>
        <v/>
      </c>
      <c r="AF3266" s="72">
        <f>VLOOKUP(Table1[[#This Row],[sheet]],Prg!$A$7:$J$31,5,FALSE)</f>
        <v>0</v>
      </c>
      <c r="AG3266" s="72">
        <f>ROW()</f>
        <v>3266</v>
      </c>
    </row>
    <row r="3267" spans="24:33" hidden="1" x14ac:dyDescent="0.3">
      <c r="X3267" s="66">
        <v>19</v>
      </c>
      <c r="Y3267" s="66" t="s">
        <v>478</v>
      </c>
      <c r="Z3267" s="66" t="s">
        <v>26</v>
      </c>
      <c r="AA3267" s="66" t="str">
        <f>IF(OR(VLOOKUP(Table1[[#This Row],[sheet]],Prg!$A$7:$F$31,6,FALSE)=Prg!$O$2,VLOOKUP(Table1[[#This Row],[sheet]],Prg!$A$7:$F$31,6,FALSE)=Prg!$O$3),"Yes","No")</f>
        <v>No</v>
      </c>
      <c r="AB3267" s="66">
        <v>2022</v>
      </c>
      <c r="AC3267" s="72">
        <v>15</v>
      </c>
      <c r="AD3267" s="66">
        <f ca="1">IF(ISERROR(VLOOKUP(Table1[[#This Row],[item]],INDIRECT("'"&amp;Table1[[#This Row],[sheet]]&amp;"'!$A$8:$T$42"),Table1[[#This Row],[r]],FALSE)),"",VLOOKUP(Table1[[#This Row],[item]],INDIRECT("'"&amp;Table1[[#This Row],[sheet]]&amp;"'!$A$8:$T$42"),Table1[[#This Row],[r]],FALSE))</f>
        <v>0</v>
      </c>
      <c r="AE3267" s="72" t="str">
        <f>IF(VLOOKUP(Table1[[#This Row],[sheet]],Prg!$A$7:$J$31,10,FALSE)="","",VLOOKUP(Table1[[#This Row],[sheet]],Prg!$A$7:$J$31,10,FALSE)*1)</f>
        <v/>
      </c>
      <c r="AF3267" s="72">
        <f>VLOOKUP(Table1[[#This Row],[sheet]],Prg!$A$7:$J$31,5,FALSE)</f>
        <v>0</v>
      </c>
      <c r="AG3267" s="72">
        <f>ROW()</f>
        <v>3267</v>
      </c>
    </row>
    <row r="3268" spans="24:33" hidden="1" x14ac:dyDescent="0.3">
      <c r="X3268" s="66">
        <v>19</v>
      </c>
      <c r="Y3268" s="66" t="s">
        <v>479</v>
      </c>
      <c r="Z3268" s="66" t="s">
        <v>27</v>
      </c>
      <c r="AA3268" s="66" t="str">
        <f>IF(OR(VLOOKUP(Table1[[#This Row],[sheet]],Prg!$A$7:$F$31,6,FALSE)=Prg!$O$2,VLOOKUP(Table1[[#This Row],[sheet]],Prg!$A$7:$F$31,6,FALSE)=Prg!$O$3),"Yes","No")</f>
        <v>No</v>
      </c>
      <c r="AB3268" s="66">
        <v>2022</v>
      </c>
      <c r="AC3268" s="72">
        <v>15</v>
      </c>
      <c r="AD3268" s="66">
        <f ca="1">IF(ISERROR(VLOOKUP(Table1[[#This Row],[item]],INDIRECT("'"&amp;Table1[[#This Row],[sheet]]&amp;"'!$A$8:$T$42"),Table1[[#This Row],[r]],FALSE)),"",VLOOKUP(Table1[[#This Row],[item]],INDIRECT("'"&amp;Table1[[#This Row],[sheet]]&amp;"'!$A$8:$T$42"),Table1[[#This Row],[r]],FALSE))</f>
        <v>0</v>
      </c>
      <c r="AE3268" s="72" t="str">
        <f>IF(VLOOKUP(Table1[[#This Row],[sheet]],Prg!$A$7:$J$31,10,FALSE)="","",VLOOKUP(Table1[[#This Row],[sheet]],Prg!$A$7:$J$31,10,FALSE)*1)</f>
        <v/>
      </c>
      <c r="AF3268" s="72">
        <f>VLOOKUP(Table1[[#This Row],[sheet]],Prg!$A$7:$J$31,5,FALSE)</f>
        <v>0</v>
      </c>
      <c r="AG3268" s="72">
        <f>ROW()</f>
        <v>3268</v>
      </c>
    </row>
    <row r="3269" spans="24:33" hidden="1" x14ac:dyDescent="0.3">
      <c r="X3269" s="66">
        <v>19</v>
      </c>
      <c r="Y3269" s="66" t="s">
        <v>475</v>
      </c>
      <c r="Z3269" s="66" t="s">
        <v>28</v>
      </c>
      <c r="AA3269" s="66" t="str">
        <f>IF(OR(VLOOKUP(Table1[[#This Row],[sheet]],Prg!$A$7:$F$31,6,FALSE)=Prg!$O$2,VLOOKUP(Table1[[#This Row],[sheet]],Prg!$A$7:$F$31,6,FALSE)=Prg!$O$3),"Yes","No")</f>
        <v>No</v>
      </c>
      <c r="AB3269" s="66">
        <v>2022</v>
      </c>
      <c r="AC3269" s="72">
        <v>15</v>
      </c>
      <c r="AD3269" s="66">
        <f ca="1">IF(ISERROR(VLOOKUP(Table1[[#This Row],[item]],INDIRECT("'"&amp;Table1[[#This Row],[sheet]]&amp;"'!$A$8:$T$42"),Table1[[#This Row],[r]],FALSE)),"",VLOOKUP(Table1[[#This Row],[item]],INDIRECT("'"&amp;Table1[[#This Row],[sheet]]&amp;"'!$A$8:$T$42"),Table1[[#This Row],[r]],FALSE))</f>
        <v>0</v>
      </c>
      <c r="AE3269" s="72" t="str">
        <f>IF(VLOOKUP(Table1[[#This Row],[sheet]],Prg!$A$7:$J$31,10,FALSE)="","",VLOOKUP(Table1[[#This Row],[sheet]],Prg!$A$7:$J$31,10,FALSE)*1)</f>
        <v/>
      </c>
      <c r="AF3269" s="72">
        <f>VLOOKUP(Table1[[#This Row],[sheet]],Prg!$A$7:$J$31,5,FALSE)</f>
        <v>0</v>
      </c>
      <c r="AG3269" s="72">
        <f>ROW()</f>
        <v>3269</v>
      </c>
    </row>
    <row r="3270" spans="24:33" hidden="1" x14ac:dyDescent="0.3">
      <c r="X3270" s="66">
        <v>19</v>
      </c>
      <c r="Y3270" s="66" t="s">
        <v>480</v>
      </c>
      <c r="Z3270" s="66" t="s">
        <v>29</v>
      </c>
      <c r="AA3270" s="66" t="str">
        <f>IF(OR(VLOOKUP(Table1[[#This Row],[sheet]],Prg!$A$7:$F$31,6,FALSE)=Prg!$O$2,VLOOKUP(Table1[[#This Row],[sheet]],Prg!$A$7:$F$31,6,FALSE)=Prg!$O$3),"Yes","No")</f>
        <v>No</v>
      </c>
      <c r="AB3270" s="66">
        <v>2022</v>
      </c>
      <c r="AC3270" s="72">
        <v>15</v>
      </c>
      <c r="AD3270" s="66">
        <f ca="1">IF(ISERROR(VLOOKUP(Table1[[#This Row],[item]],INDIRECT("'"&amp;Table1[[#This Row],[sheet]]&amp;"'!$A$8:$T$42"),Table1[[#This Row],[r]],FALSE)),"",VLOOKUP(Table1[[#This Row],[item]],INDIRECT("'"&amp;Table1[[#This Row],[sheet]]&amp;"'!$A$8:$T$42"),Table1[[#This Row],[r]],FALSE))</f>
        <v>0</v>
      </c>
      <c r="AE3270" s="72" t="str">
        <f>IF(VLOOKUP(Table1[[#This Row],[sheet]],Prg!$A$7:$J$31,10,FALSE)="","",VLOOKUP(Table1[[#This Row],[sheet]],Prg!$A$7:$J$31,10,FALSE)*1)</f>
        <v/>
      </c>
      <c r="AF3270" s="72">
        <f>VLOOKUP(Table1[[#This Row],[sheet]],Prg!$A$7:$J$31,5,FALSE)</f>
        <v>0</v>
      </c>
      <c r="AG3270" s="72">
        <f>ROW()</f>
        <v>3270</v>
      </c>
    </row>
    <row r="3271" spans="24:33" hidden="1" x14ac:dyDescent="0.3">
      <c r="X3271" s="66">
        <v>19</v>
      </c>
      <c r="Y3271" s="66" t="s">
        <v>481</v>
      </c>
      <c r="Z3271" s="66" t="s">
        <v>30</v>
      </c>
      <c r="AA3271" s="66" t="str">
        <f>IF(OR(VLOOKUP(Table1[[#This Row],[sheet]],Prg!$A$7:$F$31,6,FALSE)=Prg!$O$2,VLOOKUP(Table1[[#This Row],[sheet]],Prg!$A$7:$F$31,6,FALSE)=Prg!$O$3),"Yes","No")</f>
        <v>No</v>
      </c>
      <c r="AB3271" s="66">
        <v>2022</v>
      </c>
      <c r="AC3271" s="72">
        <v>15</v>
      </c>
      <c r="AD3271" s="66">
        <f ca="1">IF(ISERROR(VLOOKUP(Table1[[#This Row],[item]],INDIRECT("'"&amp;Table1[[#This Row],[sheet]]&amp;"'!$A$8:$T$42"),Table1[[#This Row],[r]],FALSE)),"",VLOOKUP(Table1[[#This Row],[item]],INDIRECT("'"&amp;Table1[[#This Row],[sheet]]&amp;"'!$A$8:$T$42"),Table1[[#This Row],[r]],FALSE))</f>
        <v>0</v>
      </c>
      <c r="AE3271" s="72" t="str">
        <f>IF(VLOOKUP(Table1[[#This Row],[sheet]],Prg!$A$7:$J$31,10,FALSE)="","",VLOOKUP(Table1[[#This Row],[sheet]],Prg!$A$7:$J$31,10,FALSE)*1)</f>
        <v/>
      </c>
      <c r="AF3271" s="72">
        <f>VLOOKUP(Table1[[#This Row],[sheet]],Prg!$A$7:$J$31,5,FALSE)</f>
        <v>0</v>
      </c>
      <c r="AG3271" s="72">
        <f>ROW()</f>
        <v>3271</v>
      </c>
    </row>
    <row r="3272" spans="24:33" hidden="1" x14ac:dyDescent="0.3">
      <c r="X3272" s="66">
        <v>19</v>
      </c>
      <c r="Y3272" s="66" t="s">
        <v>482</v>
      </c>
      <c r="Z3272" s="66" t="s">
        <v>27</v>
      </c>
      <c r="AA3272" s="66" t="str">
        <f>IF(OR(VLOOKUP(Table1[[#This Row],[sheet]],Prg!$A$7:$F$31,6,FALSE)=Prg!$O$2,VLOOKUP(Table1[[#This Row],[sheet]],Prg!$A$7:$F$31,6,FALSE)=Prg!$O$3),"Yes","No")</f>
        <v>No</v>
      </c>
      <c r="AB3272" s="66">
        <v>2022</v>
      </c>
      <c r="AC3272" s="72">
        <v>15</v>
      </c>
      <c r="AD3272" s="66">
        <f ca="1">IF(ISERROR(VLOOKUP(Table1[[#This Row],[item]],INDIRECT("'"&amp;Table1[[#This Row],[sheet]]&amp;"'!$A$8:$T$42"),Table1[[#This Row],[r]],FALSE)),"",VLOOKUP(Table1[[#This Row],[item]],INDIRECT("'"&amp;Table1[[#This Row],[sheet]]&amp;"'!$A$8:$T$42"),Table1[[#This Row],[r]],FALSE))</f>
        <v>0</v>
      </c>
      <c r="AE3272" s="72" t="str">
        <f>IF(VLOOKUP(Table1[[#This Row],[sheet]],Prg!$A$7:$J$31,10,FALSE)="","",VLOOKUP(Table1[[#This Row],[sheet]],Prg!$A$7:$J$31,10,FALSE)*1)</f>
        <v/>
      </c>
      <c r="AF3272" s="72">
        <f>VLOOKUP(Table1[[#This Row],[sheet]],Prg!$A$7:$J$31,5,FALSE)</f>
        <v>0</v>
      </c>
      <c r="AG3272" s="72">
        <f>ROW()</f>
        <v>3272</v>
      </c>
    </row>
    <row r="3273" spans="24:33" hidden="1" x14ac:dyDescent="0.3">
      <c r="X3273" s="66">
        <v>19</v>
      </c>
      <c r="Y3273" s="66" t="s">
        <v>476</v>
      </c>
      <c r="Z3273" s="66" t="s">
        <v>469</v>
      </c>
      <c r="AA3273" s="66" t="str">
        <f>IF(OR(VLOOKUP(Table1[[#This Row],[sheet]],Prg!$A$7:$F$31,6,FALSE)=Prg!$O$2,VLOOKUP(Table1[[#This Row],[sheet]],Prg!$A$7:$F$31,6,FALSE)=Prg!$O$3),"Yes","No")</f>
        <v>No</v>
      </c>
      <c r="AB3273" s="66">
        <v>2022</v>
      </c>
      <c r="AC3273" s="72">
        <v>15</v>
      </c>
      <c r="AD3273" s="66">
        <f ca="1">IF(ISERROR(VLOOKUP(Table1[[#This Row],[item]],INDIRECT("'"&amp;Table1[[#This Row],[sheet]]&amp;"'!$A$8:$T$42"),Table1[[#This Row],[r]],FALSE)),"",VLOOKUP(Table1[[#This Row],[item]],INDIRECT("'"&amp;Table1[[#This Row],[sheet]]&amp;"'!$A$8:$T$42"),Table1[[#This Row],[r]],FALSE))</f>
        <v>0</v>
      </c>
      <c r="AE3273" s="72" t="str">
        <f>IF(VLOOKUP(Table1[[#This Row],[sheet]],Prg!$A$7:$J$31,10,FALSE)="","",VLOOKUP(Table1[[#This Row],[sheet]],Prg!$A$7:$J$31,10,FALSE)*1)</f>
        <v/>
      </c>
      <c r="AF3273" s="72">
        <f>VLOOKUP(Table1[[#This Row],[sheet]],Prg!$A$7:$J$31,5,FALSE)</f>
        <v>0</v>
      </c>
      <c r="AG3273" s="72">
        <f>ROW()</f>
        <v>3273</v>
      </c>
    </row>
    <row r="3274" spans="24:33" hidden="1" x14ac:dyDescent="0.3">
      <c r="X3274" s="66">
        <v>19</v>
      </c>
      <c r="Y3274" s="66" t="s">
        <v>483</v>
      </c>
      <c r="Z3274" s="66" t="s">
        <v>470</v>
      </c>
      <c r="AA3274" s="66" t="str">
        <f>IF(OR(VLOOKUP(Table1[[#This Row],[sheet]],Prg!$A$7:$F$31,6,FALSE)=Prg!$O$2,VLOOKUP(Table1[[#This Row],[sheet]],Prg!$A$7:$F$31,6,FALSE)=Prg!$O$3),"Yes","No")</f>
        <v>No</v>
      </c>
      <c r="AB3274" s="66">
        <v>2022</v>
      </c>
      <c r="AC3274" s="72">
        <v>15</v>
      </c>
      <c r="AD3274" s="66">
        <f ca="1">IF(ISERROR(VLOOKUP(Table1[[#This Row],[item]],INDIRECT("'"&amp;Table1[[#This Row],[sheet]]&amp;"'!$A$8:$T$42"),Table1[[#This Row],[r]],FALSE)),"",VLOOKUP(Table1[[#This Row],[item]],INDIRECT("'"&amp;Table1[[#This Row],[sheet]]&amp;"'!$A$8:$T$42"),Table1[[#This Row],[r]],FALSE))</f>
        <v>0</v>
      </c>
      <c r="AE3274" s="72" t="str">
        <f>IF(VLOOKUP(Table1[[#This Row],[sheet]],Prg!$A$7:$J$31,10,FALSE)="","",VLOOKUP(Table1[[#This Row],[sheet]],Prg!$A$7:$J$31,10,FALSE)*1)</f>
        <v/>
      </c>
      <c r="AF3274" s="72">
        <f>VLOOKUP(Table1[[#This Row],[sheet]],Prg!$A$7:$J$31,5,FALSE)</f>
        <v>0</v>
      </c>
      <c r="AG3274" s="72">
        <f>ROW()</f>
        <v>3274</v>
      </c>
    </row>
    <row r="3275" spans="24:33" hidden="1" x14ac:dyDescent="0.3">
      <c r="X3275" s="66">
        <v>19</v>
      </c>
      <c r="Y3275" s="66" t="s">
        <v>484</v>
      </c>
      <c r="Z3275" s="66" t="s">
        <v>471</v>
      </c>
      <c r="AA3275" s="66" t="str">
        <f>IF(OR(VLOOKUP(Table1[[#This Row],[sheet]],Prg!$A$7:$F$31,6,FALSE)=Prg!$O$2,VLOOKUP(Table1[[#This Row],[sheet]],Prg!$A$7:$F$31,6,FALSE)=Prg!$O$3),"Yes","No")</f>
        <v>No</v>
      </c>
      <c r="AB3275" s="66">
        <v>2022</v>
      </c>
      <c r="AC3275" s="72">
        <v>15</v>
      </c>
      <c r="AD3275" s="66">
        <f ca="1">IF(ISERROR(VLOOKUP(Table1[[#This Row],[item]],INDIRECT("'"&amp;Table1[[#This Row],[sheet]]&amp;"'!$A$8:$T$42"),Table1[[#This Row],[r]],FALSE)),"",VLOOKUP(Table1[[#This Row],[item]],INDIRECT("'"&amp;Table1[[#This Row],[sheet]]&amp;"'!$A$8:$T$42"),Table1[[#This Row],[r]],FALSE))</f>
        <v>0</v>
      </c>
      <c r="AE3275" s="72" t="str">
        <f>IF(VLOOKUP(Table1[[#This Row],[sheet]],Prg!$A$7:$J$31,10,FALSE)="","",VLOOKUP(Table1[[#This Row],[sheet]],Prg!$A$7:$J$31,10,FALSE)*1)</f>
        <v/>
      </c>
      <c r="AF3275" s="72">
        <f>VLOOKUP(Table1[[#This Row],[sheet]],Prg!$A$7:$J$31,5,FALSE)</f>
        <v>0</v>
      </c>
      <c r="AG3275" s="72">
        <f>ROW()</f>
        <v>3275</v>
      </c>
    </row>
    <row r="3276" spans="24:33" hidden="1" x14ac:dyDescent="0.3">
      <c r="X3276" s="66">
        <v>19</v>
      </c>
      <c r="Y3276" s="66" t="s">
        <v>485</v>
      </c>
      <c r="Z3276" s="66" t="s">
        <v>472</v>
      </c>
      <c r="AA3276" s="66" t="str">
        <f>IF(OR(VLOOKUP(Table1[[#This Row],[sheet]],Prg!$A$7:$F$31,6,FALSE)=Prg!$O$2,VLOOKUP(Table1[[#This Row],[sheet]],Prg!$A$7:$F$31,6,FALSE)=Prg!$O$3),"Yes","No")</f>
        <v>No</v>
      </c>
      <c r="AB3276" s="66">
        <v>2022</v>
      </c>
      <c r="AC3276" s="72">
        <v>15</v>
      </c>
      <c r="AD3276" s="66">
        <f ca="1">IF(ISERROR(VLOOKUP(Table1[[#This Row],[item]],INDIRECT("'"&amp;Table1[[#This Row],[sheet]]&amp;"'!$A$8:$T$42"),Table1[[#This Row],[r]],FALSE)),"",VLOOKUP(Table1[[#This Row],[item]],INDIRECT("'"&amp;Table1[[#This Row],[sheet]]&amp;"'!$A$8:$T$42"),Table1[[#This Row],[r]],FALSE))</f>
        <v>0</v>
      </c>
      <c r="AE3276" s="72" t="str">
        <f>IF(VLOOKUP(Table1[[#This Row],[sheet]],Prg!$A$7:$J$31,10,FALSE)="","",VLOOKUP(Table1[[#This Row],[sheet]],Prg!$A$7:$J$31,10,FALSE)*1)</f>
        <v/>
      </c>
      <c r="AF3276" s="72">
        <f>VLOOKUP(Table1[[#This Row],[sheet]],Prg!$A$7:$J$31,5,FALSE)</f>
        <v>0</v>
      </c>
      <c r="AG3276" s="72">
        <f>ROW()</f>
        <v>3276</v>
      </c>
    </row>
    <row r="3277" spans="24:33" hidden="1" x14ac:dyDescent="0.3">
      <c r="X3277" s="66">
        <v>19</v>
      </c>
      <c r="Y3277" s="66" t="s">
        <v>486</v>
      </c>
      <c r="Z3277" s="66" t="s">
        <v>31</v>
      </c>
      <c r="AA3277" s="66" t="str">
        <f>IF(OR(VLOOKUP(Table1[[#This Row],[sheet]],Prg!$A$7:$F$31,6,FALSE)=Prg!$O$2,VLOOKUP(Table1[[#This Row],[sheet]],Prg!$A$7:$F$31,6,FALSE)=Prg!$O$3),"Yes","No")</f>
        <v>No</v>
      </c>
      <c r="AB3277" s="66">
        <v>2022</v>
      </c>
      <c r="AC3277" s="72">
        <v>15</v>
      </c>
      <c r="AD3277" s="66">
        <f ca="1">IF(ISERROR(VLOOKUP(Table1[[#This Row],[item]],INDIRECT("'"&amp;Table1[[#This Row],[sheet]]&amp;"'!$A$8:$T$42"),Table1[[#This Row],[r]],FALSE)),"",VLOOKUP(Table1[[#This Row],[item]],INDIRECT("'"&amp;Table1[[#This Row],[sheet]]&amp;"'!$A$8:$T$42"),Table1[[#This Row],[r]],FALSE))</f>
        <v>0</v>
      </c>
      <c r="AE3277" s="72" t="str">
        <f>IF(VLOOKUP(Table1[[#This Row],[sheet]],Prg!$A$7:$J$31,10,FALSE)="","",VLOOKUP(Table1[[#This Row],[sheet]],Prg!$A$7:$J$31,10,FALSE)*1)</f>
        <v/>
      </c>
      <c r="AF3277" s="72">
        <f>VLOOKUP(Table1[[#This Row],[sheet]],Prg!$A$7:$J$31,5,FALSE)</f>
        <v>0</v>
      </c>
      <c r="AG3277" s="72">
        <f>ROW()</f>
        <v>3277</v>
      </c>
    </row>
    <row r="3278" spans="24:33" hidden="1" x14ac:dyDescent="0.3">
      <c r="X3278" s="66">
        <v>19</v>
      </c>
      <c r="Y3278" s="70" t="s">
        <v>487</v>
      </c>
      <c r="Z3278" s="70" t="s">
        <v>12</v>
      </c>
      <c r="AA3278" s="70" t="str">
        <f>IF(OR(VLOOKUP(Table1[[#This Row],[sheet]],Prg!$A$7:$F$31,6,FALSE)=Prg!$O$2,VLOOKUP(Table1[[#This Row],[sheet]],Prg!$A$7:$F$31,6,FALSE)=Prg!$O$3),"Yes","No")</f>
        <v>No</v>
      </c>
      <c r="AB3278" s="70">
        <v>2023</v>
      </c>
      <c r="AC3278" s="72">
        <v>16</v>
      </c>
      <c r="AD3278" s="66">
        <f ca="1">IF(ISERROR(VLOOKUP(Table1[[#This Row],[item]],INDIRECT("'"&amp;Table1[[#This Row],[sheet]]&amp;"'!$A$8:$T$42"),Table1[[#This Row],[r]],FALSE)),"",VLOOKUP(Table1[[#This Row],[item]],INDIRECT("'"&amp;Table1[[#This Row],[sheet]]&amp;"'!$A$8:$T$42"),Table1[[#This Row],[r]],FALSE))</f>
        <v>0</v>
      </c>
      <c r="AE3278" s="72" t="str">
        <f>IF(VLOOKUP(Table1[[#This Row],[sheet]],Prg!$A$7:$J$31,10,FALSE)="","",VLOOKUP(Table1[[#This Row],[sheet]],Prg!$A$7:$J$31,10,FALSE)*1)</f>
        <v/>
      </c>
      <c r="AF3278" s="72">
        <f>VLOOKUP(Table1[[#This Row],[sheet]],Prg!$A$7:$J$31,5,FALSE)</f>
        <v>0</v>
      </c>
      <c r="AG3278" s="72">
        <f>ROW()</f>
        <v>3278</v>
      </c>
    </row>
    <row r="3279" spans="24:33" hidden="1" x14ac:dyDescent="0.3">
      <c r="X3279" s="66">
        <v>19</v>
      </c>
      <c r="Y3279" s="66" t="s">
        <v>488</v>
      </c>
      <c r="Z3279" s="66" t="s">
        <v>13</v>
      </c>
      <c r="AA3279" s="66" t="str">
        <f>IF(OR(VLOOKUP(Table1[[#This Row],[sheet]],Prg!$A$7:$F$31,6,FALSE)=Prg!$O$2,VLOOKUP(Table1[[#This Row],[sheet]],Prg!$A$7:$F$31,6,FALSE)=Prg!$O$3),"Yes","No")</f>
        <v>No</v>
      </c>
      <c r="AB3279" s="66">
        <v>2023</v>
      </c>
      <c r="AC3279" s="72">
        <v>16</v>
      </c>
      <c r="AD3279" s="66">
        <f ca="1">IF(ISERROR(VLOOKUP(Table1[[#This Row],[item]],INDIRECT("'"&amp;Table1[[#This Row],[sheet]]&amp;"'!$A$8:$T$42"),Table1[[#This Row],[r]],FALSE)),"",VLOOKUP(Table1[[#This Row],[item]],INDIRECT("'"&amp;Table1[[#This Row],[sheet]]&amp;"'!$A$8:$T$42"),Table1[[#This Row],[r]],FALSE))</f>
        <v>0</v>
      </c>
      <c r="AE3279" s="72" t="str">
        <f>IF(VLOOKUP(Table1[[#This Row],[sheet]],Prg!$A$7:$J$31,10,FALSE)="","",VLOOKUP(Table1[[#This Row],[sheet]],Prg!$A$7:$J$31,10,FALSE)*1)</f>
        <v/>
      </c>
      <c r="AF3279" s="72">
        <f>VLOOKUP(Table1[[#This Row],[sheet]],Prg!$A$7:$J$31,5,FALSE)</f>
        <v>0</v>
      </c>
      <c r="AG3279" s="72">
        <f>ROW()</f>
        <v>3279</v>
      </c>
    </row>
    <row r="3280" spans="24:33" hidden="1" x14ac:dyDescent="0.3">
      <c r="X3280" s="66">
        <v>19</v>
      </c>
      <c r="Y3280" s="66" t="s">
        <v>489</v>
      </c>
      <c r="Z3280" s="66" t="s">
        <v>14</v>
      </c>
      <c r="AA3280" s="66" t="str">
        <f>IF(OR(VLOOKUP(Table1[[#This Row],[sheet]],Prg!$A$7:$F$31,6,FALSE)=Prg!$O$2,VLOOKUP(Table1[[#This Row],[sheet]],Prg!$A$7:$F$31,6,FALSE)=Prg!$O$3),"Yes","No")</f>
        <v>No</v>
      </c>
      <c r="AB3280" s="66">
        <v>2023</v>
      </c>
      <c r="AC3280" s="72">
        <v>16</v>
      </c>
      <c r="AD3280" s="66">
        <f ca="1">IF(ISERROR(VLOOKUP(Table1[[#This Row],[item]],INDIRECT("'"&amp;Table1[[#This Row],[sheet]]&amp;"'!$A$8:$T$42"),Table1[[#This Row],[r]],FALSE)),"",VLOOKUP(Table1[[#This Row],[item]],INDIRECT("'"&amp;Table1[[#This Row],[sheet]]&amp;"'!$A$8:$T$42"),Table1[[#This Row],[r]],FALSE))</f>
        <v>0</v>
      </c>
      <c r="AE3280" s="72" t="str">
        <f>IF(VLOOKUP(Table1[[#This Row],[sheet]],Prg!$A$7:$J$31,10,FALSE)="","",VLOOKUP(Table1[[#This Row],[sheet]],Prg!$A$7:$J$31,10,FALSE)*1)</f>
        <v/>
      </c>
      <c r="AF3280" s="72">
        <f>VLOOKUP(Table1[[#This Row],[sheet]],Prg!$A$7:$J$31,5,FALSE)</f>
        <v>0</v>
      </c>
      <c r="AG3280" s="72">
        <f>ROW()</f>
        <v>3280</v>
      </c>
    </row>
    <row r="3281" spans="24:33" hidden="1" x14ac:dyDescent="0.3">
      <c r="X3281" s="66">
        <v>19</v>
      </c>
      <c r="Y3281" s="66" t="s">
        <v>490</v>
      </c>
      <c r="Z3281" s="66" t="s">
        <v>464</v>
      </c>
      <c r="AA3281" s="66" t="str">
        <f>IF(OR(VLOOKUP(Table1[[#This Row],[sheet]],Prg!$A$7:$F$31,6,FALSE)=Prg!$O$2,VLOOKUP(Table1[[#This Row],[sheet]],Prg!$A$7:$F$31,6,FALSE)=Prg!$O$3),"Yes","No")</f>
        <v>No</v>
      </c>
      <c r="AB3281" s="66">
        <v>2023</v>
      </c>
      <c r="AC3281" s="72">
        <v>16</v>
      </c>
      <c r="AD3281" s="66">
        <f ca="1">IF(ISERROR(VLOOKUP(Table1[[#This Row],[item]],INDIRECT("'"&amp;Table1[[#This Row],[sheet]]&amp;"'!$A$8:$T$42"),Table1[[#This Row],[r]],FALSE)),"",VLOOKUP(Table1[[#This Row],[item]],INDIRECT("'"&amp;Table1[[#This Row],[sheet]]&amp;"'!$A$8:$T$42"),Table1[[#This Row],[r]],FALSE))</f>
        <v>0</v>
      </c>
      <c r="AE3281" s="72" t="str">
        <f>IF(VLOOKUP(Table1[[#This Row],[sheet]],Prg!$A$7:$J$31,10,FALSE)="","",VLOOKUP(Table1[[#This Row],[sheet]],Prg!$A$7:$J$31,10,FALSE)*1)</f>
        <v/>
      </c>
      <c r="AF3281" s="72">
        <f>VLOOKUP(Table1[[#This Row],[sheet]],Prg!$A$7:$J$31,5,FALSE)</f>
        <v>0</v>
      </c>
      <c r="AG3281" s="72">
        <f>ROW()</f>
        <v>3281</v>
      </c>
    </row>
    <row r="3282" spans="24:33" hidden="1" x14ac:dyDescent="0.3">
      <c r="X3282" s="66">
        <v>19</v>
      </c>
      <c r="Y3282" s="66" t="s">
        <v>491</v>
      </c>
      <c r="Z3282" s="66" t="s">
        <v>15</v>
      </c>
      <c r="AA3282" s="66" t="str">
        <f>IF(OR(VLOOKUP(Table1[[#This Row],[sheet]],Prg!$A$7:$F$31,6,FALSE)=Prg!$O$2,VLOOKUP(Table1[[#This Row],[sheet]],Prg!$A$7:$F$31,6,FALSE)=Prg!$O$3),"Yes","No")</f>
        <v>No</v>
      </c>
      <c r="AB3282" s="66">
        <v>2023</v>
      </c>
      <c r="AC3282" s="72">
        <v>16</v>
      </c>
      <c r="AD3282" s="66">
        <f ca="1">IF(ISERROR(VLOOKUP(Table1[[#This Row],[item]],INDIRECT("'"&amp;Table1[[#This Row],[sheet]]&amp;"'!$A$8:$T$42"),Table1[[#This Row],[r]],FALSE)),"",VLOOKUP(Table1[[#This Row],[item]],INDIRECT("'"&amp;Table1[[#This Row],[sheet]]&amp;"'!$A$8:$T$42"),Table1[[#This Row],[r]],FALSE))</f>
        <v>0</v>
      </c>
      <c r="AE3282" s="72" t="str">
        <f>IF(VLOOKUP(Table1[[#This Row],[sheet]],Prg!$A$7:$J$31,10,FALSE)="","",VLOOKUP(Table1[[#This Row],[sheet]],Prg!$A$7:$J$31,10,FALSE)*1)</f>
        <v/>
      </c>
      <c r="AF3282" s="72">
        <f>VLOOKUP(Table1[[#This Row],[sheet]],Prg!$A$7:$J$31,5,FALSE)</f>
        <v>0</v>
      </c>
      <c r="AG3282" s="72">
        <f>ROW()</f>
        <v>3282</v>
      </c>
    </row>
    <row r="3283" spans="24:33" hidden="1" x14ac:dyDescent="0.3">
      <c r="X3283" s="66">
        <v>19</v>
      </c>
      <c r="Y3283" s="66" t="s">
        <v>492</v>
      </c>
      <c r="Z3283" s="66" t="s">
        <v>16</v>
      </c>
      <c r="AA3283" s="66" t="str">
        <f>IF(OR(VLOOKUP(Table1[[#This Row],[sheet]],Prg!$A$7:$F$31,6,FALSE)=Prg!$O$2,VLOOKUP(Table1[[#This Row],[sheet]],Prg!$A$7:$F$31,6,FALSE)=Prg!$O$3),"Yes","No")</f>
        <v>No</v>
      </c>
      <c r="AB3283" s="66">
        <v>2023</v>
      </c>
      <c r="AC3283" s="72">
        <v>16</v>
      </c>
      <c r="AD3283" s="66">
        <f ca="1">IF(ISERROR(VLOOKUP(Table1[[#This Row],[item]],INDIRECT("'"&amp;Table1[[#This Row],[sheet]]&amp;"'!$A$8:$T$42"),Table1[[#This Row],[r]],FALSE)),"",VLOOKUP(Table1[[#This Row],[item]],INDIRECT("'"&amp;Table1[[#This Row],[sheet]]&amp;"'!$A$8:$T$42"),Table1[[#This Row],[r]],FALSE))</f>
        <v>0</v>
      </c>
      <c r="AE3283" s="72" t="str">
        <f>IF(VLOOKUP(Table1[[#This Row],[sheet]],Prg!$A$7:$J$31,10,FALSE)="","",VLOOKUP(Table1[[#This Row],[sheet]],Prg!$A$7:$J$31,10,FALSE)*1)</f>
        <v/>
      </c>
      <c r="AF3283" s="72">
        <f>VLOOKUP(Table1[[#This Row],[sheet]],Prg!$A$7:$J$31,5,FALSE)</f>
        <v>0</v>
      </c>
      <c r="AG3283" s="72">
        <f>ROW()</f>
        <v>3283</v>
      </c>
    </row>
    <row r="3284" spans="24:33" hidden="1" x14ac:dyDescent="0.3">
      <c r="X3284" s="66">
        <v>19</v>
      </c>
      <c r="Y3284" s="66" t="s">
        <v>493</v>
      </c>
      <c r="Z3284" s="66" t="s">
        <v>17</v>
      </c>
      <c r="AA3284" s="66" t="str">
        <f>IF(OR(VLOOKUP(Table1[[#This Row],[sheet]],Prg!$A$7:$F$31,6,FALSE)=Prg!$O$2,VLOOKUP(Table1[[#This Row],[sheet]],Prg!$A$7:$F$31,6,FALSE)=Prg!$O$3),"Yes","No")</f>
        <v>No</v>
      </c>
      <c r="AB3284" s="66">
        <v>2023</v>
      </c>
      <c r="AC3284" s="72">
        <v>16</v>
      </c>
      <c r="AD3284" s="66">
        <f ca="1">IF(ISERROR(VLOOKUP(Table1[[#This Row],[item]],INDIRECT("'"&amp;Table1[[#This Row],[sheet]]&amp;"'!$A$8:$T$42"),Table1[[#This Row],[r]],FALSE)),"",VLOOKUP(Table1[[#This Row],[item]],INDIRECT("'"&amp;Table1[[#This Row],[sheet]]&amp;"'!$A$8:$T$42"),Table1[[#This Row],[r]],FALSE))</f>
        <v>0</v>
      </c>
      <c r="AE3284" s="72" t="str">
        <f>IF(VLOOKUP(Table1[[#This Row],[sheet]],Prg!$A$7:$J$31,10,FALSE)="","",VLOOKUP(Table1[[#This Row],[sheet]],Prg!$A$7:$J$31,10,FALSE)*1)</f>
        <v/>
      </c>
      <c r="AF3284" s="72">
        <f>VLOOKUP(Table1[[#This Row],[sheet]],Prg!$A$7:$J$31,5,FALSE)</f>
        <v>0</v>
      </c>
      <c r="AG3284" s="72">
        <f>ROW()</f>
        <v>3284</v>
      </c>
    </row>
    <row r="3285" spans="24:33" hidden="1" x14ac:dyDescent="0.3">
      <c r="X3285" s="66">
        <v>19</v>
      </c>
      <c r="Y3285" s="66" t="s">
        <v>494</v>
      </c>
      <c r="Z3285" s="66" t="s">
        <v>465</v>
      </c>
      <c r="AA3285" s="66" t="str">
        <f>IF(OR(VLOOKUP(Table1[[#This Row],[sheet]],Prg!$A$7:$F$31,6,FALSE)=Prg!$O$2,VLOOKUP(Table1[[#This Row],[sheet]],Prg!$A$7:$F$31,6,FALSE)=Prg!$O$3),"Yes","No")</f>
        <v>No</v>
      </c>
      <c r="AB3285" s="66">
        <v>2023</v>
      </c>
      <c r="AC3285" s="72">
        <v>16</v>
      </c>
      <c r="AD3285" s="66">
        <f ca="1">IF(ISERROR(VLOOKUP(Table1[[#This Row],[item]],INDIRECT("'"&amp;Table1[[#This Row],[sheet]]&amp;"'!$A$8:$T$42"),Table1[[#This Row],[r]],FALSE)),"",VLOOKUP(Table1[[#This Row],[item]],INDIRECT("'"&amp;Table1[[#This Row],[sheet]]&amp;"'!$A$8:$T$42"),Table1[[#This Row],[r]],FALSE))</f>
        <v>0</v>
      </c>
      <c r="AE3285" s="72" t="str">
        <f>IF(VLOOKUP(Table1[[#This Row],[sheet]],Prg!$A$7:$J$31,10,FALSE)="","",VLOOKUP(Table1[[#This Row],[sheet]],Prg!$A$7:$J$31,10,FALSE)*1)</f>
        <v/>
      </c>
      <c r="AF3285" s="72">
        <f>VLOOKUP(Table1[[#This Row],[sheet]],Prg!$A$7:$J$31,5,FALSE)</f>
        <v>0</v>
      </c>
      <c r="AG3285" s="72">
        <f>ROW()</f>
        <v>3285</v>
      </c>
    </row>
    <row r="3286" spans="24:33" hidden="1" x14ac:dyDescent="0.3">
      <c r="X3286" s="66">
        <v>19</v>
      </c>
      <c r="Y3286" s="66" t="s">
        <v>495</v>
      </c>
      <c r="Z3286" s="66" t="s">
        <v>18</v>
      </c>
      <c r="AA3286" s="66" t="str">
        <f>IF(OR(VLOOKUP(Table1[[#This Row],[sheet]],Prg!$A$7:$F$31,6,FALSE)=Prg!$O$2,VLOOKUP(Table1[[#This Row],[sheet]],Prg!$A$7:$F$31,6,FALSE)=Prg!$O$3),"Yes","No")</f>
        <v>No</v>
      </c>
      <c r="AB3286" s="66">
        <v>2023</v>
      </c>
      <c r="AC3286" s="72">
        <v>16</v>
      </c>
      <c r="AD3286" s="66">
        <f ca="1">IF(ISERROR(VLOOKUP(Table1[[#This Row],[item]],INDIRECT("'"&amp;Table1[[#This Row],[sheet]]&amp;"'!$A$8:$T$42"),Table1[[#This Row],[r]],FALSE)),"",VLOOKUP(Table1[[#This Row],[item]],INDIRECT("'"&amp;Table1[[#This Row],[sheet]]&amp;"'!$A$8:$T$42"),Table1[[#This Row],[r]],FALSE))</f>
        <v>0</v>
      </c>
      <c r="AE3286" s="72" t="str">
        <f>IF(VLOOKUP(Table1[[#This Row],[sheet]],Prg!$A$7:$J$31,10,FALSE)="","",VLOOKUP(Table1[[#This Row],[sheet]],Prg!$A$7:$J$31,10,FALSE)*1)</f>
        <v/>
      </c>
      <c r="AF3286" s="72">
        <f>VLOOKUP(Table1[[#This Row],[sheet]],Prg!$A$7:$J$31,5,FALSE)</f>
        <v>0</v>
      </c>
      <c r="AG3286" s="72">
        <f>ROW()</f>
        <v>3286</v>
      </c>
    </row>
    <row r="3287" spans="24:33" hidden="1" x14ac:dyDescent="0.3">
      <c r="X3287" s="66">
        <v>19</v>
      </c>
      <c r="Y3287" s="66" t="s">
        <v>496</v>
      </c>
      <c r="Z3287" s="66" t="s">
        <v>19</v>
      </c>
      <c r="AA3287" s="66" t="str">
        <f>IF(OR(VLOOKUP(Table1[[#This Row],[sheet]],Prg!$A$7:$F$31,6,FALSE)=Prg!$O$2,VLOOKUP(Table1[[#This Row],[sheet]],Prg!$A$7:$F$31,6,FALSE)=Prg!$O$3),"Yes","No")</f>
        <v>No</v>
      </c>
      <c r="AB3287" s="66">
        <v>2023</v>
      </c>
      <c r="AC3287" s="72">
        <v>16</v>
      </c>
      <c r="AD3287" s="66">
        <f ca="1">IF(ISERROR(VLOOKUP(Table1[[#This Row],[item]],INDIRECT("'"&amp;Table1[[#This Row],[sheet]]&amp;"'!$A$8:$T$42"),Table1[[#This Row],[r]],FALSE)),"",VLOOKUP(Table1[[#This Row],[item]],INDIRECT("'"&amp;Table1[[#This Row],[sheet]]&amp;"'!$A$8:$T$42"),Table1[[#This Row],[r]],FALSE))</f>
        <v>0</v>
      </c>
      <c r="AE3287" s="72" t="str">
        <f>IF(VLOOKUP(Table1[[#This Row],[sheet]],Prg!$A$7:$J$31,10,FALSE)="","",VLOOKUP(Table1[[#This Row],[sheet]],Prg!$A$7:$J$31,10,FALSE)*1)</f>
        <v/>
      </c>
      <c r="AF3287" s="72">
        <f>VLOOKUP(Table1[[#This Row],[sheet]],Prg!$A$7:$J$31,5,FALSE)</f>
        <v>0</v>
      </c>
      <c r="AG3287" s="72">
        <f>ROW()</f>
        <v>3287</v>
      </c>
    </row>
    <row r="3288" spans="24:33" hidden="1" x14ac:dyDescent="0.3">
      <c r="X3288" s="66">
        <v>19</v>
      </c>
      <c r="Y3288" s="66" t="s">
        <v>497</v>
      </c>
      <c r="Z3288" s="66" t="s">
        <v>20</v>
      </c>
      <c r="AA3288" s="66" t="str">
        <f>IF(OR(VLOOKUP(Table1[[#This Row],[sheet]],Prg!$A$7:$F$31,6,FALSE)=Prg!$O$2,VLOOKUP(Table1[[#This Row],[sheet]],Prg!$A$7:$F$31,6,FALSE)=Prg!$O$3),"Yes","No")</f>
        <v>No</v>
      </c>
      <c r="AB3288" s="66">
        <v>2023</v>
      </c>
      <c r="AC3288" s="72">
        <v>16</v>
      </c>
      <c r="AD3288" s="66">
        <f ca="1">IF(ISERROR(VLOOKUP(Table1[[#This Row],[item]],INDIRECT("'"&amp;Table1[[#This Row],[sheet]]&amp;"'!$A$8:$T$42"),Table1[[#This Row],[r]],FALSE)),"",VLOOKUP(Table1[[#This Row],[item]],INDIRECT("'"&amp;Table1[[#This Row],[sheet]]&amp;"'!$A$8:$T$42"),Table1[[#This Row],[r]],FALSE))</f>
        <v>0</v>
      </c>
      <c r="AE3288" s="72" t="str">
        <f>IF(VLOOKUP(Table1[[#This Row],[sheet]],Prg!$A$7:$J$31,10,FALSE)="","",VLOOKUP(Table1[[#This Row],[sheet]],Prg!$A$7:$J$31,10,FALSE)*1)</f>
        <v/>
      </c>
      <c r="AF3288" s="72">
        <f>VLOOKUP(Table1[[#This Row],[sheet]],Prg!$A$7:$J$31,5,FALSE)</f>
        <v>0</v>
      </c>
      <c r="AG3288" s="72">
        <f>ROW()</f>
        <v>3288</v>
      </c>
    </row>
    <row r="3289" spans="24:33" hidden="1" x14ac:dyDescent="0.3">
      <c r="X3289" s="66">
        <v>19</v>
      </c>
      <c r="Y3289" s="66" t="s">
        <v>498</v>
      </c>
      <c r="Z3289" s="66" t="s">
        <v>466</v>
      </c>
      <c r="AA3289" s="66" t="str">
        <f>IF(OR(VLOOKUP(Table1[[#This Row],[sheet]],Prg!$A$7:$F$31,6,FALSE)=Prg!$O$2,VLOOKUP(Table1[[#This Row],[sheet]],Prg!$A$7:$F$31,6,FALSE)=Prg!$O$3),"Yes","No")</f>
        <v>No</v>
      </c>
      <c r="AB3289" s="66">
        <v>2023</v>
      </c>
      <c r="AC3289" s="72">
        <v>16</v>
      </c>
      <c r="AD3289" s="66">
        <f ca="1">IF(ISERROR(VLOOKUP(Table1[[#This Row],[item]],INDIRECT("'"&amp;Table1[[#This Row],[sheet]]&amp;"'!$A$8:$T$42"),Table1[[#This Row],[r]],FALSE)),"",VLOOKUP(Table1[[#This Row],[item]],INDIRECT("'"&amp;Table1[[#This Row],[sheet]]&amp;"'!$A$8:$T$42"),Table1[[#This Row],[r]],FALSE))</f>
        <v>0</v>
      </c>
      <c r="AE3289" s="72" t="str">
        <f>IF(VLOOKUP(Table1[[#This Row],[sheet]],Prg!$A$7:$J$31,10,FALSE)="","",VLOOKUP(Table1[[#This Row],[sheet]],Prg!$A$7:$J$31,10,FALSE)*1)</f>
        <v/>
      </c>
      <c r="AF3289" s="72">
        <f>VLOOKUP(Table1[[#This Row],[sheet]],Prg!$A$7:$J$31,5,FALSE)</f>
        <v>0</v>
      </c>
      <c r="AG3289" s="72">
        <f>ROW()</f>
        <v>3289</v>
      </c>
    </row>
    <row r="3290" spans="24:33" hidden="1" x14ac:dyDescent="0.3">
      <c r="X3290" s="66">
        <v>19</v>
      </c>
      <c r="Y3290" s="66" t="s">
        <v>499</v>
      </c>
      <c r="Z3290" s="66" t="s">
        <v>21</v>
      </c>
      <c r="AA3290" s="66" t="str">
        <f>IF(OR(VLOOKUP(Table1[[#This Row],[sheet]],Prg!$A$7:$F$31,6,FALSE)=Prg!$O$2,VLOOKUP(Table1[[#This Row],[sheet]],Prg!$A$7:$F$31,6,FALSE)=Prg!$O$3),"Yes","No")</f>
        <v>No</v>
      </c>
      <c r="AB3290" s="66">
        <v>2023</v>
      </c>
      <c r="AC3290" s="72">
        <v>16</v>
      </c>
      <c r="AD3290" s="66">
        <f ca="1">IF(ISERROR(VLOOKUP(Table1[[#This Row],[item]],INDIRECT("'"&amp;Table1[[#This Row],[sheet]]&amp;"'!$A$8:$T$42"),Table1[[#This Row],[r]],FALSE)),"",VLOOKUP(Table1[[#This Row],[item]],INDIRECT("'"&amp;Table1[[#This Row],[sheet]]&amp;"'!$A$8:$T$42"),Table1[[#This Row],[r]],FALSE))</f>
        <v>0</v>
      </c>
      <c r="AE3290" s="72" t="str">
        <f>IF(VLOOKUP(Table1[[#This Row],[sheet]],Prg!$A$7:$J$31,10,FALSE)="","",VLOOKUP(Table1[[#This Row],[sheet]],Prg!$A$7:$J$31,10,FALSE)*1)</f>
        <v/>
      </c>
      <c r="AF3290" s="72">
        <f>VLOOKUP(Table1[[#This Row],[sheet]],Prg!$A$7:$J$31,5,FALSE)</f>
        <v>0</v>
      </c>
      <c r="AG3290" s="72">
        <f>ROW()</f>
        <v>3290</v>
      </c>
    </row>
    <row r="3291" spans="24:33" hidden="1" x14ac:dyDescent="0.3">
      <c r="X3291" s="66">
        <v>19</v>
      </c>
      <c r="Y3291" s="66" t="s">
        <v>500</v>
      </c>
      <c r="Z3291" s="66" t="s">
        <v>22</v>
      </c>
      <c r="AA3291" s="66" t="str">
        <f>IF(OR(VLOOKUP(Table1[[#This Row],[sheet]],Prg!$A$7:$F$31,6,FALSE)=Prg!$O$2,VLOOKUP(Table1[[#This Row],[sheet]],Prg!$A$7:$F$31,6,FALSE)=Prg!$O$3),"Yes","No")</f>
        <v>No</v>
      </c>
      <c r="AB3291" s="66">
        <v>2023</v>
      </c>
      <c r="AC3291" s="72">
        <v>16</v>
      </c>
      <c r="AD3291" s="66">
        <f ca="1">IF(ISERROR(VLOOKUP(Table1[[#This Row],[item]],INDIRECT("'"&amp;Table1[[#This Row],[sheet]]&amp;"'!$A$8:$T$42"),Table1[[#This Row],[r]],FALSE)),"",VLOOKUP(Table1[[#This Row],[item]],INDIRECT("'"&amp;Table1[[#This Row],[sheet]]&amp;"'!$A$8:$T$42"),Table1[[#This Row],[r]],FALSE))</f>
        <v>0</v>
      </c>
      <c r="AE3291" s="72" t="str">
        <f>IF(VLOOKUP(Table1[[#This Row],[sheet]],Prg!$A$7:$J$31,10,FALSE)="","",VLOOKUP(Table1[[#This Row],[sheet]],Prg!$A$7:$J$31,10,FALSE)*1)</f>
        <v/>
      </c>
      <c r="AF3291" s="72">
        <f>VLOOKUP(Table1[[#This Row],[sheet]],Prg!$A$7:$J$31,5,FALSE)</f>
        <v>0</v>
      </c>
      <c r="AG3291" s="72">
        <f>ROW()</f>
        <v>3291</v>
      </c>
    </row>
    <row r="3292" spans="24:33" hidden="1" x14ac:dyDescent="0.3">
      <c r="X3292" s="66">
        <v>19</v>
      </c>
      <c r="Y3292" s="66" t="s">
        <v>501</v>
      </c>
      <c r="Z3292" s="66" t="s">
        <v>23</v>
      </c>
      <c r="AA3292" s="66" t="str">
        <f>IF(OR(VLOOKUP(Table1[[#This Row],[sheet]],Prg!$A$7:$F$31,6,FALSE)=Prg!$O$2,VLOOKUP(Table1[[#This Row],[sheet]],Prg!$A$7:$F$31,6,FALSE)=Prg!$O$3),"Yes","No")</f>
        <v>No</v>
      </c>
      <c r="AB3292" s="66">
        <v>2023</v>
      </c>
      <c r="AC3292" s="72">
        <v>16</v>
      </c>
      <c r="AD3292" s="66">
        <f ca="1">IF(ISERROR(VLOOKUP(Table1[[#This Row],[item]],INDIRECT("'"&amp;Table1[[#This Row],[sheet]]&amp;"'!$A$8:$T$42"),Table1[[#This Row],[r]],FALSE)),"",VLOOKUP(Table1[[#This Row],[item]],INDIRECT("'"&amp;Table1[[#This Row],[sheet]]&amp;"'!$A$8:$T$42"),Table1[[#This Row],[r]],FALSE))</f>
        <v>0</v>
      </c>
      <c r="AE3292" s="72" t="str">
        <f>IF(VLOOKUP(Table1[[#This Row],[sheet]],Prg!$A$7:$J$31,10,FALSE)="","",VLOOKUP(Table1[[#This Row],[sheet]],Prg!$A$7:$J$31,10,FALSE)*1)</f>
        <v/>
      </c>
      <c r="AF3292" s="72">
        <f>VLOOKUP(Table1[[#This Row],[sheet]],Prg!$A$7:$J$31,5,FALSE)</f>
        <v>0</v>
      </c>
      <c r="AG3292" s="72">
        <f>ROW()</f>
        <v>3292</v>
      </c>
    </row>
    <row r="3293" spans="24:33" hidden="1" x14ac:dyDescent="0.3">
      <c r="X3293" s="66">
        <v>19</v>
      </c>
      <c r="Y3293" s="66" t="s">
        <v>502</v>
      </c>
      <c r="Z3293" s="66" t="s">
        <v>467</v>
      </c>
      <c r="AA3293" s="66" t="str">
        <f>IF(OR(VLOOKUP(Table1[[#This Row],[sheet]],Prg!$A$7:$F$31,6,FALSE)=Prg!$O$2,VLOOKUP(Table1[[#This Row],[sheet]],Prg!$A$7:$F$31,6,FALSE)=Prg!$O$3),"Yes","No")</f>
        <v>No</v>
      </c>
      <c r="AB3293" s="66">
        <v>2023</v>
      </c>
      <c r="AC3293" s="72">
        <v>16</v>
      </c>
      <c r="AD3293" s="66">
        <f ca="1">IF(ISERROR(VLOOKUP(Table1[[#This Row],[item]],INDIRECT("'"&amp;Table1[[#This Row],[sheet]]&amp;"'!$A$8:$T$42"),Table1[[#This Row],[r]],FALSE)),"",VLOOKUP(Table1[[#This Row],[item]],INDIRECT("'"&amp;Table1[[#This Row],[sheet]]&amp;"'!$A$8:$T$42"),Table1[[#This Row],[r]],FALSE))</f>
        <v>0</v>
      </c>
      <c r="AE3293" s="72" t="str">
        <f>IF(VLOOKUP(Table1[[#This Row],[sheet]],Prg!$A$7:$J$31,10,FALSE)="","",VLOOKUP(Table1[[#This Row],[sheet]],Prg!$A$7:$J$31,10,FALSE)*1)</f>
        <v/>
      </c>
      <c r="AF3293" s="72">
        <f>VLOOKUP(Table1[[#This Row],[sheet]],Prg!$A$7:$J$31,5,FALSE)</f>
        <v>0</v>
      </c>
      <c r="AG3293" s="72">
        <f>ROW()</f>
        <v>3293</v>
      </c>
    </row>
    <row r="3294" spans="24:33" hidden="1" x14ac:dyDescent="0.3">
      <c r="X3294" s="66">
        <v>19</v>
      </c>
      <c r="Y3294" s="66" t="s">
        <v>473</v>
      </c>
      <c r="Z3294" s="66" t="s">
        <v>1</v>
      </c>
      <c r="AA3294" s="66" t="str">
        <f>IF(OR(VLOOKUP(Table1[[#This Row],[sheet]],Prg!$A$7:$F$31,6,FALSE)=Prg!$O$2,VLOOKUP(Table1[[#This Row],[sheet]],Prg!$A$7:$F$31,6,FALSE)=Prg!$O$3),"Yes","No")</f>
        <v>No</v>
      </c>
      <c r="AB3294" s="66">
        <v>2023</v>
      </c>
      <c r="AC3294" s="72">
        <v>16</v>
      </c>
      <c r="AD3294" s="66">
        <f ca="1">IF(ISERROR(VLOOKUP(Table1[[#This Row],[item]],INDIRECT("'"&amp;Table1[[#This Row],[sheet]]&amp;"'!$A$8:$T$42"),Table1[[#This Row],[r]],FALSE)),"",VLOOKUP(Table1[[#This Row],[item]],INDIRECT("'"&amp;Table1[[#This Row],[sheet]]&amp;"'!$A$8:$T$42"),Table1[[#This Row],[r]],FALSE))</f>
        <v>0</v>
      </c>
      <c r="AE3294" s="72" t="str">
        <f>IF(VLOOKUP(Table1[[#This Row],[sheet]],Prg!$A$7:$J$31,10,FALSE)="","",VLOOKUP(Table1[[#This Row],[sheet]],Prg!$A$7:$J$31,10,FALSE)*1)</f>
        <v/>
      </c>
      <c r="AF3294" s="72">
        <f>VLOOKUP(Table1[[#This Row],[sheet]],Prg!$A$7:$J$31,5,FALSE)</f>
        <v>0</v>
      </c>
      <c r="AG3294" s="72">
        <f>ROW()</f>
        <v>3294</v>
      </c>
    </row>
    <row r="3295" spans="24:33" hidden="1" x14ac:dyDescent="0.3">
      <c r="X3295" s="66">
        <v>19</v>
      </c>
      <c r="Y3295" s="66" t="s">
        <v>474</v>
      </c>
      <c r="Z3295" s="66" t="s">
        <v>24</v>
      </c>
      <c r="AA3295" s="66" t="str">
        <f>IF(OR(VLOOKUP(Table1[[#This Row],[sheet]],Prg!$A$7:$F$31,6,FALSE)=Prg!$O$2,VLOOKUP(Table1[[#This Row],[sheet]],Prg!$A$7:$F$31,6,FALSE)=Prg!$O$3),"Yes","No")</f>
        <v>No</v>
      </c>
      <c r="AB3295" s="66">
        <v>2023</v>
      </c>
      <c r="AC3295" s="72">
        <v>16</v>
      </c>
      <c r="AD3295" s="66">
        <f ca="1">IF(ISERROR(VLOOKUP(Table1[[#This Row],[item]],INDIRECT("'"&amp;Table1[[#This Row],[sheet]]&amp;"'!$A$8:$T$42"),Table1[[#This Row],[r]],FALSE)),"",VLOOKUP(Table1[[#This Row],[item]],INDIRECT("'"&amp;Table1[[#This Row],[sheet]]&amp;"'!$A$8:$T$42"),Table1[[#This Row],[r]],FALSE))</f>
        <v>0</v>
      </c>
      <c r="AE3295" s="72" t="str">
        <f>IF(VLOOKUP(Table1[[#This Row],[sheet]],Prg!$A$7:$J$31,10,FALSE)="","",VLOOKUP(Table1[[#This Row],[sheet]],Prg!$A$7:$J$31,10,FALSE)*1)</f>
        <v/>
      </c>
      <c r="AF3295" s="72">
        <f>VLOOKUP(Table1[[#This Row],[sheet]],Prg!$A$7:$J$31,5,FALSE)</f>
        <v>0</v>
      </c>
      <c r="AG3295" s="72">
        <f>ROW()</f>
        <v>3295</v>
      </c>
    </row>
    <row r="3296" spans="24:33" hidden="1" x14ac:dyDescent="0.3">
      <c r="X3296" s="66">
        <v>19</v>
      </c>
      <c r="Y3296" s="66" t="s">
        <v>477</v>
      </c>
      <c r="Z3296" s="66" t="s">
        <v>25</v>
      </c>
      <c r="AA3296" s="66" t="str">
        <f>IF(OR(VLOOKUP(Table1[[#This Row],[sheet]],Prg!$A$7:$F$31,6,FALSE)=Prg!$O$2,VLOOKUP(Table1[[#This Row],[sheet]],Prg!$A$7:$F$31,6,FALSE)=Prg!$O$3),"Yes","No")</f>
        <v>No</v>
      </c>
      <c r="AB3296" s="66">
        <v>2023</v>
      </c>
      <c r="AC3296" s="72">
        <v>16</v>
      </c>
      <c r="AD3296" s="66">
        <f ca="1">IF(ISERROR(VLOOKUP(Table1[[#This Row],[item]],INDIRECT("'"&amp;Table1[[#This Row],[sheet]]&amp;"'!$A$8:$T$42"),Table1[[#This Row],[r]],FALSE)),"",VLOOKUP(Table1[[#This Row],[item]],INDIRECT("'"&amp;Table1[[#This Row],[sheet]]&amp;"'!$A$8:$T$42"),Table1[[#This Row],[r]],FALSE))</f>
        <v>0</v>
      </c>
      <c r="AE3296" s="72" t="str">
        <f>IF(VLOOKUP(Table1[[#This Row],[sheet]],Prg!$A$7:$J$31,10,FALSE)="","",VLOOKUP(Table1[[#This Row],[sheet]],Prg!$A$7:$J$31,10,FALSE)*1)</f>
        <v/>
      </c>
      <c r="AF3296" s="72">
        <f>VLOOKUP(Table1[[#This Row],[sheet]],Prg!$A$7:$J$31,5,FALSE)</f>
        <v>0</v>
      </c>
      <c r="AG3296" s="72">
        <f>ROW()</f>
        <v>3296</v>
      </c>
    </row>
    <row r="3297" spans="24:33" hidden="1" x14ac:dyDescent="0.3">
      <c r="X3297" s="66">
        <v>19</v>
      </c>
      <c r="Y3297" s="66" t="s">
        <v>478</v>
      </c>
      <c r="Z3297" s="66" t="s">
        <v>26</v>
      </c>
      <c r="AA3297" s="66" t="str">
        <f>IF(OR(VLOOKUP(Table1[[#This Row],[sheet]],Prg!$A$7:$F$31,6,FALSE)=Prg!$O$2,VLOOKUP(Table1[[#This Row],[sheet]],Prg!$A$7:$F$31,6,FALSE)=Prg!$O$3),"Yes","No")</f>
        <v>No</v>
      </c>
      <c r="AB3297" s="66">
        <v>2023</v>
      </c>
      <c r="AC3297" s="72">
        <v>16</v>
      </c>
      <c r="AD3297" s="66">
        <f ca="1">IF(ISERROR(VLOOKUP(Table1[[#This Row],[item]],INDIRECT("'"&amp;Table1[[#This Row],[sheet]]&amp;"'!$A$8:$T$42"),Table1[[#This Row],[r]],FALSE)),"",VLOOKUP(Table1[[#This Row],[item]],INDIRECT("'"&amp;Table1[[#This Row],[sheet]]&amp;"'!$A$8:$T$42"),Table1[[#This Row],[r]],FALSE))</f>
        <v>0</v>
      </c>
      <c r="AE3297" s="72" t="str">
        <f>IF(VLOOKUP(Table1[[#This Row],[sheet]],Prg!$A$7:$J$31,10,FALSE)="","",VLOOKUP(Table1[[#This Row],[sheet]],Prg!$A$7:$J$31,10,FALSE)*1)</f>
        <v/>
      </c>
      <c r="AF3297" s="72">
        <f>VLOOKUP(Table1[[#This Row],[sheet]],Prg!$A$7:$J$31,5,FALSE)</f>
        <v>0</v>
      </c>
      <c r="AG3297" s="72">
        <f>ROW()</f>
        <v>3297</v>
      </c>
    </row>
    <row r="3298" spans="24:33" hidden="1" x14ac:dyDescent="0.3">
      <c r="X3298" s="66">
        <v>19</v>
      </c>
      <c r="Y3298" s="66" t="s">
        <v>479</v>
      </c>
      <c r="Z3298" s="66" t="s">
        <v>27</v>
      </c>
      <c r="AA3298" s="66" t="str">
        <f>IF(OR(VLOOKUP(Table1[[#This Row],[sheet]],Prg!$A$7:$F$31,6,FALSE)=Prg!$O$2,VLOOKUP(Table1[[#This Row],[sheet]],Prg!$A$7:$F$31,6,FALSE)=Prg!$O$3),"Yes","No")</f>
        <v>No</v>
      </c>
      <c r="AB3298" s="66">
        <v>2023</v>
      </c>
      <c r="AC3298" s="72">
        <v>16</v>
      </c>
      <c r="AD3298" s="66">
        <f ca="1">IF(ISERROR(VLOOKUP(Table1[[#This Row],[item]],INDIRECT("'"&amp;Table1[[#This Row],[sheet]]&amp;"'!$A$8:$T$42"),Table1[[#This Row],[r]],FALSE)),"",VLOOKUP(Table1[[#This Row],[item]],INDIRECT("'"&amp;Table1[[#This Row],[sheet]]&amp;"'!$A$8:$T$42"),Table1[[#This Row],[r]],FALSE))</f>
        <v>0</v>
      </c>
      <c r="AE3298" s="72" t="str">
        <f>IF(VLOOKUP(Table1[[#This Row],[sheet]],Prg!$A$7:$J$31,10,FALSE)="","",VLOOKUP(Table1[[#This Row],[sheet]],Prg!$A$7:$J$31,10,FALSE)*1)</f>
        <v/>
      </c>
      <c r="AF3298" s="72">
        <f>VLOOKUP(Table1[[#This Row],[sheet]],Prg!$A$7:$J$31,5,FALSE)</f>
        <v>0</v>
      </c>
      <c r="AG3298" s="72">
        <f>ROW()</f>
        <v>3298</v>
      </c>
    </row>
    <row r="3299" spans="24:33" hidden="1" x14ac:dyDescent="0.3">
      <c r="X3299" s="66">
        <v>19</v>
      </c>
      <c r="Y3299" s="66" t="s">
        <v>475</v>
      </c>
      <c r="Z3299" s="66" t="s">
        <v>28</v>
      </c>
      <c r="AA3299" s="66" t="str">
        <f>IF(OR(VLOOKUP(Table1[[#This Row],[sheet]],Prg!$A$7:$F$31,6,FALSE)=Prg!$O$2,VLOOKUP(Table1[[#This Row],[sheet]],Prg!$A$7:$F$31,6,FALSE)=Prg!$O$3),"Yes","No")</f>
        <v>No</v>
      </c>
      <c r="AB3299" s="66">
        <v>2023</v>
      </c>
      <c r="AC3299" s="72">
        <v>16</v>
      </c>
      <c r="AD3299" s="66">
        <f ca="1">IF(ISERROR(VLOOKUP(Table1[[#This Row],[item]],INDIRECT("'"&amp;Table1[[#This Row],[sheet]]&amp;"'!$A$8:$T$42"),Table1[[#This Row],[r]],FALSE)),"",VLOOKUP(Table1[[#This Row],[item]],INDIRECT("'"&amp;Table1[[#This Row],[sheet]]&amp;"'!$A$8:$T$42"),Table1[[#This Row],[r]],FALSE))</f>
        <v>0</v>
      </c>
      <c r="AE3299" s="72" t="str">
        <f>IF(VLOOKUP(Table1[[#This Row],[sheet]],Prg!$A$7:$J$31,10,FALSE)="","",VLOOKUP(Table1[[#This Row],[sheet]],Prg!$A$7:$J$31,10,FALSE)*1)</f>
        <v/>
      </c>
      <c r="AF3299" s="72">
        <f>VLOOKUP(Table1[[#This Row],[sheet]],Prg!$A$7:$J$31,5,FALSE)</f>
        <v>0</v>
      </c>
      <c r="AG3299" s="72">
        <f>ROW()</f>
        <v>3299</v>
      </c>
    </row>
    <row r="3300" spans="24:33" hidden="1" x14ac:dyDescent="0.3">
      <c r="X3300" s="66">
        <v>19</v>
      </c>
      <c r="Y3300" s="66" t="s">
        <v>480</v>
      </c>
      <c r="Z3300" s="66" t="s">
        <v>29</v>
      </c>
      <c r="AA3300" s="66" t="str">
        <f>IF(OR(VLOOKUP(Table1[[#This Row],[sheet]],Prg!$A$7:$F$31,6,FALSE)=Prg!$O$2,VLOOKUP(Table1[[#This Row],[sheet]],Prg!$A$7:$F$31,6,FALSE)=Prg!$O$3),"Yes","No")</f>
        <v>No</v>
      </c>
      <c r="AB3300" s="66">
        <v>2023</v>
      </c>
      <c r="AC3300" s="72">
        <v>16</v>
      </c>
      <c r="AD3300" s="66">
        <f ca="1">IF(ISERROR(VLOOKUP(Table1[[#This Row],[item]],INDIRECT("'"&amp;Table1[[#This Row],[sheet]]&amp;"'!$A$8:$T$42"),Table1[[#This Row],[r]],FALSE)),"",VLOOKUP(Table1[[#This Row],[item]],INDIRECT("'"&amp;Table1[[#This Row],[sheet]]&amp;"'!$A$8:$T$42"),Table1[[#This Row],[r]],FALSE))</f>
        <v>0</v>
      </c>
      <c r="AE3300" s="72" t="str">
        <f>IF(VLOOKUP(Table1[[#This Row],[sheet]],Prg!$A$7:$J$31,10,FALSE)="","",VLOOKUP(Table1[[#This Row],[sheet]],Prg!$A$7:$J$31,10,FALSE)*1)</f>
        <v/>
      </c>
      <c r="AF3300" s="72">
        <f>VLOOKUP(Table1[[#This Row],[sheet]],Prg!$A$7:$J$31,5,FALSE)</f>
        <v>0</v>
      </c>
      <c r="AG3300" s="72">
        <f>ROW()</f>
        <v>3300</v>
      </c>
    </row>
    <row r="3301" spans="24:33" hidden="1" x14ac:dyDescent="0.3">
      <c r="X3301" s="66">
        <v>19</v>
      </c>
      <c r="Y3301" s="66" t="s">
        <v>481</v>
      </c>
      <c r="Z3301" s="66" t="s">
        <v>30</v>
      </c>
      <c r="AA3301" s="66" t="str">
        <f>IF(OR(VLOOKUP(Table1[[#This Row],[sheet]],Prg!$A$7:$F$31,6,FALSE)=Prg!$O$2,VLOOKUP(Table1[[#This Row],[sheet]],Prg!$A$7:$F$31,6,FALSE)=Prg!$O$3),"Yes","No")</f>
        <v>No</v>
      </c>
      <c r="AB3301" s="66">
        <v>2023</v>
      </c>
      <c r="AC3301" s="72">
        <v>16</v>
      </c>
      <c r="AD3301" s="66">
        <f ca="1">IF(ISERROR(VLOOKUP(Table1[[#This Row],[item]],INDIRECT("'"&amp;Table1[[#This Row],[sheet]]&amp;"'!$A$8:$T$42"),Table1[[#This Row],[r]],FALSE)),"",VLOOKUP(Table1[[#This Row],[item]],INDIRECT("'"&amp;Table1[[#This Row],[sheet]]&amp;"'!$A$8:$T$42"),Table1[[#This Row],[r]],FALSE))</f>
        <v>0</v>
      </c>
      <c r="AE3301" s="72" t="str">
        <f>IF(VLOOKUP(Table1[[#This Row],[sheet]],Prg!$A$7:$J$31,10,FALSE)="","",VLOOKUP(Table1[[#This Row],[sheet]],Prg!$A$7:$J$31,10,FALSE)*1)</f>
        <v/>
      </c>
      <c r="AF3301" s="72">
        <f>VLOOKUP(Table1[[#This Row],[sheet]],Prg!$A$7:$J$31,5,FALSE)</f>
        <v>0</v>
      </c>
      <c r="AG3301" s="72">
        <f>ROW()</f>
        <v>3301</v>
      </c>
    </row>
    <row r="3302" spans="24:33" hidden="1" x14ac:dyDescent="0.3">
      <c r="X3302" s="66">
        <v>19</v>
      </c>
      <c r="Y3302" s="66" t="s">
        <v>482</v>
      </c>
      <c r="Z3302" s="66" t="s">
        <v>27</v>
      </c>
      <c r="AA3302" s="66" t="str">
        <f>IF(OR(VLOOKUP(Table1[[#This Row],[sheet]],Prg!$A$7:$F$31,6,FALSE)=Prg!$O$2,VLOOKUP(Table1[[#This Row],[sheet]],Prg!$A$7:$F$31,6,FALSE)=Prg!$O$3),"Yes","No")</f>
        <v>No</v>
      </c>
      <c r="AB3302" s="66">
        <v>2023</v>
      </c>
      <c r="AC3302" s="72">
        <v>16</v>
      </c>
      <c r="AD3302" s="66">
        <f ca="1">IF(ISERROR(VLOOKUP(Table1[[#This Row],[item]],INDIRECT("'"&amp;Table1[[#This Row],[sheet]]&amp;"'!$A$8:$T$42"),Table1[[#This Row],[r]],FALSE)),"",VLOOKUP(Table1[[#This Row],[item]],INDIRECT("'"&amp;Table1[[#This Row],[sheet]]&amp;"'!$A$8:$T$42"),Table1[[#This Row],[r]],FALSE))</f>
        <v>0</v>
      </c>
      <c r="AE3302" s="72" t="str">
        <f>IF(VLOOKUP(Table1[[#This Row],[sheet]],Prg!$A$7:$J$31,10,FALSE)="","",VLOOKUP(Table1[[#This Row],[sheet]],Prg!$A$7:$J$31,10,FALSE)*1)</f>
        <v/>
      </c>
      <c r="AF3302" s="72">
        <f>VLOOKUP(Table1[[#This Row],[sheet]],Prg!$A$7:$J$31,5,FALSE)</f>
        <v>0</v>
      </c>
      <c r="AG3302" s="72">
        <f>ROW()</f>
        <v>3302</v>
      </c>
    </row>
    <row r="3303" spans="24:33" hidden="1" x14ac:dyDescent="0.3">
      <c r="X3303" s="66">
        <v>19</v>
      </c>
      <c r="Y3303" s="66" t="s">
        <v>476</v>
      </c>
      <c r="Z3303" s="66" t="s">
        <v>469</v>
      </c>
      <c r="AA3303" s="66" t="str">
        <f>IF(OR(VLOOKUP(Table1[[#This Row],[sheet]],Prg!$A$7:$F$31,6,FALSE)=Prg!$O$2,VLOOKUP(Table1[[#This Row],[sheet]],Prg!$A$7:$F$31,6,FALSE)=Prg!$O$3),"Yes","No")</f>
        <v>No</v>
      </c>
      <c r="AB3303" s="66">
        <v>2023</v>
      </c>
      <c r="AC3303" s="72">
        <v>16</v>
      </c>
      <c r="AD3303" s="66">
        <f ca="1">IF(ISERROR(VLOOKUP(Table1[[#This Row],[item]],INDIRECT("'"&amp;Table1[[#This Row],[sheet]]&amp;"'!$A$8:$T$42"),Table1[[#This Row],[r]],FALSE)),"",VLOOKUP(Table1[[#This Row],[item]],INDIRECT("'"&amp;Table1[[#This Row],[sheet]]&amp;"'!$A$8:$T$42"),Table1[[#This Row],[r]],FALSE))</f>
        <v>0</v>
      </c>
      <c r="AE3303" s="72" t="str">
        <f>IF(VLOOKUP(Table1[[#This Row],[sheet]],Prg!$A$7:$J$31,10,FALSE)="","",VLOOKUP(Table1[[#This Row],[sheet]],Prg!$A$7:$J$31,10,FALSE)*1)</f>
        <v/>
      </c>
      <c r="AF3303" s="72">
        <f>VLOOKUP(Table1[[#This Row],[sheet]],Prg!$A$7:$J$31,5,FALSE)</f>
        <v>0</v>
      </c>
      <c r="AG3303" s="72">
        <f>ROW()</f>
        <v>3303</v>
      </c>
    </row>
    <row r="3304" spans="24:33" hidden="1" x14ac:dyDescent="0.3">
      <c r="X3304" s="66">
        <v>19</v>
      </c>
      <c r="Y3304" s="66" t="s">
        <v>483</v>
      </c>
      <c r="Z3304" s="66" t="s">
        <v>470</v>
      </c>
      <c r="AA3304" s="66" t="str">
        <f>IF(OR(VLOOKUP(Table1[[#This Row],[sheet]],Prg!$A$7:$F$31,6,FALSE)=Prg!$O$2,VLOOKUP(Table1[[#This Row],[sheet]],Prg!$A$7:$F$31,6,FALSE)=Prg!$O$3),"Yes","No")</f>
        <v>No</v>
      </c>
      <c r="AB3304" s="66">
        <v>2023</v>
      </c>
      <c r="AC3304" s="72">
        <v>16</v>
      </c>
      <c r="AD3304" s="66">
        <f ca="1">IF(ISERROR(VLOOKUP(Table1[[#This Row],[item]],INDIRECT("'"&amp;Table1[[#This Row],[sheet]]&amp;"'!$A$8:$T$42"),Table1[[#This Row],[r]],FALSE)),"",VLOOKUP(Table1[[#This Row],[item]],INDIRECT("'"&amp;Table1[[#This Row],[sheet]]&amp;"'!$A$8:$T$42"),Table1[[#This Row],[r]],FALSE))</f>
        <v>0</v>
      </c>
      <c r="AE3304" s="72" t="str">
        <f>IF(VLOOKUP(Table1[[#This Row],[sheet]],Prg!$A$7:$J$31,10,FALSE)="","",VLOOKUP(Table1[[#This Row],[sheet]],Prg!$A$7:$J$31,10,FALSE)*1)</f>
        <v/>
      </c>
      <c r="AF3304" s="72">
        <f>VLOOKUP(Table1[[#This Row],[sheet]],Prg!$A$7:$J$31,5,FALSE)</f>
        <v>0</v>
      </c>
      <c r="AG3304" s="72">
        <f>ROW()</f>
        <v>3304</v>
      </c>
    </row>
    <row r="3305" spans="24:33" hidden="1" x14ac:dyDescent="0.3">
      <c r="X3305" s="66">
        <v>19</v>
      </c>
      <c r="Y3305" s="66" t="s">
        <v>484</v>
      </c>
      <c r="Z3305" s="66" t="s">
        <v>471</v>
      </c>
      <c r="AA3305" s="66" t="str">
        <f>IF(OR(VLOOKUP(Table1[[#This Row],[sheet]],Prg!$A$7:$F$31,6,FALSE)=Prg!$O$2,VLOOKUP(Table1[[#This Row],[sheet]],Prg!$A$7:$F$31,6,FALSE)=Prg!$O$3),"Yes","No")</f>
        <v>No</v>
      </c>
      <c r="AB3305" s="66">
        <v>2023</v>
      </c>
      <c r="AC3305" s="72">
        <v>16</v>
      </c>
      <c r="AD3305" s="66">
        <f ca="1">IF(ISERROR(VLOOKUP(Table1[[#This Row],[item]],INDIRECT("'"&amp;Table1[[#This Row],[sheet]]&amp;"'!$A$8:$T$42"),Table1[[#This Row],[r]],FALSE)),"",VLOOKUP(Table1[[#This Row],[item]],INDIRECT("'"&amp;Table1[[#This Row],[sheet]]&amp;"'!$A$8:$T$42"),Table1[[#This Row],[r]],FALSE))</f>
        <v>0</v>
      </c>
      <c r="AE3305" s="72" t="str">
        <f>IF(VLOOKUP(Table1[[#This Row],[sheet]],Prg!$A$7:$J$31,10,FALSE)="","",VLOOKUP(Table1[[#This Row],[sheet]],Prg!$A$7:$J$31,10,FALSE)*1)</f>
        <v/>
      </c>
      <c r="AF3305" s="72">
        <f>VLOOKUP(Table1[[#This Row],[sheet]],Prg!$A$7:$J$31,5,FALSE)</f>
        <v>0</v>
      </c>
      <c r="AG3305" s="72">
        <f>ROW()</f>
        <v>3305</v>
      </c>
    </row>
    <row r="3306" spans="24:33" hidden="1" x14ac:dyDescent="0.3">
      <c r="X3306" s="66">
        <v>19</v>
      </c>
      <c r="Y3306" s="66" t="s">
        <v>485</v>
      </c>
      <c r="Z3306" s="66" t="s">
        <v>472</v>
      </c>
      <c r="AA3306" s="66" t="str">
        <f>IF(OR(VLOOKUP(Table1[[#This Row],[sheet]],Prg!$A$7:$F$31,6,FALSE)=Prg!$O$2,VLOOKUP(Table1[[#This Row],[sheet]],Prg!$A$7:$F$31,6,FALSE)=Prg!$O$3),"Yes","No")</f>
        <v>No</v>
      </c>
      <c r="AB3306" s="66">
        <v>2023</v>
      </c>
      <c r="AC3306" s="72">
        <v>16</v>
      </c>
      <c r="AD3306" s="66">
        <f ca="1">IF(ISERROR(VLOOKUP(Table1[[#This Row],[item]],INDIRECT("'"&amp;Table1[[#This Row],[sheet]]&amp;"'!$A$8:$T$42"),Table1[[#This Row],[r]],FALSE)),"",VLOOKUP(Table1[[#This Row],[item]],INDIRECT("'"&amp;Table1[[#This Row],[sheet]]&amp;"'!$A$8:$T$42"),Table1[[#This Row],[r]],FALSE))</f>
        <v>0</v>
      </c>
      <c r="AE3306" s="72" t="str">
        <f>IF(VLOOKUP(Table1[[#This Row],[sheet]],Prg!$A$7:$J$31,10,FALSE)="","",VLOOKUP(Table1[[#This Row],[sheet]],Prg!$A$7:$J$31,10,FALSE)*1)</f>
        <v/>
      </c>
      <c r="AF3306" s="72">
        <f>VLOOKUP(Table1[[#This Row],[sheet]],Prg!$A$7:$J$31,5,FALSE)</f>
        <v>0</v>
      </c>
      <c r="AG3306" s="72">
        <f>ROW()</f>
        <v>3306</v>
      </c>
    </row>
    <row r="3307" spans="24:33" hidden="1" x14ac:dyDescent="0.3">
      <c r="X3307" s="66">
        <v>19</v>
      </c>
      <c r="Y3307" s="66" t="s">
        <v>486</v>
      </c>
      <c r="Z3307" s="66" t="s">
        <v>31</v>
      </c>
      <c r="AA3307" s="66" t="str">
        <f>IF(OR(VLOOKUP(Table1[[#This Row],[sheet]],Prg!$A$7:$F$31,6,FALSE)=Prg!$O$2,VLOOKUP(Table1[[#This Row],[sheet]],Prg!$A$7:$F$31,6,FALSE)=Prg!$O$3),"Yes","No")</f>
        <v>No</v>
      </c>
      <c r="AB3307" s="66">
        <v>2023</v>
      </c>
      <c r="AC3307" s="72">
        <v>16</v>
      </c>
      <c r="AD3307" s="66">
        <f ca="1">IF(ISERROR(VLOOKUP(Table1[[#This Row],[item]],INDIRECT("'"&amp;Table1[[#This Row],[sheet]]&amp;"'!$A$8:$T$42"),Table1[[#This Row],[r]],FALSE)),"",VLOOKUP(Table1[[#This Row],[item]],INDIRECT("'"&amp;Table1[[#This Row],[sheet]]&amp;"'!$A$8:$T$42"),Table1[[#This Row],[r]],FALSE))</f>
        <v>0</v>
      </c>
      <c r="AE3307" s="72" t="str">
        <f>IF(VLOOKUP(Table1[[#This Row],[sheet]],Prg!$A$7:$J$31,10,FALSE)="","",VLOOKUP(Table1[[#This Row],[sheet]],Prg!$A$7:$J$31,10,FALSE)*1)</f>
        <v/>
      </c>
      <c r="AF3307" s="72">
        <f>VLOOKUP(Table1[[#This Row],[sheet]],Prg!$A$7:$J$31,5,FALSE)</f>
        <v>0</v>
      </c>
      <c r="AG3307" s="72">
        <f>ROW()</f>
        <v>3307</v>
      </c>
    </row>
    <row r="3308" spans="24:33" hidden="1" x14ac:dyDescent="0.3">
      <c r="X3308" s="66">
        <v>19</v>
      </c>
      <c r="Y3308" s="70" t="s">
        <v>487</v>
      </c>
      <c r="Z3308" s="70" t="s">
        <v>12</v>
      </c>
      <c r="AA3308" s="70" t="str">
        <f>IF(OR(VLOOKUP(Table1[[#This Row],[sheet]],Prg!$A$7:$F$31,6,FALSE)=Prg!$O$2,VLOOKUP(Table1[[#This Row],[sheet]],Prg!$A$7:$F$31,6,FALSE)=Prg!$O$3),"Yes","No")</f>
        <v>No</v>
      </c>
      <c r="AB3308" s="70">
        <v>2024</v>
      </c>
      <c r="AC3308" s="72">
        <v>17</v>
      </c>
      <c r="AD3308" s="66">
        <f ca="1">IF(ISERROR(VLOOKUP(Table1[[#This Row],[item]],INDIRECT("'"&amp;Table1[[#This Row],[sheet]]&amp;"'!$A$8:$T$42"),Table1[[#This Row],[r]],FALSE)),"",VLOOKUP(Table1[[#This Row],[item]],INDIRECT("'"&amp;Table1[[#This Row],[sheet]]&amp;"'!$A$8:$T$42"),Table1[[#This Row],[r]],FALSE))</f>
        <v>0</v>
      </c>
      <c r="AE3308" s="72" t="str">
        <f>IF(VLOOKUP(Table1[[#This Row],[sheet]],Prg!$A$7:$J$31,10,FALSE)="","",VLOOKUP(Table1[[#This Row],[sheet]],Prg!$A$7:$J$31,10,FALSE)*1)</f>
        <v/>
      </c>
      <c r="AF3308" s="72">
        <f>VLOOKUP(Table1[[#This Row],[sheet]],Prg!$A$7:$J$31,5,FALSE)</f>
        <v>0</v>
      </c>
      <c r="AG3308" s="72">
        <f>ROW()</f>
        <v>3308</v>
      </c>
    </row>
    <row r="3309" spans="24:33" hidden="1" x14ac:dyDescent="0.3">
      <c r="X3309" s="66">
        <v>19</v>
      </c>
      <c r="Y3309" s="66" t="s">
        <v>488</v>
      </c>
      <c r="Z3309" s="66" t="s">
        <v>13</v>
      </c>
      <c r="AA3309" s="66" t="str">
        <f>IF(OR(VLOOKUP(Table1[[#This Row],[sheet]],Prg!$A$7:$F$31,6,FALSE)=Prg!$O$2,VLOOKUP(Table1[[#This Row],[sheet]],Prg!$A$7:$F$31,6,FALSE)=Prg!$O$3),"Yes","No")</f>
        <v>No</v>
      </c>
      <c r="AB3309" s="66">
        <v>2024</v>
      </c>
      <c r="AC3309" s="72">
        <v>17</v>
      </c>
      <c r="AD3309" s="66">
        <f ca="1">IF(ISERROR(VLOOKUP(Table1[[#This Row],[item]],INDIRECT("'"&amp;Table1[[#This Row],[sheet]]&amp;"'!$A$8:$T$42"),Table1[[#This Row],[r]],FALSE)),"",VLOOKUP(Table1[[#This Row],[item]],INDIRECT("'"&amp;Table1[[#This Row],[sheet]]&amp;"'!$A$8:$T$42"),Table1[[#This Row],[r]],FALSE))</f>
        <v>0</v>
      </c>
      <c r="AE3309" s="72" t="str">
        <f>IF(VLOOKUP(Table1[[#This Row],[sheet]],Prg!$A$7:$J$31,10,FALSE)="","",VLOOKUP(Table1[[#This Row],[sheet]],Prg!$A$7:$J$31,10,FALSE)*1)</f>
        <v/>
      </c>
      <c r="AF3309" s="72">
        <f>VLOOKUP(Table1[[#This Row],[sheet]],Prg!$A$7:$J$31,5,FALSE)</f>
        <v>0</v>
      </c>
      <c r="AG3309" s="72">
        <f>ROW()</f>
        <v>3309</v>
      </c>
    </row>
    <row r="3310" spans="24:33" hidden="1" x14ac:dyDescent="0.3">
      <c r="X3310" s="66">
        <v>19</v>
      </c>
      <c r="Y3310" s="66" t="s">
        <v>489</v>
      </c>
      <c r="Z3310" s="66" t="s">
        <v>14</v>
      </c>
      <c r="AA3310" s="66" t="str">
        <f>IF(OR(VLOOKUP(Table1[[#This Row],[sheet]],Prg!$A$7:$F$31,6,FALSE)=Prg!$O$2,VLOOKUP(Table1[[#This Row],[sheet]],Prg!$A$7:$F$31,6,FALSE)=Prg!$O$3),"Yes","No")</f>
        <v>No</v>
      </c>
      <c r="AB3310" s="66">
        <v>2024</v>
      </c>
      <c r="AC3310" s="72">
        <v>17</v>
      </c>
      <c r="AD3310" s="66">
        <f ca="1">IF(ISERROR(VLOOKUP(Table1[[#This Row],[item]],INDIRECT("'"&amp;Table1[[#This Row],[sheet]]&amp;"'!$A$8:$T$42"),Table1[[#This Row],[r]],FALSE)),"",VLOOKUP(Table1[[#This Row],[item]],INDIRECT("'"&amp;Table1[[#This Row],[sheet]]&amp;"'!$A$8:$T$42"),Table1[[#This Row],[r]],FALSE))</f>
        <v>0</v>
      </c>
      <c r="AE3310" s="72" t="str">
        <f>IF(VLOOKUP(Table1[[#This Row],[sheet]],Prg!$A$7:$J$31,10,FALSE)="","",VLOOKUP(Table1[[#This Row],[sheet]],Prg!$A$7:$J$31,10,FALSE)*1)</f>
        <v/>
      </c>
      <c r="AF3310" s="72">
        <f>VLOOKUP(Table1[[#This Row],[sheet]],Prg!$A$7:$J$31,5,FALSE)</f>
        <v>0</v>
      </c>
      <c r="AG3310" s="72">
        <f>ROW()</f>
        <v>3310</v>
      </c>
    </row>
    <row r="3311" spans="24:33" hidden="1" x14ac:dyDescent="0.3">
      <c r="X3311" s="66">
        <v>19</v>
      </c>
      <c r="Y3311" s="66" t="s">
        <v>490</v>
      </c>
      <c r="Z3311" s="66" t="s">
        <v>464</v>
      </c>
      <c r="AA3311" s="66" t="str">
        <f>IF(OR(VLOOKUP(Table1[[#This Row],[sheet]],Prg!$A$7:$F$31,6,FALSE)=Prg!$O$2,VLOOKUP(Table1[[#This Row],[sheet]],Prg!$A$7:$F$31,6,FALSE)=Prg!$O$3),"Yes","No")</f>
        <v>No</v>
      </c>
      <c r="AB3311" s="66">
        <v>2024</v>
      </c>
      <c r="AC3311" s="72">
        <v>17</v>
      </c>
      <c r="AD3311" s="66">
        <f ca="1">IF(ISERROR(VLOOKUP(Table1[[#This Row],[item]],INDIRECT("'"&amp;Table1[[#This Row],[sheet]]&amp;"'!$A$8:$T$42"),Table1[[#This Row],[r]],FALSE)),"",VLOOKUP(Table1[[#This Row],[item]],INDIRECT("'"&amp;Table1[[#This Row],[sheet]]&amp;"'!$A$8:$T$42"),Table1[[#This Row],[r]],FALSE))</f>
        <v>0</v>
      </c>
      <c r="AE3311" s="72" t="str">
        <f>IF(VLOOKUP(Table1[[#This Row],[sheet]],Prg!$A$7:$J$31,10,FALSE)="","",VLOOKUP(Table1[[#This Row],[sheet]],Prg!$A$7:$J$31,10,FALSE)*1)</f>
        <v/>
      </c>
      <c r="AF3311" s="72">
        <f>VLOOKUP(Table1[[#This Row],[sheet]],Prg!$A$7:$J$31,5,FALSE)</f>
        <v>0</v>
      </c>
      <c r="AG3311" s="72">
        <f>ROW()</f>
        <v>3311</v>
      </c>
    </row>
    <row r="3312" spans="24:33" hidden="1" x14ac:dyDescent="0.3">
      <c r="X3312" s="66">
        <v>19</v>
      </c>
      <c r="Y3312" s="66" t="s">
        <v>491</v>
      </c>
      <c r="Z3312" s="66" t="s">
        <v>15</v>
      </c>
      <c r="AA3312" s="66" t="str">
        <f>IF(OR(VLOOKUP(Table1[[#This Row],[sheet]],Prg!$A$7:$F$31,6,FALSE)=Prg!$O$2,VLOOKUP(Table1[[#This Row],[sheet]],Prg!$A$7:$F$31,6,FALSE)=Prg!$O$3),"Yes","No")</f>
        <v>No</v>
      </c>
      <c r="AB3312" s="66">
        <v>2024</v>
      </c>
      <c r="AC3312" s="72">
        <v>17</v>
      </c>
      <c r="AD3312" s="66">
        <f ca="1">IF(ISERROR(VLOOKUP(Table1[[#This Row],[item]],INDIRECT("'"&amp;Table1[[#This Row],[sheet]]&amp;"'!$A$8:$T$42"),Table1[[#This Row],[r]],FALSE)),"",VLOOKUP(Table1[[#This Row],[item]],INDIRECT("'"&amp;Table1[[#This Row],[sheet]]&amp;"'!$A$8:$T$42"),Table1[[#This Row],[r]],FALSE))</f>
        <v>0</v>
      </c>
      <c r="AE3312" s="72" t="str">
        <f>IF(VLOOKUP(Table1[[#This Row],[sheet]],Prg!$A$7:$J$31,10,FALSE)="","",VLOOKUP(Table1[[#This Row],[sheet]],Prg!$A$7:$J$31,10,FALSE)*1)</f>
        <v/>
      </c>
      <c r="AF3312" s="72">
        <f>VLOOKUP(Table1[[#This Row],[sheet]],Prg!$A$7:$J$31,5,FALSE)</f>
        <v>0</v>
      </c>
      <c r="AG3312" s="72">
        <f>ROW()</f>
        <v>3312</v>
      </c>
    </row>
    <row r="3313" spans="24:33" hidden="1" x14ac:dyDescent="0.3">
      <c r="X3313" s="66">
        <v>19</v>
      </c>
      <c r="Y3313" s="66" t="s">
        <v>492</v>
      </c>
      <c r="Z3313" s="66" t="s">
        <v>16</v>
      </c>
      <c r="AA3313" s="66" t="str">
        <f>IF(OR(VLOOKUP(Table1[[#This Row],[sheet]],Prg!$A$7:$F$31,6,FALSE)=Prg!$O$2,VLOOKUP(Table1[[#This Row],[sheet]],Prg!$A$7:$F$31,6,FALSE)=Prg!$O$3),"Yes","No")</f>
        <v>No</v>
      </c>
      <c r="AB3313" s="66">
        <v>2024</v>
      </c>
      <c r="AC3313" s="72">
        <v>17</v>
      </c>
      <c r="AD3313" s="66">
        <f ca="1">IF(ISERROR(VLOOKUP(Table1[[#This Row],[item]],INDIRECT("'"&amp;Table1[[#This Row],[sheet]]&amp;"'!$A$8:$T$42"),Table1[[#This Row],[r]],FALSE)),"",VLOOKUP(Table1[[#This Row],[item]],INDIRECT("'"&amp;Table1[[#This Row],[sheet]]&amp;"'!$A$8:$T$42"),Table1[[#This Row],[r]],FALSE))</f>
        <v>0</v>
      </c>
      <c r="AE3313" s="72" t="str">
        <f>IF(VLOOKUP(Table1[[#This Row],[sheet]],Prg!$A$7:$J$31,10,FALSE)="","",VLOOKUP(Table1[[#This Row],[sheet]],Prg!$A$7:$J$31,10,FALSE)*1)</f>
        <v/>
      </c>
      <c r="AF3313" s="72">
        <f>VLOOKUP(Table1[[#This Row],[sheet]],Prg!$A$7:$J$31,5,FALSE)</f>
        <v>0</v>
      </c>
      <c r="AG3313" s="72">
        <f>ROW()</f>
        <v>3313</v>
      </c>
    </row>
    <row r="3314" spans="24:33" hidden="1" x14ac:dyDescent="0.3">
      <c r="X3314" s="66">
        <v>19</v>
      </c>
      <c r="Y3314" s="66" t="s">
        <v>493</v>
      </c>
      <c r="Z3314" s="66" t="s">
        <v>17</v>
      </c>
      <c r="AA3314" s="66" t="str">
        <f>IF(OR(VLOOKUP(Table1[[#This Row],[sheet]],Prg!$A$7:$F$31,6,FALSE)=Prg!$O$2,VLOOKUP(Table1[[#This Row],[sheet]],Prg!$A$7:$F$31,6,FALSE)=Prg!$O$3),"Yes","No")</f>
        <v>No</v>
      </c>
      <c r="AB3314" s="66">
        <v>2024</v>
      </c>
      <c r="AC3314" s="72">
        <v>17</v>
      </c>
      <c r="AD3314" s="66">
        <f ca="1">IF(ISERROR(VLOOKUP(Table1[[#This Row],[item]],INDIRECT("'"&amp;Table1[[#This Row],[sheet]]&amp;"'!$A$8:$T$42"),Table1[[#This Row],[r]],FALSE)),"",VLOOKUP(Table1[[#This Row],[item]],INDIRECT("'"&amp;Table1[[#This Row],[sheet]]&amp;"'!$A$8:$T$42"),Table1[[#This Row],[r]],FALSE))</f>
        <v>0</v>
      </c>
      <c r="AE3314" s="72" t="str">
        <f>IF(VLOOKUP(Table1[[#This Row],[sheet]],Prg!$A$7:$J$31,10,FALSE)="","",VLOOKUP(Table1[[#This Row],[sheet]],Prg!$A$7:$J$31,10,FALSE)*1)</f>
        <v/>
      </c>
      <c r="AF3314" s="72">
        <f>VLOOKUP(Table1[[#This Row],[sheet]],Prg!$A$7:$J$31,5,FALSE)</f>
        <v>0</v>
      </c>
      <c r="AG3314" s="72">
        <f>ROW()</f>
        <v>3314</v>
      </c>
    </row>
    <row r="3315" spans="24:33" hidden="1" x14ac:dyDescent="0.3">
      <c r="X3315" s="66">
        <v>19</v>
      </c>
      <c r="Y3315" s="66" t="s">
        <v>494</v>
      </c>
      <c r="Z3315" s="66" t="s">
        <v>465</v>
      </c>
      <c r="AA3315" s="66" t="str">
        <f>IF(OR(VLOOKUP(Table1[[#This Row],[sheet]],Prg!$A$7:$F$31,6,FALSE)=Prg!$O$2,VLOOKUP(Table1[[#This Row],[sheet]],Prg!$A$7:$F$31,6,FALSE)=Prg!$O$3),"Yes","No")</f>
        <v>No</v>
      </c>
      <c r="AB3315" s="66">
        <v>2024</v>
      </c>
      <c r="AC3315" s="72">
        <v>17</v>
      </c>
      <c r="AD3315" s="66">
        <f ca="1">IF(ISERROR(VLOOKUP(Table1[[#This Row],[item]],INDIRECT("'"&amp;Table1[[#This Row],[sheet]]&amp;"'!$A$8:$T$42"),Table1[[#This Row],[r]],FALSE)),"",VLOOKUP(Table1[[#This Row],[item]],INDIRECT("'"&amp;Table1[[#This Row],[sheet]]&amp;"'!$A$8:$T$42"),Table1[[#This Row],[r]],FALSE))</f>
        <v>0</v>
      </c>
      <c r="AE3315" s="72" t="str">
        <f>IF(VLOOKUP(Table1[[#This Row],[sheet]],Prg!$A$7:$J$31,10,FALSE)="","",VLOOKUP(Table1[[#This Row],[sheet]],Prg!$A$7:$J$31,10,FALSE)*1)</f>
        <v/>
      </c>
      <c r="AF3315" s="72">
        <f>VLOOKUP(Table1[[#This Row],[sheet]],Prg!$A$7:$J$31,5,FALSE)</f>
        <v>0</v>
      </c>
      <c r="AG3315" s="72">
        <f>ROW()</f>
        <v>3315</v>
      </c>
    </row>
    <row r="3316" spans="24:33" hidden="1" x14ac:dyDescent="0.3">
      <c r="X3316" s="66">
        <v>19</v>
      </c>
      <c r="Y3316" s="66" t="s">
        <v>495</v>
      </c>
      <c r="Z3316" s="66" t="s">
        <v>18</v>
      </c>
      <c r="AA3316" s="66" t="str">
        <f>IF(OR(VLOOKUP(Table1[[#This Row],[sheet]],Prg!$A$7:$F$31,6,FALSE)=Prg!$O$2,VLOOKUP(Table1[[#This Row],[sheet]],Prg!$A$7:$F$31,6,FALSE)=Prg!$O$3),"Yes","No")</f>
        <v>No</v>
      </c>
      <c r="AB3316" s="66">
        <v>2024</v>
      </c>
      <c r="AC3316" s="72">
        <v>17</v>
      </c>
      <c r="AD3316" s="66">
        <f ca="1">IF(ISERROR(VLOOKUP(Table1[[#This Row],[item]],INDIRECT("'"&amp;Table1[[#This Row],[sheet]]&amp;"'!$A$8:$T$42"),Table1[[#This Row],[r]],FALSE)),"",VLOOKUP(Table1[[#This Row],[item]],INDIRECT("'"&amp;Table1[[#This Row],[sheet]]&amp;"'!$A$8:$T$42"),Table1[[#This Row],[r]],FALSE))</f>
        <v>0</v>
      </c>
      <c r="AE3316" s="72" t="str">
        <f>IF(VLOOKUP(Table1[[#This Row],[sheet]],Prg!$A$7:$J$31,10,FALSE)="","",VLOOKUP(Table1[[#This Row],[sheet]],Prg!$A$7:$J$31,10,FALSE)*1)</f>
        <v/>
      </c>
      <c r="AF3316" s="72">
        <f>VLOOKUP(Table1[[#This Row],[sheet]],Prg!$A$7:$J$31,5,FALSE)</f>
        <v>0</v>
      </c>
      <c r="AG3316" s="72">
        <f>ROW()</f>
        <v>3316</v>
      </c>
    </row>
    <row r="3317" spans="24:33" hidden="1" x14ac:dyDescent="0.3">
      <c r="X3317" s="66">
        <v>19</v>
      </c>
      <c r="Y3317" s="66" t="s">
        <v>496</v>
      </c>
      <c r="Z3317" s="66" t="s">
        <v>19</v>
      </c>
      <c r="AA3317" s="66" t="str">
        <f>IF(OR(VLOOKUP(Table1[[#This Row],[sheet]],Prg!$A$7:$F$31,6,FALSE)=Prg!$O$2,VLOOKUP(Table1[[#This Row],[sheet]],Prg!$A$7:$F$31,6,FALSE)=Prg!$O$3),"Yes","No")</f>
        <v>No</v>
      </c>
      <c r="AB3317" s="66">
        <v>2024</v>
      </c>
      <c r="AC3317" s="72">
        <v>17</v>
      </c>
      <c r="AD3317" s="66">
        <f ca="1">IF(ISERROR(VLOOKUP(Table1[[#This Row],[item]],INDIRECT("'"&amp;Table1[[#This Row],[sheet]]&amp;"'!$A$8:$T$42"),Table1[[#This Row],[r]],FALSE)),"",VLOOKUP(Table1[[#This Row],[item]],INDIRECT("'"&amp;Table1[[#This Row],[sheet]]&amp;"'!$A$8:$T$42"),Table1[[#This Row],[r]],FALSE))</f>
        <v>0</v>
      </c>
      <c r="AE3317" s="72" t="str">
        <f>IF(VLOOKUP(Table1[[#This Row],[sheet]],Prg!$A$7:$J$31,10,FALSE)="","",VLOOKUP(Table1[[#This Row],[sheet]],Prg!$A$7:$J$31,10,FALSE)*1)</f>
        <v/>
      </c>
      <c r="AF3317" s="72">
        <f>VLOOKUP(Table1[[#This Row],[sheet]],Prg!$A$7:$J$31,5,FALSE)</f>
        <v>0</v>
      </c>
      <c r="AG3317" s="72">
        <f>ROW()</f>
        <v>3317</v>
      </c>
    </row>
    <row r="3318" spans="24:33" hidden="1" x14ac:dyDescent="0.3">
      <c r="X3318" s="66">
        <v>19</v>
      </c>
      <c r="Y3318" s="66" t="s">
        <v>497</v>
      </c>
      <c r="Z3318" s="66" t="s">
        <v>20</v>
      </c>
      <c r="AA3318" s="66" t="str">
        <f>IF(OR(VLOOKUP(Table1[[#This Row],[sheet]],Prg!$A$7:$F$31,6,FALSE)=Prg!$O$2,VLOOKUP(Table1[[#This Row],[sheet]],Prg!$A$7:$F$31,6,FALSE)=Prg!$O$3),"Yes","No")</f>
        <v>No</v>
      </c>
      <c r="AB3318" s="66">
        <v>2024</v>
      </c>
      <c r="AC3318" s="72">
        <v>17</v>
      </c>
      <c r="AD3318" s="66">
        <f ca="1">IF(ISERROR(VLOOKUP(Table1[[#This Row],[item]],INDIRECT("'"&amp;Table1[[#This Row],[sheet]]&amp;"'!$A$8:$T$42"),Table1[[#This Row],[r]],FALSE)),"",VLOOKUP(Table1[[#This Row],[item]],INDIRECT("'"&amp;Table1[[#This Row],[sheet]]&amp;"'!$A$8:$T$42"),Table1[[#This Row],[r]],FALSE))</f>
        <v>0</v>
      </c>
      <c r="AE3318" s="72" t="str">
        <f>IF(VLOOKUP(Table1[[#This Row],[sheet]],Prg!$A$7:$J$31,10,FALSE)="","",VLOOKUP(Table1[[#This Row],[sheet]],Prg!$A$7:$J$31,10,FALSE)*1)</f>
        <v/>
      </c>
      <c r="AF3318" s="72">
        <f>VLOOKUP(Table1[[#This Row],[sheet]],Prg!$A$7:$J$31,5,FALSE)</f>
        <v>0</v>
      </c>
      <c r="AG3318" s="72">
        <f>ROW()</f>
        <v>3318</v>
      </c>
    </row>
    <row r="3319" spans="24:33" hidden="1" x14ac:dyDescent="0.3">
      <c r="X3319" s="66">
        <v>19</v>
      </c>
      <c r="Y3319" s="66" t="s">
        <v>498</v>
      </c>
      <c r="Z3319" s="66" t="s">
        <v>466</v>
      </c>
      <c r="AA3319" s="66" t="str">
        <f>IF(OR(VLOOKUP(Table1[[#This Row],[sheet]],Prg!$A$7:$F$31,6,FALSE)=Prg!$O$2,VLOOKUP(Table1[[#This Row],[sheet]],Prg!$A$7:$F$31,6,FALSE)=Prg!$O$3),"Yes","No")</f>
        <v>No</v>
      </c>
      <c r="AB3319" s="66">
        <v>2024</v>
      </c>
      <c r="AC3319" s="72">
        <v>17</v>
      </c>
      <c r="AD3319" s="66">
        <f ca="1">IF(ISERROR(VLOOKUP(Table1[[#This Row],[item]],INDIRECT("'"&amp;Table1[[#This Row],[sheet]]&amp;"'!$A$8:$T$42"),Table1[[#This Row],[r]],FALSE)),"",VLOOKUP(Table1[[#This Row],[item]],INDIRECT("'"&amp;Table1[[#This Row],[sheet]]&amp;"'!$A$8:$T$42"),Table1[[#This Row],[r]],FALSE))</f>
        <v>0</v>
      </c>
      <c r="AE3319" s="72" t="str">
        <f>IF(VLOOKUP(Table1[[#This Row],[sheet]],Prg!$A$7:$J$31,10,FALSE)="","",VLOOKUP(Table1[[#This Row],[sheet]],Prg!$A$7:$J$31,10,FALSE)*1)</f>
        <v/>
      </c>
      <c r="AF3319" s="72">
        <f>VLOOKUP(Table1[[#This Row],[sheet]],Prg!$A$7:$J$31,5,FALSE)</f>
        <v>0</v>
      </c>
      <c r="AG3319" s="72">
        <f>ROW()</f>
        <v>3319</v>
      </c>
    </row>
    <row r="3320" spans="24:33" hidden="1" x14ac:dyDescent="0.3">
      <c r="X3320" s="66">
        <v>19</v>
      </c>
      <c r="Y3320" s="66" t="s">
        <v>499</v>
      </c>
      <c r="Z3320" s="66" t="s">
        <v>21</v>
      </c>
      <c r="AA3320" s="66" t="str">
        <f>IF(OR(VLOOKUP(Table1[[#This Row],[sheet]],Prg!$A$7:$F$31,6,FALSE)=Prg!$O$2,VLOOKUP(Table1[[#This Row],[sheet]],Prg!$A$7:$F$31,6,FALSE)=Prg!$O$3),"Yes","No")</f>
        <v>No</v>
      </c>
      <c r="AB3320" s="66">
        <v>2024</v>
      </c>
      <c r="AC3320" s="72">
        <v>17</v>
      </c>
      <c r="AD3320" s="66">
        <f ca="1">IF(ISERROR(VLOOKUP(Table1[[#This Row],[item]],INDIRECT("'"&amp;Table1[[#This Row],[sheet]]&amp;"'!$A$8:$T$42"),Table1[[#This Row],[r]],FALSE)),"",VLOOKUP(Table1[[#This Row],[item]],INDIRECT("'"&amp;Table1[[#This Row],[sheet]]&amp;"'!$A$8:$T$42"),Table1[[#This Row],[r]],FALSE))</f>
        <v>0</v>
      </c>
      <c r="AE3320" s="72" t="str">
        <f>IF(VLOOKUP(Table1[[#This Row],[sheet]],Prg!$A$7:$J$31,10,FALSE)="","",VLOOKUP(Table1[[#This Row],[sheet]],Prg!$A$7:$J$31,10,FALSE)*1)</f>
        <v/>
      </c>
      <c r="AF3320" s="72">
        <f>VLOOKUP(Table1[[#This Row],[sheet]],Prg!$A$7:$J$31,5,FALSE)</f>
        <v>0</v>
      </c>
      <c r="AG3320" s="72">
        <f>ROW()</f>
        <v>3320</v>
      </c>
    </row>
    <row r="3321" spans="24:33" hidden="1" x14ac:dyDescent="0.3">
      <c r="X3321" s="66">
        <v>19</v>
      </c>
      <c r="Y3321" s="66" t="s">
        <v>500</v>
      </c>
      <c r="Z3321" s="66" t="s">
        <v>22</v>
      </c>
      <c r="AA3321" s="66" t="str">
        <f>IF(OR(VLOOKUP(Table1[[#This Row],[sheet]],Prg!$A$7:$F$31,6,FALSE)=Prg!$O$2,VLOOKUP(Table1[[#This Row],[sheet]],Prg!$A$7:$F$31,6,FALSE)=Prg!$O$3),"Yes","No")</f>
        <v>No</v>
      </c>
      <c r="AB3321" s="66">
        <v>2024</v>
      </c>
      <c r="AC3321" s="72">
        <v>17</v>
      </c>
      <c r="AD3321" s="66">
        <f ca="1">IF(ISERROR(VLOOKUP(Table1[[#This Row],[item]],INDIRECT("'"&amp;Table1[[#This Row],[sheet]]&amp;"'!$A$8:$T$42"),Table1[[#This Row],[r]],FALSE)),"",VLOOKUP(Table1[[#This Row],[item]],INDIRECT("'"&amp;Table1[[#This Row],[sheet]]&amp;"'!$A$8:$T$42"),Table1[[#This Row],[r]],FALSE))</f>
        <v>0</v>
      </c>
      <c r="AE3321" s="72" t="str">
        <f>IF(VLOOKUP(Table1[[#This Row],[sheet]],Prg!$A$7:$J$31,10,FALSE)="","",VLOOKUP(Table1[[#This Row],[sheet]],Prg!$A$7:$J$31,10,FALSE)*1)</f>
        <v/>
      </c>
      <c r="AF3321" s="72">
        <f>VLOOKUP(Table1[[#This Row],[sheet]],Prg!$A$7:$J$31,5,FALSE)</f>
        <v>0</v>
      </c>
      <c r="AG3321" s="72">
        <f>ROW()</f>
        <v>3321</v>
      </c>
    </row>
    <row r="3322" spans="24:33" hidden="1" x14ac:dyDescent="0.3">
      <c r="X3322" s="66">
        <v>19</v>
      </c>
      <c r="Y3322" s="66" t="s">
        <v>501</v>
      </c>
      <c r="Z3322" s="66" t="s">
        <v>23</v>
      </c>
      <c r="AA3322" s="66" t="str">
        <f>IF(OR(VLOOKUP(Table1[[#This Row],[sheet]],Prg!$A$7:$F$31,6,FALSE)=Prg!$O$2,VLOOKUP(Table1[[#This Row],[sheet]],Prg!$A$7:$F$31,6,FALSE)=Prg!$O$3),"Yes","No")</f>
        <v>No</v>
      </c>
      <c r="AB3322" s="66">
        <v>2024</v>
      </c>
      <c r="AC3322" s="72">
        <v>17</v>
      </c>
      <c r="AD3322" s="66">
        <f ca="1">IF(ISERROR(VLOOKUP(Table1[[#This Row],[item]],INDIRECT("'"&amp;Table1[[#This Row],[sheet]]&amp;"'!$A$8:$T$42"),Table1[[#This Row],[r]],FALSE)),"",VLOOKUP(Table1[[#This Row],[item]],INDIRECT("'"&amp;Table1[[#This Row],[sheet]]&amp;"'!$A$8:$T$42"),Table1[[#This Row],[r]],FALSE))</f>
        <v>0</v>
      </c>
      <c r="AE3322" s="72" t="str">
        <f>IF(VLOOKUP(Table1[[#This Row],[sheet]],Prg!$A$7:$J$31,10,FALSE)="","",VLOOKUP(Table1[[#This Row],[sheet]],Prg!$A$7:$J$31,10,FALSE)*1)</f>
        <v/>
      </c>
      <c r="AF3322" s="72">
        <f>VLOOKUP(Table1[[#This Row],[sheet]],Prg!$A$7:$J$31,5,FALSE)</f>
        <v>0</v>
      </c>
      <c r="AG3322" s="72">
        <f>ROW()</f>
        <v>3322</v>
      </c>
    </row>
    <row r="3323" spans="24:33" hidden="1" x14ac:dyDescent="0.3">
      <c r="X3323" s="66">
        <v>19</v>
      </c>
      <c r="Y3323" s="66" t="s">
        <v>502</v>
      </c>
      <c r="Z3323" s="66" t="s">
        <v>467</v>
      </c>
      <c r="AA3323" s="66" t="str">
        <f>IF(OR(VLOOKUP(Table1[[#This Row],[sheet]],Prg!$A$7:$F$31,6,FALSE)=Prg!$O$2,VLOOKUP(Table1[[#This Row],[sheet]],Prg!$A$7:$F$31,6,FALSE)=Prg!$O$3),"Yes","No")</f>
        <v>No</v>
      </c>
      <c r="AB3323" s="66">
        <v>2024</v>
      </c>
      <c r="AC3323" s="72">
        <v>17</v>
      </c>
      <c r="AD3323" s="66">
        <f ca="1">IF(ISERROR(VLOOKUP(Table1[[#This Row],[item]],INDIRECT("'"&amp;Table1[[#This Row],[sheet]]&amp;"'!$A$8:$T$42"),Table1[[#This Row],[r]],FALSE)),"",VLOOKUP(Table1[[#This Row],[item]],INDIRECT("'"&amp;Table1[[#This Row],[sheet]]&amp;"'!$A$8:$T$42"),Table1[[#This Row],[r]],FALSE))</f>
        <v>0</v>
      </c>
      <c r="AE3323" s="72" t="str">
        <f>IF(VLOOKUP(Table1[[#This Row],[sheet]],Prg!$A$7:$J$31,10,FALSE)="","",VLOOKUP(Table1[[#This Row],[sheet]],Prg!$A$7:$J$31,10,FALSE)*1)</f>
        <v/>
      </c>
      <c r="AF3323" s="72">
        <f>VLOOKUP(Table1[[#This Row],[sheet]],Prg!$A$7:$J$31,5,FALSE)</f>
        <v>0</v>
      </c>
      <c r="AG3323" s="72">
        <f>ROW()</f>
        <v>3323</v>
      </c>
    </row>
    <row r="3324" spans="24:33" hidden="1" x14ac:dyDescent="0.3">
      <c r="X3324" s="66">
        <v>19</v>
      </c>
      <c r="Y3324" s="66" t="s">
        <v>473</v>
      </c>
      <c r="Z3324" s="66" t="s">
        <v>1</v>
      </c>
      <c r="AA3324" s="66" t="str">
        <f>IF(OR(VLOOKUP(Table1[[#This Row],[sheet]],Prg!$A$7:$F$31,6,FALSE)=Prg!$O$2,VLOOKUP(Table1[[#This Row],[sheet]],Prg!$A$7:$F$31,6,FALSE)=Prg!$O$3),"Yes","No")</f>
        <v>No</v>
      </c>
      <c r="AB3324" s="66">
        <v>2024</v>
      </c>
      <c r="AC3324" s="72">
        <v>17</v>
      </c>
      <c r="AD3324" s="66">
        <f ca="1">IF(ISERROR(VLOOKUP(Table1[[#This Row],[item]],INDIRECT("'"&amp;Table1[[#This Row],[sheet]]&amp;"'!$A$8:$T$42"),Table1[[#This Row],[r]],FALSE)),"",VLOOKUP(Table1[[#This Row],[item]],INDIRECT("'"&amp;Table1[[#This Row],[sheet]]&amp;"'!$A$8:$T$42"),Table1[[#This Row],[r]],FALSE))</f>
        <v>0</v>
      </c>
      <c r="AE3324" s="72" t="str">
        <f>IF(VLOOKUP(Table1[[#This Row],[sheet]],Prg!$A$7:$J$31,10,FALSE)="","",VLOOKUP(Table1[[#This Row],[sheet]],Prg!$A$7:$J$31,10,FALSE)*1)</f>
        <v/>
      </c>
      <c r="AF3324" s="72">
        <f>VLOOKUP(Table1[[#This Row],[sheet]],Prg!$A$7:$J$31,5,FALSE)</f>
        <v>0</v>
      </c>
      <c r="AG3324" s="72">
        <f>ROW()</f>
        <v>3324</v>
      </c>
    </row>
    <row r="3325" spans="24:33" hidden="1" x14ac:dyDescent="0.3">
      <c r="X3325" s="66">
        <v>19</v>
      </c>
      <c r="Y3325" s="66" t="s">
        <v>474</v>
      </c>
      <c r="Z3325" s="66" t="s">
        <v>24</v>
      </c>
      <c r="AA3325" s="66" t="str">
        <f>IF(OR(VLOOKUP(Table1[[#This Row],[sheet]],Prg!$A$7:$F$31,6,FALSE)=Prg!$O$2,VLOOKUP(Table1[[#This Row],[sheet]],Prg!$A$7:$F$31,6,FALSE)=Prg!$O$3),"Yes","No")</f>
        <v>No</v>
      </c>
      <c r="AB3325" s="66">
        <v>2024</v>
      </c>
      <c r="AC3325" s="72">
        <v>17</v>
      </c>
      <c r="AD3325" s="66">
        <f ca="1">IF(ISERROR(VLOOKUP(Table1[[#This Row],[item]],INDIRECT("'"&amp;Table1[[#This Row],[sheet]]&amp;"'!$A$8:$T$42"),Table1[[#This Row],[r]],FALSE)),"",VLOOKUP(Table1[[#This Row],[item]],INDIRECT("'"&amp;Table1[[#This Row],[sheet]]&amp;"'!$A$8:$T$42"),Table1[[#This Row],[r]],FALSE))</f>
        <v>0</v>
      </c>
      <c r="AE3325" s="72" t="str">
        <f>IF(VLOOKUP(Table1[[#This Row],[sheet]],Prg!$A$7:$J$31,10,FALSE)="","",VLOOKUP(Table1[[#This Row],[sheet]],Prg!$A$7:$J$31,10,FALSE)*1)</f>
        <v/>
      </c>
      <c r="AF3325" s="72">
        <f>VLOOKUP(Table1[[#This Row],[sheet]],Prg!$A$7:$J$31,5,FALSE)</f>
        <v>0</v>
      </c>
      <c r="AG3325" s="72">
        <f>ROW()</f>
        <v>3325</v>
      </c>
    </row>
    <row r="3326" spans="24:33" hidden="1" x14ac:dyDescent="0.3">
      <c r="X3326" s="66">
        <v>19</v>
      </c>
      <c r="Y3326" s="66" t="s">
        <v>477</v>
      </c>
      <c r="Z3326" s="66" t="s">
        <v>25</v>
      </c>
      <c r="AA3326" s="66" t="str">
        <f>IF(OR(VLOOKUP(Table1[[#This Row],[sheet]],Prg!$A$7:$F$31,6,FALSE)=Prg!$O$2,VLOOKUP(Table1[[#This Row],[sheet]],Prg!$A$7:$F$31,6,FALSE)=Prg!$O$3),"Yes","No")</f>
        <v>No</v>
      </c>
      <c r="AB3326" s="66">
        <v>2024</v>
      </c>
      <c r="AC3326" s="72">
        <v>17</v>
      </c>
      <c r="AD3326" s="66">
        <f ca="1">IF(ISERROR(VLOOKUP(Table1[[#This Row],[item]],INDIRECT("'"&amp;Table1[[#This Row],[sheet]]&amp;"'!$A$8:$T$42"),Table1[[#This Row],[r]],FALSE)),"",VLOOKUP(Table1[[#This Row],[item]],INDIRECT("'"&amp;Table1[[#This Row],[sheet]]&amp;"'!$A$8:$T$42"),Table1[[#This Row],[r]],FALSE))</f>
        <v>0</v>
      </c>
      <c r="AE3326" s="72" t="str">
        <f>IF(VLOOKUP(Table1[[#This Row],[sheet]],Prg!$A$7:$J$31,10,FALSE)="","",VLOOKUP(Table1[[#This Row],[sheet]],Prg!$A$7:$J$31,10,FALSE)*1)</f>
        <v/>
      </c>
      <c r="AF3326" s="72">
        <f>VLOOKUP(Table1[[#This Row],[sheet]],Prg!$A$7:$J$31,5,FALSE)</f>
        <v>0</v>
      </c>
      <c r="AG3326" s="72">
        <f>ROW()</f>
        <v>3326</v>
      </c>
    </row>
    <row r="3327" spans="24:33" hidden="1" x14ac:dyDescent="0.3">
      <c r="X3327" s="66">
        <v>19</v>
      </c>
      <c r="Y3327" s="66" t="s">
        <v>478</v>
      </c>
      <c r="Z3327" s="66" t="s">
        <v>26</v>
      </c>
      <c r="AA3327" s="66" t="str">
        <f>IF(OR(VLOOKUP(Table1[[#This Row],[sheet]],Prg!$A$7:$F$31,6,FALSE)=Prg!$O$2,VLOOKUP(Table1[[#This Row],[sheet]],Prg!$A$7:$F$31,6,FALSE)=Prg!$O$3),"Yes","No")</f>
        <v>No</v>
      </c>
      <c r="AB3327" s="66">
        <v>2024</v>
      </c>
      <c r="AC3327" s="72">
        <v>17</v>
      </c>
      <c r="AD3327" s="66">
        <f ca="1">IF(ISERROR(VLOOKUP(Table1[[#This Row],[item]],INDIRECT("'"&amp;Table1[[#This Row],[sheet]]&amp;"'!$A$8:$T$42"),Table1[[#This Row],[r]],FALSE)),"",VLOOKUP(Table1[[#This Row],[item]],INDIRECT("'"&amp;Table1[[#This Row],[sheet]]&amp;"'!$A$8:$T$42"),Table1[[#This Row],[r]],FALSE))</f>
        <v>0</v>
      </c>
      <c r="AE3327" s="72" t="str">
        <f>IF(VLOOKUP(Table1[[#This Row],[sheet]],Prg!$A$7:$J$31,10,FALSE)="","",VLOOKUP(Table1[[#This Row],[sheet]],Prg!$A$7:$J$31,10,FALSE)*1)</f>
        <v/>
      </c>
      <c r="AF3327" s="72">
        <f>VLOOKUP(Table1[[#This Row],[sheet]],Prg!$A$7:$J$31,5,FALSE)</f>
        <v>0</v>
      </c>
      <c r="AG3327" s="72">
        <f>ROW()</f>
        <v>3327</v>
      </c>
    </row>
    <row r="3328" spans="24:33" hidden="1" x14ac:dyDescent="0.3">
      <c r="X3328" s="66">
        <v>19</v>
      </c>
      <c r="Y3328" s="66" t="s">
        <v>479</v>
      </c>
      <c r="Z3328" s="66" t="s">
        <v>27</v>
      </c>
      <c r="AA3328" s="66" t="str">
        <f>IF(OR(VLOOKUP(Table1[[#This Row],[sheet]],Prg!$A$7:$F$31,6,FALSE)=Prg!$O$2,VLOOKUP(Table1[[#This Row],[sheet]],Prg!$A$7:$F$31,6,FALSE)=Prg!$O$3),"Yes","No")</f>
        <v>No</v>
      </c>
      <c r="AB3328" s="66">
        <v>2024</v>
      </c>
      <c r="AC3328" s="72">
        <v>17</v>
      </c>
      <c r="AD3328" s="66">
        <f ca="1">IF(ISERROR(VLOOKUP(Table1[[#This Row],[item]],INDIRECT("'"&amp;Table1[[#This Row],[sheet]]&amp;"'!$A$8:$T$42"),Table1[[#This Row],[r]],FALSE)),"",VLOOKUP(Table1[[#This Row],[item]],INDIRECT("'"&amp;Table1[[#This Row],[sheet]]&amp;"'!$A$8:$T$42"),Table1[[#This Row],[r]],FALSE))</f>
        <v>0</v>
      </c>
      <c r="AE3328" s="72" t="str">
        <f>IF(VLOOKUP(Table1[[#This Row],[sheet]],Prg!$A$7:$J$31,10,FALSE)="","",VLOOKUP(Table1[[#This Row],[sheet]],Prg!$A$7:$J$31,10,FALSE)*1)</f>
        <v/>
      </c>
      <c r="AF3328" s="72">
        <f>VLOOKUP(Table1[[#This Row],[sheet]],Prg!$A$7:$J$31,5,FALSE)</f>
        <v>0</v>
      </c>
      <c r="AG3328" s="72">
        <f>ROW()</f>
        <v>3328</v>
      </c>
    </row>
    <row r="3329" spans="24:33" hidden="1" x14ac:dyDescent="0.3">
      <c r="X3329" s="66">
        <v>19</v>
      </c>
      <c r="Y3329" s="66" t="s">
        <v>475</v>
      </c>
      <c r="Z3329" s="66" t="s">
        <v>28</v>
      </c>
      <c r="AA3329" s="66" t="str">
        <f>IF(OR(VLOOKUP(Table1[[#This Row],[sheet]],Prg!$A$7:$F$31,6,FALSE)=Prg!$O$2,VLOOKUP(Table1[[#This Row],[sheet]],Prg!$A$7:$F$31,6,FALSE)=Prg!$O$3),"Yes","No")</f>
        <v>No</v>
      </c>
      <c r="AB3329" s="66">
        <v>2024</v>
      </c>
      <c r="AC3329" s="72">
        <v>17</v>
      </c>
      <c r="AD3329" s="66">
        <f ca="1">IF(ISERROR(VLOOKUP(Table1[[#This Row],[item]],INDIRECT("'"&amp;Table1[[#This Row],[sheet]]&amp;"'!$A$8:$T$42"),Table1[[#This Row],[r]],FALSE)),"",VLOOKUP(Table1[[#This Row],[item]],INDIRECT("'"&amp;Table1[[#This Row],[sheet]]&amp;"'!$A$8:$T$42"),Table1[[#This Row],[r]],FALSE))</f>
        <v>0</v>
      </c>
      <c r="AE3329" s="72" t="str">
        <f>IF(VLOOKUP(Table1[[#This Row],[sheet]],Prg!$A$7:$J$31,10,FALSE)="","",VLOOKUP(Table1[[#This Row],[sheet]],Prg!$A$7:$J$31,10,FALSE)*1)</f>
        <v/>
      </c>
      <c r="AF3329" s="72">
        <f>VLOOKUP(Table1[[#This Row],[sheet]],Prg!$A$7:$J$31,5,FALSE)</f>
        <v>0</v>
      </c>
      <c r="AG3329" s="72">
        <f>ROW()</f>
        <v>3329</v>
      </c>
    </row>
    <row r="3330" spans="24:33" hidden="1" x14ac:dyDescent="0.3">
      <c r="X3330" s="66">
        <v>19</v>
      </c>
      <c r="Y3330" s="66" t="s">
        <v>480</v>
      </c>
      <c r="Z3330" s="66" t="s">
        <v>29</v>
      </c>
      <c r="AA3330" s="66" t="str">
        <f>IF(OR(VLOOKUP(Table1[[#This Row],[sheet]],Prg!$A$7:$F$31,6,FALSE)=Prg!$O$2,VLOOKUP(Table1[[#This Row],[sheet]],Prg!$A$7:$F$31,6,FALSE)=Prg!$O$3),"Yes","No")</f>
        <v>No</v>
      </c>
      <c r="AB3330" s="66">
        <v>2024</v>
      </c>
      <c r="AC3330" s="72">
        <v>17</v>
      </c>
      <c r="AD3330" s="66">
        <f ca="1">IF(ISERROR(VLOOKUP(Table1[[#This Row],[item]],INDIRECT("'"&amp;Table1[[#This Row],[sheet]]&amp;"'!$A$8:$T$42"),Table1[[#This Row],[r]],FALSE)),"",VLOOKUP(Table1[[#This Row],[item]],INDIRECT("'"&amp;Table1[[#This Row],[sheet]]&amp;"'!$A$8:$T$42"),Table1[[#This Row],[r]],FALSE))</f>
        <v>0</v>
      </c>
      <c r="AE3330" s="72" t="str">
        <f>IF(VLOOKUP(Table1[[#This Row],[sheet]],Prg!$A$7:$J$31,10,FALSE)="","",VLOOKUP(Table1[[#This Row],[sheet]],Prg!$A$7:$J$31,10,FALSE)*1)</f>
        <v/>
      </c>
      <c r="AF3330" s="72">
        <f>VLOOKUP(Table1[[#This Row],[sheet]],Prg!$A$7:$J$31,5,FALSE)</f>
        <v>0</v>
      </c>
      <c r="AG3330" s="72">
        <f>ROW()</f>
        <v>3330</v>
      </c>
    </row>
    <row r="3331" spans="24:33" hidden="1" x14ac:dyDescent="0.3">
      <c r="X3331" s="66">
        <v>19</v>
      </c>
      <c r="Y3331" s="66" t="s">
        <v>481</v>
      </c>
      <c r="Z3331" s="66" t="s">
        <v>30</v>
      </c>
      <c r="AA3331" s="66" t="str">
        <f>IF(OR(VLOOKUP(Table1[[#This Row],[sheet]],Prg!$A$7:$F$31,6,FALSE)=Prg!$O$2,VLOOKUP(Table1[[#This Row],[sheet]],Prg!$A$7:$F$31,6,FALSE)=Prg!$O$3),"Yes","No")</f>
        <v>No</v>
      </c>
      <c r="AB3331" s="66">
        <v>2024</v>
      </c>
      <c r="AC3331" s="72">
        <v>17</v>
      </c>
      <c r="AD3331" s="66">
        <f ca="1">IF(ISERROR(VLOOKUP(Table1[[#This Row],[item]],INDIRECT("'"&amp;Table1[[#This Row],[sheet]]&amp;"'!$A$8:$T$42"),Table1[[#This Row],[r]],FALSE)),"",VLOOKUP(Table1[[#This Row],[item]],INDIRECT("'"&amp;Table1[[#This Row],[sheet]]&amp;"'!$A$8:$T$42"),Table1[[#This Row],[r]],FALSE))</f>
        <v>0</v>
      </c>
      <c r="AE3331" s="72" t="str">
        <f>IF(VLOOKUP(Table1[[#This Row],[sheet]],Prg!$A$7:$J$31,10,FALSE)="","",VLOOKUP(Table1[[#This Row],[sheet]],Prg!$A$7:$J$31,10,FALSE)*1)</f>
        <v/>
      </c>
      <c r="AF3331" s="72">
        <f>VLOOKUP(Table1[[#This Row],[sheet]],Prg!$A$7:$J$31,5,FALSE)</f>
        <v>0</v>
      </c>
      <c r="AG3331" s="72">
        <f>ROW()</f>
        <v>3331</v>
      </c>
    </row>
    <row r="3332" spans="24:33" hidden="1" x14ac:dyDescent="0.3">
      <c r="X3332" s="66">
        <v>19</v>
      </c>
      <c r="Y3332" s="66" t="s">
        <v>482</v>
      </c>
      <c r="Z3332" s="66" t="s">
        <v>27</v>
      </c>
      <c r="AA3332" s="66" t="str">
        <f>IF(OR(VLOOKUP(Table1[[#This Row],[sheet]],Prg!$A$7:$F$31,6,FALSE)=Prg!$O$2,VLOOKUP(Table1[[#This Row],[sheet]],Prg!$A$7:$F$31,6,FALSE)=Prg!$O$3),"Yes","No")</f>
        <v>No</v>
      </c>
      <c r="AB3332" s="66">
        <v>2024</v>
      </c>
      <c r="AC3332" s="72">
        <v>17</v>
      </c>
      <c r="AD3332" s="66">
        <f ca="1">IF(ISERROR(VLOOKUP(Table1[[#This Row],[item]],INDIRECT("'"&amp;Table1[[#This Row],[sheet]]&amp;"'!$A$8:$T$42"),Table1[[#This Row],[r]],FALSE)),"",VLOOKUP(Table1[[#This Row],[item]],INDIRECT("'"&amp;Table1[[#This Row],[sheet]]&amp;"'!$A$8:$T$42"),Table1[[#This Row],[r]],FALSE))</f>
        <v>0</v>
      </c>
      <c r="AE3332" s="72" t="str">
        <f>IF(VLOOKUP(Table1[[#This Row],[sheet]],Prg!$A$7:$J$31,10,FALSE)="","",VLOOKUP(Table1[[#This Row],[sheet]],Prg!$A$7:$J$31,10,FALSE)*1)</f>
        <v/>
      </c>
      <c r="AF3332" s="72">
        <f>VLOOKUP(Table1[[#This Row],[sheet]],Prg!$A$7:$J$31,5,FALSE)</f>
        <v>0</v>
      </c>
      <c r="AG3332" s="72">
        <f>ROW()</f>
        <v>3332</v>
      </c>
    </row>
    <row r="3333" spans="24:33" hidden="1" x14ac:dyDescent="0.3">
      <c r="X3333" s="66">
        <v>19</v>
      </c>
      <c r="Y3333" s="66" t="s">
        <v>476</v>
      </c>
      <c r="Z3333" s="66" t="s">
        <v>469</v>
      </c>
      <c r="AA3333" s="66" t="str">
        <f>IF(OR(VLOOKUP(Table1[[#This Row],[sheet]],Prg!$A$7:$F$31,6,FALSE)=Prg!$O$2,VLOOKUP(Table1[[#This Row],[sheet]],Prg!$A$7:$F$31,6,FALSE)=Prg!$O$3),"Yes","No")</f>
        <v>No</v>
      </c>
      <c r="AB3333" s="66">
        <v>2024</v>
      </c>
      <c r="AC3333" s="72">
        <v>17</v>
      </c>
      <c r="AD3333" s="66">
        <f ca="1">IF(ISERROR(VLOOKUP(Table1[[#This Row],[item]],INDIRECT("'"&amp;Table1[[#This Row],[sheet]]&amp;"'!$A$8:$T$42"),Table1[[#This Row],[r]],FALSE)),"",VLOOKUP(Table1[[#This Row],[item]],INDIRECT("'"&amp;Table1[[#This Row],[sheet]]&amp;"'!$A$8:$T$42"),Table1[[#This Row],[r]],FALSE))</f>
        <v>0</v>
      </c>
      <c r="AE3333" s="72" t="str">
        <f>IF(VLOOKUP(Table1[[#This Row],[sheet]],Prg!$A$7:$J$31,10,FALSE)="","",VLOOKUP(Table1[[#This Row],[sheet]],Prg!$A$7:$J$31,10,FALSE)*1)</f>
        <v/>
      </c>
      <c r="AF3333" s="72">
        <f>VLOOKUP(Table1[[#This Row],[sheet]],Prg!$A$7:$J$31,5,FALSE)</f>
        <v>0</v>
      </c>
      <c r="AG3333" s="72">
        <f>ROW()</f>
        <v>3333</v>
      </c>
    </row>
    <row r="3334" spans="24:33" hidden="1" x14ac:dyDescent="0.3">
      <c r="X3334" s="66">
        <v>19</v>
      </c>
      <c r="Y3334" s="66" t="s">
        <v>483</v>
      </c>
      <c r="Z3334" s="66" t="s">
        <v>470</v>
      </c>
      <c r="AA3334" s="66" t="str">
        <f>IF(OR(VLOOKUP(Table1[[#This Row],[sheet]],Prg!$A$7:$F$31,6,FALSE)=Prg!$O$2,VLOOKUP(Table1[[#This Row],[sheet]],Prg!$A$7:$F$31,6,FALSE)=Prg!$O$3),"Yes","No")</f>
        <v>No</v>
      </c>
      <c r="AB3334" s="66">
        <v>2024</v>
      </c>
      <c r="AC3334" s="72">
        <v>17</v>
      </c>
      <c r="AD3334" s="66">
        <f ca="1">IF(ISERROR(VLOOKUP(Table1[[#This Row],[item]],INDIRECT("'"&amp;Table1[[#This Row],[sheet]]&amp;"'!$A$8:$T$42"),Table1[[#This Row],[r]],FALSE)),"",VLOOKUP(Table1[[#This Row],[item]],INDIRECT("'"&amp;Table1[[#This Row],[sheet]]&amp;"'!$A$8:$T$42"),Table1[[#This Row],[r]],FALSE))</f>
        <v>0</v>
      </c>
      <c r="AE3334" s="72" t="str">
        <f>IF(VLOOKUP(Table1[[#This Row],[sheet]],Prg!$A$7:$J$31,10,FALSE)="","",VLOOKUP(Table1[[#This Row],[sheet]],Prg!$A$7:$J$31,10,FALSE)*1)</f>
        <v/>
      </c>
      <c r="AF3334" s="72">
        <f>VLOOKUP(Table1[[#This Row],[sheet]],Prg!$A$7:$J$31,5,FALSE)</f>
        <v>0</v>
      </c>
      <c r="AG3334" s="72">
        <f>ROW()</f>
        <v>3334</v>
      </c>
    </row>
    <row r="3335" spans="24:33" hidden="1" x14ac:dyDescent="0.3">
      <c r="X3335" s="66">
        <v>19</v>
      </c>
      <c r="Y3335" s="66" t="s">
        <v>484</v>
      </c>
      <c r="Z3335" s="66" t="s">
        <v>471</v>
      </c>
      <c r="AA3335" s="66" t="str">
        <f>IF(OR(VLOOKUP(Table1[[#This Row],[sheet]],Prg!$A$7:$F$31,6,FALSE)=Prg!$O$2,VLOOKUP(Table1[[#This Row],[sheet]],Prg!$A$7:$F$31,6,FALSE)=Prg!$O$3),"Yes","No")</f>
        <v>No</v>
      </c>
      <c r="AB3335" s="66">
        <v>2024</v>
      </c>
      <c r="AC3335" s="72">
        <v>17</v>
      </c>
      <c r="AD3335" s="66">
        <f ca="1">IF(ISERROR(VLOOKUP(Table1[[#This Row],[item]],INDIRECT("'"&amp;Table1[[#This Row],[sheet]]&amp;"'!$A$8:$T$42"),Table1[[#This Row],[r]],FALSE)),"",VLOOKUP(Table1[[#This Row],[item]],INDIRECT("'"&amp;Table1[[#This Row],[sheet]]&amp;"'!$A$8:$T$42"),Table1[[#This Row],[r]],FALSE))</f>
        <v>0</v>
      </c>
      <c r="AE3335" s="72" t="str">
        <f>IF(VLOOKUP(Table1[[#This Row],[sheet]],Prg!$A$7:$J$31,10,FALSE)="","",VLOOKUP(Table1[[#This Row],[sheet]],Prg!$A$7:$J$31,10,FALSE)*1)</f>
        <v/>
      </c>
      <c r="AF3335" s="72">
        <f>VLOOKUP(Table1[[#This Row],[sheet]],Prg!$A$7:$J$31,5,FALSE)</f>
        <v>0</v>
      </c>
      <c r="AG3335" s="72">
        <f>ROW()</f>
        <v>3335</v>
      </c>
    </row>
    <row r="3336" spans="24:33" hidden="1" x14ac:dyDescent="0.3">
      <c r="X3336" s="66">
        <v>19</v>
      </c>
      <c r="Y3336" s="66" t="s">
        <v>485</v>
      </c>
      <c r="Z3336" s="66" t="s">
        <v>472</v>
      </c>
      <c r="AA3336" s="66" t="str">
        <f>IF(OR(VLOOKUP(Table1[[#This Row],[sheet]],Prg!$A$7:$F$31,6,FALSE)=Prg!$O$2,VLOOKUP(Table1[[#This Row],[sheet]],Prg!$A$7:$F$31,6,FALSE)=Prg!$O$3),"Yes","No")</f>
        <v>No</v>
      </c>
      <c r="AB3336" s="66">
        <v>2024</v>
      </c>
      <c r="AC3336" s="72">
        <v>17</v>
      </c>
      <c r="AD3336" s="66">
        <f ca="1">IF(ISERROR(VLOOKUP(Table1[[#This Row],[item]],INDIRECT("'"&amp;Table1[[#This Row],[sheet]]&amp;"'!$A$8:$T$42"),Table1[[#This Row],[r]],FALSE)),"",VLOOKUP(Table1[[#This Row],[item]],INDIRECT("'"&amp;Table1[[#This Row],[sheet]]&amp;"'!$A$8:$T$42"),Table1[[#This Row],[r]],FALSE))</f>
        <v>0</v>
      </c>
      <c r="AE3336" s="72" t="str">
        <f>IF(VLOOKUP(Table1[[#This Row],[sheet]],Prg!$A$7:$J$31,10,FALSE)="","",VLOOKUP(Table1[[#This Row],[sheet]],Prg!$A$7:$J$31,10,FALSE)*1)</f>
        <v/>
      </c>
      <c r="AF3336" s="72">
        <f>VLOOKUP(Table1[[#This Row],[sheet]],Prg!$A$7:$J$31,5,FALSE)</f>
        <v>0</v>
      </c>
      <c r="AG3336" s="72">
        <f>ROW()</f>
        <v>3336</v>
      </c>
    </row>
    <row r="3337" spans="24:33" hidden="1" x14ac:dyDescent="0.3">
      <c r="X3337" s="66">
        <v>19</v>
      </c>
      <c r="Y3337" s="66" t="s">
        <v>486</v>
      </c>
      <c r="Z3337" s="66" t="s">
        <v>31</v>
      </c>
      <c r="AA3337" s="66" t="str">
        <f>IF(OR(VLOOKUP(Table1[[#This Row],[sheet]],Prg!$A$7:$F$31,6,FALSE)=Prg!$O$2,VLOOKUP(Table1[[#This Row],[sheet]],Prg!$A$7:$F$31,6,FALSE)=Prg!$O$3),"Yes","No")</f>
        <v>No</v>
      </c>
      <c r="AB3337" s="66">
        <v>2024</v>
      </c>
      <c r="AC3337" s="72">
        <v>17</v>
      </c>
      <c r="AD3337" s="66">
        <f ca="1">IF(ISERROR(VLOOKUP(Table1[[#This Row],[item]],INDIRECT("'"&amp;Table1[[#This Row],[sheet]]&amp;"'!$A$8:$T$42"),Table1[[#This Row],[r]],FALSE)),"",VLOOKUP(Table1[[#This Row],[item]],INDIRECT("'"&amp;Table1[[#This Row],[sheet]]&amp;"'!$A$8:$T$42"),Table1[[#This Row],[r]],FALSE))</f>
        <v>0</v>
      </c>
      <c r="AE3337" s="72" t="str">
        <f>IF(VLOOKUP(Table1[[#This Row],[sheet]],Prg!$A$7:$J$31,10,FALSE)="","",VLOOKUP(Table1[[#This Row],[sheet]],Prg!$A$7:$J$31,10,FALSE)*1)</f>
        <v/>
      </c>
      <c r="AF3337" s="72">
        <f>VLOOKUP(Table1[[#This Row],[sheet]],Prg!$A$7:$J$31,5,FALSE)</f>
        <v>0</v>
      </c>
      <c r="AG3337" s="72">
        <f>ROW()</f>
        <v>3337</v>
      </c>
    </row>
    <row r="3338" spans="24:33" hidden="1" x14ac:dyDescent="0.3">
      <c r="X3338" s="66">
        <v>19</v>
      </c>
      <c r="Y3338" s="70" t="s">
        <v>487</v>
      </c>
      <c r="Z3338" s="70" t="s">
        <v>12</v>
      </c>
      <c r="AA3338" s="70" t="str">
        <f>IF(OR(VLOOKUP(Table1[[#This Row],[sheet]],Prg!$A$7:$F$31,6,FALSE)=Prg!$O$2,VLOOKUP(Table1[[#This Row],[sheet]],Prg!$A$7:$F$31,6,FALSE)=Prg!$O$3),"Yes","No")</f>
        <v>No</v>
      </c>
      <c r="AB3338" s="70">
        <v>2025</v>
      </c>
      <c r="AC3338" s="72">
        <v>18</v>
      </c>
      <c r="AD3338" s="66">
        <f ca="1">IF(ISERROR(VLOOKUP(Table1[[#This Row],[item]],INDIRECT("'"&amp;Table1[[#This Row],[sheet]]&amp;"'!$A$8:$T$42"),Table1[[#This Row],[r]],FALSE)),"",VLOOKUP(Table1[[#This Row],[item]],INDIRECT("'"&amp;Table1[[#This Row],[sheet]]&amp;"'!$A$8:$T$42"),Table1[[#This Row],[r]],FALSE))</f>
        <v>0</v>
      </c>
      <c r="AE3338" s="72" t="str">
        <f>IF(VLOOKUP(Table1[[#This Row],[sheet]],Prg!$A$7:$J$31,10,FALSE)="","",VLOOKUP(Table1[[#This Row],[sheet]],Prg!$A$7:$J$31,10,FALSE)*1)</f>
        <v/>
      </c>
      <c r="AF3338" s="72">
        <f>VLOOKUP(Table1[[#This Row],[sheet]],Prg!$A$7:$J$31,5,FALSE)</f>
        <v>0</v>
      </c>
      <c r="AG3338" s="72">
        <f>ROW()</f>
        <v>3338</v>
      </c>
    </row>
    <row r="3339" spans="24:33" hidden="1" x14ac:dyDescent="0.3">
      <c r="X3339" s="66">
        <v>19</v>
      </c>
      <c r="Y3339" s="66" t="s">
        <v>488</v>
      </c>
      <c r="Z3339" s="66" t="s">
        <v>13</v>
      </c>
      <c r="AA3339" s="66" t="str">
        <f>IF(OR(VLOOKUP(Table1[[#This Row],[sheet]],Prg!$A$7:$F$31,6,FALSE)=Prg!$O$2,VLOOKUP(Table1[[#This Row],[sheet]],Prg!$A$7:$F$31,6,FALSE)=Prg!$O$3),"Yes","No")</f>
        <v>No</v>
      </c>
      <c r="AB3339" s="66">
        <v>2025</v>
      </c>
      <c r="AC3339" s="72">
        <v>18</v>
      </c>
      <c r="AD3339" s="66">
        <f ca="1">IF(ISERROR(VLOOKUP(Table1[[#This Row],[item]],INDIRECT("'"&amp;Table1[[#This Row],[sheet]]&amp;"'!$A$8:$T$42"),Table1[[#This Row],[r]],FALSE)),"",VLOOKUP(Table1[[#This Row],[item]],INDIRECT("'"&amp;Table1[[#This Row],[sheet]]&amp;"'!$A$8:$T$42"),Table1[[#This Row],[r]],FALSE))</f>
        <v>0</v>
      </c>
      <c r="AE3339" s="72" t="str">
        <f>IF(VLOOKUP(Table1[[#This Row],[sheet]],Prg!$A$7:$J$31,10,FALSE)="","",VLOOKUP(Table1[[#This Row],[sheet]],Prg!$A$7:$J$31,10,FALSE)*1)</f>
        <v/>
      </c>
      <c r="AF3339" s="72">
        <f>VLOOKUP(Table1[[#This Row],[sheet]],Prg!$A$7:$J$31,5,FALSE)</f>
        <v>0</v>
      </c>
      <c r="AG3339" s="72">
        <f>ROW()</f>
        <v>3339</v>
      </c>
    </row>
    <row r="3340" spans="24:33" hidden="1" x14ac:dyDescent="0.3">
      <c r="X3340" s="66">
        <v>19</v>
      </c>
      <c r="Y3340" s="66" t="s">
        <v>489</v>
      </c>
      <c r="Z3340" s="66" t="s">
        <v>14</v>
      </c>
      <c r="AA3340" s="66" t="str">
        <f>IF(OR(VLOOKUP(Table1[[#This Row],[sheet]],Prg!$A$7:$F$31,6,FALSE)=Prg!$O$2,VLOOKUP(Table1[[#This Row],[sheet]],Prg!$A$7:$F$31,6,FALSE)=Prg!$O$3),"Yes","No")</f>
        <v>No</v>
      </c>
      <c r="AB3340" s="66">
        <v>2025</v>
      </c>
      <c r="AC3340" s="72">
        <v>18</v>
      </c>
      <c r="AD3340" s="66">
        <f ca="1">IF(ISERROR(VLOOKUP(Table1[[#This Row],[item]],INDIRECT("'"&amp;Table1[[#This Row],[sheet]]&amp;"'!$A$8:$T$42"),Table1[[#This Row],[r]],FALSE)),"",VLOOKUP(Table1[[#This Row],[item]],INDIRECT("'"&amp;Table1[[#This Row],[sheet]]&amp;"'!$A$8:$T$42"),Table1[[#This Row],[r]],FALSE))</f>
        <v>0</v>
      </c>
      <c r="AE3340" s="72" t="str">
        <f>IF(VLOOKUP(Table1[[#This Row],[sheet]],Prg!$A$7:$J$31,10,FALSE)="","",VLOOKUP(Table1[[#This Row],[sheet]],Prg!$A$7:$J$31,10,FALSE)*1)</f>
        <v/>
      </c>
      <c r="AF3340" s="72">
        <f>VLOOKUP(Table1[[#This Row],[sheet]],Prg!$A$7:$J$31,5,FALSE)</f>
        <v>0</v>
      </c>
      <c r="AG3340" s="72">
        <f>ROW()</f>
        <v>3340</v>
      </c>
    </row>
    <row r="3341" spans="24:33" hidden="1" x14ac:dyDescent="0.3">
      <c r="X3341" s="66">
        <v>19</v>
      </c>
      <c r="Y3341" s="66" t="s">
        <v>490</v>
      </c>
      <c r="Z3341" s="66" t="s">
        <v>464</v>
      </c>
      <c r="AA3341" s="66" t="str">
        <f>IF(OR(VLOOKUP(Table1[[#This Row],[sheet]],Prg!$A$7:$F$31,6,FALSE)=Prg!$O$2,VLOOKUP(Table1[[#This Row],[sheet]],Prg!$A$7:$F$31,6,FALSE)=Prg!$O$3),"Yes","No")</f>
        <v>No</v>
      </c>
      <c r="AB3341" s="66">
        <v>2025</v>
      </c>
      <c r="AC3341" s="72">
        <v>18</v>
      </c>
      <c r="AD3341" s="66">
        <f ca="1">IF(ISERROR(VLOOKUP(Table1[[#This Row],[item]],INDIRECT("'"&amp;Table1[[#This Row],[sheet]]&amp;"'!$A$8:$T$42"),Table1[[#This Row],[r]],FALSE)),"",VLOOKUP(Table1[[#This Row],[item]],INDIRECT("'"&amp;Table1[[#This Row],[sheet]]&amp;"'!$A$8:$T$42"),Table1[[#This Row],[r]],FALSE))</f>
        <v>0</v>
      </c>
      <c r="AE3341" s="72" t="str">
        <f>IF(VLOOKUP(Table1[[#This Row],[sheet]],Prg!$A$7:$J$31,10,FALSE)="","",VLOOKUP(Table1[[#This Row],[sheet]],Prg!$A$7:$J$31,10,FALSE)*1)</f>
        <v/>
      </c>
      <c r="AF3341" s="72">
        <f>VLOOKUP(Table1[[#This Row],[sheet]],Prg!$A$7:$J$31,5,FALSE)</f>
        <v>0</v>
      </c>
      <c r="AG3341" s="72">
        <f>ROW()</f>
        <v>3341</v>
      </c>
    </row>
    <row r="3342" spans="24:33" hidden="1" x14ac:dyDescent="0.3">
      <c r="X3342" s="66">
        <v>19</v>
      </c>
      <c r="Y3342" s="66" t="s">
        <v>491</v>
      </c>
      <c r="Z3342" s="66" t="s">
        <v>15</v>
      </c>
      <c r="AA3342" s="66" t="str">
        <f>IF(OR(VLOOKUP(Table1[[#This Row],[sheet]],Prg!$A$7:$F$31,6,FALSE)=Prg!$O$2,VLOOKUP(Table1[[#This Row],[sheet]],Prg!$A$7:$F$31,6,FALSE)=Prg!$O$3),"Yes","No")</f>
        <v>No</v>
      </c>
      <c r="AB3342" s="66">
        <v>2025</v>
      </c>
      <c r="AC3342" s="72">
        <v>18</v>
      </c>
      <c r="AD3342" s="66">
        <f ca="1">IF(ISERROR(VLOOKUP(Table1[[#This Row],[item]],INDIRECT("'"&amp;Table1[[#This Row],[sheet]]&amp;"'!$A$8:$T$42"),Table1[[#This Row],[r]],FALSE)),"",VLOOKUP(Table1[[#This Row],[item]],INDIRECT("'"&amp;Table1[[#This Row],[sheet]]&amp;"'!$A$8:$T$42"),Table1[[#This Row],[r]],FALSE))</f>
        <v>0</v>
      </c>
      <c r="AE3342" s="72" t="str">
        <f>IF(VLOOKUP(Table1[[#This Row],[sheet]],Prg!$A$7:$J$31,10,FALSE)="","",VLOOKUP(Table1[[#This Row],[sheet]],Prg!$A$7:$J$31,10,FALSE)*1)</f>
        <v/>
      </c>
      <c r="AF3342" s="72">
        <f>VLOOKUP(Table1[[#This Row],[sheet]],Prg!$A$7:$J$31,5,FALSE)</f>
        <v>0</v>
      </c>
      <c r="AG3342" s="72">
        <f>ROW()</f>
        <v>3342</v>
      </c>
    </row>
    <row r="3343" spans="24:33" hidden="1" x14ac:dyDescent="0.3">
      <c r="X3343" s="66">
        <v>19</v>
      </c>
      <c r="Y3343" s="66" t="s">
        <v>492</v>
      </c>
      <c r="Z3343" s="66" t="s">
        <v>16</v>
      </c>
      <c r="AA3343" s="66" t="str">
        <f>IF(OR(VLOOKUP(Table1[[#This Row],[sheet]],Prg!$A$7:$F$31,6,FALSE)=Prg!$O$2,VLOOKUP(Table1[[#This Row],[sheet]],Prg!$A$7:$F$31,6,FALSE)=Prg!$O$3),"Yes","No")</f>
        <v>No</v>
      </c>
      <c r="AB3343" s="66">
        <v>2025</v>
      </c>
      <c r="AC3343" s="72">
        <v>18</v>
      </c>
      <c r="AD3343" s="66">
        <f ca="1">IF(ISERROR(VLOOKUP(Table1[[#This Row],[item]],INDIRECT("'"&amp;Table1[[#This Row],[sheet]]&amp;"'!$A$8:$T$42"),Table1[[#This Row],[r]],FALSE)),"",VLOOKUP(Table1[[#This Row],[item]],INDIRECT("'"&amp;Table1[[#This Row],[sheet]]&amp;"'!$A$8:$T$42"),Table1[[#This Row],[r]],FALSE))</f>
        <v>0</v>
      </c>
      <c r="AE3343" s="72" t="str">
        <f>IF(VLOOKUP(Table1[[#This Row],[sheet]],Prg!$A$7:$J$31,10,FALSE)="","",VLOOKUP(Table1[[#This Row],[sheet]],Prg!$A$7:$J$31,10,FALSE)*1)</f>
        <v/>
      </c>
      <c r="AF3343" s="72">
        <f>VLOOKUP(Table1[[#This Row],[sheet]],Prg!$A$7:$J$31,5,FALSE)</f>
        <v>0</v>
      </c>
      <c r="AG3343" s="72">
        <f>ROW()</f>
        <v>3343</v>
      </c>
    </row>
    <row r="3344" spans="24:33" hidden="1" x14ac:dyDescent="0.3">
      <c r="X3344" s="66">
        <v>19</v>
      </c>
      <c r="Y3344" s="66" t="s">
        <v>493</v>
      </c>
      <c r="Z3344" s="66" t="s">
        <v>17</v>
      </c>
      <c r="AA3344" s="66" t="str">
        <f>IF(OR(VLOOKUP(Table1[[#This Row],[sheet]],Prg!$A$7:$F$31,6,FALSE)=Prg!$O$2,VLOOKUP(Table1[[#This Row],[sheet]],Prg!$A$7:$F$31,6,FALSE)=Prg!$O$3),"Yes","No")</f>
        <v>No</v>
      </c>
      <c r="AB3344" s="66">
        <v>2025</v>
      </c>
      <c r="AC3344" s="72">
        <v>18</v>
      </c>
      <c r="AD3344" s="66">
        <f ca="1">IF(ISERROR(VLOOKUP(Table1[[#This Row],[item]],INDIRECT("'"&amp;Table1[[#This Row],[sheet]]&amp;"'!$A$8:$T$42"),Table1[[#This Row],[r]],FALSE)),"",VLOOKUP(Table1[[#This Row],[item]],INDIRECT("'"&amp;Table1[[#This Row],[sheet]]&amp;"'!$A$8:$T$42"),Table1[[#This Row],[r]],FALSE))</f>
        <v>0</v>
      </c>
      <c r="AE3344" s="72" t="str">
        <f>IF(VLOOKUP(Table1[[#This Row],[sheet]],Prg!$A$7:$J$31,10,FALSE)="","",VLOOKUP(Table1[[#This Row],[sheet]],Prg!$A$7:$J$31,10,FALSE)*1)</f>
        <v/>
      </c>
      <c r="AF3344" s="72">
        <f>VLOOKUP(Table1[[#This Row],[sheet]],Prg!$A$7:$J$31,5,FALSE)</f>
        <v>0</v>
      </c>
      <c r="AG3344" s="72">
        <f>ROW()</f>
        <v>3344</v>
      </c>
    </row>
    <row r="3345" spans="24:33" hidden="1" x14ac:dyDescent="0.3">
      <c r="X3345" s="66">
        <v>19</v>
      </c>
      <c r="Y3345" s="66" t="s">
        <v>494</v>
      </c>
      <c r="Z3345" s="66" t="s">
        <v>465</v>
      </c>
      <c r="AA3345" s="66" t="str">
        <f>IF(OR(VLOOKUP(Table1[[#This Row],[sheet]],Prg!$A$7:$F$31,6,FALSE)=Prg!$O$2,VLOOKUP(Table1[[#This Row],[sheet]],Prg!$A$7:$F$31,6,FALSE)=Prg!$O$3),"Yes","No")</f>
        <v>No</v>
      </c>
      <c r="AB3345" s="66">
        <v>2025</v>
      </c>
      <c r="AC3345" s="72">
        <v>18</v>
      </c>
      <c r="AD3345" s="66">
        <f ca="1">IF(ISERROR(VLOOKUP(Table1[[#This Row],[item]],INDIRECT("'"&amp;Table1[[#This Row],[sheet]]&amp;"'!$A$8:$T$42"),Table1[[#This Row],[r]],FALSE)),"",VLOOKUP(Table1[[#This Row],[item]],INDIRECT("'"&amp;Table1[[#This Row],[sheet]]&amp;"'!$A$8:$T$42"),Table1[[#This Row],[r]],FALSE))</f>
        <v>0</v>
      </c>
      <c r="AE3345" s="72" t="str">
        <f>IF(VLOOKUP(Table1[[#This Row],[sheet]],Prg!$A$7:$J$31,10,FALSE)="","",VLOOKUP(Table1[[#This Row],[sheet]],Prg!$A$7:$J$31,10,FALSE)*1)</f>
        <v/>
      </c>
      <c r="AF3345" s="72">
        <f>VLOOKUP(Table1[[#This Row],[sheet]],Prg!$A$7:$J$31,5,FALSE)</f>
        <v>0</v>
      </c>
      <c r="AG3345" s="72">
        <f>ROW()</f>
        <v>3345</v>
      </c>
    </row>
    <row r="3346" spans="24:33" hidden="1" x14ac:dyDescent="0.3">
      <c r="X3346" s="66">
        <v>19</v>
      </c>
      <c r="Y3346" s="66" t="s">
        <v>495</v>
      </c>
      <c r="Z3346" s="66" t="s">
        <v>18</v>
      </c>
      <c r="AA3346" s="66" t="str">
        <f>IF(OR(VLOOKUP(Table1[[#This Row],[sheet]],Prg!$A$7:$F$31,6,FALSE)=Prg!$O$2,VLOOKUP(Table1[[#This Row],[sheet]],Prg!$A$7:$F$31,6,FALSE)=Prg!$O$3),"Yes","No")</f>
        <v>No</v>
      </c>
      <c r="AB3346" s="66">
        <v>2025</v>
      </c>
      <c r="AC3346" s="72">
        <v>18</v>
      </c>
      <c r="AD3346" s="66">
        <f ca="1">IF(ISERROR(VLOOKUP(Table1[[#This Row],[item]],INDIRECT("'"&amp;Table1[[#This Row],[sheet]]&amp;"'!$A$8:$T$42"),Table1[[#This Row],[r]],FALSE)),"",VLOOKUP(Table1[[#This Row],[item]],INDIRECT("'"&amp;Table1[[#This Row],[sheet]]&amp;"'!$A$8:$T$42"),Table1[[#This Row],[r]],FALSE))</f>
        <v>0</v>
      </c>
      <c r="AE3346" s="72" t="str">
        <f>IF(VLOOKUP(Table1[[#This Row],[sheet]],Prg!$A$7:$J$31,10,FALSE)="","",VLOOKUP(Table1[[#This Row],[sheet]],Prg!$A$7:$J$31,10,FALSE)*1)</f>
        <v/>
      </c>
      <c r="AF3346" s="72">
        <f>VLOOKUP(Table1[[#This Row],[sheet]],Prg!$A$7:$J$31,5,FALSE)</f>
        <v>0</v>
      </c>
      <c r="AG3346" s="72">
        <f>ROW()</f>
        <v>3346</v>
      </c>
    </row>
    <row r="3347" spans="24:33" hidden="1" x14ac:dyDescent="0.3">
      <c r="X3347" s="66">
        <v>19</v>
      </c>
      <c r="Y3347" s="66" t="s">
        <v>496</v>
      </c>
      <c r="Z3347" s="66" t="s">
        <v>19</v>
      </c>
      <c r="AA3347" s="66" t="str">
        <f>IF(OR(VLOOKUP(Table1[[#This Row],[sheet]],Prg!$A$7:$F$31,6,FALSE)=Prg!$O$2,VLOOKUP(Table1[[#This Row],[sheet]],Prg!$A$7:$F$31,6,FALSE)=Prg!$O$3),"Yes","No")</f>
        <v>No</v>
      </c>
      <c r="AB3347" s="66">
        <v>2025</v>
      </c>
      <c r="AC3347" s="72">
        <v>18</v>
      </c>
      <c r="AD3347" s="66">
        <f ca="1">IF(ISERROR(VLOOKUP(Table1[[#This Row],[item]],INDIRECT("'"&amp;Table1[[#This Row],[sheet]]&amp;"'!$A$8:$T$42"),Table1[[#This Row],[r]],FALSE)),"",VLOOKUP(Table1[[#This Row],[item]],INDIRECT("'"&amp;Table1[[#This Row],[sheet]]&amp;"'!$A$8:$T$42"),Table1[[#This Row],[r]],FALSE))</f>
        <v>0</v>
      </c>
      <c r="AE3347" s="72" t="str">
        <f>IF(VLOOKUP(Table1[[#This Row],[sheet]],Prg!$A$7:$J$31,10,FALSE)="","",VLOOKUP(Table1[[#This Row],[sheet]],Prg!$A$7:$J$31,10,FALSE)*1)</f>
        <v/>
      </c>
      <c r="AF3347" s="72">
        <f>VLOOKUP(Table1[[#This Row],[sheet]],Prg!$A$7:$J$31,5,FALSE)</f>
        <v>0</v>
      </c>
      <c r="AG3347" s="72">
        <f>ROW()</f>
        <v>3347</v>
      </c>
    </row>
    <row r="3348" spans="24:33" hidden="1" x14ac:dyDescent="0.3">
      <c r="X3348" s="66">
        <v>19</v>
      </c>
      <c r="Y3348" s="66" t="s">
        <v>497</v>
      </c>
      <c r="Z3348" s="66" t="s">
        <v>20</v>
      </c>
      <c r="AA3348" s="66" t="str">
        <f>IF(OR(VLOOKUP(Table1[[#This Row],[sheet]],Prg!$A$7:$F$31,6,FALSE)=Prg!$O$2,VLOOKUP(Table1[[#This Row],[sheet]],Prg!$A$7:$F$31,6,FALSE)=Prg!$O$3),"Yes","No")</f>
        <v>No</v>
      </c>
      <c r="AB3348" s="66">
        <v>2025</v>
      </c>
      <c r="AC3348" s="72">
        <v>18</v>
      </c>
      <c r="AD3348" s="66">
        <f ca="1">IF(ISERROR(VLOOKUP(Table1[[#This Row],[item]],INDIRECT("'"&amp;Table1[[#This Row],[sheet]]&amp;"'!$A$8:$T$42"),Table1[[#This Row],[r]],FALSE)),"",VLOOKUP(Table1[[#This Row],[item]],INDIRECT("'"&amp;Table1[[#This Row],[sheet]]&amp;"'!$A$8:$T$42"),Table1[[#This Row],[r]],FALSE))</f>
        <v>0</v>
      </c>
      <c r="AE3348" s="72" t="str">
        <f>IF(VLOOKUP(Table1[[#This Row],[sheet]],Prg!$A$7:$J$31,10,FALSE)="","",VLOOKUP(Table1[[#This Row],[sheet]],Prg!$A$7:$J$31,10,FALSE)*1)</f>
        <v/>
      </c>
      <c r="AF3348" s="72">
        <f>VLOOKUP(Table1[[#This Row],[sheet]],Prg!$A$7:$J$31,5,FALSE)</f>
        <v>0</v>
      </c>
      <c r="AG3348" s="72">
        <f>ROW()</f>
        <v>3348</v>
      </c>
    </row>
    <row r="3349" spans="24:33" hidden="1" x14ac:dyDescent="0.3">
      <c r="X3349" s="66">
        <v>19</v>
      </c>
      <c r="Y3349" s="66" t="s">
        <v>498</v>
      </c>
      <c r="Z3349" s="66" t="s">
        <v>466</v>
      </c>
      <c r="AA3349" s="66" t="str">
        <f>IF(OR(VLOOKUP(Table1[[#This Row],[sheet]],Prg!$A$7:$F$31,6,FALSE)=Prg!$O$2,VLOOKUP(Table1[[#This Row],[sheet]],Prg!$A$7:$F$31,6,FALSE)=Prg!$O$3),"Yes","No")</f>
        <v>No</v>
      </c>
      <c r="AB3349" s="66">
        <v>2025</v>
      </c>
      <c r="AC3349" s="72">
        <v>18</v>
      </c>
      <c r="AD3349" s="66">
        <f ca="1">IF(ISERROR(VLOOKUP(Table1[[#This Row],[item]],INDIRECT("'"&amp;Table1[[#This Row],[sheet]]&amp;"'!$A$8:$T$42"),Table1[[#This Row],[r]],FALSE)),"",VLOOKUP(Table1[[#This Row],[item]],INDIRECT("'"&amp;Table1[[#This Row],[sheet]]&amp;"'!$A$8:$T$42"),Table1[[#This Row],[r]],FALSE))</f>
        <v>0</v>
      </c>
      <c r="AE3349" s="72" t="str">
        <f>IF(VLOOKUP(Table1[[#This Row],[sheet]],Prg!$A$7:$J$31,10,FALSE)="","",VLOOKUP(Table1[[#This Row],[sheet]],Prg!$A$7:$J$31,10,FALSE)*1)</f>
        <v/>
      </c>
      <c r="AF3349" s="72">
        <f>VLOOKUP(Table1[[#This Row],[sheet]],Prg!$A$7:$J$31,5,FALSE)</f>
        <v>0</v>
      </c>
      <c r="AG3349" s="72">
        <f>ROW()</f>
        <v>3349</v>
      </c>
    </row>
    <row r="3350" spans="24:33" hidden="1" x14ac:dyDescent="0.3">
      <c r="X3350" s="66">
        <v>19</v>
      </c>
      <c r="Y3350" s="66" t="s">
        <v>499</v>
      </c>
      <c r="Z3350" s="66" t="s">
        <v>21</v>
      </c>
      <c r="AA3350" s="66" t="str">
        <f>IF(OR(VLOOKUP(Table1[[#This Row],[sheet]],Prg!$A$7:$F$31,6,FALSE)=Prg!$O$2,VLOOKUP(Table1[[#This Row],[sheet]],Prg!$A$7:$F$31,6,FALSE)=Prg!$O$3),"Yes","No")</f>
        <v>No</v>
      </c>
      <c r="AB3350" s="66">
        <v>2025</v>
      </c>
      <c r="AC3350" s="72">
        <v>18</v>
      </c>
      <c r="AD3350" s="66">
        <f ca="1">IF(ISERROR(VLOOKUP(Table1[[#This Row],[item]],INDIRECT("'"&amp;Table1[[#This Row],[sheet]]&amp;"'!$A$8:$T$42"),Table1[[#This Row],[r]],FALSE)),"",VLOOKUP(Table1[[#This Row],[item]],INDIRECT("'"&amp;Table1[[#This Row],[sheet]]&amp;"'!$A$8:$T$42"),Table1[[#This Row],[r]],FALSE))</f>
        <v>0</v>
      </c>
      <c r="AE3350" s="72" t="str">
        <f>IF(VLOOKUP(Table1[[#This Row],[sheet]],Prg!$A$7:$J$31,10,FALSE)="","",VLOOKUP(Table1[[#This Row],[sheet]],Prg!$A$7:$J$31,10,FALSE)*1)</f>
        <v/>
      </c>
      <c r="AF3350" s="72">
        <f>VLOOKUP(Table1[[#This Row],[sheet]],Prg!$A$7:$J$31,5,FALSE)</f>
        <v>0</v>
      </c>
      <c r="AG3350" s="72">
        <f>ROW()</f>
        <v>3350</v>
      </c>
    </row>
    <row r="3351" spans="24:33" hidden="1" x14ac:dyDescent="0.3">
      <c r="X3351" s="66">
        <v>19</v>
      </c>
      <c r="Y3351" s="66" t="s">
        <v>500</v>
      </c>
      <c r="Z3351" s="66" t="s">
        <v>22</v>
      </c>
      <c r="AA3351" s="66" t="str">
        <f>IF(OR(VLOOKUP(Table1[[#This Row],[sheet]],Prg!$A$7:$F$31,6,FALSE)=Prg!$O$2,VLOOKUP(Table1[[#This Row],[sheet]],Prg!$A$7:$F$31,6,FALSE)=Prg!$O$3),"Yes","No")</f>
        <v>No</v>
      </c>
      <c r="AB3351" s="66">
        <v>2025</v>
      </c>
      <c r="AC3351" s="72">
        <v>18</v>
      </c>
      <c r="AD3351" s="66">
        <f ca="1">IF(ISERROR(VLOOKUP(Table1[[#This Row],[item]],INDIRECT("'"&amp;Table1[[#This Row],[sheet]]&amp;"'!$A$8:$T$42"),Table1[[#This Row],[r]],FALSE)),"",VLOOKUP(Table1[[#This Row],[item]],INDIRECT("'"&amp;Table1[[#This Row],[sheet]]&amp;"'!$A$8:$T$42"),Table1[[#This Row],[r]],FALSE))</f>
        <v>0</v>
      </c>
      <c r="AE3351" s="72" t="str">
        <f>IF(VLOOKUP(Table1[[#This Row],[sheet]],Prg!$A$7:$J$31,10,FALSE)="","",VLOOKUP(Table1[[#This Row],[sheet]],Prg!$A$7:$J$31,10,FALSE)*1)</f>
        <v/>
      </c>
      <c r="AF3351" s="72">
        <f>VLOOKUP(Table1[[#This Row],[sheet]],Prg!$A$7:$J$31,5,FALSE)</f>
        <v>0</v>
      </c>
      <c r="AG3351" s="72">
        <f>ROW()</f>
        <v>3351</v>
      </c>
    </row>
    <row r="3352" spans="24:33" hidden="1" x14ac:dyDescent="0.3">
      <c r="X3352" s="66">
        <v>19</v>
      </c>
      <c r="Y3352" s="66" t="s">
        <v>501</v>
      </c>
      <c r="Z3352" s="66" t="s">
        <v>23</v>
      </c>
      <c r="AA3352" s="66" t="str">
        <f>IF(OR(VLOOKUP(Table1[[#This Row],[sheet]],Prg!$A$7:$F$31,6,FALSE)=Prg!$O$2,VLOOKUP(Table1[[#This Row],[sheet]],Prg!$A$7:$F$31,6,FALSE)=Prg!$O$3),"Yes","No")</f>
        <v>No</v>
      </c>
      <c r="AB3352" s="66">
        <v>2025</v>
      </c>
      <c r="AC3352" s="72">
        <v>18</v>
      </c>
      <c r="AD3352" s="66">
        <f ca="1">IF(ISERROR(VLOOKUP(Table1[[#This Row],[item]],INDIRECT("'"&amp;Table1[[#This Row],[sheet]]&amp;"'!$A$8:$T$42"),Table1[[#This Row],[r]],FALSE)),"",VLOOKUP(Table1[[#This Row],[item]],INDIRECT("'"&amp;Table1[[#This Row],[sheet]]&amp;"'!$A$8:$T$42"),Table1[[#This Row],[r]],FALSE))</f>
        <v>0</v>
      </c>
      <c r="AE3352" s="72" t="str">
        <f>IF(VLOOKUP(Table1[[#This Row],[sheet]],Prg!$A$7:$J$31,10,FALSE)="","",VLOOKUP(Table1[[#This Row],[sheet]],Prg!$A$7:$J$31,10,FALSE)*1)</f>
        <v/>
      </c>
      <c r="AF3352" s="72">
        <f>VLOOKUP(Table1[[#This Row],[sheet]],Prg!$A$7:$J$31,5,FALSE)</f>
        <v>0</v>
      </c>
      <c r="AG3352" s="72">
        <f>ROW()</f>
        <v>3352</v>
      </c>
    </row>
    <row r="3353" spans="24:33" hidden="1" x14ac:dyDescent="0.3">
      <c r="X3353" s="66">
        <v>19</v>
      </c>
      <c r="Y3353" s="66" t="s">
        <v>502</v>
      </c>
      <c r="Z3353" s="66" t="s">
        <v>467</v>
      </c>
      <c r="AA3353" s="66" t="str">
        <f>IF(OR(VLOOKUP(Table1[[#This Row],[sheet]],Prg!$A$7:$F$31,6,FALSE)=Prg!$O$2,VLOOKUP(Table1[[#This Row],[sheet]],Prg!$A$7:$F$31,6,FALSE)=Prg!$O$3),"Yes","No")</f>
        <v>No</v>
      </c>
      <c r="AB3353" s="66">
        <v>2025</v>
      </c>
      <c r="AC3353" s="72">
        <v>18</v>
      </c>
      <c r="AD3353" s="66">
        <f ca="1">IF(ISERROR(VLOOKUP(Table1[[#This Row],[item]],INDIRECT("'"&amp;Table1[[#This Row],[sheet]]&amp;"'!$A$8:$T$42"),Table1[[#This Row],[r]],FALSE)),"",VLOOKUP(Table1[[#This Row],[item]],INDIRECT("'"&amp;Table1[[#This Row],[sheet]]&amp;"'!$A$8:$T$42"),Table1[[#This Row],[r]],FALSE))</f>
        <v>0</v>
      </c>
      <c r="AE3353" s="72" t="str">
        <f>IF(VLOOKUP(Table1[[#This Row],[sheet]],Prg!$A$7:$J$31,10,FALSE)="","",VLOOKUP(Table1[[#This Row],[sheet]],Prg!$A$7:$J$31,10,FALSE)*1)</f>
        <v/>
      </c>
      <c r="AF3353" s="72">
        <f>VLOOKUP(Table1[[#This Row],[sheet]],Prg!$A$7:$J$31,5,FALSE)</f>
        <v>0</v>
      </c>
      <c r="AG3353" s="72">
        <f>ROW()</f>
        <v>3353</v>
      </c>
    </row>
    <row r="3354" spans="24:33" hidden="1" x14ac:dyDescent="0.3">
      <c r="X3354" s="66">
        <v>19</v>
      </c>
      <c r="Y3354" s="66" t="s">
        <v>473</v>
      </c>
      <c r="Z3354" s="66" t="s">
        <v>1</v>
      </c>
      <c r="AA3354" s="66" t="str">
        <f>IF(OR(VLOOKUP(Table1[[#This Row],[sheet]],Prg!$A$7:$F$31,6,FALSE)=Prg!$O$2,VLOOKUP(Table1[[#This Row],[sheet]],Prg!$A$7:$F$31,6,FALSE)=Prg!$O$3),"Yes","No")</f>
        <v>No</v>
      </c>
      <c r="AB3354" s="66">
        <v>2025</v>
      </c>
      <c r="AC3354" s="72">
        <v>18</v>
      </c>
      <c r="AD3354" s="66">
        <f ca="1">IF(ISERROR(VLOOKUP(Table1[[#This Row],[item]],INDIRECT("'"&amp;Table1[[#This Row],[sheet]]&amp;"'!$A$8:$T$42"),Table1[[#This Row],[r]],FALSE)),"",VLOOKUP(Table1[[#This Row],[item]],INDIRECT("'"&amp;Table1[[#This Row],[sheet]]&amp;"'!$A$8:$T$42"),Table1[[#This Row],[r]],FALSE))</f>
        <v>0</v>
      </c>
      <c r="AE3354" s="72" t="str">
        <f>IF(VLOOKUP(Table1[[#This Row],[sheet]],Prg!$A$7:$J$31,10,FALSE)="","",VLOOKUP(Table1[[#This Row],[sheet]],Prg!$A$7:$J$31,10,FALSE)*1)</f>
        <v/>
      </c>
      <c r="AF3354" s="72">
        <f>VLOOKUP(Table1[[#This Row],[sheet]],Prg!$A$7:$J$31,5,FALSE)</f>
        <v>0</v>
      </c>
      <c r="AG3354" s="72">
        <f>ROW()</f>
        <v>3354</v>
      </c>
    </row>
    <row r="3355" spans="24:33" hidden="1" x14ac:dyDescent="0.3">
      <c r="X3355" s="66">
        <v>19</v>
      </c>
      <c r="Y3355" s="66" t="s">
        <v>474</v>
      </c>
      <c r="Z3355" s="66" t="s">
        <v>24</v>
      </c>
      <c r="AA3355" s="66" t="str">
        <f>IF(OR(VLOOKUP(Table1[[#This Row],[sheet]],Prg!$A$7:$F$31,6,FALSE)=Prg!$O$2,VLOOKUP(Table1[[#This Row],[sheet]],Prg!$A$7:$F$31,6,FALSE)=Prg!$O$3),"Yes","No")</f>
        <v>No</v>
      </c>
      <c r="AB3355" s="66">
        <v>2025</v>
      </c>
      <c r="AC3355" s="72">
        <v>18</v>
      </c>
      <c r="AD3355" s="66">
        <f ca="1">IF(ISERROR(VLOOKUP(Table1[[#This Row],[item]],INDIRECT("'"&amp;Table1[[#This Row],[sheet]]&amp;"'!$A$8:$T$42"),Table1[[#This Row],[r]],FALSE)),"",VLOOKUP(Table1[[#This Row],[item]],INDIRECT("'"&amp;Table1[[#This Row],[sheet]]&amp;"'!$A$8:$T$42"),Table1[[#This Row],[r]],FALSE))</f>
        <v>0</v>
      </c>
      <c r="AE3355" s="72" t="str">
        <f>IF(VLOOKUP(Table1[[#This Row],[sheet]],Prg!$A$7:$J$31,10,FALSE)="","",VLOOKUP(Table1[[#This Row],[sheet]],Prg!$A$7:$J$31,10,FALSE)*1)</f>
        <v/>
      </c>
      <c r="AF3355" s="72">
        <f>VLOOKUP(Table1[[#This Row],[sheet]],Prg!$A$7:$J$31,5,FALSE)</f>
        <v>0</v>
      </c>
      <c r="AG3355" s="72">
        <f>ROW()</f>
        <v>3355</v>
      </c>
    </row>
    <row r="3356" spans="24:33" hidden="1" x14ac:dyDescent="0.3">
      <c r="X3356" s="66">
        <v>19</v>
      </c>
      <c r="Y3356" s="66" t="s">
        <v>477</v>
      </c>
      <c r="Z3356" s="66" t="s">
        <v>25</v>
      </c>
      <c r="AA3356" s="66" t="str">
        <f>IF(OR(VLOOKUP(Table1[[#This Row],[sheet]],Prg!$A$7:$F$31,6,FALSE)=Prg!$O$2,VLOOKUP(Table1[[#This Row],[sheet]],Prg!$A$7:$F$31,6,FALSE)=Prg!$O$3),"Yes","No")</f>
        <v>No</v>
      </c>
      <c r="AB3356" s="66">
        <v>2025</v>
      </c>
      <c r="AC3356" s="72">
        <v>18</v>
      </c>
      <c r="AD3356" s="66">
        <f ca="1">IF(ISERROR(VLOOKUP(Table1[[#This Row],[item]],INDIRECT("'"&amp;Table1[[#This Row],[sheet]]&amp;"'!$A$8:$T$42"),Table1[[#This Row],[r]],FALSE)),"",VLOOKUP(Table1[[#This Row],[item]],INDIRECT("'"&amp;Table1[[#This Row],[sheet]]&amp;"'!$A$8:$T$42"),Table1[[#This Row],[r]],FALSE))</f>
        <v>0</v>
      </c>
      <c r="AE3356" s="72" t="str">
        <f>IF(VLOOKUP(Table1[[#This Row],[sheet]],Prg!$A$7:$J$31,10,FALSE)="","",VLOOKUP(Table1[[#This Row],[sheet]],Prg!$A$7:$J$31,10,FALSE)*1)</f>
        <v/>
      </c>
      <c r="AF3356" s="72">
        <f>VLOOKUP(Table1[[#This Row],[sheet]],Prg!$A$7:$J$31,5,FALSE)</f>
        <v>0</v>
      </c>
      <c r="AG3356" s="72">
        <f>ROW()</f>
        <v>3356</v>
      </c>
    </row>
    <row r="3357" spans="24:33" hidden="1" x14ac:dyDescent="0.3">
      <c r="X3357" s="66">
        <v>19</v>
      </c>
      <c r="Y3357" s="66" t="s">
        <v>478</v>
      </c>
      <c r="Z3357" s="66" t="s">
        <v>26</v>
      </c>
      <c r="AA3357" s="66" t="str">
        <f>IF(OR(VLOOKUP(Table1[[#This Row],[sheet]],Prg!$A$7:$F$31,6,FALSE)=Prg!$O$2,VLOOKUP(Table1[[#This Row],[sheet]],Prg!$A$7:$F$31,6,FALSE)=Prg!$O$3),"Yes","No")</f>
        <v>No</v>
      </c>
      <c r="AB3357" s="66">
        <v>2025</v>
      </c>
      <c r="AC3357" s="72">
        <v>18</v>
      </c>
      <c r="AD3357" s="66">
        <f ca="1">IF(ISERROR(VLOOKUP(Table1[[#This Row],[item]],INDIRECT("'"&amp;Table1[[#This Row],[sheet]]&amp;"'!$A$8:$T$42"),Table1[[#This Row],[r]],FALSE)),"",VLOOKUP(Table1[[#This Row],[item]],INDIRECT("'"&amp;Table1[[#This Row],[sheet]]&amp;"'!$A$8:$T$42"),Table1[[#This Row],[r]],FALSE))</f>
        <v>0</v>
      </c>
      <c r="AE3357" s="72" t="str">
        <f>IF(VLOOKUP(Table1[[#This Row],[sheet]],Prg!$A$7:$J$31,10,FALSE)="","",VLOOKUP(Table1[[#This Row],[sheet]],Prg!$A$7:$J$31,10,FALSE)*1)</f>
        <v/>
      </c>
      <c r="AF3357" s="72">
        <f>VLOOKUP(Table1[[#This Row],[sheet]],Prg!$A$7:$J$31,5,FALSE)</f>
        <v>0</v>
      </c>
      <c r="AG3357" s="72">
        <f>ROW()</f>
        <v>3357</v>
      </c>
    </row>
    <row r="3358" spans="24:33" hidden="1" x14ac:dyDescent="0.3">
      <c r="X3358" s="66">
        <v>19</v>
      </c>
      <c r="Y3358" s="66" t="s">
        <v>479</v>
      </c>
      <c r="Z3358" s="66" t="s">
        <v>27</v>
      </c>
      <c r="AA3358" s="66" t="str">
        <f>IF(OR(VLOOKUP(Table1[[#This Row],[sheet]],Prg!$A$7:$F$31,6,FALSE)=Prg!$O$2,VLOOKUP(Table1[[#This Row],[sheet]],Prg!$A$7:$F$31,6,FALSE)=Prg!$O$3),"Yes","No")</f>
        <v>No</v>
      </c>
      <c r="AB3358" s="66">
        <v>2025</v>
      </c>
      <c r="AC3358" s="72">
        <v>18</v>
      </c>
      <c r="AD3358" s="66">
        <f ca="1">IF(ISERROR(VLOOKUP(Table1[[#This Row],[item]],INDIRECT("'"&amp;Table1[[#This Row],[sheet]]&amp;"'!$A$8:$T$42"),Table1[[#This Row],[r]],FALSE)),"",VLOOKUP(Table1[[#This Row],[item]],INDIRECT("'"&amp;Table1[[#This Row],[sheet]]&amp;"'!$A$8:$T$42"),Table1[[#This Row],[r]],FALSE))</f>
        <v>0</v>
      </c>
      <c r="AE3358" s="72" t="str">
        <f>IF(VLOOKUP(Table1[[#This Row],[sheet]],Prg!$A$7:$J$31,10,FALSE)="","",VLOOKUP(Table1[[#This Row],[sheet]],Prg!$A$7:$J$31,10,FALSE)*1)</f>
        <v/>
      </c>
      <c r="AF3358" s="72">
        <f>VLOOKUP(Table1[[#This Row],[sheet]],Prg!$A$7:$J$31,5,FALSE)</f>
        <v>0</v>
      </c>
      <c r="AG3358" s="72">
        <f>ROW()</f>
        <v>3358</v>
      </c>
    </row>
    <row r="3359" spans="24:33" hidden="1" x14ac:dyDescent="0.3">
      <c r="X3359" s="66">
        <v>19</v>
      </c>
      <c r="Y3359" s="66" t="s">
        <v>475</v>
      </c>
      <c r="Z3359" s="66" t="s">
        <v>28</v>
      </c>
      <c r="AA3359" s="66" t="str">
        <f>IF(OR(VLOOKUP(Table1[[#This Row],[sheet]],Prg!$A$7:$F$31,6,FALSE)=Prg!$O$2,VLOOKUP(Table1[[#This Row],[sheet]],Prg!$A$7:$F$31,6,FALSE)=Prg!$O$3),"Yes","No")</f>
        <v>No</v>
      </c>
      <c r="AB3359" s="66">
        <v>2025</v>
      </c>
      <c r="AC3359" s="72">
        <v>18</v>
      </c>
      <c r="AD3359" s="66">
        <f ca="1">IF(ISERROR(VLOOKUP(Table1[[#This Row],[item]],INDIRECT("'"&amp;Table1[[#This Row],[sheet]]&amp;"'!$A$8:$T$42"),Table1[[#This Row],[r]],FALSE)),"",VLOOKUP(Table1[[#This Row],[item]],INDIRECT("'"&amp;Table1[[#This Row],[sheet]]&amp;"'!$A$8:$T$42"),Table1[[#This Row],[r]],FALSE))</f>
        <v>0</v>
      </c>
      <c r="AE3359" s="72" t="str">
        <f>IF(VLOOKUP(Table1[[#This Row],[sheet]],Prg!$A$7:$J$31,10,FALSE)="","",VLOOKUP(Table1[[#This Row],[sheet]],Prg!$A$7:$J$31,10,FALSE)*1)</f>
        <v/>
      </c>
      <c r="AF3359" s="72">
        <f>VLOOKUP(Table1[[#This Row],[sheet]],Prg!$A$7:$J$31,5,FALSE)</f>
        <v>0</v>
      </c>
      <c r="AG3359" s="72">
        <f>ROW()</f>
        <v>3359</v>
      </c>
    </row>
    <row r="3360" spans="24:33" hidden="1" x14ac:dyDescent="0.3">
      <c r="X3360" s="66">
        <v>19</v>
      </c>
      <c r="Y3360" s="66" t="s">
        <v>480</v>
      </c>
      <c r="Z3360" s="66" t="s">
        <v>29</v>
      </c>
      <c r="AA3360" s="66" t="str">
        <f>IF(OR(VLOOKUP(Table1[[#This Row],[sheet]],Prg!$A$7:$F$31,6,FALSE)=Prg!$O$2,VLOOKUP(Table1[[#This Row],[sheet]],Prg!$A$7:$F$31,6,FALSE)=Prg!$O$3),"Yes","No")</f>
        <v>No</v>
      </c>
      <c r="AB3360" s="66">
        <v>2025</v>
      </c>
      <c r="AC3360" s="72">
        <v>18</v>
      </c>
      <c r="AD3360" s="66">
        <f ca="1">IF(ISERROR(VLOOKUP(Table1[[#This Row],[item]],INDIRECT("'"&amp;Table1[[#This Row],[sheet]]&amp;"'!$A$8:$T$42"),Table1[[#This Row],[r]],FALSE)),"",VLOOKUP(Table1[[#This Row],[item]],INDIRECT("'"&amp;Table1[[#This Row],[sheet]]&amp;"'!$A$8:$T$42"),Table1[[#This Row],[r]],FALSE))</f>
        <v>0</v>
      </c>
      <c r="AE3360" s="72" t="str">
        <f>IF(VLOOKUP(Table1[[#This Row],[sheet]],Prg!$A$7:$J$31,10,FALSE)="","",VLOOKUP(Table1[[#This Row],[sheet]],Prg!$A$7:$J$31,10,FALSE)*1)</f>
        <v/>
      </c>
      <c r="AF3360" s="72">
        <f>VLOOKUP(Table1[[#This Row],[sheet]],Prg!$A$7:$J$31,5,FALSE)</f>
        <v>0</v>
      </c>
      <c r="AG3360" s="72">
        <f>ROW()</f>
        <v>3360</v>
      </c>
    </row>
    <row r="3361" spans="24:33" hidden="1" x14ac:dyDescent="0.3">
      <c r="X3361" s="66">
        <v>19</v>
      </c>
      <c r="Y3361" s="66" t="s">
        <v>481</v>
      </c>
      <c r="Z3361" s="66" t="s">
        <v>30</v>
      </c>
      <c r="AA3361" s="66" t="str">
        <f>IF(OR(VLOOKUP(Table1[[#This Row],[sheet]],Prg!$A$7:$F$31,6,FALSE)=Prg!$O$2,VLOOKUP(Table1[[#This Row],[sheet]],Prg!$A$7:$F$31,6,FALSE)=Prg!$O$3),"Yes","No")</f>
        <v>No</v>
      </c>
      <c r="AB3361" s="66">
        <v>2025</v>
      </c>
      <c r="AC3361" s="72">
        <v>18</v>
      </c>
      <c r="AD3361" s="66">
        <f ca="1">IF(ISERROR(VLOOKUP(Table1[[#This Row],[item]],INDIRECT("'"&amp;Table1[[#This Row],[sheet]]&amp;"'!$A$8:$T$42"),Table1[[#This Row],[r]],FALSE)),"",VLOOKUP(Table1[[#This Row],[item]],INDIRECT("'"&amp;Table1[[#This Row],[sheet]]&amp;"'!$A$8:$T$42"),Table1[[#This Row],[r]],FALSE))</f>
        <v>0</v>
      </c>
      <c r="AE3361" s="72" t="str">
        <f>IF(VLOOKUP(Table1[[#This Row],[sheet]],Prg!$A$7:$J$31,10,FALSE)="","",VLOOKUP(Table1[[#This Row],[sheet]],Prg!$A$7:$J$31,10,FALSE)*1)</f>
        <v/>
      </c>
      <c r="AF3361" s="72">
        <f>VLOOKUP(Table1[[#This Row],[sheet]],Prg!$A$7:$J$31,5,FALSE)</f>
        <v>0</v>
      </c>
      <c r="AG3361" s="72">
        <f>ROW()</f>
        <v>3361</v>
      </c>
    </row>
    <row r="3362" spans="24:33" hidden="1" x14ac:dyDescent="0.3">
      <c r="X3362" s="66">
        <v>19</v>
      </c>
      <c r="Y3362" s="66" t="s">
        <v>482</v>
      </c>
      <c r="Z3362" s="66" t="s">
        <v>27</v>
      </c>
      <c r="AA3362" s="66" t="str">
        <f>IF(OR(VLOOKUP(Table1[[#This Row],[sheet]],Prg!$A$7:$F$31,6,FALSE)=Prg!$O$2,VLOOKUP(Table1[[#This Row],[sheet]],Prg!$A$7:$F$31,6,FALSE)=Prg!$O$3),"Yes","No")</f>
        <v>No</v>
      </c>
      <c r="AB3362" s="66">
        <v>2025</v>
      </c>
      <c r="AC3362" s="72">
        <v>18</v>
      </c>
      <c r="AD3362" s="66">
        <f ca="1">IF(ISERROR(VLOOKUP(Table1[[#This Row],[item]],INDIRECT("'"&amp;Table1[[#This Row],[sheet]]&amp;"'!$A$8:$T$42"),Table1[[#This Row],[r]],FALSE)),"",VLOOKUP(Table1[[#This Row],[item]],INDIRECT("'"&amp;Table1[[#This Row],[sheet]]&amp;"'!$A$8:$T$42"),Table1[[#This Row],[r]],FALSE))</f>
        <v>0</v>
      </c>
      <c r="AE3362" s="72" t="str">
        <f>IF(VLOOKUP(Table1[[#This Row],[sheet]],Prg!$A$7:$J$31,10,FALSE)="","",VLOOKUP(Table1[[#This Row],[sheet]],Prg!$A$7:$J$31,10,FALSE)*1)</f>
        <v/>
      </c>
      <c r="AF3362" s="72">
        <f>VLOOKUP(Table1[[#This Row],[sheet]],Prg!$A$7:$J$31,5,FALSE)</f>
        <v>0</v>
      </c>
      <c r="AG3362" s="72">
        <f>ROW()</f>
        <v>3362</v>
      </c>
    </row>
    <row r="3363" spans="24:33" hidden="1" x14ac:dyDescent="0.3">
      <c r="X3363" s="66">
        <v>19</v>
      </c>
      <c r="Y3363" s="66" t="s">
        <v>476</v>
      </c>
      <c r="Z3363" s="66" t="s">
        <v>469</v>
      </c>
      <c r="AA3363" s="66" t="str">
        <f>IF(OR(VLOOKUP(Table1[[#This Row],[sheet]],Prg!$A$7:$F$31,6,FALSE)=Prg!$O$2,VLOOKUP(Table1[[#This Row],[sheet]],Prg!$A$7:$F$31,6,FALSE)=Prg!$O$3),"Yes","No")</f>
        <v>No</v>
      </c>
      <c r="AB3363" s="66">
        <v>2025</v>
      </c>
      <c r="AC3363" s="72">
        <v>18</v>
      </c>
      <c r="AD3363" s="66">
        <f ca="1">IF(ISERROR(VLOOKUP(Table1[[#This Row],[item]],INDIRECT("'"&amp;Table1[[#This Row],[sheet]]&amp;"'!$A$8:$T$42"),Table1[[#This Row],[r]],FALSE)),"",VLOOKUP(Table1[[#This Row],[item]],INDIRECT("'"&amp;Table1[[#This Row],[sheet]]&amp;"'!$A$8:$T$42"),Table1[[#This Row],[r]],FALSE))</f>
        <v>0</v>
      </c>
      <c r="AE3363" s="72" t="str">
        <f>IF(VLOOKUP(Table1[[#This Row],[sheet]],Prg!$A$7:$J$31,10,FALSE)="","",VLOOKUP(Table1[[#This Row],[sheet]],Prg!$A$7:$J$31,10,FALSE)*1)</f>
        <v/>
      </c>
      <c r="AF3363" s="72">
        <f>VLOOKUP(Table1[[#This Row],[sheet]],Prg!$A$7:$J$31,5,FALSE)</f>
        <v>0</v>
      </c>
      <c r="AG3363" s="72">
        <f>ROW()</f>
        <v>3363</v>
      </c>
    </row>
    <row r="3364" spans="24:33" hidden="1" x14ac:dyDescent="0.3">
      <c r="X3364" s="66">
        <v>19</v>
      </c>
      <c r="Y3364" s="66" t="s">
        <v>483</v>
      </c>
      <c r="Z3364" s="66" t="s">
        <v>470</v>
      </c>
      <c r="AA3364" s="66" t="str">
        <f>IF(OR(VLOOKUP(Table1[[#This Row],[sheet]],Prg!$A$7:$F$31,6,FALSE)=Prg!$O$2,VLOOKUP(Table1[[#This Row],[sheet]],Prg!$A$7:$F$31,6,FALSE)=Prg!$O$3),"Yes","No")</f>
        <v>No</v>
      </c>
      <c r="AB3364" s="66">
        <v>2025</v>
      </c>
      <c r="AC3364" s="72">
        <v>18</v>
      </c>
      <c r="AD3364" s="66">
        <f ca="1">IF(ISERROR(VLOOKUP(Table1[[#This Row],[item]],INDIRECT("'"&amp;Table1[[#This Row],[sheet]]&amp;"'!$A$8:$T$42"),Table1[[#This Row],[r]],FALSE)),"",VLOOKUP(Table1[[#This Row],[item]],INDIRECT("'"&amp;Table1[[#This Row],[sheet]]&amp;"'!$A$8:$T$42"),Table1[[#This Row],[r]],FALSE))</f>
        <v>0</v>
      </c>
      <c r="AE3364" s="72" t="str">
        <f>IF(VLOOKUP(Table1[[#This Row],[sheet]],Prg!$A$7:$J$31,10,FALSE)="","",VLOOKUP(Table1[[#This Row],[sheet]],Prg!$A$7:$J$31,10,FALSE)*1)</f>
        <v/>
      </c>
      <c r="AF3364" s="72">
        <f>VLOOKUP(Table1[[#This Row],[sheet]],Prg!$A$7:$J$31,5,FALSE)</f>
        <v>0</v>
      </c>
      <c r="AG3364" s="72">
        <f>ROW()</f>
        <v>3364</v>
      </c>
    </row>
    <row r="3365" spans="24:33" hidden="1" x14ac:dyDescent="0.3">
      <c r="X3365" s="66">
        <v>19</v>
      </c>
      <c r="Y3365" s="66" t="s">
        <v>484</v>
      </c>
      <c r="Z3365" s="66" t="s">
        <v>471</v>
      </c>
      <c r="AA3365" s="66" t="str">
        <f>IF(OR(VLOOKUP(Table1[[#This Row],[sheet]],Prg!$A$7:$F$31,6,FALSE)=Prg!$O$2,VLOOKUP(Table1[[#This Row],[sheet]],Prg!$A$7:$F$31,6,FALSE)=Prg!$O$3),"Yes","No")</f>
        <v>No</v>
      </c>
      <c r="AB3365" s="66">
        <v>2025</v>
      </c>
      <c r="AC3365" s="72">
        <v>18</v>
      </c>
      <c r="AD3365" s="66">
        <f ca="1">IF(ISERROR(VLOOKUP(Table1[[#This Row],[item]],INDIRECT("'"&amp;Table1[[#This Row],[sheet]]&amp;"'!$A$8:$T$42"),Table1[[#This Row],[r]],FALSE)),"",VLOOKUP(Table1[[#This Row],[item]],INDIRECT("'"&amp;Table1[[#This Row],[sheet]]&amp;"'!$A$8:$T$42"),Table1[[#This Row],[r]],FALSE))</f>
        <v>0</v>
      </c>
      <c r="AE3365" s="72" t="str">
        <f>IF(VLOOKUP(Table1[[#This Row],[sheet]],Prg!$A$7:$J$31,10,FALSE)="","",VLOOKUP(Table1[[#This Row],[sheet]],Prg!$A$7:$J$31,10,FALSE)*1)</f>
        <v/>
      </c>
      <c r="AF3365" s="72">
        <f>VLOOKUP(Table1[[#This Row],[sheet]],Prg!$A$7:$J$31,5,FALSE)</f>
        <v>0</v>
      </c>
      <c r="AG3365" s="72">
        <f>ROW()</f>
        <v>3365</v>
      </c>
    </row>
    <row r="3366" spans="24:33" hidden="1" x14ac:dyDescent="0.3">
      <c r="X3366" s="66">
        <v>19</v>
      </c>
      <c r="Y3366" s="66" t="s">
        <v>485</v>
      </c>
      <c r="Z3366" s="66" t="s">
        <v>472</v>
      </c>
      <c r="AA3366" s="66" t="str">
        <f>IF(OR(VLOOKUP(Table1[[#This Row],[sheet]],Prg!$A$7:$F$31,6,FALSE)=Prg!$O$2,VLOOKUP(Table1[[#This Row],[sheet]],Prg!$A$7:$F$31,6,FALSE)=Prg!$O$3),"Yes","No")</f>
        <v>No</v>
      </c>
      <c r="AB3366" s="66">
        <v>2025</v>
      </c>
      <c r="AC3366" s="72">
        <v>18</v>
      </c>
      <c r="AD3366" s="66">
        <f ca="1">IF(ISERROR(VLOOKUP(Table1[[#This Row],[item]],INDIRECT("'"&amp;Table1[[#This Row],[sheet]]&amp;"'!$A$8:$T$42"),Table1[[#This Row],[r]],FALSE)),"",VLOOKUP(Table1[[#This Row],[item]],INDIRECT("'"&amp;Table1[[#This Row],[sheet]]&amp;"'!$A$8:$T$42"),Table1[[#This Row],[r]],FALSE))</f>
        <v>0</v>
      </c>
      <c r="AE3366" s="72" t="str">
        <f>IF(VLOOKUP(Table1[[#This Row],[sheet]],Prg!$A$7:$J$31,10,FALSE)="","",VLOOKUP(Table1[[#This Row],[sheet]],Prg!$A$7:$J$31,10,FALSE)*1)</f>
        <v/>
      </c>
      <c r="AF3366" s="72">
        <f>VLOOKUP(Table1[[#This Row],[sheet]],Prg!$A$7:$J$31,5,FALSE)</f>
        <v>0</v>
      </c>
      <c r="AG3366" s="72">
        <f>ROW()</f>
        <v>3366</v>
      </c>
    </row>
    <row r="3367" spans="24:33" hidden="1" x14ac:dyDescent="0.3">
      <c r="X3367" s="66">
        <v>19</v>
      </c>
      <c r="Y3367" s="66" t="s">
        <v>486</v>
      </c>
      <c r="Z3367" s="66" t="s">
        <v>31</v>
      </c>
      <c r="AA3367" s="66" t="str">
        <f>IF(OR(VLOOKUP(Table1[[#This Row],[sheet]],Prg!$A$7:$F$31,6,FALSE)=Prg!$O$2,VLOOKUP(Table1[[#This Row],[sheet]],Prg!$A$7:$F$31,6,FALSE)=Prg!$O$3),"Yes","No")</f>
        <v>No</v>
      </c>
      <c r="AB3367" s="66">
        <v>2025</v>
      </c>
      <c r="AC3367" s="72">
        <v>18</v>
      </c>
      <c r="AD3367" s="66">
        <f ca="1">IF(ISERROR(VLOOKUP(Table1[[#This Row],[item]],INDIRECT("'"&amp;Table1[[#This Row],[sheet]]&amp;"'!$A$8:$T$42"),Table1[[#This Row],[r]],FALSE)),"",VLOOKUP(Table1[[#This Row],[item]],INDIRECT("'"&amp;Table1[[#This Row],[sheet]]&amp;"'!$A$8:$T$42"),Table1[[#This Row],[r]],FALSE))</f>
        <v>0</v>
      </c>
      <c r="AE3367" s="72" t="str">
        <f>IF(VLOOKUP(Table1[[#This Row],[sheet]],Prg!$A$7:$J$31,10,FALSE)="","",VLOOKUP(Table1[[#This Row],[sheet]],Prg!$A$7:$J$31,10,FALSE)*1)</f>
        <v/>
      </c>
      <c r="AF3367" s="72">
        <f>VLOOKUP(Table1[[#This Row],[sheet]],Prg!$A$7:$J$31,5,FALSE)</f>
        <v>0</v>
      </c>
      <c r="AG3367" s="72">
        <f>ROW()</f>
        <v>3367</v>
      </c>
    </row>
    <row r="3368" spans="24:33" hidden="1" x14ac:dyDescent="0.3">
      <c r="X3368" s="66">
        <v>19</v>
      </c>
      <c r="Y3368" s="70" t="s">
        <v>487</v>
      </c>
      <c r="Z3368" s="70" t="s">
        <v>12</v>
      </c>
      <c r="AA3368" s="70" t="str">
        <f>IF(OR(VLOOKUP(Table1[[#This Row],[sheet]],Prg!$A$7:$F$31,6,FALSE)=Prg!$O$2,VLOOKUP(Table1[[#This Row],[sheet]],Prg!$A$7:$F$31,6,FALSE)=Prg!$O$3),"Yes","No")</f>
        <v>No</v>
      </c>
      <c r="AB3368" s="70">
        <v>2026</v>
      </c>
      <c r="AC3368" s="72">
        <v>19</v>
      </c>
      <c r="AD3368" s="66">
        <f ca="1">IF(ISERROR(VLOOKUP(Table1[[#This Row],[item]],INDIRECT("'"&amp;Table1[[#This Row],[sheet]]&amp;"'!$A$8:$T$42"),Table1[[#This Row],[r]],FALSE)),"",VLOOKUP(Table1[[#This Row],[item]],INDIRECT("'"&amp;Table1[[#This Row],[sheet]]&amp;"'!$A$8:$T$42"),Table1[[#This Row],[r]],FALSE))</f>
        <v>0</v>
      </c>
      <c r="AE3368" s="72" t="str">
        <f>IF(VLOOKUP(Table1[[#This Row],[sheet]],Prg!$A$7:$J$31,10,FALSE)="","",VLOOKUP(Table1[[#This Row],[sheet]],Prg!$A$7:$J$31,10,FALSE)*1)</f>
        <v/>
      </c>
      <c r="AF3368" s="72">
        <f>VLOOKUP(Table1[[#This Row],[sheet]],Prg!$A$7:$J$31,5,FALSE)</f>
        <v>0</v>
      </c>
      <c r="AG3368" s="72">
        <f>ROW()</f>
        <v>3368</v>
      </c>
    </row>
    <row r="3369" spans="24:33" hidden="1" x14ac:dyDescent="0.3">
      <c r="X3369" s="66">
        <v>19</v>
      </c>
      <c r="Y3369" s="66" t="s">
        <v>488</v>
      </c>
      <c r="Z3369" s="66" t="s">
        <v>13</v>
      </c>
      <c r="AA3369" s="66" t="str">
        <f>IF(OR(VLOOKUP(Table1[[#This Row],[sheet]],Prg!$A$7:$F$31,6,FALSE)=Prg!$O$2,VLOOKUP(Table1[[#This Row],[sheet]],Prg!$A$7:$F$31,6,FALSE)=Prg!$O$3),"Yes","No")</f>
        <v>No</v>
      </c>
      <c r="AB3369" s="66">
        <v>2026</v>
      </c>
      <c r="AC3369" s="72">
        <v>19</v>
      </c>
      <c r="AD3369" s="66">
        <f ca="1">IF(ISERROR(VLOOKUP(Table1[[#This Row],[item]],INDIRECT("'"&amp;Table1[[#This Row],[sheet]]&amp;"'!$A$8:$T$42"),Table1[[#This Row],[r]],FALSE)),"",VLOOKUP(Table1[[#This Row],[item]],INDIRECT("'"&amp;Table1[[#This Row],[sheet]]&amp;"'!$A$8:$T$42"),Table1[[#This Row],[r]],FALSE))</f>
        <v>0</v>
      </c>
      <c r="AE3369" s="72" t="str">
        <f>IF(VLOOKUP(Table1[[#This Row],[sheet]],Prg!$A$7:$J$31,10,FALSE)="","",VLOOKUP(Table1[[#This Row],[sheet]],Prg!$A$7:$J$31,10,FALSE)*1)</f>
        <v/>
      </c>
      <c r="AF3369" s="72">
        <f>VLOOKUP(Table1[[#This Row],[sheet]],Prg!$A$7:$J$31,5,FALSE)</f>
        <v>0</v>
      </c>
      <c r="AG3369" s="72">
        <f>ROW()</f>
        <v>3369</v>
      </c>
    </row>
    <row r="3370" spans="24:33" hidden="1" x14ac:dyDescent="0.3">
      <c r="X3370" s="66">
        <v>19</v>
      </c>
      <c r="Y3370" s="66" t="s">
        <v>489</v>
      </c>
      <c r="Z3370" s="66" t="s">
        <v>14</v>
      </c>
      <c r="AA3370" s="66" t="str">
        <f>IF(OR(VLOOKUP(Table1[[#This Row],[sheet]],Prg!$A$7:$F$31,6,FALSE)=Prg!$O$2,VLOOKUP(Table1[[#This Row],[sheet]],Prg!$A$7:$F$31,6,FALSE)=Prg!$O$3),"Yes","No")</f>
        <v>No</v>
      </c>
      <c r="AB3370" s="66">
        <v>2026</v>
      </c>
      <c r="AC3370" s="72">
        <v>19</v>
      </c>
      <c r="AD3370" s="66">
        <f ca="1">IF(ISERROR(VLOOKUP(Table1[[#This Row],[item]],INDIRECT("'"&amp;Table1[[#This Row],[sheet]]&amp;"'!$A$8:$T$42"),Table1[[#This Row],[r]],FALSE)),"",VLOOKUP(Table1[[#This Row],[item]],INDIRECT("'"&amp;Table1[[#This Row],[sheet]]&amp;"'!$A$8:$T$42"),Table1[[#This Row],[r]],FALSE))</f>
        <v>0</v>
      </c>
      <c r="AE3370" s="72" t="str">
        <f>IF(VLOOKUP(Table1[[#This Row],[sheet]],Prg!$A$7:$J$31,10,FALSE)="","",VLOOKUP(Table1[[#This Row],[sheet]],Prg!$A$7:$J$31,10,FALSE)*1)</f>
        <v/>
      </c>
      <c r="AF3370" s="72">
        <f>VLOOKUP(Table1[[#This Row],[sheet]],Prg!$A$7:$J$31,5,FALSE)</f>
        <v>0</v>
      </c>
      <c r="AG3370" s="72">
        <f>ROW()</f>
        <v>3370</v>
      </c>
    </row>
    <row r="3371" spans="24:33" hidden="1" x14ac:dyDescent="0.3">
      <c r="X3371" s="66">
        <v>19</v>
      </c>
      <c r="Y3371" s="66" t="s">
        <v>490</v>
      </c>
      <c r="Z3371" s="66" t="s">
        <v>464</v>
      </c>
      <c r="AA3371" s="66" t="str">
        <f>IF(OR(VLOOKUP(Table1[[#This Row],[sheet]],Prg!$A$7:$F$31,6,FALSE)=Prg!$O$2,VLOOKUP(Table1[[#This Row],[sheet]],Prg!$A$7:$F$31,6,FALSE)=Prg!$O$3),"Yes","No")</f>
        <v>No</v>
      </c>
      <c r="AB3371" s="66">
        <v>2026</v>
      </c>
      <c r="AC3371" s="72">
        <v>19</v>
      </c>
      <c r="AD3371" s="66">
        <f ca="1">IF(ISERROR(VLOOKUP(Table1[[#This Row],[item]],INDIRECT("'"&amp;Table1[[#This Row],[sheet]]&amp;"'!$A$8:$T$42"),Table1[[#This Row],[r]],FALSE)),"",VLOOKUP(Table1[[#This Row],[item]],INDIRECT("'"&amp;Table1[[#This Row],[sheet]]&amp;"'!$A$8:$T$42"),Table1[[#This Row],[r]],FALSE))</f>
        <v>0</v>
      </c>
      <c r="AE3371" s="72" t="str">
        <f>IF(VLOOKUP(Table1[[#This Row],[sheet]],Prg!$A$7:$J$31,10,FALSE)="","",VLOOKUP(Table1[[#This Row],[sheet]],Prg!$A$7:$J$31,10,FALSE)*1)</f>
        <v/>
      </c>
      <c r="AF3371" s="72">
        <f>VLOOKUP(Table1[[#This Row],[sheet]],Prg!$A$7:$J$31,5,FALSE)</f>
        <v>0</v>
      </c>
      <c r="AG3371" s="72">
        <f>ROW()</f>
        <v>3371</v>
      </c>
    </row>
    <row r="3372" spans="24:33" hidden="1" x14ac:dyDescent="0.3">
      <c r="X3372" s="66">
        <v>19</v>
      </c>
      <c r="Y3372" s="66" t="s">
        <v>491</v>
      </c>
      <c r="Z3372" s="66" t="s">
        <v>15</v>
      </c>
      <c r="AA3372" s="66" t="str">
        <f>IF(OR(VLOOKUP(Table1[[#This Row],[sheet]],Prg!$A$7:$F$31,6,FALSE)=Prg!$O$2,VLOOKUP(Table1[[#This Row],[sheet]],Prg!$A$7:$F$31,6,FALSE)=Prg!$O$3),"Yes","No")</f>
        <v>No</v>
      </c>
      <c r="AB3372" s="66">
        <v>2026</v>
      </c>
      <c r="AC3372" s="72">
        <v>19</v>
      </c>
      <c r="AD3372" s="66">
        <f ca="1">IF(ISERROR(VLOOKUP(Table1[[#This Row],[item]],INDIRECT("'"&amp;Table1[[#This Row],[sheet]]&amp;"'!$A$8:$T$42"),Table1[[#This Row],[r]],FALSE)),"",VLOOKUP(Table1[[#This Row],[item]],INDIRECT("'"&amp;Table1[[#This Row],[sheet]]&amp;"'!$A$8:$T$42"),Table1[[#This Row],[r]],FALSE))</f>
        <v>0</v>
      </c>
      <c r="AE3372" s="72" t="str">
        <f>IF(VLOOKUP(Table1[[#This Row],[sheet]],Prg!$A$7:$J$31,10,FALSE)="","",VLOOKUP(Table1[[#This Row],[sheet]],Prg!$A$7:$J$31,10,FALSE)*1)</f>
        <v/>
      </c>
      <c r="AF3372" s="72">
        <f>VLOOKUP(Table1[[#This Row],[sheet]],Prg!$A$7:$J$31,5,FALSE)</f>
        <v>0</v>
      </c>
      <c r="AG3372" s="72">
        <f>ROW()</f>
        <v>3372</v>
      </c>
    </row>
    <row r="3373" spans="24:33" hidden="1" x14ac:dyDescent="0.3">
      <c r="X3373" s="66">
        <v>19</v>
      </c>
      <c r="Y3373" s="66" t="s">
        <v>492</v>
      </c>
      <c r="Z3373" s="66" t="s">
        <v>16</v>
      </c>
      <c r="AA3373" s="66" t="str">
        <f>IF(OR(VLOOKUP(Table1[[#This Row],[sheet]],Prg!$A$7:$F$31,6,FALSE)=Prg!$O$2,VLOOKUP(Table1[[#This Row],[sheet]],Prg!$A$7:$F$31,6,FALSE)=Prg!$O$3),"Yes","No")</f>
        <v>No</v>
      </c>
      <c r="AB3373" s="66">
        <v>2026</v>
      </c>
      <c r="AC3373" s="72">
        <v>19</v>
      </c>
      <c r="AD3373" s="66">
        <f ca="1">IF(ISERROR(VLOOKUP(Table1[[#This Row],[item]],INDIRECT("'"&amp;Table1[[#This Row],[sheet]]&amp;"'!$A$8:$T$42"),Table1[[#This Row],[r]],FALSE)),"",VLOOKUP(Table1[[#This Row],[item]],INDIRECT("'"&amp;Table1[[#This Row],[sheet]]&amp;"'!$A$8:$T$42"),Table1[[#This Row],[r]],FALSE))</f>
        <v>0</v>
      </c>
      <c r="AE3373" s="72" t="str">
        <f>IF(VLOOKUP(Table1[[#This Row],[sheet]],Prg!$A$7:$J$31,10,FALSE)="","",VLOOKUP(Table1[[#This Row],[sheet]],Prg!$A$7:$J$31,10,FALSE)*1)</f>
        <v/>
      </c>
      <c r="AF3373" s="72">
        <f>VLOOKUP(Table1[[#This Row],[sheet]],Prg!$A$7:$J$31,5,FALSE)</f>
        <v>0</v>
      </c>
      <c r="AG3373" s="72">
        <f>ROW()</f>
        <v>3373</v>
      </c>
    </row>
    <row r="3374" spans="24:33" hidden="1" x14ac:dyDescent="0.3">
      <c r="X3374" s="66">
        <v>19</v>
      </c>
      <c r="Y3374" s="66" t="s">
        <v>493</v>
      </c>
      <c r="Z3374" s="66" t="s">
        <v>17</v>
      </c>
      <c r="AA3374" s="66" t="str">
        <f>IF(OR(VLOOKUP(Table1[[#This Row],[sheet]],Prg!$A$7:$F$31,6,FALSE)=Prg!$O$2,VLOOKUP(Table1[[#This Row],[sheet]],Prg!$A$7:$F$31,6,FALSE)=Prg!$O$3),"Yes","No")</f>
        <v>No</v>
      </c>
      <c r="AB3374" s="66">
        <v>2026</v>
      </c>
      <c r="AC3374" s="72">
        <v>19</v>
      </c>
      <c r="AD3374" s="66">
        <f ca="1">IF(ISERROR(VLOOKUP(Table1[[#This Row],[item]],INDIRECT("'"&amp;Table1[[#This Row],[sheet]]&amp;"'!$A$8:$T$42"),Table1[[#This Row],[r]],FALSE)),"",VLOOKUP(Table1[[#This Row],[item]],INDIRECT("'"&amp;Table1[[#This Row],[sheet]]&amp;"'!$A$8:$T$42"),Table1[[#This Row],[r]],FALSE))</f>
        <v>0</v>
      </c>
      <c r="AE3374" s="72" t="str">
        <f>IF(VLOOKUP(Table1[[#This Row],[sheet]],Prg!$A$7:$J$31,10,FALSE)="","",VLOOKUP(Table1[[#This Row],[sheet]],Prg!$A$7:$J$31,10,FALSE)*1)</f>
        <v/>
      </c>
      <c r="AF3374" s="72">
        <f>VLOOKUP(Table1[[#This Row],[sheet]],Prg!$A$7:$J$31,5,FALSE)</f>
        <v>0</v>
      </c>
      <c r="AG3374" s="72">
        <f>ROW()</f>
        <v>3374</v>
      </c>
    </row>
    <row r="3375" spans="24:33" hidden="1" x14ac:dyDescent="0.3">
      <c r="X3375" s="66">
        <v>19</v>
      </c>
      <c r="Y3375" s="66" t="s">
        <v>494</v>
      </c>
      <c r="Z3375" s="66" t="s">
        <v>465</v>
      </c>
      <c r="AA3375" s="66" t="str">
        <f>IF(OR(VLOOKUP(Table1[[#This Row],[sheet]],Prg!$A$7:$F$31,6,FALSE)=Prg!$O$2,VLOOKUP(Table1[[#This Row],[sheet]],Prg!$A$7:$F$31,6,FALSE)=Prg!$O$3),"Yes","No")</f>
        <v>No</v>
      </c>
      <c r="AB3375" s="66">
        <v>2026</v>
      </c>
      <c r="AC3375" s="72">
        <v>19</v>
      </c>
      <c r="AD3375" s="66">
        <f ca="1">IF(ISERROR(VLOOKUP(Table1[[#This Row],[item]],INDIRECT("'"&amp;Table1[[#This Row],[sheet]]&amp;"'!$A$8:$T$42"),Table1[[#This Row],[r]],FALSE)),"",VLOOKUP(Table1[[#This Row],[item]],INDIRECT("'"&amp;Table1[[#This Row],[sheet]]&amp;"'!$A$8:$T$42"),Table1[[#This Row],[r]],FALSE))</f>
        <v>0</v>
      </c>
      <c r="AE3375" s="72" t="str">
        <f>IF(VLOOKUP(Table1[[#This Row],[sheet]],Prg!$A$7:$J$31,10,FALSE)="","",VLOOKUP(Table1[[#This Row],[sheet]],Prg!$A$7:$J$31,10,FALSE)*1)</f>
        <v/>
      </c>
      <c r="AF3375" s="72">
        <f>VLOOKUP(Table1[[#This Row],[sheet]],Prg!$A$7:$J$31,5,FALSE)</f>
        <v>0</v>
      </c>
      <c r="AG3375" s="72">
        <f>ROW()</f>
        <v>3375</v>
      </c>
    </row>
    <row r="3376" spans="24:33" hidden="1" x14ac:dyDescent="0.3">
      <c r="X3376" s="66">
        <v>19</v>
      </c>
      <c r="Y3376" s="66" t="s">
        <v>495</v>
      </c>
      <c r="Z3376" s="66" t="s">
        <v>18</v>
      </c>
      <c r="AA3376" s="66" t="str">
        <f>IF(OR(VLOOKUP(Table1[[#This Row],[sheet]],Prg!$A$7:$F$31,6,FALSE)=Prg!$O$2,VLOOKUP(Table1[[#This Row],[sheet]],Prg!$A$7:$F$31,6,FALSE)=Prg!$O$3),"Yes","No")</f>
        <v>No</v>
      </c>
      <c r="AB3376" s="66">
        <v>2026</v>
      </c>
      <c r="AC3376" s="72">
        <v>19</v>
      </c>
      <c r="AD3376" s="66">
        <f ca="1">IF(ISERROR(VLOOKUP(Table1[[#This Row],[item]],INDIRECT("'"&amp;Table1[[#This Row],[sheet]]&amp;"'!$A$8:$T$42"),Table1[[#This Row],[r]],FALSE)),"",VLOOKUP(Table1[[#This Row],[item]],INDIRECT("'"&amp;Table1[[#This Row],[sheet]]&amp;"'!$A$8:$T$42"),Table1[[#This Row],[r]],FALSE))</f>
        <v>0</v>
      </c>
      <c r="AE3376" s="72" t="str">
        <f>IF(VLOOKUP(Table1[[#This Row],[sheet]],Prg!$A$7:$J$31,10,FALSE)="","",VLOOKUP(Table1[[#This Row],[sheet]],Prg!$A$7:$J$31,10,FALSE)*1)</f>
        <v/>
      </c>
      <c r="AF3376" s="72">
        <f>VLOOKUP(Table1[[#This Row],[sheet]],Prg!$A$7:$J$31,5,FALSE)</f>
        <v>0</v>
      </c>
      <c r="AG3376" s="72">
        <f>ROW()</f>
        <v>3376</v>
      </c>
    </row>
    <row r="3377" spans="24:33" hidden="1" x14ac:dyDescent="0.3">
      <c r="X3377" s="66">
        <v>19</v>
      </c>
      <c r="Y3377" s="66" t="s">
        <v>496</v>
      </c>
      <c r="Z3377" s="66" t="s">
        <v>19</v>
      </c>
      <c r="AA3377" s="66" t="str">
        <f>IF(OR(VLOOKUP(Table1[[#This Row],[sheet]],Prg!$A$7:$F$31,6,FALSE)=Prg!$O$2,VLOOKUP(Table1[[#This Row],[sheet]],Prg!$A$7:$F$31,6,FALSE)=Prg!$O$3),"Yes","No")</f>
        <v>No</v>
      </c>
      <c r="AB3377" s="66">
        <v>2026</v>
      </c>
      <c r="AC3377" s="72">
        <v>19</v>
      </c>
      <c r="AD3377" s="66">
        <f ca="1">IF(ISERROR(VLOOKUP(Table1[[#This Row],[item]],INDIRECT("'"&amp;Table1[[#This Row],[sheet]]&amp;"'!$A$8:$T$42"),Table1[[#This Row],[r]],FALSE)),"",VLOOKUP(Table1[[#This Row],[item]],INDIRECT("'"&amp;Table1[[#This Row],[sheet]]&amp;"'!$A$8:$T$42"),Table1[[#This Row],[r]],FALSE))</f>
        <v>0</v>
      </c>
      <c r="AE3377" s="72" t="str">
        <f>IF(VLOOKUP(Table1[[#This Row],[sheet]],Prg!$A$7:$J$31,10,FALSE)="","",VLOOKUP(Table1[[#This Row],[sheet]],Prg!$A$7:$J$31,10,FALSE)*1)</f>
        <v/>
      </c>
      <c r="AF3377" s="72">
        <f>VLOOKUP(Table1[[#This Row],[sheet]],Prg!$A$7:$J$31,5,FALSE)</f>
        <v>0</v>
      </c>
      <c r="AG3377" s="72">
        <f>ROW()</f>
        <v>3377</v>
      </c>
    </row>
    <row r="3378" spans="24:33" hidden="1" x14ac:dyDescent="0.3">
      <c r="X3378" s="66">
        <v>19</v>
      </c>
      <c r="Y3378" s="66" t="s">
        <v>497</v>
      </c>
      <c r="Z3378" s="66" t="s">
        <v>20</v>
      </c>
      <c r="AA3378" s="66" t="str">
        <f>IF(OR(VLOOKUP(Table1[[#This Row],[sheet]],Prg!$A$7:$F$31,6,FALSE)=Prg!$O$2,VLOOKUP(Table1[[#This Row],[sheet]],Prg!$A$7:$F$31,6,FALSE)=Prg!$O$3),"Yes","No")</f>
        <v>No</v>
      </c>
      <c r="AB3378" s="66">
        <v>2026</v>
      </c>
      <c r="AC3378" s="72">
        <v>19</v>
      </c>
      <c r="AD3378" s="66">
        <f ca="1">IF(ISERROR(VLOOKUP(Table1[[#This Row],[item]],INDIRECT("'"&amp;Table1[[#This Row],[sheet]]&amp;"'!$A$8:$T$42"),Table1[[#This Row],[r]],FALSE)),"",VLOOKUP(Table1[[#This Row],[item]],INDIRECT("'"&amp;Table1[[#This Row],[sheet]]&amp;"'!$A$8:$T$42"),Table1[[#This Row],[r]],FALSE))</f>
        <v>0</v>
      </c>
      <c r="AE3378" s="72" t="str">
        <f>IF(VLOOKUP(Table1[[#This Row],[sheet]],Prg!$A$7:$J$31,10,FALSE)="","",VLOOKUP(Table1[[#This Row],[sheet]],Prg!$A$7:$J$31,10,FALSE)*1)</f>
        <v/>
      </c>
      <c r="AF3378" s="72">
        <f>VLOOKUP(Table1[[#This Row],[sheet]],Prg!$A$7:$J$31,5,FALSE)</f>
        <v>0</v>
      </c>
      <c r="AG3378" s="72">
        <f>ROW()</f>
        <v>3378</v>
      </c>
    </row>
    <row r="3379" spans="24:33" hidden="1" x14ac:dyDescent="0.3">
      <c r="X3379" s="66">
        <v>19</v>
      </c>
      <c r="Y3379" s="66" t="s">
        <v>498</v>
      </c>
      <c r="Z3379" s="66" t="s">
        <v>466</v>
      </c>
      <c r="AA3379" s="66" t="str">
        <f>IF(OR(VLOOKUP(Table1[[#This Row],[sheet]],Prg!$A$7:$F$31,6,FALSE)=Prg!$O$2,VLOOKUP(Table1[[#This Row],[sheet]],Prg!$A$7:$F$31,6,FALSE)=Prg!$O$3),"Yes","No")</f>
        <v>No</v>
      </c>
      <c r="AB3379" s="66">
        <v>2026</v>
      </c>
      <c r="AC3379" s="72">
        <v>19</v>
      </c>
      <c r="AD3379" s="66">
        <f ca="1">IF(ISERROR(VLOOKUP(Table1[[#This Row],[item]],INDIRECT("'"&amp;Table1[[#This Row],[sheet]]&amp;"'!$A$8:$T$42"),Table1[[#This Row],[r]],FALSE)),"",VLOOKUP(Table1[[#This Row],[item]],INDIRECT("'"&amp;Table1[[#This Row],[sheet]]&amp;"'!$A$8:$T$42"),Table1[[#This Row],[r]],FALSE))</f>
        <v>0</v>
      </c>
      <c r="AE3379" s="72" t="str">
        <f>IF(VLOOKUP(Table1[[#This Row],[sheet]],Prg!$A$7:$J$31,10,FALSE)="","",VLOOKUP(Table1[[#This Row],[sheet]],Prg!$A$7:$J$31,10,FALSE)*1)</f>
        <v/>
      </c>
      <c r="AF3379" s="72">
        <f>VLOOKUP(Table1[[#This Row],[sheet]],Prg!$A$7:$J$31,5,FALSE)</f>
        <v>0</v>
      </c>
      <c r="AG3379" s="72">
        <f>ROW()</f>
        <v>3379</v>
      </c>
    </row>
    <row r="3380" spans="24:33" hidden="1" x14ac:dyDescent="0.3">
      <c r="X3380" s="66">
        <v>19</v>
      </c>
      <c r="Y3380" s="66" t="s">
        <v>499</v>
      </c>
      <c r="Z3380" s="66" t="s">
        <v>21</v>
      </c>
      <c r="AA3380" s="66" t="str">
        <f>IF(OR(VLOOKUP(Table1[[#This Row],[sheet]],Prg!$A$7:$F$31,6,FALSE)=Prg!$O$2,VLOOKUP(Table1[[#This Row],[sheet]],Prg!$A$7:$F$31,6,FALSE)=Prg!$O$3),"Yes","No")</f>
        <v>No</v>
      </c>
      <c r="AB3380" s="66">
        <v>2026</v>
      </c>
      <c r="AC3380" s="72">
        <v>19</v>
      </c>
      <c r="AD3380" s="66">
        <f ca="1">IF(ISERROR(VLOOKUP(Table1[[#This Row],[item]],INDIRECT("'"&amp;Table1[[#This Row],[sheet]]&amp;"'!$A$8:$T$42"),Table1[[#This Row],[r]],FALSE)),"",VLOOKUP(Table1[[#This Row],[item]],INDIRECT("'"&amp;Table1[[#This Row],[sheet]]&amp;"'!$A$8:$T$42"),Table1[[#This Row],[r]],FALSE))</f>
        <v>0</v>
      </c>
      <c r="AE3380" s="72" t="str">
        <f>IF(VLOOKUP(Table1[[#This Row],[sheet]],Prg!$A$7:$J$31,10,FALSE)="","",VLOOKUP(Table1[[#This Row],[sheet]],Prg!$A$7:$J$31,10,FALSE)*1)</f>
        <v/>
      </c>
      <c r="AF3380" s="72">
        <f>VLOOKUP(Table1[[#This Row],[sheet]],Prg!$A$7:$J$31,5,FALSE)</f>
        <v>0</v>
      </c>
      <c r="AG3380" s="72">
        <f>ROW()</f>
        <v>3380</v>
      </c>
    </row>
    <row r="3381" spans="24:33" hidden="1" x14ac:dyDescent="0.3">
      <c r="X3381" s="66">
        <v>19</v>
      </c>
      <c r="Y3381" s="66" t="s">
        <v>500</v>
      </c>
      <c r="Z3381" s="66" t="s">
        <v>22</v>
      </c>
      <c r="AA3381" s="66" t="str">
        <f>IF(OR(VLOOKUP(Table1[[#This Row],[sheet]],Prg!$A$7:$F$31,6,FALSE)=Prg!$O$2,VLOOKUP(Table1[[#This Row],[sheet]],Prg!$A$7:$F$31,6,FALSE)=Prg!$O$3),"Yes","No")</f>
        <v>No</v>
      </c>
      <c r="AB3381" s="66">
        <v>2026</v>
      </c>
      <c r="AC3381" s="72">
        <v>19</v>
      </c>
      <c r="AD3381" s="66">
        <f ca="1">IF(ISERROR(VLOOKUP(Table1[[#This Row],[item]],INDIRECT("'"&amp;Table1[[#This Row],[sheet]]&amp;"'!$A$8:$T$42"),Table1[[#This Row],[r]],FALSE)),"",VLOOKUP(Table1[[#This Row],[item]],INDIRECT("'"&amp;Table1[[#This Row],[sheet]]&amp;"'!$A$8:$T$42"),Table1[[#This Row],[r]],FALSE))</f>
        <v>0</v>
      </c>
      <c r="AE3381" s="72" t="str">
        <f>IF(VLOOKUP(Table1[[#This Row],[sheet]],Prg!$A$7:$J$31,10,FALSE)="","",VLOOKUP(Table1[[#This Row],[sheet]],Prg!$A$7:$J$31,10,FALSE)*1)</f>
        <v/>
      </c>
      <c r="AF3381" s="72">
        <f>VLOOKUP(Table1[[#This Row],[sheet]],Prg!$A$7:$J$31,5,FALSE)</f>
        <v>0</v>
      </c>
      <c r="AG3381" s="72">
        <f>ROW()</f>
        <v>3381</v>
      </c>
    </row>
    <row r="3382" spans="24:33" hidden="1" x14ac:dyDescent="0.3">
      <c r="X3382" s="66">
        <v>19</v>
      </c>
      <c r="Y3382" s="66" t="s">
        <v>501</v>
      </c>
      <c r="Z3382" s="66" t="s">
        <v>23</v>
      </c>
      <c r="AA3382" s="66" t="str">
        <f>IF(OR(VLOOKUP(Table1[[#This Row],[sheet]],Prg!$A$7:$F$31,6,FALSE)=Prg!$O$2,VLOOKUP(Table1[[#This Row],[sheet]],Prg!$A$7:$F$31,6,FALSE)=Prg!$O$3),"Yes","No")</f>
        <v>No</v>
      </c>
      <c r="AB3382" s="66">
        <v>2026</v>
      </c>
      <c r="AC3382" s="72">
        <v>19</v>
      </c>
      <c r="AD3382" s="66">
        <f ca="1">IF(ISERROR(VLOOKUP(Table1[[#This Row],[item]],INDIRECT("'"&amp;Table1[[#This Row],[sheet]]&amp;"'!$A$8:$T$42"),Table1[[#This Row],[r]],FALSE)),"",VLOOKUP(Table1[[#This Row],[item]],INDIRECT("'"&amp;Table1[[#This Row],[sheet]]&amp;"'!$A$8:$T$42"),Table1[[#This Row],[r]],FALSE))</f>
        <v>0</v>
      </c>
      <c r="AE3382" s="72" t="str">
        <f>IF(VLOOKUP(Table1[[#This Row],[sheet]],Prg!$A$7:$J$31,10,FALSE)="","",VLOOKUP(Table1[[#This Row],[sheet]],Prg!$A$7:$J$31,10,FALSE)*1)</f>
        <v/>
      </c>
      <c r="AF3382" s="72">
        <f>VLOOKUP(Table1[[#This Row],[sheet]],Prg!$A$7:$J$31,5,FALSE)</f>
        <v>0</v>
      </c>
      <c r="AG3382" s="72">
        <f>ROW()</f>
        <v>3382</v>
      </c>
    </row>
    <row r="3383" spans="24:33" hidden="1" x14ac:dyDescent="0.3">
      <c r="X3383" s="66">
        <v>19</v>
      </c>
      <c r="Y3383" s="66" t="s">
        <v>502</v>
      </c>
      <c r="Z3383" s="66" t="s">
        <v>467</v>
      </c>
      <c r="AA3383" s="66" t="str">
        <f>IF(OR(VLOOKUP(Table1[[#This Row],[sheet]],Prg!$A$7:$F$31,6,FALSE)=Prg!$O$2,VLOOKUP(Table1[[#This Row],[sheet]],Prg!$A$7:$F$31,6,FALSE)=Prg!$O$3),"Yes","No")</f>
        <v>No</v>
      </c>
      <c r="AB3383" s="66">
        <v>2026</v>
      </c>
      <c r="AC3383" s="72">
        <v>19</v>
      </c>
      <c r="AD3383" s="66">
        <f ca="1">IF(ISERROR(VLOOKUP(Table1[[#This Row],[item]],INDIRECT("'"&amp;Table1[[#This Row],[sheet]]&amp;"'!$A$8:$T$42"),Table1[[#This Row],[r]],FALSE)),"",VLOOKUP(Table1[[#This Row],[item]],INDIRECT("'"&amp;Table1[[#This Row],[sheet]]&amp;"'!$A$8:$T$42"),Table1[[#This Row],[r]],FALSE))</f>
        <v>0</v>
      </c>
      <c r="AE3383" s="72" t="str">
        <f>IF(VLOOKUP(Table1[[#This Row],[sheet]],Prg!$A$7:$J$31,10,FALSE)="","",VLOOKUP(Table1[[#This Row],[sheet]],Prg!$A$7:$J$31,10,FALSE)*1)</f>
        <v/>
      </c>
      <c r="AF3383" s="72">
        <f>VLOOKUP(Table1[[#This Row],[sheet]],Prg!$A$7:$J$31,5,FALSE)</f>
        <v>0</v>
      </c>
      <c r="AG3383" s="72">
        <f>ROW()</f>
        <v>3383</v>
      </c>
    </row>
    <row r="3384" spans="24:33" hidden="1" x14ac:dyDescent="0.3">
      <c r="X3384" s="66">
        <v>19</v>
      </c>
      <c r="Y3384" s="66" t="s">
        <v>473</v>
      </c>
      <c r="Z3384" s="66" t="s">
        <v>1</v>
      </c>
      <c r="AA3384" s="66" t="str">
        <f>IF(OR(VLOOKUP(Table1[[#This Row],[sheet]],Prg!$A$7:$F$31,6,FALSE)=Prg!$O$2,VLOOKUP(Table1[[#This Row],[sheet]],Prg!$A$7:$F$31,6,FALSE)=Prg!$O$3),"Yes","No")</f>
        <v>No</v>
      </c>
      <c r="AB3384" s="66">
        <v>2026</v>
      </c>
      <c r="AC3384" s="72">
        <v>19</v>
      </c>
      <c r="AD3384" s="66">
        <f ca="1">IF(ISERROR(VLOOKUP(Table1[[#This Row],[item]],INDIRECT("'"&amp;Table1[[#This Row],[sheet]]&amp;"'!$A$8:$T$42"),Table1[[#This Row],[r]],FALSE)),"",VLOOKUP(Table1[[#This Row],[item]],INDIRECT("'"&amp;Table1[[#This Row],[sheet]]&amp;"'!$A$8:$T$42"),Table1[[#This Row],[r]],FALSE))</f>
        <v>0</v>
      </c>
      <c r="AE3384" s="72" t="str">
        <f>IF(VLOOKUP(Table1[[#This Row],[sheet]],Prg!$A$7:$J$31,10,FALSE)="","",VLOOKUP(Table1[[#This Row],[sheet]],Prg!$A$7:$J$31,10,FALSE)*1)</f>
        <v/>
      </c>
      <c r="AF3384" s="72">
        <f>VLOOKUP(Table1[[#This Row],[sheet]],Prg!$A$7:$J$31,5,FALSE)</f>
        <v>0</v>
      </c>
      <c r="AG3384" s="72">
        <f>ROW()</f>
        <v>3384</v>
      </c>
    </row>
    <row r="3385" spans="24:33" hidden="1" x14ac:dyDescent="0.3">
      <c r="X3385" s="66">
        <v>19</v>
      </c>
      <c r="Y3385" s="66" t="s">
        <v>474</v>
      </c>
      <c r="Z3385" s="66" t="s">
        <v>24</v>
      </c>
      <c r="AA3385" s="66" t="str">
        <f>IF(OR(VLOOKUP(Table1[[#This Row],[sheet]],Prg!$A$7:$F$31,6,FALSE)=Prg!$O$2,VLOOKUP(Table1[[#This Row],[sheet]],Prg!$A$7:$F$31,6,FALSE)=Prg!$O$3),"Yes","No")</f>
        <v>No</v>
      </c>
      <c r="AB3385" s="66">
        <v>2026</v>
      </c>
      <c r="AC3385" s="72">
        <v>19</v>
      </c>
      <c r="AD3385" s="66">
        <f ca="1">IF(ISERROR(VLOOKUP(Table1[[#This Row],[item]],INDIRECT("'"&amp;Table1[[#This Row],[sheet]]&amp;"'!$A$8:$T$42"),Table1[[#This Row],[r]],FALSE)),"",VLOOKUP(Table1[[#This Row],[item]],INDIRECT("'"&amp;Table1[[#This Row],[sheet]]&amp;"'!$A$8:$T$42"),Table1[[#This Row],[r]],FALSE))</f>
        <v>0</v>
      </c>
      <c r="AE3385" s="72" t="str">
        <f>IF(VLOOKUP(Table1[[#This Row],[sheet]],Prg!$A$7:$J$31,10,FALSE)="","",VLOOKUP(Table1[[#This Row],[sheet]],Prg!$A$7:$J$31,10,FALSE)*1)</f>
        <v/>
      </c>
      <c r="AF3385" s="72">
        <f>VLOOKUP(Table1[[#This Row],[sheet]],Prg!$A$7:$J$31,5,FALSE)</f>
        <v>0</v>
      </c>
      <c r="AG3385" s="72">
        <f>ROW()</f>
        <v>3385</v>
      </c>
    </row>
    <row r="3386" spans="24:33" hidden="1" x14ac:dyDescent="0.3">
      <c r="X3386" s="66">
        <v>19</v>
      </c>
      <c r="Y3386" s="66" t="s">
        <v>477</v>
      </c>
      <c r="Z3386" s="66" t="s">
        <v>25</v>
      </c>
      <c r="AA3386" s="66" t="str">
        <f>IF(OR(VLOOKUP(Table1[[#This Row],[sheet]],Prg!$A$7:$F$31,6,FALSE)=Prg!$O$2,VLOOKUP(Table1[[#This Row],[sheet]],Prg!$A$7:$F$31,6,FALSE)=Prg!$O$3),"Yes","No")</f>
        <v>No</v>
      </c>
      <c r="AB3386" s="66">
        <v>2026</v>
      </c>
      <c r="AC3386" s="72">
        <v>19</v>
      </c>
      <c r="AD3386" s="66">
        <f ca="1">IF(ISERROR(VLOOKUP(Table1[[#This Row],[item]],INDIRECT("'"&amp;Table1[[#This Row],[sheet]]&amp;"'!$A$8:$T$42"),Table1[[#This Row],[r]],FALSE)),"",VLOOKUP(Table1[[#This Row],[item]],INDIRECT("'"&amp;Table1[[#This Row],[sheet]]&amp;"'!$A$8:$T$42"),Table1[[#This Row],[r]],FALSE))</f>
        <v>0</v>
      </c>
      <c r="AE3386" s="72" t="str">
        <f>IF(VLOOKUP(Table1[[#This Row],[sheet]],Prg!$A$7:$J$31,10,FALSE)="","",VLOOKUP(Table1[[#This Row],[sheet]],Prg!$A$7:$J$31,10,FALSE)*1)</f>
        <v/>
      </c>
      <c r="AF3386" s="72">
        <f>VLOOKUP(Table1[[#This Row],[sheet]],Prg!$A$7:$J$31,5,FALSE)</f>
        <v>0</v>
      </c>
      <c r="AG3386" s="72">
        <f>ROW()</f>
        <v>3386</v>
      </c>
    </row>
    <row r="3387" spans="24:33" hidden="1" x14ac:dyDescent="0.3">
      <c r="X3387" s="66">
        <v>19</v>
      </c>
      <c r="Y3387" s="66" t="s">
        <v>478</v>
      </c>
      <c r="Z3387" s="66" t="s">
        <v>26</v>
      </c>
      <c r="AA3387" s="66" t="str">
        <f>IF(OR(VLOOKUP(Table1[[#This Row],[sheet]],Prg!$A$7:$F$31,6,FALSE)=Prg!$O$2,VLOOKUP(Table1[[#This Row],[sheet]],Prg!$A$7:$F$31,6,FALSE)=Prg!$O$3),"Yes","No")</f>
        <v>No</v>
      </c>
      <c r="AB3387" s="66">
        <v>2026</v>
      </c>
      <c r="AC3387" s="72">
        <v>19</v>
      </c>
      <c r="AD3387" s="66">
        <f ca="1">IF(ISERROR(VLOOKUP(Table1[[#This Row],[item]],INDIRECT("'"&amp;Table1[[#This Row],[sheet]]&amp;"'!$A$8:$T$42"),Table1[[#This Row],[r]],FALSE)),"",VLOOKUP(Table1[[#This Row],[item]],INDIRECT("'"&amp;Table1[[#This Row],[sheet]]&amp;"'!$A$8:$T$42"),Table1[[#This Row],[r]],FALSE))</f>
        <v>0</v>
      </c>
      <c r="AE3387" s="72" t="str">
        <f>IF(VLOOKUP(Table1[[#This Row],[sheet]],Prg!$A$7:$J$31,10,FALSE)="","",VLOOKUP(Table1[[#This Row],[sheet]],Prg!$A$7:$J$31,10,FALSE)*1)</f>
        <v/>
      </c>
      <c r="AF3387" s="72">
        <f>VLOOKUP(Table1[[#This Row],[sheet]],Prg!$A$7:$J$31,5,FALSE)</f>
        <v>0</v>
      </c>
      <c r="AG3387" s="72">
        <f>ROW()</f>
        <v>3387</v>
      </c>
    </row>
    <row r="3388" spans="24:33" hidden="1" x14ac:dyDescent="0.3">
      <c r="X3388" s="66">
        <v>19</v>
      </c>
      <c r="Y3388" s="66" t="s">
        <v>479</v>
      </c>
      <c r="Z3388" s="66" t="s">
        <v>27</v>
      </c>
      <c r="AA3388" s="66" t="str">
        <f>IF(OR(VLOOKUP(Table1[[#This Row],[sheet]],Prg!$A$7:$F$31,6,FALSE)=Prg!$O$2,VLOOKUP(Table1[[#This Row],[sheet]],Prg!$A$7:$F$31,6,FALSE)=Prg!$O$3),"Yes","No")</f>
        <v>No</v>
      </c>
      <c r="AB3388" s="66">
        <v>2026</v>
      </c>
      <c r="AC3388" s="72">
        <v>19</v>
      </c>
      <c r="AD3388" s="66">
        <f ca="1">IF(ISERROR(VLOOKUP(Table1[[#This Row],[item]],INDIRECT("'"&amp;Table1[[#This Row],[sheet]]&amp;"'!$A$8:$T$42"),Table1[[#This Row],[r]],FALSE)),"",VLOOKUP(Table1[[#This Row],[item]],INDIRECT("'"&amp;Table1[[#This Row],[sheet]]&amp;"'!$A$8:$T$42"),Table1[[#This Row],[r]],FALSE))</f>
        <v>0</v>
      </c>
      <c r="AE3388" s="72" t="str">
        <f>IF(VLOOKUP(Table1[[#This Row],[sheet]],Prg!$A$7:$J$31,10,FALSE)="","",VLOOKUP(Table1[[#This Row],[sheet]],Prg!$A$7:$J$31,10,FALSE)*1)</f>
        <v/>
      </c>
      <c r="AF3388" s="72">
        <f>VLOOKUP(Table1[[#This Row],[sheet]],Prg!$A$7:$J$31,5,FALSE)</f>
        <v>0</v>
      </c>
      <c r="AG3388" s="72">
        <f>ROW()</f>
        <v>3388</v>
      </c>
    </row>
    <row r="3389" spans="24:33" hidden="1" x14ac:dyDescent="0.3">
      <c r="X3389" s="66">
        <v>19</v>
      </c>
      <c r="Y3389" s="66" t="s">
        <v>475</v>
      </c>
      <c r="Z3389" s="66" t="s">
        <v>28</v>
      </c>
      <c r="AA3389" s="66" t="str">
        <f>IF(OR(VLOOKUP(Table1[[#This Row],[sheet]],Prg!$A$7:$F$31,6,FALSE)=Prg!$O$2,VLOOKUP(Table1[[#This Row],[sheet]],Prg!$A$7:$F$31,6,FALSE)=Prg!$O$3),"Yes","No")</f>
        <v>No</v>
      </c>
      <c r="AB3389" s="66">
        <v>2026</v>
      </c>
      <c r="AC3389" s="72">
        <v>19</v>
      </c>
      <c r="AD3389" s="66">
        <f ca="1">IF(ISERROR(VLOOKUP(Table1[[#This Row],[item]],INDIRECT("'"&amp;Table1[[#This Row],[sheet]]&amp;"'!$A$8:$T$42"),Table1[[#This Row],[r]],FALSE)),"",VLOOKUP(Table1[[#This Row],[item]],INDIRECT("'"&amp;Table1[[#This Row],[sheet]]&amp;"'!$A$8:$T$42"),Table1[[#This Row],[r]],FALSE))</f>
        <v>0</v>
      </c>
      <c r="AE3389" s="72" t="str">
        <f>IF(VLOOKUP(Table1[[#This Row],[sheet]],Prg!$A$7:$J$31,10,FALSE)="","",VLOOKUP(Table1[[#This Row],[sheet]],Prg!$A$7:$J$31,10,FALSE)*1)</f>
        <v/>
      </c>
      <c r="AF3389" s="72">
        <f>VLOOKUP(Table1[[#This Row],[sheet]],Prg!$A$7:$J$31,5,FALSE)</f>
        <v>0</v>
      </c>
      <c r="AG3389" s="72">
        <f>ROW()</f>
        <v>3389</v>
      </c>
    </row>
    <row r="3390" spans="24:33" hidden="1" x14ac:dyDescent="0.3">
      <c r="X3390" s="66">
        <v>19</v>
      </c>
      <c r="Y3390" s="66" t="s">
        <v>480</v>
      </c>
      <c r="Z3390" s="66" t="s">
        <v>29</v>
      </c>
      <c r="AA3390" s="66" t="str">
        <f>IF(OR(VLOOKUP(Table1[[#This Row],[sheet]],Prg!$A$7:$F$31,6,FALSE)=Prg!$O$2,VLOOKUP(Table1[[#This Row],[sheet]],Prg!$A$7:$F$31,6,FALSE)=Prg!$O$3),"Yes","No")</f>
        <v>No</v>
      </c>
      <c r="AB3390" s="66">
        <v>2026</v>
      </c>
      <c r="AC3390" s="72">
        <v>19</v>
      </c>
      <c r="AD3390" s="66">
        <f ca="1">IF(ISERROR(VLOOKUP(Table1[[#This Row],[item]],INDIRECT("'"&amp;Table1[[#This Row],[sheet]]&amp;"'!$A$8:$T$42"),Table1[[#This Row],[r]],FALSE)),"",VLOOKUP(Table1[[#This Row],[item]],INDIRECT("'"&amp;Table1[[#This Row],[sheet]]&amp;"'!$A$8:$T$42"),Table1[[#This Row],[r]],FALSE))</f>
        <v>0</v>
      </c>
      <c r="AE3390" s="72" t="str">
        <f>IF(VLOOKUP(Table1[[#This Row],[sheet]],Prg!$A$7:$J$31,10,FALSE)="","",VLOOKUP(Table1[[#This Row],[sheet]],Prg!$A$7:$J$31,10,FALSE)*1)</f>
        <v/>
      </c>
      <c r="AF3390" s="72">
        <f>VLOOKUP(Table1[[#This Row],[sheet]],Prg!$A$7:$J$31,5,FALSE)</f>
        <v>0</v>
      </c>
      <c r="AG3390" s="72">
        <f>ROW()</f>
        <v>3390</v>
      </c>
    </row>
    <row r="3391" spans="24:33" hidden="1" x14ac:dyDescent="0.3">
      <c r="X3391" s="66">
        <v>19</v>
      </c>
      <c r="Y3391" s="66" t="s">
        <v>481</v>
      </c>
      <c r="Z3391" s="66" t="s">
        <v>30</v>
      </c>
      <c r="AA3391" s="66" t="str">
        <f>IF(OR(VLOOKUP(Table1[[#This Row],[sheet]],Prg!$A$7:$F$31,6,FALSE)=Prg!$O$2,VLOOKUP(Table1[[#This Row],[sheet]],Prg!$A$7:$F$31,6,FALSE)=Prg!$O$3),"Yes","No")</f>
        <v>No</v>
      </c>
      <c r="AB3391" s="66">
        <v>2026</v>
      </c>
      <c r="AC3391" s="72">
        <v>19</v>
      </c>
      <c r="AD3391" s="66">
        <f ca="1">IF(ISERROR(VLOOKUP(Table1[[#This Row],[item]],INDIRECT("'"&amp;Table1[[#This Row],[sheet]]&amp;"'!$A$8:$T$42"),Table1[[#This Row],[r]],FALSE)),"",VLOOKUP(Table1[[#This Row],[item]],INDIRECT("'"&amp;Table1[[#This Row],[sheet]]&amp;"'!$A$8:$T$42"),Table1[[#This Row],[r]],FALSE))</f>
        <v>0</v>
      </c>
      <c r="AE3391" s="72" t="str">
        <f>IF(VLOOKUP(Table1[[#This Row],[sheet]],Prg!$A$7:$J$31,10,FALSE)="","",VLOOKUP(Table1[[#This Row],[sheet]],Prg!$A$7:$J$31,10,FALSE)*1)</f>
        <v/>
      </c>
      <c r="AF3391" s="72">
        <f>VLOOKUP(Table1[[#This Row],[sheet]],Prg!$A$7:$J$31,5,FALSE)</f>
        <v>0</v>
      </c>
      <c r="AG3391" s="72">
        <f>ROW()</f>
        <v>3391</v>
      </c>
    </row>
    <row r="3392" spans="24:33" hidden="1" x14ac:dyDescent="0.3">
      <c r="X3392" s="66">
        <v>19</v>
      </c>
      <c r="Y3392" s="66" t="s">
        <v>482</v>
      </c>
      <c r="Z3392" s="66" t="s">
        <v>27</v>
      </c>
      <c r="AA3392" s="66" t="str">
        <f>IF(OR(VLOOKUP(Table1[[#This Row],[sheet]],Prg!$A$7:$F$31,6,FALSE)=Prg!$O$2,VLOOKUP(Table1[[#This Row],[sheet]],Prg!$A$7:$F$31,6,FALSE)=Prg!$O$3),"Yes","No")</f>
        <v>No</v>
      </c>
      <c r="AB3392" s="66">
        <v>2026</v>
      </c>
      <c r="AC3392" s="72">
        <v>19</v>
      </c>
      <c r="AD3392" s="66">
        <f ca="1">IF(ISERROR(VLOOKUP(Table1[[#This Row],[item]],INDIRECT("'"&amp;Table1[[#This Row],[sheet]]&amp;"'!$A$8:$T$42"),Table1[[#This Row],[r]],FALSE)),"",VLOOKUP(Table1[[#This Row],[item]],INDIRECT("'"&amp;Table1[[#This Row],[sheet]]&amp;"'!$A$8:$T$42"),Table1[[#This Row],[r]],FALSE))</f>
        <v>0</v>
      </c>
      <c r="AE3392" s="72" t="str">
        <f>IF(VLOOKUP(Table1[[#This Row],[sheet]],Prg!$A$7:$J$31,10,FALSE)="","",VLOOKUP(Table1[[#This Row],[sheet]],Prg!$A$7:$J$31,10,FALSE)*1)</f>
        <v/>
      </c>
      <c r="AF3392" s="72">
        <f>VLOOKUP(Table1[[#This Row],[sheet]],Prg!$A$7:$J$31,5,FALSE)</f>
        <v>0</v>
      </c>
      <c r="AG3392" s="72">
        <f>ROW()</f>
        <v>3392</v>
      </c>
    </row>
    <row r="3393" spans="24:33" hidden="1" x14ac:dyDescent="0.3">
      <c r="X3393" s="66">
        <v>19</v>
      </c>
      <c r="Y3393" s="66" t="s">
        <v>476</v>
      </c>
      <c r="Z3393" s="66" t="s">
        <v>469</v>
      </c>
      <c r="AA3393" s="66" t="str">
        <f>IF(OR(VLOOKUP(Table1[[#This Row],[sheet]],Prg!$A$7:$F$31,6,FALSE)=Prg!$O$2,VLOOKUP(Table1[[#This Row],[sheet]],Prg!$A$7:$F$31,6,FALSE)=Prg!$O$3),"Yes","No")</f>
        <v>No</v>
      </c>
      <c r="AB3393" s="66">
        <v>2026</v>
      </c>
      <c r="AC3393" s="72">
        <v>19</v>
      </c>
      <c r="AD3393" s="66">
        <f ca="1">IF(ISERROR(VLOOKUP(Table1[[#This Row],[item]],INDIRECT("'"&amp;Table1[[#This Row],[sheet]]&amp;"'!$A$8:$T$42"),Table1[[#This Row],[r]],FALSE)),"",VLOOKUP(Table1[[#This Row],[item]],INDIRECT("'"&amp;Table1[[#This Row],[sheet]]&amp;"'!$A$8:$T$42"),Table1[[#This Row],[r]],FALSE))</f>
        <v>0</v>
      </c>
      <c r="AE3393" s="72" t="str">
        <f>IF(VLOOKUP(Table1[[#This Row],[sheet]],Prg!$A$7:$J$31,10,FALSE)="","",VLOOKUP(Table1[[#This Row],[sheet]],Prg!$A$7:$J$31,10,FALSE)*1)</f>
        <v/>
      </c>
      <c r="AF3393" s="72">
        <f>VLOOKUP(Table1[[#This Row],[sheet]],Prg!$A$7:$J$31,5,FALSE)</f>
        <v>0</v>
      </c>
      <c r="AG3393" s="72">
        <f>ROW()</f>
        <v>3393</v>
      </c>
    </row>
    <row r="3394" spans="24:33" hidden="1" x14ac:dyDescent="0.3">
      <c r="X3394" s="66">
        <v>19</v>
      </c>
      <c r="Y3394" s="66" t="s">
        <v>483</v>
      </c>
      <c r="Z3394" s="66" t="s">
        <v>470</v>
      </c>
      <c r="AA3394" s="66" t="str">
        <f>IF(OR(VLOOKUP(Table1[[#This Row],[sheet]],Prg!$A$7:$F$31,6,FALSE)=Prg!$O$2,VLOOKUP(Table1[[#This Row],[sheet]],Prg!$A$7:$F$31,6,FALSE)=Prg!$O$3),"Yes","No")</f>
        <v>No</v>
      </c>
      <c r="AB3394" s="66">
        <v>2026</v>
      </c>
      <c r="AC3394" s="72">
        <v>19</v>
      </c>
      <c r="AD3394" s="66">
        <f ca="1">IF(ISERROR(VLOOKUP(Table1[[#This Row],[item]],INDIRECT("'"&amp;Table1[[#This Row],[sheet]]&amp;"'!$A$8:$T$42"),Table1[[#This Row],[r]],FALSE)),"",VLOOKUP(Table1[[#This Row],[item]],INDIRECT("'"&amp;Table1[[#This Row],[sheet]]&amp;"'!$A$8:$T$42"),Table1[[#This Row],[r]],FALSE))</f>
        <v>0</v>
      </c>
      <c r="AE3394" s="72" t="str">
        <f>IF(VLOOKUP(Table1[[#This Row],[sheet]],Prg!$A$7:$J$31,10,FALSE)="","",VLOOKUP(Table1[[#This Row],[sheet]],Prg!$A$7:$J$31,10,FALSE)*1)</f>
        <v/>
      </c>
      <c r="AF3394" s="72">
        <f>VLOOKUP(Table1[[#This Row],[sheet]],Prg!$A$7:$J$31,5,FALSE)</f>
        <v>0</v>
      </c>
      <c r="AG3394" s="72">
        <f>ROW()</f>
        <v>3394</v>
      </c>
    </row>
    <row r="3395" spans="24:33" hidden="1" x14ac:dyDescent="0.3">
      <c r="X3395" s="66">
        <v>19</v>
      </c>
      <c r="Y3395" s="66" t="s">
        <v>484</v>
      </c>
      <c r="Z3395" s="66" t="s">
        <v>471</v>
      </c>
      <c r="AA3395" s="66" t="str">
        <f>IF(OR(VLOOKUP(Table1[[#This Row],[sheet]],Prg!$A$7:$F$31,6,FALSE)=Prg!$O$2,VLOOKUP(Table1[[#This Row],[sheet]],Prg!$A$7:$F$31,6,FALSE)=Prg!$O$3),"Yes","No")</f>
        <v>No</v>
      </c>
      <c r="AB3395" s="66">
        <v>2026</v>
      </c>
      <c r="AC3395" s="72">
        <v>19</v>
      </c>
      <c r="AD3395" s="66">
        <f ca="1">IF(ISERROR(VLOOKUP(Table1[[#This Row],[item]],INDIRECT("'"&amp;Table1[[#This Row],[sheet]]&amp;"'!$A$8:$T$42"),Table1[[#This Row],[r]],FALSE)),"",VLOOKUP(Table1[[#This Row],[item]],INDIRECT("'"&amp;Table1[[#This Row],[sheet]]&amp;"'!$A$8:$T$42"),Table1[[#This Row],[r]],FALSE))</f>
        <v>0</v>
      </c>
      <c r="AE3395" s="72" t="str">
        <f>IF(VLOOKUP(Table1[[#This Row],[sheet]],Prg!$A$7:$J$31,10,FALSE)="","",VLOOKUP(Table1[[#This Row],[sheet]],Prg!$A$7:$J$31,10,FALSE)*1)</f>
        <v/>
      </c>
      <c r="AF3395" s="72">
        <f>VLOOKUP(Table1[[#This Row],[sheet]],Prg!$A$7:$J$31,5,FALSE)</f>
        <v>0</v>
      </c>
      <c r="AG3395" s="72">
        <f>ROW()</f>
        <v>3395</v>
      </c>
    </row>
    <row r="3396" spans="24:33" hidden="1" x14ac:dyDescent="0.3">
      <c r="X3396" s="66">
        <v>19</v>
      </c>
      <c r="Y3396" s="66" t="s">
        <v>485</v>
      </c>
      <c r="Z3396" s="66" t="s">
        <v>472</v>
      </c>
      <c r="AA3396" s="66" t="str">
        <f>IF(OR(VLOOKUP(Table1[[#This Row],[sheet]],Prg!$A$7:$F$31,6,FALSE)=Prg!$O$2,VLOOKUP(Table1[[#This Row],[sheet]],Prg!$A$7:$F$31,6,FALSE)=Prg!$O$3),"Yes","No")</f>
        <v>No</v>
      </c>
      <c r="AB3396" s="66">
        <v>2026</v>
      </c>
      <c r="AC3396" s="72">
        <v>19</v>
      </c>
      <c r="AD3396" s="66">
        <f ca="1">IF(ISERROR(VLOOKUP(Table1[[#This Row],[item]],INDIRECT("'"&amp;Table1[[#This Row],[sheet]]&amp;"'!$A$8:$T$42"),Table1[[#This Row],[r]],FALSE)),"",VLOOKUP(Table1[[#This Row],[item]],INDIRECT("'"&amp;Table1[[#This Row],[sheet]]&amp;"'!$A$8:$T$42"),Table1[[#This Row],[r]],FALSE))</f>
        <v>0</v>
      </c>
      <c r="AE3396" s="72" t="str">
        <f>IF(VLOOKUP(Table1[[#This Row],[sheet]],Prg!$A$7:$J$31,10,FALSE)="","",VLOOKUP(Table1[[#This Row],[sheet]],Prg!$A$7:$J$31,10,FALSE)*1)</f>
        <v/>
      </c>
      <c r="AF3396" s="72">
        <f>VLOOKUP(Table1[[#This Row],[sheet]],Prg!$A$7:$J$31,5,FALSE)</f>
        <v>0</v>
      </c>
      <c r="AG3396" s="72">
        <f>ROW()</f>
        <v>3396</v>
      </c>
    </row>
    <row r="3397" spans="24:33" hidden="1" x14ac:dyDescent="0.3">
      <c r="X3397" s="66">
        <v>19</v>
      </c>
      <c r="Y3397" s="66" t="s">
        <v>486</v>
      </c>
      <c r="Z3397" s="66" t="s">
        <v>31</v>
      </c>
      <c r="AA3397" s="66" t="str">
        <f>IF(OR(VLOOKUP(Table1[[#This Row],[sheet]],Prg!$A$7:$F$31,6,FALSE)=Prg!$O$2,VLOOKUP(Table1[[#This Row],[sheet]],Prg!$A$7:$F$31,6,FALSE)=Prg!$O$3),"Yes","No")</f>
        <v>No</v>
      </c>
      <c r="AB3397" s="66">
        <v>2026</v>
      </c>
      <c r="AC3397" s="72">
        <v>19</v>
      </c>
      <c r="AD3397" s="66">
        <f ca="1">IF(ISERROR(VLOOKUP(Table1[[#This Row],[item]],INDIRECT("'"&amp;Table1[[#This Row],[sheet]]&amp;"'!$A$8:$T$42"),Table1[[#This Row],[r]],FALSE)),"",VLOOKUP(Table1[[#This Row],[item]],INDIRECT("'"&amp;Table1[[#This Row],[sheet]]&amp;"'!$A$8:$T$42"),Table1[[#This Row],[r]],FALSE))</f>
        <v>0</v>
      </c>
      <c r="AE3397" s="72" t="str">
        <f>IF(VLOOKUP(Table1[[#This Row],[sheet]],Prg!$A$7:$J$31,10,FALSE)="","",VLOOKUP(Table1[[#This Row],[sheet]],Prg!$A$7:$J$31,10,FALSE)*1)</f>
        <v/>
      </c>
      <c r="AF3397" s="72">
        <f>VLOOKUP(Table1[[#This Row],[sheet]],Prg!$A$7:$J$31,5,FALSE)</f>
        <v>0</v>
      </c>
      <c r="AG3397" s="72">
        <f>ROW()</f>
        <v>3397</v>
      </c>
    </row>
    <row r="3398" spans="24:33" hidden="1" x14ac:dyDescent="0.3">
      <c r="X3398" s="66">
        <v>19</v>
      </c>
      <c r="Y3398" s="70" t="s">
        <v>487</v>
      </c>
      <c r="Z3398" s="70" t="s">
        <v>12</v>
      </c>
      <c r="AA3398" s="70" t="str">
        <f>IF(OR(VLOOKUP(Table1[[#This Row],[sheet]],Prg!$A$7:$F$31,6,FALSE)=Prg!$O$2,VLOOKUP(Table1[[#This Row],[sheet]],Prg!$A$7:$F$31,6,FALSE)=Prg!$O$3),"Yes","No")</f>
        <v>No</v>
      </c>
      <c r="AB3398" s="70" t="s">
        <v>2</v>
      </c>
      <c r="AC3398" s="72">
        <v>20</v>
      </c>
      <c r="AD3398" s="66">
        <f ca="1">IF(ISERROR(VLOOKUP(Table1[[#This Row],[item]],INDIRECT("'"&amp;Table1[[#This Row],[sheet]]&amp;"'!$A$8:$T$42"),Table1[[#This Row],[r]],FALSE)),"",VLOOKUP(Table1[[#This Row],[item]],INDIRECT("'"&amp;Table1[[#This Row],[sheet]]&amp;"'!$A$8:$T$42"),Table1[[#This Row],[r]],FALSE))</f>
        <v>0</v>
      </c>
      <c r="AE3398" s="72" t="str">
        <f>IF(VLOOKUP(Table1[[#This Row],[sheet]],Prg!$A$7:$J$31,10,FALSE)="","",VLOOKUP(Table1[[#This Row],[sheet]],Prg!$A$7:$J$31,10,FALSE)*1)</f>
        <v/>
      </c>
      <c r="AF3398" s="72">
        <f>VLOOKUP(Table1[[#This Row],[sheet]],Prg!$A$7:$J$31,5,FALSE)</f>
        <v>0</v>
      </c>
      <c r="AG3398" s="72">
        <f>ROW()</f>
        <v>3398</v>
      </c>
    </row>
    <row r="3399" spans="24:33" hidden="1" x14ac:dyDescent="0.3">
      <c r="X3399" s="66">
        <v>19</v>
      </c>
      <c r="Y3399" s="66" t="s">
        <v>488</v>
      </c>
      <c r="Z3399" s="66" t="s">
        <v>13</v>
      </c>
      <c r="AA3399" s="66" t="str">
        <f>IF(OR(VLOOKUP(Table1[[#This Row],[sheet]],Prg!$A$7:$F$31,6,FALSE)=Prg!$O$2,VLOOKUP(Table1[[#This Row],[sheet]],Prg!$A$7:$F$31,6,FALSE)=Prg!$O$3),"Yes","No")</f>
        <v>No</v>
      </c>
      <c r="AB3399" s="66" t="s">
        <v>2</v>
      </c>
      <c r="AC3399" s="72">
        <v>20</v>
      </c>
      <c r="AD3399" s="66">
        <f ca="1">IF(ISERROR(VLOOKUP(Table1[[#This Row],[item]],INDIRECT("'"&amp;Table1[[#This Row],[sheet]]&amp;"'!$A$8:$T$42"),Table1[[#This Row],[r]],FALSE)),"",VLOOKUP(Table1[[#This Row],[item]],INDIRECT("'"&amp;Table1[[#This Row],[sheet]]&amp;"'!$A$8:$T$42"),Table1[[#This Row],[r]],FALSE))</f>
        <v>0</v>
      </c>
      <c r="AE3399" s="72" t="str">
        <f>IF(VLOOKUP(Table1[[#This Row],[sheet]],Prg!$A$7:$J$31,10,FALSE)="","",VLOOKUP(Table1[[#This Row],[sheet]],Prg!$A$7:$J$31,10,FALSE)*1)</f>
        <v/>
      </c>
      <c r="AF3399" s="72">
        <f>VLOOKUP(Table1[[#This Row],[sheet]],Prg!$A$7:$J$31,5,FALSE)</f>
        <v>0</v>
      </c>
      <c r="AG3399" s="72">
        <f>ROW()</f>
        <v>3399</v>
      </c>
    </row>
    <row r="3400" spans="24:33" hidden="1" x14ac:dyDescent="0.3">
      <c r="X3400" s="66">
        <v>19</v>
      </c>
      <c r="Y3400" s="66" t="s">
        <v>489</v>
      </c>
      <c r="Z3400" s="66" t="s">
        <v>14</v>
      </c>
      <c r="AA3400" s="66" t="str">
        <f>IF(OR(VLOOKUP(Table1[[#This Row],[sheet]],Prg!$A$7:$F$31,6,FALSE)=Prg!$O$2,VLOOKUP(Table1[[#This Row],[sheet]],Prg!$A$7:$F$31,6,FALSE)=Prg!$O$3),"Yes","No")</f>
        <v>No</v>
      </c>
      <c r="AB3400" s="66" t="s">
        <v>2</v>
      </c>
      <c r="AC3400" s="72">
        <v>20</v>
      </c>
      <c r="AD3400" s="66">
        <f ca="1">IF(ISERROR(VLOOKUP(Table1[[#This Row],[item]],INDIRECT("'"&amp;Table1[[#This Row],[sheet]]&amp;"'!$A$8:$T$42"),Table1[[#This Row],[r]],FALSE)),"",VLOOKUP(Table1[[#This Row],[item]],INDIRECT("'"&amp;Table1[[#This Row],[sheet]]&amp;"'!$A$8:$T$42"),Table1[[#This Row],[r]],FALSE))</f>
        <v>0</v>
      </c>
      <c r="AE3400" s="72" t="str">
        <f>IF(VLOOKUP(Table1[[#This Row],[sheet]],Prg!$A$7:$J$31,10,FALSE)="","",VLOOKUP(Table1[[#This Row],[sheet]],Prg!$A$7:$J$31,10,FALSE)*1)</f>
        <v/>
      </c>
      <c r="AF3400" s="72">
        <f>VLOOKUP(Table1[[#This Row],[sheet]],Prg!$A$7:$J$31,5,FALSE)</f>
        <v>0</v>
      </c>
      <c r="AG3400" s="72">
        <f>ROW()</f>
        <v>3400</v>
      </c>
    </row>
    <row r="3401" spans="24:33" hidden="1" x14ac:dyDescent="0.3">
      <c r="X3401" s="66">
        <v>19</v>
      </c>
      <c r="Y3401" s="66" t="s">
        <v>490</v>
      </c>
      <c r="Z3401" s="66" t="s">
        <v>464</v>
      </c>
      <c r="AA3401" s="66" t="str">
        <f>IF(OR(VLOOKUP(Table1[[#This Row],[sheet]],Prg!$A$7:$F$31,6,FALSE)=Prg!$O$2,VLOOKUP(Table1[[#This Row],[sheet]],Prg!$A$7:$F$31,6,FALSE)=Prg!$O$3),"Yes","No")</f>
        <v>No</v>
      </c>
      <c r="AB3401" s="66" t="s">
        <v>2</v>
      </c>
      <c r="AC3401" s="72">
        <v>20</v>
      </c>
      <c r="AD3401" s="66">
        <f ca="1">IF(ISERROR(VLOOKUP(Table1[[#This Row],[item]],INDIRECT("'"&amp;Table1[[#This Row],[sheet]]&amp;"'!$A$8:$T$42"),Table1[[#This Row],[r]],FALSE)),"",VLOOKUP(Table1[[#This Row],[item]],INDIRECT("'"&amp;Table1[[#This Row],[sheet]]&amp;"'!$A$8:$T$42"),Table1[[#This Row],[r]],FALSE))</f>
        <v>0</v>
      </c>
      <c r="AE3401" s="72" t="str">
        <f>IF(VLOOKUP(Table1[[#This Row],[sheet]],Prg!$A$7:$J$31,10,FALSE)="","",VLOOKUP(Table1[[#This Row],[sheet]],Prg!$A$7:$J$31,10,FALSE)*1)</f>
        <v/>
      </c>
      <c r="AF3401" s="72">
        <f>VLOOKUP(Table1[[#This Row],[sheet]],Prg!$A$7:$J$31,5,FALSE)</f>
        <v>0</v>
      </c>
      <c r="AG3401" s="72">
        <f>ROW()</f>
        <v>3401</v>
      </c>
    </row>
    <row r="3402" spans="24:33" hidden="1" x14ac:dyDescent="0.3">
      <c r="X3402" s="66">
        <v>19</v>
      </c>
      <c r="Y3402" s="66" t="s">
        <v>491</v>
      </c>
      <c r="Z3402" s="66" t="s">
        <v>15</v>
      </c>
      <c r="AA3402" s="66" t="str">
        <f>IF(OR(VLOOKUP(Table1[[#This Row],[sheet]],Prg!$A$7:$F$31,6,FALSE)=Prg!$O$2,VLOOKUP(Table1[[#This Row],[sheet]],Prg!$A$7:$F$31,6,FALSE)=Prg!$O$3),"Yes","No")</f>
        <v>No</v>
      </c>
      <c r="AB3402" s="66" t="s">
        <v>2</v>
      </c>
      <c r="AC3402" s="72">
        <v>20</v>
      </c>
      <c r="AD3402" s="66">
        <f ca="1">IF(ISERROR(VLOOKUP(Table1[[#This Row],[item]],INDIRECT("'"&amp;Table1[[#This Row],[sheet]]&amp;"'!$A$8:$T$42"),Table1[[#This Row],[r]],FALSE)),"",VLOOKUP(Table1[[#This Row],[item]],INDIRECT("'"&amp;Table1[[#This Row],[sheet]]&amp;"'!$A$8:$T$42"),Table1[[#This Row],[r]],FALSE))</f>
        <v>0</v>
      </c>
      <c r="AE3402" s="72" t="str">
        <f>IF(VLOOKUP(Table1[[#This Row],[sheet]],Prg!$A$7:$J$31,10,FALSE)="","",VLOOKUP(Table1[[#This Row],[sheet]],Prg!$A$7:$J$31,10,FALSE)*1)</f>
        <v/>
      </c>
      <c r="AF3402" s="72">
        <f>VLOOKUP(Table1[[#This Row],[sheet]],Prg!$A$7:$J$31,5,FALSE)</f>
        <v>0</v>
      </c>
      <c r="AG3402" s="72">
        <f>ROW()</f>
        <v>3402</v>
      </c>
    </row>
    <row r="3403" spans="24:33" hidden="1" x14ac:dyDescent="0.3">
      <c r="X3403" s="66">
        <v>19</v>
      </c>
      <c r="Y3403" s="66" t="s">
        <v>492</v>
      </c>
      <c r="Z3403" s="66" t="s">
        <v>16</v>
      </c>
      <c r="AA3403" s="66" t="str">
        <f>IF(OR(VLOOKUP(Table1[[#This Row],[sheet]],Prg!$A$7:$F$31,6,FALSE)=Prg!$O$2,VLOOKUP(Table1[[#This Row],[sheet]],Prg!$A$7:$F$31,6,FALSE)=Prg!$O$3),"Yes","No")</f>
        <v>No</v>
      </c>
      <c r="AB3403" s="66" t="s">
        <v>2</v>
      </c>
      <c r="AC3403" s="72">
        <v>20</v>
      </c>
      <c r="AD3403" s="66">
        <f ca="1">IF(ISERROR(VLOOKUP(Table1[[#This Row],[item]],INDIRECT("'"&amp;Table1[[#This Row],[sheet]]&amp;"'!$A$8:$T$42"),Table1[[#This Row],[r]],FALSE)),"",VLOOKUP(Table1[[#This Row],[item]],INDIRECT("'"&amp;Table1[[#This Row],[sheet]]&amp;"'!$A$8:$T$42"),Table1[[#This Row],[r]],FALSE))</f>
        <v>0</v>
      </c>
      <c r="AE3403" s="72" t="str">
        <f>IF(VLOOKUP(Table1[[#This Row],[sheet]],Prg!$A$7:$J$31,10,FALSE)="","",VLOOKUP(Table1[[#This Row],[sheet]],Prg!$A$7:$J$31,10,FALSE)*1)</f>
        <v/>
      </c>
      <c r="AF3403" s="72">
        <f>VLOOKUP(Table1[[#This Row],[sheet]],Prg!$A$7:$J$31,5,FALSE)</f>
        <v>0</v>
      </c>
      <c r="AG3403" s="72">
        <f>ROW()</f>
        <v>3403</v>
      </c>
    </row>
    <row r="3404" spans="24:33" hidden="1" x14ac:dyDescent="0.3">
      <c r="X3404" s="66">
        <v>19</v>
      </c>
      <c r="Y3404" s="66" t="s">
        <v>493</v>
      </c>
      <c r="Z3404" s="66" t="s">
        <v>17</v>
      </c>
      <c r="AA3404" s="66" t="str">
        <f>IF(OR(VLOOKUP(Table1[[#This Row],[sheet]],Prg!$A$7:$F$31,6,FALSE)=Prg!$O$2,VLOOKUP(Table1[[#This Row],[sheet]],Prg!$A$7:$F$31,6,FALSE)=Prg!$O$3),"Yes","No")</f>
        <v>No</v>
      </c>
      <c r="AB3404" s="66" t="s">
        <v>2</v>
      </c>
      <c r="AC3404" s="72">
        <v>20</v>
      </c>
      <c r="AD3404" s="66">
        <f ca="1">IF(ISERROR(VLOOKUP(Table1[[#This Row],[item]],INDIRECT("'"&amp;Table1[[#This Row],[sheet]]&amp;"'!$A$8:$T$42"),Table1[[#This Row],[r]],FALSE)),"",VLOOKUP(Table1[[#This Row],[item]],INDIRECT("'"&amp;Table1[[#This Row],[sheet]]&amp;"'!$A$8:$T$42"),Table1[[#This Row],[r]],FALSE))</f>
        <v>0</v>
      </c>
      <c r="AE3404" s="72" t="str">
        <f>IF(VLOOKUP(Table1[[#This Row],[sheet]],Prg!$A$7:$J$31,10,FALSE)="","",VLOOKUP(Table1[[#This Row],[sheet]],Prg!$A$7:$J$31,10,FALSE)*1)</f>
        <v/>
      </c>
      <c r="AF3404" s="72">
        <f>VLOOKUP(Table1[[#This Row],[sheet]],Prg!$A$7:$J$31,5,FALSE)</f>
        <v>0</v>
      </c>
      <c r="AG3404" s="72">
        <f>ROW()</f>
        <v>3404</v>
      </c>
    </row>
    <row r="3405" spans="24:33" hidden="1" x14ac:dyDescent="0.3">
      <c r="X3405" s="66">
        <v>19</v>
      </c>
      <c r="Y3405" s="66" t="s">
        <v>494</v>
      </c>
      <c r="Z3405" s="66" t="s">
        <v>465</v>
      </c>
      <c r="AA3405" s="66" t="str">
        <f>IF(OR(VLOOKUP(Table1[[#This Row],[sheet]],Prg!$A$7:$F$31,6,FALSE)=Prg!$O$2,VLOOKUP(Table1[[#This Row],[sheet]],Prg!$A$7:$F$31,6,FALSE)=Prg!$O$3),"Yes","No")</f>
        <v>No</v>
      </c>
      <c r="AB3405" s="66" t="s">
        <v>2</v>
      </c>
      <c r="AC3405" s="72">
        <v>20</v>
      </c>
      <c r="AD3405" s="66">
        <f ca="1">IF(ISERROR(VLOOKUP(Table1[[#This Row],[item]],INDIRECT("'"&amp;Table1[[#This Row],[sheet]]&amp;"'!$A$8:$T$42"),Table1[[#This Row],[r]],FALSE)),"",VLOOKUP(Table1[[#This Row],[item]],INDIRECT("'"&amp;Table1[[#This Row],[sheet]]&amp;"'!$A$8:$T$42"),Table1[[#This Row],[r]],FALSE))</f>
        <v>0</v>
      </c>
      <c r="AE3405" s="72" t="str">
        <f>IF(VLOOKUP(Table1[[#This Row],[sheet]],Prg!$A$7:$J$31,10,FALSE)="","",VLOOKUP(Table1[[#This Row],[sheet]],Prg!$A$7:$J$31,10,FALSE)*1)</f>
        <v/>
      </c>
      <c r="AF3405" s="72">
        <f>VLOOKUP(Table1[[#This Row],[sheet]],Prg!$A$7:$J$31,5,FALSE)</f>
        <v>0</v>
      </c>
      <c r="AG3405" s="72">
        <f>ROW()</f>
        <v>3405</v>
      </c>
    </row>
    <row r="3406" spans="24:33" hidden="1" x14ac:dyDescent="0.3">
      <c r="X3406" s="66">
        <v>19</v>
      </c>
      <c r="Y3406" s="66" t="s">
        <v>495</v>
      </c>
      <c r="Z3406" s="66" t="s">
        <v>18</v>
      </c>
      <c r="AA3406" s="66" t="str">
        <f>IF(OR(VLOOKUP(Table1[[#This Row],[sheet]],Prg!$A$7:$F$31,6,FALSE)=Prg!$O$2,VLOOKUP(Table1[[#This Row],[sheet]],Prg!$A$7:$F$31,6,FALSE)=Prg!$O$3),"Yes","No")</f>
        <v>No</v>
      </c>
      <c r="AB3406" s="66" t="s">
        <v>2</v>
      </c>
      <c r="AC3406" s="72">
        <v>20</v>
      </c>
      <c r="AD3406" s="66">
        <f ca="1">IF(ISERROR(VLOOKUP(Table1[[#This Row],[item]],INDIRECT("'"&amp;Table1[[#This Row],[sheet]]&amp;"'!$A$8:$T$42"),Table1[[#This Row],[r]],FALSE)),"",VLOOKUP(Table1[[#This Row],[item]],INDIRECT("'"&amp;Table1[[#This Row],[sheet]]&amp;"'!$A$8:$T$42"),Table1[[#This Row],[r]],FALSE))</f>
        <v>0</v>
      </c>
      <c r="AE3406" s="72" t="str">
        <f>IF(VLOOKUP(Table1[[#This Row],[sheet]],Prg!$A$7:$J$31,10,FALSE)="","",VLOOKUP(Table1[[#This Row],[sheet]],Prg!$A$7:$J$31,10,FALSE)*1)</f>
        <v/>
      </c>
      <c r="AF3406" s="72">
        <f>VLOOKUP(Table1[[#This Row],[sheet]],Prg!$A$7:$J$31,5,FALSE)</f>
        <v>0</v>
      </c>
      <c r="AG3406" s="72">
        <f>ROW()</f>
        <v>3406</v>
      </c>
    </row>
    <row r="3407" spans="24:33" hidden="1" x14ac:dyDescent="0.3">
      <c r="X3407" s="66">
        <v>19</v>
      </c>
      <c r="Y3407" s="66" t="s">
        <v>496</v>
      </c>
      <c r="Z3407" s="66" t="s">
        <v>19</v>
      </c>
      <c r="AA3407" s="66" t="str">
        <f>IF(OR(VLOOKUP(Table1[[#This Row],[sheet]],Prg!$A$7:$F$31,6,FALSE)=Prg!$O$2,VLOOKUP(Table1[[#This Row],[sheet]],Prg!$A$7:$F$31,6,FALSE)=Prg!$O$3),"Yes","No")</f>
        <v>No</v>
      </c>
      <c r="AB3407" s="66" t="s">
        <v>2</v>
      </c>
      <c r="AC3407" s="72">
        <v>20</v>
      </c>
      <c r="AD3407" s="66">
        <f ca="1">IF(ISERROR(VLOOKUP(Table1[[#This Row],[item]],INDIRECT("'"&amp;Table1[[#This Row],[sheet]]&amp;"'!$A$8:$T$42"),Table1[[#This Row],[r]],FALSE)),"",VLOOKUP(Table1[[#This Row],[item]],INDIRECT("'"&amp;Table1[[#This Row],[sheet]]&amp;"'!$A$8:$T$42"),Table1[[#This Row],[r]],FALSE))</f>
        <v>0</v>
      </c>
      <c r="AE3407" s="72" t="str">
        <f>IF(VLOOKUP(Table1[[#This Row],[sheet]],Prg!$A$7:$J$31,10,FALSE)="","",VLOOKUP(Table1[[#This Row],[sheet]],Prg!$A$7:$J$31,10,FALSE)*1)</f>
        <v/>
      </c>
      <c r="AF3407" s="72">
        <f>VLOOKUP(Table1[[#This Row],[sheet]],Prg!$A$7:$J$31,5,FALSE)</f>
        <v>0</v>
      </c>
      <c r="AG3407" s="72">
        <f>ROW()</f>
        <v>3407</v>
      </c>
    </row>
    <row r="3408" spans="24:33" hidden="1" x14ac:dyDescent="0.3">
      <c r="X3408" s="66">
        <v>19</v>
      </c>
      <c r="Y3408" s="66" t="s">
        <v>497</v>
      </c>
      <c r="Z3408" s="66" t="s">
        <v>20</v>
      </c>
      <c r="AA3408" s="66" t="str">
        <f>IF(OR(VLOOKUP(Table1[[#This Row],[sheet]],Prg!$A$7:$F$31,6,FALSE)=Prg!$O$2,VLOOKUP(Table1[[#This Row],[sheet]],Prg!$A$7:$F$31,6,FALSE)=Prg!$O$3),"Yes","No")</f>
        <v>No</v>
      </c>
      <c r="AB3408" s="66" t="s">
        <v>2</v>
      </c>
      <c r="AC3408" s="72">
        <v>20</v>
      </c>
      <c r="AD3408" s="66">
        <f ca="1">IF(ISERROR(VLOOKUP(Table1[[#This Row],[item]],INDIRECT("'"&amp;Table1[[#This Row],[sheet]]&amp;"'!$A$8:$T$42"),Table1[[#This Row],[r]],FALSE)),"",VLOOKUP(Table1[[#This Row],[item]],INDIRECT("'"&amp;Table1[[#This Row],[sheet]]&amp;"'!$A$8:$T$42"),Table1[[#This Row],[r]],FALSE))</f>
        <v>0</v>
      </c>
      <c r="AE3408" s="72" t="str">
        <f>IF(VLOOKUP(Table1[[#This Row],[sheet]],Prg!$A$7:$J$31,10,FALSE)="","",VLOOKUP(Table1[[#This Row],[sheet]],Prg!$A$7:$J$31,10,FALSE)*1)</f>
        <v/>
      </c>
      <c r="AF3408" s="72">
        <f>VLOOKUP(Table1[[#This Row],[sheet]],Prg!$A$7:$J$31,5,FALSE)</f>
        <v>0</v>
      </c>
      <c r="AG3408" s="72">
        <f>ROW()</f>
        <v>3408</v>
      </c>
    </row>
    <row r="3409" spans="24:33" hidden="1" x14ac:dyDescent="0.3">
      <c r="X3409" s="66">
        <v>19</v>
      </c>
      <c r="Y3409" s="66" t="s">
        <v>498</v>
      </c>
      <c r="Z3409" s="66" t="s">
        <v>466</v>
      </c>
      <c r="AA3409" s="66" t="str">
        <f>IF(OR(VLOOKUP(Table1[[#This Row],[sheet]],Prg!$A$7:$F$31,6,FALSE)=Prg!$O$2,VLOOKUP(Table1[[#This Row],[sheet]],Prg!$A$7:$F$31,6,FALSE)=Prg!$O$3),"Yes","No")</f>
        <v>No</v>
      </c>
      <c r="AB3409" s="66" t="s">
        <v>2</v>
      </c>
      <c r="AC3409" s="72">
        <v>20</v>
      </c>
      <c r="AD3409" s="66">
        <f ca="1">IF(ISERROR(VLOOKUP(Table1[[#This Row],[item]],INDIRECT("'"&amp;Table1[[#This Row],[sheet]]&amp;"'!$A$8:$T$42"),Table1[[#This Row],[r]],FALSE)),"",VLOOKUP(Table1[[#This Row],[item]],INDIRECT("'"&amp;Table1[[#This Row],[sheet]]&amp;"'!$A$8:$T$42"),Table1[[#This Row],[r]],FALSE))</f>
        <v>0</v>
      </c>
      <c r="AE3409" s="72" t="str">
        <f>IF(VLOOKUP(Table1[[#This Row],[sheet]],Prg!$A$7:$J$31,10,FALSE)="","",VLOOKUP(Table1[[#This Row],[sheet]],Prg!$A$7:$J$31,10,FALSE)*1)</f>
        <v/>
      </c>
      <c r="AF3409" s="72">
        <f>VLOOKUP(Table1[[#This Row],[sheet]],Prg!$A$7:$J$31,5,FALSE)</f>
        <v>0</v>
      </c>
      <c r="AG3409" s="72">
        <f>ROW()</f>
        <v>3409</v>
      </c>
    </row>
    <row r="3410" spans="24:33" hidden="1" x14ac:dyDescent="0.3">
      <c r="X3410" s="66">
        <v>19</v>
      </c>
      <c r="Y3410" s="66" t="s">
        <v>499</v>
      </c>
      <c r="Z3410" s="66" t="s">
        <v>21</v>
      </c>
      <c r="AA3410" s="66" t="str">
        <f>IF(OR(VLOOKUP(Table1[[#This Row],[sheet]],Prg!$A$7:$F$31,6,FALSE)=Prg!$O$2,VLOOKUP(Table1[[#This Row],[sheet]],Prg!$A$7:$F$31,6,FALSE)=Prg!$O$3),"Yes","No")</f>
        <v>No</v>
      </c>
      <c r="AB3410" s="66" t="s">
        <v>2</v>
      </c>
      <c r="AC3410" s="72">
        <v>20</v>
      </c>
      <c r="AD3410" s="66">
        <f ca="1">IF(ISERROR(VLOOKUP(Table1[[#This Row],[item]],INDIRECT("'"&amp;Table1[[#This Row],[sheet]]&amp;"'!$A$8:$T$42"),Table1[[#This Row],[r]],FALSE)),"",VLOOKUP(Table1[[#This Row],[item]],INDIRECT("'"&amp;Table1[[#This Row],[sheet]]&amp;"'!$A$8:$T$42"),Table1[[#This Row],[r]],FALSE))</f>
        <v>0</v>
      </c>
      <c r="AE3410" s="72" t="str">
        <f>IF(VLOOKUP(Table1[[#This Row],[sheet]],Prg!$A$7:$J$31,10,FALSE)="","",VLOOKUP(Table1[[#This Row],[sheet]],Prg!$A$7:$J$31,10,FALSE)*1)</f>
        <v/>
      </c>
      <c r="AF3410" s="72">
        <f>VLOOKUP(Table1[[#This Row],[sheet]],Prg!$A$7:$J$31,5,FALSE)</f>
        <v>0</v>
      </c>
      <c r="AG3410" s="72">
        <f>ROW()</f>
        <v>3410</v>
      </c>
    </row>
    <row r="3411" spans="24:33" hidden="1" x14ac:dyDescent="0.3">
      <c r="X3411" s="66">
        <v>19</v>
      </c>
      <c r="Y3411" s="66" t="s">
        <v>500</v>
      </c>
      <c r="Z3411" s="66" t="s">
        <v>22</v>
      </c>
      <c r="AA3411" s="66" t="str">
        <f>IF(OR(VLOOKUP(Table1[[#This Row],[sheet]],Prg!$A$7:$F$31,6,FALSE)=Prg!$O$2,VLOOKUP(Table1[[#This Row],[sheet]],Prg!$A$7:$F$31,6,FALSE)=Prg!$O$3),"Yes","No")</f>
        <v>No</v>
      </c>
      <c r="AB3411" s="66" t="s">
        <v>2</v>
      </c>
      <c r="AC3411" s="72">
        <v>20</v>
      </c>
      <c r="AD3411" s="66">
        <f ca="1">IF(ISERROR(VLOOKUP(Table1[[#This Row],[item]],INDIRECT("'"&amp;Table1[[#This Row],[sheet]]&amp;"'!$A$8:$T$42"),Table1[[#This Row],[r]],FALSE)),"",VLOOKUP(Table1[[#This Row],[item]],INDIRECT("'"&amp;Table1[[#This Row],[sheet]]&amp;"'!$A$8:$T$42"),Table1[[#This Row],[r]],FALSE))</f>
        <v>0</v>
      </c>
      <c r="AE3411" s="72" t="str">
        <f>IF(VLOOKUP(Table1[[#This Row],[sheet]],Prg!$A$7:$J$31,10,FALSE)="","",VLOOKUP(Table1[[#This Row],[sheet]],Prg!$A$7:$J$31,10,FALSE)*1)</f>
        <v/>
      </c>
      <c r="AF3411" s="72">
        <f>VLOOKUP(Table1[[#This Row],[sheet]],Prg!$A$7:$J$31,5,FALSE)</f>
        <v>0</v>
      </c>
      <c r="AG3411" s="72">
        <f>ROW()</f>
        <v>3411</v>
      </c>
    </row>
    <row r="3412" spans="24:33" hidden="1" x14ac:dyDescent="0.3">
      <c r="X3412" s="66">
        <v>19</v>
      </c>
      <c r="Y3412" s="66" t="s">
        <v>501</v>
      </c>
      <c r="Z3412" s="66" t="s">
        <v>23</v>
      </c>
      <c r="AA3412" s="66" t="str">
        <f>IF(OR(VLOOKUP(Table1[[#This Row],[sheet]],Prg!$A$7:$F$31,6,FALSE)=Prg!$O$2,VLOOKUP(Table1[[#This Row],[sheet]],Prg!$A$7:$F$31,6,FALSE)=Prg!$O$3),"Yes","No")</f>
        <v>No</v>
      </c>
      <c r="AB3412" s="66" t="s">
        <v>2</v>
      </c>
      <c r="AC3412" s="72">
        <v>20</v>
      </c>
      <c r="AD3412" s="66">
        <f ca="1">IF(ISERROR(VLOOKUP(Table1[[#This Row],[item]],INDIRECT("'"&amp;Table1[[#This Row],[sheet]]&amp;"'!$A$8:$T$42"),Table1[[#This Row],[r]],FALSE)),"",VLOOKUP(Table1[[#This Row],[item]],INDIRECT("'"&amp;Table1[[#This Row],[sheet]]&amp;"'!$A$8:$T$42"),Table1[[#This Row],[r]],FALSE))</f>
        <v>0</v>
      </c>
      <c r="AE3412" s="72" t="str">
        <f>IF(VLOOKUP(Table1[[#This Row],[sheet]],Prg!$A$7:$J$31,10,FALSE)="","",VLOOKUP(Table1[[#This Row],[sheet]],Prg!$A$7:$J$31,10,FALSE)*1)</f>
        <v/>
      </c>
      <c r="AF3412" s="72">
        <f>VLOOKUP(Table1[[#This Row],[sheet]],Prg!$A$7:$J$31,5,FALSE)</f>
        <v>0</v>
      </c>
      <c r="AG3412" s="72">
        <f>ROW()</f>
        <v>3412</v>
      </c>
    </row>
    <row r="3413" spans="24:33" hidden="1" x14ac:dyDescent="0.3">
      <c r="X3413" s="66">
        <v>19</v>
      </c>
      <c r="Y3413" s="66" t="s">
        <v>502</v>
      </c>
      <c r="Z3413" s="66" t="s">
        <v>467</v>
      </c>
      <c r="AA3413" s="66" t="str">
        <f>IF(OR(VLOOKUP(Table1[[#This Row],[sheet]],Prg!$A$7:$F$31,6,FALSE)=Prg!$O$2,VLOOKUP(Table1[[#This Row],[sheet]],Prg!$A$7:$F$31,6,FALSE)=Prg!$O$3),"Yes","No")</f>
        <v>No</v>
      </c>
      <c r="AB3413" s="66" t="s">
        <v>2</v>
      </c>
      <c r="AC3413" s="72">
        <v>20</v>
      </c>
      <c r="AD3413" s="66">
        <f ca="1">IF(ISERROR(VLOOKUP(Table1[[#This Row],[item]],INDIRECT("'"&amp;Table1[[#This Row],[sheet]]&amp;"'!$A$8:$T$42"),Table1[[#This Row],[r]],FALSE)),"",VLOOKUP(Table1[[#This Row],[item]],INDIRECT("'"&amp;Table1[[#This Row],[sheet]]&amp;"'!$A$8:$T$42"),Table1[[#This Row],[r]],FALSE))</f>
        <v>0</v>
      </c>
      <c r="AE3413" s="72" t="str">
        <f>IF(VLOOKUP(Table1[[#This Row],[sheet]],Prg!$A$7:$J$31,10,FALSE)="","",VLOOKUP(Table1[[#This Row],[sheet]],Prg!$A$7:$J$31,10,FALSE)*1)</f>
        <v/>
      </c>
      <c r="AF3413" s="72">
        <f>VLOOKUP(Table1[[#This Row],[sheet]],Prg!$A$7:$J$31,5,FALSE)</f>
        <v>0</v>
      </c>
      <c r="AG3413" s="72">
        <f>ROW()</f>
        <v>3413</v>
      </c>
    </row>
    <row r="3414" spans="24:33" hidden="1" x14ac:dyDescent="0.3">
      <c r="X3414" s="66">
        <v>19</v>
      </c>
      <c r="Y3414" s="66" t="s">
        <v>473</v>
      </c>
      <c r="Z3414" s="66" t="s">
        <v>1</v>
      </c>
      <c r="AA3414" s="66" t="str">
        <f>IF(OR(VLOOKUP(Table1[[#This Row],[sheet]],Prg!$A$7:$F$31,6,FALSE)=Prg!$O$2,VLOOKUP(Table1[[#This Row],[sheet]],Prg!$A$7:$F$31,6,FALSE)=Prg!$O$3),"Yes","No")</f>
        <v>No</v>
      </c>
      <c r="AB3414" s="66" t="s">
        <v>2</v>
      </c>
      <c r="AC3414" s="72">
        <v>20</v>
      </c>
      <c r="AD3414" s="66">
        <f ca="1">IF(ISERROR(VLOOKUP(Table1[[#This Row],[item]],INDIRECT("'"&amp;Table1[[#This Row],[sheet]]&amp;"'!$A$8:$T$42"),Table1[[#This Row],[r]],FALSE)),"",VLOOKUP(Table1[[#This Row],[item]],INDIRECT("'"&amp;Table1[[#This Row],[sheet]]&amp;"'!$A$8:$T$42"),Table1[[#This Row],[r]],FALSE))</f>
        <v>0</v>
      </c>
      <c r="AE3414" s="72" t="str">
        <f>IF(VLOOKUP(Table1[[#This Row],[sheet]],Prg!$A$7:$J$31,10,FALSE)="","",VLOOKUP(Table1[[#This Row],[sheet]],Prg!$A$7:$J$31,10,FALSE)*1)</f>
        <v/>
      </c>
      <c r="AF3414" s="72">
        <f>VLOOKUP(Table1[[#This Row],[sheet]],Prg!$A$7:$J$31,5,FALSE)</f>
        <v>0</v>
      </c>
      <c r="AG3414" s="72">
        <f>ROW()</f>
        <v>3414</v>
      </c>
    </row>
    <row r="3415" spans="24:33" hidden="1" x14ac:dyDescent="0.3">
      <c r="X3415" s="66">
        <v>19</v>
      </c>
      <c r="Y3415" s="66" t="s">
        <v>474</v>
      </c>
      <c r="Z3415" s="66" t="s">
        <v>24</v>
      </c>
      <c r="AA3415" s="66" t="str">
        <f>IF(OR(VLOOKUP(Table1[[#This Row],[sheet]],Prg!$A$7:$F$31,6,FALSE)=Prg!$O$2,VLOOKUP(Table1[[#This Row],[sheet]],Prg!$A$7:$F$31,6,FALSE)=Prg!$O$3),"Yes","No")</f>
        <v>No</v>
      </c>
      <c r="AB3415" s="66" t="s">
        <v>2</v>
      </c>
      <c r="AC3415" s="72">
        <v>20</v>
      </c>
      <c r="AD3415" s="66">
        <f ca="1">IF(ISERROR(VLOOKUP(Table1[[#This Row],[item]],INDIRECT("'"&amp;Table1[[#This Row],[sheet]]&amp;"'!$A$8:$T$42"),Table1[[#This Row],[r]],FALSE)),"",VLOOKUP(Table1[[#This Row],[item]],INDIRECT("'"&amp;Table1[[#This Row],[sheet]]&amp;"'!$A$8:$T$42"),Table1[[#This Row],[r]],FALSE))</f>
        <v>0</v>
      </c>
      <c r="AE3415" s="72" t="str">
        <f>IF(VLOOKUP(Table1[[#This Row],[sheet]],Prg!$A$7:$J$31,10,FALSE)="","",VLOOKUP(Table1[[#This Row],[sheet]],Prg!$A$7:$J$31,10,FALSE)*1)</f>
        <v/>
      </c>
      <c r="AF3415" s="72">
        <f>VLOOKUP(Table1[[#This Row],[sheet]],Prg!$A$7:$J$31,5,FALSE)</f>
        <v>0</v>
      </c>
      <c r="AG3415" s="72">
        <f>ROW()</f>
        <v>3415</v>
      </c>
    </row>
    <row r="3416" spans="24:33" hidden="1" x14ac:dyDescent="0.3">
      <c r="X3416" s="66">
        <v>19</v>
      </c>
      <c r="Y3416" s="66" t="s">
        <v>477</v>
      </c>
      <c r="Z3416" s="66" t="s">
        <v>25</v>
      </c>
      <c r="AA3416" s="66" t="str">
        <f>IF(OR(VLOOKUP(Table1[[#This Row],[sheet]],Prg!$A$7:$F$31,6,FALSE)=Prg!$O$2,VLOOKUP(Table1[[#This Row],[sheet]],Prg!$A$7:$F$31,6,FALSE)=Prg!$O$3),"Yes","No")</f>
        <v>No</v>
      </c>
      <c r="AB3416" s="66" t="s">
        <v>2</v>
      </c>
      <c r="AC3416" s="72">
        <v>20</v>
      </c>
      <c r="AD3416" s="66">
        <f ca="1">IF(ISERROR(VLOOKUP(Table1[[#This Row],[item]],INDIRECT("'"&amp;Table1[[#This Row],[sheet]]&amp;"'!$A$8:$T$42"),Table1[[#This Row],[r]],FALSE)),"",VLOOKUP(Table1[[#This Row],[item]],INDIRECT("'"&amp;Table1[[#This Row],[sheet]]&amp;"'!$A$8:$T$42"),Table1[[#This Row],[r]],FALSE))</f>
        <v>0</v>
      </c>
      <c r="AE3416" s="72" t="str">
        <f>IF(VLOOKUP(Table1[[#This Row],[sheet]],Prg!$A$7:$J$31,10,FALSE)="","",VLOOKUP(Table1[[#This Row],[sheet]],Prg!$A$7:$J$31,10,FALSE)*1)</f>
        <v/>
      </c>
      <c r="AF3416" s="72">
        <f>VLOOKUP(Table1[[#This Row],[sheet]],Prg!$A$7:$J$31,5,FALSE)</f>
        <v>0</v>
      </c>
      <c r="AG3416" s="72">
        <f>ROW()</f>
        <v>3416</v>
      </c>
    </row>
    <row r="3417" spans="24:33" hidden="1" x14ac:dyDescent="0.3">
      <c r="X3417" s="66">
        <v>19</v>
      </c>
      <c r="Y3417" s="66" t="s">
        <v>478</v>
      </c>
      <c r="Z3417" s="66" t="s">
        <v>26</v>
      </c>
      <c r="AA3417" s="66" t="str">
        <f>IF(OR(VLOOKUP(Table1[[#This Row],[sheet]],Prg!$A$7:$F$31,6,FALSE)=Prg!$O$2,VLOOKUP(Table1[[#This Row],[sheet]],Prg!$A$7:$F$31,6,FALSE)=Prg!$O$3),"Yes","No")</f>
        <v>No</v>
      </c>
      <c r="AB3417" s="66" t="s">
        <v>2</v>
      </c>
      <c r="AC3417" s="72">
        <v>20</v>
      </c>
      <c r="AD3417" s="66">
        <f ca="1">IF(ISERROR(VLOOKUP(Table1[[#This Row],[item]],INDIRECT("'"&amp;Table1[[#This Row],[sheet]]&amp;"'!$A$8:$T$42"),Table1[[#This Row],[r]],FALSE)),"",VLOOKUP(Table1[[#This Row],[item]],INDIRECT("'"&amp;Table1[[#This Row],[sheet]]&amp;"'!$A$8:$T$42"),Table1[[#This Row],[r]],FALSE))</f>
        <v>0</v>
      </c>
      <c r="AE3417" s="72" t="str">
        <f>IF(VLOOKUP(Table1[[#This Row],[sheet]],Prg!$A$7:$J$31,10,FALSE)="","",VLOOKUP(Table1[[#This Row],[sheet]],Prg!$A$7:$J$31,10,FALSE)*1)</f>
        <v/>
      </c>
      <c r="AF3417" s="72">
        <f>VLOOKUP(Table1[[#This Row],[sheet]],Prg!$A$7:$J$31,5,FALSE)</f>
        <v>0</v>
      </c>
      <c r="AG3417" s="72">
        <f>ROW()</f>
        <v>3417</v>
      </c>
    </row>
    <row r="3418" spans="24:33" hidden="1" x14ac:dyDescent="0.3">
      <c r="X3418" s="66">
        <v>19</v>
      </c>
      <c r="Y3418" s="66" t="s">
        <v>479</v>
      </c>
      <c r="Z3418" s="66" t="s">
        <v>27</v>
      </c>
      <c r="AA3418" s="66" t="str">
        <f>IF(OR(VLOOKUP(Table1[[#This Row],[sheet]],Prg!$A$7:$F$31,6,FALSE)=Prg!$O$2,VLOOKUP(Table1[[#This Row],[sheet]],Prg!$A$7:$F$31,6,FALSE)=Prg!$O$3),"Yes","No")</f>
        <v>No</v>
      </c>
      <c r="AB3418" s="66" t="s">
        <v>2</v>
      </c>
      <c r="AC3418" s="72">
        <v>20</v>
      </c>
      <c r="AD3418" s="66">
        <f ca="1">IF(ISERROR(VLOOKUP(Table1[[#This Row],[item]],INDIRECT("'"&amp;Table1[[#This Row],[sheet]]&amp;"'!$A$8:$T$42"),Table1[[#This Row],[r]],FALSE)),"",VLOOKUP(Table1[[#This Row],[item]],INDIRECT("'"&amp;Table1[[#This Row],[sheet]]&amp;"'!$A$8:$T$42"),Table1[[#This Row],[r]],FALSE))</f>
        <v>0</v>
      </c>
      <c r="AE3418" s="72" t="str">
        <f>IF(VLOOKUP(Table1[[#This Row],[sheet]],Prg!$A$7:$J$31,10,FALSE)="","",VLOOKUP(Table1[[#This Row],[sheet]],Prg!$A$7:$J$31,10,FALSE)*1)</f>
        <v/>
      </c>
      <c r="AF3418" s="72">
        <f>VLOOKUP(Table1[[#This Row],[sheet]],Prg!$A$7:$J$31,5,FALSE)</f>
        <v>0</v>
      </c>
      <c r="AG3418" s="72">
        <f>ROW()</f>
        <v>3418</v>
      </c>
    </row>
    <row r="3419" spans="24:33" hidden="1" x14ac:dyDescent="0.3">
      <c r="X3419" s="66">
        <v>19</v>
      </c>
      <c r="Y3419" s="66" t="s">
        <v>475</v>
      </c>
      <c r="Z3419" s="66" t="s">
        <v>28</v>
      </c>
      <c r="AA3419" s="66" t="str">
        <f>IF(OR(VLOOKUP(Table1[[#This Row],[sheet]],Prg!$A$7:$F$31,6,FALSE)=Prg!$O$2,VLOOKUP(Table1[[#This Row],[sheet]],Prg!$A$7:$F$31,6,FALSE)=Prg!$O$3),"Yes","No")</f>
        <v>No</v>
      </c>
      <c r="AB3419" s="66" t="s">
        <v>2</v>
      </c>
      <c r="AC3419" s="72">
        <v>20</v>
      </c>
      <c r="AD3419" s="66">
        <f ca="1">IF(ISERROR(VLOOKUP(Table1[[#This Row],[item]],INDIRECT("'"&amp;Table1[[#This Row],[sheet]]&amp;"'!$A$8:$T$42"),Table1[[#This Row],[r]],FALSE)),"",VLOOKUP(Table1[[#This Row],[item]],INDIRECT("'"&amp;Table1[[#This Row],[sheet]]&amp;"'!$A$8:$T$42"),Table1[[#This Row],[r]],FALSE))</f>
        <v>0</v>
      </c>
      <c r="AE3419" s="72" t="str">
        <f>IF(VLOOKUP(Table1[[#This Row],[sheet]],Prg!$A$7:$J$31,10,FALSE)="","",VLOOKUP(Table1[[#This Row],[sheet]],Prg!$A$7:$J$31,10,FALSE)*1)</f>
        <v/>
      </c>
      <c r="AF3419" s="72">
        <f>VLOOKUP(Table1[[#This Row],[sheet]],Prg!$A$7:$J$31,5,FALSE)</f>
        <v>0</v>
      </c>
      <c r="AG3419" s="72">
        <f>ROW()</f>
        <v>3419</v>
      </c>
    </row>
    <row r="3420" spans="24:33" hidden="1" x14ac:dyDescent="0.3">
      <c r="X3420" s="66">
        <v>19</v>
      </c>
      <c r="Y3420" s="66" t="s">
        <v>480</v>
      </c>
      <c r="Z3420" s="66" t="s">
        <v>29</v>
      </c>
      <c r="AA3420" s="66" t="str">
        <f>IF(OR(VLOOKUP(Table1[[#This Row],[sheet]],Prg!$A$7:$F$31,6,FALSE)=Prg!$O$2,VLOOKUP(Table1[[#This Row],[sheet]],Prg!$A$7:$F$31,6,FALSE)=Prg!$O$3),"Yes","No")</f>
        <v>No</v>
      </c>
      <c r="AB3420" s="66" t="s">
        <v>2</v>
      </c>
      <c r="AC3420" s="72">
        <v>20</v>
      </c>
      <c r="AD3420" s="66">
        <f ca="1">IF(ISERROR(VLOOKUP(Table1[[#This Row],[item]],INDIRECT("'"&amp;Table1[[#This Row],[sheet]]&amp;"'!$A$8:$T$42"),Table1[[#This Row],[r]],FALSE)),"",VLOOKUP(Table1[[#This Row],[item]],INDIRECT("'"&amp;Table1[[#This Row],[sheet]]&amp;"'!$A$8:$T$42"),Table1[[#This Row],[r]],FALSE))</f>
        <v>0</v>
      </c>
      <c r="AE3420" s="72" t="str">
        <f>IF(VLOOKUP(Table1[[#This Row],[sheet]],Prg!$A$7:$J$31,10,FALSE)="","",VLOOKUP(Table1[[#This Row],[sheet]],Prg!$A$7:$J$31,10,FALSE)*1)</f>
        <v/>
      </c>
      <c r="AF3420" s="72">
        <f>VLOOKUP(Table1[[#This Row],[sheet]],Prg!$A$7:$J$31,5,FALSE)</f>
        <v>0</v>
      </c>
      <c r="AG3420" s="72">
        <f>ROW()</f>
        <v>3420</v>
      </c>
    </row>
    <row r="3421" spans="24:33" hidden="1" x14ac:dyDescent="0.3">
      <c r="X3421" s="66">
        <v>19</v>
      </c>
      <c r="Y3421" s="66" t="s">
        <v>481</v>
      </c>
      <c r="Z3421" s="66" t="s">
        <v>30</v>
      </c>
      <c r="AA3421" s="66" t="str">
        <f>IF(OR(VLOOKUP(Table1[[#This Row],[sheet]],Prg!$A$7:$F$31,6,FALSE)=Prg!$O$2,VLOOKUP(Table1[[#This Row],[sheet]],Prg!$A$7:$F$31,6,FALSE)=Prg!$O$3),"Yes","No")</f>
        <v>No</v>
      </c>
      <c r="AB3421" s="66" t="s">
        <v>2</v>
      </c>
      <c r="AC3421" s="72">
        <v>20</v>
      </c>
      <c r="AD3421" s="66">
        <f ca="1">IF(ISERROR(VLOOKUP(Table1[[#This Row],[item]],INDIRECT("'"&amp;Table1[[#This Row],[sheet]]&amp;"'!$A$8:$T$42"),Table1[[#This Row],[r]],FALSE)),"",VLOOKUP(Table1[[#This Row],[item]],INDIRECT("'"&amp;Table1[[#This Row],[sheet]]&amp;"'!$A$8:$T$42"),Table1[[#This Row],[r]],FALSE))</f>
        <v>0</v>
      </c>
      <c r="AE3421" s="72" t="str">
        <f>IF(VLOOKUP(Table1[[#This Row],[sheet]],Prg!$A$7:$J$31,10,FALSE)="","",VLOOKUP(Table1[[#This Row],[sheet]],Prg!$A$7:$J$31,10,FALSE)*1)</f>
        <v/>
      </c>
      <c r="AF3421" s="72">
        <f>VLOOKUP(Table1[[#This Row],[sheet]],Prg!$A$7:$J$31,5,FALSE)</f>
        <v>0</v>
      </c>
      <c r="AG3421" s="72">
        <f>ROW()</f>
        <v>3421</v>
      </c>
    </row>
    <row r="3422" spans="24:33" hidden="1" x14ac:dyDescent="0.3">
      <c r="X3422" s="66">
        <v>19</v>
      </c>
      <c r="Y3422" s="66" t="s">
        <v>482</v>
      </c>
      <c r="Z3422" s="66" t="s">
        <v>27</v>
      </c>
      <c r="AA3422" s="66" t="str">
        <f>IF(OR(VLOOKUP(Table1[[#This Row],[sheet]],Prg!$A$7:$F$31,6,FALSE)=Prg!$O$2,VLOOKUP(Table1[[#This Row],[sheet]],Prg!$A$7:$F$31,6,FALSE)=Prg!$O$3),"Yes","No")</f>
        <v>No</v>
      </c>
      <c r="AB3422" s="66" t="s">
        <v>2</v>
      </c>
      <c r="AC3422" s="72">
        <v>20</v>
      </c>
      <c r="AD3422" s="66">
        <f ca="1">IF(ISERROR(VLOOKUP(Table1[[#This Row],[item]],INDIRECT("'"&amp;Table1[[#This Row],[sheet]]&amp;"'!$A$8:$T$42"),Table1[[#This Row],[r]],FALSE)),"",VLOOKUP(Table1[[#This Row],[item]],INDIRECT("'"&amp;Table1[[#This Row],[sheet]]&amp;"'!$A$8:$T$42"),Table1[[#This Row],[r]],FALSE))</f>
        <v>0</v>
      </c>
      <c r="AE3422" s="72" t="str">
        <f>IF(VLOOKUP(Table1[[#This Row],[sheet]],Prg!$A$7:$J$31,10,FALSE)="","",VLOOKUP(Table1[[#This Row],[sheet]],Prg!$A$7:$J$31,10,FALSE)*1)</f>
        <v/>
      </c>
      <c r="AF3422" s="72">
        <f>VLOOKUP(Table1[[#This Row],[sheet]],Prg!$A$7:$J$31,5,FALSE)</f>
        <v>0</v>
      </c>
      <c r="AG3422" s="72">
        <f>ROW()</f>
        <v>3422</v>
      </c>
    </row>
    <row r="3423" spans="24:33" hidden="1" x14ac:dyDescent="0.3">
      <c r="X3423" s="66">
        <v>19</v>
      </c>
      <c r="Y3423" s="66" t="s">
        <v>476</v>
      </c>
      <c r="Z3423" s="66" t="s">
        <v>469</v>
      </c>
      <c r="AA3423" s="66" t="str">
        <f>IF(OR(VLOOKUP(Table1[[#This Row],[sheet]],Prg!$A$7:$F$31,6,FALSE)=Prg!$O$2,VLOOKUP(Table1[[#This Row],[sheet]],Prg!$A$7:$F$31,6,FALSE)=Prg!$O$3),"Yes","No")</f>
        <v>No</v>
      </c>
      <c r="AB3423" s="66" t="s">
        <v>2</v>
      </c>
      <c r="AC3423" s="72">
        <v>20</v>
      </c>
      <c r="AD3423" s="66">
        <f ca="1">IF(ISERROR(VLOOKUP(Table1[[#This Row],[item]],INDIRECT("'"&amp;Table1[[#This Row],[sheet]]&amp;"'!$A$8:$T$42"),Table1[[#This Row],[r]],FALSE)),"",VLOOKUP(Table1[[#This Row],[item]],INDIRECT("'"&amp;Table1[[#This Row],[sheet]]&amp;"'!$A$8:$T$42"),Table1[[#This Row],[r]],FALSE))</f>
        <v>0</v>
      </c>
      <c r="AE3423" s="72" t="str">
        <f>IF(VLOOKUP(Table1[[#This Row],[sheet]],Prg!$A$7:$J$31,10,FALSE)="","",VLOOKUP(Table1[[#This Row],[sheet]],Prg!$A$7:$J$31,10,FALSE)*1)</f>
        <v/>
      </c>
      <c r="AF3423" s="72">
        <f>VLOOKUP(Table1[[#This Row],[sheet]],Prg!$A$7:$J$31,5,FALSE)</f>
        <v>0</v>
      </c>
      <c r="AG3423" s="72">
        <f>ROW()</f>
        <v>3423</v>
      </c>
    </row>
    <row r="3424" spans="24:33" hidden="1" x14ac:dyDescent="0.3">
      <c r="X3424" s="66">
        <v>19</v>
      </c>
      <c r="Y3424" s="66" t="s">
        <v>483</v>
      </c>
      <c r="Z3424" s="66" t="s">
        <v>470</v>
      </c>
      <c r="AA3424" s="66" t="str">
        <f>IF(OR(VLOOKUP(Table1[[#This Row],[sheet]],Prg!$A$7:$F$31,6,FALSE)=Prg!$O$2,VLOOKUP(Table1[[#This Row],[sheet]],Prg!$A$7:$F$31,6,FALSE)=Prg!$O$3),"Yes","No")</f>
        <v>No</v>
      </c>
      <c r="AB3424" s="66" t="s">
        <v>2</v>
      </c>
      <c r="AC3424" s="72">
        <v>20</v>
      </c>
      <c r="AD3424" s="66">
        <f ca="1">IF(ISERROR(VLOOKUP(Table1[[#This Row],[item]],INDIRECT("'"&amp;Table1[[#This Row],[sheet]]&amp;"'!$A$8:$T$42"),Table1[[#This Row],[r]],FALSE)),"",VLOOKUP(Table1[[#This Row],[item]],INDIRECT("'"&amp;Table1[[#This Row],[sheet]]&amp;"'!$A$8:$T$42"),Table1[[#This Row],[r]],FALSE))</f>
        <v>0</v>
      </c>
      <c r="AE3424" s="72" t="str">
        <f>IF(VLOOKUP(Table1[[#This Row],[sheet]],Prg!$A$7:$J$31,10,FALSE)="","",VLOOKUP(Table1[[#This Row],[sheet]],Prg!$A$7:$J$31,10,FALSE)*1)</f>
        <v/>
      </c>
      <c r="AF3424" s="72">
        <f>VLOOKUP(Table1[[#This Row],[sheet]],Prg!$A$7:$J$31,5,FALSE)</f>
        <v>0</v>
      </c>
      <c r="AG3424" s="72">
        <f>ROW()</f>
        <v>3424</v>
      </c>
    </row>
    <row r="3425" spans="24:33" hidden="1" x14ac:dyDescent="0.3">
      <c r="X3425" s="66">
        <v>19</v>
      </c>
      <c r="Y3425" s="66" t="s">
        <v>484</v>
      </c>
      <c r="Z3425" s="66" t="s">
        <v>471</v>
      </c>
      <c r="AA3425" s="66" t="str">
        <f>IF(OR(VLOOKUP(Table1[[#This Row],[sheet]],Prg!$A$7:$F$31,6,FALSE)=Prg!$O$2,VLOOKUP(Table1[[#This Row],[sheet]],Prg!$A$7:$F$31,6,FALSE)=Prg!$O$3),"Yes","No")</f>
        <v>No</v>
      </c>
      <c r="AB3425" s="66" t="s">
        <v>2</v>
      </c>
      <c r="AC3425" s="72">
        <v>20</v>
      </c>
      <c r="AD3425" s="66">
        <f ca="1">IF(ISERROR(VLOOKUP(Table1[[#This Row],[item]],INDIRECT("'"&amp;Table1[[#This Row],[sheet]]&amp;"'!$A$8:$T$42"),Table1[[#This Row],[r]],FALSE)),"",VLOOKUP(Table1[[#This Row],[item]],INDIRECT("'"&amp;Table1[[#This Row],[sheet]]&amp;"'!$A$8:$T$42"),Table1[[#This Row],[r]],FALSE))</f>
        <v>0</v>
      </c>
      <c r="AE3425" s="72" t="str">
        <f>IF(VLOOKUP(Table1[[#This Row],[sheet]],Prg!$A$7:$J$31,10,FALSE)="","",VLOOKUP(Table1[[#This Row],[sheet]],Prg!$A$7:$J$31,10,FALSE)*1)</f>
        <v/>
      </c>
      <c r="AF3425" s="72">
        <f>VLOOKUP(Table1[[#This Row],[sheet]],Prg!$A$7:$J$31,5,FALSE)</f>
        <v>0</v>
      </c>
      <c r="AG3425" s="72">
        <f>ROW()</f>
        <v>3425</v>
      </c>
    </row>
    <row r="3426" spans="24:33" hidden="1" x14ac:dyDescent="0.3">
      <c r="X3426" s="66">
        <v>19</v>
      </c>
      <c r="Y3426" s="66" t="s">
        <v>485</v>
      </c>
      <c r="Z3426" s="66" t="s">
        <v>472</v>
      </c>
      <c r="AA3426" s="66" t="str">
        <f>IF(OR(VLOOKUP(Table1[[#This Row],[sheet]],Prg!$A$7:$F$31,6,FALSE)=Prg!$O$2,VLOOKUP(Table1[[#This Row],[sheet]],Prg!$A$7:$F$31,6,FALSE)=Prg!$O$3),"Yes","No")</f>
        <v>No</v>
      </c>
      <c r="AB3426" s="66" t="s">
        <v>2</v>
      </c>
      <c r="AC3426" s="72">
        <v>20</v>
      </c>
      <c r="AD3426" s="66">
        <f ca="1">IF(ISERROR(VLOOKUP(Table1[[#This Row],[item]],INDIRECT("'"&amp;Table1[[#This Row],[sheet]]&amp;"'!$A$8:$T$42"),Table1[[#This Row],[r]],FALSE)),"",VLOOKUP(Table1[[#This Row],[item]],INDIRECT("'"&amp;Table1[[#This Row],[sheet]]&amp;"'!$A$8:$T$42"),Table1[[#This Row],[r]],FALSE))</f>
        <v>0</v>
      </c>
      <c r="AE3426" s="72" t="str">
        <f>IF(VLOOKUP(Table1[[#This Row],[sheet]],Prg!$A$7:$J$31,10,FALSE)="","",VLOOKUP(Table1[[#This Row],[sheet]],Prg!$A$7:$J$31,10,FALSE)*1)</f>
        <v/>
      </c>
      <c r="AF3426" s="72">
        <f>VLOOKUP(Table1[[#This Row],[sheet]],Prg!$A$7:$J$31,5,FALSE)</f>
        <v>0</v>
      </c>
      <c r="AG3426" s="72">
        <f>ROW()</f>
        <v>3426</v>
      </c>
    </row>
    <row r="3427" spans="24:33" hidden="1" x14ac:dyDescent="0.3">
      <c r="X3427" s="66">
        <v>19</v>
      </c>
      <c r="Y3427" s="66" t="s">
        <v>486</v>
      </c>
      <c r="Z3427" s="66" t="s">
        <v>31</v>
      </c>
      <c r="AA3427" s="66" t="str">
        <f>IF(OR(VLOOKUP(Table1[[#This Row],[sheet]],Prg!$A$7:$F$31,6,FALSE)=Prg!$O$2,VLOOKUP(Table1[[#This Row],[sheet]],Prg!$A$7:$F$31,6,FALSE)=Prg!$O$3),"Yes","No")</f>
        <v>No</v>
      </c>
      <c r="AB3427" s="66" t="s">
        <v>2</v>
      </c>
      <c r="AC3427" s="72">
        <v>20</v>
      </c>
      <c r="AD3427" s="66">
        <f ca="1">IF(ISERROR(VLOOKUP(Table1[[#This Row],[item]],INDIRECT("'"&amp;Table1[[#This Row],[sheet]]&amp;"'!$A$8:$T$42"),Table1[[#This Row],[r]],FALSE)),"",VLOOKUP(Table1[[#This Row],[item]],INDIRECT("'"&amp;Table1[[#This Row],[sheet]]&amp;"'!$A$8:$T$42"),Table1[[#This Row],[r]],FALSE))</f>
        <v>0</v>
      </c>
      <c r="AE3427" s="72" t="str">
        <f>IF(VLOOKUP(Table1[[#This Row],[sheet]],Prg!$A$7:$J$31,10,FALSE)="","",VLOOKUP(Table1[[#This Row],[sheet]],Prg!$A$7:$J$31,10,FALSE)*1)</f>
        <v/>
      </c>
      <c r="AF3427" s="72">
        <f>VLOOKUP(Table1[[#This Row],[sheet]],Prg!$A$7:$J$31,5,FALSE)</f>
        <v>0</v>
      </c>
      <c r="AG3427" s="72">
        <f>ROW()</f>
        <v>3427</v>
      </c>
    </row>
    <row r="3428" spans="24:33" hidden="1" x14ac:dyDescent="0.3">
      <c r="X3428" s="66">
        <v>20</v>
      </c>
      <c r="Y3428" s="70" t="s">
        <v>487</v>
      </c>
      <c r="Z3428" s="70" t="s">
        <v>12</v>
      </c>
      <c r="AA3428" s="70" t="str">
        <f>IF(OR(VLOOKUP(Table1[[#This Row],[sheet]],Prg!$A$7:$F$31,6,FALSE)=Prg!$O$2,VLOOKUP(Table1[[#This Row],[sheet]],Prg!$A$7:$F$31,6,FALSE)=Prg!$O$3),"Yes","No")</f>
        <v>No</v>
      </c>
      <c r="AB3428" s="70">
        <v>2022</v>
      </c>
      <c r="AC3428" s="72">
        <v>15</v>
      </c>
      <c r="AD3428" s="66">
        <f ca="1">IF(ISERROR(VLOOKUP(Table1[[#This Row],[item]],INDIRECT("'"&amp;Table1[[#This Row],[sheet]]&amp;"'!$A$8:$T$42"),Table1[[#This Row],[r]],FALSE)),"",VLOOKUP(Table1[[#This Row],[item]],INDIRECT("'"&amp;Table1[[#This Row],[sheet]]&amp;"'!$A$8:$T$42"),Table1[[#This Row],[r]],FALSE))</f>
        <v>0</v>
      </c>
      <c r="AE3428" s="72" t="str">
        <f>IF(VLOOKUP(Table1[[#This Row],[sheet]],Prg!$A$7:$J$31,10,FALSE)="","",VLOOKUP(Table1[[#This Row],[sheet]],Prg!$A$7:$J$31,10,FALSE)*1)</f>
        <v/>
      </c>
      <c r="AF3428" s="72">
        <f>VLOOKUP(Table1[[#This Row],[sheet]],Prg!$A$7:$J$31,5,FALSE)</f>
        <v>0</v>
      </c>
      <c r="AG3428" s="72">
        <f>ROW()</f>
        <v>3428</v>
      </c>
    </row>
    <row r="3429" spans="24:33" hidden="1" x14ac:dyDescent="0.3">
      <c r="X3429" s="66">
        <v>20</v>
      </c>
      <c r="Y3429" s="66" t="s">
        <v>488</v>
      </c>
      <c r="Z3429" s="66" t="s">
        <v>13</v>
      </c>
      <c r="AA3429" s="66" t="str">
        <f>IF(OR(VLOOKUP(Table1[[#This Row],[sheet]],Prg!$A$7:$F$31,6,FALSE)=Prg!$O$2,VLOOKUP(Table1[[#This Row],[sheet]],Prg!$A$7:$F$31,6,FALSE)=Prg!$O$3),"Yes","No")</f>
        <v>No</v>
      </c>
      <c r="AB3429" s="66">
        <v>2022</v>
      </c>
      <c r="AC3429" s="72">
        <v>15</v>
      </c>
      <c r="AD3429" s="66">
        <f ca="1">IF(ISERROR(VLOOKUP(Table1[[#This Row],[item]],INDIRECT("'"&amp;Table1[[#This Row],[sheet]]&amp;"'!$A$8:$T$42"),Table1[[#This Row],[r]],FALSE)),"",VLOOKUP(Table1[[#This Row],[item]],INDIRECT("'"&amp;Table1[[#This Row],[sheet]]&amp;"'!$A$8:$T$42"),Table1[[#This Row],[r]],FALSE))</f>
        <v>0</v>
      </c>
      <c r="AE3429" s="72" t="str">
        <f>IF(VLOOKUP(Table1[[#This Row],[sheet]],Prg!$A$7:$J$31,10,FALSE)="","",VLOOKUP(Table1[[#This Row],[sheet]],Prg!$A$7:$J$31,10,FALSE)*1)</f>
        <v/>
      </c>
      <c r="AF3429" s="72">
        <f>VLOOKUP(Table1[[#This Row],[sheet]],Prg!$A$7:$J$31,5,FALSE)</f>
        <v>0</v>
      </c>
      <c r="AG3429" s="72">
        <f>ROW()</f>
        <v>3429</v>
      </c>
    </row>
    <row r="3430" spans="24:33" hidden="1" x14ac:dyDescent="0.3">
      <c r="X3430" s="66">
        <v>20</v>
      </c>
      <c r="Y3430" s="66" t="s">
        <v>489</v>
      </c>
      <c r="Z3430" s="66" t="s">
        <v>14</v>
      </c>
      <c r="AA3430" s="66" t="str">
        <f>IF(OR(VLOOKUP(Table1[[#This Row],[sheet]],Prg!$A$7:$F$31,6,FALSE)=Prg!$O$2,VLOOKUP(Table1[[#This Row],[sheet]],Prg!$A$7:$F$31,6,FALSE)=Prg!$O$3),"Yes","No")</f>
        <v>No</v>
      </c>
      <c r="AB3430" s="66">
        <v>2022</v>
      </c>
      <c r="AC3430" s="72">
        <v>15</v>
      </c>
      <c r="AD3430" s="66">
        <f ca="1">IF(ISERROR(VLOOKUP(Table1[[#This Row],[item]],INDIRECT("'"&amp;Table1[[#This Row],[sheet]]&amp;"'!$A$8:$T$42"),Table1[[#This Row],[r]],FALSE)),"",VLOOKUP(Table1[[#This Row],[item]],INDIRECT("'"&amp;Table1[[#This Row],[sheet]]&amp;"'!$A$8:$T$42"),Table1[[#This Row],[r]],FALSE))</f>
        <v>0</v>
      </c>
      <c r="AE3430" s="72" t="str">
        <f>IF(VLOOKUP(Table1[[#This Row],[sheet]],Prg!$A$7:$J$31,10,FALSE)="","",VLOOKUP(Table1[[#This Row],[sheet]],Prg!$A$7:$J$31,10,FALSE)*1)</f>
        <v/>
      </c>
      <c r="AF3430" s="72">
        <f>VLOOKUP(Table1[[#This Row],[sheet]],Prg!$A$7:$J$31,5,FALSE)</f>
        <v>0</v>
      </c>
      <c r="AG3430" s="72">
        <f>ROW()</f>
        <v>3430</v>
      </c>
    </row>
    <row r="3431" spans="24:33" hidden="1" x14ac:dyDescent="0.3">
      <c r="X3431" s="66">
        <v>20</v>
      </c>
      <c r="Y3431" s="66" t="s">
        <v>490</v>
      </c>
      <c r="Z3431" s="66" t="s">
        <v>464</v>
      </c>
      <c r="AA3431" s="66" t="str">
        <f>IF(OR(VLOOKUP(Table1[[#This Row],[sheet]],Prg!$A$7:$F$31,6,FALSE)=Prg!$O$2,VLOOKUP(Table1[[#This Row],[sheet]],Prg!$A$7:$F$31,6,FALSE)=Prg!$O$3),"Yes","No")</f>
        <v>No</v>
      </c>
      <c r="AB3431" s="66">
        <v>2022</v>
      </c>
      <c r="AC3431" s="72">
        <v>15</v>
      </c>
      <c r="AD3431" s="66">
        <f ca="1">IF(ISERROR(VLOOKUP(Table1[[#This Row],[item]],INDIRECT("'"&amp;Table1[[#This Row],[sheet]]&amp;"'!$A$8:$T$42"),Table1[[#This Row],[r]],FALSE)),"",VLOOKUP(Table1[[#This Row],[item]],INDIRECT("'"&amp;Table1[[#This Row],[sheet]]&amp;"'!$A$8:$T$42"),Table1[[#This Row],[r]],FALSE))</f>
        <v>0</v>
      </c>
      <c r="AE3431" s="72" t="str">
        <f>IF(VLOOKUP(Table1[[#This Row],[sheet]],Prg!$A$7:$J$31,10,FALSE)="","",VLOOKUP(Table1[[#This Row],[sheet]],Prg!$A$7:$J$31,10,FALSE)*1)</f>
        <v/>
      </c>
      <c r="AF3431" s="72">
        <f>VLOOKUP(Table1[[#This Row],[sheet]],Prg!$A$7:$J$31,5,FALSE)</f>
        <v>0</v>
      </c>
      <c r="AG3431" s="72">
        <f>ROW()</f>
        <v>3431</v>
      </c>
    </row>
    <row r="3432" spans="24:33" hidden="1" x14ac:dyDescent="0.3">
      <c r="X3432" s="66">
        <v>20</v>
      </c>
      <c r="Y3432" s="66" t="s">
        <v>491</v>
      </c>
      <c r="Z3432" s="66" t="s">
        <v>15</v>
      </c>
      <c r="AA3432" s="66" t="str">
        <f>IF(OR(VLOOKUP(Table1[[#This Row],[sheet]],Prg!$A$7:$F$31,6,FALSE)=Prg!$O$2,VLOOKUP(Table1[[#This Row],[sheet]],Prg!$A$7:$F$31,6,FALSE)=Prg!$O$3),"Yes","No")</f>
        <v>No</v>
      </c>
      <c r="AB3432" s="66">
        <v>2022</v>
      </c>
      <c r="AC3432" s="72">
        <v>15</v>
      </c>
      <c r="AD3432" s="66">
        <f ca="1">IF(ISERROR(VLOOKUP(Table1[[#This Row],[item]],INDIRECT("'"&amp;Table1[[#This Row],[sheet]]&amp;"'!$A$8:$T$42"),Table1[[#This Row],[r]],FALSE)),"",VLOOKUP(Table1[[#This Row],[item]],INDIRECT("'"&amp;Table1[[#This Row],[sheet]]&amp;"'!$A$8:$T$42"),Table1[[#This Row],[r]],FALSE))</f>
        <v>0</v>
      </c>
      <c r="AE3432" s="72" t="str">
        <f>IF(VLOOKUP(Table1[[#This Row],[sheet]],Prg!$A$7:$J$31,10,FALSE)="","",VLOOKUP(Table1[[#This Row],[sheet]],Prg!$A$7:$J$31,10,FALSE)*1)</f>
        <v/>
      </c>
      <c r="AF3432" s="72">
        <f>VLOOKUP(Table1[[#This Row],[sheet]],Prg!$A$7:$J$31,5,FALSE)</f>
        <v>0</v>
      </c>
      <c r="AG3432" s="72">
        <f>ROW()</f>
        <v>3432</v>
      </c>
    </row>
    <row r="3433" spans="24:33" hidden="1" x14ac:dyDescent="0.3">
      <c r="X3433" s="66">
        <v>20</v>
      </c>
      <c r="Y3433" s="66" t="s">
        <v>492</v>
      </c>
      <c r="Z3433" s="66" t="s">
        <v>16</v>
      </c>
      <c r="AA3433" s="66" t="str">
        <f>IF(OR(VLOOKUP(Table1[[#This Row],[sheet]],Prg!$A$7:$F$31,6,FALSE)=Prg!$O$2,VLOOKUP(Table1[[#This Row],[sheet]],Prg!$A$7:$F$31,6,FALSE)=Prg!$O$3),"Yes","No")</f>
        <v>No</v>
      </c>
      <c r="AB3433" s="66">
        <v>2022</v>
      </c>
      <c r="AC3433" s="72">
        <v>15</v>
      </c>
      <c r="AD3433" s="66">
        <f ca="1">IF(ISERROR(VLOOKUP(Table1[[#This Row],[item]],INDIRECT("'"&amp;Table1[[#This Row],[sheet]]&amp;"'!$A$8:$T$42"),Table1[[#This Row],[r]],FALSE)),"",VLOOKUP(Table1[[#This Row],[item]],INDIRECT("'"&amp;Table1[[#This Row],[sheet]]&amp;"'!$A$8:$T$42"),Table1[[#This Row],[r]],FALSE))</f>
        <v>0</v>
      </c>
      <c r="AE3433" s="72" t="str">
        <f>IF(VLOOKUP(Table1[[#This Row],[sheet]],Prg!$A$7:$J$31,10,FALSE)="","",VLOOKUP(Table1[[#This Row],[sheet]],Prg!$A$7:$J$31,10,FALSE)*1)</f>
        <v/>
      </c>
      <c r="AF3433" s="72">
        <f>VLOOKUP(Table1[[#This Row],[sheet]],Prg!$A$7:$J$31,5,FALSE)</f>
        <v>0</v>
      </c>
      <c r="AG3433" s="72">
        <f>ROW()</f>
        <v>3433</v>
      </c>
    </row>
    <row r="3434" spans="24:33" hidden="1" x14ac:dyDescent="0.3">
      <c r="X3434" s="66">
        <v>20</v>
      </c>
      <c r="Y3434" s="66" t="s">
        <v>493</v>
      </c>
      <c r="Z3434" s="66" t="s">
        <v>17</v>
      </c>
      <c r="AA3434" s="66" t="str">
        <f>IF(OR(VLOOKUP(Table1[[#This Row],[sheet]],Prg!$A$7:$F$31,6,FALSE)=Prg!$O$2,VLOOKUP(Table1[[#This Row],[sheet]],Prg!$A$7:$F$31,6,FALSE)=Prg!$O$3),"Yes","No")</f>
        <v>No</v>
      </c>
      <c r="AB3434" s="66">
        <v>2022</v>
      </c>
      <c r="AC3434" s="72">
        <v>15</v>
      </c>
      <c r="AD3434" s="66">
        <f ca="1">IF(ISERROR(VLOOKUP(Table1[[#This Row],[item]],INDIRECT("'"&amp;Table1[[#This Row],[sheet]]&amp;"'!$A$8:$T$42"),Table1[[#This Row],[r]],FALSE)),"",VLOOKUP(Table1[[#This Row],[item]],INDIRECT("'"&amp;Table1[[#This Row],[sheet]]&amp;"'!$A$8:$T$42"),Table1[[#This Row],[r]],FALSE))</f>
        <v>0</v>
      </c>
      <c r="AE3434" s="72" t="str">
        <f>IF(VLOOKUP(Table1[[#This Row],[sheet]],Prg!$A$7:$J$31,10,FALSE)="","",VLOOKUP(Table1[[#This Row],[sheet]],Prg!$A$7:$J$31,10,FALSE)*1)</f>
        <v/>
      </c>
      <c r="AF3434" s="72">
        <f>VLOOKUP(Table1[[#This Row],[sheet]],Prg!$A$7:$J$31,5,FALSE)</f>
        <v>0</v>
      </c>
      <c r="AG3434" s="72">
        <f>ROW()</f>
        <v>3434</v>
      </c>
    </row>
    <row r="3435" spans="24:33" hidden="1" x14ac:dyDescent="0.3">
      <c r="X3435" s="66">
        <v>20</v>
      </c>
      <c r="Y3435" s="66" t="s">
        <v>494</v>
      </c>
      <c r="Z3435" s="66" t="s">
        <v>465</v>
      </c>
      <c r="AA3435" s="66" t="str">
        <f>IF(OR(VLOOKUP(Table1[[#This Row],[sheet]],Prg!$A$7:$F$31,6,FALSE)=Prg!$O$2,VLOOKUP(Table1[[#This Row],[sheet]],Prg!$A$7:$F$31,6,FALSE)=Prg!$O$3),"Yes","No")</f>
        <v>No</v>
      </c>
      <c r="AB3435" s="66">
        <v>2022</v>
      </c>
      <c r="AC3435" s="72">
        <v>15</v>
      </c>
      <c r="AD3435" s="66">
        <f ca="1">IF(ISERROR(VLOOKUP(Table1[[#This Row],[item]],INDIRECT("'"&amp;Table1[[#This Row],[sheet]]&amp;"'!$A$8:$T$42"),Table1[[#This Row],[r]],FALSE)),"",VLOOKUP(Table1[[#This Row],[item]],INDIRECT("'"&amp;Table1[[#This Row],[sheet]]&amp;"'!$A$8:$T$42"),Table1[[#This Row],[r]],FALSE))</f>
        <v>0</v>
      </c>
      <c r="AE3435" s="72" t="str">
        <f>IF(VLOOKUP(Table1[[#This Row],[sheet]],Prg!$A$7:$J$31,10,FALSE)="","",VLOOKUP(Table1[[#This Row],[sheet]],Prg!$A$7:$J$31,10,FALSE)*1)</f>
        <v/>
      </c>
      <c r="AF3435" s="72">
        <f>VLOOKUP(Table1[[#This Row],[sheet]],Prg!$A$7:$J$31,5,FALSE)</f>
        <v>0</v>
      </c>
      <c r="AG3435" s="72">
        <f>ROW()</f>
        <v>3435</v>
      </c>
    </row>
    <row r="3436" spans="24:33" hidden="1" x14ac:dyDescent="0.3">
      <c r="X3436" s="66">
        <v>20</v>
      </c>
      <c r="Y3436" s="66" t="s">
        <v>495</v>
      </c>
      <c r="Z3436" s="66" t="s">
        <v>18</v>
      </c>
      <c r="AA3436" s="66" t="str">
        <f>IF(OR(VLOOKUP(Table1[[#This Row],[sheet]],Prg!$A$7:$F$31,6,FALSE)=Prg!$O$2,VLOOKUP(Table1[[#This Row],[sheet]],Prg!$A$7:$F$31,6,FALSE)=Prg!$O$3),"Yes","No")</f>
        <v>No</v>
      </c>
      <c r="AB3436" s="66">
        <v>2022</v>
      </c>
      <c r="AC3436" s="72">
        <v>15</v>
      </c>
      <c r="AD3436" s="66">
        <f ca="1">IF(ISERROR(VLOOKUP(Table1[[#This Row],[item]],INDIRECT("'"&amp;Table1[[#This Row],[sheet]]&amp;"'!$A$8:$T$42"),Table1[[#This Row],[r]],FALSE)),"",VLOOKUP(Table1[[#This Row],[item]],INDIRECT("'"&amp;Table1[[#This Row],[sheet]]&amp;"'!$A$8:$T$42"),Table1[[#This Row],[r]],FALSE))</f>
        <v>0</v>
      </c>
      <c r="AE3436" s="72" t="str">
        <f>IF(VLOOKUP(Table1[[#This Row],[sheet]],Prg!$A$7:$J$31,10,FALSE)="","",VLOOKUP(Table1[[#This Row],[sheet]],Prg!$A$7:$J$31,10,FALSE)*1)</f>
        <v/>
      </c>
      <c r="AF3436" s="72">
        <f>VLOOKUP(Table1[[#This Row],[sheet]],Prg!$A$7:$J$31,5,FALSE)</f>
        <v>0</v>
      </c>
      <c r="AG3436" s="72">
        <f>ROW()</f>
        <v>3436</v>
      </c>
    </row>
    <row r="3437" spans="24:33" hidden="1" x14ac:dyDescent="0.3">
      <c r="X3437" s="66">
        <v>20</v>
      </c>
      <c r="Y3437" s="66" t="s">
        <v>496</v>
      </c>
      <c r="Z3437" s="66" t="s">
        <v>19</v>
      </c>
      <c r="AA3437" s="66" t="str">
        <f>IF(OR(VLOOKUP(Table1[[#This Row],[sheet]],Prg!$A$7:$F$31,6,FALSE)=Prg!$O$2,VLOOKUP(Table1[[#This Row],[sheet]],Prg!$A$7:$F$31,6,FALSE)=Prg!$O$3),"Yes","No")</f>
        <v>No</v>
      </c>
      <c r="AB3437" s="66">
        <v>2022</v>
      </c>
      <c r="AC3437" s="72">
        <v>15</v>
      </c>
      <c r="AD3437" s="66">
        <f ca="1">IF(ISERROR(VLOOKUP(Table1[[#This Row],[item]],INDIRECT("'"&amp;Table1[[#This Row],[sheet]]&amp;"'!$A$8:$T$42"),Table1[[#This Row],[r]],FALSE)),"",VLOOKUP(Table1[[#This Row],[item]],INDIRECT("'"&amp;Table1[[#This Row],[sheet]]&amp;"'!$A$8:$T$42"),Table1[[#This Row],[r]],FALSE))</f>
        <v>0</v>
      </c>
      <c r="AE3437" s="72" t="str">
        <f>IF(VLOOKUP(Table1[[#This Row],[sheet]],Prg!$A$7:$J$31,10,FALSE)="","",VLOOKUP(Table1[[#This Row],[sheet]],Prg!$A$7:$J$31,10,FALSE)*1)</f>
        <v/>
      </c>
      <c r="AF3437" s="72">
        <f>VLOOKUP(Table1[[#This Row],[sheet]],Prg!$A$7:$J$31,5,FALSE)</f>
        <v>0</v>
      </c>
      <c r="AG3437" s="72">
        <f>ROW()</f>
        <v>3437</v>
      </c>
    </row>
    <row r="3438" spans="24:33" hidden="1" x14ac:dyDescent="0.3">
      <c r="X3438" s="66">
        <v>20</v>
      </c>
      <c r="Y3438" s="66" t="s">
        <v>497</v>
      </c>
      <c r="Z3438" s="66" t="s">
        <v>20</v>
      </c>
      <c r="AA3438" s="66" t="str">
        <f>IF(OR(VLOOKUP(Table1[[#This Row],[sheet]],Prg!$A$7:$F$31,6,FALSE)=Prg!$O$2,VLOOKUP(Table1[[#This Row],[sheet]],Prg!$A$7:$F$31,6,FALSE)=Prg!$O$3),"Yes","No")</f>
        <v>No</v>
      </c>
      <c r="AB3438" s="66">
        <v>2022</v>
      </c>
      <c r="AC3438" s="72">
        <v>15</v>
      </c>
      <c r="AD3438" s="66">
        <f ca="1">IF(ISERROR(VLOOKUP(Table1[[#This Row],[item]],INDIRECT("'"&amp;Table1[[#This Row],[sheet]]&amp;"'!$A$8:$T$42"),Table1[[#This Row],[r]],FALSE)),"",VLOOKUP(Table1[[#This Row],[item]],INDIRECT("'"&amp;Table1[[#This Row],[sheet]]&amp;"'!$A$8:$T$42"),Table1[[#This Row],[r]],FALSE))</f>
        <v>0</v>
      </c>
      <c r="AE3438" s="72" t="str">
        <f>IF(VLOOKUP(Table1[[#This Row],[sheet]],Prg!$A$7:$J$31,10,FALSE)="","",VLOOKUP(Table1[[#This Row],[sheet]],Prg!$A$7:$J$31,10,FALSE)*1)</f>
        <v/>
      </c>
      <c r="AF3438" s="72">
        <f>VLOOKUP(Table1[[#This Row],[sheet]],Prg!$A$7:$J$31,5,FALSE)</f>
        <v>0</v>
      </c>
      <c r="AG3438" s="72">
        <f>ROW()</f>
        <v>3438</v>
      </c>
    </row>
    <row r="3439" spans="24:33" hidden="1" x14ac:dyDescent="0.3">
      <c r="X3439" s="66">
        <v>20</v>
      </c>
      <c r="Y3439" s="66" t="s">
        <v>498</v>
      </c>
      <c r="Z3439" s="66" t="s">
        <v>466</v>
      </c>
      <c r="AA3439" s="66" t="str">
        <f>IF(OR(VLOOKUP(Table1[[#This Row],[sheet]],Prg!$A$7:$F$31,6,FALSE)=Prg!$O$2,VLOOKUP(Table1[[#This Row],[sheet]],Prg!$A$7:$F$31,6,FALSE)=Prg!$O$3),"Yes","No")</f>
        <v>No</v>
      </c>
      <c r="AB3439" s="66">
        <v>2022</v>
      </c>
      <c r="AC3439" s="72">
        <v>15</v>
      </c>
      <c r="AD3439" s="66">
        <f ca="1">IF(ISERROR(VLOOKUP(Table1[[#This Row],[item]],INDIRECT("'"&amp;Table1[[#This Row],[sheet]]&amp;"'!$A$8:$T$42"),Table1[[#This Row],[r]],FALSE)),"",VLOOKUP(Table1[[#This Row],[item]],INDIRECT("'"&amp;Table1[[#This Row],[sheet]]&amp;"'!$A$8:$T$42"),Table1[[#This Row],[r]],FALSE))</f>
        <v>0</v>
      </c>
      <c r="AE3439" s="72" t="str">
        <f>IF(VLOOKUP(Table1[[#This Row],[sheet]],Prg!$A$7:$J$31,10,FALSE)="","",VLOOKUP(Table1[[#This Row],[sheet]],Prg!$A$7:$J$31,10,FALSE)*1)</f>
        <v/>
      </c>
      <c r="AF3439" s="72">
        <f>VLOOKUP(Table1[[#This Row],[sheet]],Prg!$A$7:$J$31,5,FALSE)</f>
        <v>0</v>
      </c>
      <c r="AG3439" s="72">
        <f>ROW()</f>
        <v>3439</v>
      </c>
    </row>
    <row r="3440" spans="24:33" hidden="1" x14ac:dyDescent="0.3">
      <c r="X3440" s="66">
        <v>20</v>
      </c>
      <c r="Y3440" s="66" t="s">
        <v>499</v>
      </c>
      <c r="Z3440" s="66" t="s">
        <v>21</v>
      </c>
      <c r="AA3440" s="66" t="str">
        <f>IF(OR(VLOOKUP(Table1[[#This Row],[sheet]],Prg!$A$7:$F$31,6,FALSE)=Prg!$O$2,VLOOKUP(Table1[[#This Row],[sheet]],Prg!$A$7:$F$31,6,FALSE)=Prg!$O$3),"Yes","No")</f>
        <v>No</v>
      </c>
      <c r="AB3440" s="66">
        <v>2022</v>
      </c>
      <c r="AC3440" s="72">
        <v>15</v>
      </c>
      <c r="AD3440" s="66">
        <f ca="1">IF(ISERROR(VLOOKUP(Table1[[#This Row],[item]],INDIRECT("'"&amp;Table1[[#This Row],[sheet]]&amp;"'!$A$8:$T$42"),Table1[[#This Row],[r]],FALSE)),"",VLOOKUP(Table1[[#This Row],[item]],INDIRECT("'"&amp;Table1[[#This Row],[sheet]]&amp;"'!$A$8:$T$42"),Table1[[#This Row],[r]],FALSE))</f>
        <v>0</v>
      </c>
      <c r="AE3440" s="72" t="str">
        <f>IF(VLOOKUP(Table1[[#This Row],[sheet]],Prg!$A$7:$J$31,10,FALSE)="","",VLOOKUP(Table1[[#This Row],[sheet]],Prg!$A$7:$J$31,10,FALSE)*1)</f>
        <v/>
      </c>
      <c r="AF3440" s="72">
        <f>VLOOKUP(Table1[[#This Row],[sheet]],Prg!$A$7:$J$31,5,FALSE)</f>
        <v>0</v>
      </c>
      <c r="AG3440" s="72">
        <f>ROW()</f>
        <v>3440</v>
      </c>
    </row>
    <row r="3441" spans="24:33" hidden="1" x14ac:dyDescent="0.3">
      <c r="X3441" s="66">
        <v>20</v>
      </c>
      <c r="Y3441" s="66" t="s">
        <v>500</v>
      </c>
      <c r="Z3441" s="66" t="s">
        <v>22</v>
      </c>
      <c r="AA3441" s="66" t="str">
        <f>IF(OR(VLOOKUP(Table1[[#This Row],[sheet]],Prg!$A$7:$F$31,6,FALSE)=Prg!$O$2,VLOOKUP(Table1[[#This Row],[sheet]],Prg!$A$7:$F$31,6,FALSE)=Prg!$O$3),"Yes","No")</f>
        <v>No</v>
      </c>
      <c r="AB3441" s="66">
        <v>2022</v>
      </c>
      <c r="AC3441" s="72">
        <v>15</v>
      </c>
      <c r="AD3441" s="66">
        <f ca="1">IF(ISERROR(VLOOKUP(Table1[[#This Row],[item]],INDIRECT("'"&amp;Table1[[#This Row],[sheet]]&amp;"'!$A$8:$T$42"),Table1[[#This Row],[r]],FALSE)),"",VLOOKUP(Table1[[#This Row],[item]],INDIRECT("'"&amp;Table1[[#This Row],[sheet]]&amp;"'!$A$8:$T$42"),Table1[[#This Row],[r]],FALSE))</f>
        <v>0</v>
      </c>
      <c r="AE3441" s="72" t="str">
        <f>IF(VLOOKUP(Table1[[#This Row],[sheet]],Prg!$A$7:$J$31,10,FALSE)="","",VLOOKUP(Table1[[#This Row],[sheet]],Prg!$A$7:$J$31,10,FALSE)*1)</f>
        <v/>
      </c>
      <c r="AF3441" s="72">
        <f>VLOOKUP(Table1[[#This Row],[sheet]],Prg!$A$7:$J$31,5,FALSE)</f>
        <v>0</v>
      </c>
      <c r="AG3441" s="72">
        <f>ROW()</f>
        <v>3441</v>
      </c>
    </row>
    <row r="3442" spans="24:33" hidden="1" x14ac:dyDescent="0.3">
      <c r="X3442" s="66">
        <v>20</v>
      </c>
      <c r="Y3442" s="66" t="s">
        <v>501</v>
      </c>
      <c r="Z3442" s="66" t="s">
        <v>23</v>
      </c>
      <c r="AA3442" s="66" t="str">
        <f>IF(OR(VLOOKUP(Table1[[#This Row],[sheet]],Prg!$A$7:$F$31,6,FALSE)=Prg!$O$2,VLOOKUP(Table1[[#This Row],[sheet]],Prg!$A$7:$F$31,6,FALSE)=Prg!$O$3),"Yes","No")</f>
        <v>No</v>
      </c>
      <c r="AB3442" s="66">
        <v>2022</v>
      </c>
      <c r="AC3442" s="72">
        <v>15</v>
      </c>
      <c r="AD3442" s="66">
        <f ca="1">IF(ISERROR(VLOOKUP(Table1[[#This Row],[item]],INDIRECT("'"&amp;Table1[[#This Row],[sheet]]&amp;"'!$A$8:$T$42"),Table1[[#This Row],[r]],FALSE)),"",VLOOKUP(Table1[[#This Row],[item]],INDIRECT("'"&amp;Table1[[#This Row],[sheet]]&amp;"'!$A$8:$T$42"),Table1[[#This Row],[r]],FALSE))</f>
        <v>0</v>
      </c>
      <c r="AE3442" s="72" t="str">
        <f>IF(VLOOKUP(Table1[[#This Row],[sheet]],Prg!$A$7:$J$31,10,FALSE)="","",VLOOKUP(Table1[[#This Row],[sheet]],Prg!$A$7:$J$31,10,FALSE)*1)</f>
        <v/>
      </c>
      <c r="AF3442" s="72">
        <f>VLOOKUP(Table1[[#This Row],[sheet]],Prg!$A$7:$J$31,5,FALSE)</f>
        <v>0</v>
      </c>
      <c r="AG3442" s="72">
        <f>ROW()</f>
        <v>3442</v>
      </c>
    </row>
    <row r="3443" spans="24:33" hidden="1" x14ac:dyDescent="0.3">
      <c r="X3443" s="66">
        <v>20</v>
      </c>
      <c r="Y3443" s="66" t="s">
        <v>502</v>
      </c>
      <c r="Z3443" s="66" t="s">
        <v>467</v>
      </c>
      <c r="AA3443" s="66" t="str">
        <f>IF(OR(VLOOKUP(Table1[[#This Row],[sheet]],Prg!$A$7:$F$31,6,FALSE)=Prg!$O$2,VLOOKUP(Table1[[#This Row],[sheet]],Prg!$A$7:$F$31,6,FALSE)=Prg!$O$3),"Yes","No")</f>
        <v>No</v>
      </c>
      <c r="AB3443" s="66">
        <v>2022</v>
      </c>
      <c r="AC3443" s="72">
        <v>15</v>
      </c>
      <c r="AD3443" s="66">
        <f ca="1">IF(ISERROR(VLOOKUP(Table1[[#This Row],[item]],INDIRECT("'"&amp;Table1[[#This Row],[sheet]]&amp;"'!$A$8:$T$42"),Table1[[#This Row],[r]],FALSE)),"",VLOOKUP(Table1[[#This Row],[item]],INDIRECT("'"&amp;Table1[[#This Row],[sheet]]&amp;"'!$A$8:$T$42"),Table1[[#This Row],[r]],FALSE))</f>
        <v>0</v>
      </c>
      <c r="AE3443" s="72" t="str">
        <f>IF(VLOOKUP(Table1[[#This Row],[sheet]],Prg!$A$7:$J$31,10,FALSE)="","",VLOOKUP(Table1[[#This Row],[sheet]],Prg!$A$7:$J$31,10,FALSE)*1)</f>
        <v/>
      </c>
      <c r="AF3443" s="72">
        <f>VLOOKUP(Table1[[#This Row],[sheet]],Prg!$A$7:$J$31,5,FALSE)</f>
        <v>0</v>
      </c>
      <c r="AG3443" s="72">
        <f>ROW()</f>
        <v>3443</v>
      </c>
    </row>
    <row r="3444" spans="24:33" hidden="1" x14ac:dyDescent="0.3">
      <c r="X3444" s="66">
        <v>20</v>
      </c>
      <c r="Y3444" s="66" t="s">
        <v>473</v>
      </c>
      <c r="Z3444" s="66" t="s">
        <v>1</v>
      </c>
      <c r="AA3444" s="66" t="str">
        <f>IF(OR(VLOOKUP(Table1[[#This Row],[sheet]],Prg!$A$7:$F$31,6,FALSE)=Prg!$O$2,VLOOKUP(Table1[[#This Row],[sheet]],Prg!$A$7:$F$31,6,FALSE)=Prg!$O$3),"Yes","No")</f>
        <v>No</v>
      </c>
      <c r="AB3444" s="66">
        <v>2022</v>
      </c>
      <c r="AC3444" s="72">
        <v>15</v>
      </c>
      <c r="AD3444" s="66">
        <f ca="1">IF(ISERROR(VLOOKUP(Table1[[#This Row],[item]],INDIRECT("'"&amp;Table1[[#This Row],[sheet]]&amp;"'!$A$8:$T$42"),Table1[[#This Row],[r]],FALSE)),"",VLOOKUP(Table1[[#This Row],[item]],INDIRECT("'"&amp;Table1[[#This Row],[sheet]]&amp;"'!$A$8:$T$42"),Table1[[#This Row],[r]],FALSE))</f>
        <v>0</v>
      </c>
      <c r="AE3444" s="72" t="str">
        <f>IF(VLOOKUP(Table1[[#This Row],[sheet]],Prg!$A$7:$J$31,10,FALSE)="","",VLOOKUP(Table1[[#This Row],[sheet]],Prg!$A$7:$J$31,10,FALSE)*1)</f>
        <v/>
      </c>
      <c r="AF3444" s="72">
        <f>VLOOKUP(Table1[[#This Row],[sheet]],Prg!$A$7:$J$31,5,FALSE)</f>
        <v>0</v>
      </c>
      <c r="AG3444" s="72">
        <f>ROW()</f>
        <v>3444</v>
      </c>
    </row>
    <row r="3445" spans="24:33" hidden="1" x14ac:dyDescent="0.3">
      <c r="X3445" s="66">
        <v>20</v>
      </c>
      <c r="Y3445" s="66" t="s">
        <v>474</v>
      </c>
      <c r="Z3445" s="66" t="s">
        <v>24</v>
      </c>
      <c r="AA3445" s="66" t="str">
        <f>IF(OR(VLOOKUP(Table1[[#This Row],[sheet]],Prg!$A$7:$F$31,6,FALSE)=Prg!$O$2,VLOOKUP(Table1[[#This Row],[sheet]],Prg!$A$7:$F$31,6,FALSE)=Prg!$O$3),"Yes","No")</f>
        <v>No</v>
      </c>
      <c r="AB3445" s="66">
        <v>2022</v>
      </c>
      <c r="AC3445" s="72">
        <v>15</v>
      </c>
      <c r="AD3445" s="66">
        <f ca="1">IF(ISERROR(VLOOKUP(Table1[[#This Row],[item]],INDIRECT("'"&amp;Table1[[#This Row],[sheet]]&amp;"'!$A$8:$T$42"),Table1[[#This Row],[r]],FALSE)),"",VLOOKUP(Table1[[#This Row],[item]],INDIRECT("'"&amp;Table1[[#This Row],[sheet]]&amp;"'!$A$8:$T$42"),Table1[[#This Row],[r]],FALSE))</f>
        <v>0</v>
      </c>
      <c r="AE3445" s="72" t="str">
        <f>IF(VLOOKUP(Table1[[#This Row],[sheet]],Prg!$A$7:$J$31,10,FALSE)="","",VLOOKUP(Table1[[#This Row],[sheet]],Prg!$A$7:$J$31,10,FALSE)*1)</f>
        <v/>
      </c>
      <c r="AF3445" s="72">
        <f>VLOOKUP(Table1[[#This Row],[sheet]],Prg!$A$7:$J$31,5,FALSE)</f>
        <v>0</v>
      </c>
      <c r="AG3445" s="72">
        <f>ROW()</f>
        <v>3445</v>
      </c>
    </row>
    <row r="3446" spans="24:33" hidden="1" x14ac:dyDescent="0.3">
      <c r="X3446" s="66">
        <v>20</v>
      </c>
      <c r="Y3446" s="66" t="s">
        <v>477</v>
      </c>
      <c r="Z3446" s="66" t="s">
        <v>25</v>
      </c>
      <c r="AA3446" s="66" t="str">
        <f>IF(OR(VLOOKUP(Table1[[#This Row],[sheet]],Prg!$A$7:$F$31,6,FALSE)=Prg!$O$2,VLOOKUP(Table1[[#This Row],[sheet]],Prg!$A$7:$F$31,6,FALSE)=Prg!$O$3),"Yes","No")</f>
        <v>No</v>
      </c>
      <c r="AB3446" s="66">
        <v>2022</v>
      </c>
      <c r="AC3446" s="72">
        <v>15</v>
      </c>
      <c r="AD3446" s="66">
        <f ca="1">IF(ISERROR(VLOOKUP(Table1[[#This Row],[item]],INDIRECT("'"&amp;Table1[[#This Row],[sheet]]&amp;"'!$A$8:$T$42"),Table1[[#This Row],[r]],FALSE)),"",VLOOKUP(Table1[[#This Row],[item]],INDIRECT("'"&amp;Table1[[#This Row],[sheet]]&amp;"'!$A$8:$T$42"),Table1[[#This Row],[r]],FALSE))</f>
        <v>0</v>
      </c>
      <c r="AE3446" s="72" t="str">
        <f>IF(VLOOKUP(Table1[[#This Row],[sheet]],Prg!$A$7:$J$31,10,FALSE)="","",VLOOKUP(Table1[[#This Row],[sheet]],Prg!$A$7:$J$31,10,FALSE)*1)</f>
        <v/>
      </c>
      <c r="AF3446" s="72">
        <f>VLOOKUP(Table1[[#This Row],[sheet]],Prg!$A$7:$J$31,5,FALSE)</f>
        <v>0</v>
      </c>
      <c r="AG3446" s="72">
        <f>ROW()</f>
        <v>3446</v>
      </c>
    </row>
    <row r="3447" spans="24:33" hidden="1" x14ac:dyDescent="0.3">
      <c r="X3447" s="66">
        <v>20</v>
      </c>
      <c r="Y3447" s="66" t="s">
        <v>478</v>
      </c>
      <c r="Z3447" s="66" t="s">
        <v>26</v>
      </c>
      <c r="AA3447" s="66" t="str">
        <f>IF(OR(VLOOKUP(Table1[[#This Row],[sheet]],Prg!$A$7:$F$31,6,FALSE)=Prg!$O$2,VLOOKUP(Table1[[#This Row],[sheet]],Prg!$A$7:$F$31,6,FALSE)=Prg!$O$3),"Yes","No")</f>
        <v>No</v>
      </c>
      <c r="AB3447" s="66">
        <v>2022</v>
      </c>
      <c r="AC3447" s="72">
        <v>15</v>
      </c>
      <c r="AD3447" s="66">
        <f ca="1">IF(ISERROR(VLOOKUP(Table1[[#This Row],[item]],INDIRECT("'"&amp;Table1[[#This Row],[sheet]]&amp;"'!$A$8:$T$42"),Table1[[#This Row],[r]],FALSE)),"",VLOOKUP(Table1[[#This Row],[item]],INDIRECT("'"&amp;Table1[[#This Row],[sheet]]&amp;"'!$A$8:$T$42"),Table1[[#This Row],[r]],FALSE))</f>
        <v>0</v>
      </c>
      <c r="AE3447" s="72" t="str">
        <f>IF(VLOOKUP(Table1[[#This Row],[sheet]],Prg!$A$7:$J$31,10,FALSE)="","",VLOOKUP(Table1[[#This Row],[sheet]],Prg!$A$7:$J$31,10,FALSE)*1)</f>
        <v/>
      </c>
      <c r="AF3447" s="72">
        <f>VLOOKUP(Table1[[#This Row],[sheet]],Prg!$A$7:$J$31,5,FALSE)</f>
        <v>0</v>
      </c>
      <c r="AG3447" s="72">
        <f>ROW()</f>
        <v>3447</v>
      </c>
    </row>
    <row r="3448" spans="24:33" hidden="1" x14ac:dyDescent="0.3">
      <c r="X3448" s="66">
        <v>20</v>
      </c>
      <c r="Y3448" s="66" t="s">
        <v>479</v>
      </c>
      <c r="Z3448" s="66" t="s">
        <v>27</v>
      </c>
      <c r="AA3448" s="66" t="str">
        <f>IF(OR(VLOOKUP(Table1[[#This Row],[sheet]],Prg!$A$7:$F$31,6,FALSE)=Prg!$O$2,VLOOKUP(Table1[[#This Row],[sheet]],Prg!$A$7:$F$31,6,FALSE)=Prg!$O$3),"Yes","No")</f>
        <v>No</v>
      </c>
      <c r="AB3448" s="66">
        <v>2022</v>
      </c>
      <c r="AC3448" s="72">
        <v>15</v>
      </c>
      <c r="AD3448" s="66">
        <f ca="1">IF(ISERROR(VLOOKUP(Table1[[#This Row],[item]],INDIRECT("'"&amp;Table1[[#This Row],[sheet]]&amp;"'!$A$8:$T$42"),Table1[[#This Row],[r]],FALSE)),"",VLOOKUP(Table1[[#This Row],[item]],INDIRECT("'"&amp;Table1[[#This Row],[sheet]]&amp;"'!$A$8:$T$42"),Table1[[#This Row],[r]],FALSE))</f>
        <v>0</v>
      </c>
      <c r="AE3448" s="72" t="str">
        <f>IF(VLOOKUP(Table1[[#This Row],[sheet]],Prg!$A$7:$J$31,10,FALSE)="","",VLOOKUP(Table1[[#This Row],[sheet]],Prg!$A$7:$J$31,10,FALSE)*1)</f>
        <v/>
      </c>
      <c r="AF3448" s="72">
        <f>VLOOKUP(Table1[[#This Row],[sheet]],Prg!$A$7:$J$31,5,FALSE)</f>
        <v>0</v>
      </c>
      <c r="AG3448" s="72">
        <f>ROW()</f>
        <v>3448</v>
      </c>
    </row>
    <row r="3449" spans="24:33" hidden="1" x14ac:dyDescent="0.3">
      <c r="X3449" s="66">
        <v>20</v>
      </c>
      <c r="Y3449" s="66" t="s">
        <v>475</v>
      </c>
      <c r="Z3449" s="66" t="s">
        <v>28</v>
      </c>
      <c r="AA3449" s="66" t="str">
        <f>IF(OR(VLOOKUP(Table1[[#This Row],[sheet]],Prg!$A$7:$F$31,6,FALSE)=Prg!$O$2,VLOOKUP(Table1[[#This Row],[sheet]],Prg!$A$7:$F$31,6,FALSE)=Prg!$O$3),"Yes","No")</f>
        <v>No</v>
      </c>
      <c r="AB3449" s="66">
        <v>2022</v>
      </c>
      <c r="AC3449" s="72">
        <v>15</v>
      </c>
      <c r="AD3449" s="66">
        <f ca="1">IF(ISERROR(VLOOKUP(Table1[[#This Row],[item]],INDIRECT("'"&amp;Table1[[#This Row],[sheet]]&amp;"'!$A$8:$T$42"),Table1[[#This Row],[r]],FALSE)),"",VLOOKUP(Table1[[#This Row],[item]],INDIRECT("'"&amp;Table1[[#This Row],[sheet]]&amp;"'!$A$8:$T$42"),Table1[[#This Row],[r]],FALSE))</f>
        <v>0</v>
      </c>
      <c r="AE3449" s="72" t="str">
        <f>IF(VLOOKUP(Table1[[#This Row],[sheet]],Prg!$A$7:$J$31,10,FALSE)="","",VLOOKUP(Table1[[#This Row],[sheet]],Prg!$A$7:$J$31,10,FALSE)*1)</f>
        <v/>
      </c>
      <c r="AF3449" s="72">
        <f>VLOOKUP(Table1[[#This Row],[sheet]],Prg!$A$7:$J$31,5,FALSE)</f>
        <v>0</v>
      </c>
      <c r="AG3449" s="72">
        <f>ROW()</f>
        <v>3449</v>
      </c>
    </row>
    <row r="3450" spans="24:33" hidden="1" x14ac:dyDescent="0.3">
      <c r="X3450" s="66">
        <v>20</v>
      </c>
      <c r="Y3450" s="66" t="s">
        <v>480</v>
      </c>
      <c r="Z3450" s="66" t="s">
        <v>29</v>
      </c>
      <c r="AA3450" s="66" t="str">
        <f>IF(OR(VLOOKUP(Table1[[#This Row],[sheet]],Prg!$A$7:$F$31,6,FALSE)=Prg!$O$2,VLOOKUP(Table1[[#This Row],[sheet]],Prg!$A$7:$F$31,6,FALSE)=Prg!$O$3),"Yes","No")</f>
        <v>No</v>
      </c>
      <c r="AB3450" s="66">
        <v>2022</v>
      </c>
      <c r="AC3450" s="72">
        <v>15</v>
      </c>
      <c r="AD3450" s="66">
        <f ca="1">IF(ISERROR(VLOOKUP(Table1[[#This Row],[item]],INDIRECT("'"&amp;Table1[[#This Row],[sheet]]&amp;"'!$A$8:$T$42"),Table1[[#This Row],[r]],FALSE)),"",VLOOKUP(Table1[[#This Row],[item]],INDIRECT("'"&amp;Table1[[#This Row],[sheet]]&amp;"'!$A$8:$T$42"),Table1[[#This Row],[r]],FALSE))</f>
        <v>0</v>
      </c>
      <c r="AE3450" s="72" t="str">
        <f>IF(VLOOKUP(Table1[[#This Row],[sheet]],Prg!$A$7:$J$31,10,FALSE)="","",VLOOKUP(Table1[[#This Row],[sheet]],Prg!$A$7:$J$31,10,FALSE)*1)</f>
        <v/>
      </c>
      <c r="AF3450" s="72">
        <f>VLOOKUP(Table1[[#This Row],[sheet]],Prg!$A$7:$J$31,5,FALSE)</f>
        <v>0</v>
      </c>
      <c r="AG3450" s="72">
        <f>ROW()</f>
        <v>3450</v>
      </c>
    </row>
    <row r="3451" spans="24:33" hidden="1" x14ac:dyDescent="0.3">
      <c r="X3451" s="66">
        <v>20</v>
      </c>
      <c r="Y3451" s="66" t="s">
        <v>481</v>
      </c>
      <c r="Z3451" s="66" t="s">
        <v>30</v>
      </c>
      <c r="AA3451" s="66" t="str">
        <f>IF(OR(VLOOKUP(Table1[[#This Row],[sheet]],Prg!$A$7:$F$31,6,FALSE)=Prg!$O$2,VLOOKUP(Table1[[#This Row],[sheet]],Prg!$A$7:$F$31,6,FALSE)=Prg!$O$3),"Yes","No")</f>
        <v>No</v>
      </c>
      <c r="AB3451" s="66">
        <v>2022</v>
      </c>
      <c r="AC3451" s="72">
        <v>15</v>
      </c>
      <c r="AD3451" s="66">
        <f ca="1">IF(ISERROR(VLOOKUP(Table1[[#This Row],[item]],INDIRECT("'"&amp;Table1[[#This Row],[sheet]]&amp;"'!$A$8:$T$42"),Table1[[#This Row],[r]],FALSE)),"",VLOOKUP(Table1[[#This Row],[item]],INDIRECT("'"&amp;Table1[[#This Row],[sheet]]&amp;"'!$A$8:$T$42"),Table1[[#This Row],[r]],FALSE))</f>
        <v>0</v>
      </c>
      <c r="AE3451" s="72" t="str">
        <f>IF(VLOOKUP(Table1[[#This Row],[sheet]],Prg!$A$7:$J$31,10,FALSE)="","",VLOOKUP(Table1[[#This Row],[sheet]],Prg!$A$7:$J$31,10,FALSE)*1)</f>
        <v/>
      </c>
      <c r="AF3451" s="72">
        <f>VLOOKUP(Table1[[#This Row],[sheet]],Prg!$A$7:$J$31,5,FALSE)</f>
        <v>0</v>
      </c>
      <c r="AG3451" s="72">
        <f>ROW()</f>
        <v>3451</v>
      </c>
    </row>
    <row r="3452" spans="24:33" hidden="1" x14ac:dyDescent="0.3">
      <c r="X3452" s="66">
        <v>20</v>
      </c>
      <c r="Y3452" s="66" t="s">
        <v>482</v>
      </c>
      <c r="Z3452" s="66" t="s">
        <v>27</v>
      </c>
      <c r="AA3452" s="66" t="str">
        <f>IF(OR(VLOOKUP(Table1[[#This Row],[sheet]],Prg!$A$7:$F$31,6,FALSE)=Prg!$O$2,VLOOKUP(Table1[[#This Row],[sheet]],Prg!$A$7:$F$31,6,FALSE)=Prg!$O$3),"Yes","No")</f>
        <v>No</v>
      </c>
      <c r="AB3452" s="66">
        <v>2022</v>
      </c>
      <c r="AC3452" s="72">
        <v>15</v>
      </c>
      <c r="AD3452" s="66">
        <f ca="1">IF(ISERROR(VLOOKUP(Table1[[#This Row],[item]],INDIRECT("'"&amp;Table1[[#This Row],[sheet]]&amp;"'!$A$8:$T$42"),Table1[[#This Row],[r]],FALSE)),"",VLOOKUP(Table1[[#This Row],[item]],INDIRECT("'"&amp;Table1[[#This Row],[sheet]]&amp;"'!$A$8:$T$42"),Table1[[#This Row],[r]],FALSE))</f>
        <v>0</v>
      </c>
      <c r="AE3452" s="72" t="str">
        <f>IF(VLOOKUP(Table1[[#This Row],[sheet]],Prg!$A$7:$J$31,10,FALSE)="","",VLOOKUP(Table1[[#This Row],[sheet]],Prg!$A$7:$J$31,10,FALSE)*1)</f>
        <v/>
      </c>
      <c r="AF3452" s="72">
        <f>VLOOKUP(Table1[[#This Row],[sheet]],Prg!$A$7:$J$31,5,FALSE)</f>
        <v>0</v>
      </c>
      <c r="AG3452" s="72">
        <f>ROW()</f>
        <v>3452</v>
      </c>
    </row>
    <row r="3453" spans="24:33" hidden="1" x14ac:dyDescent="0.3">
      <c r="X3453" s="66">
        <v>20</v>
      </c>
      <c r="Y3453" s="66" t="s">
        <v>476</v>
      </c>
      <c r="Z3453" s="66" t="s">
        <v>469</v>
      </c>
      <c r="AA3453" s="66" t="str">
        <f>IF(OR(VLOOKUP(Table1[[#This Row],[sheet]],Prg!$A$7:$F$31,6,FALSE)=Prg!$O$2,VLOOKUP(Table1[[#This Row],[sheet]],Prg!$A$7:$F$31,6,FALSE)=Prg!$O$3),"Yes","No")</f>
        <v>No</v>
      </c>
      <c r="AB3453" s="66">
        <v>2022</v>
      </c>
      <c r="AC3453" s="72">
        <v>15</v>
      </c>
      <c r="AD3453" s="66">
        <f ca="1">IF(ISERROR(VLOOKUP(Table1[[#This Row],[item]],INDIRECT("'"&amp;Table1[[#This Row],[sheet]]&amp;"'!$A$8:$T$42"),Table1[[#This Row],[r]],FALSE)),"",VLOOKUP(Table1[[#This Row],[item]],INDIRECT("'"&amp;Table1[[#This Row],[sheet]]&amp;"'!$A$8:$T$42"),Table1[[#This Row],[r]],FALSE))</f>
        <v>0</v>
      </c>
      <c r="AE3453" s="72" t="str">
        <f>IF(VLOOKUP(Table1[[#This Row],[sheet]],Prg!$A$7:$J$31,10,FALSE)="","",VLOOKUP(Table1[[#This Row],[sheet]],Prg!$A$7:$J$31,10,FALSE)*1)</f>
        <v/>
      </c>
      <c r="AF3453" s="72">
        <f>VLOOKUP(Table1[[#This Row],[sheet]],Prg!$A$7:$J$31,5,FALSE)</f>
        <v>0</v>
      </c>
      <c r="AG3453" s="72">
        <f>ROW()</f>
        <v>3453</v>
      </c>
    </row>
    <row r="3454" spans="24:33" hidden="1" x14ac:dyDescent="0.3">
      <c r="X3454" s="66">
        <v>20</v>
      </c>
      <c r="Y3454" s="66" t="s">
        <v>483</v>
      </c>
      <c r="Z3454" s="66" t="s">
        <v>470</v>
      </c>
      <c r="AA3454" s="66" t="str">
        <f>IF(OR(VLOOKUP(Table1[[#This Row],[sheet]],Prg!$A$7:$F$31,6,FALSE)=Prg!$O$2,VLOOKUP(Table1[[#This Row],[sheet]],Prg!$A$7:$F$31,6,FALSE)=Prg!$O$3),"Yes","No")</f>
        <v>No</v>
      </c>
      <c r="AB3454" s="66">
        <v>2022</v>
      </c>
      <c r="AC3454" s="72">
        <v>15</v>
      </c>
      <c r="AD3454" s="66">
        <f ca="1">IF(ISERROR(VLOOKUP(Table1[[#This Row],[item]],INDIRECT("'"&amp;Table1[[#This Row],[sheet]]&amp;"'!$A$8:$T$42"),Table1[[#This Row],[r]],FALSE)),"",VLOOKUP(Table1[[#This Row],[item]],INDIRECT("'"&amp;Table1[[#This Row],[sheet]]&amp;"'!$A$8:$T$42"),Table1[[#This Row],[r]],FALSE))</f>
        <v>0</v>
      </c>
      <c r="AE3454" s="72" t="str">
        <f>IF(VLOOKUP(Table1[[#This Row],[sheet]],Prg!$A$7:$J$31,10,FALSE)="","",VLOOKUP(Table1[[#This Row],[sheet]],Prg!$A$7:$J$31,10,FALSE)*1)</f>
        <v/>
      </c>
      <c r="AF3454" s="72">
        <f>VLOOKUP(Table1[[#This Row],[sheet]],Prg!$A$7:$J$31,5,FALSE)</f>
        <v>0</v>
      </c>
      <c r="AG3454" s="72">
        <f>ROW()</f>
        <v>3454</v>
      </c>
    </row>
    <row r="3455" spans="24:33" hidden="1" x14ac:dyDescent="0.3">
      <c r="X3455" s="66">
        <v>20</v>
      </c>
      <c r="Y3455" s="66" t="s">
        <v>484</v>
      </c>
      <c r="Z3455" s="66" t="s">
        <v>471</v>
      </c>
      <c r="AA3455" s="66" t="str">
        <f>IF(OR(VLOOKUP(Table1[[#This Row],[sheet]],Prg!$A$7:$F$31,6,FALSE)=Prg!$O$2,VLOOKUP(Table1[[#This Row],[sheet]],Prg!$A$7:$F$31,6,FALSE)=Prg!$O$3),"Yes","No")</f>
        <v>No</v>
      </c>
      <c r="AB3455" s="66">
        <v>2022</v>
      </c>
      <c r="AC3455" s="72">
        <v>15</v>
      </c>
      <c r="AD3455" s="66">
        <f ca="1">IF(ISERROR(VLOOKUP(Table1[[#This Row],[item]],INDIRECT("'"&amp;Table1[[#This Row],[sheet]]&amp;"'!$A$8:$T$42"),Table1[[#This Row],[r]],FALSE)),"",VLOOKUP(Table1[[#This Row],[item]],INDIRECT("'"&amp;Table1[[#This Row],[sheet]]&amp;"'!$A$8:$T$42"),Table1[[#This Row],[r]],FALSE))</f>
        <v>0</v>
      </c>
      <c r="AE3455" s="72" t="str">
        <f>IF(VLOOKUP(Table1[[#This Row],[sheet]],Prg!$A$7:$J$31,10,FALSE)="","",VLOOKUP(Table1[[#This Row],[sheet]],Prg!$A$7:$J$31,10,FALSE)*1)</f>
        <v/>
      </c>
      <c r="AF3455" s="72">
        <f>VLOOKUP(Table1[[#This Row],[sheet]],Prg!$A$7:$J$31,5,FALSE)</f>
        <v>0</v>
      </c>
      <c r="AG3455" s="72">
        <f>ROW()</f>
        <v>3455</v>
      </c>
    </row>
    <row r="3456" spans="24:33" hidden="1" x14ac:dyDescent="0.3">
      <c r="X3456" s="66">
        <v>20</v>
      </c>
      <c r="Y3456" s="66" t="s">
        <v>485</v>
      </c>
      <c r="Z3456" s="66" t="s">
        <v>472</v>
      </c>
      <c r="AA3456" s="66" t="str">
        <f>IF(OR(VLOOKUP(Table1[[#This Row],[sheet]],Prg!$A$7:$F$31,6,FALSE)=Prg!$O$2,VLOOKUP(Table1[[#This Row],[sheet]],Prg!$A$7:$F$31,6,FALSE)=Prg!$O$3),"Yes","No")</f>
        <v>No</v>
      </c>
      <c r="AB3456" s="66">
        <v>2022</v>
      </c>
      <c r="AC3456" s="72">
        <v>15</v>
      </c>
      <c r="AD3456" s="66">
        <f ca="1">IF(ISERROR(VLOOKUP(Table1[[#This Row],[item]],INDIRECT("'"&amp;Table1[[#This Row],[sheet]]&amp;"'!$A$8:$T$42"),Table1[[#This Row],[r]],FALSE)),"",VLOOKUP(Table1[[#This Row],[item]],INDIRECT("'"&amp;Table1[[#This Row],[sheet]]&amp;"'!$A$8:$T$42"),Table1[[#This Row],[r]],FALSE))</f>
        <v>0</v>
      </c>
      <c r="AE3456" s="72" t="str">
        <f>IF(VLOOKUP(Table1[[#This Row],[sheet]],Prg!$A$7:$J$31,10,FALSE)="","",VLOOKUP(Table1[[#This Row],[sheet]],Prg!$A$7:$J$31,10,FALSE)*1)</f>
        <v/>
      </c>
      <c r="AF3456" s="72">
        <f>VLOOKUP(Table1[[#This Row],[sheet]],Prg!$A$7:$J$31,5,FALSE)</f>
        <v>0</v>
      </c>
      <c r="AG3456" s="72">
        <f>ROW()</f>
        <v>3456</v>
      </c>
    </row>
    <row r="3457" spans="24:33" hidden="1" x14ac:dyDescent="0.3">
      <c r="X3457" s="66">
        <v>20</v>
      </c>
      <c r="Y3457" s="66" t="s">
        <v>486</v>
      </c>
      <c r="Z3457" s="66" t="s">
        <v>31</v>
      </c>
      <c r="AA3457" s="66" t="str">
        <f>IF(OR(VLOOKUP(Table1[[#This Row],[sheet]],Prg!$A$7:$F$31,6,FALSE)=Prg!$O$2,VLOOKUP(Table1[[#This Row],[sheet]],Prg!$A$7:$F$31,6,FALSE)=Prg!$O$3),"Yes","No")</f>
        <v>No</v>
      </c>
      <c r="AB3457" s="66">
        <v>2022</v>
      </c>
      <c r="AC3457" s="72">
        <v>15</v>
      </c>
      <c r="AD3457" s="66">
        <f ca="1">IF(ISERROR(VLOOKUP(Table1[[#This Row],[item]],INDIRECT("'"&amp;Table1[[#This Row],[sheet]]&amp;"'!$A$8:$T$42"),Table1[[#This Row],[r]],FALSE)),"",VLOOKUP(Table1[[#This Row],[item]],INDIRECT("'"&amp;Table1[[#This Row],[sheet]]&amp;"'!$A$8:$T$42"),Table1[[#This Row],[r]],FALSE))</f>
        <v>0</v>
      </c>
      <c r="AE3457" s="72" t="str">
        <f>IF(VLOOKUP(Table1[[#This Row],[sheet]],Prg!$A$7:$J$31,10,FALSE)="","",VLOOKUP(Table1[[#This Row],[sheet]],Prg!$A$7:$J$31,10,FALSE)*1)</f>
        <v/>
      </c>
      <c r="AF3457" s="72">
        <f>VLOOKUP(Table1[[#This Row],[sheet]],Prg!$A$7:$J$31,5,FALSE)</f>
        <v>0</v>
      </c>
      <c r="AG3457" s="72">
        <f>ROW()</f>
        <v>3457</v>
      </c>
    </row>
    <row r="3458" spans="24:33" hidden="1" x14ac:dyDescent="0.3">
      <c r="X3458" s="66">
        <v>20</v>
      </c>
      <c r="Y3458" s="70" t="s">
        <v>487</v>
      </c>
      <c r="Z3458" s="70" t="s">
        <v>12</v>
      </c>
      <c r="AA3458" s="70" t="str">
        <f>IF(OR(VLOOKUP(Table1[[#This Row],[sheet]],Prg!$A$7:$F$31,6,FALSE)=Prg!$O$2,VLOOKUP(Table1[[#This Row],[sheet]],Prg!$A$7:$F$31,6,FALSE)=Prg!$O$3),"Yes","No")</f>
        <v>No</v>
      </c>
      <c r="AB3458" s="70">
        <v>2023</v>
      </c>
      <c r="AC3458" s="72">
        <v>16</v>
      </c>
      <c r="AD3458" s="66">
        <f ca="1">IF(ISERROR(VLOOKUP(Table1[[#This Row],[item]],INDIRECT("'"&amp;Table1[[#This Row],[sheet]]&amp;"'!$A$8:$T$42"),Table1[[#This Row],[r]],FALSE)),"",VLOOKUP(Table1[[#This Row],[item]],INDIRECT("'"&amp;Table1[[#This Row],[sheet]]&amp;"'!$A$8:$T$42"),Table1[[#This Row],[r]],FALSE))</f>
        <v>0</v>
      </c>
      <c r="AE3458" s="72" t="str">
        <f>IF(VLOOKUP(Table1[[#This Row],[sheet]],Prg!$A$7:$J$31,10,FALSE)="","",VLOOKUP(Table1[[#This Row],[sheet]],Prg!$A$7:$J$31,10,FALSE)*1)</f>
        <v/>
      </c>
      <c r="AF3458" s="72">
        <f>VLOOKUP(Table1[[#This Row],[sheet]],Prg!$A$7:$J$31,5,FALSE)</f>
        <v>0</v>
      </c>
      <c r="AG3458" s="72">
        <f>ROW()</f>
        <v>3458</v>
      </c>
    </row>
    <row r="3459" spans="24:33" hidden="1" x14ac:dyDescent="0.3">
      <c r="X3459" s="66">
        <v>20</v>
      </c>
      <c r="Y3459" s="66" t="s">
        <v>488</v>
      </c>
      <c r="Z3459" s="66" t="s">
        <v>13</v>
      </c>
      <c r="AA3459" s="66" t="str">
        <f>IF(OR(VLOOKUP(Table1[[#This Row],[sheet]],Prg!$A$7:$F$31,6,FALSE)=Prg!$O$2,VLOOKUP(Table1[[#This Row],[sheet]],Prg!$A$7:$F$31,6,FALSE)=Prg!$O$3),"Yes","No")</f>
        <v>No</v>
      </c>
      <c r="AB3459" s="66">
        <v>2023</v>
      </c>
      <c r="AC3459" s="72">
        <v>16</v>
      </c>
      <c r="AD3459" s="66">
        <f ca="1">IF(ISERROR(VLOOKUP(Table1[[#This Row],[item]],INDIRECT("'"&amp;Table1[[#This Row],[sheet]]&amp;"'!$A$8:$T$42"),Table1[[#This Row],[r]],FALSE)),"",VLOOKUP(Table1[[#This Row],[item]],INDIRECT("'"&amp;Table1[[#This Row],[sheet]]&amp;"'!$A$8:$T$42"),Table1[[#This Row],[r]],FALSE))</f>
        <v>0</v>
      </c>
      <c r="AE3459" s="72" t="str">
        <f>IF(VLOOKUP(Table1[[#This Row],[sheet]],Prg!$A$7:$J$31,10,FALSE)="","",VLOOKUP(Table1[[#This Row],[sheet]],Prg!$A$7:$J$31,10,FALSE)*1)</f>
        <v/>
      </c>
      <c r="AF3459" s="72">
        <f>VLOOKUP(Table1[[#This Row],[sheet]],Prg!$A$7:$J$31,5,FALSE)</f>
        <v>0</v>
      </c>
      <c r="AG3459" s="72">
        <f>ROW()</f>
        <v>3459</v>
      </c>
    </row>
    <row r="3460" spans="24:33" hidden="1" x14ac:dyDescent="0.3">
      <c r="X3460" s="66">
        <v>20</v>
      </c>
      <c r="Y3460" s="66" t="s">
        <v>489</v>
      </c>
      <c r="Z3460" s="66" t="s">
        <v>14</v>
      </c>
      <c r="AA3460" s="66" t="str">
        <f>IF(OR(VLOOKUP(Table1[[#This Row],[sheet]],Prg!$A$7:$F$31,6,FALSE)=Prg!$O$2,VLOOKUP(Table1[[#This Row],[sheet]],Prg!$A$7:$F$31,6,FALSE)=Prg!$O$3),"Yes","No")</f>
        <v>No</v>
      </c>
      <c r="AB3460" s="66">
        <v>2023</v>
      </c>
      <c r="AC3460" s="72">
        <v>16</v>
      </c>
      <c r="AD3460" s="66">
        <f ca="1">IF(ISERROR(VLOOKUP(Table1[[#This Row],[item]],INDIRECT("'"&amp;Table1[[#This Row],[sheet]]&amp;"'!$A$8:$T$42"),Table1[[#This Row],[r]],FALSE)),"",VLOOKUP(Table1[[#This Row],[item]],INDIRECT("'"&amp;Table1[[#This Row],[sheet]]&amp;"'!$A$8:$T$42"),Table1[[#This Row],[r]],FALSE))</f>
        <v>0</v>
      </c>
      <c r="AE3460" s="72" t="str">
        <f>IF(VLOOKUP(Table1[[#This Row],[sheet]],Prg!$A$7:$J$31,10,FALSE)="","",VLOOKUP(Table1[[#This Row],[sheet]],Prg!$A$7:$J$31,10,FALSE)*1)</f>
        <v/>
      </c>
      <c r="AF3460" s="72">
        <f>VLOOKUP(Table1[[#This Row],[sheet]],Prg!$A$7:$J$31,5,FALSE)</f>
        <v>0</v>
      </c>
      <c r="AG3460" s="72">
        <f>ROW()</f>
        <v>3460</v>
      </c>
    </row>
    <row r="3461" spans="24:33" hidden="1" x14ac:dyDescent="0.3">
      <c r="X3461" s="66">
        <v>20</v>
      </c>
      <c r="Y3461" s="66" t="s">
        <v>490</v>
      </c>
      <c r="Z3461" s="66" t="s">
        <v>464</v>
      </c>
      <c r="AA3461" s="66" t="str">
        <f>IF(OR(VLOOKUP(Table1[[#This Row],[sheet]],Prg!$A$7:$F$31,6,FALSE)=Prg!$O$2,VLOOKUP(Table1[[#This Row],[sheet]],Prg!$A$7:$F$31,6,FALSE)=Prg!$O$3),"Yes","No")</f>
        <v>No</v>
      </c>
      <c r="AB3461" s="66">
        <v>2023</v>
      </c>
      <c r="AC3461" s="72">
        <v>16</v>
      </c>
      <c r="AD3461" s="66">
        <f ca="1">IF(ISERROR(VLOOKUP(Table1[[#This Row],[item]],INDIRECT("'"&amp;Table1[[#This Row],[sheet]]&amp;"'!$A$8:$T$42"),Table1[[#This Row],[r]],FALSE)),"",VLOOKUP(Table1[[#This Row],[item]],INDIRECT("'"&amp;Table1[[#This Row],[sheet]]&amp;"'!$A$8:$T$42"),Table1[[#This Row],[r]],FALSE))</f>
        <v>0</v>
      </c>
      <c r="AE3461" s="72" t="str">
        <f>IF(VLOOKUP(Table1[[#This Row],[sheet]],Prg!$A$7:$J$31,10,FALSE)="","",VLOOKUP(Table1[[#This Row],[sheet]],Prg!$A$7:$J$31,10,FALSE)*1)</f>
        <v/>
      </c>
      <c r="AF3461" s="72">
        <f>VLOOKUP(Table1[[#This Row],[sheet]],Prg!$A$7:$J$31,5,FALSE)</f>
        <v>0</v>
      </c>
      <c r="AG3461" s="72">
        <f>ROW()</f>
        <v>3461</v>
      </c>
    </row>
    <row r="3462" spans="24:33" hidden="1" x14ac:dyDescent="0.3">
      <c r="X3462" s="66">
        <v>20</v>
      </c>
      <c r="Y3462" s="66" t="s">
        <v>491</v>
      </c>
      <c r="Z3462" s="66" t="s">
        <v>15</v>
      </c>
      <c r="AA3462" s="66" t="str">
        <f>IF(OR(VLOOKUP(Table1[[#This Row],[sheet]],Prg!$A$7:$F$31,6,FALSE)=Prg!$O$2,VLOOKUP(Table1[[#This Row],[sheet]],Prg!$A$7:$F$31,6,FALSE)=Prg!$O$3),"Yes","No")</f>
        <v>No</v>
      </c>
      <c r="AB3462" s="66">
        <v>2023</v>
      </c>
      <c r="AC3462" s="72">
        <v>16</v>
      </c>
      <c r="AD3462" s="66">
        <f ca="1">IF(ISERROR(VLOOKUP(Table1[[#This Row],[item]],INDIRECT("'"&amp;Table1[[#This Row],[sheet]]&amp;"'!$A$8:$T$42"),Table1[[#This Row],[r]],FALSE)),"",VLOOKUP(Table1[[#This Row],[item]],INDIRECT("'"&amp;Table1[[#This Row],[sheet]]&amp;"'!$A$8:$T$42"),Table1[[#This Row],[r]],FALSE))</f>
        <v>0</v>
      </c>
      <c r="AE3462" s="72" t="str">
        <f>IF(VLOOKUP(Table1[[#This Row],[sheet]],Prg!$A$7:$J$31,10,FALSE)="","",VLOOKUP(Table1[[#This Row],[sheet]],Prg!$A$7:$J$31,10,FALSE)*1)</f>
        <v/>
      </c>
      <c r="AF3462" s="72">
        <f>VLOOKUP(Table1[[#This Row],[sheet]],Prg!$A$7:$J$31,5,FALSE)</f>
        <v>0</v>
      </c>
      <c r="AG3462" s="72">
        <f>ROW()</f>
        <v>3462</v>
      </c>
    </row>
    <row r="3463" spans="24:33" hidden="1" x14ac:dyDescent="0.3">
      <c r="X3463" s="66">
        <v>20</v>
      </c>
      <c r="Y3463" s="66" t="s">
        <v>492</v>
      </c>
      <c r="Z3463" s="66" t="s">
        <v>16</v>
      </c>
      <c r="AA3463" s="66" t="str">
        <f>IF(OR(VLOOKUP(Table1[[#This Row],[sheet]],Prg!$A$7:$F$31,6,FALSE)=Prg!$O$2,VLOOKUP(Table1[[#This Row],[sheet]],Prg!$A$7:$F$31,6,FALSE)=Prg!$O$3),"Yes","No")</f>
        <v>No</v>
      </c>
      <c r="AB3463" s="66">
        <v>2023</v>
      </c>
      <c r="AC3463" s="72">
        <v>16</v>
      </c>
      <c r="AD3463" s="66">
        <f ca="1">IF(ISERROR(VLOOKUP(Table1[[#This Row],[item]],INDIRECT("'"&amp;Table1[[#This Row],[sheet]]&amp;"'!$A$8:$T$42"),Table1[[#This Row],[r]],FALSE)),"",VLOOKUP(Table1[[#This Row],[item]],INDIRECT("'"&amp;Table1[[#This Row],[sheet]]&amp;"'!$A$8:$T$42"),Table1[[#This Row],[r]],FALSE))</f>
        <v>0</v>
      </c>
      <c r="AE3463" s="72" t="str">
        <f>IF(VLOOKUP(Table1[[#This Row],[sheet]],Prg!$A$7:$J$31,10,FALSE)="","",VLOOKUP(Table1[[#This Row],[sheet]],Prg!$A$7:$J$31,10,FALSE)*1)</f>
        <v/>
      </c>
      <c r="AF3463" s="72">
        <f>VLOOKUP(Table1[[#This Row],[sheet]],Prg!$A$7:$J$31,5,FALSE)</f>
        <v>0</v>
      </c>
      <c r="AG3463" s="72">
        <f>ROW()</f>
        <v>3463</v>
      </c>
    </row>
    <row r="3464" spans="24:33" hidden="1" x14ac:dyDescent="0.3">
      <c r="X3464" s="66">
        <v>20</v>
      </c>
      <c r="Y3464" s="66" t="s">
        <v>493</v>
      </c>
      <c r="Z3464" s="66" t="s">
        <v>17</v>
      </c>
      <c r="AA3464" s="66" t="str">
        <f>IF(OR(VLOOKUP(Table1[[#This Row],[sheet]],Prg!$A$7:$F$31,6,FALSE)=Prg!$O$2,VLOOKUP(Table1[[#This Row],[sheet]],Prg!$A$7:$F$31,6,FALSE)=Prg!$O$3),"Yes","No")</f>
        <v>No</v>
      </c>
      <c r="AB3464" s="66">
        <v>2023</v>
      </c>
      <c r="AC3464" s="72">
        <v>16</v>
      </c>
      <c r="AD3464" s="66">
        <f ca="1">IF(ISERROR(VLOOKUP(Table1[[#This Row],[item]],INDIRECT("'"&amp;Table1[[#This Row],[sheet]]&amp;"'!$A$8:$T$42"),Table1[[#This Row],[r]],FALSE)),"",VLOOKUP(Table1[[#This Row],[item]],INDIRECT("'"&amp;Table1[[#This Row],[sheet]]&amp;"'!$A$8:$T$42"),Table1[[#This Row],[r]],FALSE))</f>
        <v>0</v>
      </c>
      <c r="AE3464" s="72" t="str">
        <f>IF(VLOOKUP(Table1[[#This Row],[sheet]],Prg!$A$7:$J$31,10,FALSE)="","",VLOOKUP(Table1[[#This Row],[sheet]],Prg!$A$7:$J$31,10,FALSE)*1)</f>
        <v/>
      </c>
      <c r="AF3464" s="72">
        <f>VLOOKUP(Table1[[#This Row],[sheet]],Prg!$A$7:$J$31,5,FALSE)</f>
        <v>0</v>
      </c>
      <c r="AG3464" s="72">
        <f>ROW()</f>
        <v>3464</v>
      </c>
    </row>
    <row r="3465" spans="24:33" hidden="1" x14ac:dyDescent="0.3">
      <c r="X3465" s="66">
        <v>20</v>
      </c>
      <c r="Y3465" s="66" t="s">
        <v>494</v>
      </c>
      <c r="Z3465" s="66" t="s">
        <v>465</v>
      </c>
      <c r="AA3465" s="66" t="str">
        <f>IF(OR(VLOOKUP(Table1[[#This Row],[sheet]],Prg!$A$7:$F$31,6,FALSE)=Prg!$O$2,VLOOKUP(Table1[[#This Row],[sheet]],Prg!$A$7:$F$31,6,FALSE)=Prg!$O$3),"Yes","No")</f>
        <v>No</v>
      </c>
      <c r="AB3465" s="66">
        <v>2023</v>
      </c>
      <c r="AC3465" s="72">
        <v>16</v>
      </c>
      <c r="AD3465" s="66">
        <f ca="1">IF(ISERROR(VLOOKUP(Table1[[#This Row],[item]],INDIRECT("'"&amp;Table1[[#This Row],[sheet]]&amp;"'!$A$8:$T$42"),Table1[[#This Row],[r]],FALSE)),"",VLOOKUP(Table1[[#This Row],[item]],INDIRECT("'"&amp;Table1[[#This Row],[sheet]]&amp;"'!$A$8:$T$42"),Table1[[#This Row],[r]],FALSE))</f>
        <v>0</v>
      </c>
      <c r="AE3465" s="72" t="str">
        <f>IF(VLOOKUP(Table1[[#This Row],[sheet]],Prg!$A$7:$J$31,10,FALSE)="","",VLOOKUP(Table1[[#This Row],[sheet]],Prg!$A$7:$J$31,10,FALSE)*1)</f>
        <v/>
      </c>
      <c r="AF3465" s="72">
        <f>VLOOKUP(Table1[[#This Row],[sheet]],Prg!$A$7:$J$31,5,FALSE)</f>
        <v>0</v>
      </c>
      <c r="AG3465" s="72">
        <f>ROW()</f>
        <v>3465</v>
      </c>
    </row>
    <row r="3466" spans="24:33" hidden="1" x14ac:dyDescent="0.3">
      <c r="X3466" s="66">
        <v>20</v>
      </c>
      <c r="Y3466" s="66" t="s">
        <v>495</v>
      </c>
      <c r="Z3466" s="66" t="s">
        <v>18</v>
      </c>
      <c r="AA3466" s="66" t="str">
        <f>IF(OR(VLOOKUP(Table1[[#This Row],[sheet]],Prg!$A$7:$F$31,6,FALSE)=Prg!$O$2,VLOOKUP(Table1[[#This Row],[sheet]],Prg!$A$7:$F$31,6,FALSE)=Prg!$O$3),"Yes","No")</f>
        <v>No</v>
      </c>
      <c r="AB3466" s="66">
        <v>2023</v>
      </c>
      <c r="AC3466" s="72">
        <v>16</v>
      </c>
      <c r="AD3466" s="66">
        <f ca="1">IF(ISERROR(VLOOKUP(Table1[[#This Row],[item]],INDIRECT("'"&amp;Table1[[#This Row],[sheet]]&amp;"'!$A$8:$T$42"),Table1[[#This Row],[r]],FALSE)),"",VLOOKUP(Table1[[#This Row],[item]],INDIRECT("'"&amp;Table1[[#This Row],[sheet]]&amp;"'!$A$8:$T$42"),Table1[[#This Row],[r]],FALSE))</f>
        <v>0</v>
      </c>
      <c r="AE3466" s="72" t="str">
        <f>IF(VLOOKUP(Table1[[#This Row],[sheet]],Prg!$A$7:$J$31,10,FALSE)="","",VLOOKUP(Table1[[#This Row],[sheet]],Prg!$A$7:$J$31,10,FALSE)*1)</f>
        <v/>
      </c>
      <c r="AF3466" s="72">
        <f>VLOOKUP(Table1[[#This Row],[sheet]],Prg!$A$7:$J$31,5,FALSE)</f>
        <v>0</v>
      </c>
      <c r="AG3466" s="72">
        <f>ROW()</f>
        <v>3466</v>
      </c>
    </row>
    <row r="3467" spans="24:33" hidden="1" x14ac:dyDescent="0.3">
      <c r="X3467" s="66">
        <v>20</v>
      </c>
      <c r="Y3467" s="66" t="s">
        <v>496</v>
      </c>
      <c r="Z3467" s="66" t="s">
        <v>19</v>
      </c>
      <c r="AA3467" s="66" t="str">
        <f>IF(OR(VLOOKUP(Table1[[#This Row],[sheet]],Prg!$A$7:$F$31,6,FALSE)=Prg!$O$2,VLOOKUP(Table1[[#This Row],[sheet]],Prg!$A$7:$F$31,6,FALSE)=Prg!$O$3),"Yes","No")</f>
        <v>No</v>
      </c>
      <c r="AB3467" s="66">
        <v>2023</v>
      </c>
      <c r="AC3467" s="72">
        <v>16</v>
      </c>
      <c r="AD3467" s="66">
        <f ca="1">IF(ISERROR(VLOOKUP(Table1[[#This Row],[item]],INDIRECT("'"&amp;Table1[[#This Row],[sheet]]&amp;"'!$A$8:$T$42"),Table1[[#This Row],[r]],FALSE)),"",VLOOKUP(Table1[[#This Row],[item]],INDIRECT("'"&amp;Table1[[#This Row],[sheet]]&amp;"'!$A$8:$T$42"),Table1[[#This Row],[r]],FALSE))</f>
        <v>0</v>
      </c>
      <c r="AE3467" s="72" t="str">
        <f>IF(VLOOKUP(Table1[[#This Row],[sheet]],Prg!$A$7:$J$31,10,FALSE)="","",VLOOKUP(Table1[[#This Row],[sheet]],Prg!$A$7:$J$31,10,FALSE)*1)</f>
        <v/>
      </c>
      <c r="AF3467" s="72">
        <f>VLOOKUP(Table1[[#This Row],[sheet]],Prg!$A$7:$J$31,5,FALSE)</f>
        <v>0</v>
      </c>
      <c r="AG3467" s="72">
        <f>ROW()</f>
        <v>3467</v>
      </c>
    </row>
    <row r="3468" spans="24:33" hidden="1" x14ac:dyDescent="0.3">
      <c r="X3468" s="66">
        <v>20</v>
      </c>
      <c r="Y3468" s="66" t="s">
        <v>497</v>
      </c>
      <c r="Z3468" s="66" t="s">
        <v>20</v>
      </c>
      <c r="AA3468" s="66" t="str">
        <f>IF(OR(VLOOKUP(Table1[[#This Row],[sheet]],Prg!$A$7:$F$31,6,FALSE)=Prg!$O$2,VLOOKUP(Table1[[#This Row],[sheet]],Prg!$A$7:$F$31,6,FALSE)=Prg!$O$3),"Yes","No")</f>
        <v>No</v>
      </c>
      <c r="AB3468" s="66">
        <v>2023</v>
      </c>
      <c r="AC3468" s="72">
        <v>16</v>
      </c>
      <c r="AD3468" s="66">
        <f ca="1">IF(ISERROR(VLOOKUP(Table1[[#This Row],[item]],INDIRECT("'"&amp;Table1[[#This Row],[sheet]]&amp;"'!$A$8:$T$42"),Table1[[#This Row],[r]],FALSE)),"",VLOOKUP(Table1[[#This Row],[item]],INDIRECT("'"&amp;Table1[[#This Row],[sheet]]&amp;"'!$A$8:$T$42"),Table1[[#This Row],[r]],FALSE))</f>
        <v>0</v>
      </c>
      <c r="AE3468" s="72" t="str">
        <f>IF(VLOOKUP(Table1[[#This Row],[sheet]],Prg!$A$7:$J$31,10,FALSE)="","",VLOOKUP(Table1[[#This Row],[sheet]],Prg!$A$7:$J$31,10,FALSE)*1)</f>
        <v/>
      </c>
      <c r="AF3468" s="72">
        <f>VLOOKUP(Table1[[#This Row],[sheet]],Prg!$A$7:$J$31,5,FALSE)</f>
        <v>0</v>
      </c>
      <c r="AG3468" s="72">
        <f>ROW()</f>
        <v>3468</v>
      </c>
    </row>
    <row r="3469" spans="24:33" hidden="1" x14ac:dyDescent="0.3">
      <c r="X3469" s="66">
        <v>20</v>
      </c>
      <c r="Y3469" s="66" t="s">
        <v>498</v>
      </c>
      <c r="Z3469" s="66" t="s">
        <v>466</v>
      </c>
      <c r="AA3469" s="66" t="str">
        <f>IF(OR(VLOOKUP(Table1[[#This Row],[sheet]],Prg!$A$7:$F$31,6,FALSE)=Prg!$O$2,VLOOKUP(Table1[[#This Row],[sheet]],Prg!$A$7:$F$31,6,FALSE)=Prg!$O$3),"Yes","No")</f>
        <v>No</v>
      </c>
      <c r="AB3469" s="66">
        <v>2023</v>
      </c>
      <c r="AC3469" s="72">
        <v>16</v>
      </c>
      <c r="AD3469" s="66">
        <f ca="1">IF(ISERROR(VLOOKUP(Table1[[#This Row],[item]],INDIRECT("'"&amp;Table1[[#This Row],[sheet]]&amp;"'!$A$8:$T$42"),Table1[[#This Row],[r]],FALSE)),"",VLOOKUP(Table1[[#This Row],[item]],INDIRECT("'"&amp;Table1[[#This Row],[sheet]]&amp;"'!$A$8:$T$42"),Table1[[#This Row],[r]],FALSE))</f>
        <v>0</v>
      </c>
      <c r="AE3469" s="72" t="str">
        <f>IF(VLOOKUP(Table1[[#This Row],[sheet]],Prg!$A$7:$J$31,10,FALSE)="","",VLOOKUP(Table1[[#This Row],[sheet]],Prg!$A$7:$J$31,10,FALSE)*1)</f>
        <v/>
      </c>
      <c r="AF3469" s="72">
        <f>VLOOKUP(Table1[[#This Row],[sheet]],Prg!$A$7:$J$31,5,FALSE)</f>
        <v>0</v>
      </c>
      <c r="AG3469" s="72">
        <f>ROW()</f>
        <v>3469</v>
      </c>
    </row>
    <row r="3470" spans="24:33" hidden="1" x14ac:dyDescent="0.3">
      <c r="X3470" s="66">
        <v>20</v>
      </c>
      <c r="Y3470" s="66" t="s">
        <v>499</v>
      </c>
      <c r="Z3470" s="66" t="s">
        <v>21</v>
      </c>
      <c r="AA3470" s="66" t="str">
        <f>IF(OR(VLOOKUP(Table1[[#This Row],[sheet]],Prg!$A$7:$F$31,6,FALSE)=Prg!$O$2,VLOOKUP(Table1[[#This Row],[sheet]],Prg!$A$7:$F$31,6,FALSE)=Prg!$O$3),"Yes","No")</f>
        <v>No</v>
      </c>
      <c r="AB3470" s="66">
        <v>2023</v>
      </c>
      <c r="AC3470" s="72">
        <v>16</v>
      </c>
      <c r="AD3470" s="66">
        <f ca="1">IF(ISERROR(VLOOKUP(Table1[[#This Row],[item]],INDIRECT("'"&amp;Table1[[#This Row],[sheet]]&amp;"'!$A$8:$T$42"),Table1[[#This Row],[r]],FALSE)),"",VLOOKUP(Table1[[#This Row],[item]],INDIRECT("'"&amp;Table1[[#This Row],[sheet]]&amp;"'!$A$8:$T$42"),Table1[[#This Row],[r]],FALSE))</f>
        <v>0</v>
      </c>
      <c r="AE3470" s="72" t="str">
        <f>IF(VLOOKUP(Table1[[#This Row],[sheet]],Prg!$A$7:$J$31,10,FALSE)="","",VLOOKUP(Table1[[#This Row],[sheet]],Prg!$A$7:$J$31,10,FALSE)*1)</f>
        <v/>
      </c>
      <c r="AF3470" s="72">
        <f>VLOOKUP(Table1[[#This Row],[sheet]],Prg!$A$7:$J$31,5,FALSE)</f>
        <v>0</v>
      </c>
      <c r="AG3470" s="72">
        <f>ROW()</f>
        <v>3470</v>
      </c>
    </row>
    <row r="3471" spans="24:33" hidden="1" x14ac:dyDescent="0.3">
      <c r="X3471" s="66">
        <v>20</v>
      </c>
      <c r="Y3471" s="66" t="s">
        <v>500</v>
      </c>
      <c r="Z3471" s="66" t="s">
        <v>22</v>
      </c>
      <c r="AA3471" s="66" t="str">
        <f>IF(OR(VLOOKUP(Table1[[#This Row],[sheet]],Prg!$A$7:$F$31,6,FALSE)=Prg!$O$2,VLOOKUP(Table1[[#This Row],[sheet]],Prg!$A$7:$F$31,6,FALSE)=Prg!$O$3),"Yes","No")</f>
        <v>No</v>
      </c>
      <c r="AB3471" s="66">
        <v>2023</v>
      </c>
      <c r="AC3471" s="72">
        <v>16</v>
      </c>
      <c r="AD3471" s="66">
        <f ca="1">IF(ISERROR(VLOOKUP(Table1[[#This Row],[item]],INDIRECT("'"&amp;Table1[[#This Row],[sheet]]&amp;"'!$A$8:$T$42"),Table1[[#This Row],[r]],FALSE)),"",VLOOKUP(Table1[[#This Row],[item]],INDIRECT("'"&amp;Table1[[#This Row],[sheet]]&amp;"'!$A$8:$T$42"),Table1[[#This Row],[r]],FALSE))</f>
        <v>0</v>
      </c>
      <c r="AE3471" s="72" t="str">
        <f>IF(VLOOKUP(Table1[[#This Row],[sheet]],Prg!$A$7:$J$31,10,FALSE)="","",VLOOKUP(Table1[[#This Row],[sheet]],Prg!$A$7:$J$31,10,FALSE)*1)</f>
        <v/>
      </c>
      <c r="AF3471" s="72">
        <f>VLOOKUP(Table1[[#This Row],[sheet]],Prg!$A$7:$J$31,5,FALSE)</f>
        <v>0</v>
      </c>
      <c r="AG3471" s="72">
        <f>ROW()</f>
        <v>3471</v>
      </c>
    </row>
    <row r="3472" spans="24:33" hidden="1" x14ac:dyDescent="0.3">
      <c r="X3472" s="66">
        <v>20</v>
      </c>
      <c r="Y3472" s="66" t="s">
        <v>501</v>
      </c>
      <c r="Z3472" s="66" t="s">
        <v>23</v>
      </c>
      <c r="AA3472" s="66" t="str">
        <f>IF(OR(VLOOKUP(Table1[[#This Row],[sheet]],Prg!$A$7:$F$31,6,FALSE)=Prg!$O$2,VLOOKUP(Table1[[#This Row],[sheet]],Prg!$A$7:$F$31,6,FALSE)=Prg!$O$3),"Yes","No")</f>
        <v>No</v>
      </c>
      <c r="AB3472" s="66">
        <v>2023</v>
      </c>
      <c r="AC3472" s="72">
        <v>16</v>
      </c>
      <c r="AD3472" s="66">
        <f ca="1">IF(ISERROR(VLOOKUP(Table1[[#This Row],[item]],INDIRECT("'"&amp;Table1[[#This Row],[sheet]]&amp;"'!$A$8:$T$42"),Table1[[#This Row],[r]],FALSE)),"",VLOOKUP(Table1[[#This Row],[item]],INDIRECT("'"&amp;Table1[[#This Row],[sheet]]&amp;"'!$A$8:$T$42"),Table1[[#This Row],[r]],FALSE))</f>
        <v>0</v>
      </c>
      <c r="AE3472" s="72" t="str">
        <f>IF(VLOOKUP(Table1[[#This Row],[sheet]],Prg!$A$7:$J$31,10,FALSE)="","",VLOOKUP(Table1[[#This Row],[sheet]],Prg!$A$7:$J$31,10,FALSE)*1)</f>
        <v/>
      </c>
      <c r="AF3472" s="72">
        <f>VLOOKUP(Table1[[#This Row],[sheet]],Prg!$A$7:$J$31,5,FALSE)</f>
        <v>0</v>
      </c>
      <c r="AG3472" s="72">
        <f>ROW()</f>
        <v>3472</v>
      </c>
    </row>
    <row r="3473" spans="24:33" hidden="1" x14ac:dyDescent="0.3">
      <c r="X3473" s="66">
        <v>20</v>
      </c>
      <c r="Y3473" s="66" t="s">
        <v>502</v>
      </c>
      <c r="Z3473" s="66" t="s">
        <v>467</v>
      </c>
      <c r="AA3473" s="66" t="str">
        <f>IF(OR(VLOOKUP(Table1[[#This Row],[sheet]],Prg!$A$7:$F$31,6,FALSE)=Prg!$O$2,VLOOKUP(Table1[[#This Row],[sheet]],Prg!$A$7:$F$31,6,FALSE)=Prg!$O$3),"Yes","No")</f>
        <v>No</v>
      </c>
      <c r="AB3473" s="66">
        <v>2023</v>
      </c>
      <c r="AC3473" s="72">
        <v>16</v>
      </c>
      <c r="AD3473" s="66">
        <f ca="1">IF(ISERROR(VLOOKUP(Table1[[#This Row],[item]],INDIRECT("'"&amp;Table1[[#This Row],[sheet]]&amp;"'!$A$8:$T$42"),Table1[[#This Row],[r]],FALSE)),"",VLOOKUP(Table1[[#This Row],[item]],INDIRECT("'"&amp;Table1[[#This Row],[sheet]]&amp;"'!$A$8:$T$42"),Table1[[#This Row],[r]],FALSE))</f>
        <v>0</v>
      </c>
      <c r="AE3473" s="72" t="str">
        <f>IF(VLOOKUP(Table1[[#This Row],[sheet]],Prg!$A$7:$J$31,10,FALSE)="","",VLOOKUP(Table1[[#This Row],[sheet]],Prg!$A$7:$J$31,10,FALSE)*1)</f>
        <v/>
      </c>
      <c r="AF3473" s="72">
        <f>VLOOKUP(Table1[[#This Row],[sheet]],Prg!$A$7:$J$31,5,FALSE)</f>
        <v>0</v>
      </c>
      <c r="AG3473" s="72">
        <f>ROW()</f>
        <v>3473</v>
      </c>
    </row>
    <row r="3474" spans="24:33" hidden="1" x14ac:dyDescent="0.3">
      <c r="X3474" s="66">
        <v>20</v>
      </c>
      <c r="Y3474" s="66" t="s">
        <v>473</v>
      </c>
      <c r="Z3474" s="66" t="s">
        <v>1</v>
      </c>
      <c r="AA3474" s="66" t="str">
        <f>IF(OR(VLOOKUP(Table1[[#This Row],[sheet]],Prg!$A$7:$F$31,6,FALSE)=Prg!$O$2,VLOOKUP(Table1[[#This Row],[sheet]],Prg!$A$7:$F$31,6,FALSE)=Prg!$O$3),"Yes","No")</f>
        <v>No</v>
      </c>
      <c r="AB3474" s="66">
        <v>2023</v>
      </c>
      <c r="AC3474" s="72">
        <v>16</v>
      </c>
      <c r="AD3474" s="66">
        <f ca="1">IF(ISERROR(VLOOKUP(Table1[[#This Row],[item]],INDIRECT("'"&amp;Table1[[#This Row],[sheet]]&amp;"'!$A$8:$T$42"),Table1[[#This Row],[r]],FALSE)),"",VLOOKUP(Table1[[#This Row],[item]],INDIRECT("'"&amp;Table1[[#This Row],[sheet]]&amp;"'!$A$8:$T$42"),Table1[[#This Row],[r]],FALSE))</f>
        <v>0</v>
      </c>
      <c r="AE3474" s="72" t="str">
        <f>IF(VLOOKUP(Table1[[#This Row],[sheet]],Prg!$A$7:$J$31,10,FALSE)="","",VLOOKUP(Table1[[#This Row],[sheet]],Prg!$A$7:$J$31,10,FALSE)*1)</f>
        <v/>
      </c>
      <c r="AF3474" s="72">
        <f>VLOOKUP(Table1[[#This Row],[sheet]],Prg!$A$7:$J$31,5,FALSE)</f>
        <v>0</v>
      </c>
      <c r="AG3474" s="72">
        <f>ROW()</f>
        <v>3474</v>
      </c>
    </row>
    <row r="3475" spans="24:33" hidden="1" x14ac:dyDescent="0.3">
      <c r="X3475" s="66">
        <v>20</v>
      </c>
      <c r="Y3475" s="66" t="s">
        <v>474</v>
      </c>
      <c r="Z3475" s="66" t="s">
        <v>24</v>
      </c>
      <c r="AA3475" s="66" t="str">
        <f>IF(OR(VLOOKUP(Table1[[#This Row],[sheet]],Prg!$A$7:$F$31,6,FALSE)=Prg!$O$2,VLOOKUP(Table1[[#This Row],[sheet]],Prg!$A$7:$F$31,6,FALSE)=Prg!$O$3),"Yes","No")</f>
        <v>No</v>
      </c>
      <c r="AB3475" s="66">
        <v>2023</v>
      </c>
      <c r="AC3475" s="72">
        <v>16</v>
      </c>
      <c r="AD3475" s="66">
        <f ca="1">IF(ISERROR(VLOOKUP(Table1[[#This Row],[item]],INDIRECT("'"&amp;Table1[[#This Row],[sheet]]&amp;"'!$A$8:$T$42"),Table1[[#This Row],[r]],FALSE)),"",VLOOKUP(Table1[[#This Row],[item]],INDIRECT("'"&amp;Table1[[#This Row],[sheet]]&amp;"'!$A$8:$T$42"),Table1[[#This Row],[r]],FALSE))</f>
        <v>0</v>
      </c>
      <c r="AE3475" s="72" t="str">
        <f>IF(VLOOKUP(Table1[[#This Row],[sheet]],Prg!$A$7:$J$31,10,FALSE)="","",VLOOKUP(Table1[[#This Row],[sheet]],Prg!$A$7:$J$31,10,FALSE)*1)</f>
        <v/>
      </c>
      <c r="AF3475" s="72">
        <f>VLOOKUP(Table1[[#This Row],[sheet]],Prg!$A$7:$J$31,5,FALSE)</f>
        <v>0</v>
      </c>
      <c r="AG3475" s="72">
        <f>ROW()</f>
        <v>3475</v>
      </c>
    </row>
    <row r="3476" spans="24:33" hidden="1" x14ac:dyDescent="0.3">
      <c r="X3476" s="66">
        <v>20</v>
      </c>
      <c r="Y3476" s="66" t="s">
        <v>477</v>
      </c>
      <c r="Z3476" s="66" t="s">
        <v>25</v>
      </c>
      <c r="AA3476" s="66" t="str">
        <f>IF(OR(VLOOKUP(Table1[[#This Row],[sheet]],Prg!$A$7:$F$31,6,FALSE)=Prg!$O$2,VLOOKUP(Table1[[#This Row],[sheet]],Prg!$A$7:$F$31,6,FALSE)=Prg!$O$3),"Yes","No")</f>
        <v>No</v>
      </c>
      <c r="AB3476" s="66">
        <v>2023</v>
      </c>
      <c r="AC3476" s="72">
        <v>16</v>
      </c>
      <c r="AD3476" s="66">
        <f ca="1">IF(ISERROR(VLOOKUP(Table1[[#This Row],[item]],INDIRECT("'"&amp;Table1[[#This Row],[sheet]]&amp;"'!$A$8:$T$42"),Table1[[#This Row],[r]],FALSE)),"",VLOOKUP(Table1[[#This Row],[item]],INDIRECT("'"&amp;Table1[[#This Row],[sheet]]&amp;"'!$A$8:$T$42"),Table1[[#This Row],[r]],FALSE))</f>
        <v>0</v>
      </c>
      <c r="AE3476" s="72" t="str">
        <f>IF(VLOOKUP(Table1[[#This Row],[sheet]],Prg!$A$7:$J$31,10,FALSE)="","",VLOOKUP(Table1[[#This Row],[sheet]],Prg!$A$7:$J$31,10,FALSE)*1)</f>
        <v/>
      </c>
      <c r="AF3476" s="72">
        <f>VLOOKUP(Table1[[#This Row],[sheet]],Prg!$A$7:$J$31,5,FALSE)</f>
        <v>0</v>
      </c>
      <c r="AG3476" s="72">
        <f>ROW()</f>
        <v>3476</v>
      </c>
    </row>
    <row r="3477" spans="24:33" hidden="1" x14ac:dyDescent="0.3">
      <c r="X3477" s="66">
        <v>20</v>
      </c>
      <c r="Y3477" s="66" t="s">
        <v>478</v>
      </c>
      <c r="Z3477" s="66" t="s">
        <v>26</v>
      </c>
      <c r="AA3477" s="66" t="str">
        <f>IF(OR(VLOOKUP(Table1[[#This Row],[sheet]],Prg!$A$7:$F$31,6,FALSE)=Prg!$O$2,VLOOKUP(Table1[[#This Row],[sheet]],Prg!$A$7:$F$31,6,FALSE)=Prg!$O$3),"Yes","No")</f>
        <v>No</v>
      </c>
      <c r="AB3477" s="66">
        <v>2023</v>
      </c>
      <c r="AC3477" s="72">
        <v>16</v>
      </c>
      <c r="AD3477" s="66">
        <f ca="1">IF(ISERROR(VLOOKUP(Table1[[#This Row],[item]],INDIRECT("'"&amp;Table1[[#This Row],[sheet]]&amp;"'!$A$8:$T$42"),Table1[[#This Row],[r]],FALSE)),"",VLOOKUP(Table1[[#This Row],[item]],INDIRECT("'"&amp;Table1[[#This Row],[sheet]]&amp;"'!$A$8:$T$42"),Table1[[#This Row],[r]],FALSE))</f>
        <v>0</v>
      </c>
      <c r="AE3477" s="72" t="str">
        <f>IF(VLOOKUP(Table1[[#This Row],[sheet]],Prg!$A$7:$J$31,10,FALSE)="","",VLOOKUP(Table1[[#This Row],[sheet]],Prg!$A$7:$J$31,10,FALSE)*1)</f>
        <v/>
      </c>
      <c r="AF3477" s="72">
        <f>VLOOKUP(Table1[[#This Row],[sheet]],Prg!$A$7:$J$31,5,FALSE)</f>
        <v>0</v>
      </c>
      <c r="AG3477" s="72">
        <f>ROW()</f>
        <v>3477</v>
      </c>
    </row>
    <row r="3478" spans="24:33" hidden="1" x14ac:dyDescent="0.3">
      <c r="X3478" s="66">
        <v>20</v>
      </c>
      <c r="Y3478" s="66" t="s">
        <v>479</v>
      </c>
      <c r="Z3478" s="66" t="s">
        <v>27</v>
      </c>
      <c r="AA3478" s="66" t="str">
        <f>IF(OR(VLOOKUP(Table1[[#This Row],[sheet]],Prg!$A$7:$F$31,6,FALSE)=Prg!$O$2,VLOOKUP(Table1[[#This Row],[sheet]],Prg!$A$7:$F$31,6,FALSE)=Prg!$O$3),"Yes","No")</f>
        <v>No</v>
      </c>
      <c r="AB3478" s="66">
        <v>2023</v>
      </c>
      <c r="AC3478" s="72">
        <v>16</v>
      </c>
      <c r="AD3478" s="66">
        <f ca="1">IF(ISERROR(VLOOKUP(Table1[[#This Row],[item]],INDIRECT("'"&amp;Table1[[#This Row],[sheet]]&amp;"'!$A$8:$T$42"),Table1[[#This Row],[r]],FALSE)),"",VLOOKUP(Table1[[#This Row],[item]],INDIRECT("'"&amp;Table1[[#This Row],[sheet]]&amp;"'!$A$8:$T$42"),Table1[[#This Row],[r]],FALSE))</f>
        <v>0</v>
      </c>
      <c r="AE3478" s="72" t="str">
        <f>IF(VLOOKUP(Table1[[#This Row],[sheet]],Prg!$A$7:$J$31,10,FALSE)="","",VLOOKUP(Table1[[#This Row],[sheet]],Prg!$A$7:$J$31,10,FALSE)*1)</f>
        <v/>
      </c>
      <c r="AF3478" s="72">
        <f>VLOOKUP(Table1[[#This Row],[sheet]],Prg!$A$7:$J$31,5,FALSE)</f>
        <v>0</v>
      </c>
      <c r="AG3478" s="72">
        <f>ROW()</f>
        <v>3478</v>
      </c>
    </row>
    <row r="3479" spans="24:33" hidden="1" x14ac:dyDescent="0.3">
      <c r="X3479" s="66">
        <v>20</v>
      </c>
      <c r="Y3479" s="66" t="s">
        <v>475</v>
      </c>
      <c r="Z3479" s="66" t="s">
        <v>28</v>
      </c>
      <c r="AA3479" s="66" t="str">
        <f>IF(OR(VLOOKUP(Table1[[#This Row],[sheet]],Prg!$A$7:$F$31,6,FALSE)=Prg!$O$2,VLOOKUP(Table1[[#This Row],[sheet]],Prg!$A$7:$F$31,6,FALSE)=Prg!$O$3),"Yes","No")</f>
        <v>No</v>
      </c>
      <c r="AB3479" s="66">
        <v>2023</v>
      </c>
      <c r="AC3479" s="72">
        <v>16</v>
      </c>
      <c r="AD3479" s="66">
        <f ca="1">IF(ISERROR(VLOOKUP(Table1[[#This Row],[item]],INDIRECT("'"&amp;Table1[[#This Row],[sheet]]&amp;"'!$A$8:$T$42"),Table1[[#This Row],[r]],FALSE)),"",VLOOKUP(Table1[[#This Row],[item]],INDIRECT("'"&amp;Table1[[#This Row],[sheet]]&amp;"'!$A$8:$T$42"),Table1[[#This Row],[r]],FALSE))</f>
        <v>0</v>
      </c>
      <c r="AE3479" s="72" t="str">
        <f>IF(VLOOKUP(Table1[[#This Row],[sheet]],Prg!$A$7:$J$31,10,FALSE)="","",VLOOKUP(Table1[[#This Row],[sheet]],Prg!$A$7:$J$31,10,FALSE)*1)</f>
        <v/>
      </c>
      <c r="AF3479" s="72">
        <f>VLOOKUP(Table1[[#This Row],[sheet]],Prg!$A$7:$J$31,5,FALSE)</f>
        <v>0</v>
      </c>
      <c r="AG3479" s="72">
        <f>ROW()</f>
        <v>3479</v>
      </c>
    </row>
    <row r="3480" spans="24:33" hidden="1" x14ac:dyDescent="0.3">
      <c r="X3480" s="66">
        <v>20</v>
      </c>
      <c r="Y3480" s="66" t="s">
        <v>480</v>
      </c>
      <c r="Z3480" s="66" t="s">
        <v>29</v>
      </c>
      <c r="AA3480" s="66" t="str">
        <f>IF(OR(VLOOKUP(Table1[[#This Row],[sheet]],Prg!$A$7:$F$31,6,FALSE)=Prg!$O$2,VLOOKUP(Table1[[#This Row],[sheet]],Prg!$A$7:$F$31,6,FALSE)=Prg!$O$3),"Yes","No")</f>
        <v>No</v>
      </c>
      <c r="AB3480" s="66">
        <v>2023</v>
      </c>
      <c r="AC3480" s="72">
        <v>16</v>
      </c>
      <c r="AD3480" s="66">
        <f ca="1">IF(ISERROR(VLOOKUP(Table1[[#This Row],[item]],INDIRECT("'"&amp;Table1[[#This Row],[sheet]]&amp;"'!$A$8:$T$42"),Table1[[#This Row],[r]],FALSE)),"",VLOOKUP(Table1[[#This Row],[item]],INDIRECT("'"&amp;Table1[[#This Row],[sheet]]&amp;"'!$A$8:$T$42"),Table1[[#This Row],[r]],FALSE))</f>
        <v>0</v>
      </c>
      <c r="AE3480" s="72" t="str">
        <f>IF(VLOOKUP(Table1[[#This Row],[sheet]],Prg!$A$7:$J$31,10,FALSE)="","",VLOOKUP(Table1[[#This Row],[sheet]],Prg!$A$7:$J$31,10,FALSE)*1)</f>
        <v/>
      </c>
      <c r="AF3480" s="72">
        <f>VLOOKUP(Table1[[#This Row],[sheet]],Prg!$A$7:$J$31,5,FALSE)</f>
        <v>0</v>
      </c>
      <c r="AG3480" s="72">
        <f>ROW()</f>
        <v>3480</v>
      </c>
    </row>
    <row r="3481" spans="24:33" hidden="1" x14ac:dyDescent="0.3">
      <c r="X3481" s="66">
        <v>20</v>
      </c>
      <c r="Y3481" s="66" t="s">
        <v>481</v>
      </c>
      <c r="Z3481" s="66" t="s">
        <v>30</v>
      </c>
      <c r="AA3481" s="66" t="str">
        <f>IF(OR(VLOOKUP(Table1[[#This Row],[sheet]],Prg!$A$7:$F$31,6,FALSE)=Prg!$O$2,VLOOKUP(Table1[[#This Row],[sheet]],Prg!$A$7:$F$31,6,FALSE)=Prg!$O$3),"Yes","No")</f>
        <v>No</v>
      </c>
      <c r="AB3481" s="66">
        <v>2023</v>
      </c>
      <c r="AC3481" s="72">
        <v>16</v>
      </c>
      <c r="AD3481" s="66">
        <f ca="1">IF(ISERROR(VLOOKUP(Table1[[#This Row],[item]],INDIRECT("'"&amp;Table1[[#This Row],[sheet]]&amp;"'!$A$8:$T$42"),Table1[[#This Row],[r]],FALSE)),"",VLOOKUP(Table1[[#This Row],[item]],INDIRECT("'"&amp;Table1[[#This Row],[sheet]]&amp;"'!$A$8:$T$42"),Table1[[#This Row],[r]],FALSE))</f>
        <v>0</v>
      </c>
      <c r="AE3481" s="72" t="str">
        <f>IF(VLOOKUP(Table1[[#This Row],[sheet]],Prg!$A$7:$J$31,10,FALSE)="","",VLOOKUP(Table1[[#This Row],[sheet]],Prg!$A$7:$J$31,10,FALSE)*1)</f>
        <v/>
      </c>
      <c r="AF3481" s="72">
        <f>VLOOKUP(Table1[[#This Row],[sheet]],Prg!$A$7:$J$31,5,FALSE)</f>
        <v>0</v>
      </c>
      <c r="AG3481" s="72">
        <f>ROW()</f>
        <v>3481</v>
      </c>
    </row>
    <row r="3482" spans="24:33" hidden="1" x14ac:dyDescent="0.3">
      <c r="X3482" s="66">
        <v>20</v>
      </c>
      <c r="Y3482" s="66" t="s">
        <v>482</v>
      </c>
      <c r="Z3482" s="66" t="s">
        <v>27</v>
      </c>
      <c r="AA3482" s="66" t="str">
        <f>IF(OR(VLOOKUP(Table1[[#This Row],[sheet]],Prg!$A$7:$F$31,6,FALSE)=Prg!$O$2,VLOOKUP(Table1[[#This Row],[sheet]],Prg!$A$7:$F$31,6,FALSE)=Prg!$O$3),"Yes","No")</f>
        <v>No</v>
      </c>
      <c r="AB3482" s="66">
        <v>2023</v>
      </c>
      <c r="AC3482" s="72">
        <v>16</v>
      </c>
      <c r="AD3482" s="66">
        <f ca="1">IF(ISERROR(VLOOKUP(Table1[[#This Row],[item]],INDIRECT("'"&amp;Table1[[#This Row],[sheet]]&amp;"'!$A$8:$T$42"),Table1[[#This Row],[r]],FALSE)),"",VLOOKUP(Table1[[#This Row],[item]],INDIRECT("'"&amp;Table1[[#This Row],[sheet]]&amp;"'!$A$8:$T$42"),Table1[[#This Row],[r]],FALSE))</f>
        <v>0</v>
      </c>
      <c r="AE3482" s="72" t="str">
        <f>IF(VLOOKUP(Table1[[#This Row],[sheet]],Prg!$A$7:$J$31,10,FALSE)="","",VLOOKUP(Table1[[#This Row],[sheet]],Prg!$A$7:$J$31,10,FALSE)*1)</f>
        <v/>
      </c>
      <c r="AF3482" s="72">
        <f>VLOOKUP(Table1[[#This Row],[sheet]],Prg!$A$7:$J$31,5,FALSE)</f>
        <v>0</v>
      </c>
      <c r="AG3482" s="72">
        <f>ROW()</f>
        <v>3482</v>
      </c>
    </row>
    <row r="3483" spans="24:33" hidden="1" x14ac:dyDescent="0.3">
      <c r="X3483" s="66">
        <v>20</v>
      </c>
      <c r="Y3483" s="66" t="s">
        <v>476</v>
      </c>
      <c r="Z3483" s="66" t="s">
        <v>469</v>
      </c>
      <c r="AA3483" s="66" t="str">
        <f>IF(OR(VLOOKUP(Table1[[#This Row],[sheet]],Prg!$A$7:$F$31,6,FALSE)=Prg!$O$2,VLOOKUP(Table1[[#This Row],[sheet]],Prg!$A$7:$F$31,6,FALSE)=Prg!$O$3),"Yes","No")</f>
        <v>No</v>
      </c>
      <c r="AB3483" s="66">
        <v>2023</v>
      </c>
      <c r="AC3483" s="72">
        <v>16</v>
      </c>
      <c r="AD3483" s="66">
        <f ca="1">IF(ISERROR(VLOOKUP(Table1[[#This Row],[item]],INDIRECT("'"&amp;Table1[[#This Row],[sheet]]&amp;"'!$A$8:$T$42"),Table1[[#This Row],[r]],FALSE)),"",VLOOKUP(Table1[[#This Row],[item]],INDIRECT("'"&amp;Table1[[#This Row],[sheet]]&amp;"'!$A$8:$T$42"),Table1[[#This Row],[r]],FALSE))</f>
        <v>0</v>
      </c>
      <c r="AE3483" s="72" t="str">
        <f>IF(VLOOKUP(Table1[[#This Row],[sheet]],Prg!$A$7:$J$31,10,FALSE)="","",VLOOKUP(Table1[[#This Row],[sheet]],Prg!$A$7:$J$31,10,FALSE)*1)</f>
        <v/>
      </c>
      <c r="AF3483" s="72">
        <f>VLOOKUP(Table1[[#This Row],[sheet]],Prg!$A$7:$J$31,5,FALSE)</f>
        <v>0</v>
      </c>
      <c r="AG3483" s="72">
        <f>ROW()</f>
        <v>3483</v>
      </c>
    </row>
    <row r="3484" spans="24:33" hidden="1" x14ac:dyDescent="0.3">
      <c r="X3484" s="66">
        <v>20</v>
      </c>
      <c r="Y3484" s="66" t="s">
        <v>483</v>
      </c>
      <c r="Z3484" s="66" t="s">
        <v>470</v>
      </c>
      <c r="AA3484" s="66" t="str">
        <f>IF(OR(VLOOKUP(Table1[[#This Row],[sheet]],Prg!$A$7:$F$31,6,FALSE)=Prg!$O$2,VLOOKUP(Table1[[#This Row],[sheet]],Prg!$A$7:$F$31,6,FALSE)=Prg!$O$3),"Yes","No")</f>
        <v>No</v>
      </c>
      <c r="AB3484" s="66">
        <v>2023</v>
      </c>
      <c r="AC3484" s="72">
        <v>16</v>
      </c>
      <c r="AD3484" s="66">
        <f ca="1">IF(ISERROR(VLOOKUP(Table1[[#This Row],[item]],INDIRECT("'"&amp;Table1[[#This Row],[sheet]]&amp;"'!$A$8:$T$42"),Table1[[#This Row],[r]],FALSE)),"",VLOOKUP(Table1[[#This Row],[item]],INDIRECT("'"&amp;Table1[[#This Row],[sheet]]&amp;"'!$A$8:$T$42"),Table1[[#This Row],[r]],FALSE))</f>
        <v>0</v>
      </c>
      <c r="AE3484" s="72" t="str">
        <f>IF(VLOOKUP(Table1[[#This Row],[sheet]],Prg!$A$7:$J$31,10,FALSE)="","",VLOOKUP(Table1[[#This Row],[sheet]],Prg!$A$7:$J$31,10,FALSE)*1)</f>
        <v/>
      </c>
      <c r="AF3484" s="72">
        <f>VLOOKUP(Table1[[#This Row],[sheet]],Prg!$A$7:$J$31,5,FALSE)</f>
        <v>0</v>
      </c>
      <c r="AG3484" s="72">
        <f>ROW()</f>
        <v>3484</v>
      </c>
    </row>
    <row r="3485" spans="24:33" hidden="1" x14ac:dyDescent="0.3">
      <c r="X3485" s="66">
        <v>20</v>
      </c>
      <c r="Y3485" s="66" t="s">
        <v>484</v>
      </c>
      <c r="Z3485" s="66" t="s">
        <v>471</v>
      </c>
      <c r="AA3485" s="66" t="str">
        <f>IF(OR(VLOOKUP(Table1[[#This Row],[sheet]],Prg!$A$7:$F$31,6,FALSE)=Prg!$O$2,VLOOKUP(Table1[[#This Row],[sheet]],Prg!$A$7:$F$31,6,FALSE)=Prg!$O$3),"Yes","No")</f>
        <v>No</v>
      </c>
      <c r="AB3485" s="66">
        <v>2023</v>
      </c>
      <c r="AC3485" s="72">
        <v>16</v>
      </c>
      <c r="AD3485" s="66">
        <f ca="1">IF(ISERROR(VLOOKUP(Table1[[#This Row],[item]],INDIRECT("'"&amp;Table1[[#This Row],[sheet]]&amp;"'!$A$8:$T$42"),Table1[[#This Row],[r]],FALSE)),"",VLOOKUP(Table1[[#This Row],[item]],INDIRECT("'"&amp;Table1[[#This Row],[sheet]]&amp;"'!$A$8:$T$42"),Table1[[#This Row],[r]],FALSE))</f>
        <v>0</v>
      </c>
      <c r="AE3485" s="72" t="str">
        <f>IF(VLOOKUP(Table1[[#This Row],[sheet]],Prg!$A$7:$J$31,10,FALSE)="","",VLOOKUP(Table1[[#This Row],[sheet]],Prg!$A$7:$J$31,10,FALSE)*1)</f>
        <v/>
      </c>
      <c r="AF3485" s="72">
        <f>VLOOKUP(Table1[[#This Row],[sheet]],Prg!$A$7:$J$31,5,FALSE)</f>
        <v>0</v>
      </c>
      <c r="AG3485" s="72">
        <f>ROW()</f>
        <v>3485</v>
      </c>
    </row>
    <row r="3486" spans="24:33" hidden="1" x14ac:dyDescent="0.3">
      <c r="X3486" s="66">
        <v>20</v>
      </c>
      <c r="Y3486" s="66" t="s">
        <v>485</v>
      </c>
      <c r="Z3486" s="66" t="s">
        <v>472</v>
      </c>
      <c r="AA3486" s="66" t="str">
        <f>IF(OR(VLOOKUP(Table1[[#This Row],[sheet]],Prg!$A$7:$F$31,6,FALSE)=Prg!$O$2,VLOOKUP(Table1[[#This Row],[sheet]],Prg!$A$7:$F$31,6,FALSE)=Prg!$O$3),"Yes","No")</f>
        <v>No</v>
      </c>
      <c r="AB3486" s="66">
        <v>2023</v>
      </c>
      <c r="AC3486" s="72">
        <v>16</v>
      </c>
      <c r="AD3486" s="66">
        <f ca="1">IF(ISERROR(VLOOKUP(Table1[[#This Row],[item]],INDIRECT("'"&amp;Table1[[#This Row],[sheet]]&amp;"'!$A$8:$T$42"),Table1[[#This Row],[r]],FALSE)),"",VLOOKUP(Table1[[#This Row],[item]],INDIRECT("'"&amp;Table1[[#This Row],[sheet]]&amp;"'!$A$8:$T$42"),Table1[[#This Row],[r]],FALSE))</f>
        <v>0</v>
      </c>
      <c r="AE3486" s="72" t="str">
        <f>IF(VLOOKUP(Table1[[#This Row],[sheet]],Prg!$A$7:$J$31,10,FALSE)="","",VLOOKUP(Table1[[#This Row],[sheet]],Prg!$A$7:$J$31,10,FALSE)*1)</f>
        <v/>
      </c>
      <c r="AF3486" s="72">
        <f>VLOOKUP(Table1[[#This Row],[sheet]],Prg!$A$7:$J$31,5,FALSE)</f>
        <v>0</v>
      </c>
      <c r="AG3486" s="72">
        <f>ROW()</f>
        <v>3486</v>
      </c>
    </row>
    <row r="3487" spans="24:33" hidden="1" x14ac:dyDescent="0.3">
      <c r="X3487" s="66">
        <v>20</v>
      </c>
      <c r="Y3487" s="66" t="s">
        <v>486</v>
      </c>
      <c r="Z3487" s="66" t="s">
        <v>31</v>
      </c>
      <c r="AA3487" s="66" t="str">
        <f>IF(OR(VLOOKUP(Table1[[#This Row],[sheet]],Prg!$A$7:$F$31,6,FALSE)=Prg!$O$2,VLOOKUP(Table1[[#This Row],[sheet]],Prg!$A$7:$F$31,6,FALSE)=Prg!$O$3),"Yes","No")</f>
        <v>No</v>
      </c>
      <c r="AB3487" s="66">
        <v>2023</v>
      </c>
      <c r="AC3487" s="72">
        <v>16</v>
      </c>
      <c r="AD3487" s="66">
        <f ca="1">IF(ISERROR(VLOOKUP(Table1[[#This Row],[item]],INDIRECT("'"&amp;Table1[[#This Row],[sheet]]&amp;"'!$A$8:$T$42"),Table1[[#This Row],[r]],FALSE)),"",VLOOKUP(Table1[[#This Row],[item]],INDIRECT("'"&amp;Table1[[#This Row],[sheet]]&amp;"'!$A$8:$T$42"),Table1[[#This Row],[r]],FALSE))</f>
        <v>0</v>
      </c>
      <c r="AE3487" s="72" t="str">
        <f>IF(VLOOKUP(Table1[[#This Row],[sheet]],Prg!$A$7:$J$31,10,FALSE)="","",VLOOKUP(Table1[[#This Row],[sheet]],Prg!$A$7:$J$31,10,FALSE)*1)</f>
        <v/>
      </c>
      <c r="AF3487" s="72">
        <f>VLOOKUP(Table1[[#This Row],[sheet]],Prg!$A$7:$J$31,5,FALSE)</f>
        <v>0</v>
      </c>
      <c r="AG3487" s="72">
        <f>ROW()</f>
        <v>3487</v>
      </c>
    </row>
    <row r="3488" spans="24:33" hidden="1" x14ac:dyDescent="0.3">
      <c r="X3488" s="66">
        <v>20</v>
      </c>
      <c r="Y3488" s="70" t="s">
        <v>487</v>
      </c>
      <c r="Z3488" s="70" t="s">
        <v>12</v>
      </c>
      <c r="AA3488" s="70" t="str">
        <f>IF(OR(VLOOKUP(Table1[[#This Row],[sheet]],Prg!$A$7:$F$31,6,FALSE)=Prg!$O$2,VLOOKUP(Table1[[#This Row],[sheet]],Prg!$A$7:$F$31,6,FALSE)=Prg!$O$3),"Yes","No")</f>
        <v>No</v>
      </c>
      <c r="AB3488" s="70">
        <v>2024</v>
      </c>
      <c r="AC3488" s="72">
        <v>17</v>
      </c>
      <c r="AD3488" s="66">
        <f ca="1">IF(ISERROR(VLOOKUP(Table1[[#This Row],[item]],INDIRECT("'"&amp;Table1[[#This Row],[sheet]]&amp;"'!$A$8:$T$42"),Table1[[#This Row],[r]],FALSE)),"",VLOOKUP(Table1[[#This Row],[item]],INDIRECT("'"&amp;Table1[[#This Row],[sheet]]&amp;"'!$A$8:$T$42"),Table1[[#This Row],[r]],FALSE))</f>
        <v>0</v>
      </c>
      <c r="AE3488" s="72" t="str">
        <f>IF(VLOOKUP(Table1[[#This Row],[sheet]],Prg!$A$7:$J$31,10,FALSE)="","",VLOOKUP(Table1[[#This Row],[sheet]],Prg!$A$7:$J$31,10,FALSE)*1)</f>
        <v/>
      </c>
      <c r="AF3488" s="72">
        <f>VLOOKUP(Table1[[#This Row],[sheet]],Prg!$A$7:$J$31,5,FALSE)</f>
        <v>0</v>
      </c>
      <c r="AG3488" s="72">
        <f>ROW()</f>
        <v>3488</v>
      </c>
    </row>
    <row r="3489" spans="24:33" hidden="1" x14ac:dyDescent="0.3">
      <c r="X3489" s="66">
        <v>20</v>
      </c>
      <c r="Y3489" s="66" t="s">
        <v>488</v>
      </c>
      <c r="Z3489" s="66" t="s">
        <v>13</v>
      </c>
      <c r="AA3489" s="66" t="str">
        <f>IF(OR(VLOOKUP(Table1[[#This Row],[sheet]],Prg!$A$7:$F$31,6,FALSE)=Prg!$O$2,VLOOKUP(Table1[[#This Row],[sheet]],Prg!$A$7:$F$31,6,FALSE)=Prg!$O$3),"Yes","No")</f>
        <v>No</v>
      </c>
      <c r="AB3489" s="66">
        <v>2024</v>
      </c>
      <c r="AC3489" s="72">
        <v>17</v>
      </c>
      <c r="AD3489" s="66">
        <f ca="1">IF(ISERROR(VLOOKUP(Table1[[#This Row],[item]],INDIRECT("'"&amp;Table1[[#This Row],[sheet]]&amp;"'!$A$8:$T$42"),Table1[[#This Row],[r]],FALSE)),"",VLOOKUP(Table1[[#This Row],[item]],INDIRECT("'"&amp;Table1[[#This Row],[sheet]]&amp;"'!$A$8:$T$42"),Table1[[#This Row],[r]],FALSE))</f>
        <v>0</v>
      </c>
      <c r="AE3489" s="72" t="str">
        <f>IF(VLOOKUP(Table1[[#This Row],[sheet]],Prg!$A$7:$J$31,10,FALSE)="","",VLOOKUP(Table1[[#This Row],[sheet]],Prg!$A$7:$J$31,10,FALSE)*1)</f>
        <v/>
      </c>
      <c r="AF3489" s="72">
        <f>VLOOKUP(Table1[[#This Row],[sheet]],Prg!$A$7:$J$31,5,FALSE)</f>
        <v>0</v>
      </c>
      <c r="AG3489" s="72">
        <f>ROW()</f>
        <v>3489</v>
      </c>
    </row>
    <row r="3490" spans="24:33" hidden="1" x14ac:dyDescent="0.3">
      <c r="X3490" s="66">
        <v>20</v>
      </c>
      <c r="Y3490" s="66" t="s">
        <v>489</v>
      </c>
      <c r="Z3490" s="66" t="s">
        <v>14</v>
      </c>
      <c r="AA3490" s="66" t="str">
        <f>IF(OR(VLOOKUP(Table1[[#This Row],[sheet]],Prg!$A$7:$F$31,6,FALSE)=Prg!$O$2,VLOOKUP(Table1[[#This Row],[sheet]],Prg!$A$7:$F$31,6,FALSE)=Prg!$O$3),"Yes","No")</f>
        <v>No</v>
      </c>
      <c r="AB3490" s="66">
        <v>2024</v>
      </c>
      <c r="AC3490" s="72">
        <v>17</v>
      </c>
      <c r="AD3490" s="66">
        <f ca="1">IF(ISERROR(VLOOKUP(Table1[[#This Row],[item]],INDIRECT("'"&amp;Table1[[#This Row],[sheet]]&amp;"'!$A$8:$T$42"),Table1[[#This Row],[r]],FALSE)),"",VLOOKUP(Table1[[#This Row],[item]],INDIRECT("'"&amp;Table1[[#This Row],[sheet]]&amp;"'!$A$8:$T$42"),Table1[[#This Row],[r]],FALSE))</f>
        <v>0</v>
      </c>
      <c r="AE3490" s="72" t="str">
        <f>IF(VLOOKUP(Table1[[#This Row],[sheet]],Prg!$A$7:$J$31,10,FALSE)="","",VLOOKUP(Table1[[#This Row],[sheet]],Prg!$A$7:$J$31,10,FALSE)*1)</f>
        <v/>
      </c>
      <c r="AF3490" s="72">
        <f>VLOOKUP(Table1[[#This Row],[sheet]],Prg!$A$7:$J$31,5,FALSE)</f>
        <v>0</v>
      </c>
      <c r="AG3490" s="72">
        <f>ROW()</f>
        <v>3490</v>
      </c>
    </row>
    <row r="3491" spans="24:33" hidden="1" x14ac:dyDescent="0.3">
      <c r="X3491" s="66">
        <v>20</v>
      </c>
      <c r="Y3491" s="66" t="s">
        <v>490</v>
      </c>
      <c r="Z3491" s="66" t="s">
        <v>464</v>
      </c>
      <c r="AA3491" s="66" t="str">
        <f>IF(OR(VLOOKUP(Table1[[#This Row],[sheet]],Prg!$A$7:$F$31,6,FALSE)=Prg!$O$2,VLOOKUP(Table1[[#This Row],[sheet]],Prg!$A$7:$F$31,6,FALSE)=Prg!$O$3),"Yes","No")</f>
        <v>No</v>
      </c>
      <c r="AB3491" s="66">
        <v>2024</v>
      </c>
      <c r="AC3491" s="72">
        <v>17</v>
      </c>
      <c r="AD3491" s="66">
        <f ca="1">IF(ISERROR(VLOOKUP(Table1[[#This Row],[item]],INDIRECT("'"&amp;Table1[[#This Row],[sheet]]&amp;"'!$A$8:$T$42"),Table1[[#This Row],[r]],FALSE)),"",VLOOKUP(Table1[[#This Row],[item]],INDIRECT("'"&amp;Table1[[#This Row],[sheet]]&amp;"'!$A$8:$T$42"),Table1[[#This Row],[r]],FALSE))</f>
        <v>0</v>
      </c>
      <c r="AE3491" s="72" t="str">
        <f>IF(VLOOKUP(Table1[[#This Row],[sheet]],Prg!$A$7:$J$31,10,FALSE)="","",VLOOKUP(Table1[[#This Row],[sheet]],Prg!$A$7:$J$31,10,FALSE)*1)</f>
        <v/>
      </c>
      <c r="AF3491" s="72">
        <f>VLOOKUP(Table1[[#This Row],[sheet]],Prg!$A$7:$J$31,5,FALSE)</f>
        <v>0</v>
      </c>
      <c r="AG3491" s="72">
        <f>ROW()</f>
        <v>3491</v>
      </c>
    </row>
    <row r="3492" spans="24:33" hidden="1" x14ac:dyDescent="0.3">
      <c r="X3492" s="66">
        <v>20</v>
      </c>
      <c r="Y3492" s="66" t="s">
        <v>491</v>
      </c>
      <c r="Z3492" s="66" t="s">
        <v>15</v>
      </c>
      <c r="AA3492" s="66" t="str">
        <f>IF(OR(VLOOKUP(Table1[[#This Row],[sheet]],Prg!$A$7:$F$31,6,FALSE)=Prg!$O$2,VLOOKUP(Table1[[#This Row],[sheet]],Prg!$A$7:$F$31,6,FALSE)=Prg!$O$3),"Yes","No")</f>
        <v>No</v>
      </c>
      <c r="AB3492" s="66">
        <v>2024</v>
      </c>
      <c r="AC3492" s="72">
        <v>17</v>
      </c>
      <c r="AD3492" s="66">
        <f ca="1">IF(ISERROR(VLOOKUP(Table1[[#This Row],[item]],INDIRECT("'"&amp;Table1[[#This Row],[sheet]]&amp;"'!$A$8:$T$42"),Table1[[#This Row],[r]],FALSE)),"",VLOOKUP(Table1[[#This Row],[item]],INDIRECT("'"&amp;Table1[[#This Row],[sheet]]&amp;"'!$A$8:$T$42"),Table1[[#This Row],[r]],FALSE))</f>
        <v>0</v>
      </c>
      <c r="AE3492" s="72" t="str">
        <f>IF(VLOOKUP(Table1[[#This Row],[sheet]],Prg!$A$7:$J$31,10,FALSE)="","",VLOOKUP(Table1[[#This Row],[sheet]],Prg!$A$7:$J$31,10,FALSE)*1)</f>
        <v/>
      </c>
      <c r="AF3492" s="72">
        <f>VLOOKUP(Table1[[#This Row],[sheet]],Prg!$A$7:$J$31,5,FALSE)</f>
        <v>0</v>
      </c>
      <c r="AG3492" s="72">
        <f>ROW()</f>
        <v>3492</v>
      </c>
    </row>
    <row r="3493" spans="24:33" hidden="1" x14ac:dyDescent="0.3">
      <c r="X3493" s="66">
        <v>20</v>
      </c>
      <c r="Y3493" s="66" t="s">
        <v>492</v>
      </c>
      <c r="Z3493" s="66" t="s">
        <v>16</v>
      </c>
      <c r="AA3493" s="66" t="str">
        <f>IF(OR(VLOOKUP(Table1[[#This Row],[sheet]],Prg!$A$7:$F$31,6,FALSE)=Prg!$O$2,VLOOKUP(Table1[[#This Row],[sheet]],Prg!$A$7:$F$31,6,FALSE)=Prg!$O$3),"Yes","No")</f>
        <v>No</v>
      </c>
      <c r="AB3493" s="66">
        <v>2024</v>
      </c>
      <c r="AC3493" s="72">
        <v>17</v>
      </c>
      <c r="AD3493" s="66">
        <f ca="1">IF(ISERROR(VLOOKUP(Table1[[#This Row],[item]],INDIRECT("'"&amp;Table1[[#This Row],[sheet]]&amp;"'!$A$8:$T$42"),Table1[[#This Row],[r]],FALSE)),"",VLOOKUP(Table1[[#This Row],[item]],INDIRECT("'"&amp;Table1[[#This Row],[sheet]]&amp;"'!$A$8:$T$42"),Table1[[#This Row],[r]],FALSE))</f>
        <v>0</v>
      </c>
      <c r="AE3493" s="72" t="str">
        <f>IF(VLOOKUP(Table1[[#This Row],[sheet]],Prg!$A$7:$J$31,10,FALSE)="","",VLOOKUP(Table1[[#This Row],[sheet]],Prg!$A$7:$J$31,10,FALSE)*1)</f>
        <v/>
      </c>
      <c r="AF3493" s="72">
        <f>VLOOKUP(Table1[[#This Row],[sheet]],Prg!$A$7:$J$31,5,FALSE)</f>
        <v>0</v>
      </c>
      <c r="AG3493" s="72">
        <f>ROW()</f>
        <v>3493</v>
      </c>
    </row>
    <row r="3494" spans="24:33" hidden="1" x14ac:dyDescent="0.3">
      <c r="X3494" s="66">
        <v>20</v>
      </c>
      <c r="Y3494" s="66" t="s">
        <v>493</v>
      </c>
      <c r="Z3494" s="66" t="s">
        <v>17</v>
      </c>
      <c r="AA3494" s="66" t="str">
        <f>IF(OR(VLOOKUP(Table1[[#This Row],[sheet]],Prg!$A$7:$F$31,6,FALSE)=Prg!$O$2,VLOOKUP(Table1[[#This Row],[sheet]],Prg!$A$7:$F$31,6,FALSE)=Prg!$O$3),"Yes","No")</f>
        <v>No</v>
      </c>
      <c r="AB3494" s="66">
        <v>2024</v>
      </c>
      <c r="AC3494" s="72">
        <v>17</v>
      </c>
      <c r="AD3494" s="66">
        <f ca="1">IF(ISERROR(VLOOKUP(Table1[[#This Row],[item]],INDIRECT("'"&amp;Table1[[#This Row],[sheet]]&amp;"'!$A$8:$T$42"),Table1[[#This Row],[r]],FALSE)),"",VLOOKUP(Table1[[#This Row],[item]],INDIRECT("'"&amp;Table1[[#This Row],[sheet]]&amp;"'!$A$8:$T$42"),Table1[[#This Row],[r]],FALSE))</f>
        <v>0</v>
      </c>
      <c r="AE3494" s="72" t="str">
        <f>IF(VLOOKUP(Table1[[#This Row],[sheet]],Prg!$A$7:$J$31,10,FALSE)="","",VLOOKUP(Table1[[#This Row],[sheet]],Prg!$A$7:$J$31,10,FALSE)*1)</f>
        <v/>
      </c>
      <c r="AF3494" s="72">
        <f>VLOOKUP(Table1[[#This Row],[sheet]],Prg!$A$7:$J$31,5,FALSE)</f>
        <v>0</v>
      </c>
      <c r="AG3494" s="72">
        <f>ROW()</f>
        <v>3494</v>
      </c>
    </row>
    <row r="3495" spans="24:33" hidden="1" x14ac:dyDescent="0.3">
      <c r="X3495" s="66">
        <v>20</v>
      </c>
      <c r="Y3495" s="66" t="s">
        <v>494</v>
      </c>
      <c r="Z3495" s="66" t="s">
        <v>465</v>
      </c>
      <c r="AA3495" s="66" t="str">
        <f>IF(OR(VLOOKUP(Table1[[#This Row],[sheet]],Prg!$A$7:$F$31,6,FALSE)=Prg!$O$2,VLOOKUP(Table1[[#This Row],[sheet]],Prg!$A$7:$F$31,6,FALSE)=Prg!$O$3),"Yes","No")</f>
        <v>No</v>
      </c>
      <c r="AB3495" s="66">
        <v>2024</v>
      </c>
      <c r="AC3495" s="72">
        <v>17</v>
      </c>
      <c r="AD3495" s="66">
        <f ca="1">IF(ISERROR(VLOOKUP(Table1[[#This Row],[item]],INDIRECT("'"&amp;Table1[[#This Row],[sheet]]&amp;"'!$A$8:$T$42"),Table1[[#This Row],[r]],FALSE)),"",VLOOKUP(Table1[[#This Row],[item]],INDIRECT("'"&amp;Table1[[#This Row],[sheet]]&amp;"'!$A$8:$T$42"),Table1[[#This Row],[r]],FALSE))</f>
        <v>0</v>
      </c>
      <c r="AE3495" s="72" t="str">
        <f>IF(VLOOKUP(Table1[[#This Row],[sheet]],Prg!$A$7:$J$31,10,FALSE)="","",VLOOKUP(Table1[[#This Row],[sheet]],Prg!$A$7:$J$31,10,FALSE)*1)</f>
        <v/>
      </c>
      <c r="AF3495" s="72">
        <f>VLOOKUP(Table1[[#This Row],[sheet]],Prg!$A$7:$J$31,5,FALSE)</f>
        <v>0</v>
      </c>
      <c r="AG3495" s="72">
        <f>ROW()</f>
        <v>3495</v>
      </c>
    </row>
    <row r="3496" spans="24:33" hidden="1" x14ac:dyDescent="0.3">
      <c r="X3496" s="66">
        <v>20</v>
      </c>
      <c r="Y3496" s="66" t="s">
        <v>495</v>
      </c>
      <c r="Z3496" s="66" t="s">
        <v>18</v>
      </c>
      <c r="AA3496" s="66" t="str">
        <f>IF(OR(VLOOKUP(Table1[[#This Row],[sheet]],Prg!$A$7:$F$31,6,FALSE)=Prg!$O$2,VLOOKUP(Table1[[#This Row],[sheet]],Prg!$A$7:$F$31,6,FALSE)=Prg!$O$3),"Yes","No")</f>
        <v>No</v>
      </c>
      <c r="AB3496" s="66">
        <v>2024</v>
      </c>
      <c r="AC3496" s="72">
        <v>17</v>
      </c>
      <c r="AD3496" s="66">
        <f ca="1">IF(ISERROR(VLOOKUP(Table1[[#This Row],[item]],INDIRECT("'"&amp;Table1[[#This Row],[sheet]]&amp;"'!$A$8:$T$42"),Table1[[#This Row],[r]],FALSE)),"",VLOOKUP(Table1[[#This Row],[item]],INDIRECT("'"&amp;Table1[[#This Row],[sheet]]&amp;"'!$A$8:$T$42"),Table1[[#This Row],[r]],FALSE))</f>
        <v>0</v>
      </c>
      <c r="AE3496" s="72" t="str">
        <f>IF(VLOOKUP(Table1[[#This Row],[sheet]],Prg!$A$7:$J$31,10,FALSE)="","",VLOOKUP(Table1[[#This Row],[sheet]],Prg!$A$7:$J$31,10,FALSE)*1)</f>
        <v/>
      </c>
      <c r="AF3496" s="72">
        <f>VLOOKUP(Table1[[#This Row],[sheet]],Prg!$A$7:$J$31,5,FALSE)</f>
        <v>0</v>
      </c>
      <c r="AG3496" s="72">
        <f>ROW()</f>
        <v>3496</v>
      </c>
    </row>
    <row r="3497" spans="24:33" hidden="1" x14ac:dyDescent="0.3">
      <c r="X3497" s="66">
        <v>20</v>
      </c>
      <c r="Y3497" s="66" t="s">
        <v>496</v>
      </c>
      <c r="Z3497" s="66" t="s">
        <v>19</v>
      </c>
      <c r="AA3497" s="66" t="str">
        <f>IF(OR(VLOOKUP(Table1[[#This Row],[sheet]],Prg!$A$7:$F$31,6,FALSE)=Prg!$O$2,VLOOKUP(Table1[[#This Row],[sheet]],Prg!$A$7:$F$31,6,FALSE)=Prg!$O$3),"Yes","No")</f>
        <v>No</v>
      </c>
      <c r="AB3497" s="66">
        <v>2024</v>
      </c>
      <c r="AC3497" s="72">
        <v>17</v>
      </c>
      <c r="AD3497" s="66">
        <f ca="1">IF(ISERROR(VLOOKUP(Table1[[#This Row],[item]],INDIRECT("'"&amp;Table1[[#This Row],[sheet]]&amp;"'!$A$8:$T$42"),Table1[[#This Row],[r]],FALSE)),"",VLOOKUP(Table1[[#This Row],[item]],INDIRECT("'"&amp;Table1[[#This Row],[sheet]]&amp;"'!$A$8:$T$42"),Table1[[#This Row],[r]],FALSE))</f>
        <v>0</v>
      </c>
      <c r="AE3497" s="72" t="str">
        <f>IF(VLOOKUP(Table1[[#This Row],[sheet]],Prg!$A$7:$J$31,10,FALSE)="","",VLOOKUP(Table1[[#This Row],[sheet]],Prg!$A$7:$J$31,10,FALSE)*1)</f>
        <v/>
      </c>
      <c r="AF3497" s="72">
        <f>VLOOKUP(Table1[[#This Row],[sheet]],Prg!$A$7:$J$31,5,FALSE)</f>
        <v>0</v>
      </c>
      <c r="AG3497" s="72">
        <f>ROW()</f>
        <v>3497</v>
      </c>
    </row>
    <row r="3498" spans="24:33" hidden="1" x14ac:dyDescent="0.3">
      <c r="X3498" s="66">
        <v>20</v>
      </c>
      <c r="Y3498" s="66" t="s">
        <v>497</v>
      </c>
      <c r="Z3498" s="66" t="s">
        <v>20</v>
      </c>
      <c r="AA3498" s="66" t="str">
        <f>IF(OR(VLOOKUP(Table1[[#This Row],[sheet]],Prg!$A$7:$F$31,6,FALSE)=Prg!$O$2,VLOOKUP(Table1[[#This Row],[sheet]],Prg!$A$7:$F$31,6,FALSE)=Prg!$O$3),"Yes","No")</f>
        <v>No</v>
      </c>
      <c r="AB3498" s="66">
        <v>2024</v>
      </c>
      <c r="AC3498" s="72">
        <v>17</v>
      </c>
      <c r="AD3498" s="66">
        <f ca="1">IF(ISERROR(VLOOKUP(Table1[[#This Row],[item]],INDIRECT("'"&amp;Table1[[#This Row],[sheet]]&amp;"'!$A$8:$T$42"),Table1[[#This Row],[r]],FALSE)),"",VLOOKUP(Table1[[#This Row],[item]],INDIRECT("'"&amp;Table1[[#This Row],[sheet]]&amp;"'!$A$8:$T$42"),Table1[[#This Row],[r]],FALSE))</f>
        <v>0</v>
      </c>
      <c r="AE3498" s="72" t="str">
        <f>IF(VLOOKUP(Table1[[#This Row],[sheet]],Prg!$A$7:$J$31,10,FALSE)="","",VLOOKUP(Table1[[#This Row],[sheet]],Prg!$A$7:$J$31,10,FALSE)*1)</f>
        <v/>
      </c>
      <c r="AF3498" s="72">
        <f>VLOOKUP(Table1[[#This Row],[sheet]],Prg!$A$7:$J$31,5,FALSE)</f>
        <v>0</v>
      </c>
      <c r="AG3498" s="72">
        <f>ROW()</f>
        <v>3498</v>
      </c>
    </row>
    <row r="3499" spans="24:33" hidden="1" x14ac:dyDescent="0.3">
      <c r="X3499" s="66">
        <v>20</v>
      </c>
      <c r="Y3499" s="66" t="s">
        <v>498</v>
      </c>
      <c r="Z3499" s="66" t="s">
        <v>466</v>
      </c>
      <c r="AA3499" s="66" t="str">
        <f>IF(OR(VLOOKUP(Table1[[#This Row],[sheet]],Prg!$A$7:$F$31,6,FALSE)=Prg!$O$2,VLOOKUP(Table1[[#This Row],[sheet]],Prg!$A$7:$F$31,6,FALSE)=Prg!$O$3),"Yes","No")</f>
        <v>No</v>
      </c>
      <c r="AB3499" s="66">
        <v>2024</v>
      </c>
      <c r="AC3499" s="72">
        <v>17</v>
      </c>
      <c r="AD3499" s="66">
        <f ca="1">IF(ISERROR(VLOOKUP(Table1[[#This Row],[item]],INDIRECT("'"&amp;Table1[[#This Row],[sheet]]&amp;"'!$A$8:$T$42"),Table1[[#This Row],[r]],FALSE)),"",VLOOKUP(Table1[[#This Row],[item]],INDIRECT("'"&amp;Table1[[#This Row],[sheet]]&amp;"'!$A$8:$T$42"),Table1[[#This Row],[r]],FALSE))</f>
        <v>0</v>
      </c>
      <c r="AE3499" s="72" t="str">
        <f>IF(VLOOKUP(Table1[[#This Row],[sheet]],Prg!$A$7:$J$31,10,FALSE)="","",VLOOKUP(Table1[[#This Row],[sheet]],Prg!$A$7:$J$31,10,FALSE)*1)</f>
        <v/>
      </c>
      <c r="AF3499" s="72">
        <f>VLOOKUP(Table1[[#This Row],[sheet]],Prg!$A$7:$J$31,5,FALSE)</f>
        <v>0</v>
      </c>
      <c r="AG3499" s="72">
        <f>ROW()</f>
        <v>3499</v>
      </c>
    </row>
    <row r="3500" spans="24:33" hidden="1" x14ac:dyDescent="0.3">
      <c r="X3500" s="66">
        <v>20</v>
      </c>
      <c r="Y3500" s="66" t="s">
        <v>499</v>
      </c>
      <c r="Z3500" s="66" t="s">
        <v>21</v>
      </c>
      <c r="AA3500" s="66" t="str">
        <f>IF(OR(VLOOKUP(Table1[[#This Row],[sheet]],Prg!$A$7:$F$31,6,FALSE)=Prg!$O$2,VLOOKUP(Table1[[#This Row],[sheet]],Prg!$A$7:$F$31,6,FALSE)=Prg!$O$3),"Yes","No")</f>
        <v>No</v>
      </c>
      <c r="AB3500" s="66">
        <v>2024</v>
      </c>
      <c r="AC3500" s="72">
        <v>17</v>
      </c>
      <c r="AD3500" s="66">
        <f ca="1">IF(ISERROR(VLOOKUP(Table1[[#This Row],[item]],INDIRECT("'"&amp;Table1[[#This Row],[sheet]]&amp;"'!$A$8:$T$42"),Table1[[#This Row],[r]],FALSE)),"",VLOOKUP(Table1[[#This Row],[item]],INDIRECT("'"&amp;Table1[[#This Row],[sheet]]&amp;"'!$A$8:$T$42"),Table1[[#This Row],[r]],FALSE))</f>
        <v>0</v>
      </c>
      <c r="AE3500" s="72" t="str">
        <f>IF(VLOOKUP(Table1[[#This Row],[sheet]],Prg!$A$7:$J$31,10,FALSE)="","",VLOOKUP(Table1[[#This Row],[sheet]],Prg!$A$7:$J$31,10,FALSE)*1)</f>
        <v/>
      </c>
      <c r="AF3500" s="72">
        <f>VLOOKUP(Table1[[#This Row],[sheet]],Prg!$A$7:$J$31,5,FALSE)</f>
        <v>0</v>
      </c>
      <c r="AG3500" s="72">
        <f>ROW()</f>
        <v>3500</v>
      </c>
    </row>
    <row r="3501" spans="24:33" hidden="1" x14ac:dyDescent="0.3">
      <c r="X3501" s="66">
        <v>20</v>
      </c>
      <c r="Y3501" s="66" t="s">
        <v>500</v>
      </c>
      <c r="Z3501" s="66" t="s">
        <v>22</v>
      </c>
      <c r="AA3501" s="66" t="str">
        <f>IF(OR(VLOOKUP(Table1[[#This Row],[sheet]],Prg!$A$7:$F$31,6,FALSE)=Prg!$O$2,VLOOKUP(Table1[[#This Row],[sheet]],Prg!$A$7:$F$31,6,FALSE)=Prg!$O$3),"Yes","No")</f>
        <v>No</v>
      </c>
      <c r="AB3501" s="66">
        <v>2024</v>
      </c>
      <c r="AC3501" s="72">
        <v>17</v>
      </c>
      <c r="AD3501" s="66">
        <f ca="1">IF(ISERROR(VLOOKUP(Table1[[#This Row],[item]],INDIRECT("'"&amp;Table1[[#This Row],[sheet]]&amp;"'!$A$8:$T$42"),Table1[[#This Row],[r]],FALSE)),"",VLOOKUP(Table1[[#This Row],[item]],INDIRECT("'"&amp;Table1[[#This Row],[sheet]]&amp;"'!$A$8:$T$42"),Table1[[#This Row],[r]],FALSE))</f>
        <v>0</v>
      </c>
      <c r="AE3501" s="72" t="str">
        <f>IF(VLOOKUP(Table1[[#This Row],[sheet]],Prg!$A$7:$J$31,10,FALSE)="","",VLOOKUP(Table1[[#This Row],[sheet]],Prg!$A$7:$J$31,10,FALSE)*1)</f>
        <v/>
      </c>
      <c r="AF3501" s="72">
        <f>VLOOKUP(Table1[[#This Row],[sheet]],Prg!$A$7:$J$31,5,FALSE)</f>
        <v>0</v>
      </c>
      <c r="AG3501" s="72">
        <f>ROW()</f>
        <v>3501</v>
      </c>
    </row>
    <row r="3502" spans="24:33" hidden="1" x14ac:dyDescent="0.3">
      <c r="X3502" s="66">
        <v>20</v>
      </c>
      <c r="Y3502" s="66" t="s">
        <v>501</v>
      </c>
      <c r="Z3502" s="66" t="s">
        <v>23</v>
      </c>
      <c r="AA3502" s="66" t="str">
        <f>IF(OR(VLOOKUP(Table1[[#This Row],[sheet]],Prg!$A$7:$F$31,6,FALSE)=Prg!$O$2,VLOOKUP(Table1[[#This Row],[sheet]],Prg!$A$7:$F$31,6,FALSE)=Prg!$O$3),"Yes","No")</f>
        <v>No</v>
      </c>
      <c r="AB3502" s="66">
        <v>2024</v>
      </c>
      <c r="AC3502" s="72">
        <v>17</v>
      </c>
      <c r="AD3502" s="66">
        <f ca="1">IF(ISERROR(VLOOKUP(Table1[[#This Row],[item]],INDIRECT("'"&amp;Table1[[#This Row],[sheet]]&amp;"'!$A$8:$T$42"),Table1[[#This Row],[r]],FALSE)),"",VLOOKUP(Table1[[#This Row],[item]],INDIRECT("'"&amp;Table1[[#This Row],[sheet]]&amp;"'!$A$8:$T$42"),Table1[[#This Row],[r]],FALSE))</f>
        <v>0</v>
      </c>
      <c r="AE3502" s="72" t="str">
        <f>IF(VLOOKUP(Table1[[#This Row],[sheet]],Prg!$A$7:$J$31,10,FALSE)="","",VLOOKUP(Table1[[#This Row],[sheet]],Prg!$A$7:$J$31,10,FALSE)*1)</f>
        <v/>
      </c>
      <c r="AF3502" s="72">
        <f>VLOOKUP(Table1[[#This Row],[sheet]],Prg!$A$7:$J$31,5,FALSE)</f>
        <v>0</v>
      </c>
      <c r="AG3502" s="72">
        <f>ROW()</f>
        <v>3502</v>
      </c>
    </row>
    <row r="3503" spans="24:33" hidden="1" x14ac:dyDescent="0.3">
      <c r="X3503" s="66">
        <v>20</v>
      </c>
      <c r="Y3503" s="66" t="s">
        <v>502</v>
      </c>
      <c r="Z3503" s="66" t="s">
        <v>467</v>
      </c>
      <c r="AA3503" s="66" t="str">
        <f>IF(OR(VLOOKUP(Table1[[#This Row],[sheet]],Prg!$A$7:$F$31,6,FALSE)=Prg!$O$2,VLOOKUP(Table1[[#This Row],[sheet]],Prg!$A$7:$F$31,6,FALSE)=Prg!$O$3),"Yes","No")</f>
        <v>No</v>
      </c>
      <c r="AB3503" s="66">
        <v>2024</v>
      </c>
      <c r="AC3503" s="72">
        <v>17</v>
      </c>
      <c r="AD3503" s="66">
        <f ca="1">IF(ISERROR(VLOOKUP(Table1[[#This Row],[item]],INDIRECT("'"&amp;Table1[[#This Row],[sheet]]&amp;"'!$A$8:$T$42"),Table1[[#This Row],[r]],FALSE)),"",VLOOKUP(Table1[[#This Row],[item]],INDIRECT("'"&amp;Table1[[#This Row],[sheet]]&amp;"'!$A$8:$T$42"),Table1[[#This Row],[r]],FALSE))</f>
        <v>0</v>
      </c>
      <c r="AE3503" s="72" t="str">
        <f>IF(VLOOKUP(Table1[[#This Row],[sheet]],Prg!$A$7:$J$31,10,FALSE)="","",VLOOKUP(Table1[[#This Row],[sheet]],Prg!$A$7:$J$31,10,FALSE)*1)</f>
        <v/>
      </c>
      <c r="AF3503" s="72">
        <f>VLOOKUP(Table1[[#This Row],[sheet]],Prg!$A$7:$J$31,5,FALSE)</f>
        <v>0</v>
      </c>
      <c r="AG3503" s="72">
        <f>ROW()</f>
        <v>3503</v>
      </c>
    </row>
    <row r="3504" spans="24:33" hidden="1" x14ac:dyDescent="0.3">
      <c r="X3504" s="66">
        <v>20</v>
      </c>
      <c r="Y3504" s="66" t="s">
        <v>473</v>
      </c>
      <c r="Z3504" s="66" t="s">
        <v>1</v>
      </c>
      <c r="AA3504" s="66" t="str">
        <f>IF(OR(VLOOKUP(Table1[[#This Row],[sheet]],Prg!$A$7:$F$31,6,FALSE)=Prg!$O$2,VLOOKUP(Table1[[#This Row],[sheet]],Prg!$A$7:$F$31,6,FALSE)=Prg!$O$3),"Yes","No")</f>
        <v>No</v>
      </c>
      <c r="AB3504" s="66">
        <v>2024</v>
      </c>
      <c r="AC3504" s="72">
        <v>17</v>
      </c>
      <c r="AD3504" s="66">
        <f ca="1">IF(ISERROR(VLOOKUP(Table1[[#This Row],[item]],INDIRECT("'"&amp;Table1[[#This Row],[sheet]]&amp;"'!$A$8:$T$42"),Table1[[#This Row],[r]],FALSE)),"",VLOOKUP(Table1[[#This Row],[item]],INDIRECT("'"&amp;Table1[[#This Row],[sheet]]&amp;"'!$A$8:$T$42"),Table1[[#This Row],[r]],FALSE))</f>
        <v>0</v>
      </c>
      <c r="AE3504" s="72" t="str">
        <f>IF(VLOOKUP(Table1[[#This Row],[sheet]],Prg!$A$7:$J$31,10,FALSE)="","",VLOOKUP(Table1[[#This Row],[sheet]],Prg!$A$7:$J$31,10,FALSE)*1)</f>
        <v/>
      </c>
      <c r="AF3504" s="72">
        <f>VLOOKUP(Table1[[#This Row],[sheet]],Prg!$A$7:$J$31,5,FALSE)</f>
        <v>0</v>
      </c>
      <c r="AG3504" s="72">
        <f>ROW()</f>
        <v>3504</v>
      </c>
    </row>
    <row r="3505" spans="24:33" hidden="1" x14ac:dyDescent="0.3">
      <c r="X3505" s="66">
        <v>20</v>
      </c>
      <c r="Y3505" s="66" t="s">
        <v>474</v>
      </c>
      <c r="Z3505" s="66" t="s">
        <v>24</v>
      </c>
      <c r="AA3505" s="66" t="str">
        <f>IF(OR(VLOOKUP(Table1[[#This Row],[sheet]],Prg!$A$7:$F$31,6,FALSE)=Prg!$O$2,VLOOKUP(Table1[[#This Row],[sheet]],Prg!$A$7:$F$31,6,FALSE)=Prg!$O$3),"Yes","No")</f>
        <v>No</v>
      </c>
      <c r="AB3505" s="66">
        <v>2024</v>
      </c>
      <c r="AC3505" s="72">
        <v>17</v>
      </c>
      <c r="AD3505" s="66">
        <f ca="1">IF(ISERROR(VLOOKUP(Table1[[#This Row],[item]],INDIRECT("'"&amp;Table1[[#This Row],[sheet]]&amp;"'!$A$8:$T$42"),Table1[[#This Row],[r]],FALSE)),"",VLOOKUP(Table1[[#This Row],[item]],INDIRECT("'"&amp;Table1[[#This Row],[sheet]]&amp;"'!$A$8:$T$42"),Table1[[#This Row],[r]],FALSE))</f>
        <v>0</v>
      </c>
      <c r="AE3505" s="72" t="str">
        <f>IF(VLOOKUP(Table1[[#This Row],[sheet]],Prg!$A$7:$J$31,10,FALSE)="","",VLOOKUP(Table1[[#This Row],[sheet]],Prg!$A$7:$J$31,10,FALSE)*1)</f>
        <v/>
      </c>
      <c r="AF3505" s="72">
        <f>VLOOKUP(Table1[[#This Row],[sheet]],Prg!$A$7:$J$31,5,FALSE)</f>
        <v>0</v>
      </c>
      <c r="AG3505" s="72">
        <f>ROW()</f>
        <v>3505</v>
      </c>
    </row>
    <row r="3506" spans="24:33" hidden="1" x14ac:dyDescent="0.3">
      <c r="X3506" s="66">
        <v>20</v>
      </c>
      <c r="Y3506" s="66" t="s">
        <v>477</v>
      </c>
      <c r="Z3506" s="66" t="s">
        <v>25</v>
      </c>
      <c r="AA3506" s="66" t="str">
        <f>IF(OR(VLOOKUP(Table1[[#This Row],[sheet]],Prg!$A$7:$F$31,6,FALSE)=Prg!$O$2,VLOOKUP(Table1[[#This Row],[sheet]],Prg!$A$7:$F$31,6,FALSE)=Prg!$O$3),"Yes","No")</f>
        <v>No</v>
      </c>
      <c r="AB3506" s="66">
        <v>2024</v>
      </c>
      <c r="AC3506" s="72">
        <v>17</v>
      </c>
      <c r="AD3506" s="66">
        <f ca="1">IF(ISERROR(VLOOKUP(Table1[[#This Row],[item]],INDIRECT("'"&amp;Table1[[#This Row],[sheet]]&amp;"'!$A$8:$T$42"),Table1[[#This Row],[r]],FALSE)),"",VLOOKUP(Table1[[#This Row],[item]],INDIRECT("'"&amp;Table1[[#This Row],[sheet]]&amp;"'!$A$8:$T$42"),Table1[[#This Row],[r]],FALSE))</f>
        <v>0</v>
      </c>
      <c r="AE3506" s="72" t="str">
        <f>IF(VLOOKUP(Table1[[#This Row],[sheet]],Prg!$A$7:$J$31,10,FALSE)="","",VLOOKUP(Table1[[#This Row],[sheet]],Prg!$A$7:$J$31,10,FALSE)*1)</f>
        <v/>
      </c>
      <c r="AF3506" s="72">
        <f>VLOOKUP(Table1[[#This Row],[sheet]],Prg!$A$7:$J$31,5,FALSE)</f>
        <v>0</v>
      </c>
      <c r="AG3506" s="72">
        <f>ROW()</f>
        <v>3506</v>
      </c>
    </row>
    <row r="3507" spans="24:33" hidden="1" x14ac:dyDescent="0.3">
      <c r="X3507" s="66">
        <v>20</v>
      </c>
      <c r="Y3507" s="66" t="s">
        <v>478</v>
      </c>
      <c r="Z3507" s="66" t="s">
        <v>26</v>
      </c>
      <c r="AA3507" s="66" t="str">
        <f>IF(OR(VLOOKUP(Table1[[#This Row],[sheet]],Prg!$A$7:$F$31,6,FALSE)=Prg!$O$2,VLOOKUP(Table1[[#This Row],[sheet]],Prg!$A$7:$F$31,6,FALSE)=Prg!$O$3),"Yes","No")</f>
        <v>No</v>
      </c>
      <c r="AB3507" s="66">
        <v>2024</v>
      </c>
      <c r="AC3507" s="72">
        <v>17</v>
      </c>
      <c r="AD3507" s="66">
        <f ca="1">IF(ISERROR(VLOOKUP(Table1[[#This Row],[item]],INDIRECT("'"&amp;Table1[[#This Row],[sheet]]&amp;"'!$A$8:$T$42"),Table1[[#This Row],[r]],FALSE)),"",VLOOKUP(Table1[[#This Row],[item]],INDIRECT("'"&amp;Table1[[#This Row],[sheet]]&amp;"'!$A$8:$T$42"),Table1[[#This Row],[r]],FALSE))</f>
        <v>0</v>
      </c>
      <c r="AE3507" s="72" t="str">
        <f>IF(VLOOKUP(Table1[[#This Row],[sheet]],Prg!$A$7:$J$31,10,FALSE)="","",VLOOKUP(Table1[[#This Row],[sheet]],Prg!$A$7:$J$31,10,FALSE)*1)</f>
        <v/>
      </c>
      <c r="AF3507" s="72">
        <f>VLOOKUP(Table1[[#This Row],[sheet]],Prg!$A$7:$J$31,5,FALSE)</f>
        <v>0</v>
      </c>
      <c r="AG3507" s="72">
        <f>ROW()</f>
        <v>3507</v>
      </c>
    </row>
    <row r="3508" spans="24:33" hidden="1" x14ac:dyDescent="0.3">
      <c r="X3508" s="66">
        <v>20</v>
      </c>
      <c r="Y3508" s="66" t="s">
        <v>479</v>
      </c>
      <c r="Z3508" s="66" t="s">
        <v>27</v>
      </c>
      <c r="AA3508" s="66" t="str">
        <f>IF(OR(VLOOKUP(Table1[[#This Row],[sheet]],Prg!$A$7:$F$31,6,FALSE)=Prg!$O$2,VLOOKUP(Table1[[#This Row],[sheet]],Prg!$A$7:$F$31,6,FALSE)=Prg!$O$3),"Yes","No")</f>
        <v>No</v>
      </c>
      <c r="AB3508" s="66">
        <v>2024</v>
      </c>
      <c r="AC3508" s="72">
        <v>17</v>
      </c>
      <c r="AD3508" s="66">
        <f ca="1">IF(ISERROR(VLOOKUP(Table1[[#This Row],[item]],INDIRECT("'"&amp;Table1[[#This Row],[sheet]]&amp;"'!$A$8:$T$42"),Table1[[#This Row],[r]],FALSE)),"",VLOOKUP(Table1[[#This Row],[item]],INDIRECT("'"&amp;Table1[[#This Row],[sheet]]&amp;"'!$A$8:$T$42"),Table1[[#This Row],[r]],FALSE))</f>
        <v>0</v>
      </c>
      <c r="AE3508" s="72" t="str">
        <f>IF(VLOOKUP(Table1[[#This Row],[sheet]],Prg!$A$7:$J$31,10,FALSE)="","",VLOOKUP(Table1[[#This Row],[sheet]],Prg!$A$7:$J$31,10,FALSE)*1)</f>
        <v/>
      </c>
      <c r="AF3508" s="72">
        <f>VLOOKUP(Table1[[#This Row],[sheet]],Prg!$A$7:$J$31,5,FALSE)</f>
        <v>0</v>
      </c>
      <c r="AG3508" s="72">
        <f>ROW()</f>
        <v>3508</v>
      </c>
    </row>
    <row r="3509" spans="24:33" hidden="1" x14ac:dyDescent="0.3">
      <c r="X3509" s="66">
        <v>20</v>
      </c>
      <c r="Y3509" s="66" t="s">
        <v>475</v>
      </c>
      <c r="Z3509" s="66" t="s">
        <v>28</v>
      </c>
      <c r="AA3509" s="66" t="str">
        <f>IF(OR(VLOOKUP(Table1[[#This Row],[sheet]],Prg!$A$7:$F$31,6,FALSE)=Prg!$O$2,VLOOKUP(Table1[[#This Row],[sheet]],Prg!$A$7:$F$31,6,FALSE)=Prg!$O$3),"Yes","No")</f>
        <v>No</v>
      </c>
      <c r="AB3509" s="66">
        <v>2024</v>
      </c>
      <c r="AC3509" s="72">
        <v>17</v>
      </c>
      <c r="AD3509" s="66">
        <f ca="1">IF(ISERROR(VLOOKUP(Table1[[#This Row],[item]],INDIRECT("'"&amp;Table1[[#This Row],[sheet]]&amp;"'!$A$8:$T$42"),Table1[[#This Row],[r]],FALSE)),"",VLOOKUP(Table1[[#This Row],[item]],INDIRECT("'"&amp;Table1[[#This Row],[sheet]]&amp;"'!$A$8:$T$42"),Table1[[#This Row],[r]],FALSE))</f>
        <v>0</v>
      </c>
      <c r="AE3509" s="72" t="str">
        <f>IF(VLOOKUP(Table1[[#This Row],[sheet]],Prg!$A$7:$J$31,10,FALSE)="","",VLOOKUP(Table1[[#This Row],[sheet]],Prg!$A$7:$J$31,10,FALSE)*1)</f>
        <v/>
      </c>
      <c r="AF3509" s="72">
        <f>VLOOKUP(Table1[[#This Row],[sheet]],Prg!$A$7:$J$31,5,FALSE)</f>
        <v>0</v>
      </c>
      <c r="AG3509" s="72">
        <f>ROW()</f>
        <v>3509</v>
      </c>
    </row>
    <row r="3510" spans="24:33" hidden="1" x14ac:dyDescent="0.3">
      <c r="X3510" s="66">
        <v>20</v>
      </c>
      <c r="Y3510" s="66" t="s">
        <v>480</v>
      </c>
      <c r="Z3510" s="66" t="s">
        <v>29</v>
      </c>
      <c r="AA3510" s="66" t="str">
        <f>IF(OR(VLOOKUP(Table1[[#This Row],[sheet]],Prg!$A$7:$F$31,6,FALSE)=Prg!$O$2,VLOOKUP(Table1[[#This Row],[sheet]],Prg!$A$7:$F$31,6,FALSE)=Prg!$O$3),"Yes","No")</f>
        <v>No</v>
      </c>
      <c r="AB3510" s="66">
        <v>2024</v>
      </c>
      <c r="AC3510" s="72">
        <v>17</v>
      </c>
      <c r="AD3510" s="66">
        <f ca="1">IF(ISERROR(VLOOKUP(Table1[[#This Row],[item]],INDIRECT("'"&amp;Table1[[#This Row],[sheet]]&amp;"'!$A$8:$T$42"),Table1[[#This Row],[r]],FALSE)),"",VLOOKUP(Table1[[#This Row],[item]],INDIRECT("'"&amp;Table1[[#This Row],[sheet]]&amp;"'!$A$8:$T$42"),Table1[[#This Row],[r]],FALSE))</f>
        <v>0</v>
      </c>
      <c r="AE3510" s="72" t="str">
        <f>IF(VLOOKUP(Table1[[#This Row],[sheet]],Prg!$A$7:$J$31,10,FALSE)="","",VLOOKUP(Table1[[#This Row],[sheet]],Prg!$A$7:$J$31,10,FALSE)*1)</f>
        <v/>
      </c>
      <c r="AF3510" s="72">
        <f>VLOOKUP(Table1[[#This Row],[sheet]],Prg!$A$7:$J$31,5,FALSE)</f>
        <v>0</v>
      </c>
      <c r="AG3510" s="72">
        <f>ROW()</f>
        <v>3510</v>
      </c>
    </row>
    <row r="3511" spans="24:33" hidden="1" x14ac:dyDescent="0.3">
      <c r="X3511" s="66">
        <v>20</v>
      </c>
      <c r="Y3511" s="66" t="s">
        <v>481</v>
      </c>
      <c r="Z3511" s="66" t="s">
        <v>30</v>
      </c>
      <c r="AA3511" s="66" t="str">
        <f>IF(OR(VLOOKUP(Table1[[#This Row],[sheet]],Prg!$A$7:$F$31,6,FALSE)=Prg!$O$2,VLOOKUP(Table1[[#This Row],[sheet]],Prg!$A$7:$F$31,6,FALSE)=Prg!$O$3),"Yes","No")</f>
        <v>No</v>
      </c>
      <c r="AB3511" s="66">
        <v>2024</v>
      </c>
      <c r="AC3511" s="72">
        <v>17</v>
      </c>
      <c r="AD3511" s="66">
        <f ca="1">IF(ISERROR(VLOOKUP(Table1[[#This Row],[item]],INDIRECT("'"&amp;Table1[[#This Row],[sheet]]&amp;"'!$A$8:$T$42"),Table1[[#This Row],[r]],FALSE)),"",VLOOKUP(Table1[[#This Row],[item]],INDIRECT("'"&amp;Table1[[#This Row],[sheet]]&amp;"'!$A$8:$T$42"),Table1[[#This Row],[r]],FALSE))</f>
        <v>0</v>
      </c>
      <c r="AE3511" s="72" t="str">
        <f>IF(VLOOKUP(Table1[[#This Row],[sheet]],Prg!$A$7:$J$31,10,FALSE)="","",VLOOKUP(Table1[[#This Row],[sheet]],Prg!$A$7:$J$31,10,FALSE)*1)</f>
        <v/>
      </c>
      <c r="AF3511" s="72">
        <f>VLOOKUP(Table1[[#This Row],[sheet]],Prg!$A$7:$J$31,5,FALSE)</f>
        <v>0</v>
      </c>
      <c r="AG3511" s="72">
        <f>ROW()</f>
        <v>3511</v>
      </c>
    </row>
    <row r="3512" spans="24:33" hidden="1" x14ac:dyDescent="0.3">
      <c r="X3512" s="66">
        <v>20</v>
      </c>
      <c r="Y3512" s="66" t="s">
        <v>482</v>
      </c>
      <c r="Z3512" s="66" t="s">
        <v>27</v>
      </c>
      <c r="AA3512" s="66" t="str">
        <f>IF(OR(VLOOKUP(Table1[[#This Row],[sheet]],Prg!$A$7:$F$31,6,FALSE)=Prg!$O$2,VLOOKUP(Table1[[#This Row],[sheet]],Prg!$A$7:$F$31,6,FALSE)=Prg!$O$3),"Yes","No")</f>
        <v>No</v>
      </c>
      <c r="AB3512" s="66">
        <v>2024</v>
      </c>
      <c r="AC3512" s="72">
        <v>17</v>
      </c>
      <c r="AD3512" s="66">
        <f ca="1">IF(ISERROR(VLOOKUP(Table1[[#This Row],[item]],INDIRECT("'"&amp;Table1[[#This Row],[sheet]]&amp;"'!$A$8:$T$42"),Table1[[#This Row],[r]],FALSE)),"",VLOOKUP(Table1[[#This Row],[item]],INDIRECT("'"&amp;Table1[[#This Row],[sheet]]&amp;"'!$A$8:$T$42"),Table1[[#This Row],[r]],FALSE))</f>
        <v>0</v>
      </c>
      <c r="AE3512" s="72" t="str">
        <f>IF(VLOOKUP(Table1[[#This Row],[sheet]],Prg!$A$7:$J$31,10,FALSE)="","",VLOOKUP(Table1[[#This Row],[sheet]],Prg!$A$7:$J$31,10,FALSE)*1)</f>
        <v/>
      </c>
      <c r="AF3512" s="72">
        <f>VLOOKUP(Table1[[#This Row],[sheet]],Prg!$A$7:$J$31,5,FALSE)</f>
        <v>0</v>
      </c>
      <c r="AG3512" s="72">
        <f>ROW()</f>
        <v>3512</v>
      </c>
    </row>
    <row r="3513" spans="24:33" hidden="1" x14ac:dyDescent="0.3">
      <c r="X3513" s="66">
        <v>20</v>
      </c>
      <c r="Y3513" s="66" t="s">
        <v>476</v>
      </c>
      <c r="Z3513" s="66" t="s">
        <v>469</v>
      </c>
      <c r="AA3513" s="66" t="str">
        <f>IF(OR(VLOOKUP(Table1[[#This Row],[sheet]],Prg!$A$7:$F$31,6,FALSE)=Prg!$O$2,VLOOKUP(Table1[[#This Row],[sheet]],Prg!$A$7:$F$31,6,FALSE)=Prg!$O$3),"Yes","No")</f>
        <v>No</v>
      </c>
      <c r="AB3513" s="66">
        <v>2024</v>
      </c>
      <c r="AC3513" s="72">
        <v>17</v>
      </c>
      <c r="AD3513" s="66">
        <f ca="1">IF(ISERROR(VLOOKUP(Table1[[#This Row],[item]],INDIRECT("'"&amp;Table1[[#This Row],[sheet]]&amp;"'!$A$8:$T$42"),Table1[[#This Row],[r]],FALSE)),"",VLOOKUP(Table1[[#This Row],[item]],INDIRECT("'"&amp;Table1[[#This Row],[sheet]]&amp;"'!$A$8:$T$42"),Table1[[#This Row],[r]],FALSE))</f>
        <v>0</v>
      </c>
      <c r="AE3513" s="72" t="str">
        <f>IF(VLOOKUP(Table1[[#This Row],[sheet]],Prg!$A$7:$J$31,10,FALSE)="","",VLOOKUP(Table1[[#This Row],[sheet]],Prg!$A$7:$J$31,10,FALSE)*1)</f>
        <v/>
      </c>
      <c r="AF3513" s="72">
        <f>VLOOKUP(Table1[[#This Row],[sheet]],Prg!$A$7:$J$31,5,FALSE)</f>
        <v>0</v>
      </c>
      <c r="AG3513" s="72">
        <f>ROW()</f>
        <v>3513</v>
      </c>
    </row>
    <row r="3514" spans="24:33" hidden="1" x14ac:dyDescent="0.3">
      <c r="X3514" s="66">
        <v>20</v>
      </c>
      <c r="Y3514" s="66" t="s">
        <v>483</v>
      </c>
      <c r="Z3514" s="66" t="s">
        <v>470</v>
      </c>
      <c r="AA3514" s="66" t="str">
        <f>IF(OR(VLOOKUP(Table1[[#This Row],[sheet]],Prg!$A$7:$F$31,6,FALSE)=Prg!$O$2,VLOOKUP(Table1[[#This Row],[sheet]],Prg!$A$7:$F$31,6,FALSE)=Prg!$O$3),"Yes","No")</f>
        <v>No</v>
      </c>
      <c r="AB3514" s="66">
        <v>2024</v>
      </c>
      <c r="AC3514" s="72">
        <v>17</v>
      </c>
      <c r="AD3514" s="66">
        <f ca="1">IF(ISERROR(VLOOKUP(Table1[[#This Row],[item]],INDIRECT("'"&amp;Table1[[#This Row],[sheet]]&amp;"'!$A$8:$T$42"),Table1[[#This Row],[r]],FALSE)),"",VLOOKUP(Table1[[#This Row],[item]],INDIRECT("'"&amp;Table1[[#This Row],[sheet]]&amp;"'!$A$8:$T$42"),Table1[[#This Row],[r]],FALSE))</f>
        <v>0</v>
      </c>
      <c r="AE3514" s="72" t="str">
        <f>IF(VLOOKUP(Table1[[#This Row],[sheet]],Prg!$A$7:$J$31,10,FALSE)="","",VLOOKUP(Table1[[#This Row],[sheet]],Prg!$A$7:$J$31,10,FALSE)*1)</f>
        <v/>
      </c>
      <c r="AF3514" s="72">
        <f>VLOOKUP(Table1[[#This Row],[sheet]],Prg!$A$7:$J$31,5,FALSE)</f>
        <v>0</v>
      </c>
      <c r="AG3514" s="72">
        <f>ROW()</f>
        <v>3514</v>
      </c>
    </row>
    <row r="3515" spans="24:33" hidden="1" x14ac:dyDescent="0.3">
      <c r="X3515" s="66">
        <v>20</v>
      </c>
      <c r="Y3515" s="66" t="s">
        <v>484</v>
      </c>
      <c r="Z3515" s="66" t="s">
        <v>471</v>
      </c>
      <c r="AA3515" s="66" t="str">
        <f>IF(OR(VLOOKUP(Table1[[#This Row],[sheet]],Prg!$A$7:$F$31,6,FALSE)=Prg!$O$2,VLOOKUP(Table1[[#This Row],[sheet]],Prg!$A$7:$F$31,6,FALSE)=Prg!$O$3),"Yes","No")</f>
        <v>No</v>
      </c>
      <c r="AB3515" s="66">
        <v>2024</v>
      </c>
      <c r="AC3515" s="72">
        <v>17</v>
      </c>
      <c r="AD3515" s="66">
        <f ca="1">IF(ISERROR(VLOOKUP(Table1[[#This Row],[item]],INDIRECT("'"&amp;Table1[[#This Row],[sheet]]&amp;"'!$A$8:$T$42"),Table1[[#This Row],[r]],FALSE)),"",VLOOKUP(Table1[[#This Row],[item]],INDIRECT("'"&amp;Table1[[#This Row],[sheet]]&amp;"'!$A$8:$T$42"),Table1[[#This Row],[r]],FALSE))</f>
        <v>0</v>
      </c>
      <c r="AE3515" s="72" t="str">
        <f>IF(VLOOKUP(Table1[[#This Row],[sheet]],Prg!$A$7:$J$31,10,FALSE)="","",VLOOKUP(Table1[[#This Row],[sheet]],Prg!$A$7:$J$31,10,FALSE)*1)</f>
        <v/>
      </c>
      <c r="AF3515" s="72">
        <f>VLOOKUP(Table1[[#This Row],[sheet]],Prg!$A$7:$J$31,5,FALSE)</f>
        <v>0</v>
      </c>
      <c r="AG3515" s="72">
        <f>ROW()</f>
        <v>3515</v>
      </c>
    </row>
    <row r="3516" spans="24:33" hidden="1" x14ac:dyDescent="0.3">
      <c r="X3516" s="66">
        <v>20</v>
      </c>
      <c r="Y3516" s="66" t="s">
        <v>485</v>
      </c>
      <c r="Z3516" s="66" t="s">
        <v>472</v>
      </c>
      <c r="AA3516" s="66" t="str">
        <f>IF(OR(VLOOKUP(Table1[[#This Row],[sheet]],Prg!$A$7:$F$31,6,FALSE)=Prg!$O$2,VLOOKUP(Table1[[#This Row],[sheet]],Prg!$A$7:$F$31,6,FALSE)=Prg!$O$3),"Yes","No")</f>
        <v>No</v>
      </c>
      <c r="AB3516" s="66">
        <v>2024</v>
      </c>
      <c r="AC3516" s="72">
        <v>17</v>
      </c>
      <c r="AD3516" s="66">
        <f ca="1">IF(ISERROR(VLOOKUP(Table1[[#This Row],[item]],INDIRECT("'"&amp;Table1[[#This Row],[sheet]]&amp;"'!$A$8:$T$42"),Table1[[#This Row],[r]],FALSE)),"",VLOOKUP(Table1[[#This Row],[item]],INDIRECT("'"&amp;Table1[[#This Row],[sheet]]&amp;"'!$A$8:$T$42"),Table1[[#This Row],[r]],FALSE))</f>
        <v>0</v>
      </c>
      <c r="AE3516" s="72" t="str">
        <f>IF(VLOOKUP(Table1[[#This Row],[sheet]],Prg!$A$7:$J$31,10,FALSE)="","",VLOOKUP(Table1[[#This Row],[sheet]],Prg!$A$7:$J$31,10,FALSE)*1)</f>
        <v/>
      </c>
      <c r="AF3516" s="72">
        <f>VLOOKUP(Table1[[#This Row],[sheet]],Prg!$A$7:$J$31,5,FALSE)</f>
        <v>0</v>
      </c>
      <c r="AG3516" s="72">
        <f>ROW()</f>
        <v>3516</v>
      </c>
    </row>
    <row r="3517" spans="24:33" hidden="1" x14ac:dyDescent="0.3">
      <c r="X3517" s="66">
        <v>20</v>
      </c>
      <c r="Y3517" s="66" t="s">
        <v>486</v>
      </c>
      <c r="Z3517" s="66" t="s">
        <v>31</v>
      </c>
      <c r="AA3517" s="66" t="str">
        <f>IF(OR(VLOOKUP(Table1[[#This Row],[sheet]],Prg!$A$7:$F$31,6,FALSE)=Prg!$O$2,VLOOKUP(Table1[[#This Row],[sheet]],Prg!$A$7:$F$31,6,FALSE)=Prg!$O$3),"Yes","No")</f>
        <v>No</v>
      </c>
      <c r="AB3517" s="66">
        <v>2024</v>
      </c>
      <c r="AC3517" s="72">
        <v>17</v>
      </c>
      <c r="AD3517" s="66">
        <f ca="1">IF(ISERROR(VLOOKUP(Table1[[#This Row],[item]],INDIRECT("'"&amp;Table1[[#This Row],[sheet]]&amp;"'!$A$8:$T$42"),Table1[[#This Row],[r]],FALSE)),"",VLOOKUP(Table1[[#This Row],[item]],INDIRECT("'"&amp;Table1[[#This Row],[sheet]]&amp;"'!$A$8:$T$42"),Table1[[#This Row],[r]],FALSE))</f>
        <v>0</v>
      </c>
      <c r="AE3517" s="72" t="str">
        <f>IF(VLOOKUP(Table1[[#This Row],[sheet]],Prg!$A$7:$J$31,10,FALSE)="","",VLOOKUP(Table1[[#This Row],[sheet]],Prg!$A$7:$J$31,10,FALSE)*1)</f>
        <v/>
      </c>
      <c r="AF3517" s="72">
        <f>VLOOKUP(Table1[[#This Row],[sheet]],Prg!$A$7:$J$31,5,FALSE)</f>
        <v>0</v>
      </c>
      <c r="AG3517" s="72">
        <f>ROW()</f>
        <v>3517</v>
      </c>
    </row>
    <row r="3518" spans="24:33" hidden="1" x14ac:dyDescent="0.3">
      <c r="X3518" s="66">
        <v>20</v>
      </c>
      <c r="Y3518" s="70" t="s">
        <v>487</v>
      </c>
      <c r="Z3518" s="70" t="s">
        <v>12</v>
      </c>
      <c r="AA3518" s="70" t="str">
        <f>IF(OR(VLOOKUP(Table1[[#This Row],[sheet]],Prg!$A$7:$F$31,6,FALSE)=Prg!$O$2,VLOOKUP(Table1[[#This Row],[sheet]],Prg!$A$7:$F$31,6,FALSE)=Prg!$O$3),"Yes","No")</f>
        <v>No</v>
      </c>
      <c r="AB3518" s="70">
        <v>2025</v>
      </c>
      <c r="AC3518" s="72">
        <v>18</v>
      </c>
      <c r="AD3518" s="66">
        <f ca="1">IF(ISERROR(VLOOKUP(Table1[[#This Row],[item]],INDIRECT("'"&amp;Table1[[#This Row],[sheet]]&amp;"'!$A$8:$T$42"),Table1[[#This Row],[r]],FALSE)),"",VLOOKUP(Table1[[#This Row],[item]],INDIRECT("'"&amp;Table1[[#This Row],[sheet]]&amp;"'!$A$8:$T$42"),Table1[[#This Row],[r]],FALSE))</f>
        <v>0</v>
      </c>
      <c r="AE3518" s="72" t="str">
        <f>IF(VLOOKUP(Table1[[#This Row],[sheet]],Prg!$A$7:$J$31,10,FALSE)="","",VLOOKUP(Table1[[#This Row],[sheet]],Prg!$A$7:$J$31,10,FALSE)*1)</f>
        <v/>
      </c>
      <c r="AF3518" s="72">
        <f>VLOOKUP(Table1[[#This Row],[sheet]],Prg!$A$7:$J$31,5,FALSE)</f>
        <v>0</v>
      </c>
      <c r="AG3518" s="72">
        <f>ROW()</f>
        <v>3518</v>
      </c>
    </row>
    <row r="3519" spans="24:33" hidden="1" x14ac:dyDescent="0.3">
      <c r="X3519" s="66">
        <v>20</v>
      </c>
      <c r="Y3519" s="66" t="s">
        <v>488</v>
      </c>
      <c r="Z3519" s="66" t="s">
        <v>13</v>
      </c>
      <c r="AA3519" s="66" t="str">
        <f>IF(OR(VLOOKUP(Table1[[#This Row],[sheet]],Prg!$A$7:$F$31,6,FALSE)=Prg!$O$2,VLOOKUP(Table1[[#This Row],[sheet]],Prg!$A$7:$F$31,6,FALSE)=Prg!$O$3),"Yes","No")</f>
        <v>No</v>
      </c>
      <c r="AB3519" s="66">
        <v>2025</v>
      </c>
      <c r="AC3519" s="72">
        <v>18</v>
      </c>
      <c r="AD3519" s="66">
        <f ca="1">IF(ISERROR(VLOOKUP(Table1[[#This Row],[item]],INDIRECT("'"&amp;Table1[[#This Row],[sheet]]&amp;"'!$A$8:$T$42"),Table1[[#This Row],[r]],FALSE)),"",VLOOKUP(Table1[[#This Row],[item]],INDIRECT("'"&amp;Table1[[#This Row],[sheet]]&amp;"'!$A$8:$T$42"),Table1[[#This Row],[r]],FALSE))</f>
        <v>0</v>
      </c>
      <c r="AE3519" s="72" t="str">
        <f>IF(VLOOKUP(Table1[[#This Row],[sheet]],Prg!$A$7:$J$31,10,FALSE)="","",VLOOKUP(Table1[[#This Row],[sheet]],Prg!$A$7:$J$31,10,FALSE)*1)</f>
        <v/>
      </c>
      <c r="AF3519" s="72">
        <f>VLOOKUP(Table1[[#This Row],[sheet]],Prg!$A$7:$J$31,5,FALSE)</f>
        <v>0</v>
      </c>
      <c r="AG3519" s="72">
        <f>ROW()</f>
        <v>3519</v>
      </c>
    </row>
    <row r="3520" spans="24:33" hidden="1" x14ac:dyDescent="0.3">
      <c r="X3520" s="66">
        <v>20</v>
      </c>
      <c r="Y3520" s="66" t="s">
        <v>489</v>
      </c>
      <c r="Z3520" s="66" t="s">
        <v>14</v>
      </c>
      <c r="AA3520" s="66" t="str">
        <f>IF(OR(VLOOKUP(Table1[[#This Row],[sheet]],Prg!$A$7:$F$31,6,FALSE)=Prg!$O$2,VLOOKUP(Table1[[#This Row],[sheet]],Prg!$A$7:$F$31,6,FALSE)=Prg!$O$3),"Yes","No")</f>
        <v>No</v>
      </c>
      <c r="AB3520" s="66">
        <v>2025</v>
      </c>
      <c r="AC3520" s="72">
        <v>18</v>
      </c>
      <c r="AD3520" s="66">
        <f ca="1">IF(ISERROR(VLOOKUP(Table1[[#This Row],[item]],INDIRECT("'"&amp;Table1[[#This Row],[sheet]]&amp;"'!$A$8:$T$42"),Table1[[#This Row],[r]],FALSE)),"",VLOOKUP(Table1[[#This Row],[item]],INDIRECT("'"&amp;Table1[[#This Row],[sheet]]&amp;"'!$A$8:$T$42"),Table1[[#This Row],[r]],FALSE))</f>
        <v>0</v>
      </c>
      <c r="AE3520" s="72" t="str">
        <f>IF(VLOOKUP(Table1[[#This Row],[sheet]],Prg!$A$7:$J$31,10,FALSE)="","",VLOOKUP(Table1[[#This Row],[sheet]],Prg!$A$7:$J$31,10,FALSE)*1)</f>
        <v/>
      </c>
      <c r="AF3520" s="72">
        <f>VLOOKUP(Table1[[#This Row],[sheet]],Prg!$A$7:$J$31,5,FALSE)</f>
        <v>0</v>
      </c>
      <c r="AG3520" s="72">
        <f>ROW()</f>
        <v>3520</v>
      </c>
    </row>
    <row r="3521" spans="24:33" hidden="1" x14ac:dyDescent="0.3">
      <c r="X3521" s="66">
        <v>20</v>
      </c>
      <c r="Y3521" s="66" t="s">
        <v>490</v>
      </c>
      <c r="Z3521" s="66" t="s">
        <v>464</v>
      </c>
      <c r="AA3521" s="66" t="str">
        <f>IF(OR(VLOOKUP(Table1[[#This Row],[sheet]],Prg!$A$7:$F$31,6,FALSE)=Prg!$O$2,VLOOKUP(Table1[[#This Row],[sheet]],Prg!$A$7:$F$31,6,FALSE)=Prg!$O$3),"Yes","No")</f>
        <v>No</v>
      </c>
      <c r="AB3521" s="66">
        <v>2025</v>
      </c>
      <c r="AC3521" s="72">
        <v>18</v>
      </c>
      <c r="AD3521" s="66">
        <f ca="1">IF(ISERROR(VLOOKUP(Table1[[#This Row],[item]],INDIRECT("'"&amp;Table1[[#This Row],[sheet]]&amp;"'!$A$8:$T$42"),Table1[[#This Row],[r]],FALSE)),"",VLOOKUP(Table1[[#This Row],[item]],INDIRECT("'"&amp;Table1[[#This Row],[sheet]]&amp;"'!$A$8:$T$42"),Table1[[#This Row],[r]],FALSE))</f>
        <v>0</v>
      </c>
      <c r="AE3521" s="72" t="str">
        <f>IF(VLOOKUP(Table1[[#This Row],[sheet]],Prg!$A$7:$J$31,10,FALSE)="","",VLOOKUP(Table1[[#This Row],[sheet]],Prg!$A$7:$J$31,10,FALSE)*1)</f>
        <v/>
      </c>
      <c r="AF3521" s="72">
        <f>VLOOKUP(Table1[[#This Row],[sheet]],Prg!$A$7:$J$31,5,FALSE)</f>
        <v>0</v>
      </c>
      <c r="AG3521" s="72">
        <f>ROW()</f>
        <v>3521</v>
      </c>
    </row>
    <row r="3522" spans="24:33" hidden="1" x14ac:dyDescent="0.3">
      <c r="X3522" s="66">
        <v>20</v>
      </c>
      <c r="Y3522" s="66" t="s">
        <v>491</v>
      </c>
      <c r="Z3522" s="66" t="s">
        <v>15</v>
      </c>
      <c r="AA3522" s="66" t="str">
        <f>IF(OR(VLOOKUP(Table1[[#This Row],[sheet]],Prg!$A$7:$F$31,6,FALSE)=Prg!$O$2,VLOOKUP(Table1[[#This Row],[sheet]],Prg!$A$7:$F$31,6,FALSE)=Prg!$O$3),"Yes","No")</f>
        <v>No</v>
      </c>
      <c r="AB3522" s="66">
        <v>2025</v>
      </c>
      <c r="AC3522" s="72">
        <v>18</v>
      </c>
      <c r="AD3522" s="66">
        <f ca="1">IF(ISERROR(VLOOKUP(Table1[[#This Row],[item]],INDIRECT("'"&amp;Table1[[#This Row],[sheet]]&amp;"'!$A$8:$T$42"),Table1[[#This Row],[r]],FALSE)),"",VLOOKUP(Table1[[#This Row],[item]],INDIRECT("'"&amp;Table1[[#This Row],[sheet]]&amp;"'!$A$8:$T$42"),Table1[[#This Row],[r]],FALSE))</f>
        <v>0</v>
      </c>
      <c r="AE3522" s="72" t="str">
        <f>IF(VLOOKUP(Table1[[#This Row],[sheet]],Prg!$A$7:$J$31,10,FALSE)="","",VLOOKUP(Table1[[#This Row],[sheet]],Prg!$A$7:$J$31,10,FALSE)*1)</f>
        <v/>
      </c>
      <c r="AF3522" s="72">
        <f>VLOOKUP(Table1[[#This Row],[sheet]],Prg!$A$7:$J$31,5,FALSE)</f>
        <v>0</v>
      </c>
      <c r="AG3522" s="72">
        <f>ROW()</f>
        <v>3522</v>
      </c>
    </row>
    <row r="3523" spans="24:33" hidden="1" x14ac:dyDescent="0.3">
      <c r="X3523" s="66">
        <v>20</v>
      </c>
      <c r="Y3523" s="66" t="s">
        <v>492</v>
      </c>
      <c r="Z3523" s="66" t="s">
        <v>16</v>
      </c>
      <c r="AA3523" s="66" t="str">
        <f>IF(OR(VLOOKUP(Table1[[#This Row],[sheet]],Prg!$A$7:$F$31,6,FALSE)=Prg!$O$2,VLOOKUP(Table1[[#This Row],[sheet]],Prg!$A$7:$F$31,6,FALSE)=Prg!$O$3),"Yes","No")</f>
        <v>No</v>
      </c>
      <c r="AB3523" s="66">
        <v>2025</v>
      </c>
      <c r="AC3523" s="72">
        <v>18</v>
      </c>
      <c r="AD3523" s="66">
        <f ca="1">IF(ISERROR(VLOOKUP(Table1[[#This Row],[item]],INDIRECT("'"&amp;Table1[[#This Row],[sheet]]&amp;"'!$A$8:$T$42"),Table1[[#This Row],[r]],FALSE)),"",VLOOKUP(Table1[[#This Row],[item]],INDIRECT("'"&amp;Table1[[#This Row],[sheet]]&amp;"'!$A$8:$T$42"),Table1[[#This Row],[r]],FALSE))</f>
        <v>0</v>
      </c>
      <c r="AE3523" s="72" t="str">
        <f>IF(VLOOKUP(Table1[[#This Row],[sheet]],Prg!$A$7:$J$31,10,FALSE)="","",VLOOKUP(Table1[[#This Row],[sheet]],Prg!$A$7:$J$31,10,FALSE)*1)</f>
        <v/>
      </c>
      <c r="AF3523" s="72">
        <f>VLOOKUP(Table1[[#This Row],[sheet]],Prg!$A$7:$J$31,5,FALSE)</f>
        <v>0</v>
      </c>
      <c r="AG3523" s="72">
        <f>ROW()</f>
        <v>3523</v>
      </c>
    </row>
    <row r="3524" spans="24:33" hidden="1" x14ac:dyDescent="0.3">
      <c r="X3524" s="66">
        <v>20</v>
      </c>
      <c r="Y3524" s="66" t="s">
        <v>493</v>
      </c>
      <c r="Z3524" s="66" t="s">
        <v>17</v>
      </c>
      <c r="AA3524" s="66" t="str">
        <f>IF(OR(VLOOKUP(Table1[[#This Row],[sheet]],Prg!$A$7:$F$31,6,FALSE)=Prg!$O$2,VLOOKUP(Table1[[#This Row],[sheet]],Prg!$A$7:$F$31,6,FALSE)=Prg!$O$3),"Yes","No")</f>
        <v>No</v>
      </c>
      <c r="AB3524" s="66">
        <v>2025</v>
      </c>
      <c r="AC3524" s="72">
        <v>18</v>
      </c>
      <c r="AD3524" s="66">
        <f ca="1">IF(ISERROR(VLOOKUP(Table1[[#This Row],[item]],INDIRECT("'"&amp;Table1[[#This Row],[sheet]]&amp;"'!$A$8:$T$42"),Table1[[#This Row],[r]],FALSE)),"",VLOOKUP(Table1[[#This Row],[item]],INDIRECT("'"&amp;Table1[[#This Row],[sheet]]&amp;"'!$A$8:$T$42"),Table1[[#This Row],[r]],FALSE))</f>
        <v>0</v>
      </c>
      <c r="AE3524" s="72" t="str">
        <f>IF(VLOOKUP(Table1[[#This Row],[sheet]],Prg!$A$7:$J$31,10,FALSE)="","",VLOOKUP(Table1[[#This Row],[sheet]],Prg!$A$7:$J$31,10,FALSE)*1)</f>
        <v/>
      </c>
      <c r="AF3524" s="72">
        <f>VLOOKUP(Table1[[#This Row],[sheet]],Prg!$A$7:$J$31,5,FALSE)</f>
        <v>0</v>
      </c>
      <c r="AG3524" s="72">
        <f>ROW()</f>
        <v>3524</v>
      </c>
    </row>
    <row r="3525" spans="24:33" hidden="1" x14ac:dyDescent="0.3">
      <c r="X3525" s="66">
        <v>20</v>
      </c>
      <c r="Y3525" s="66" t="s">
        <v>494</v>
      </c>
      <c r="Z3525" s="66" t="s">
        <v>465</v>
      </c>
      <c r="AA3525" s="66" t="str">
        <f>IF(OR(VLOOKUP(Table1[[#This Row],[sheet]],Prg!$A$7:$F$31,6,FALSE)=Prg!$O$2,VLOOKUP(Table1[[#This Row],[sheet]],Prg!$A$7:$F$31,6,FALSE)=Prg!$O$3),"Yes","No")</f>
        <v>No</v>
      </c>
      <c r="AB3525" s="66">
        <v>2025</v>
      </c>
      <c r="AC3525" s="72">
        <v>18</v>
      </c>
      <c r="AD3525" s="66">
        <f ca="1">IF(ISERROR(VLOOKUP(Table1[[#This Row],[item]],INDIRECT("'"&amp;Table1[[#This Row],[sheet]]&amp;"'!$A$8:$T$42"),Table1[[#This Row],[r]],FALSE)),"",VLOOKUP(Table1[[#This Row],[item]],INDIRECT("'"&amp;Table1[[#This Row],[sheet]]&amp;"'!$A$8:$T$42"),Table1[[#This Row],[r]],FALSE))</f>
        <v>0</v>
      </c>
      <c r="AE3525" s="72" t="str">
        <f>IF(VLOOKUP(Table1[[#This Row],[sheet]],Prg!$A$7:$J$31,10,FALSE)="","",VLOOKUP(Table1[[#This Row],[sheet]],Prg!$A$7:$J$31,10,FALSE)*1)</f>
        <v/>
      </c>
      <c r="AF3525" s="72">
        <f>VLOOKUP(Table1[[#This Row],[sheet]],Prg!$A$7:$J$31,5,FALSE)</f>
        <v>0</v>
      </c>
      <c r="AG3525" s="72">
        <f>ROW()</f>
        <v>3525</v>
      </c>
    </row>
    <row r="3526" spans="24:33" hidden="1" x14ac:dyDescent="0.3">
      <c r="X3526" s="66">
        <v>20</v>
      </c>
      <c r="Y3526" s="66" t="s">
        <v>495</v>
      </c>
      <c r="Z3526" s="66" t="s">
        <v>18</v>
      </c>
      <c r="AA3526" s="66" t="str">
        <f>IF(OR(VLOOKUP(Table1[[#This Row],[sheet]],Prg!$A$7:$F$31,6,FALSE)=Prg!$O$2,VLOOKUP(Table1[[#This Row],[sheet]],Prg!$A$7:$F$31,6,FALSE)=Prg!$O$3),"Yes","No")</f>
        <v>No</v>
      </c>
      <c r="AB3526" s="66">
        <v>2025</v>
      </c>
      <c r="AC3526" s="72">
        <v>18</v>
      </c>
      <c r="AD3526" s="66">
        <f ca="1">IF(ISERROR(VLOOKUP(Table1[[#This Row],[item]],INDIRECT("'"&amp;Table1[[#This Row],[sheet]]&amp;"'!$A$8:$T$42"),Table1[[#This Row],[r]],FALSE)),"",VLOOKUP(Table1[[#This Row],[item]],INDIRECT("'"&amp;Table1[[#This Row],[sheet]]&amp;"'!$A$8:$T$42"),Table1[[#This Row],[r]],FALSE))</f>
        <v>0</v>
      </c>
      <c r="AE3526" s="72" t="str">
        <f>IF(VLOOKUP(Table1[[#This Row],[sheet]],Prg!$A$7:$J$31,10,FALSE)="","",VLOOKUP(Table1[[#This Row],[sheet]],Prg!$A$7:$J$31,10,FALSE)*1)</f>
        <v/>
      </c>
      <c r="AF3526" s="72">
        <f>VLOOKUP(Table1[[#This Row],[sheet]],Prg!$A$7:$J$31,5,FALSE)</f>
        <v>0</v>
      </c>
      <c r="AG3526" s="72">
        <f>ROW()</f>
        <v>3526</v>
      </c>
    </row>
    <row r="3527" spans="24:33" hidden="1" x14ac:dyDescent="0.3">
      <c r="X3527" s="66">
        <v>20</v>
      </c>
      <c r="Y3527" s="66" t="s">
        <v>496</v>
      </c>
      <c r="Z3527" s="66" t="s">
        <v>19</v>
      </c>
      <c r="AA3527" s="66" t="str">
        <f>IF(OR(VLOOKUP(Table1[[#This Row],[sheet]],Prg!$A$7:$F$31,6,FALSE)=Prg!$O$2,VLOOKUP(Table1[[#This Row],[sheet]],Prg!$A$7:$F$31,6,FALSE)=Prg!$O$3),"Yes","No")</f>
        <v>No</v>
      </c>
      <c r="AB3527" s="66">
        <v>2025</v>
      </c>
      <c r="AC3527" s="72">
        <v>18</v>
      </c>
      <c r="AD3527" s="66">
        <f ca="1">IF(ISERROR(VLOOKUP(Table1[[#This Row],[item]],INDIRECT("'"&amp;Table1[[#This Row],[sheet]]&amp;"'!$A$8:$T$42"),Table1[[#This Row],[r]],FALSE)),"",VLOOKUP(Table1[[#This Row],[item]],INDIRECT("'"&amp;Table1[[#This Row],[sheet]]&amp;"'!$A$8:$T$42"),Table1[[#This Row],[r]],FALSE))</f>
        <v>0</v>
      </c>
      <c r="AE3527" s="72" t="str">
        <f>IF(VLOOKUP(Table1[[#This Row],[sheet]],Prg!$A$7:$J$31,10,FALSE)="","",VLOOKUP(Table1[[#This Row],[sheet]],Prg!$A$7:$J$31,10,FALSE)*1)</f>
        <v/>
      </c>
      <c r="AF3527" s="72">
        <f>VLOOKUP(Table1[[#This Row],[sheet]],Prg!$A$7:$J$31,5,FALSE)</f>
        <v>0</v>
      </c>
      <c r="AG3527" s="72">
        <f>ROW()</f>
        <v>3527</v>
      </c>
    </row>
    <row r="3528" spans="24:33" hidden="1" x14ac:dyDescent="0.3">
      <c r="X3528" s="66">
        <v>20</v>
      </c>
      <c r="Y3528" s="66" t="s">
        <v>497</v>
      </c>
      <c r="Z3528" s="66" t="s">
        <v>20</v>
      </c>
      <c r="AA3528" s="66" t="str">
        <f>IF(OR(VLOOKUP(Table1[[#This Row],[sheet]],Prg!$A$7:$F$31,6,FALSE)=Prg!$O$2,VLOOKUP(Table1[[#This Row],[sheet]],Prg!$A$7:$F$31,6,FALSE)=Prg!$O$3),"Yes","No")</f>
        <v>No</v>
      </c>
      <c r="AB3528" s="66">
        <v>2025</v>
      </c>
      <c r="AC3528" s="72">
        <v>18</v>
      </c>
      <c r="AD3528" s="66">
        <f ca="1">IF(ISERROR(VLOOKUP(Table1[[#This Row],[item]],INDIRECT("'"&amp;Table1[[#This Row],[sheet]]&amp;"'!$A$8:$T$42"),Table1[[#This Row],[r]],FALSE)),"",VLOOKUP(Table1[[#This Row],[item]],INDIRECT("'"&amp;Table1[[#This Row],[sheet]]&amp;"'!$A$8:$T$42"),Table1[[#This Row],[r]],FALSE))</f>
        <v>0</v>
      </c>
      <c r="AE3528" s="72" t="str">
        <f>IF(VLOOKUP(Table1[[#This Row],[sheet]],Prg!$A$7:$J$31,10,FALSE)="","",VLOOKUP(Table1[[#This Row],[sheet]],Prg!$A$7:$J$31,10,FALSE)*1)</f>
        <v/>
      </c>
      <c r="AF3528" s="72">
        <f>VLOOKUP(Table1[[#This Row],[sheet]],Prg!$A$7:$J$31,5,FALSE)</f>
        <v>0</v>
      </c>
      <c r="AG3528" s="72">
        <f>ROW()</f>
        <v>3528</v>
      </c>
    </row>
    <row r="3529" spans="24:33" hidden="1" x14ac:dyDescent="0.3">
      <c r="X3529" s="66">
        <v>20</v>
      </c>
      <c r="Y3529" s="66" t="s">
        <v>498</v>
      </c>
      <c r="Z3529" s="66" t="s">
        <v>466</v>
      </c>
      <c r="AA3529" s="66" t="str">
        <f>IF(OR(VLOOKUP(Table1[[#This Row],[sheet]],Prg!$A$7:$F$31,6,FALSE)=Prg!$O$2,VLOOKUP(Table1[[#This Row],[sheet]],Prg!$A$7:$F$31,6,FALSE)=Prg!$O$3),"Yes","No")</f>
        <v>No</v>
      </c>
      <c r="AB3529" s="66">
        <v>2025</v>
      </c>
      <c r="AC3529" s="72">
        <v>18</v>
      </c>
      <c r="AD3529" s="66">
        <f ca="1">IF(ISERROR(VLOOKUP(Table1[[#This Row],[item]],INDIRECT("'"&amp;Table1[[#This Row],[sheet]]&amp;"'!$A$8:$T$42"),Table1[[#This Row],[r]],FALSE)),"",VLOOKUP(Table1[[#This Row],[item]],INDIRECT("'"&amp;Table1[[#This Row],[sheet]]&amp;"'!$A$8:$T$42"),Table1[[#This Row],[r]],FALSE))</f>
        <v>0</v>
      </c>
      <c r="AE3529" s="72" t="str">
        <f>IF(VLOOKUP(Table1[[#This Row],[sheet]],Prg!$A$7:$J$31,10,FALSE)="","",VLOOKUP(Table1[[#This Row],[sheet]],Prg!$A$7:$J$31,10,FALSE)*1)</f>
        <v/>
      </c>
      <c r="AF3529" s="72">
        <f>VLOOKUP(Table1[[#This Row],[sheet]],Prg!$A$7:$J$31,5,FALSE)</f>
        <v>0</v>
      </c>
      <c r="AG3529" s="72">
        <f>ROW()</f>
        <v>3529</v>
      </c>
    </row>
    <row r="3530" spans="24:33" hidden="1" x14ac:dyDescent="0.3">
      <c r="X3530" s="66">
        <v>20</v>
      </c>
      <c r="Y3530" s="66" t="s">
        <v>499</v>
      </c>
      <c r="Z3530" s="66" t="s">
        <v>21</v>
      </c>
      <c r="AA3530" s="66" t="str">
        <f>IF(OR(VLOOKUP(Table1[[#This Row],[sheet]],Prg!$A$7:$F$31,6,FALSE)=Prg!$O$2,VLOOKUP(Table1[[#This Row],[sheet]],Prg!$A$7:$F$31,6,FALSE)=Prg!$O$3),"Yes","No")</f>
        <v>No</v>
      </c>
      <c r="AB3530" s="66">
        <v>2025</v>
      </c>
      <c r="AC3530" s="72">
        <v>18</v>
      </c>
      <c r="AD3530" s="66">
        <f ca="1">IF(ISERROR(VLOOKUP(Table1[[#This Row],[item]],INDIRECT("'"&amp;Table1[[#This Row],[sheet]]&amp;"'!$A$8:$T$42"),Table1[[#This Row],[r]],FALSE)),"",VLOOKUP(Table1[[#This Row],[item]],INDIRECT("'"&amp;Table1[[#This Row],[sheet]]&amp;"'!$A$8:$T$42"),Table1[[#This Row],[r]],FALSE))</f>
        <v>0</v>
      </c>
      <c r="AE3530" s="72" t="str">
        <f>IF(VLOOKUP(Table1[[#This Row],[sheet]],Prg!$A$7:$J$31,10,FALSE)="","",VLOOKUP(Table1[[#This Row],[sheet]],Prg!$A$7:$J$31,10,FALSE)*1)</f>
        <v/>
      </c>
      <c r="AF3530" s="72">
        <f>VLOOKUP(Table1[[#This Row],[sheet]],Prg!$A$7:$J$31,5,FALSE)</f>
        <v>0</v>
      </c>
      <c r="AG3530" s="72">
        <f>ROW()</f>
        <v>3530</v>
      </c>
    </row>
    <row r="3531" spans="24:33" hidden="1" x14ac:dyDescent="0.3">
      <c r="X3531" s="66">
        <v>20</v>
      </c>
      <c r="Y3531" s="66" t="s">
        <v>500</v>
      </c>
      <c r="Z3531" s="66" t="s">
        <v>22</v>
      </c>
      <c r="AA3531" s="66" t="str">
        <f>IF(OR(VLOOKUP(Table1[[#This Row],[sheet]],Prg!$A$7:$F$31,6,FALSE)=Prg!$O$2,VLOOKUP(Table1[[#This Row],[sheet]],Prg!$A$7:$F$31,6,FALSE)=Prg!$O$3),"Yes","No")</f>
        <v>No</v>
      </c>
      <c r="AB3531" s="66">
        <v>2025</v>
      </c>
      <c r="AC3531" s="72">
        <v>18</v>
      </c>
      <c r="AD3531" s="66">
        <f ca="1">IF(ISERROR(VLOOKUP(Table1[[#This Row],[item]],INDIRECT("'"&amp;Table1[[#This Row],[sheet]]&amp;"'!$A$8:$T$42"),Table1[[#This Row],[r]],FALSE)),"",VLOOKUP(Table1[[#This Row],[item]],INDIRECT("'"&amp;Table1[[#This Row],[sheet]]&amp;"'!$A$8:$T$42"),Table1[[#This Row],[r]],FALSE))</f>
        <v>0</v>
      </c>
      <c r="AE3531" s="72" t="str">
        <f>IF(VLOOKUP(Table1[[#This Row],[sheet]],Prg!$A$7:$J$31,10,FALSE)="","",VLOOKUP(Table1[[#This Row],[sheet]],Prg!$A$7:$J$31,10,FALSE)*1)</f>
        <v/>
      </c>
      <c r="AF3531" s="72">
        <f>VLOOKUP(Table1[[#This Row],[sheet]],Prg!$A$7:$J$31,5,FALSE)</f>
        <v>0</v>
      </c>
      <c r="AG3531" s="72">
        <f>ROW()</f>
        <v>3531</v>
      </c>
    </row>
    <row r="3532" spans="24:33" hidden="1" x14ac:dyDescent="0.3">
      <c r="X3532" s="66">
        <v>20</v>
      </c>
      <c r="Y3532" s="66" t="s">
        <v>501</v>
      </c>
      <c r="Z3532" s="66" t="s">
        <v>23</v>
      </c>
      <c r="AA3532" s="66" t="str">
        <f>IF(OR(VLOOKUP(Table1[[#This Row],[sheet]],Prg!$A$7:$F$31,6,FALSE)=Prg!$O$2,VLOOKUP(Table1[[#This Row],[sheet]],Prg!$A$7:$F$31,6,FALSE)=Prg!$O$3),"Yes","No")</f>
        <v>No</v>
      </c>
      <c r="AB3532" s="66">
        <v>2025</v>
      </c>
      <c r="AC3532" s="72">
        <v>18</v>
      </c>
      <c r="AD3532" s="66">
        <f ca="1">IF(ISERROR(VLOOKUP(Table1[[#This Row],[item]],INDIRECT("'"&amp;Table1[[#This Row],[sheet]]&amp;"'!$A$8:$T$42"),Table1[[#This Row],[r]],FALSE)),"",VLOOKUP(Table1[[#This Row],[item]],INDIRECT("'"&amp;Table1[[#This Row],[sheet]]&amp;"'!$A$8:$T$42"),Table1[[#This Row],[r]],FALSE))</f>
        <v>0</v>
      </c>
      <c r="AE3532" s="72" t="str">
        <f>IF(VLOOKUP(Table1[[#This Row],[sheet]],Prg!$A$7:$J$31,10,FALSE)="","",VLOOKUP(Table1[[#This Row],[sheet]],Prg!$A$7:$J$31,10,FALSE)*1)</f>
        <v/>
      </c>
      <c r="AF3532" s="72">
        <f>VLOOKUP(Table1[[#This Row],[sheet]],Prg!$A$7:$J$31,5,FALSE)</f>
        <v>0</v>
      </c>
      <c r="AG3532" s="72">
        <f>ROW()</f>
        <v>3532</v>
      </c>
    </row>
    <row r="3533" spans="24:33" hidden="1" x14ac:dyDescent="0.3">
      <c r="X3533" s="66">
        <v>20</v>
      </c>
      <c r="Y3533" s="66" t="s">
        <v>502</v>
      </c>
      <c r="Z3533" s="66" t="s">
        <v>467</v>
      </c>
      <c r="AA3533" s="66" t="str">
        <f>IF(OR(VLOOKUP(Table1[[#This Row],[sheet]],Prg!$A$7:$F$31,6,FALSE)=Prg!$O$2,VLOOKUP(Table1[[#This Row],[sheet]],Prg!$A$7:$F$31,6,FALSE)=Prg!$O$3),"Yes","No")</f>
        <v>No</v>
      </c>
      <c r="AB3533" s="66">
        <v>2025</v>
      </c>
      <c r="AC3533" s="72">
        <v>18</v>
      </c>
      <c r="AD3533" s="66">
        <f ca="1">IF(ISERROR(VLOOKUP(Table1[[#This Row],[item]],INDIRECT("'"&amp;Table1[[#This Row],[sheet]]&amp;"'!$A$8:$T$42"),Table1[[#This Row],[r]],FALSE)),"",VLOOKUP(Table1[[#This Row],[item]],INDIRECT("'"&amp;Table1[[#This Row],[sheet]]&amp;"'!$A$8:$T$42"),Table1[[#This Row],[r]],FALSE))</f>
        <v>0</v>
      </c>
      <c r="AE3533" s="72" t="str">
        <f>IF(VLOOKUP(Table1[[#This Row],[sheet]],Prg!$A$7:$J$31,10,FALSE)="","",VLOOKUP(Table1[[#This Row],[sheet]],Prg!$A$7:$J$31,10,FALSE)*1)</f>
        <v/>
      </c>
      <c r="AF3533" s="72">
        <f>VLOOKUP(Table1[[#This Row],[sheet]],Prg!$A$7:$J$31,5,FALSE)</f>
        <v>0</v>
      </c>
      <c r="AG3533" s="72">
        <f>ROW()</f>
        <v>3533</v>
      </c>
    </row>
    <row r="3534" spans="24:33" hidden="1" x14ac:dyDescent="0.3">
      <c r="X3534" s="66">
        <v>20</v>
      </c>
      <c r="Y3534" s="66" t="s">
        <v>473</v>
      </c>
      <c r="Z3534" s="66" t="s">
        <v>1</v>
      </c>
      <c r="AA3534" s="66" t="str">
        <f>IF(OR(VLOOKUP(Table1[[#This Row],[sheet]],Prg!$A$7:$F$31,6,FALSE)=Prg!$O$2,VLOOKUP(Table1[[#This Row],[sheet]],Prg!$A$7:$F$31,6,FALSE)=Prg!$O$3),"Yes","No")</f>
        <v>No</v>
      </c>
      <c r="AB3534" s="66">
        <v>2025</v>
      </c>
      <c r="AC3534" s="72">
        <v>18</v>
      </c>
      <c r="AD3534" s="66">
        <f ca="1">IF(ISERROR(VLOOKUP(Table1[[#This Row],[item]],INDIRECT("'"&amp;Table1[[#This Row],[sheet]]&amp;"'!$A$8:$T$42"),Table1[[#This Row],[r]],FALSE)),"",VLOOKUP(Table1[[#This Row],[item]],INDIRECT("'"&amp;Table1[[#This Row],[sheet]]&amp;"'!$A$8:$T$42"),Table1[[#This Row],[r]],FALSE))</f>
        <v>0</v>
      </c>
      <c r="AE3534" s="72" t="str">
        <f>IF(VLOOKUP(Table1[[#This Row],[sheet]],Prg!$A$7:$J$31,10,FALSE)="","",VLOOKUP(Table1[[#This Row],[sheet]],Prg!$A$7:$J$31,10,FALSE)*1)</f>
        <v/>
      </c>
      <c r="AF3534" s="72">
        <f>VLOOKUP(Table1[[#This Row],[sheet]],Prg!$A$7:$J$31,5,FALSE)</f>
        <v>0</v>
      </c>
      <c r="AG3534" s="72">
        <f>ROW()</f>
        <v>3534</v>
      </c>
    </row>
    <row r="3535" spans="24:33" hidden="1" x14ac:dyDescent="0.3">
      <c r="X3535" s="66">
        <v>20</v>
      </c>
      <c r="Y3535" s="66" t="s">
        <v>474</v>
      </c>
      <c r="Z3535" s="66" t="s">
        <v>24</v>
      </c>
      <c r="AA3535" s="66" t="str">
        <f>IF(OR(VLOOKUP(Table1[[#This Row],[sheet]],Prg!$A$7:$F$31,6,FALSE)=Prg!$O$2,VLOOKUP(Table1[[#This Row],[sheet]],Prg!$A$7:$F$31,6,FALSE)=Prg!$O$3),"Yes","No")</f>
        <v>No</v>
      </c>
      <c r="AB3535" s="66">
        <v>2025</v>
      </c>
      <c r="AC3535" s="72">
        <v>18</v>
      </c>
      <c r="AD3535" s="66">
        <f ca="1">IF(ISERROR(VLOOKUP(Table1[[#This Row],[item]],INDIRECT("'"&amp;Table1[[#This Row],[sheet]]&amp;"'!$A$8:$T$42"),Table1[[#This Row],[r]],FALSE)),"",VLOOKUP(Table1[[#This Row],[item]],INDIRECT("'"&amp;Table1[[#This Row],[sheet]]&amp;"'!$A$8:$T$42"),Table1[[#This Row],[r]],FALSE))</f>
        <v>0</v>
      </c>
      <c r="AE3535" s="72" t="str">
        <f>IF(VLOOKUP(Table1[[#This Row],[sheet]],Prg!$A$7:$J$31,10,FALSE)="","",VLOOKUP(Table1[[#This Row],[sheet]],Prg!$A$7:$J$31,10,FALSE)*1)</f>
        <v/>
      </c>
      <c r="AF3535" s="72">
        <f>VLOOKUP(Table1[[#This Row],[sheet]],Prg!$A$7:$J$31,5,FALSE)</f>
        <v>0</v>
      </c>
      <c r="AG3535" s="72">
        <f>ROW()</f>
        <v>3535</v>
      </c>
    </row>
    <row r="3536" spans="24:33" hidden="1" x14ac:dyDescent="0.3">
      <c r="X3536" s="66">
        <v>20</v>
      </c>
      <c r="Y3536" s="66" t="s">
        <v>477</v>
      </c>
      <c r="Z3536" s="66" t="s">
        <v>25</v>
      </c>
      <c r="AA3536" s="66" t="str">
        <f>IF(OR(VLOOKUP(Table1[[#This Row],[sheet]],Prg!$A$7:$F$31,6,FALSE)=Prg!$O$2,VLOOKUP(Table1[[#This Row],[sheet]],Prg!$A$7:$F$31,6,FALSE)=Prg!$O$3),"Yes","No")</f>
        <v>No</v>
      </c>
      <c r="AB3536" s="66">
        <v>2025</v>
      </c>
      <c r="AC3536" s="72">
        <v>18</v>
      </c>
      <c r="AD3536" s="66">
        <f ca="1">IF(ISERROR(VLOOKUP(Table1[[#This Row],[item]],INDIRECT("'"&amp;Table1[[#This Row],[sheet]]&amp;"'!$A$8:$T$42"),Table1[[#This Row],[r]],FALSE)),"",VLOOKUP(Table1[[#This Row],[item]],INDIRECT("'"&amp;Table1[[#This Row],[sheet]]&amp;"'!$A$8:$T$42"),Table1[[#This Row],[r]],FALSE))</f>
        <v>0</v>
      </c>
      <c r="AE3536" s="72" t="str">
        <f>IF(VLOOKUP(Table1[[#This Row],[sheet]],Prg!$A$7:$J$31,10,FALSE)="","",VLOOKUP(Table1[[#This Row],[sheet]],Prg!$A$7:$J$31,10,FALSE)*1)</f>
        <v/>
      </c>
      <c r="AF3536" s="72">
        <f>VLOOKUP(Table1[[#This Row],[sheet]],Prg!$A$7:$J$31,5,FALSE)</f>
        <v>0</v>
      </c>
      <c r="AG3536" s="72">
        <f>ROW()</f>
        <v>3536</v>
      </c>
    </row>
    <row r="3537" spans="24:33" hidden="1" x14ac:dyDescent="0.3">
      <c r="X3537" s="66">
        <v>20</v>
      </c>
      <c r="Y3537" s="66" t="s">
        <v>478</v>
      </c>
      <c r="Z3537" s="66" t="s">
        <v>26</v>
      </c>
      <c r="AA3537" s="66" t="str">
        <f>IF(OR(VLOOKUP(Table1[[#This Row],[sheet]],Prg!$A$7:$F$31,6,FALSE)=Prg!$O$2,VLOOKUP(Table1[[#This Row],[sheet]],Prg!$A$7:$F$31,6,FALSE)=Prg!$O$3),"Yes","No")</f>
        <v>No</v>
      </c>
      <c r="AB3537" s="66">
        <v>2025</v>
      </c>
      <c r="AC3537" s="72">
        <v>18</v>
      </c>
      <c r="AD3537" s="66">
        <f ca="1">IF(ISERROR(VLOOKUP(Table1[[#This Row],[item]],INDIRECT("'"&amp;Table1[[#This Row],[sheet]]&amp;"'!$A$8:$T$42"),Table1[[#This Row],[r]],FALSE)),"",VLOOKUP(Table1[[#This Row],[item]],INDIRECT("'"&amp;Table1[[#This Row],[sheet]]&amp;"'!$A$8:$T$42"),Table1[[#This Row],[r]],FALSE))</f>
        <v>0</v>
      </c>
      <c r="AE3537" s="72" t="str">
        <f>IF(VLOOKUP(Table1[[#This Row],[sheet]],Prg!$A$7:$J$31,10,FALSE)="","",VLOOKUP(Table1[[#This Row],[sheet]],Prg!$A$7:$J$31,10,FALSE)*1)</f>
        <v/>
      </c>
      <c r="AF3537" s="72">
        <f>VLOOKUP(Table1[[#This Row],[sheet]],Prg!$A$7:$J$31,5,FALSE)</f>
        <v>0</v>
      </c>
      <c r="AG3537" s="72">
        <f>ROW()</f>
        <v>3537</v>
      </c>
    </row>
    <row r="3538" spans="24:33" hidden="1" x14ac:dyDescent="0.3">
      <c r="X3538" s="66">
        <v>20</v>
      </c>
      <c r="Y3538" s="66" t="s">
        <v>479</v>
      </c>
      <c r="Z3538" s="66" t="s">
        <v>27</v>
      </c>
      <c r="AA3538" s="66" t="str">
        <f>IF(OR(VLOOKUP(Table1[[#This Row],[sheet]],Prg!$A$7:$F$31,6,FALSE)=Prg!$O$2,VLOOKUP(Table1[[#This Row],[sheet]],Prg!$A$7:$F$31,6,FALSE)=Prg!$O$3),"Yes","No")</f>
        <v>No</v>
      </c>
      <c r="AB3538" s="66">
        <v>2025</v>
      </c>
      <c r="AC3538" s="72">
        <v>18</v>
      </c>
      <c r="AD3538" s="66">
        <f ca="1">IF(ISERROR(VLOOKUP(Table1[[#This Row],[item]],INDIRECT("'"&amp;Table1[[#This Row],[sheet]]&amp;"'!$A$8:$T$42"),Table1[[#This Row],[r]],FALSE)),"",VLOOKUP(Table1[[#This Row],[item]],INDIRECT("'"&amp;Table1[[#This Row],[sheet]]&amp;"'!$A$8:$T$42"),Table1[[#This Row],[r]],FALSE))</f>
        <v>0</v>
      </c>
      <c r="AE3538" s="72" t="str">
        <f>IF(VLOOKUP(Table1[[#This Row],[sheet]],Prg!$A$7:$J$31,10,FALSE)="","",VLOOKUP(Table1[[#This Row],[sheet]],Prg!$A$7:$J$31,10,FALSE)*1)</f>
        <v/>
      </c>
      <c r="AF3538" s="72">
        <f>VLOOKUP(Table1[[#This Row],[sheet]],Prg!$A$7:$J$31,5,FALSE)</f>
        <v>0</v>
      </c>
      <c r="AG3538" s="72">
        <f>ROW()</f>
        <v>3538</v>
      </c>
    </row>
    <row r="3539" spans="24:33" hidden="1" x14ac:dyDescent="0.3">
      <c r="X3539" s="66">
        <v>20</v>
      </c>
      <c r="Y3539" s="66" t="s">
        <v>475</v>
      </c>
      <c r="Z3539" s="66" t="s">
        <v>28</v>
      </c>
      <c r="AA3539" s="66" t="str">
        <f>IF(OR(VLOOKUP(Table1[[#This Row],[sheet]],Prg!$A$7:$F$31,6,FALSE)=Prg!$O$2,VLOOKUP(Table1[[#This Row],[sheet]],Prg!$A$7:$F$31,6,FALSE)=Prg!$O$3),"Yes","No")</f>
        <v>No</v>
      </c>
      <c r="AB3539" s="66">
        <v>2025</v>
      </c>
      <c r="AC3539" s="72">
        <v>18</v>
      </c>
      <c r="AD3539" s="66">
        <f ca="1">IF(ISERROR(VLOOKUP(Table1[[#This Row],[item]],INDIRECT("'"&amp;Table1[[#This Row],[sheet]]&amp;"'!$A$8:$T$42"),Table1[[#This Row],[r]],FALSE)),"",VLOOKUP(Table1[[#This Row],[item]],INDIRECT("'"&amp;Table1[[#This Row],[sheet]]&amp;"'!$A$8:$T$42"),Table1[[#This Row],[r]],FALSE))</f>
        <v>0</v>
      </c>
      <c r="AE3539" s="72" t="str">
        <f>IF(VLOOKUP(Table1[[#This Row],[sheet]],Prg!$A$7:$J$31,10,FALSE)="","",VLOOKUP(Table1[[#This Row],[sheet]],Prg!$A$7:$J$31,10,FALSE)*1)</f>
        <v/>
      </c>
      <c r="AF3539" s="72">
        <f>VLOOKUP(Table1[[#This Row],[sheet]],Prg!$A$7:$J$31,5,FALSE)</f>
        <v>0</v>
      </c>
      <c r="AG3539" s="72">
        <f>ROW()</f>
        <v>3539</v>
      </c>
    </row>
    <row r="3540" spans="24:33" hidden="1" x14ac:dyDescent="0.3">
      <c r="X3540" s="66">
        <v>20</v>
      </c>
      <c r="Y3540" s="66" t="s">
        <v>480</v>
      </c>
      <c r="Z3540" s="66" t="s">
        <v>29</v>
      </c>
      <c r="AA3540" s="66" t="str">
        <f>IF(OR(VLOOKUP(Table1[[#This Row],[sheet]],Prg!$A$7:$F$31,6,FALSE)=Prg!$O$2,VLOOKUP(Table1[[#This Row],[sheet]],Prg!$A$7:$F$31,6,FALSE)=Prg!$O$3),"Yes","No")</f>
        <v>No</v>
      </c>
      <c r="AB3540" s="66">
        <v>2025</v>
      </c>
      <c r="AC3540" s="72">
        <v>18</v>
      </c>
      <c r="AD3540" s="66">
        <f ca="1">IF(ISERROR(VLOOKUP(Table1[[#This Row],[item]],INDIRECT("'"&amp;Table1[[#This Row],[sheet]]&amp;"'!$A$8:$T$42"),Table1[[#This Row],[r]],FALSE)),"",VLOOKUP(Table1[[#This Row],[item]],INDIRECT("'"&amp;Table1[[#This Row],[sheet]]&amp;"'!$A$8:$T$42"),Table1[[#This Row],[r]],FALSE))</f>
        <v>0</v>
      </c>
      <c r="AE3540" s="72" t="str">
        <f>IF(VLOOKUP(Table1[[#This Row],[sheet]],Prg!$A$7:$J$31,10,FALSE)="","",VLOOKUP(Table1[[#This Row],[sheet]],Prg!$A$7:$J$31,10,FALSE)*1)</f>
        <v/>
      </c>
      <c r="AF3540" s="72">
        <f>VLOOKUP(Table1[[#This Row],[sheet]],Prg!$A$7:$J$31,5,FALSE)</f>
        <v>0</v>
      </c>
      <c r="AG3540" s="72">
        <f>ROW()</f>
        <v>3540</v>
      </c>
    </row>
    <row r="3541" spans="24:33" hidden="1" x14ac:dyDescent="0.3">
      <c r="X3541" s="66">
        <v>20</v>
      </c>
      <c r="Y3541" s="66" t="s">
        <v>481</v>
      </c>
      <c r="Z3541" s="66" t="s">
        <v>30</v>
      </c>
      <c r="AA3541" s="66" t="str">
        <f>IF(OR(VLOOKUP(Table1[[#This Row],[sheet]],Prg!$A$7:$F$31,6,FALSE)=Prg!$O$2,VLOOKUP(Table1[[#This Row],[sheet]],Prg!$A$7:$F$31,6,FALSE)=Prg!$O$3),"Yes","No")</f>
        <v>No</v>
      </c>
      <c r="AB3541" s="66">
        <v>2025</v>
      </c>
      <c r="AC3541" s="72">
        <v>18</v>
      </c>
      <c r="AD3541" s="66">
        <f ca="1">IF(ISERROR(VLOOKUP(Table1[[#This Row],[item]],INDIRECT("'"&amp;Table1[[#This Row],[sheet]]&amp;"'!$A$8:$T$42"),Table1[[#This Row],[r]],FALSE)),"",VLOOKUP(Table1[[#This Row],[item]],INDIRECT("'"&amp;Table1[[#This Row],[sheet]]&amp;"'!$A$8:$T$42"),Table1[[#This Row],[r]],FALSE))</f>
        <v>0</v>
      </c>
      <c r="AE3541" s="72" t="str">
        <f>IF(VLOOKUP(Table1[[#This Row],[sheet]],Prg!$A$7:$J$31,10,FALSE)="","",VLOOKUP(Table1[[#This Row],[sheet]],Prg!$A$7:$J$31,10,FALSE)*1)</f>
        <v/>
      </c>
      <c r="AF3541" s="72">
        <f>VLOOKUP(Table1[[#This Row],[sheet]],Prg!$A$7:$J$31,5,FALSE)</f>
        <v>0</v>
      </c>
      <c r="AG3541" s="72">
        <f>ROW()</f>
        <v>3541</v>
      </c>
    </row>
    <row r="3542" spans="24:33" hidden="1" x14ac:dyDescent="0.3">
      <c r="X3542" s="66">
        <v>20</v>
      </c>
      <c r="Y3542" s="66" t="s">
        <v>482</v>
      </c>
      <c r="Z3542" s="66" t="s">
        <v>27</v>
      </c>
      <c r="AA3542" s="66" t="str">
        <f>IF(OR(VLOOKUP(Table1[[#This Row],[sheet]],Prg!$A$7:$F$31,6,FALSE)=Prg!$O$2,VLOOKUP(Table1[[#This Row],[sheet]],Prg!$A$7:$F$31,6,FALSE)=Prg!$O$3),"Yes","No")</f>
        <v>No</v>
      </c>
      <c r="AB3542" s="66">
        <v>2025</v>
      </c>
      <c r="AC3542" s="72">
        <v>18</v>
      </c>
      <c r="AD3542" s="66">
        <f ca="1">IF(ISERROR(VLOOKUP(Table1[[#This Row],[item]],INDIRECT("'"&amp;Table1[[#This Row],[sheet]]&amp;"'!$A$8:$T$42"),Table1[[#This Row],[r]],FALSE)),"",VLOOKUP(Table1[[#This Row],[item]],INDIRECT("'"&amp;Table1[[#This Row],[sheet]]&amp;"'!$A$8:$T$42"),Table1[[#This Row],[r]],FALSE))</f>
        <v>0</v>
      </c>
      <c r="AE3542" s="72" t="str">
        <f>IF(VLOOKUP(Table1[[#This Row],[sheet]],Prg!$A$7:$J$31,10,FALSE)="","",VLOOKUP(Table1[[#This Row],[sheet]],Prg!$A$7:$J$31,10,FALSE)*1)</f>
        <v/>
      </c>
      <c r="AF3542" s="72">
        <f>VLOOKUP(Table1[[#This Row],[sheet]],Prg!$A$7:$J$31,5,FALSE)</f>
        <v>0</v>
      </c>
      <c r="AG3542" s="72">
        <f>ROW()</f>
        <v>3542</v>
      </c>
    </row>
    <row r="3543" spans="24:33" hidden="1" x14ac:dyDescent="0.3">
      <c r="X3543" s="66">
        <v>20</v>
      </c>
      <c r="Y3543" s="66" t="s">
        <v>476</v>
      </c>
      <c r="Z3543" s="66" t="s">
        <v>469</v>
      </c>
      <c r="AA3543" s="66" t="str">
        <f>IF(OR(VLOOKUP(Table1[[#This Row],[sheet]],Prg!$A$7:$F$31,6,FALSE)=Prg!$O$2,VLOOKUP(Table1[[#This Row],[sheet]],Prg!$A$7:$F$31,6,FALSE)=Prg!$O$3),"Yes","No")</f>
        <v>No</v>
      </c>
      <c r="AB3543" s="66">
        <v>2025</v>
      </c>
      <c r="AC3543" s="72">
        <v>18</v>
      </c>
      <c r="AD3543" s="66">
        <f ca="1">IF(ISERROR(VLOOKUP(Table1[[#This Row],[item]],INDIRECT("'"&amp;Table1[[#This Row],[sheet]]&amp;"'!$A$8:$T$42"),Table1[[#This Row],[r]],FALSE)),"",VLOOKUP(Table1[[#This Row],[item]],INDIRECT("'"&amp;Table1[[#This Row],[sheet]]&amp;"'!$A$8:$T$42"),Table1[[#This Row],[r]],FALSE))</f>
        <v>0</v>
      </c>
      <c r="AE3543" s="72" t="str">
        <f>IF(VLOOKUP(Table1[[#This Row],[sheet]],Prg!$A$7:$J$31,10,FALSE)="","",VLOOKUP(Table1[[#This Row],[sheet]],Prg!$A$7:$J$31,10,FALSE)*1)</f>
        <v/>
      </c>
      <c r="AF3543" s="72">
        <f>VLOOKUP(Table1[[#This Row],[sheet]],Prg!$A$7:$J$31,5,FALSE)</f>
        <v>0</v>
      </c>
      <c r="AG3543" s="72">
        <f>ROW()</f>
        <v>3543</v>
      </c>
    </row>
    <row r="3544" spans="24:33" hidden="1" x14ac:dyDescent="0.3">
      <c r="X3544" s="66">
        <v>20</v>
      </c>
      <c r="Y3544" s="66" t="s">
        <v>483</v>
      </c>
      <c r="Z3544" s="66" t="s">
        <v>470</v>
      </c>
      <c r="AA3544" s="66" t="str">
        <f>IF(OR(VLOOKUP(Table1[[#This Row],[sheet]],Prg!$A$7:$F$31,6,FALSE)=Prg!$O$2,VLOOKUP(Table1[[#This Row],[sheet]],Prg!$A$7:$F$31,6,FALSE)=Prg!$O$3),"Yes","No")</f>
        <v>No</v>
      </c>
      <c r="AB3544" s="66">
        <v>2025</v>
      </c>
      <c r="AC3544" s="72">
        <v>18</v>
      </c>
      <c r="AD3544" s="66">
        <f ca="1">IF(ISERROR(VLOOKUP(Table1[[#This Row],[item]],INDIRECT("'"&amp;Table1[[#This Row],[sheet]]&amp;"'!$A$8:$T$42"),Table1[[#This Row],[r]],FALSE)),"",VLOOKUP(Table1[[#This Row],[item]],INDIRECT("'"&amp;Table1[[#This Row],[sheet]]&amp;"'!$A$8:$T$42"),Table1[[#This Row],[r]],FALSE))</f>
        <v>0</v>
      </c>
      <c r="AE3544" s="72" t="str">
        <f>IF(VLOOKUP(Table1[[#This Row],[sheet]],Prg!$A$7:$J$31,10,FALSE)="","",VLOOKUP(Table1[[#This Row],[sheet]],Prg!$A$7:$J$31,10,FALSE)*1)</f>
        <v/>
      </c>
      <c r="AF3544" s="72">
        <f>VLOOKUP(Table1[[#This Row],[sheet]],Prg!$A$7:$J$31,5,FALSE)</f>
        <v>0</v>
      </c>
      <c r="AG3544" s="72">
        <f>ROW()</f>
        <v>3544</v>
      </c>
    </row>
    <row r="3545" spans="24:33" hidden="1" x14ac:dyDescent="0.3">
      <c r="X3545" s="66">
        <v>20</v>
      </c>
      <c r="Y3545" s="66" t="s">
        <v>484</v>
      </c>
      <c r="Z3545" s="66" t="s">
        <v>471</v>
      </c>
      <c r="AA3545" s="66" t="str">
        <f>IF(OR(VLOOKUP(Table1[[#This Row],[sheet]],Prg!$A$7:$F$31,6,FALSE)=Prg!$O$2,VLOOKUP(Table1[[#This Row],[sheet]],Prg!$A$7:$F$31,6,FALSE)=Prg!$O$3),"Yes","No")</f>
        <v>No</v>
      </c>
      <c r="AB3545" s="66">
        <v>2025</v>
      </c>
      <c r="AC3545" s="72">
        <v>18</v>
      </c>
      <c r="AD3545" s="66">
        <f ca="1">IF(ISERROR(VLOOKUP(Table1[[#This Row],[item]],INDIRECT("'"&amp;Table1[[#This Row],[sheet]]&amp;"'!$A$8:$T$42"),Table1[[#This Row],[r]],FALSE)),"",VLOOKUP(Table1[[#This Row],[item]],INDIRECT("'"&amp;Table1[[#This Row],[sheet]]&amp;"'!$A$8:$T$42"),Table1[[#This Row],[r]],FALSE))</f>
        <v>0</v>
      </c>
      <c r="AE3545" s="72" t="str">
        <f>IF(VLOOKUP(Table1[[#This Row],[sheet]],Prg!$A$7:$J$31,10,FALSE)="","",VLOOKUP(Table1[[#This Row],[sheet]],Prg!$A$7:$J$31,10,FALSE)*1)</f>
        <v/>
      </c>
      <c r="AF3545" s="72">
        <f>VLOOKUP(Table1[[#This Row],[sheet]],Prg!$A$7:$J$31,5,FALSE)</f>
        <v>0</v>
      </c>
      <c r="AG3545" s="72">
        <f>ROW()</f>
        <v>3545</v>
      </c>
    </row>
    <row r="3546" spans="24:33" hidden="1" x14ac:dyDescent="0.3">
      <c r="X3546" s="66">
        <v>20</v>
      </c>
      <c r="Y3546" s="66" t="s">
        <v>485</v>
      </c>
      <c r="Z3546" s="66" t="s">
        <v>472</v>
      </c>
      <c r="AA3546" s="66" t="str">
        <f>IF(OR(VLOOKUP(Table1[[#This Row],[sheet]],Prg!$A$7:$F$31,6,FALSE)=Prg!$O$2,VLOOKUP(Table1[[#This Row],[sheet]],Prg!$A$7:$F$31,6,FALSE)=Prg!$O$3),"Yes","No")</f>
        <v>No</v>
      </c>
      <c r="AB3546" s="66">
        <v>2025</v>
      </c>
      <c r="AC3546" s="72">
        <v>18</v>
      </c>
      <c r="AD3546" s="66">
        <f ca="1">IF(ISERROR(VLOOKUP(Table1[[#This Row],[item]],INDIRECT("'"&amp;Table1[[#This Row],[sheet]]&amp;"'!$A$8:$T$42"),Table1[[#This Row],[r]],FALSE)),"",VLOOKUP(Table1[[#This Row],[item]],INDIRECT("'"&amp;Table1[[#This Row],[sheet]]&amp;"'!$A$8:$T$42"),Table1[[#This Row],[r]],FALSE))</f>
        <v>0</v>
      </c>
      <c r="AE3546" s="72" t="str">
        <f>IF(VLOOKUP(Table1[[#This Row],[sheet]],Prg!$A$7:$J$31,10,FALSE)="","",VLOOKUP(Table1[[#This Row],[sheet]],Prg!$A$7:$J$31,10,FALSE)*1)</f>
        <v/>
      </c>
      <c r="AF3546" s="72">
        <f>VLOOKUP(Table1[[#This Row],[sheet]],Prg!$A$7:$J$31,5,FALSE)</f>
        <v>0</v>
      </c>
      <c r="AG3546" s="72">
        <f>ROW()</f>
        <v>3546</v>
      </c>
    </row>
    <row r="3547" spans="24:33" hidden="1" x14ac:dyDescent="0.3">
      <c r="X3547" s="66">
        <v>20</v>
      </c>
      <c r="Y3547" s="66" t="s">
        <v>486</v>
      </c>
      <c r="Z3547" s="66" t="s">
        <v>31</v>
      </c>
      <c r="AA3547" s="66" t="str">
        <f>IF(OR(VLOOKUP(Table1[[#This Row],[sheet]],Prg!$A$7:$F$31,6,FALSE)=Prg!$O$2,VLOOKUP(Table1[[#This Row],[sheet]],Prg!$A$7:$F$31,6,FALSE)=Prg!$O$3),"Yes","No")</f>
        <v>No</v>
      </c>
      <c r="AB3547" s="66">
        <v>2025</v>
      </c>
      <c r="AC3547" s="72">
        <v>18</v>
      </c>
      <c r="AD3547" s="66">
        <f ca="1">IF(ISERROR(VLOOKUP(Table1[[#This Row],[item]],INDIRECT("'"&amp;Table1[[#This Row],[sheet]]&amp;"'!$A$8:$T$42"),Table1[[#This Row],[r]],FALSE)),"",VLOOKUP(Table1[[#This Row],[item]],INDIRECT("'"&amp;Table1[[#This Row],[sheet]]&amp;"'!$A$8:$T$42"),Table1[[#This Row],[r]],FALSE))</f>
        <v>0</v>
      </c>
      <c r="AE3547" s="72" t="str">
        <f>IF(VLOOKUP(Table1[[#This Row],[sheet]],Prg!$A$7:$J$31,10,FALSE)="","",VLOOKUP(Table1[[#This Row],[sheet]],Prg!$A$7:$J$31,10,FALSE)*1)</f>
        <v/>
      </c>
      <c r="AF3547" s="72">
        <f>VLOOKUP(Table1[[#This Row],[sheet]],Prg!$A$7:$J$31,5,FALSE)</f>
        <v>0</v>
      </c>
      <c r="AG3547" s="72">
        <f>ROW()</f>
        <v>3547</v>
      </c>
    </row>
    <row r="3548" spans="24:33" hidden="1" x14ac:dyDescent="0.3">
      <c r="X3548" s="66">
        <v>20</v>
      </c>
      <c r="Y3548" s="70" t="s">
        <v>487</v>
      </c>
      <c r="Z3548" s="70" t="s">
        <v>12</v>
      </c>
      <c r="AA3548" s="70" t="str">
        <f>IF(OR(VLOOKUP(Table1[[#This Row],[sheet]],Prg!$A$7:$F$31,6,FALSE)=Prg!$O$2,VLOOKUP(Table1[[#This Row],[sheet]],Prg!$A$7:$F$31,6,FALSE)=Prg!$O$3),"Yes","No")</f>
        <v>No</v>
      </c>
      <c r="AB3548" s="70">
        <v>2026</v>
      </c>
      <c r="AC3548" s="72">
        <v>19</v>
      </c>
      <c r="AD3548" s="66">
        <f ca="1">IF(ISERROR(VLOOKUP(Table1[[#This Row],[item]],INDIRECT("'"&amp;Table1[[#This Row],[sheet]]&amp;"'!$A$8:$T$42"),Table1[[#This Row],[r]],FALSE)),"",VLOOKUP(Table1[[#This Row],[item]],INDIRECT("'"&amp;Table1[[#This Row],[sheet]]&amp;"'!$A$8:$T$42"),Table1[[#This Row],[r]],FALSE))</f>
        <v>0</v>
      </c>
      <c r="AE3548" s="72" t="str">
        <f>IF(VLOOKUP(Table1[[#This Row],[sheet]],Prg!$A$7:$J$31,10,FALSE)="","",VLOOKUP(Table1[[#This Row],[sheet]],Prg!$A$7:$J$31,10,FALSE)*1)</f>
        <v/>
      </c>
      <c r="AF3548" s="72">
        <f>VLOOKUP(Table1[[#This Row],[sheet]],Prg!$A$7:$J$31,5,FALSE)</f>
        <v>0</v>
      </c>
      <c r="AG3548" s="72">
        <f>ROW()</f>
        <v>3548</v>
      </c>
    </row>
    <row r="3549" spans="24:33" hidden="1" x14ac:dyDescent="0.3">
      <c r="X3549" s="66">
        <v>20</v>
      </c>
      <c r="Y3549" s="66" t="s">
        <v>488</v>
      </c>
      <c r="Z3549" s="66" t="s">
        <v>13</v>
      </c>
      <c r="AA3549" s="66" t="str">
        <f>IF(OR(VLOOKUP(Table1[[#This Row],[sheet]],Prg!$A$7:$F$31,6,FALSE)=Prg!$O$2,VLOOKUP(Table1[[#This Row],[sheet]],Prg!$A$7:$F$31,6,FALSE)=Prg!$O$3),"Yes","No")</f>
        <v>No</v>
      </c>
      <c r="AB3549" s="66">
        <v>2026</v>
      </c>
      <c r="AC3549" s="72">
        <v>19</v>
      </c>
      <c r="AD3549" s="66">
        <f ca="1">IF(ISERROR(VLOOKUP(Table1[[#This Row],[item]],INDIRECT("'"&amp;Table1[[#This Row],[sheet]]&amp;"'!$A$8:$T$42"),Table1[[#This Row],[r]],FALSE)),"",VLOOKUP(Table1[[#This Row],[item]],INDIRECT("'"&amp;Table1[[#This Row],[sheet]]&amp;"'!$A$8:$T$42"),Table1[[#This Row],[r]],FALSE))</f>
        <v>0</v>
      </c>
      <c r="AE3549" s="72" t="str">
        <f>IF(VLOOKUP(Table1[[#This Row],[sheet]],Prg!$A$7:$J$31,10,FALSE)="","",VLOOKUP(Table1[[#This Row],[sheet]],Prg!$A$7:$J$31,10,FALSE)*1)</f>
        <v/>
      </c>
      <c r="AF3549" s="72">
        <f>VLOOKUP(Table1[[#This Row],[sheet]],Prg!$A$7:$J$31,5,FALSE)</f>
        <v>0</v>
      </c>
      <c r="AG3549" s="72">
        <f>ROW()</f>
        <v>3549</v>
      </c>
    </row>
    <row r="3550" spans="24:33" hidden="1" x14ac:dyDescent="0.3">
      <c r="X3550" s="66">
        <v>20</v>
      </c>
      <c r="Y3550" s="66" t="s">
        <v>489</v>
      </c>
      <c r="Z3550" s="66" t="s">
        <v>14</v>
      </c>
      <c r="AA3550" s="66" t="str">
        <f>IF(OR(VLOOKUP(Table1[[#This Row],[sheet]],Prg!$A$7:$F$31,6,FALSE)=Prg!$O$2,VLOOKUP(Table1[[#This Row],[sheet]],Prg!$A$7:$F$31,6,FALSE)=Prg!$O$3),"Yes","No")</f>
        <v>No</v>
      </c>
      <c r="AB3550" s="66">
        <v>2026</v>
      </c>
      <c r="AC3550" s="72">
        <v>19</v>
      </c>
      <c r="AD3550" s="66">
        <f ca="1">IF(ISERROR(VLOOKUP(Table1[[#This Row],[item]],INDIRECT("'"&amp;Table1[[#This Row],[sheet]]&amp;"'!$A$8:$T$42"),Table1[[#This Row],[r]],FALSE)),"",VLOOKUP(Table1[[#This Row],[item]],INDIRECT("'"&amp;Table1[[#This Row],[sheet]]&amp;"'!$A$8:$T$42"),Table1[[#This Row],[r]],FALSE))</f>
        <v>0</v>
      </c>
      <c r="AE3550" s="72" t="str">
        <f>IF(VLOOKUP(Table1[[#This Row],[sheet]],Prg!$A$7:$J$31,10,FALSE)="","",VLOOKUP(Table1[[#This Row],[sheet]],Prg!$A$7:$J$31,10,FALSE)*1)</f>
        <v/>
      </c>
      <c r="AF3550" s="72">
        <f>VLOOKUP(Table1[[#This Row],[sheet]],Prg!$A$7:$J$31,5,FALSE)</f>
        <v>0</v>
      </c>
      <c r="AG3550" s="72">
        <f>ROW()</f>
        <v>3550</v>
      </c>
    </row>
    <row r="3551" spans="24:33" hidden="1" x14ac:dyDescent="0.3">
      <c r="X3551" s="66">
        <v>20</v>
      </c>
      <c r="Y3551" s="66" t="s">
        <v>490</v>
      </c>
      <c r="Z3551" s="66" t="s">
        <v>464</v>
      </c>
      <c r="AA3551" s="66" t="str">
        <f>IF(OR(VLOOKUP(Table1[[#This Row],[sheet]],Prg!$A$7:$F$31,6,FALSE)=Prg!$O$2,VLOOKUP(Table1[[#This Row],[sheet]],Prg!$A$7:$F$31,6,FALSE)=Prg!$O$3),"Yes","No")</f>
        <v>No</v>
      </c>
      <c r="AB3551" s="66">
        <v>2026</v>
      </c>
      <c r="AC3551" s="72">
        <v>19</v>
      </c>
      <c r="AD3551" s="66">
        <f ca="1">IF(ISERROR(VLOOKUP(Table1[[#This Row],[item]],INDIRECT("'"&amp;Table1[[#This Row],[sheet]]&amp;"'!$A$8:$T$42"),Table1[[#This Row],[r]],FALSE)),"",VLOOKUP(Table1[[#This Row],[item]],INDIRECT("'"&amp;Table1[[#This Row],[sheet]]&amp;"'!$A$8:$T$42"),Table1[[#This Row],[r]],FALSE))</f>
        <v>0</v>
      </c>
      <c r="AE3551" s="72" t="str">
        <f>IF(VLOOKUP(Table1[[#This Row],[sheet]],Prg!$A$7:$J$31,10,FALSE)="","",VLOOKUP(Table1[[#This Row],[sheet]],Prg!$A$7:$J$31,10,FALSE)*1)</f>
        <v/>
      </c>
      <c r="AF3551" s="72">
        <f>VLOOKUP(Table1[[#This Row],[sheet]],Prg!$A$7:$J$31,5,FALSE)</f>
        <v>0</v>
      </c>
      <c r="AG3551" s="72">
        <f>ROW()</f>
        <v>3551</v>
      </c>
    </row>
    <row r="3552" spans="24:33" hidden="1" x14ac:dyDescent="0.3">
      <c r="X3552" s="66">
        <v>20</v>
      </c>
      <c r="Y3552" s="66" t="s">
        <v>491</v>
      </c>
      <c r="Z3552" s="66" t="s">
        <v>15</v>
      </c>
      <c r="AA3552" s="66" t="str">
        <f>IF(OR(VLOOKUP(Table1[[#This Row],[sheet]],Prg!$A$7:$F$31,6,FALSE)=Prg!$O$2,VLOOKUP(Table1[[#This Row],[sheet]],Prg!$A$7:$F$31,6,FALSE)=Prg!$O$3),"Yes","No")</f>
        <v>No</v>
      </c>
      <c r="AB3552" s="66">
        <v>2026</v>
      </c>
      <c r="AC3552" s="72">
        <v>19</v>
      </c>
      <c r="AD3552" s="66">
        <f ca="1">IF(ISERROR(VLOOKUP(Table1[[#This Row],[item]],INDIRECT("'"&amp;Table1[[#This Row],[sheet]]&amp;"'!$A$8:$T$42"),Table1[[#This Row],[r]],FALSE)),"",VLOOKUP(Table1[[#This Row],[item]],INDIRECT("'"&amp;Table1[[#This Row],[sheet]]&amp;"'!$A$8:$T$42"),Table1[[#This Row],[r]],FALSE))</f>
        <v>0</v>
      </c>
      <c r="AE3552" s="72" t="str">
        <f>IF(VLOOKUP(Table1[[#This Row],[sheet]],Prg!$A$7:$J$31,10,FALSE)="","",VLOOKUP(Table1[[#This Row],[sheet]],Prg!$A$7:$J$31,10,FALSE)*1)</f>
        <v/>
      </c>
      <c r="AF3552" s="72">
        <f>VLOOKUP(Table1[[#This Row],[sheet]],Prg!$A$7:$J$31,5,FALSE)</f>
        <v>0</v>
      </c>
      <c r="AG3552" s="72">
        <f>ROW()</f>
        <v>3552</v>
      </c>
    </row>
    <row r="3553" spans="24:33" hidden="1" x14ac:dyDescent="0.3">
      <c r="X3553" s="66">
        <v>20</v>
      </c>
      <c r="Y3553" s="66" t="s">
        <v>492</v>
      </c>
      <c r="Z3553" s="66" t="s">
        <v>16</v>
      </c>
      <c r="AA3553" s="66" t="str">
        <f>IF(OR(VLOOKUP(Table1[[#This Row],[sheet]],Prg!$A$7:$F$31,6,FALSE)=Prg!$O$2,VLOOKUP(Table1[[#This Row],[sheet]],Prg!$A$7:$F$31,6,FALSE)=Prg!$O$3),"Yes","No")</f>
        <v>No</v>
      </c>
      <c r="AB3553" s="66">
        <v>2026</v>
      </c>
      <c r="AC3553" s="72">
        <v>19</v>
      </c>
      <c r="AD3553" s="66">
        <f ca="1">IF(ISERROR(VLOOKUP(Table1[[#This Row],[item]],INDIRECT("'"&amp;Table1[[#This Row],[sheet]]&amp;"'!$A$8:$T$42"),Table1[[#This Row],[r]],FALSE)),"",VLOOKUP(Table1[[#This Row],[item]],INDIRECT("'"&amp;Table1[[#This Row],[sheet]]&amp;"'!$A$8:$T$42"),Table1[[#This Row],[r]],FALSE))</f>
        <v>0</v>
      </c>
      <c r="AE3553" s="72" t="str">
        <f>IF(VLOOKUP(Table1[[#This Row],[sheet]],Prg!$A$7:$J$31,10,FALSE)="","",VLOOKUP(Table1[[#This Row],[sheet]],Prg!$A$7:$J$31,10,FALSE)*1)</f>
        <v/>
      </c>
      <c r="AF3553" s="72">
        <f>VLOOKUP(Table1[[#This Row],[sheet]],Prg!$A$7:$J$31,5,FALSE)</f>
        <v>0</v>
      </c>
      <c r="AG3553" s="72">
        <f>ROW()</f>
        <v>3553</v>
      </c>
    </row>
    <row r="3554" spans="24:33" hidden="1" x14ac:dyDescent="0.3">
      <c r="X3554" s="66">
        <v>20</v>
      </c>
      <c r="Y3554" s="66" t="s">
        <v>493</v>
      </c>
      <c r="Z3554" s="66" t="s">
        <v>17</v>
      </c>
      <c r="AA3554" s="66" t="str">
        <f>IF(OR(VLOOKUP(Table1[[#This Row],[sheet]],Prg!$A$7:$F$31,6,FALSE)=Prg!$O$2,VLOOKUP(Table1[[#This Row],[sheet]],Prg!$A$7:$F$31,6,FALSE)=Prg!$O$3),"Yes","No")</f>
        <v>No</v>
      </c>
      <c r="AB3554" s="66">
        <v>2026</v>
      </c>
      <c r="AC3554" s="72">
        <v>19</v>
      </c>
      <c r="AD3554" s="66">
        <f ca="1">IF(ISERROR(VLOOKUP(Table1[[#This Row],[item]],INDIRECT("'"&amp;Table1[[#This Row],[sheet]]&amp;"'!$A$8:$T$42"),Table1[[#This Row],[r]],FALSE)),"",VLOOKUP(Table1[[#This Row],[item]],INDIRECT("'"&amp;Table1[[#This Row],[sheet]]&amp;"'!$A$8:$T$42"),Table1[[#This Row],[r]],FALSE))</f>
        <v>0</v>
      </c>
      <c r="AE3554" s="72" t="str">
        <f>IF(VLOOKUP(Table1[[#This Row],[sheet]],Prg!$A$7:$J$31,10,FALSE)="","",VLOOKUP(Table1[[#This Row],[sheet]],Prg!$A$7:$J$31,10,FALSE)*1)</f>
        <v/>
      </c>
      <c r="AF3554" s="72">
        <f>VLOOKUP(Table1[[#This Row],[sheet]],Prg!$A$7:$J$31,5,FALSE)</f>
        <v>0</v>
      </c>
      <c r="AG3554" s="72">
        <f>ROW()</f>
        <v>3554</v>
      </c>
    </row>
    <row r="3555" spans="24:33" hidden="1" x14ac:dyDescent="0.3">
      <c r="X3555" s="66">
        <v>20</v>
      </c>
      <c r="Y3555" s="66" t="s">
        <v>494</v>
      </c>
      <c r="Z3555" s="66" t="s">
        <v>465</v>
      </c>
      <c r="AA3555" s="66" t="str">
        <f>IF(OR(VLOOKUP(Table1[[#This Row],[sheet]],Prg!$A$7:$F$31,6,FALSE)=Prg!$O$2,VLOOKUP(Table1[[#This Row],[sheet]],Prg!$A$7:$F$31,6,FALSE)=Prg!$O$3),"Yes","No")</f>
        <v>No</v>
      </c>
      <c r="AB3555" s="66">
        <v>2026</v>
      </c>
      <c r="AC3555" s="72">
        <v>19</v>
      </c>
      <c r="AD3555" s="66">
        <f ca="1">IF(ISERROR(VLOOKUP(Table1[[#This Row],[item]],INDIRECT("'"&amp;Table1[[#This Row],[sheet]]&amp;"'!$A$8:$T$42"),Table1[[#This Row],[r]],FALSE)),"",VLOOKUP(Table1[[#This Row],[item]],INDIRECT("'"&amp;Table1[[#This Row],[sheet]]&amp;"'!$A$8:$T$42"),Table1[[#This Row],[r]],FALSE))</f>
        <v>0</v>
      </c>
      <c r="AE3555" s="72" t="str">
        <f>IF(VLOOKUP(Table1[[#This Row],[sheet]],Prg!$A$7:$J$31,10,FALSE)="","",VLOOKUP(Table1[[#This Row],[sheet]],Prg!$A$7:$J$31,10,FALSE)*1)</f>
        <v/>
      </c>
      <c r="AF3555" s="72">
        <f>VLOOKUP(Table1[[#This Row],[sheet]],Prg!$A$7:$J$31,5,FALSE)</f>
        <v>0</v>
      </c>
      <c r="AG3555" s="72">
        <f>ROW()</f>
        <v>3555</v>
      </c>
    </row>
    <row r="3556" spans="24:33" hidden="1" x14ac:dyDescent="0.3">
      <c r="X3556" s="66">
        <v>20</v>
      </c>
      <c r="Y3556" s="66" t="s">
        <v>495</v>
      </c>
      <c r="Z3556" s="66" t="s">
        <v>18</v>
      </c>
      <c r="AA3556" s="66" t="str">
        <f>IF(OR(VLOOKUP(Table1[[#This Row],[sheet]],Prg!$A$7:$F$31,6,FALSE)=Prg!$O$2,VLOOKUP(Table1[[#This Row],[sheet]],Prg!$A$7:$F$31,6,FALSE)=Prg!$O$3),"Yes","No")</f>
        <v>No</v>
      </c>
      <c r="AB3556" s="66">
        <v>2026</v>
      </c>
      <c r="AC3556" s="72">
        <v>19</v>
      </c>
      <c r="AD3556" s="66">
        <f ca="1">IF(ISERROR(VLOOKUP(Table1[[#This Row],[item]],INDIRECT("'"&amp;Table1[[#This Row],[sheet]]&amp;"'!$A$8:$T$42"),Table1[[#This Row],[r]],FALSE)),"",VLOOKUP(Table1[[#This Row],[item]],INDIRECT("'"&amp;Table1[[#This Row],[sheet]]&amp;"'!$A$8:$T$42"),Table1[[#This Row],[r]],FALSE))</f>
        <v>0</v>
      </c>
      <c r="AE3556" s="72" t="str">
        <f>IF(VLOOKUP(Table1[[#This Row],[sheet]],Prg!$A$7:$J$31,10,FALSE)="","",VLOOKUP(Table1[[#This Row],[sheet]],Prg!$A$7:$J$31,10,FALSE)*1)</f>
        <v/>
      </c>
      <c r="AF3556" s="72">
        <f>VLOOKUP(Table1[[#This Row],[sheet]],Prg!$A$7:$J$31,5,FALSE)</f>
        <v>0</v>
      </c>
      <c r="AG3556" s="72">
        <f>ROW()</f>
        <v>3556</v>
      </c>
    </row>
    <row r="3557" spans="24:33" hidden="1" x14ac:dyDescent="0.3">
      <c r="X3557" s="66">
        <v>20</v>
      </c>
      <c r="Y3557" s="66" t="s">
        <v>496</v>
      </c>
      <c r="Z3557" s="66" t="s">
        <v>19</v>
      </c>
      <c r="AA3557" s="66" t="str">
        <f>IF(OR(VLOOKUP(Table1[[#This Row],[sheet]],Prg!$A$7:$F$31,6,FALSE)=Prg!$O$2,VLOOKUP(Table1[[#This Row],[sheet]],Prg!$A$7:$F$31,6,FALSE)=Prg!$O$3),"Yes","No")</f>
        <v>No</v>
      </c>
      <c r="AB3557" s="66">
        <v>2026</v>
      </c>
      <c r="AC3557" s="72">
        <v>19</v>
      </c>
      <c r="AD3557" s="66">
        <f ca="1">IF(ISERROR(VLOOKUP(Table1[[#This Row],[item]],INDIRECT("'"&amp;Table1[[#This Row],[sheet]]&amp;"'!$A$8:$T$42"),Table1[[#This Row],[r]],FALSE)),"",VLOOKUP(Table1[[#This Row],[item]],INDIRECT("'"&amp;Table1[[#This Row],[sheet]]&amp;"'!$A$8:$T$42"),Table1[[#This Row],[r]],FALSE))</f>
        <v>0</v>
      </c>
      <c r="AE3557" s="72" t="str">
        <f>IF(VLOOKUP(Table1[[#This Row],[sheet]],Prg!$A$7:$J$31,10,FALSE)="","",VLOOKUP(Table1[[#This Row],[sheet]],Prg!$A$7:$J$31,10,FALSE)*1)</f>
        <v/>
      </c>
      <c r="AF3557" s="72">
        <f>VLOOKUP(Table1[[#This Row],[sheet]],Prg!$A$7:$J$31,5,FALSE)</f>
        <v>0</v>
      </c>
      <c r="AG3557" s="72">
        <f>ROW()</f>
        <v>3557</v>
      </c>
    </row>
    <row r="3558" spans="24:33" hidden="1" x14ac:dyDescent="0.3">
      <c r="X3558" s="66">
        <v>20</v>
      </c>
      <c r="Y3558" s="66" t="s">
        <v>497</v>
      </c>
      <c r="Z3558" s="66" t="s">
        <v>20</v>
      </c>
      <c r="AA3558" s="66" t="str">
        <f>IF(OR(VLOOKUP(Table1[[#This Row],[sheet]],Prg!$A$7:$F$31,6,FALSE)=Prg!$O$2,VLOOKUP(Table1[[#This Row],[sheet]],Prg!$A$7:$F$31,6,FALSE)=Prg!$O$3),"Yes","No")</f>
        <v>No</v>
      </c>
      <c r="AB3558" s="66">
        <v>2026</v>
      </c>
      <c r="AC3558" s="72">
        <v>19</v>
      </c>
      <c r="AD3558" s="66">
        <f ca="1">IF(ISERROR(VLOOKUP(Table1[[#This Row],[item]],INDIRECT("'"&amp;Table1[[#This Row],[sheet]]&amp;"'!$A$8:$T$42"),Table1[[#This Row],[r]],FALSE)),"",VLOOKUP(Table1[[#This Row],[item]],INDIRECT("'"&amp;Table1[[#This Row],[sheet]]&amp;"'!$A$8:$T$42"),Table1[[#This Row],[r]],FALSE))</f>
        <v>0</v>
      </c>
      <c r="AE3558" s="72" t="str">
        <f>IF(VLOOKUP(Table1[[#This Row],[sheet]],Prg!$A$7:$J$31,10,FALSE)="","",VLOOKUP(Table1[[#This Row],[sheet]],Prg!$A$7:$J$31,10,FALSE)*1)</f>
        <v/>
      </c>
      <c r="AF3558" s="72">
        <f>VLOOKUP(Table1[[#This Row],[sheet]],Prg!$A$7:$J$31,5,FALSE)</f>
        <v>0</v>
      </c>
      <c r="AG3558" s="72">
        <f>ROW()</f>
        <v>3558</v>
      </c>
    </row>
    <row r="3559" spans="24:33" hidden="1" x14ac:dyDescent="0.3">
      <c r="X3559" s="66">
        <v>20</v>
      </c>
      <c r="Y3559" s="66" t="s">
        <v>498</v>
      </c>
      <c r="Z3559" s="66" t="s">
        <v>466</v>
      </c>
      <c r="AA3559" s="66" t="str">
        <f>IF(OR(VLOOKUP(Table1[[#This Row],[sheet]],Prg!$A$7:$F$31,6,FALSE)=Prg!$O$2,VLOOKUP(Table1[[#This Row],[sheet]],Prg!$A$7:$F$31,6,FALSE)=Prg!$O$3),"Yes","No")</f>
        <v>No</v>
      </c>
      <c r="AB3559" s="66">
        <v>2026</v>
      </c>
      <c r="AC3559" s="72">
        <v>19</v>
      </c>
      <c r="AD3559" s="66">
        <f ca="1">IF(ISERROR(VLOOKUP(Table1[[#This Row],[item]],INDIRECT("'"&amp;Table1[[#This Row],[sheet]]&amp;"'!$A$8:$T$42"),Table1[[#This Row],[r]],FALSE)),"",VLOOKUP(Table1[[#This Row],[item]],INDIRECT("'"&amp;Table1[[#This Row],[sheet]]&amp;"'!$A$8:$T$42"),Table1[[#This Row],[r]],FALSE))</f>
        <v>0</v>
      </c>
      <c r="AE3559" s="72" t="str">
        <f>IF(VLOOKUP(Table1[[#This Row],[sheet]],Prg!$A$7:$J$31,10,FALSE)="","",VLOOKUP(Table1[[#This Row],[sheet]],Prg!$A$7:$J$31,10,FALSE)*1)</f>
        <v/>
      </c>
      <c r="AF3559" s="72">
        <f>VLOOKUP(Table1[[#This Row],[sheet]],Prg!$A$7:$J$31,5,FALSE)</f>
        <v>0</v>
      </c>
      <c r="AG3559" s="72">
        <f>ROW()</f>
        <v>3559</v>
      </c>
    </row>
    <row r="3560" spans="24:33" hidden="1" x14ac:dyDescent="0.3">
      <c r="X3560" s="66">
        <v>20</v>
      </c>
      <c r="Y3560" s="66" t="s">
        <v>499</v>
      </c>
      <c r="Z3560" s="66" t="s">
        <v>21</v>
      </c>
      <c r="AA3560" s="66" t="str">
        <f>IF(OR(VLOOKUP(Table1[[#This Row],[sheet]],Prg!$A$7:$F$31,6,FALSE)=Prg!$O$2,VLOOKUP(Table1[[#This Row],[sheet]],Prg!$A$7:$F$31,6,FALSE)=Prg!$O$3),"Yes","No")</f>
        <v>No</v>
      </c>
      <c r="AB3560" s="66">
        <v>2026</v>
      </c>
      <c r="AC3560" s="72">
        <v>19</v>
      </c>
      <c r="AD3560" s="66">
        <f ca="1">IF(ISERROR(VLOOKUP(Table1[[#This Row],[item]],INDIRECT("'"&amp;Table1[[#This Row],[sheet]]&amp;"'!$A$8:$T$42"),Table1[[#This Row],[r]],FALSE)),"",VLOOKUP(Table1[[#This Row],[item]],INDIRECT("'"&amp;Table1[[#This Row],[sheet]]&amp;"'!$A$8:$T$42"),Table1[[#This Row],[r]],FALSE))</f>
        <v>0</v>
      </c>
      <c r="AE3560" s="72" t="str">
        <f>IF(VLOOKUP(Table1[[#This Row],[sheet]],Prg!$A$7:$J$31,10,FALSE)="","",VLOOKUP(Table1[[#This Row],[sheet]],Prg!$A$7:$J$31,10,FALSE)*1)</f>
        <v/>
      </c>
      <c r="AF3560" s="72">
        <f>VLOOKUP(Table1[[#This Row],[sheet]],Prg!$A$7:$J$31,5,FALSE)</f>
        <v>0</v>
      </c>
      <c r="AG3560" s="72">
        <f>ROW()</f>
        <v>3560</v>
      </c>
    </row>
    <row r="3561" spans="24:33" hidden="1" x14ac:dyDescent="0.3">
      <c r="X3561" s="66">
        <v>20</v>
      </c>
      <c r="Y3561" s="66" t="s">
        <v>500</v>
      </c>
      <c r="Z3561" s="66" t="s">
        <v>22</v>
      </c>
      <c r="AA3561" s="66" t="str">
        <f>IF(OR(VLOOKUP(Table1[[#This Row],[sheet]],Prg!$A$7:$F$31,6,FALSE)=Prg!$O$2,VLOOKUP(Table1[[#This Row],[sheet]],Prg!$A$7:$F$31,6,FALSE)=Prg!$O$3),"Yes","No")</f>
        <v>No</v>
      </c>
      <c r="AB3561" s="66">
        <v>2026</v>
      </c>
      <c r="AC3561" s="72">
        <v>19</v>
      </c>
      <c r="AD3561" s="66">
        <f ca="1">IF(ISERROR(VLOOKUP(Table1[[#This Row],[item]],INDIRECT("'"&amp;Table1[[#This Row],[sheet]]&amp;"'!$A$8:$T$42"),Table1[[#This Row],[r]],FALSE)),"",VLOOKUP(Table1[[#This Row],[item]],INDIRECT("'"&amp;Table1[[#This Row],[sheet]]&amp;"'!$A$8:$T$42"),Table1[[#This Row],[r]],FALSE))</f>
        <v>0</v>
      </c>
      <c r="AE3561" s="72" t="str">
        <f>IF(VLOOKUP(Table1[[#This Row],[sheet]],Prg!$A$7:$J$31,10,FALSE)="","",VLOOKUP(Table1[[#This Row],[sheet]],Prg!$A$7:$J$31,10,FALSE)*1)</f>
        <v/>
      </c>
      <c r="AF3561" s="72">
        <f>VLOOKUP(Table1[[#This Row],[sheet]],Prg!$A$7:$J$31,5,FALSE)</f>
        <v>0</v>
      </c>
      <c r="AG3561" s="72">
        <f>ROW()</f>
        <v>3561</v>
      </c>
    </row>
    <row r="3562" spans="24:33" hidden="1" x14ac:dyDescent="0.3">
      <c r="X3562" s="66">
        <v>20</v>
      </c>
      <c r="Y3562" s="66" t="s">
        <v>501</v>
      </c>
      <c r="Z3562" s="66" t="s">
        <v>23</v>
      </c>
      <c r="AA3562" s="66" t="str">
        <f>IF(OR(VLOOKUP(Table1[[#This Row],[sheet]],Prg!$A$7:$F$31,6,FALSE)=Prg!$O$2,VLOOKUP(Table1[[#This Row],[sheet]],Prg!$A$7:$F$31,6,FALSE)=Prg!$O$3),"Yes","No")</f>
        <v>No</v>
      </c>
      <c r="AB3562" s="66">
        <v>2026</v>
      </c>
      <c r="AC3562" s="72">
        <v>19</v>
      </c>
      <c r="AD3562" s="66">
        <f ca="1">IF(ISERROR(VLOOKUP(Table1[[#This Row],[item]],INDIRECT("'"&amp;Table1[[#This Row],[sheet]]&amp;"'!$A$8:$T$42"),Table1[[#This Row],[r]],FALSE)),"",VLOOKUP(Table1[[#This Row],[item]],INDIRECT("'"&amp;Table1[[#This Row],[sheet]]&amp;"'!$A$8:$T$42"),Table1[[#This Row],[r]],FALSE))</f>
        <v>0</v>
      </c>
      <c r="AE3562" s="72" t="str">
        <f>IF(VLOOKUP(Table1[[#This Row],[sheet]],Prg!$A$7:$J$31,10,FALSE)="","",VLOOKUP(Table1[[#This Row],[sheet]],Prg!$A$7:$J$31,10,FALSE)*1)</f>
        <v/>
      </c>
      <c r="AF3562" s="72">
        <f>VLOOKUP(Table1[[#This Row],[sheet]],Prg!$A$7:$J$31,5,FALSE)</f>
        <v>0</v>
      </c>
      <c r="AG3562" s="72">
        <f>ROW()</f>
        <v>3562</v>
      </c>
    </row>
    <row r="3563" spans="24:33" hidden="1" x14ac:dyDescent="0.3">
      <c r="X3563" s="66">
        <v>20</v>
      </c>
      <c r="Y3563" s="66" t="s">
        <v>502</v>
      </c>
      <c r="Z3563" s="66" t="s">
        <v>467</v>
      </c>
      <c r="AA3563" s="66" t="str">
        <f>IF(OR(VLOOKUP(Table1[[#This Row],[sheet]],Prg!$A$7:$F$31,6,FALSE)=Prg!$O$2,VLOOKUP(Table1[[#This Row],[sheet]],Prg!$A$7:$F$31,6,FALSE)=Prg!$O$3),"Yes","No")</f>
        <v>No</v>
      </c>
      <c r="AB3563" s="66">
        <v>2026</v>
      </c>
      <c r="AC3563" s="72">
        <v>19</v>
      </c>
      <c r="AD3563" s="66">
        <f ca="1">IF(ISERROR(VLOOKUP(Table1[[#This Row],[item]],INDIRECT("'"&amp;Table1[[#This Row],[sheet]]&amp;"'!$A$8:$T$42"),Table1[[#This Row],[r]],FALSE)),"",VLOOKUP(Table1[[#This Row],[item]],INDIRECT("'"&amp;Table1[[#This Row],[sheet]]&amp;"'!$A$8:$T$42"),Table1[[#This Row],[r]],FALSE))</f>
        <v>0</v>
      </c>
      <c r="AE3563" s="72" t="str">
        <f>IF(VLOOKUP(Table1[[#This Row],[sheet]],Prg!$A$7:$J$31,10,FALSE)="","",VLOOKUP(Table1[[#This Row],[sheet]],Prg!$A$7:$J$31,10,FALSE)*1)</f>
        <v/>
      </c>
      <c r="AF3563" s="72">
        <f>VLOOKUP(Table1[[#This Row],[sheet]],Prg!$A$7:$J$31,5,FALSE)</f>
        <v>0</v>
      </c>
      <c r="AG3563" s="72">
        <f>ROW()</f>
        <v>3563</v>
      </c>
    </row>
    <row r="3564" spans="24:33" hidden="1" x14ac:dyDescent="0.3">
      <c r="X3564" s="66">
        <v>20</v>
      </c>
      <c r="Y3564" s="66" t="s">
        <v>473</v>
      </c>
      <c r="Z3564" s="66" t="s">
        <v>1</v>
      </c>
      <c r="AA3564" s="66" t="str">
        <f>IF(OR(VLOOKUP(Table1[[#This Row],[sheet]],Prg!$A$7:$F$31,6,FALSE)=Prg!$O$2,VLOOKUP(Table1[[#This Row],[sheet]],Prg!$A$7:$F$31,6,FALSE)=Prg!$O$3),"Yes","No")</f>
        <v>No</v>
      </c>
      <c r="AB3564" s="66">
        <v>2026</v>
      </c>
      <c r="AC3564" s="72">
        <v>19</v>
      </c>
      <c r="AD3564" s="66">
        <f ca="1">IF(ISERROR(VLOOKUP(Table1[[#This Row],[item]],INDIRECT("'"&amp;Table1[[#This Row],[sheet]]&amp;"'!$A$8:$T$42"),Table1[[#This Row],[r]],FALSE)),"",VLOOKUP(Table1[[#This Row],[item]],INDIRECT("'"&amp;Table1[[#This Row],[sheet]]&amp;"'!$A$8:$T$42"),Table1[[#This Row],[r]],FALSE))</f>
        <v>0</v>
      </c>
      <c r="AE3564" s="72" t="str">
        <f>IF(VLOOKUP(Table1[[#This Row],[sheet]],Prg!$A$7:$J$31,10,FALSE)="","",VLOOKUP(Table1[[#This Row],[sheet]],Prg!$A$7:$J$31,10,FALSE)*1)</f>
        <v/>
      </c>
      <c r="AF3564" s="72">
        <f>VLOOKUP(Table1[[#This Row],[sheet]],Prg!$A$7:$J$31,5,FALSE)</f>
        <v>0</v>
      </c>
      <c r="AG3564" s="72">
        <f>ROW()</f>
        <v>3564</v>
      </c>
    </row>
    <row r="3565" spans="24:33" hidden="1" x14ac:dyDescent="0.3">
      <c r="X3565" s="66">
        <v>20</v>
      </c>
      <c r="Y3565" s="66" t="s">
        <v>474</v>
      </c>
      <c r="Z3565" s="66" t="s">
        <v>24</v>
      </c>
      <c r="AA3565" s="66" t="str">
        <f>IF(OR(VLOOKUP(Table1[[#This Row],[sheet]],Prg!$A$7:$F$31,6,FALSE)=Prg!$O$2,VLOOKUP(Table1[[#This Row],[sheet]],Prg!$A$7:$F$31,6,FALSE)=Prg!$O$3),"Yes","No")</f>
        <v>No</v>
      </c>
      <c r="AB3565" s="66">
        <v>2026</v>
      </c>
      <c r="AC3565" s="72">
        <v>19</v>
      </c>
      <c r="AD3565" s="66">
        <f ca="1">IF(ISERROR(VLOOKUP(Table1[[#This Row],[item]],INDIRECT("'"&amp;Table1[[#This Row],[sheet]]&amp;"'!$A$8:$T$42"),Table1[[#This Row],[r]],FALSE)),"",VLOOKUP(Table1[[#This Row],[item]],INDIRECT("'"&amp;Table1[[#This Row],[sheet]]&amp;"'!$A$8:$T$42"),Table1[[#This Row],[r]],FALSE))</f>
        <v>0</v>
      </c>
      <c r="AE3565" s="72" t="str">
        <f>IF(VLOOKUP(Table1[[#This Row],[sheet]],Prg!$A$7:$J$31,10,FALSE)="","",VLOOKUP(Table1[[#This Row],[sheet]],Prg!$A$7:$J$31,10,FALSE)*1)</f>
        <v/>
      </c>
      <c r="AF3565" s="72">
        <f>VLOOKUP(Table1[[#This Row],[sheet]],Prg!$A$7:$J$31,5,FALSE)</f>
        <v>0</v>
      </c>
      <c r="AG3565" s="72">
        <f>ROW()</f>
        <v>3565</v>
      </c>
    </row>
    <row r="3566" spans="24:33" hidden="1" x14ac:dyDescent="0.3">
      <c r="X3566" s="66">
        <v>20</v>
      </c>
      <c r="Y3566" s="66" t="s">
        <v>477</v>
      </c>
      <c r="Z3566" s="66" t="s">
        <v>25</v>
      </c>
      <c r="AA3566" s="66" t="str">
        <f>IF(OR(VLOOKUP(Table1[[#This Row],[sheet]],Prg!$A$7:$F$31,6,FALSE)=Prg!$O$2,VLOOKUP(Table1[[#This Row],[sheet]],Prg!$A$7:$F$31,6,FALSE)=Prg!$O$3),"Yes","No")</f>
        <v>No</v>
      </c>
      <c r="AB3566" s="66">
        <v>2026</v>
      </c>
      <c r="AC3566" s="72">
        <v>19</v>
      </c>
      <c r="AD3566" s="66">
        <f ca="1">IF(ISERROR(VLOOKUP(Table1[[#This Row],[item]],INDIRECT("'"&amp;Table1[[#This Row],[sheet]]&amp;"'!$A$8:$T$42"),Table1[[#This Row],[r]],FALSE)),"",VLOOKUP(Table1[[#This Row],[item]],INDIRECT("'"&amp;Table1[[#This Row],[sheet]]&amp;"'!$A$8:$T$42"),Table1[[#This Row],[r]],FALSE))</f>
        <v>0</v>
      </c>
      <c r="AE3566" s="72" t="str">
        <f>IF(VLOOKUP(Table1[[#This Row],[sheet]],Prg!$A$7:$J$31,10,FALSE)="","",VLOOKUP(Table1[[#This Row],[sheet]],Prg!$A$7:$J$31,10,FALSE)*1)</f>
        <v/>
      </c>
      <c r="AF3566" s="72">
        <f>VLOOKUP(Table1[[#This Row],[sheet]],Prg!$A$7:$J$31,5,FALSE)</f>
        <v>0</v>
      </c>
      <c r="AG3566" s="72">
        <f>ROW()</f>
        <v>3566</v>
      </c>
    </row>
    <row r="3567" spans="24:33" hidden="1" x14ac:dyDescent="0.3">
      <c r="X3567" s="66">
        <v>20</v>
      </c>
      <c r="Y3567" s="66" t="s">
        <v>478</v>
      </c>
      <c r="Z3567" s="66" t="s">
        <v>26</v>
      </c>
      <c r="AA3567" s="66" t="str">
        <f>IF(OR(VLOOKUP(Table1[[#This Row],[sheet]],Prg!$A$7:$F$31,6,FALSE)=Prg!$O$2,VLOOKUP(Table1[[#This Row],[sheet]],Prg!$A$7:$F$31,6,FALSE)=Prg!$O$3),"Yes","No")</f>
        <v>No</v>
      </c>
      <c r="AB3567" s="66">
        <v>2026</v>
      </c>
      <c r="AC3567" s="72">
        <v>19</v>
      </c>
      <c r="AD3567" s="66">
        <f ca="1">IF(ISERROR(VLOOKUP(Table1[[#This Row],[item]],INDIRECT("'"&amp;Table1[[#This Row],[sheet]]&amp;"'!$A$8:$T$42"),Table1[[#This Row],[r]],FALSE)),"",VLOOKUP(Table1[[#This Row],[item]],INDIRECT("'"&amp;Table1[[#This Row],[sheet]]&amp;"'!$A$8:$T$42"),Table1[[#This Row],[r]],FALSE))</f>
        <v>0</v>
      </c>
      <c r="AE3567" s="72" t="str">
        <f>IF(VLOOKUP(Table1[[#This Row],[sheet]],Prg!$A$7:$J$31,10,FALSE)="","",VLOOKUP(Table1[[#This Row],[sheet]],Prg!$A$7:$J$31,10,FALSE)*1)</f>
        <v/>
      </c>
      <c r="AF3567" s="72">
        <f>VLOOKUP(Table1[[#This Row],[sheet]],Prg!$A$7:$J$31,5,FALSE)</f>
        <v>0</v>
      </c>
      <c r="AG3567" s="72">
        <f>ROW()</f>
        <v>3567</v>
      </c>
    </row>
    <row r="3568" spans="24:33" hidden="1" x14ac:dyDescent="0.3">
      <c r="X3568" s="66">
        <v>20</v>
      </c>
      <c r="Y3568" s="66" t="s">
        <v>479</v>
      </c>
      <c r="Z3568" s="66" t="s">
        <v>27</v>
      </c>
      <c r="AA3568" s="66" t="str">
        <f>IF(OR(VLOOKUP(Table1[[#This Row],[sheet]],Prg!$A$7:$F$31,6,FALSE)=Prg!$O$2,VLOOKUP(Table1[[#This Row],[sheet]],Prg!$A$7:$F$31,6,FALSE)=Prg!$O$3),"Yes","No")</f>
        <v>No</v>
      </c>
      <c r="AB3568" s="66">
        <v>2026</v>
      </c>
      <c r="AC3568" s="72">
        <v>19</v>
      </c>
      <c r="AD3568" s="66">
        <f ca="1">IF(ISERROR(VLOOKUP(Table1[[#This Row],[item]],INDIRECT("'"&amp;Table1[[#This Row],[sheet]]&amp;"'!$A$8:$T$42"),Table1[[#This Row],[r]],FALSE)),"",VLOOKUP(Table1[[#This Row],[item]],INDIRECT("'"&amp;Table1[[#This Row],[sheet]]&amp;"'!$A$8:$T$42"),Table1[[#This Row],[r]],FALSE))</f>
        <v>0</v>
      </c>
      <c r="AE3568" s="72" t="str">
        <f>IF(VLOOKUP(Table1[[#This Row],[sheet]],Prg!$A$7:$J$31,10,FALSE)="","",VLOOKUP(Table1[[#This Row],[sheet]],Prg!$A$7:$J$31,10,FALSE)*1)</f>
        <v/>
      </c>
      <c r="AF3568" s="72">
        <f>VLOOKUP(Table1[[#This Row],[sheet]],Prg!$A$7:$J$31,5,FALSE)</f>
        <v>0</v>
      </c>
      <c r="AG3568" s="72">
        <f>ROW()</f>
        <v>3568</v>
      </c>
    </row>
    <row r="3569" spans="24:33" hidden="1" x14ac:dyDescent="0.3">
      <c r="X3569" s="66">
        <v>20</v>
      </c>
      <c r="Y3569" s="66" t="s">
        <v>475</v>
      </c>
      <c r="Z3569" s="66" t="s">
        <v>28</v>
      </c>
      <c r="AA3569" s="66" t="str">
        <f>IF(OR(VLOOKUP(Table1[[#This Row],[sheet]],Prg!$A$7:$F$31,6,FALSE)=Prg!$O$2,VLOOKUP(Table1[[#This Row],[sheet]],Prg!$A$7:$F$31,6,FALSE)=Prg!$O$3),"Yes","No")</f>
        <v>No</v>
      </c>
      <c r="AB3569" s="66">
        <v>2026</v>
      </c>
      <c r="AC3569" s="72">
        <v>19</v>
      </c>
      <c r="AD3569" s="66">
        <f ca="1">IF(ISERROR(VLOOKUP(Table1[[#This Row],[item]],INDIRECT("'"&amp;Table1[[#This Row],[sheet]]&amp;"'!$A$8:$T$42"),Table1[[#This Row],[r]],FALSE)),"",VLOOKUP(Table1[[#This Row],[item]],INDIRECT("'"&amp;Table1[[#This Row],[sheet]]&amp;"'!$A$8:$T$42"),Table1[[#This Row],[r]],FALSE))</f>
        <v>0</v>
      </c>
      <c r="AE3569" s="72" t="str">
        <f>IF(VLOOKUP(Table1[[#This Row],[sheet]],Prg!$A$7:$J$31,10,FALSE)="","",VLOOKUP(Table1[[#This Row],[sheet]],Prg!$A$7:$J$31,10,FALSE)*1)</f>
        <v/>
      </c>
      <c r="AF3569" s="72">
        <f>VLOOKUP(Table1[[#This Row],[sheet]],Prg!$A$7:$J$31,5,FALSE)</f>
        <v>0</v>
      </c>
      <c r="AG3569" s="72">
        <f>ROW()</f>
        <v>3569</v>
      </c>
    </row>
    <row r="3570" spans="24:33" hidden="1" x14ac:dyDescent="0.3">
      <c r="X3570" s="66">
        <v>20</v>
      </c>
      <c r="Y3570" s="66" t="s">
        <v>480</v>
      </c>
      <c r="Z3570" s="66" t="s">
        <v>29</v>
      </c>
      <c r="AA3570" s="66" t="str">
        <f>IF(OR(VLOOKUP(Table1[[#This Row],[sheet]],Prg!$A$7:$F$31,6,FALSE)=Prg!$O$2,VLOOKUP(Table1[[#This Row],[sheet]],Prg!$A$7:$F$31,6,FALSE)=Prg!$O$3),"Yes","No")</f>
        <v>No</v>
      </c>
      <c r="AB3570" s="66">
        <v>2026</v>
      </c>
      <c r="AC3570" s="72">
        <v>19</v>
      </c>
      <c r="AD3570" s="66">
        <f ca="1">IF(ISERROR(VLOOKUP(Table1[[#This Row],[item]],INDIRECT("'"&amp;Table1[[#This Row],[sheet]]&amp;"'!$A$8:$T$42"),Table1[[#This Row],[r]],FALSE)),"",VLOOKUP(Table1[[#This Row],[item]],INDIRECT("'"&amp;Table1[[#This Row],[sheet]]&amp;"'!$A$8:$T$42"),Table1[[#This Row],[r]],FALSE))</f>
        <v>0</v>
      </c>
      <c r="AE3570" s="72" t="str">
        <f>IF(VLOOKUP(Table1[[#This Row],[sheet]],Prg!$A$7:$J$31,10,FALSE)="","",VLOOKUP(Table1[[#This Row],[sheet]],Prg!$A$7:$J$31,10,FALSE)*1)</f>
        <v/>
      </c>
      <c r="AF3570" s="72">
        <f>VLOOKUP(Table1[[#This Row],[sheet]],Prg!$A$7:$J$31,5,FALSE)</f>
        <v>0</v>
      </c>
      <c r="AG3570" s="72">
        <f>ROW()</f>
        <v>3570</v>
      </c>
    </row>
    <row r="3571" spans="24:33" hidden="1" x14ac:dyDescent="0.3">
      <c r="X3571" s="66">
        <v>20</v>
      </c>
      <c r="Y3571" s="66" t="s">
        <v>481</v>
      </c>
      <c r="Z3571" s="66" t="s">
        <v>30</v>
      </c>
      <c r="AA3571" s="66" t="str">
        <f>IF(OR(VLOOKUP(Table1[[#This Row],[sheet]],Prg!$A$7:$F$31,6,FALSE)=Prg!$O$2,VLOOKUP(Table1[[#This Row],[sheet]],Prg!$A$7:$F$31,6,FALSE)=Prg!$O$3),"Yes","No")</f>
        <v>No</v>
      </c>
      <c r="AB3571" s="66">
        <v>2026</v>
      </c>
      <c r="AC3571" s="72">
        <v>19</v>
      </c>
      <c r="AD3571" s="66">
        <f ca="1">IF(ISERROR(VLOOKUP(Table1[[#This Row],[item]],INDIRECT("'"&amp;Table1[[#This Row],[sheet]]&amp;"'!$A$8:$T$42"),Table1[[#This Row],[r]],FALSE)),"",VLOOKUP(Table1[[#This Row],[item]],INDIRECT("'"&amp;Table1[[#This Row],[sheet]]&amp;"'!$A$8:$T$42"),Table1[[#This Row],[r]],FALSE))</f>
        <v>0</v>
      </c>
      <c r="AE3571" s="72" t="str">
        <f>IF(VLOOKUP(Table1[[#This Row],[sheet]],Prg!$A$7:$J$31,10,FALSE)="","",VLOOKUP(Table1[[#This Row],[sheet]],Prg!$A$7:$J$31,10,FALSE)*1)</f>
        <v/>
      </c>
      <c r="AF3571" s="72">
        <f>VLOOKUP(Table1[[#This Row],[sheet]],Prg!$A$7:$J$31,5,FALSE)</f>
        <v>0</v>
      </c>
      <c r="AG3571" s="72">
        <f>ROW()</f>
        <v>3571</v>
      </c>
    </row>
    <row r="3572" spans="24:33" hidden="1" x14ac:dyDescent="0.3">
      <c r="X3572" s="66">
        <v>20</v>
      </c>
      <c r="Y3572" s="66" t="s">
        <v>482</v>
      </c>
      <c r="Z3572" s="66" t="s">
        <v>27</v>
      </c>
      <c r="AA3572" s="66" t="str">
        <f>IF(OR(VLOOKUP(Table1[[#This Row],[sheet]],Prg!$A$7:$F$31,6,FALSE)=Prg!$O$2,VLOOKUP(Table1[[#This Row],[sheet]],Prg!$A$7:$F$31,6,FALSE)=Prg!$O$3),"Yes","No")</f>
        <v>No</v>
      </c>
      <c r="AB3572" s="66">
        <v>2026</v>
      </c>
      <c r="AC3572" s="72">
        <v>19</v>
      </c>
      <c r="AD3572" s="66">
        <f ca="1">IF(ISERROR(VLOOKUP(Table1[[#This Row],[item]],INDIRECT("'"&amp;Table1[[#This Row],[sheet]]&amp;"'!$A$8:$T$42"),Table1[[#This Row],[r]],FALSE)),"",VLOOKUP(Table1[[#This Row],[item]],INDIRECT("'"&amp;Table1[[#This Row],[sheet]]&amp;"'!$A$8:$T$42"),Table1[[#This Row],[r]],FALSE))</f>
        <v>0</v>
      </c>
      <c r="AE3572" s="72" t="str">
        <f>IF(VLOOKUP(Table1[[#This Row],[sheet]],Prg!$A$7:$J$31,10,FALSE)="","",VLOOKUP(Table1[[#This Row],[sheet]],Prg!$A$7:$J$31,10,FALSE)*1)</f>
        <v/>
      </c>
      <c r="AF3572" s="72">
        <f>VLOOKUP(Table1[[#This Row],[sheet]],Prg!$A$7:$J$31,5,FALSE)</f>
        <v>0</v>
      </c>
      <c r="AG3572" s="72">
        <f>ROW()</f>
        <v>3572</v>
      </c>
    </row>
    <row r="3573" spans="24:33" hidden="1" x14ac:dyDescent="0.3">
      <c r="X3573" s="66">
        <v>20</v>
      </c>
      <c r="Y3573" s="66" t="s">
        <v>476</v>
      </c>
      <c r="Z3573" s="66" t="s">
        <v>469</v>
      </c>
      <c r="AA3573" s="66" t="str">
        <f>IF(OR(VLOOKUP(Table1[[#This Row],[sheet]],Prg!$A$7:$F$31,6,FALSE)=Prg!$O$2,VLOOKUP(Table1[[#This Row],[sheet]],Prg!$A$7:$F$31,6,FALSE)=Prg!$O$3),"Yes","No")</f>
        <v>No</v>
      </c>
      <c r="AB3573" s="66">
        <v>2026</v>
      </c>
      <c r="AC3573" s="72">
        <v>19</v>
      </c>
      <c r="AD3573" s="66">
        <f ca="1">IF(ISERROR(VLOOKUP(Table1[[#This Row],[item]],INDIRECT("'"&amp;Table1[[#This Row],[sheet]]&amp;"'!$A$8:$T$42"),Table1[[#This Row],[r]],FALSE)),"",VLOOKUP(Table1[[#This Row],[item]],INDIRECT("'"&amp;Table1[[#This Row],[sheet]]&amp;"'!$A$8:$T$42"),Table1[[#This Row],[r]],FALSE))</f>
        <v>0</v>
      </c>
      <c r="AE3573" s="72" t="str">
        <f>IF(VLOOKUP(Table1[[#This Row],[sheet]],Prg!$A$7:$J$31,10,FALSE)="","",VLOOKUP(Table1[[#This Row],[sheet]],Prg!$A$7:$J$31,10,FALSE)*1)</f>
        <v/>
      </c>
      <c r="AF3573" s="72">
        <f>VLOOKUP(Table1[[#This Row],[sheet]],Prg!$A$7:$J$31,5,FALSE)</f>
        <v>0</v>
      </c>
      <c r="AG3573" s="72">
        <f>ROW()</f>
        <v>3573</v>
      </c>
    </row>
    <row r="3574" spans="24:33" hidden="1" x14ac:dyDescent="0.3">
      <c r="X3574" s="66">
        <v>20</v>
      </c>
      <c r="Y3574" s="66" t="s">
        <v>483</v>
      </c>
      <c r="Z3574" s="66" t="s">
        <v>470</v>
      </c>
      <c r="AA3574" s="66" t="str">
        <f>IF(OR(VLOOKUP(Table1[[#This Row],[sheet]],Prg!$A$7:$F$31,6,FALSE)=Prg!$O$2,VLOOKUP(Table1[[#This Row],[sheet]],Prg!$A$7:$F$31,6,FALSE)=Prg!$O$3),"Yes","No")</f>
        <v>No</v>
      </c>
      <c r="AB3574" s="66">
        <v>2026</v>
      </c>
      <c r="AC3574" s="72">
        <v>19</v>
      </c>
      <c r="AD3574" s="66">
        <f ca="1">IF(ISERROR(VLOOKUP(Table1[[#This Row],[item]],INDIRECT("'"&amp;Table1[[#This Row],[sheet]]&amp;"'!$A$8:$T$42"),Table1[[#This Row],[r]],FALSE)),"",VLOOKUP(Table1[[#This Row],[item]],INDIRECT("'"&amp;Table1[[#This Row],[sheet]]&amp;"'!$A$8:$T$42"),Table1[[#This Row],[r]],FALSE))</f>
        <v>0</v>
      </c>
      <c r="AE3574" s="72" t="str">
        <f>IF(VLOOKUP(Table1[[#This Row],[sheet]],Prg!$A$7:$J$31,10,FALSE)="","",VLOOKUP(Table1[[#This Row],[sheet]],Prg!$A$7:$J$31,10,FALSE)*1)</f>
        <v/>
      </c>
      <c r="AF3574" s="72">
        <f>VLOOKUP(Table1[[#This Row],[sheet]],Prg!$A$7:$J$31,5,FALSE)</f>
        <v>0</v>
      </c>
      <c r="AG3574" s="72">
        <f>ROW()</f>
        <v>3574</v>
      </c>
    </row>
    <row r="3575" spans="24:33" hidden="1" x14ac:dyDescent="0.3">
      <c r="X3575" s="66">
        <v>20</v>
      </c>
      <c r="Y3575" s="66" t="s">
        <v>484</v>
      </c>
      <c r="Z3575" s="66" t="s">
        <v>471</v>
      </c>
      <c r="AA3575" s="66" t="str">
        <f>IF(OR(VLOOKUP(Table1[[#This Row],[sheet]],Prg!$A$7:$F$31,6,FALSE)=Prg!$O$2,VLOOKUP(Table1[[#This Row],[sheet]],Prg!$A$7:$F$31,6,FALSE)=Prg!$O$3),"Yes","No")</f>
        <v>No</v>
      </c>
      <c r="AB3575" s="66">
        <v>2026</v>
      </c>
      <c r="AC3575" s="72">
        <v>19</v>
      </c>
      <c r="AD3575" s="66">
        <f ca="1">IF(ISERROR(VLOOKUP(Table1[[#This Row],[item]],INDIRECT("'"&amp;Table1[[#This Row],[sheet]]&amp;"'!$A$8:$T$42"),Table1[[#This Row],[r]],FALSE)),"",VLOOKUP(Table1[[#This Row],[item]],INDIRECT("'"&amp;Table1[[#This Row],[sheet]]&amp;"'!$A$8:$T$42"),Table1[[#This Row],[r]],FALSE))</f>
        <v>0</v>
      </c>
      <c r="AE3575" s="72" t="str">
        <f>IF(VLOOKUP(Table1[[#This Row],[sheet]],Prg!$A$7:$J$31,10,FALSE)="","",VLOOKUP(Table1[[#This Row],[sheet]],Prg!$A$7:$J$31,10,FALSE)*1)</f>
        <v/>
      </c>
      <c r="AF3575" s="72">
        <f>VLOOKUP(Table1[[#This Row],[sheet]],Prg!$A$7:$J$31,5,FALSE)</f>
        <v>0</v>
      </c>
      <c r="AG3575" s="72">
        <f>ROW()</f>
        <v>3575</v>
      </c>
    </row>
    <row r="3576" spans="24:33" hidden="1" x14ac:dyDescent="0.3">
      <c r="X3576" s="66">
        <v>20</v>
      </c>
      <c r="Y3576" s="66" t="s">
        <v>485</v>
      </c>
      <c r="Z3576" s="66" t="s">
        <v>472</v>
      </c>
      <c r="AA3576" s="66" t="str">
        <f>IF(OR(VLOOKUP(Table1[[#This Row],[sheet]],Prg!$A$7:$F$31,6,FALSE)=Prg!$O$2,VLOOKUP(Table1[[#This Row],[sheet]],Prg!$A$7:$F$31,6,FALSE)=Prg!$O$3),"Yes","No")</f>
        <v>No</v>
      </c>
      <c r="AB3576" s="66">
        <v>2026</v>
      </c>
      <c r="AC3576" s="72">
        <v>19</v>
      </c>
      <c r="AD3576" s="66">
        <f ca="1">IF(ISERROR(VLOOKUP(Table1[[#This Row],[item]],INDIRECT("'"&amp;Table1[[#This Row],[sheet]]&amp;"'!$A$8:$T$42"),Table1[[#This Row],[r]],FALSE)),"",VLOOKUP(Table1[[#This Row],[item]],INDIRECT("'"&amp;Table1[[#This Row],[sheet]]&amp;"'!$A$8:$T$42"),Table1[[#This Row],[r]],FALSE))</f>
        <v>0</v>
      </c>
      <c r="AE3576" s="72" t="str">
        <f>IF(VLOOKUP(Table1[[#This Row],[sheet]],Prg!$A$7:$J$31,10,FALSE)="","",VLOOKUP(Table1[[#This Row],[sheet]],Prg!$A$7:$J$31,10,FALSE)*1)</f>
        <v/>
      </c>
      <c r="AF3576" s="72">
        <f>VLOOKUP(Table1[[#This Row],[sheet]],Prg!$A$7:$J$31,5,FALSE)</f>
        <v>0</v>
      </c>
      <c r="AG3576" s="72">
        <f>ROW()</f>
        <v>3576</v>
      </c>
    </row>
    <row r="3577" spans="24:33" hidden="1" x14ac:dyDescent="0.3">
      <c r="X3577" s="66">
        <v>20</v>
      </c>
      <c r="Y3577" s="66" t="s">
        <v>486</v>
      </c>
      <c r="Z3577" s="66" t="s">
        <v>31</v>
      </c>
      <c r="AA3577" s="66" t="str">
        <f>IF(OR(VLOOKUP(Table1[[#This Row],[sheet]],Prg!$A$7:$F$31,6,FALSE)=Prg!$O$2,VLOOKUP(Table1[[#This Row],[sheet]],Prg!$A$7:$F$31,6,FALSE)=Prg!$O$3),"Yes","No")</f>
        <v>No</v>
      </c>
      <c r="AB3577" s="66">
        <v>2026</v>
      </c>
      <c r="AC3577" s="72">
        <v>19</v>
      </c>
      <c r="AD3577" s="66">
        <f ca="1">IF(ISERROR(VLOOKUP(Table1[[#This Row],[item]],INDIRECT("'"&amp;Table1[[#This Row],[sheet]]&amp;"'!$A$8:$T$42"),Table1[[#This Row],[r]],FALSE)),"",VLOOKUP(Table1[[#This Row],[item]],INDIRECT("'"&amp;Table1[[#This Row],[sheet]]&amp;"'!$A$8:$T$42"),Table1[[#This Row],[r]],FALSE))</f>
        <v>0</v>
      </c>
      <c r="AE3577" s="72" t="str">
        <f>IF(VLOOKUP(Table1[[#This Row],[sheet]],Prg!$A$7:$J$31,10,FALSE)="","",VLOOKUP(Table1[[#This Row],[sheet]],Prg!$A$7:$J$31,10,FALSE)*1)</f>
        <v/>
      </c>
      <c r="AF3577" s="72">
        <f>VLOOKUP(Table1[[#This Row],[sheet]],Prg!$A$7:$J$31,5,FALSE)</f>
        <v>0</v>
      </c>
      <c r="AG3577" s="72">
        <f>ROW()</f>
        <v>3577</v>
      </c>
    </row>
    <row r="3578" spans="24:33" hidden="1" x14ac:dyDescent="0.3">
      <c r="X3578" s="66">
        <v>20</v>
      </c>
      <c r="Y3578" s="70" t="s">
        <v>487</v>
      </c>
      <c r="Z3578" s="70" t="s">
        <v>12</v>
      </c>
      <c r="AA3578" s="70" t="str">
        <f>IF(OR(VLOOKUP(Table1[[#This Row],[sheet]],Prg!$A$7:$F$31,6,FALSE)=Prg!$O$2,VLOOKUP(Table1[[#This Row],[sheet]],Prg!$A$7:$F$31,6,FALSE)=Prg!$O$3),"Yes","No")</f>
        <v>No</v>
      </c>
      <c r="AB3578" s="70" t="s">
        <v>2</v>
      </c>
      <c r="AC3578" s="72">
        <v>20</v>
      </c>
      <c r="AD3578" s="66">
        <f ca="1">IF(ISERROR(VLOOKUP(Table1[[#This Row],[item]],INDIRECT("'"&amp;Table1[[#This Row],[sheet]]&amp;"'!$A$8:$T$42"),Table1[[#This Row],[r]],FALSE)),"",VLOOKUP(Table1[[#This Row],[item]],INDIRECT("'"&amp;Table1[[#This Row],[sheet]]&amp;"'!$A$8:$T$42"),Table1[[#This Row],[r]],FALSE))</f>
        <v>0</v>
      </c>
      <c r="AE3578" s="72" t="str">
        <f>IF(VLOOKUP(Table1[[#This Row],[sheet]],Prg!$A$7:$J$31,10,FALSE)="","",VLOOKUP(Table1[[#This Row],[sheet]],Prg!$A$7:$J$31,10,FALSE)*1)</f>
        <v/>
      </c>
      <c r="AF3578" s="72">
        <f>VLOOKUP(Table1[[#This Row],[sheet]],Prg!$A$7:$J$31,5,FALSE)</f>
        <v>0</v>
      </c>
      <c r="AG3578" s="72">
        <f>ROW()</f>
        <v>3578</v>
      </c>
    </row>
    <row r="3579" spans="24:33" hidden="1" x14ac:dyDescent="0.3">
      <c r="X3579" s="66">
        <v>20</v>
      </c>
      <c r="Y3579" s="66" t="s">
        <v>488</v>
      </c>
      <c r="Z3579" s="66" t="s">
        <v>13</v>
      </c>
      <c r="AA3579" s="66" t="str">
        <f>IF(OR(VLOOKUP(Table1[[#This Row],[sheet]],Prg!$A$7:$F$31,6,FALSE)=Prg!$O$2,VLOOKUP(Table1[[#This Row],[sheet]],Prg!$A$7:$F$31,6,FALSE)=Prg!$O$3),"Yes","No")</f>
        <v>No</v>
      </c>
      <c r="AB3579" s="66" t="s">
        <v>2</v>
      </c>
      <c r="AC3579" s="72">
        <v>20</v>
      </c>
      <c r="AD3579" s="66">
        <f ca="1">IF(ISERROR(VLOOKUP(Table1[[#This Row],[item]],INDIRECT("'"&amp;Table1[[#This Row],[sheet]]&amp;"'!$A$8:$T$42"),Table1[[#This Row],[r]],FALSE)),"",VLOOKUP(Table1[[#This Row],[item]],INDIRECT("'"&amp;Table1[[#This Row],[sheet]]&amp;"'!$A$8:$T$42"),Table1[[#This Row],[r]],FALSE))</f>
        <v>0</v>
      </c>
      <c r="AE3579" s="72" t="str">
        <f>IF(VLOOKUP(Table1[[#This Row],[sheet]],Prg!$A$7:$J$31,10,FALSE)="","",VLOOKUP(Table1[[#This Row],[sheet]],Prg!$A$7:$J$31,10,FALSE)*1)</f>
        <v/>
      </c>
      <c r="AF3579" s="72">
        <f>VLOOKUP(Table1[[#This Row],[sheet]],Prg!$A$7:$J$31,5,FALSE)</f>
        <v>0</v>
      </c>
      <c r="AG3579" s="72">
        <f>ROW()</f>
        <v>3579</v>
      </c>
    </row>
    <row r="3580" spans="24:33" hidden="1" x14ac:dyDescent="0.3">
      <c r="X3580" s="66">
        <v>20</v>
      </c>
      <c r="Y3580" s="66" t="s">
        <v>489</v>
      </c>
      <c r="Z3580" s="66" t="s">
        <v>14</v>
      </c>
      <c r="AA3580" s="66" t="str">
        <f>IF(OR(VLOOKUP(Table1[[#This Row],[sheet]],Prg!$A$7:$F$31,6,FALSE)=Prg!$O$2,VLOOKUP(Table1[[#This Row],[sheet]],Prg!$A$7:$F$31,6,FALSE)=Prg!$O$3),"Yes","No")</f>
        <v>No</v>
      </c>
      <c r="AB3580" s="66" t="s">
        <v>2</v>
      </c>
      <c r="AC3580" s="72">
        <v>20</v>
      </c>
      <c r="AD3580" s="66">
        <f ca="1">IF(ISERROR(VLOOKUP(Table1[[#This Row],[item]],INDIRECT("'"&amp;Table1[[#This Row],[sheet]]&amp;"'!$A$8:$T$42"),Table1[[#This Row],[r]],FALSE)),"",VLOOKUP(Table1[[#This Row],[item]],INDIRECT("'"&amp;Table1[[#This Row],[sheet]]&amp;"'!$A$8:$T$42"),Table1[[#This Row],[r]],FALSE))</f>
        <v>0</v>
      </c>
      <c r="AE3580" s="72" t="str">
        <f>IF(VLOOKUP(Table1[[#This Row],[sheet]],Prg!$A$7:$J$31,10,FALSE)="","",VLOOKUP(Table1[[#This Row],[sheet]],Prg!$A$7:$J$31,10,FALSE)*1)</f>
        <v/>
      </c>
      <c r="AF3580" s="72">
        <f>VLOOKUP(Table1[[#This Row],[sheet]],Prg!$A$7:$J$31,5,FALSE)</f>
        <v>0</v>
      </c>
      <c r="AG3580" s="72">
        <f>ROW()</f>
        <v>3580</v>
      </c>
    </row>
    <row r="3581" spans="24:33" hidden="1" x14ac:dyDescent="0.3">
      <c r="X3581" s="66">
        <v>20</v>
      </c>
      <c r="Y3581" s="66" t="s">
        <v>490</v>
      </c>
      <c r="Z3581" s="66" t="s">
        <v>464</v>
      </c>
      <c r="AA3581" s="66" t="str">
        <f>IF(OR(VLOOKUP(Table1[[#This Row],[sheet]],Prg!$A$7:$F$31,6,FALSE)=Prg!$O$2,VLOOKUP(Table1[[#This Row],[sheet]],Prg!$A$7:$F$31,6,FALSE)=Prg!$O$3),"Yes","No")</f>
        <v>No</v>
      </c>
      <c r="AB3581" s="66" t="s">
        <v>2</v>
      </c>
      <c r="AC3581" s="72">
        <v>20</v>
      </c>
      <c r="AD3581" s="66">
        <f ca="1">IF(ISERROR(VLOOKUP(Table1[[#This Row],[item]],INDIRECT("'"&amp;Table1[[#This Row],[sheet]]&amp;"'!$A$8:$T$42"),Table1[[#This Row],[r]],FALSE)),"",VLOOKUP(Table1[[#This Row],[item]],INDIRECT("'"&amp;Table1[[#This Row],[sheet]]&amp;"'!$A$8:$T$42"),Table1[[#This Row],[r]],FALSE))</f>
        <v>0</v>
      </c>
      <c r="AE3581" s="72" t="str">
        <f>IF(VLOOKUP(Table1[[#This Row],[sheet]],Prg!$A$7:$J$31,10,FALSE)="","",VLOOKUP(Table1[[#This Row],[sheet]],Prg!$A$7:$J$31,10,FALSE)*1)</f>
        <v/>
      </c>
      <c r="AF3581" s="72">
        <f>VLOOKUP(Table1[[#This Row],[sheet]],Prg!$A$7:$J$31,5,FALSE)</f>
        <v>0</v>
      </c>
      <c r="AG3581" s="72">
        <f>ROW()</f>
        <v>3581</v>
      </c>
    </row>
    <row r="3582" spans="24:33" hidden="1" x14ac:dyDescent="0.3">
      <c r="X3582" s="66">
        <v>20</v>
      </c>
      <c r="Y3582" s="66" t="s">
        <v>491</v>
      </c>
      <c r="Z3582" s="66" t="s">
        <v>15</v>
      </c>
      <c r="AA3582" s="66" t="str">
        <f>IF(OR(VLOOKUP(Table1[[#This Row],[sheet]],Prg!$A$7:$F$31,6,FALSE)=Prg!$O$2,VLOOKUP(Table1[[#This Row],[sheet]],Prg!$A$7:$F$31,6,FALSE)=Prg!$O$3),"Yes","No")</f>
        <v>No</v>
      </c>
      <c r="AB3582" s="66" t="s">
        <v>2</v>
      </c>
      <c r="AC3582" s="72">
        <v>20</v>
      </c>
      <c r="AD3582" s="66">
        <f ca="1">IF(ISERROR(VLOOKUP(Table1[[#This Row],[item]],INDIRECT("'"&amp;Table1[[#This Row],[sheet]]&amp;"'!$A$8:$T$42"),Table1[[#This Row],[r]],FALSE)),"",VLOOKUP(Table1[[#This Row],[item]],INDIRECT("'"&amp;Table1[[#This Row],[sheet]]&amp;"'!$A$8:$T$42"),Table1[[#This Row],[r]],FALSE))</f>
        <v>0</v>
      </c>
      <c r="AE3582" s="72" t="str">
        <f>IF(VLOOKUP(Table1[[#This Row],[sheet]],Prg!$A$7:$J$31,10,FALSE)="","",VLOOKUP(Table1[[#This Row],[sheet]],Prg!$A$7:$J$31,10,FALSE)*1)</f>
        <v/>
      </c>
      <c r="AF3582" s="72">
        <f>VLOOKUP(Table1[[#This Row],[sheet]],Prg!$A$7:$J$31,5,FALSE)</f>
        <v>0</v>
      </c>
      <c r="AG3582" s="72">
        <f>ROW()</f>
        <v>3582</v>
      </c>
    </row>
    <row r="3583" spans="24:33" hidden="1" x14ac:dyDescent="0.3">
      <c r="X3583" s="66">
        <v>20</v>
      </c>
      <c r="Y3583" s="66" t="s">
        <v>492</v>
      </c>
      <c r="Z3583" s="66" t="s">
        <v>16</v>
      </c>
      <c r="AA3583" s="66" t="str">
        <f>IF(OR(VLOOKUP(Table1[[#This Row],[sheet]],Prg!$A$7:$F$31,6,FALSE)=Prg!$O$2,VLOOKUP(Table1[[#This Row],[sheet]],Prg!$A$7:$F$31,6,FALSE)=Prg!$O$3),"Yes","No")</f>
        <v>No</v>
      </c>
      <c r="AB3583" s="66" t="s">
        <v>2</v>
      </c>
      <c r="AC3583" s="72">
        <v>20</v>
      </c>
      <c r="AD3583" s="66">
        <f ca="1">IF(ISERROR(VLOOKUP(Table1[[#This Row],[item]],INDIRECT("'"&amp;Table1[[#This Row],[sheet]]&amp;"'!$A$8:$T$42"),Table1[[#This Row],[r]],FALSE)),"",VLOOKUP(Table1[[#This Row],[item]],INDIRECT("'"&amp;Table1[[#This Row],[sheet]]&amp;"'!$A$8:$T$42"),Table1[[#This Row],[r]],FALSE))</f>
        <v>0</v>
      </c>
      <c r="AE3583" s="72" t="str">
        <f>IF(VLOOKUP(Table1[[#This Row],[sheet]],Prg!$A$7:$J$31,10,FALSE)="","",VLOOKUP(Table1[[#This Row],[sheet]],Prg!$A$7:$J$31,10,FALSE)*1)</f>
        <v/>
      </c>
      <c r="AF3583" s="72">
        <f>VLOOKUP(Table1[[#This Row],[sheet]],Prg!$A$7:$J$31,5,FALSE)</f>
        <v>0</v>
      </c>
      <c r="AG3583" s="72">
        <f>ROW()</f>
        <v>3583</v>
      </c>
    </row>
    <row r="3584" spans="24:33" hidden="1" x14ac:dyDescent="0.3">
      <c r="X3584" s="66">
        <v>20</v>
      </c>
      <c r="Y3584" s="66" t="s">
        <v>493</v>
      </c>
      <c r="Z3584" s="66" t="s">
        <v>17</v>
      </c>
      <c r="AA3584" s="66" t="str">
        <f>IF(OR(VLOOKUP(Table1[[#This Row],[sheet]],Prg!$A$7:$F$31,6,FALSE)=Prg!$O$2,VLOOKUP(Table1[[#This Row],[sheet]],Prg!$A$7:$F$31,6,FALSE)=Prg!$O$3),"Yes","No")</f>
        <v>No</v>
      </c>
      <c r="AB3584" s="66" t="s">
        <v>2</v>
      </c>
      <c r="AC3584" s="72">
        <v>20</v>
      </c>
      <c r="AD3584" s="66">
        <f ca="1">IF(ISERROR(VLOOKUP(Table1[[#This Row],[item]],INDIRECT("'"&amp;Table1[[#This Row],[sheet]]&amp;"'!$A$8:$T$42"),Table1[[#This Row],[r]],FALSE)),"",VLOOKUP(Table1[[#This Row],[item]],INDIRECT("'"&amp;Table1[[#This Row],[sheet]]&amp;"'!$A$8:$T$42"),Table1[[#This Row],[r]],FALSE))</f>
        <v>0</v>
      </c>
      <c r="AE3584" s="72" t="str">
        <f>IF(VLOOKUP(Table1[[#This Row],[sheet]],Prg!$A$7:$J$31,10,FALSE)="","",VLOOKUP(Table1[[#This Row],[sheet]],Prg!$A$7:$J$31,10,FALSE)*1)</f>
        <v/>
      </c>
      <c r="AF3584" s="72">
        <f>VLOOKUP(Table1[[#This Row],[sheet]],Prg!$A$7:$J$31,5,FALSE)</f>
        <v>0</v>
      </c>
      <c r="AG3584" s="72">
        <f>ROW()</f>
        <v>3584</v>
      </c>
    </row>
    <row r="3585" spans="24:33" hidden="1" x14ac:dyDescent="0.3">
      <c r="X3585" s="66">
        <v>20</v>
      </c>
      <c r="Y3585" s="66" t="s">
        <v>494</v>
      </c>
      <c r="Z3585" s="66" t="s">
        <v>465</v>
      </c>
      <c r="AA3585" s="66" t="str">
        <f>IF(OR(VLOOKUP(Table1[[#This Row],[sheet]],Prg!$A$7:$F$31,6,FALSE)=Prg!$O$2,VLOOKUP(Table1[[#This Row],[sheet]],Prg!$A$7:$F$31,6,FALSE)=Prg!$O$3),"Yes","No")</f>
        <v>No</v>
      </c>
      <c r="AB3585" s="66" t="s">
        <v>2</v>
      </c>
      <c r="AC3585" s="72">
        <v>20</v>
      </c>
      <c r="AD3585" s="66">
        <f ca="1">IF(ISERROR(VLOOKUP(Table1[[#This Row],[item]],INDIRECT("'"&amp;Table1[[#This Row],[sheet]]&amp;"'!$A$8:$T$42"),Table1[[#This Row],[r]],FALSE)),"",VLOOKUP(Table1[[#This Row],[item]],INDIRECT("'"&amp;Table1[[#This Row],[sheet]]&amp;"'!$A$8:$T$42"),Table1[[#This Row],[r]],FALSE))</f>
        <v>0</v>
      </c>
      <c r="AE3585" s="72" t="str">
        <f>IF(VLOOKUP(Table1[[#This Row],[sheet]],Prg!$A$7:$J$31,10,FALSE)="","",VLOOKUP(Table1[[#This Row],[sheet]],Prg!$A$7:$J$31,10,FALSE)*1)</f>
        <v/>
      </c>
      <c r="AF3585" s="72">
        <f>VLOOKUP(Table1[[#This Row],[sheet]],Prg!$A$7:$J$31,5,FALSE)</f>
        <v>0</v>
      </c>
      <c r="AG3585" s="72">
        <f>ROW()</f>
        <v>3585</v>
      </c>
    </row>
    <row r="3586" spans="24:33" hidden="1" x14ac:dyDescent="0.3">
      <c r="X3586" s="66">
        <v>20</v>
      </c>
      <c r="Y3586" s="66" t="s">
        <v>495</v>
      </c>
      <c r="Z3586" s="66" t="s">
        <v>18</v>
      </c>
      <c r="AA3586" s="66" t="str">
        <f>IF(OR(VLOOKUP(Table1[[#This Row],[sheet]],Prg!$A$7:$F$31,6,FALSE)=Prg!$O$2,VLOOKUP(Table1[[#This Row],[sheet]],Prg!$A$7:$F$31,6,FALSE)=Prg!$O$3),"Yes","No")</f>
        <v>No</v>
      </c>
      <c r="AB3586" s="66" t="s">
        <v>2</v>
      </c>
      <c r="AC3586" s="72">
        <v>20</v>
      </c>
      <c r="AD3586" s="66">
        <f ca="1">IF(ISERROR(VLOOKUP(Table1[[#This Row],[item]],INDIRECT("'"&amp;Table1[[#This Row],[sheet]]&amp;"'!$A$8:$T$42"),Table1[[#This Row],[r]],FALSE)),"",VLOOKUP(Table1[[#This Row],[item]],INDIRECT("'"&amp;Table1[[#This Row],[sheet]]&amp;"'!$A$8:$T$42"),Table1[[#This Row],[r]],FALSE))</f>
        <v>0</v>
      </c>
      <c r="AE3586" s="72" t="str">
        <f>IF(VLOOKUP(Table1[[#This Row],[sheet]],Prg!$A$7:$J$31,10,FALSE)="","",VLOOKUP(Table1[[#This Row],[sheet]],Prg!$A$7:$J$31,10,FALSE)*1)</f>
        <v/>
      </c>
      <c r="AF3586" s="72">
        <f>VLOOKUP(Table1[[#This Row],[sheet]],Prg!$A$7:$J$31,5,FALSE)</f>
        <v>0</v>
      </c>
      <c r="AG3586" s="72">
        <f>ROW()</f>
        <v>3586</v>
      </c>
    </row>
    <row r="3587" spans="24:33" hidden="1" x14ac:dyDescent="0.3">
      <c r="X3587" s="66">
        <v>20</v>
      </c>
      <c r="Y3587" s="66" t="s">
        <v>496</v>
      </c>
      <c r="Z3587" s="66" t="s">
        <v>19</v>
      </c>
      <c r="AA3587" s="66" t="str">
        <f>IF(OR(VLOOKUP(Table1[[#This Row],[sheet]],Prg!$A$7:$F$31,6,FALSE)=Prg!$O$2,VLOOKUP(Table1[[#This Row],[sheet]],Prg!$A$7:$F$31,6,FALSE)=Prg!$O$3),"Yes","No")</f>
        <v>No</v>
      </c>
      <c r="AB3587" s="66" t="s">
        <v>2</v>
      </c>
      <c r="AC3587" s="72">
        <v>20</v>
      </c>
      <c r="AD3587" s="66">
        <f ca="1">IF(ISERROR(VLOOKUP(Table1[[#This Row],[item]],INDIRECT("'"&amp;Table1[[#This Row],[sheet]]&amp;"'!$A$8:$T$42"),Table1[[#This Row],[r]],FALSE)),"",VLOOKUP(Table1[[#This Row],[item]],INDIRECT("'"&amp;Table1[[#This Row],[sheet]]&amp;"'!$A$8:$T$42"),Table1[[#This Row],[r]],FALSE))</f>
        <v>0</v>
      </c>
      <c r="AE3587" s="72" t="str">
        <f>IF(VLOOKUP(Table1[[#This Row],[sheet]],Prg!$A$7:$J$31,10,FALSE)="","",VLOOKUP(Table1[[#This Row],[sheet]],Prg!$A$7:$J$31,10,FALSE)*1)</f>
        <v/>
      </c>
      <c r="AF3587" s="72">
        <f>VLOOKUP(Table1[[#This Row],[sheet]],Prg!$A$7:$J$31,5,FALSE)</f>
        <v>0</v>
      </c>
      <c r="AG3587" s="72">
        <f>ROW()</f>
        <v>3587</v>
      </c>
    </row>
    <row r="3588" spans="24:33" hidden="1" x14ac:dyDescent="0.3">
      <c r="X3588" s="66">
        <v>20</v>
      </c>
      <c r="Y3588" s="66" t="s">
        <v>497</v>
      </c>
      <c r="Z3588" s="66" t="s">
        <v>20</v>
      </c>
      <c r="AA3588" s="66" t="str">
        <f>IF(OR(VLOOKUP(Table1[[#This Row],[sheet]],Prg!$A$7:$F$31,6,FALSE)=Prg!$O$2,VLOOKUP(Table1[[#This Row],[sheet]],Prg!$A$7:$F$31,6,FALSE)=Prg!$O$3),"Yes","No")</f>
        <v>No</v>
      </c>
      <c r="AB3588" s="66" t="s">
        <v>2</v>
      </c>
      <c r="AC3588" s="72">
        <v>20</v>
      </c>
      <c r="AD3588" s="66">
        <f ca="1">IF(ISERROR(VLOOKUP(Table1[[#This Row],[item]],INDIRECT("'"&amp;Table1[[#This Row],[sheet]]&amp;"'!$A$8:$T$42"),Table1[[#This Row],[r]],FALSE)),"",VLOOKUP(Table1[[#This Row],[item]],INDIRECT("'"&amp;Table1[[#This Row],[sheet]]&amp;"'!$A$8:$T$42"),Table1[[#This Row],[r]],FALSE))</f>
        <v>0</v>
      </c>
      <c r="AE3588" s="72" t="str">
        <f>IF(VLOOKUP(Table1[[#This Row],[sheet]],Prg!$A$7:$J$31,10,FALSE)="","",VLOOKUP(Table1[[#This Row],[sheet]],Prg!$A$7:$J$31,10,FALSE)*1)</f>
        <v/>
      </c>
      <c r="AF3588" s="72">
        <f>VLOOKUP(Table1[[#This Row],[sheet]],Prg!$A$7:$J$31,5,FALSE)</f>
        <v>0</v>
      </c>
      <c r="AG3588" s="72">
        <f>ROW()</f>
        <v>3588</v>
      </c>
    </row>
    <row r="3589" spans="24:33" hidden="1" x14ac:dyDescent="0.3">
      <c r="X3589" s="66">
        <v>20</v>
      </c>
      <c r="Y3589" s="66" t="s">
        <v>498</v>
      </c>
      <c r="Z3589" s="66" t="s">
        <v>466</v>
      </c>
      <c r="AA3589" s="66" t="str">
        <f>IF(OR(VLOOKUP(Table1[[#This Row],[sheet]],Prg!$A$7:$F$31,6,FALSE)=Prg!$O$2,VLOOKUP(Table1[[#This Row],[sheet]],Prg!$A$7:$F$31,6,FALSE)=Prg!$O$3),"Yes","No")</f>
        <v>No</v>
      </c>
      <c r="AB3589" s="66" t="s">
        <v>2</v>
      </c>
      <c r="AC3589" s="72">
        <v>20</v>
      </c>
      <c r="AD3589" s="66">
        <f ca="1">IF(ISERROR(VLOOKUP(Table1[[#This Row],[item]],INDIRECT("'"&amp;Table1[[#This Row],[sheet]]&amp;"'!$A$8:$T$42"),Table1[[#This Row],[r]],FALSE)),"",VLOOKUP(Table1[[#This Row],[item]],INDIRECT("'"&amp;Table1[[#This Row],[sheet]]&amp;"'!$A$8:$T$42"),Table1[[#This Row],[r]],FALSE))</f>
        <v>0</v>
      </c>
      <c r="AE3589" s="72" t="str">
        <f>IF(VLOOKUP(Table1[[#This Row],[sheet]],Prg!$A$7:$J$31,10,FALSE)="","",VLOOKUP(Table1[[#This Row],[sheet]],Prg!$A$7:$J$31,10,FALSE)*1)</f>
        <v/>
      </c>
      <c r="AF3589" s="72">
        <f>VLOOKUP(Table1[[#This Row],[sheet]],Prg!$A$7:$J$31,5,FALSE)</f>
        <v>0</v>
      </c>
      <c r="AG3589" s="72">
        <f>ROW()</f>
        <v>3589</v>
      </c>
    </row>
    <row r="3590" spans="24:33" hidden="1" x14ac:dyDescent="0.3">
      <c r="X3590" s="66">
        <v>20</v>
      </c>
      <c r="Y3590" s="66" t="s">
        <v>499</v>
      </c>
      <c r="Z3590" s="66" t="s">
        <v>21</v>
      </c>
      <c r="AA3590" s="66" t="str">
        <f>IF(OR(VLOOKUP(Table1[[#This Row],[sheet]],Prg!$A$7:$F$31,6,FALSE)=Prg!$O$2,VLOOKUP(Table1[[#This Row],[sheet]],Prg!$A$7:$F$31,6,FALSE)=Prg!$O$3),"Yes","No")</f>
        <v>No</v>
      </c>
      <c r="AB3590" s="66" t="s">
        <v>2</v>
      </c>
      <c r="AC3590" s="72">
        <v>20</v>
      </c>
      <c r="AD3590" s="66">
        <f ca="1">IF(ISERROR(VLOOKUP(Table1[[#This Row],[item]],INDIRECT("'"&amp;Table1[[#This Row],[sheet]]&amp;"'!$A$8:$T$42"),Table1[[#This Row],[r]],FALSE)),"",VLOOKUP(Table1[[#This Row],[item]],INDIRECT("'"&amp;Table1[[#This Row],[sheet]]&amp;"'!$A$8:$T$42"),Table1[[#This Row],[r]],FALSE))</f>
        <v>0</v>
      </c>
      <c r="AE3590" s="72" t="str">
        <f>IF(VLOOKUP(Table1[[#This Row],[sheet]],Prg!$A$7:$J$31,10,FALSE)="","",VLOOKUP(Table1[[#This Row],[sheet]],Prg!$A$7:$J$31,10,FALSE)*1)</f>
        <v/>
      </c>
      <c r="AF3590" s="72">
        <f>VLOOKUP(Table1[[#This Row],[sheet]],Prg!$A$7:$J$31,5,FALSE)</f>
        <v>0</v>
      </c>
      <c r="AG3590" s="72">
        <f>ROW()</f>
        <v>3590</v>
      </c>
    </row>
    <row r="3591" spans="24:33" hidden="1" x14ac:dyDescent="0.3">
      <c r="X3591" s="66">
        <v>20</v>
      </c>
      <c r="Y3591" s="66" t="s">
        <v>500</v>
      </c>
      <c r="Z3591" s="66" t="s">
        <v>22</v>
      </c>
      <c r="AA3591" s="66" t="str">
        <f>IF(OR(VLOOKUP(Table1[[#This Row],[sheet]],Prg!$A$7:$F$31,6,FALSE)=Prg!$O$2,VLOOKUP(Table1[[#This Row],[sheet]],Prg!$A$7:$F$31,6,FALSE)=Prg!$O$3),"Yes","No")</f>
        <v>No</v>
      </c>
      <c r="AB3591" s="66" t="s">
        <v>2</v>
      </c>
      <c r="AC3591" s="72">
        <v>20</v>
      </c>
      <c r="AD3591" s="66">
        <f ca="1">IF(ISERROR(VLOOKUP(Table1[[#This Row],[item]],INDIRECT("'"&amp;Table1[[#This Row],[sheet]]&amp;"'!$A$8:$T$42"),Table1[[#This Row],[r]],FALSE)),"",VLOOKUP(Table1[[#This Row],[item]],INDIRECT("'"&amp;Table1[[#This Row],[sheet]]&amp;"'!$A$8:$T$42"),Table1[[#This Row],[r]],FALSE))</f>
        <v>0</v>
      </c>
      <c r="AE3591" s="72" t="str">
        <f>IF(VLOOKUP(Table1[[#This Row],[sheet]],Prg!$A$7:$J$31,10,FALSE)="","",VLOOKUP(Table1[[#This Row],[sheet]],Prg!$A$7:$J$31,10,FALSE)*1)</f>
        <v/>
      </c>
      <c r="AF3591" s="72">
        <f>VLOOKUP(Table1[[#This Row],[sheet]],Prg!$A$7:$J$31,5,FALSE)</f>
        <v>0</v>
      </c>
      <c r="AG3591" s="72">
        <f>ROW()</f>
        <v>3591</v>
      </c>
    </row>
    <row r="3592" spans="24:33" hidden="1" x14ac:dyDescent="0.3">
      <c r="X3592" s="66">
        <v>20</v>
      </c>
      <c r="Y3592" s="66" t="s">
        <v>501</v>
      </c>
      <c r="Z3592" s="66" t="s">
        <v>23</v>
      </c>
      <c r="AA3592" s="66" t="str">
        <f>IF(OR(VLOOKUP(Table1[[#This Row],[sheet]],Prg!$A$7:$F$31,6,FALSE)=Prg!$O$2,VLOOKUP(Table1[[#This Row],[sheet]],Prg!$A$7:$F$31,6,FALSE)=Prg!$O$3),"Yes","No")</f>
        <v>No</v>
      </c>
      <c r="AB3592" s="66" t="s">
        <v>2</v>
      </c>
      <c r="AC3592" s="72">
        <v>20</v>
      </c>
      <c r="AD3592" s="66">
        <f ca="1">IF(ISERROR(VLOOKUP(Table1[[#This Row],[item]],INDIRECT("'"&amp;Table1[[#This Row],[sheet]]&amp;"'!$A$8:$T$42"),Table1[[#This Row],[r]],FALSE)),"",VLOOKUP(Table1[[#This Row],[item]],INDIRECT("'"&amp;Table1[[#This Row],[sheet]]&amp;"'!$A$8:$T$42"),Table1[[#This Row],[r]],FALSE))</f>
        <v>0</v>
      </c>
      <c r="AE3592" s="72" t="str">
        <f>IF(VLOOKUP(Table1[[#This Row],[sheet]],Prg!$A$7:$J$31,10,FALSE)="","",VLOOKUP(Table1[[#This Row],[sheet]],Prg!$A$7:$J$31,10,FALSE)*1)</f>
        <v/>
      </c>
      <c r="AF3592" s="72">
        <f>VLOOKUP(Table1[[#This Row],[sheet]],Prg!$A$7:$J$31,5,FALSE)</f>
        <v>0</v>
      </c>
      <c r="AG3592" s="72">
        <f>ROW()</f>
        <v>3592</v>
      </c>
    </row>
    <row r="3593" spans="24:33" hidden="1" x14ac:dyDescent="0.3">
      <c r="X3593" s="66">
        <v>20</v>
      </c>
      <c r="Y3593" s="66" t="s">
        <v>502</v>
      </c>
      <c r="Z3593" s="66" t="s">
        <v>467</v>
      </c>
      <c r="AA3593" s="66" t="str">
        <f>IF(OR(VLOOKUP(Table1[[#This Row],[sheet]],Prg!$A$7:$F$31,6,FALSE)=Prg!$O$2,VLOOKUP(Table1[[#This Row],[sheet]],Prg!$A$7:$F$31,6,FALSE)=Prg!$O$3),"Yes","No")</f>
        <v>No</v>
      </c>
      <c r="AB3593" s="66" t="s">
        <v>2</v>
      </c>
      <c r="AC3593" s="72">
        <v>20</v>
      </c>
      <c r="AD3593" s="66">
        <f ca="1">IF(ISERROR(VLOOKUP(Table1[[#This Row],[item]],INDIRECT("'"&amp;Table1[[#This Row],[sheet]]&amp;"'!$A$8:$T$42"),Table1[[#This Row],[r]],FALSE)),"",VLOOKUP(Table1[[#This Row],[item]],INDIRECT("'"&amp;Table1[[#This Row],[sheet]]&amp;"'!$A$8:$T$42"),Table1[[#This Row],[r]],FALSE))</f>
        <v>0</v>
      </c>
      <c r="AE3593" s="72" t="str">
        <f>IF(VLOOKUP(Table1[[#This Row],[sheet]],Prg!$A$7:$J$31,10,FALSE)="","",VLOOKUP(Table1[[#This Row],[sheet]],Prg!$A$7:$J$31,10,FALSE)*1)</f>
        <v/>
      </c>
      <c r="AF3593" s="72">
        <f>VLOOKUP(Table1[[#This Row],[sheet]],Prg!$A$7:$J$31,5,FALSE)</f>
        <v>0</v>
      </c>
      <c r="AG3593" s="72">
        <f>ROW()</f>
        <v>3593</v>
      </c>
    </row>
    <row r="3594" spans="24:33" hidden="1" x14ac:dyDescent="0.3">
      <c r="X3594" s="66">
        <v>20</v>
      </c>
      <c r="Y3594" s="66" t="s">
        <v>473</v>
      </c>
      <c r="Z3594" s="66" t="s">
        <v>1</v>
      </c>
      <c r="AA3594" s="66" t="str">
        <f>IF(OR(VLOOKUP(Table1[[#This Row],[sheet]],Prg!$A$7:$F$31,6,FALSE)=Prg!$O$2,VLOOKUP(Table1[[#This Row],[sheet]],Prg!$A$7:$F$31,6,FALSE)=Prg!$O$3),"Yes","No")</f>
        <v>No</v>
      </c>
      <c r="AB3594" s="66" t="s">
        <v>2</v>
      </c>
      <c r="AC3594" s="72">
        <v>20</v>
      </c>
      <c r="AD3594" s="66">
        <f ca="1">IF(ISERROR(VLOOKUP(Table1[[#This Row],[item]],INDIRECT("'"&amp;Table1[[#This Row],[sheet]]&amp;"'!$A$8:$T$42"),Table1[[#This Row],[r]],FALSE)),"",VLOOKUP(Table1[[#This Row],[item]],INDIRECT("'"&amp;Table1[[#This Row],[sheet]]&amp;"'!$A$8:$T$42"),Table1[[#This Row],[r]],FALSE))</f>
        <v>0</v>
      </c>
      <c r="AE3594" s="72" t="str">
        <f>IF(VLOOKUP(Table1[[#This Row],[sheet]],Prg!$A$7:$J$31,10,FALSE)="","",VLOOKUP(Table1[[#This Row],[sheet]],Prg!$A$7:$J$31,10,FALSE)*1)</f>
        <v/>
      </c>
      <c r="AF3594" s="72">
        <f>VLOOKUP(Table1[[#This Row],[sheet]],Prg!$A$7:$J$31,5,FALSE)</f>
        <v>0</v>
      </c>
      <c r="AG3594" s="72">
        <f>ROW()</f>
        <v>3594</v>
      </c>
    </row>
    <row r="3595" spans="24:33" hidden="1" x14ac:dyDescent="0.3">
      <c r="X3595" s="66">
        <v>20</v>
      </c>
      <c r="Y3595" s="66" t="s">
        <v>474</v>
      </c>
      <c r="Z3595" s="66" t="s">
        <v>24</v>
      </c>
      <c r="AA3595" s="66" t="str">
        <f>IF(OR(VLOOKUP(Table1[[#This Row],[sheet]],Prg!$A$7:$F$31,6,FALSE)=Prg!$O$2,VLOOKUP(Table1[[#This Row],[sheet]],Prg!$A$7:$F$31,6,FALSE)=Prg!$O$3),"Yes","No")</f>
        <v>No</v>
      </c>
      <c r="AB3595" s="66" t="s">
        <v>2</v>
      </c>
      <c r="AC3595" s="72">
        <v>20</v>
      </c>
      <c r="AD3595" s="66">
        <f ca="1">IF(ISERROR(VLOOKUP(Table1[[#This Row],[item]],INDIRECT("'"&amp;Table1[[#This Row],[sheet]]&amp;"'!$A$8:$T$42"),Table1[[#This Row],[r]],FALSE)),"",VLOOKUP(Table1[[#This Row],[item]],INDIRECT("'"&amp;Table1[[#This Row],[sheet]]&amp;"'!$A$8:$T$42"),Table1[[#This Row],[r]],FALSE))</f>
        <v>0</v>
      </c>
      <c r="AE3595" s="72" t="str">
        <f>IF(VLOOKUP(Table1[[#This Row],[sheet]],Prg!$A$7:$J$31,10,FALSE)="","",VLOOKUP(Table1[[#This Row],[sheet]],Prg!$A$7:$J$31,10,FALSE)*1)</f>
        <v/>
      </c>
      <c r="AF3595" s="72">
        <f>VLOOKUP(Table1[[#This Row],[sheet]],Prg!$A$7:$J$31,5,FALSE)</f>
        <v>0</v>
      </c>
      <c r="AG3595" s="72">
        <f>ROW()</f>
        <v>3595</v>
      </c>
    </row>
    <row r="3596" spans="24:33" hidden="1" x14ac:dyDescent="0.3">
      <c r="X3596" s="66">
        <v>20</v>
      </c>
      <c r="Y3596" s="66" t="s">
        <v>477</v>
      </c>
      <c r="Z3596" s="66" t="s">
        <v>25</v>
      </c>
      <c r="AA3596" s="66" t="str">
        <f>IF(OR(VLOOKUP(Table1[[#This Row],[sheet]],Prg!$A$7:$F$31,6,FALSE)=Prg!$O$2,VLOOKUP(Table1[[#This Row],[sheet]],Prg!$A$7:$F$31,6,FALSE)=Prg!$O$3),"Yes","No")</f>
        <v>No</v>
      </c>
      <c r="AB3596" s="66" t="s">
        <v>2</v>
      </c>
      <c r="AC3596" s="72">
        <v>20</v>
      </c>
      <c r="AD3596" s="66">
        <f ca="1">IF(ISERROR(VLOOKUP(Table1[[#This Row],[item]],INDIRECT("'"&amp;Table1[[#This Row],[sheet]]&amp;"'!$A$8:$T$42"),Table1[[#This Row],[r]],FALSE)),"",VLOOKUP(Table1[[#This Row],[item]],INDIRECT("'"&amp;Table1[[#This Row],[sheet]]&amp;"'!$A$8:$T$42"),Table1[[#This Row],[r]],FALSE))</f>
        <v>0</v>
      </c>
      <c r="AE3596" s="72" t="str">
        <f>IF(VLOOKUP(Table1[[#This Row],[sheet]],Prg!$A$7:$J$31,10,FALSE)="","",VLOOKUP(Table1[[#This Row],[sheet]],Prg!$A$7:$J$31,10,FALSE)*1)</f>
        <v/>
      </c>
      <c r="AF3596" s="72">
        <f>VLOOKUP(Table1[[#This Row],[sheet]],Prg!$A$7:$J$31,5,FALSE)</f>
        <v>0</v>
      </c>
      <c r="AG3596" s="72">
        <f>ROW()</f>
        <v>3596</v>
      </c>
    </row>
    <row r="3597" spans="24:33" hidden="1" x14ac:dyDescent="0.3">
      <c r="X3597" s="66">
        <v>20</v>
      </c>
      <c r="Y3597" s="66" t="s">
        <v>478</v>
      </c>
      <c r="Z3597" s="66" t="s">
        <v>26</v>
      </c>
      <c r="AA3597" s="66" t="str">
        <f>IF(OR(VLOOKUP(Table1[[#This Row],[sheet]],Prg!$A$7:$F$31,6,FALSE)=Prg!$O$2,VLOOKUP(Table1[[#This Row],[sheet]],Prg!$A$7:$F$31,6,FALSE)=Prg!$O$3),"Yes","No")</f>
        <v>No</v>
      </c>
      <c r="AB3597" s="66" t="s">
        <v>2</v>
      </c>
      <c r="AC3597" s="72">
        <v>20</v>
      </c>
      <c r="AD3597" s="66">
        <f ca="1">IF(ISERROR(VLOOKUP(Table1[[#This Row],[item]],INDIRECT("'"&amp;Table1[[#This Row],[sheet]]&amp;"'!$A$8:$T$42"),Table1[[#This Row],[r]],FALSE)),"",VLOOKUP(Table1[[#This Row],[item]],INDIRECT("'"&amp;Table1[[#This Row],[sheet]]&amp;"'!$A$8:$T$42"),Table1[[#This Row],[r]],FALSE))</f>
        <v>0</v>
      </c>
      <c r="AE3597" s="72" t="str">
        <f>IF(VLOOKUP(Table1[[#This Row],[sheet]],Prg!$A$7:$J$31,10,FALSE)="","",VLOOKUP(Table1[[#This Row],[sheet]],Prg!$A$7:$J$31,10,FALSE)*1)</f>
        <v/>
      </c>
      <c r="AF3597" s="72">
        <f>VLOOKUP(Table1[[#This Row],[sheet]],Prg!$A$7:$J$31,5,FALSE)</f>
        <v>0</v>
      </c>
      <c r="AG3597" s="72">
        <f>ROW()</f>
        <v>3597</v>
      </c>
    </row>
    <row r="3598" spans="24:33" hidden="1" x14ac:dyDescent="0.3">
      <c r="X3598" s="66">
        <v>20</v>
      </c>
      <c r="Y3598" s="66" t="s">
        <v>479</v>
      </c>
      <c r="Z3598" s="66" t="s">
        <v>27</v>
      </c>
      <c r="AA3598" s="66" t="str">
        <f>IF(OR(VLOOKUP(Table1[[#This Row],[sheet]],Prg!$A$7:$F$31,6,FALSE)=Prg!$O$2,VLOOKUP(Table1[[#This Row],[sheet]],Prg!$A$7:$F$31,6,FALSE)=Prg!$O$3),"Yes","No")</f>
        <v>No</v>
      </c>
      <c r="AB3598" s="66" t="s">
        <v>2</v>
      </c>
      <c r="AC3598" s="72">
        <v>20</v>
      </c>
      <c r="AD3598" s="66">
        <f ca="1">IF(ISERROR(VLOOKUP(Table1[[#This Row],[item]],INDIRECT("'"&amp;Table1[[#This Row],[sheet]]&amp;"'!$A$8:$T$42"),Table1[[#This Row],[r]],FALSE)),"",VLOOKUP(Table1[[#This Row],[item]],INDIRECT("'"&amp;Table1[[#This Row],[sheet]]&amp;"'!$A$8:$T$42"),Table1[[#This Row],[r]],FALSE))</f>
        <v>0</v>
      </c>
      <c r="AE3598" s="72" t="str">
        <f>IF(VLOOKUP(Table1[[#This Row],[sheet]],Prg!$A$7:$J$31,10,FALSE)="","",VLOOKUP(Table1[[#This Row],[sheet]],Prg!$A$7:$J$31,10,FALSE)*1)</f>
        <v/>
      </c>
      <c r="AF3598" s="72">
        <f>VLOOKUP(Table1[[#This Row],[sheet]],Prg!$A$7:$J$31,5,FALSE)</f>
        <v>0</v>
      </c>
      <c r="AG3598" s="72">
        <f>ROW()</f>
        <v>3598</v>
      </c>
    </row>
    <row r="3599" spans="24:33" hidden="1" x14ac:dyDescent="0.3">
      <c r="X3599" s="66">
        <v>20</v>
      </c>
      <c r="Y3599" s="66" t="s">
        <v>475</v>
      </c>
      <c r="Z3599" s="66" t="s">
        <v>28</v>
      </c>
      <c r="AA3599" s="66" t="str">
        <f>IF(OR(VLOOKUP(Table1[[#This Row],[sheet]],Prg!$A$7:$F$31,6,FALSE)=Prg!$O$2,VLOOKUP(Table1[[#This Row],[sheet]],Prg!$A$7:$F$31,6,FALSE)=Prg!$O$3),"Yes","No")</f>
        <v>No</v>
      </c>
      <c r="AB3599" s="66" t="s">
        <v>2</v>
      </c>
      <c r="AC3599" s="72">
        <v>20</v>
      </c>
      <c r="AD3599" s="66">
        <f ca="1">IF(ISERROR(VLOOKUP(Table1[[#This Row],[item]],INDIRECT("'"&amp;Table1[[#This Row],[sheet]]&amp;"'!$A$8:$T$42"),Table1[[#This Row],[r]],FALSE)),"",VLOOKUP(Table1[[#This Row],[item]],INDIRECT("'"&amp;Table1[[#This Row],[sheet]]&amp;"'!$A$8:$T$42"),Table1[[#This Row],[r]],FALSE))</f>
        <v>0</v>
      </c>
      <c r="AE3599" s="72" t="str">
        <f>IF(VLOOKUP(Table1[[#This Row],[sheet]],Prg!$A$7:$J$31,10,FALSE)="","",VLOOKUP(Table1[[#This Row],[sheet]],Prg!$A$7:$J$31,10,FALSE)*1)</f>
        <v/>
      </c>
      <c r="AF3599" s="72">
        <f>VLOOKUP(Table1[[#This Row],[sheet]],Prg!$A$7:$J$31,5,FALSE)</f>
        <v>0</v>
      </c>
      <c r="AG3599" s="72">
        <f>ROW()</f>
        <v>3599</v>
      </c>
    </row>
    <row r="3600" spans="24:33" hidden="1" x14ac:dyDescent="0.3">
      <c r="X3600" s="66">
        <v>20</v>
      </c>
      <c r="Y3600" s="66" t="s">
        <v>480</v>
      </c>
      <c r="Z3600" s="66" t="s">
        <v>29</v>
      </c>
      <c r="AA3600" s="66" t="str">
        <f>IF(OR(VLOOKUP(Table1[[#This Row],[sheet]],Prg!$A$7:$F$31,6,FALSE)=Prg!$O$2,VLOOKUP(Table1[[#This Row],[sheet]],Prg!$A$7:$F$31,6,FALSE)=Prg!$O$3),"Yes","No")</f>
        <v>No</v>
      </c>
      <c r="AB3600" s="66" t="s">
        <v>2</v>
      </c>
      <c r="AC3600" s="72">
        <v>20</v>
      </c>
      <c r="AD3600" s="66">
        <f ca="1">IF(ISERROR(VLOOKUP(Table1[[#This Row],[item]],INDIRECT("'"&amp;Table1[[#This Row],[sheet]]&amp;"'!$A$8:$T$42"),Table1[[#This Row],[r]],FALSE)),"",VLOOKUP(Table1[[#This Row],[item]],INDIRECT("'"&amp;Table1[[#This Row],[sheet]]&amp;"'!$A$8:$T$42"),Table1[[#This Row],[r]],FALSE))</f>
        <v>0</v>
      </c>
      <c r="AE3600" s="72" t="str">
        <f>IF(VLOOKUP(Table1[[#This Row],[sheet]],Prg!$A$7:$J$31,10,FALSE)="","",VLOOKUP(Table1[[#This Row],[sheet]],Prg!$A$7:$J$31,10,FALSE)*1)</f>
        <v/>
      </c>
      <c r="AF3600" s="72">
        <f>VLOOKUP(Table1[[#This Row],[sheet]],Prg!$A$7:$J$31,5,FALSE)</f>
        <v>0</v>
      </c>
      <c r="AG3600" s="72">
        <f>ROW()</f>
        <v>3600</v>
      </c>
    </row>
    <row r="3601" spans="24:33" hidden="1" x14ac:dyDescent="0.3">
      <c r="X3601" s="66">
        <v>20</v>
      </c>
      <c r="Y3601" s="66" t="s">
        <v>481</v>
      </c>
      <c r="Z3601" s="66" t="s">
        <v>30</v>
      </c>
      <c r="AA3601" s="66" t="str">
        <f>IF(OR(VLOOKUP(Table1[[#This Row],[sheet]],Prg!$A$7:$F$31,6,FALSE)=Prg!$O$2,VLOOKUP(Table1[[#This Row],[sheet]],Prg!$A$7:$F$31,6,FALSE)=Prg!$O$3),"Yes","No")</f>
        <v>No</v>
      </c>
      <c r="AB3601" s="66" t="s">
        <v>2</v>
      </c>
      <c r="AC3601" s="72">
        <v>20</v>
      </c>
      <c r="AD3601" s="66">
        <f ca="1">IF(ISERROR(VLOOKUP(Table1[[#This Row],[item]],INDIRECT("'"&amp;Table1[[#This Row],[sheet]]&amp;"'!$A$8:$T$42"),Table1[[#This Row],[r]],FALSE)),"",VLOOKUP(Table1[[#This Row],[item]],INDIRECT("'"&amp;Table1[[#This Row],[sheet]]&amp;"'!$A$8:$T$42"),Table1[[#This Row],[r]],FALSE))</f>
        <v>0</v>
      </c>
      <c r="AE3601" s="72" t="str">
        <f>IF(VLOOKUP(Table1[[#This Row],[sheet]],Prg!$A$7:$J$31,10,FALSE)="","",VLOOKUP(Table1[[#This Row],[sheet]],Prg!$A$7:$J$31,10,FALSE)*1)</f>
        <v/>
      </c>
      <c r="AF3601" s="72">
        <f>VLOOKUP(Table1[[#This Row],[sheet]],Prg!$A$7:$J$31,5,FALSE)</f>
        <v>0</v>
      </c>
      <c r="AG3601" s="72">
        <f>ROW()</f>
        <v>3601</v>
      </c>
    </row>
    <row r="3602" spans="24:33" hidden="1" x14ac:dyDescent="0.3">
      <c r="X3602" s="66">
        <v>20</v>
      </c>
      <c r="Y3602" s="66" t="s">
        <v>482</v>
      </c>
      <c r="Z3602" s="66" t="s">
        <v>27</v>
      </c>
      <c r="AA3602" s="66" t="str">
        <f>IF(OR(VLOOKUP(Table1[[#This Row],[sheet]],Prg!$A$7:$F$31,6,FALSE)=Prg!$O$2,VLOOKUP(Table1[[#This Row],[sheet]],Prg!$A$7:$F$31,6,FALSE)=Prg!$O$3),"Yes","No")</f>
        <v>No</v>
      </c>
      <c r="AB3602" s="66" t="s">
        <v>2</v>
      </c>
      <c r="AC3602" s="72">
        <v>20</v>
      </c>
      <c r="AD3602" s="66">
        <f ca="1">IF(ISERROR(VLOOKUP(Table1[[#This Row],[item]],INDIRECT("'"&amp;Table1[[#This Row],[sheet]]&amp;"'!$A$8:$T$42"),Table1[[#This Row],[r]],FALSE)),"",VLOOKUP(Table1[[#This Row],[item]],INDIRECT("'"&amp;Table1[[#This Row],[sheet]]&amp;"'!$A$8:$T$42"),Table1[[#This Row],[r]],FALSE))</f>
        <v>0</v>
      </c>
      <c r="AE3602" s="72" t="str">
        <f>IF(VLOOKUP(Table1[[#This Row],[sheet]],Prg!$A$7:$J$31,10,FALSE)="","",VLOOKUP(Table1[[#This Row],[sheet]],Prg!$A$7:$J$31,10,FALSE)*1)</f>
        <v/>
      </c>
      <c r="AF3602" s="72">
        <f>VLOOKUP(Table1[[#This Row],[sheet]],Prg!$A$7:$J$31,5,FALSE)</f>
        <v>0</v>
      </c>
      <c r="AG3602" s="72">
        <f>ROW()</f>
        <v>3602</v>
      </c>
    </row>
    <row r="3603" spans="24:33" hidden="1" x14ac:dyDescent="0.3">
      <c r="X3603" s="66">
        <v>20</v>
      </c>
      <c r="Y3603" s="66" t="s">
        <v>476</v>
      </c>
      <c r="Z3603" s="66" t="s">
        <v>469</v>
      </c>
      <c r="AA3603" s="66" t="str">
        <f>IF(OR(VLOOKUP(Table1[[#This Row],[sheet]],Prg!$A$7:$F$31,6,FALSE)=Prg!$O$2,VLOOKUP(Table1[[#This Row],[sheet]],Prg!$A$7:$F$31,6,FALSE)=Prg!$O$3),"Yes","No")</f>
        <v>No</v>
      </c>
      <c r="AB3603" s="66" t="s">
        <v>2</v>
      </c>
      <c r="AC3603" s="72">
        <v>20</v>
      </c>
      <c r="AD3603" s="66">
        <f ca="1">IF(ISERROR(VLOOKUP(Table1[[#This Row],[item]],INDIRECT("'"&amp;Table1[[#This Row],[sheet]]&amp;"'!$A$8:$T$42"),Table1[[#This Row],[r]],FALSE)),"",VLOOKUP(Table1[[#This Row],[item]],INDIRECT("'"&amp;Table1[[#This Row],[sheet]]&amp;"'!$A$8:$T$42"),Table1[[#This Row],[r]],FALSE))</f>
        <v>0</v>
      </c>
      <c r="AE3603" s="72" t="str">
        <f>IF(VLOOKUP(Table1[[#This Row],[sheet]],Prg!$A$7:$J$31,10,FALSE)="","",VLOOKUP(Table1[[#This Row],[sheet]],Prg!$A$7:$J$31,10,FALSE)*1)</f>
        <v/>
      </c>
      <c r="AF3603" s="72">
        <f>VLOOKUP(Table1[[#This Row],[sheet]],Prg!$A$7:$J$31,5,FALSE)</f>
        <v>0</v>
      </c>
      <c r="AG3603" s="72">
        <f>ROW()</f>
        <v>3603</v>
      </c>
    </row>
    <row r="3604" spans="24:33" hidden="1" x14ac:dyDescent="0.3">
      <c r="X3604" s="66">
        <v>20</v>
      </c>
      <c r="Y3604" s="66" t="s">
        <v>483</v>
      </c>
      <c r="Z3604" s="66" t="s">
        <v>470</v>
      </c>
      <c r="AA3604" s="66" t="str">
        <f>IF(OR(VLOOKUP(Table1[[#This Row],[sheet]],Prg!$A$7:$F$31,6,FALSE)=Prg!$O$2,VLOOKUP(Table1[[#This Row],[sheet]],Prg!$A$7:$F$31,6,FALSE)=Prg!$O$3),"Yes","No")</f>
        <v>No</v>
      </c>
      <c r="AB3604" s="66" t="s">
        <v>2</v>
      </c>
      <c r="AC3604" s="72">
        <v>20</v>
      </c>
      <c r="AD3604" s="66">
        <f ca="1">IF(ISERROR(VLOOKUP(Table1[[#This Row],[item]],INDIRECT("'"&amp;Table1[[#This Row],[sheet]]&amp;"'!$A$8:$T$42"),Table1[[#This Row],[r]],FALSE)),"",VLOOKUP(Table1[[#This Row],[item]],INDIRECT("'"&amp;Table1[[#This Row],[sheet]]&amp;"'!$A$8:$T$42"),Table1[[#This Row],[r]],FALSE))</f>
        <v>0</v>
      </c>
      <c r="AE3604" s="72" t="str">
        <f>IF(VLOOKUP(Table1[[#This Row],[sheet]],Prg!$A$7:$J$31,10,FALSE)="","",VLOOKUP(Table1[[#This Row],[sheet]],Prg!$A$7:$J$31,10,FALSE)*1)</f>
        <v/>
      </c>
      <c r="AF3604" s="72">
        <f>VLOOKUP(Table1[[#This Row],[sheet]],Prg!$A$7:$J$31,5,FALSE)</f>
        <v>0</v>
      </c>
      <c r="AG3604" s="72">
        <f>ROW()</f>
        <v>3604</v>
      </c>
    </row>
    <row r="3605" spans="24:33" hidden="1" x14ac:dyDescent="0.3">
      <c r="X3605" s="66">
        <v>20</v>
      </c>
      <c r="Y3605" s="66" t="s">
        <v>484</v>
      </c>
      <c r="Z3605" s="66" t="s">
        <v>471</v>
      </c>
      <c r="AA3605" s="66" t="str">
        <f>IF(OR(VLOOKUP(Table1[[#This Row],[sheet]],Prg!$A$7:$F$31,6,FALSE)=Prg!$O$2,VLOOKUP(Table1[[#This Row],[sheet]],Prg!$A$7:$F$31,6,FALSE)=Prg!$O$3),"Yes","No")</f>
        <v>No</v>
      </c>
      <c r="AB3605" s="66" t="s">
        <v>2</v>
      </c>
      <c r="AC3605" s="72">
        <v>20</v>
      </c>
      <c r="AD3605" s="66">
        <f ca="1">IF(ISERROR(VLOOKUP(Table1[[#This Row],[item]],INDIRECT("'"&amp;Table1[[#This Row],[sheet]]&amp;"'!$A$8:$T$42"),Table1[[#This Row],[r]],FALSE)),"",VLOOKUP(Table1[[#This Row],[item]],INDIRECT("'"&amp;Table1[[#This Row],[sheet]]&amp;"'!$A$8:$T$42"),Table1[[#This Row],[r]],FALSE))</f>
        <v>0</v>
      </c>
      <c r="AE3605" s="72" t="str">
        <f>IF(VLOOKUP(Table1[[#This Row],[sheet]],Prg!$A$7:$J$31,10,FALSE)="","",VLOOKUP(Table1[[#This Row],[sheet]],Prg!$A$7:$J$31,10,FALSE)*1)</f>
        <v/>
      </c>
      <c r="AF3605" s="72">
        <f>VLOOKUP(Table1[[#This Row],[sheet]],Prg!$A$7:$J$31,5,FALSE)</f>
        <v>0</v>
      </c>
      <c r="AG3605" s="72">
        <f>ROW()</f>
        <v>3605</v>
      </c>
    </row>
    <row r="3606" spans="24:33" hidden="1" x14ac:dyDescent="0.3">
      <c r="X3606" s="66">
        <v>20</v>
      </c>
      <c r="Y3606" s="66" t="s">
        <v>485</v>
      </c>
      <c r="Z3606" s="66" t="s">
        <v>472</v>
      </c>
      <c r="AA3606" s="66" t="str">
        <f>IF(OR(VLOOKUP(Table1[[#This Row],[sheet]],Prg!$A$7:$F$31,6,FALSE)=Prg!$O$2,VLOOKUP(Table1[[#This Row],[sheet]],Prg!$A$7:$F$31,6,FALSE)=Prg!$O$3),"Yes","No")</f>
        <v>No</v>
      </c>
      <c r="AB3606" s="66" t="s">
        <v>2</v>
      </c>
      <c r="AC3606" s="72">
        <v>20</v>
      </c>
      <c r="AD3606" s="66">
        <f ca="1">IF(ISERROR(VLOOKUP(Table1[[#This Row],[item]],INDIRECT("'"&amp;Table1[[#This Row],[sheet]]&amp;"'!$A$8:$T$42"),Table1[[#This Row],[r]],FALSE)),"",VLOOKUP(Table1[[#This Row],[item]],INDIRECT("'"&amp;Table1[[#This Row],[sheet]]&amp;"'!$A$8:$T$42"),Table1[[#This Row],[r]],FALSE))</f>
        <v>0</v>
      </c>
      <c r="AE3606" s="72" t="str">
        <f>IF(VLOOKUP(Table1[[#This Row],[sheet]],Prg!$A$7:$J$31,10,FALSE)="","",VLOOKUP(Table1[[#This Row],[sheet]],Prg!$A$7:$J$31,10,FALSE)*1)</f>
        <v/>
      </c>
      <c r="AF3606" s="72">
        <f>VLOOKUP(Table1[[#This Row],[sheet]],Prg!$A$7:$J$31,5,FALSE)</f>
        <v>0</v>
      </c>
      <c r="AG3606" s="72">
        <f>ROW()</f>
        <v>3606</v>
      </c>
    </row>
    <row r="3607" spans="24:33" hidden="1" x14ac:dyDescent="0.3">
      <c r="X3607" s="66">
        <v>20</v>
      </c>
      <c r="Y3607" s="66" t="s">
        <v>486</v>
      </c>
      <c r="Z3607" s="66" t="s">
        <v>31</v>
      </c>
      <c r="AA3607" s="66" t="str">
        <f>IF(OR(VLOOKUP(Table1[[#This Row],[sheet]],Prg!$A$7:$F$31,6,FALSE)=Prg!$O$2,VLOOKUP(Table1[[#This Row],[sheet]],Prg!$A$7:$F$31,6,FALSE)=Prg!$O$3),"Yes","No")</f>
        <v>No</v>
      </c>
      <c r="AB3607" s="66" t="s">
        <v>2</v>
      </c>
      <c r="AC3607" s="72">
        <v>20</v>
      </c>
      <c r="AD3607" s="66">
        <f ca="1">IF(ISERROR(VLOOKUP(Table1[[#This Row],[item]],INDIRECT("'"&amp;Table1[[#This Row],[sheet]]&amp;"'!$A$8:$T$42"),Table1[[#This Row],[r]],FALSE)),"",VLOOKUP(Table1[[#This Row],[item]],INDIRECT("'"&amp;Table1[[#This Row],[sheet]]&amp;"'!$A$8:$T$42"),Table1[[#This Row],[r]],FALSE))</f>
        <v>0</v>
      </c>
      <c r="AE3607" s="72" t="str">
        <f>IF(VLOOKUP(Table1[[#This Row],[sheet]],Prg!$A$7:$J$31,10,FALSE)="","",VLOOKUP(Table1[[#This Row],[sheet]],Prg!$A$7:$J$31,10,FALSE)*1)</f>
        <v/>
      </c>
      <c r="AF3607" s="72">
        <f>VLOOKUP(Table1[[#This Row],[sheet]],Prg!$A$7:$J$31,5,FALSE)</f>
        <v>0</v>
      </c>
      <c r="AG3607" s="72">
        <f>ROW()</f>
        <v>3607</v>
      </c>
    </row>
    <row r="3608" spans="24:33" hidden="1" x14ac:dyDescent="0.3">
      <c r="X3608" s="66">
        <v>21</v>
      </c>
      <c r="Y3608" s="70" t="s">
        <v>487</v>
      </c>
      <c r="Z3608" s="70" t="s">
        <v>12</v>
      </c>
      <c r="AA3608" s="70" t="str">
        <f>IF(OR(VLOOKUP(Table1[[#This Row],[sheet]],Prg!$A$7:$F$31,6,FALSE)=Prg!$O$2,VLOOKUP(Table1[[#This Row],[sheet]],Prg!$A$7:$F$31,6,FALSE)=Prg!$O$3),"Yes","No")</f>
        <v>No</v>
      </c>
      <c r="AB3608" s="70">
        <v>2022</v>
      </c>
      <c r="AC3608" s="72">
        <v>15</v>
      </c>
      <c r="AD3608" s="66">
        <f ca="1">IF(ISERROR(VLOOKUP(Table1[[#This Row],[item]],INDIRECT("'"&amp;Table1[[#This Row],[sheet]]&amp;"'!$A$8:$T$42"),Table1[[#This Row],[r]],FALSE)),"",VLOOKUP(Table1[[#This Row],[item]],INDIRECT("'"&amp;Table1[[#This Row],[sheet]]&amp;"'!$A$8:$T$42"),Table1[[#This Row],[r]],FALSE))</f>
        <v>0</v>
      </c>
      <c r="AE3608" s="72" t="str">
        <f>IF(VLOOKUP(Table1[[#This Row],[sheet]],Prg!$A$7:$J$31,10,FALSE)="","",VLOOKUP(Table1[[#This Row],[sheet]],Prg!$A$7:$J$31,10,FALSE)*1)</f>
        <v/>
      </c>
      <c r="AF3608" s="72">
        <f>VLOOKUP(Table1[[#This Row],[sheet]],Prg!$A$7:$J$31,5,FALSE)</f>
        <v>0</v>
      </c>
      <c r="AG3608" s="72">
        <f>ROW()</f>
        <v>3608</v>
      </c>
    </row>
    <row r="3609" spans="24:33" hidden="1" x14ac:dyDescent="0.3">
      <c r="X3609" s="66">
        <v>21</v>
      </c>
      <c r="Y3609" s="66" t="s">
        <v>488</v>
      </c>
      <c r="Z3609" s="66" t="s">
        <v>13</v>
      </c>
      <c r="AA3609" s="66" t="str">
        <f>IF(OR(VLOOKUP(Table1[[#This Row],[sheet]],Prg!$A$7:$F$31,6,FALSE)=Prg!$O$2,VLOOKUP(Table1[[#This Row],[sheet]],Prg!$A$7:$F$31,6,FALSE)=Prg!$O$3),"Yes","No")</f>
        <v>No</v>
      </c>
      <c r="AB3609" s="66">
        <v>2022</v>
      </c>
      <c r="AC3609" s="72">
        <v>15</v>
      </c>
      <c r="AD3609" s="66">
        <f ca="1">IF(ISERROR(VLOOKUP(Table1[[#This Row],[item]],INDIRECT("'"&amp;Table1[[#This Row],[sheet]]&amp;"'!$A$8:$T$42"),Table1[[#This Row],[r]],FALSE)),"",VLOOKUP(Table1[[#This Row],[item]],INDIRECT("'"&amp;Table1[[#This Row],[sheet]]&amp;"'!$A$8:$T$42"),Table1[[#This Row],[r]],FALSE))</f>
        <v>0</v>
      </c>
      <c r="AE3609" s="72" t="str">
        <f>IF(VLOOKUP(Table1[[#This Row],[sheet]],Prg!$A$7:$J$31,10,FALSE)="","",VLOOKUP(Table1[[#This Row],[sheet]],Prg!$A$7:$J$31,10,FALSE)*1)</f>
        <v/>
      </c>
      <c r="AF3609" s="72">
        <f>VLOOKUP(Table1[[#This Row],[sheet]],Prg!$A$7:$J$31,5,FALSE)</f>
        <v>0</v>
      </c>
      <c r="AG3609" s="72">
        <f>ROW()</f>
        <v>3609</v>
      </c>
    </row>
    <row r="3610" spans="24:33" hidden="1" x14ac:dyDescent="0.3">
      <c r="X3610" s="66">
        <v>21</v>
      </c>
      <c r="Y3610" s="66" t="s">
        <v>489</v>
      </c>
      <c r="Z3610" s="66" t="s">
        <v>14</v>
      </c>
      <c r="AA3610" s="66" t="str">
        <f>IF(OR(VLOOKUP(Table1[[#This Row],[sheet]],Prg!$A$7:$F$31,6,FALSE)=Prg!$O$2,VLOOKUP(Table1[[#This Row],[sheet]],Prg!$A$7:$F$31,6,FALSE)=Prg!$O$3),"Yes","No")</f>
        <v>No</v>
      </c>
      <c r="AB3610" s="66">
        <v>2022</v>
      </c>
      <c r="AC3610" s="72">
        <v>15</v>
      </c>
      <c r="AD3610" s="66">
        <f ca="1">IF(ISERROR(VLOOKUP(Table1[[#This Row],[item]],INDIRECT("'"&amp;Table1[[#This Row],[sheet]]&amp;"'!$A$8:$T$42"),Table1[[#This Row],[r]],FALSE)),"",VLOOKUP(Table1[[#This Row],[item]],INDIRECT("'"&amp;Table1[[#This Row],[sheet]]&amp;"'!$A$8:$T$42"),Table1[[#This Row],[r]],FALSE))</f>
        <v>0</v>
      </c>
      <c r="AE3610" s="72" t="str">
        <f>IF(VLOOKUP(Table1[[#This Row],[sheet]],Prg!$A$7:$J$31,10,FALSE)="","",VLOOKUP(Table1[[#This Row],[sheet]],Prg!$A$7:$J$31,10,FALSE)*1)</f>
        <v/>
      </c>
      <c r="AF3610" s="72">
        <f>VLOOKUP(Table1[[#This Row],[sheet]],Prg!$A$7:$J$31,5,FALSE)</f>
        <v>0</v>
      </c>
      <c r="AG3610" s="72">
        <f>ROW()</f>
        <v>3610</v>
      </c>
    </row>
    <row r="3611" spans="24:33" hidden="1" x14ac:dyDescent="0.3">
      <c r="X3611" s="66">
        <v>21</v>
      </c>
      <c r="Y3611" s="66" t="s">
        <v>490</v>
      </c>
      <c r="Z3611" s="66" t="s">
        <v>464</v>
      </c>
      <c r="AA3611" s="66" t="str">
        <f>IF(OR(VLOOKUP(Table1[[#This Row],[sheet]],Prg!$A$7:$F$31,6,FALSE)=Prg!$O$2,VLOOKUP(Table1[[#This Row],[sheet]],Prg!$A$7:$F$31,6,FALSE)=Prg!$O$3),"Yes","No")</f>
        <v>No</v>
      </c>
      <c r="AB3611" s="66">
        <v>2022</v>
      </c>
      <c r="AC3611" s="72">
        <v>15</v>
      </c>
      <c r="AD3611" s="66">
        <f ca="1">IF(ISERROR(VLOOKUP(Table1[[#This Row],[item]],INDIRECT("'"&amp;Table1[[#This Row],[sheet]]&amp;"'!$A$8:$T$42"),Table1[[#This Row],[r]],FALSE)),"",VLOOKUP(Table1[[#This Row],[item]],INDIRECT("'"&amp;Table1[[#This Row],[sheet]]&amp;"'!$A$8:$T$42"),Table1[[#This Row],[r]],FALSE))</f>
        <v>0</v>
      </c>
      <c r="AE3611" s="72" t="str">
        <f>IF(VLOOKUP(Table1[[#This Row],[sheet]],Prg!$A$7:$J$31,10,FALSE)="","",VLOOKUP(Table1[[#This Row],[sheet]],Prg!$A$7:$J$31,10,FALSE)*1)</f>
        <v/>
      </c>
      <c r="AF3611" s="72">
        <f>VLOOKUP(Table1[[#This Row],[sheet]],Prg!$A$7:$J$31,5,FALSE)</f>
        <v>0</v>
      </c>
      <c r="AG3611" s="72">
        <f>ROW()</f>
        <v>3611</v>
      </c>
    </row>
    <row r="3612" spans="24:33" hidden="1" x14ac:dyDescent="0.3">
      <c r="X3612" s="66">
        <v>21</v>
      </c>
      <c r="Y3612" s="66" t="s">
        <v>491</v>
      </c>
      <c r="Z3612" s="66" t="s">
        <v>15</v>
      </c>
      <c r="AA3612" s="66" t="str">
        <f>IF(OR(VLOOKUP(Table1[[#This Row],[sheet]],Prg!$A$7:$F$31,6,FALSE)=Prg!$O$2,VLOOKUP(Table1[[#This Row],[sheet]],Prg!$A$7:$F$31,6,FALSE)=Prg!$O$3),"Yes","No")</f>
        <v>No</v>
      </c>
      <c r="AB3612" s="66">
        <v>2022</v>
      </c>
      <c r="AC3612" s="72">
        <v>15</v>
      </c>
      <c r="AD3612" s="66">
        <f ca="1">IF(ISERROR(VLOOKUP(Table1[[#This Row],[item]],INDIRECT("'"&amp;Table1[[#This Row],[sheet]]&amp;"'!$A$8:$T$42"),Table1[[#This Row],[r]],FALSE)),"",VLOOKUP(Table1[[#This Row],[item]],INDIRECT("'"&amp;Table1[[#This Row],[sheet]]&amp;"'!$A$8:$T$42"),Table1[[#This Row],[r]],FALSE))</f>
        <v>0</v>
      </c>
      <c r="AE3612" s="72" t="str">
        <f>IF(VLOOKUP(Table1[[#This Row],[sheet]],Prg!$A$7:$J$31,10,FALSE)="","",VLOOKUP(Table1[[#This Row],[sheet]],Prg!$A$7:$J$31,10,FALSE)*1)</f>
        <v/>
      </c>
      <c r="AF3612" s="72">
        <f>VLOOKUP(Table1[[#This Row],[sheet]],Prg!$A$7:$J$31,5,FALSE)</f>
        <v>0</v>
      </c>
      <c r="AG3612" s="72">
        <f>ROW()</f>
        <v>3612</v>
      </c>
    </row>
    <row r="3613" spans="24:33" hidden="1" x14ac:dyDescent="0.3">
      <c r="X3613" s="66">
        <v>21</v>
      </c>
      <c r="Y3613" s="66" t="s">
        <v>492</v>
      </c>
      <c r="Z3613" s="66" t="s">
        <v>16</v>
      </c>
      <c r="AA3613" s="66" t="str">
        <f>IF(OR(VLOOKUP(Table1[[#This Row],[sheet]],Prg!$A$7:$F$31,6,FALSE)=Prg!$O$2,VLOOKUP(Table1[[#This Row],[sheet]],Prg!$A$7:$F$31,6,FALSE)=Prg!$O$3),"Yes","No")</f>
        <v>No</v>
      </c>
      <c r="AB3613" s="66">
        <v>2022</v>
      </c>
      <c r="AC3613" s="72">
        <v>15</v>
      </c>
      <c r="AD3613" s="66">
        <f ca="1">IF(ISERROR(VLOOKUP(Table1[[#This Row],[item]],INDIRECT("'"&amp;Table1[[#This Row],[sheet]]&amp;"'!$A$8:$T$42"),Table1[[#This Row],[r]],FALSE)),"",VLOOKUP(Table1[[#This Row],[item]],INDIRECT("'"&amp;Table1[[#This Row],[sheet]]&amp;"'!$A$8:$T$42"),Table1[[#This Row],[r]],FALSE))</f>
        <v>0</v>
      </c>
      <c r="AE3613" s="72" t="str">
        <f>IF(VLOOKUP(Table1[[#This Row],[sheet]],Prg!$A$7:$J$31,10,FALSE)="","",VLOOKUP(Table1[[#This Row],[sheet]],Prg!$A$7:$J$31,10,FALSE)*1)</f>
        <v/>
      </c>
      <c r="AF3613" s="72">
        <f>VLOOKUP(Table1[[#This Row],[sheet]],Prg!$A$7:$J$31,5,FALSE)</f>
        <v>0</v>
      </c>
      <c r="AG3613" s="72">
        <f>ROW()</f>
        <v>3613</v>
      </c>
    </row>
    <row r="3614" spans="24:33" hidden="1" x14ac:dyDescent="0.3">
      <c r="X3614" s="66">
        <v>21</v>
      </c>
      <c r="Y3614" s="66" t="s">
        <v>493</v>
      </c>
      <c r="Z3614" s="66" t="s">
        <v>17</v>
      </c>
      <c r="AA3614" s="66" t="str">
        <f>IF(OR(VLOOKUP(Table1[[#This Row],[sheet]],Prg!$A$7:$F$31,6,FALSE)=Prg!$O$2,VLOOKUP(Table1[[#This Row],[sheet]],Prg!$A$7:$F$31,6,FALSE)=Prg!$O$3),"Yes","No")</f>
        <v>No</v>
      </c>
      <c r="AB3614" s="66">
        <v>2022</v>
      </c>
      <c r="AC3614" s="72">
        <v>15</v>
      </c>
      <c r="AD3614" s="66">
        <f ca="1">IF(ISERROR(VLOOKUP(Table1[[#This Row],[item]],INDIRECT("'"&amp;Table1[[#This Row],[sheet]]&amp;"'!$A$8:$T$42"),Table1[[#This Row],[r]],FALSE)),"",VLOOKUP(Table1[[#This Row],[item]],INDIRECT("'"&amp;Table1[[#This Row],[sheet]]&amp;"'!$A$8:$T$42"),Table1[[#This Row],[r]],FALSE))</f>
        <v>0</v>
      </c>
      <c r="AE3614" s="72" t="str">
        <f>IF(VLOOKUP(Table1[[#This Row],[sheet]],Prg!$A$7:$J$31,10,FALSE)="","",VLOOKUP(Table1[[#This Row],[sheet]],Prg!$A$7:$J$31,10,FALSE)*1)</f>
        <v/>
      </c>
      <c r="AF3614" s="72">
        <f>VLOOKUP(Table1[[#This Row],[sheet]],Prg!$A$7:$J$31,5,FALSE)</f>
        <v>0</v>
      </c>
      <c r="AG3614" s="72">
        <f>ROW()</f>
        <v>3614</v>
      </c>
    </row>
    <row r="3615" spans="24:33" hidden="1" x14ac:dyDescent="0.3">
      <c r="X3615" s="66">
        <v>21</v>
      </c>
      <c r="Y3615" s="66" t="s">
        <v>494</v>
      </c>
      <c r="Z3615" s="66" t="s">
        <v>465</v>
      </c>
      <c r="AA3615" s="66" t="str">
        <f>IF(OR(VLOOKUP(Table1[[#This Row],[sheet]],Prg!$A$7:$F$31,6,FALSE)=Prg!$O$2,VLOOKUP(Table1[[#This Row],[sheet]],Prg!$A$7:$F$31,6,FALSE)=Prg!$O$3),"Yes","No")</f>
        <v>No</v>
      </c>
      <c r="AB3615" s="66">
        <v>2022</v>
      </c>
      <c r="AC3615" s="72">
        <v>15</v>
      </c>
      <c r="AD3615" s="66">
        <f ca="1">IF(ISERROR(VLOOKUP(Table1[[#This Row],[item]],INDIRECT("'"&amp;Table1[[#This Row],[sheet]]&amp;"'!$A$8:$T$42"),Table1[[#This Row],[r]],FALSE)),"",VLOOKUP(Table1[[#This Row],[item]],INDIRECT("'"&amp;Table1[[#This Row],[sheet]]&amp;"'!$A$8:$T$42"),Table1[[#This Row],[r]],FALSE))</f>
        <v>0</v>
      </c>
      <c r="AE3615" s="72" t="str">
        <f>IF(VLOOKUP(Table1[[#This Row],[sheet]],Prg!$A$7:$J$31,10,FALSE)="","",VLOOKUP(Table1[[#This Row],[sheet]],Prg!$A$7:$J$31,10,FALSE)*1)</f>
        <v/>
      </c>
      <c r="AF3615" s="72">
        <f>VLOOKUP(Table1[[#This Row],[sheet]],Prg!$A$7:$J$31,5,FALSE)</f>
        <v>0</v>
      </c>
      <c r="AG3615" s="72">
        <f>ROW()</f>
        <v>3615</v>
      </c>
    </row>
    <row r="3616" spans="24:33" hidden="1" x14ac:dyDescent="0.3">
      <c r="X3616" s="66">
        <v>21</v>
      </c>
      <c r="Y3616" s="66" t="s">
        <v>495</v>
      </c>
      <c r="Z3616" s="66" t="s">
        <v>18</v>
      </c>
      <c r="AA3616" s="66" t="str">
        <f>IF(OR(VLOOKUP(Table1[[#This Row],[sheet]],Prg!$A$7:$F$31,6,FALSE)=Prg!$O$2,VLOOKUP(Table1[[#This Row],[sheet]],Prg!$A$7:$F$31,6,FALSE)=Prg!$O$3),"Yes","No")</f>
        <v>No</v>
      </c>
      <c r="AB3616" s="66">
        <v>2022</v>
      </c>
      <c r="AC3616" s="72">
        <v>15</v>
      </c>
      <c r="AD3616" s="66">
        <f ca="1">IF(ISERROR(VLOOKUP(Table1[[#This Row],[item]],INDIRECT("'"&amp;Table1[[#This Row],[sheet]]&amp;"'!$A$8:$T$42"),Table1[[#This Row],[r]],FALSE)),"",VLOOKUP(Table1[[#This Row],[item]],INDIRECT("'"&amp;Table1[[#This Row],[sheet]]&amp;"'!$A$8:$T$42"),Table1[[#This Row],[r]],FALSE))</f>
        <v>0</v>
      </c>
      <c r="AE3616" s="72" t="str">
        <f>IF(VLOOKUP(Table1[[#This Row],[sheet]],Prg!$A$7:$J$31,10,FALSE)="","",VLOOKUP(Table1[[#This Row],[sheet]],Prg!$A$7:$J$31,10,FALSE)*1)</f>
        <v/>
      </c>
      <c r="AF3616" s="72">
        <f>VLOOKUP(Table1[[#This Row],[sheet]],Prg!$A$7:$J$31,5,FALSE)</f>
        <v>0</v>
      </c>
      <c r="AG3616" s="72">
        <f>ROW()</f>
        <v>3616</v>
      </c>
    </row>
    <row r="3617" spans="24:33" hidden="1" x14ac:dyDescent="0.3">
      <c r="X3617" s="66">
        <v>21</v>
      </c>
      <c r="Y3617" s="66" t="s">
        <v>496</v>
      </c>
      <c r="Z3617" s="66" t="s">
        <v>19</v>
      </c>
      <c r="AA3617" s="66" t="str">
        <f>IF(OR(VLOOKUP(Table1[[#This Row],[sheet]],Prg!$A$7:$F$31,6,FALSE)=Prg!$O$2,VLOOKUP(Table1[[#This Row],[sheet]],Prg!$A$7:$F$31,6,FALSE)=Prg!$O$3),"Yes","No")</f>
        <v>No</v>
      </c>
      <c r="AB3617" s="66">
        <v>2022</v>
      </c>
      <c r="AC3617" s="72">
        <v>15</v>
      </c>
      <c r="AD3617" s="66">
        <f ca="1">IF(ISERROR(VLOOKUP(Table1[[#This Row],[item]],INDIRECT("'"&amp;Table1[[#This Row],[sheet]]&amp;"'!$A$8:$T$42"),Table1[[#This Row],[r]],FALSE)),"",VLOOKUP(Table1[[#This Row],[item]],INDIRECT("'"&amp;Table1[[#This Row],[sheet]]&amp;"'!$A$8:$T$42"),Table1[[#This Row],[r]],FALSE))</f>
        <v>0</v>
      </c>
      <c r="AE3617" s="72" t="str">
        <f>IF(VLOOKUP(Table1[[#This Row],[sheet]],Prg!$A$7:$J$31,10,FALSE)="","",VLOOKUP(Table1[[#This Row],[sheet]],Prg!$A$7:$J$31,10,FALSE)*1)</f>
        <v/>
      </c>
      <c r="AF3617" s="72">
        <f>VLOOKUP(Table1[[#This Row],[sheet]],Prg!$A$7:$J$31,5,FALSE)</f>
        <v>0</v>
      </c>
      <c r="AG3617" s="72">
        <f>ROW()</f>
        <v>3617</v>
      </c>
    </row>
    <row r="3618" spans="24:33" hidden="1" x14ac:dyDescent="0.3">
      <c r="X3618" s="66">
        <v>21</v>
      </c>
      <c r="Y3618" s="66" t="s">
        <v>497</v>
      </c>
      <c r="Z3618" s="66" t="s">
        <v>20</v>
      </c>
      <c r="AA3618" s="66" t="str">
        <f>IF(OR(VLOOKUP(Table1[[#This Row],[sheet]],Prg!$A$7:$F$31,6,FALSE)=Prg!$O$2,VLOOKUP(Table1[[#This Row],[sheet]],Prg!$A$7:$F$31,6,FALSE)=Prg!$O$3),"Yes","No")</f>
        <v>No</v>
      </c>
      <c r="AB3618" s="66">
        <v>2022</v>
      </c>
      <c r="AC3618" s="72">
        <v>15</v>
      </c>
      <c r="AD3618" s="66">
        <f ca="1">IF(ISERROR(VLOOKUP(Table1[[#This Row],[item]],INDIRECT("'"&amp;Table1[[#This Row],[sheet]]&amp;"'!$A$8:$T$42"),Table1[[#This Row],[r]],FALSE)),"",VLOOKUP(Table1[[#This Row],[item]],INDIRECT("'"&amp;Table1[[#This Row],[sheet]]&amp;"'!$A$8:$T$42"),Table1[[#This Row],[r]],FALSE))</f>
        <v>0</v>
      </c>
      <c r="AE3618" s="72" t="str">
        <f>IF(VLOOKUP(Table1[[#This Row],[sheet]],Prg!$A$7:$J$31,10,FALSE)="","",VLOOKUP(Table1[[#This Row],[sheet]],Prg!$A$7:$J$31,10,FALSE)*1)</f>
        <v/>
      </c>
      <c r="AF3618" s="72">
        <f>VLOOKUP(Table1[[#This Row],[sheet]],Prg!$A$7:$J$31,5,FALSE)</f>
        <v>0</v>
      </c>
      <c r="AG3618" s="72">
        <f>ROW()</f>
        <v>3618</v>
      </c>
    </row>
    <row r="3619" spans="24:33" hidden="1" x14ac:dyDescent="0.3">
      <c r="X3619" s="66">
        <v>21</v>
      </c>
      <c r="Y3619" s="66" t="s">
        <v>498</v>
      </c>
      <c r="Z3619" s="66" t="s">
        <v>466</v>
      </c>
      <c r="AA3619" s="66" t="str">
        <f>IF(OR(VLOOKUP(Table1[[#This Row],[sheet]],Prg!$A$7:$F$31,6,FALSE)=Prg!$O$2,VLOOKUP(Table1[[#This Row],[sheet]],Prg!$A$7:$F$31,6,FALSE)=Prg!$O$3),"Yes","No")</f>
        <v>No</v>
      </c>
      <c r="AB3619" s="66">
        <v>2022</v>
      </c>
      <c r="AC3619" s="72">
        <v>15</v>
      </c>
      <c r="AD3619" s="66">
        <f ca="1">IF(ISERROR(VLOOKUP(Table1[[#This Row],[item]],INDIRECT("'"&amp;Table1[[#This Row],[sheet]]&amp;"'!$A$8:$T$42"),Table1[[#This Row],[r]],FALSE)),"",VLOOKUP(Table1[[#This Row],[item]],INDIRECT("'"&amp;Table1[[#This Row],[sheet]]&amp;"'!$A$8:$T$42"),Table1[[#This Row],[r]],FALSE))</f>
        <v>0</v>
      </c>
      <c r="AE3619" s="72" t="str">
        <f>IF(VLOOKUP(Table1[[#This Row],[sheet]],Prg!$A$7:$J$31,10,FALSE)="","",VLOOKUP(Table1[[#This Row],[sheet]],Prg!$A$7:$J$31,10,FALSE)*1)</f>
        <v/>
      </c>
      <c r="AF3619" s="72">
        <f>VLOOKUP(Table1[[#This Row],[sheet]],Prg!$A$7:$J$31,5,FALSE)</f>
        <v>0</v>
      </c>
      <c r="AG3619" s="72">
        <f>ROW()</f>
        <v>3619</v>
      </c>
    </row>
    <row r="3620" spans="24:33" hidden="1" x14ac:dyDescent="0.3">
      <c r="X3620" s="66">
        <v>21</v>
      </c>
      <c r="Y3620" s="66" t="s">
        <v>499</v>
      </c>
      <c r="Z3620" s="66" t="s">
        <v>21</v>
      </c>
      <c r="AA3620" s="66" t="str">
        <f>IF(OR(VLOOKUP(Table1[[#This Row],[sheet]],Prg!$A$7:$F$31,6,FALSE)=Prg!$O$2,VLOOKUP(Table1[[#This Row],[sheet]],Prg!$A$7:$F$31,6,FALSE)=Prg!$O$3),"Yes","No")</f>
        <v>No</v>
      </c>
      <c r="AB3620" s="66">
        <v>2022</v>
      </c>
      <c r="AC3620" s="72">
        <v>15</v>
      </c>
      <c r="AD3620" s="66">
        <f ca="1">IF(ISERROR(VLOOKUP(Table1[[#This Row],[item]],INDIRECT("'"&amp;Table1[[#This Row],[sheet]]&amp;"'!$A$8:$T$42"),Table1[[#This Row],[r]],FALSE)),"",VLOOKUP(Table1[[#This Row],[item]],INDIRECT("'"&amp;Table1[[#This Row],[sheet]]&amp;"'!$A$8:$T$42"),Table1[[#This Row],[r]],FALSE))</f>
        <v>0</v>
      </c>
      <c r="AE3620" s="72" t="str">
        <f>IF(VLOOKUP(Table1[[#This Row],[sheet]],Prg!$A$7:$J$31,10,FALSE)="","",VLOOKUP(Table1[[#This Row],[sheet]],Prg!$A$7:$J$31,10,FALSE)*1)</f>
        <v/>
      </c>
      <c r="AF3620" s="72">
        <f>VLOOKUP(Table1[[#This Row],[sheet]],Prg!$A$7:$J$31,5,FALSE)</f>
        <v>0</v>
      </c>
      <c r="AG3620" s="72">
        <f>ROW()</f>
        <v>3620</v>
      </c>
    </row>
    <row r="3621" spans="24:33" hidden="1" x14ac:dyDescent="0.3">
      <c r="X3621" s="66">
        <v>21</v>
      </c>
      <c r="Y3621" s="66" t="s">
        <v>500</v>
      </c>
      <c r="Z3621" s="66" t="s">
        <v>22</v>
      </c>
      <c r="AA3621" s="66" t="str">
        <f>IF(OR(VLOOKUP(Table1[[#This Row],[sheet]],Prg!$A$7:$F$31,6,FALSE)=Prg!$O$2,VLOOKUP(Table1[[#This Row],[sheet]],Prg!$A$7:$F$31,6,FALSE)=Prg!$O$3),"Yes","No")</f>
        <v>No</v>
      </c>
      <c r="AB3621" s="66">
        <v>2022</v>
      </c>
      <c r="AC3621" s="72">
        <v>15</v>
      </c>
      <c r="AD3621" s="66">
        <f ca="1">IF(ISERROR(VLOOKUP(Table1[[#This Row],[item]],INDIRECT("'"&amp;Table1[[#This Row],[sheet]]&amp;"'!$A$8:$T$42"),Table1[[#This Row],[r]],FALSE)),"",VLOOKUP(Table1[[#This Row],[item]],INDIRECT("'"&amp;Table1[[#This Row],[sheet]]&amp;"'!$A$8:$T$42"),Table1[[#This Row],[r]],FALSE))</f>
        <v>0</v>
      </c>
      <c r="AE3621" s="72" t="str">
        <f>IF(VLOOKUP(Table1[[#This Row],[sheet]],Prg!$A$7:$J$31,10,FALSE)="","",VLOOKUP(Table1[[#This Row],[sheet]],Prg!$A$7:$J$31,10,FALSE)*1)</f>
        <v/>
      </c>
      <c r="AF3621" s="72">
        <f>VLOOKUP(Table1[[#This Row],[sheet]],Prg!$A$7:$J$31,5,FALSE)</f>
        <v>0</v>
      </c>
      <c r="AG3621" s="72">
        <f>ROW()</f>
        <v>3621</v>
      </c>
    </row>
    <row r="3622" spans="24:33" hidden="1" x14ac:dyDescent="0.3">
      <c r="X3622" s="66">
        <v>21</v>
      </c>
      <c r="Y3622" s="66" t="s">
        <v>501</v>
      </c>
      <c r="Z3622" s="66" t="s">
        <v>23</v>
      </c>
      <c r="AA3622" s="66" t="str">
        <f>IF(OR(VLOOKUP(Table1[[#This Row],[sheet]],Prg!$A$7:$F$31,6,FALSE)=Prg!$O$2,VLOOKUP(Table1[[#This Row],[sheet]],Prg!$A$7:$F$31,6,FALSE)=Prg!$O$3),"Yes","No")</f>
        <v>No</v>
      </c>
      <c r="AB3622" s="66">
        <v>2022</v>
      </c>
      <c r="AC3622" s="72">
        <v>15</v>
      </c>
      <c r="AD3622" s="66">
        <f ca="1">IF(ISERROR(VLOOKUP(Table1[[#This Row],[item]],INDIRECT("'"&amp;Table1[[#This Row],[sheet]]&amp;"'!$A$8:$T$42"),Table1[[#This Row],[r]],FALSE)),"",VLOOKUP(Table1[[#This Row],[item]],INDIRECT("'"&amp;Table1[[#This Row],[sheet]]&amp;"'!$A$8:$T$42"),Table1[[#This Row],[r]],FALSE))</f>
        <v>0</v>
      </c>
      <c r="AE3622" s="72" t="str">
        <f>IF(VLOOKUP(Table1[[#This Row],[sheet]],Prg!$A$7:$J$31,10,FALSE)="","",VLOOKUP(Table1[[#This Row],[sheet]],Prg!$A$7:$J$31,10,FALSE)*1)</f>
        <v/>
      </c>
      <c r="AF3622" s="72">
        <f>VLOOKUP(Table1[[#This Row],[sheet]],Prg!$A$7:$J$31,5,FALSE)</f>
        <v>0</v>
      </c>
      <c r="AG3622" s="72">
        <f>ROW()</f>
        <v>3622</v>
      </c>
    </row>
    <row r="3623" spans="24:33" hidden="1" x14ac:dyDescent="0.3">
      <c r="X3623" s="66">
        <v>21</v>
      </c>
      <c r="Y3623" s="66" t="s">
        <v>502</v>
      </c>
      <c r="Z3623" s="66" t="s">
        <v>467</v>
      </c>
      <c r="AA3623" s="66" t="str">
        <f>IF(OR(VLOOKUP(Table1[[#This Row],[sheet]],Prg!$A$7:$F$31,6,FALSE)=Prg!$O$2,VLOOKUP(Table1[[#This Row],[sheet]],Prg!$A$7:$F$31,6,FALSE)=Prg!$O$3),"Yes","No")</f>
        <v>No</v>
      </c>
      <c r="AB3623" s="66">
        <v>2022</v>
      </c>
      <c r="AC3623" s="72">
        <v>15</v>
      </c>
      <c r="AD3623" s="66">
        <f ca="1">IF(ISERROR(VLOOKUP(Table1[[#This Row],[item]],INDIRECT("'"&amp;Table1[[#This Row],[sheet]]&amp;"'!$A$8:$T$42"),Table1[[#This Row],[r]],FALSE)),"",VLOOKUP(Table1[[#This Row],[item]],INDIRECT("'"&amp;Table1[[#This Row],[sheet]]&amp;"'!$A$8:$T$42"),Table1[[#This Row],[r]],FALSE))</f>
        <v>0</v>
      </c>
      <c r="AE3623" s="72" t="str">
        <f>IF(VLOOKUP(Table1[[#This Row],[sheet]],Prg!$A$7:$J$31,10,FALSE)="","",VLOOKUP(Table1[[#This Row],[sheet]],Prg!$A$7:$J$31,10,FALSE)*1)</f>
        <v/>
      </c>
      <c r="AF3623" s="72">
        <f>VLOOKUP(Table1[[#This Row],[sheet]],Prg!$A$7:$J$31,5,FALSE)</f>
        <v>0</v>
      </c>
      <c r="AG3623" s="72">
        <f>ROW()</f>
        <v>3623</v>
      </c>
    </row>
    <row r="3624" spans="24:33" hidden="1" x14ac:dyDescent="0.3">
      <c r="X3624" s="66">
        <v>21</v>
      </c>
      <c r="Y3624" s="66" t="s">
        <v>473</v>
      </c>
      <c r="Z3624" s="66" t="s">
        <v>1</v>
      </c>
      <c r="AA3624" s="66" t="str">
        <f>IF(OR(VLOOKUP(Table1[[#This Row],[sheet]],Prg!$A$7:$F$31,6,FALSE)=Prg!$O$2,VLOOKUP(Table1[[#This Row],[sheet]],Prg!$A$7:$F$31,6,FALSE)=Prg!$O$3),"Yes","No")</f>
        <v>No</v>
      </c>
      <c r="AB3624" s="66">
        <v>2022</v>
      </c>
      <c r="AC3624" s="72">
        <v>15</v>
      </c>
      <c r="AD3624" s="66">
        <f ca="1">IF(ISERROR(VLOOKUP(Table1[[#This Row],[item]],INDIRECT("'"&amp;Table1[[#This Row],[sheet]]&amp;"'!$A$8:$T$42"),Table1[[#This Row],[r]],FALSE)),"",VLOOKUP(Table1[[#This Row],[item]],INDIRECT("'"&amp;Table1[[#This Row],[sheet]]&amp;"'!$A$8:$T$42"),Table1[[#This Row],[r]],FALSE))</f>
        <v>0</v>
      </c>
      <c r="AE3624" s="72" t="str">
        <f>IF(VLOOKUP(Table1[[#This Row],[sheet]],Prg!$A$7:$J$31,10,FALSE)="","",VLOOKUP(Table1[[#This Row],[sheet]],Prg!$A$7:$J$31,10,FALSE)*1)</f>
        <v/>
      </c>
      <c r="AF3624" s="72">
        <f>VLOOKUP(Table1[[#This Row],[sheet]],Prg!$A$7:$J$31,5,FALSE)</f>
        <v>0</v>
      </c>
      <c r="AG3624" s="72">
        <f>ROW()</f>
        <v>3624</v>
      </c>
    </row>
    <row r="3625" spans="24:33" hidden="1" x14ac:dyDescent="0.3">
      <c r="X3625" s="66">
        <v>21</v>
      </c>
      <c r="Y3625" s="66" t="s">
        <v>474</v>
      </c>
      <c r="Z3625" s="66" t="s">
        <v>24</v>
      </c>
      <c r="AA3625" s="66" t="str">
        <f>IF(OR(VLOOKUP(Table1[[#This Row],[sheet]],Prg!$A$7:$F$31,6,FALSE)=Prg!$O$2,VLOOKUP(Table1[[#This Row],[sheet]],Prg!$A$7:$F$31,6,FALSE)=Prg!$O$3),"Yes","No")</f>
        <v>No</v>
      </c>
      <c r="AB3625" s="66">
        <v>2022</v>
      </c>
      <c r="AC3625" s="72">
        <v>15</v>
      </c>
      <c r="AD3625" s="66">
        <f ca="1">IF(ISERROR(VLOOKUP(Table1[[#This Row],[item]],INDIRECT("'"&amp;Table1[[#This Row],[sheet]]&amp;"'!$A$8:$T$42"),Table1[[#This Row],[r]],FALSE)),"",VLOOKUP(Table1[[#This Row],[item]],INDIRECT("'"&amp;Table1[[#This Row],[sheet]]&amp;"'!$A$8:$T$42"),Table1[[#This Row],[r]],FALSE))</f>
        <v>0</v>
      </c>
      <c r="AE3625" s="72" t="str">
        <f>IF(VLOOKUP(Table1[[#This Row],[sheet]],Prg!$A$7:$J$31,10,FALSE)="","",VLOOKUP(Table1[[#This Row],[sheet]],Prg!$A$7:$J$31,10,FALSE)*1)</f>
        <v/>
      </c>
      <c r="AF3625" s="72">
        <f>VLOOKUP(Table1[[#This Row],[sheet]],Prg!$A$7:$J$31,5,FALSE)</f>
        <v>0</v>
      </c>
      <c r="AG3625" s="72">
        <f>ROW()</f>
        <v>3625</v>
      </c>
    </row>
    <row r="3626" spans="24:33" hidden="1" x14ac:dyDescent="0.3">
      <c r="X3626" s="66">
        <v>21</v>
      </c>
      <c r="Y3626" s="66" t="s">
        <v>477</v>
      </c>
      <c r="Z3626" s="66" t="s">
        <v>25</v>
      </c>
      <c r="AA3626" s="66" t="str">
        <f>IF(OR(VLOOKUP(Table1[[#This Row],[sheet]],Prg!$A$7:$F$31,6,FALSE)=Prg!$O$2,VLOOKUP(Table1[[#This Row],[sheet]],Prg!$A$7:$F$31,6,FALSE)=Prg!$O$3),"Yes","No")</f>
        <v>No</v>
      </c>
      <c r="AB3626" s="66">
        <v>2022</v>
      </c>
      <c r="AC3626" s="72">
        <v>15</v>
      </c>
      <c r="AD3626" s="66">
        <f ca="1">IF(ISERROR(VLOOKUP(Table1[[#This Row],[item]],INDIRECT("'"&amp;Table1[[#This Row],[sheet]]&amp;"'!$A$8:$T$42"),Table1[[#This Row],[r]],FALSE)),"",VLOOKUP(Table1[[#This Row],[item]],INDIRECT("'"&amp;Table1[[#This Row],[sheet]]&amp;"'!$A$8:$T$42"),Table1[[#This Row],[r]],FALSE))</f>
        <v>0</v>
      </c>
      <c r="AE3626" s="72" t="str">
        <f>IF(VLOOKUP(Table1[[#This Row],[sheet]],Prg!$A$7:$J$31,10,FALSE)="","",VLOOKUP(Table1[[#This Row],[sheet]],Prg!$A$7:$J$31,10,FALSE)*1)</f>
        <v/>
      </c>
      <c r="AF3626" s="72">
        <f>VLOOKUP(Table1[[#This Row],[sheet]],Prg!$A$7:$J$31,5,FALSE)</f>
        <v>0</v>
      </c>
      <c r="AG3626" s="72">
        <f>ROW()</f>
        <v>3626</v>
      </c>
    </row>
    <row r="3627" spans="24:33" hidden="1" x14ac:dyDescent="0.3">
      <c r="X3627" s="66">
        <v>21</v>
      </c>
      <c r="Y3627" s="66" t="s">
        <v>478</v>
      </c>
      <c r="Z3627" s="66" t="s">
        <v>26</v>
      </c>
      <c r="AA3627" s="66" t="str">
        <f>IF(OR(VLOOKUP(Table1[[#This Row],[sheet]],Prg!$A$7:$F$31,6,FALSE)=Prg!$O$2,VLOOKUP(Table1[[#This Row],[sheet]],Prg!$A$7:$F$31,6,FALSE)=Prg!$O$3),"Yes","No")</f>
        <v>No</v>
      </c>
      <c r="AB3627" s="66">
        <v>2022</v>
      </c>
      <c r="AC3627" s="72">
        <v>15</v>
      </c>
      <c r="AD3627" s="66">
        <f ca="1">IF(ISERROR(VLOOKUP(Table1[[#This Row],[item]],INDIRECT("'"&amp;Table1[[#This Row],[sheet]]&amp;"'!$A$8:$T$42"),Table1[[#This Row],[r]],FALSE)),"",VLOOKUP(Table1[[#This Row],[item]],INDIRECT("'"&amp;Table1[[#This Row],[sheet]]&amp;"'!$A$8:$T$42"),Table1[[#This Row],[r]],FALSE))</f>
        <v>0</v>
      </c>
      <c r="AE3627" s="72" t="str">
        <f>IF(VLOOKUP(Table1[[#This Row],[sheet]],Prg!$A$7:$J$31,10,FALSE)="","",VLOOKUP(Table1[[#This Row],[sheet]],Prg!$A$7:$J$31,10,FALSE)*1)</f>
        <v/>
      </c>
      <c r="AF3627" s="72">
        <f>VLOOKUP(Table1[[#This Row],[sheet]],Prg!$A$7:$J$31,5,FALSE)</f>
        <v>0</v>
      </c>
      <c r="AG3627" s="72">
        <f>ROW()</f>
        <v>3627</v>
      </c>
    </row>
    <row r="3628" spans="24:33" hidden="1" x14ac:dyDescent="0.3">
      <c r="X3628" s="66">
        <v>21</v>
      </c>
      <c r="Y3628" s="66" t="s">
        <v>479</v>
      </c>
      <c r="Z3628" s="66" t="s">
        <v>27</v>
      </c>
      <c r="AA3628" s="66" t="str">
        <f>IF(OR(VLOOKUP(Table1[[#This Row],[sheet]],Prg!$A$7:$F$31,6,FALSE)=Prg!$O$2,VLOOKUP(Table1[[#This Row],[sheet]],Prg!$A$7:$F$31,6,FALSE)=Prg!$O$3),"Yes","No")</f>
        <v>No</v>
      </c>
      <c r="AB3628" s="66">
        <v>2022</v>
      </c>
      <c r="AC3628" s="72">
        <v>15</v>
      </c>
      <c r="AD3628" s="66">
        <f ca="1">IF(ISERROR(VLOOKUP(Table1[[#This Row],[item]],INDIRECT("'"&amp;Table1[[#This Row],[sheet]]&amp;"'!$A$8:$T$42"),Table1[[#This Row],[r]],FALSE)),"",VLOOKUP(Table1[[#This Row],[item]],INDIRECT("'"&amp;Table1[[#This Row],[sheet]]&amp;"'!$A$8:$T$42"),Table1[[#This Row],[r]],FALSE))</f>
        <v>0</v>
      </c>
      <c r="AE3628" s="72" t="str">
        <f>IF(VLOOKUP(Table1[[#This Row],[sheet]],Prg!$A$7:$J$31,10,FALSE)="","",VLOOKUP(Table1[[#This Row],[sheet]],Prg!$A$7:$J$31,10,FALSE)*1)</f>
        <v/>
      </c>
      <c r="AF3628" s="72">
        <f>VLOOKUP(Table1[[#This Row],[sheet]],Prg!$A$7:$J$31,5,FALSE)</f>
        <v>0</v>
      </c>
      <c r="AG3628" s="72">
        <f>ROW()</f>
        <v>3628</v>
      </c>
    </row>
    <row r="3629" spans="24:33" hidden="1" x14ac:dyDescent="0.3">
      <c r="X3629" s="66">
        <v>21</v>
      </c>
      <c r="Y3629" s="66" t="s">
        <v>475</v>
      </c>
      <c r="Z3629" s="66" t="s">
        <v>28</v>
      </c>
      <c r="AA3629" s="66" t="str">
        <f>IF(OR(VLOOKUP(Table1[[#This Row],[sheet]],Prg!$A$7:$F$31,6,FALSE)=Prg!$O$2,VLOOKUP(Table1[[#This Row],[sheet]],Prg!$A$7:$F$31,6,FALSE)=Prg!$O$3),"Yes","No")</f>
        <v>No</v>
      </c>
      <c r="AB3629" s="66">
        <v>2022</v>
      </c>
      <c r="AC3629" s="72">
        <v>15</v>
      </c>
      <c r="AD3629" s="66">
        <f ca="1">IF(ISERROR(VLOOKUP(Table1[[#This Row],[item]],INDIRECT("'"&amp;Table1[[#This Row],[sheet]]&amp;"'!$A$8:$T$42"),Table1[[#This Row],[r]],FALSE)),"",VLOOKUP(Table1[[#This Row],[item]],INDIRECT("'"&amp;Table1[[#This Row],[sheet]]&amp;"'!$A$8:$T$42"),Table1[[#This Row],[r]],FALSE))</f>
        <v>0</v>
      </c>
      <c r="AE3629" s="72" t="str">
        <f>IF(VLOOKUP(Table1[[#This Row],[sheet]],Prg!$A$7:$J$31,10,FALSE)="","",VLOOKUP(Table1[[#This Row],[sheet]],Prg!$A$7:$J$31,10,FALSE)*1)</f>
        <v/>
      </c>
      <c r="AF3629" s="72">
        <f>VLOOKUP(Table1[[#This Row],[sheet]],Prg!$A$7:$J$31,5,FALSE)</f>
        <v>0</v>
      </c>
      <c r="AG3629" s="72">
        <f>ROW()</f>
        <v>3629</v>
      </c>
    </row>
    <row r="3630" spans="24:33" hidden="1" x14ac:dyDescent="0.3">
      <c r="X3630" s="66">
        <v>21</v>
      </c>
      <c r="Y3630" s="66" t="s">
        <v>480</v>
      </c>
      <c r="Z3630" s="66" t="s">
        <v>29</v>
      </c>
      <c r="AA3630" s="66" t="str">
        <f>IF(OR(VLOOKUP(Table1[[#This Row],[sheet]],Prg!$A$7:$F$31,6,FALSE)=Prg!$O$2,VLOOKUP(Table1[[#This Row],[sheet]],Prg!$A$7:$F$31,6,FALSE)=Prg!$O$3),"Yes","No")</f>
        <v>No</v>
      </c>
      <c r="AB3630" s="66">
        <v>2022</v>
      </c>
      <c r="AC3630" s="72">
        <v>15</v>
      </c>
      <c r="AD3630" s="66">
        <f ca="1">IF(ISERROR(VLOOKUP(Table1[[#This Row],[item]],INDIRECT("'"&amp;Table1[[#This Row],[sheet]]&amp;"'!$A$8:$T$42"),Table1[[#This Row],[r]],FALSE)),"",VLOOKUP(Table1[[#This Row],[item]],INDIRECT("'"&amp;Table1[[#This Row],[sheet]]&amp;"'!$A$8:$T$42"),Table1[[#This Row],[r]],FALSE))</f>
        <v>0</v>
      </c>
      <c r="AE3630" s="72" t="str">
        <f>IF(VLOOKUP(Table1[[#This Row],[sheet]],Prg!$A$7:$J$31,10,FALSE)="","",VLOOKUP(Table1[[#This Row],[sheet]],Prg!$A$7:$J$31,10,FALSE)*1)</f>
        <v/>
      </c>
      <c r="AF3630" s="72">
        <f>VLOOKUP(Table1[[#This Row],[sheet]],Prg!$A$7:$J$31,5,FALSE)</f>
        <v>0</v>
      </c>
      <c r="AG3630" s="72">
        <f>ROW()</f>
        <v>3630</v>
      </c>
    </row>
    <row r="3631" spans="24:33" hidden="1" x14ac:dyDescent="0.3">
      <c r="X3631" s="66">
        <v>21</v>
      </c>
      <c r="Y3631" s="66" t="s">
        <v>481</v>
      </c>
      <c r="Z3631" s="66" t="s">
        <v>30</v>
      </c>
      <c r="AA3631" s="66" t="str">
        <f>IF(OR(VLOOKUP(Table1[[#This Row],[sheet]],Prg!$A$7:$F$31,6,FALSE)=Prg!$O$2,VLOOKUP(Table1[[#This Row],[sheet]],Prg!$A$7:$F$31,6,FALSE)=Prg!$O$3),"Yes","No")</f>
        <v>No</v>
      </c>
      <c r="AB3631" s="66">
        <v>2022</v>
      </c>
      <c r="AC3631" s="72">
        <v>15</v>
      </c>
      <c r="AD3631" s="66">
        <f ca="1">IF(ISERROR(VLOOKUP(Table1[[#This Row],[item]],INDIRECT("'"&amp;Table1[[#This Row],[sheet]]&amp;"'!$A$8:$T$42"),Table1[[#This Row],[r]],FALSE)),"",VLOOKUP(Table1[[#This Row],[item]],INDIRECT("'"&amp;Table1[[#This Row],[sheet]]&amp;"'!$A$8:$T$42"),Table1[[#This Row],[r]],FALSE))</f>
        <v>0</v>
      </c>
      <c r="AE3631" s="72" t="str">
        <f>IF(VLOOKUP(Table1[[#This Row],[sheet]],Prg!$A$7:$J$31,10,FALSE)="","",VLOOKUP(Table1[[#This Row],[sheet]],Prg!$A$7:$J$31,10,FALSE)*1)</f>
        <v/>
      </c>
      <c r="AF3631" s="72">
        <f>VLOOKUP(Table1[[#This Row],[sheet]],Prg!$A$7:$J$31,5,FALSE)</f>
        <v>0</v>
      </c>
      <c r="AG3631" s="72">
        <f>ROW()</f>
        <v>3631</v>
      </c>
    </row>
    <row r="3632" spans="24:33" hidden="1" x14ac:dyDescent="0.3">
      <c r="X3632" s="66">
        <v>21</v>
      </c>
      <c r="Y3632" s="66" t="s">
        <v>482</v>
      </c>
      <c r="Z3632" s="66" t="s">
        <v>27</v>
      </c>
      <c r="AA3632" s="66" t="str">
        <f>IF(OR(VLOOKUP(Table1[[#This Row],[sheet]],Prg!$A$7:$F$31,6,FALSE)=Prg!$O$2,VLOOKUP(Table1[[#This Row],[sheet]],Prg!$A$7:$F$31,6,FALSE)=Prg!$O$3),"Yes","No")</f>
        <v>No</v>
      </c>
      <c r="AB3632" s="66">
        <v>2022</v>
      </c>
      <c r="AC3632" s="72">
        <v>15</v>
      </c>
      <c r="AD3632" s="66">
        <f ca="1">IF(ISERROR(VLOOKUP(Table1[[#This Row],[item]],INDIRECT("'"&amp;Table1[[#This Row],[sheet]]&amp;"'!$A$8:$T$42"),Table1[[#This Row],[r]],FALSE)),"",VLOOKUP(Table1[[#This Row],[item]],INDIRECT("'"&amp;Table1[[#This Row],[sheet]]&amp;"'!$A$8:$T$42"),Table1[[#This Row],[r]],FALSE))</f>
        <v>0</v>
      </c>
      <c r="AE3632" s="72" t="str">
        <f>IF(VLOOKUP(Table1[[#This Row],[sheet]],Prg!$A$7:$J$31,10,FALSE)="","",VLOOKUP(Table1[[#This Row],[sheet]],Prg!$A$7:$J$31,10,FALSE)*1)</f>
        <v/>
      </c>
      <c r="AF3632" s="72">
        <f>VLOOKUP(Table1[[#This Row],[sheet]],Prg!$A$7:$J$31,5,FALSE)</f>
        <v>0</v>
      </c>
      <c r="AG3632" s="72">
        <f>ROW()</f>
        <v>3632</v>
      </c>
    </row>
    <row r="3633" spans="24:33" hidden="1" x14ac:dyDescent="0.3">
      <c r="X3633" s="66">
        <v>21</v>
      </c>
      <c r="Y3633" s="66" t="s">
        <v>476</v>
      </c>
      <c r="Z3633" s="66" t="s">
        <v>469</v>
      </c>
      <c r="AA3633" s="66" t="str">
        <f>IF(OR(VLOOKUP(Table1[[#This Row],[sheet]],Prg!$A$7:$F$31,6,FALSE)=Prg!$O$2,VLOOKUP(Table1[[#This Row],[sheet]],Prg!$A$7:$F$31,6,FALSE)=Prg!$O$3),"Yes","No")</f>
        <v>No</v>
      </c>
      <c r="AB3633" s="66">
        <v>2022</v>
      </c>
      <c r="AC3633" s="72">
        <v>15</v>
      </c>
      <c r="AD3633" s="66">
        <f ca="1">IF(ISERROR(VLOOKUP(Table1[[#This Row],[item]],INDIRECT("'"&amp;Table1[[#This Row],[sheet]]&amp;"'!$A$8:$T$42"),Table1[[#This Row],[r]],FALSE)),"",VLOOKUP(Table1[[#This Row],[item]],INDIRECT("'"&amp;Table1[[#This Row],[sheet]]&amp;"'!$A$8:$T$42"),Table1[[#This Row],[r]],FALSE))</f>
        <v>0</v>
      </c>
      <c r="AE3633" s="72" t="str">
        <f>IF(VLOOKUP(Table1[[#This Row],[sheet]],Prg!$A$7:$J$31,10,FALSE)="","",VLOOKUP(Table1[[#This Row],[sheet]],Prg!$A$7:$J$31,10,FALSE)*1)</f>
        <v/>
      </c>
      <c r="AF3633" s="72">
        <f>VLOOKUP(Table1[[#This Row],[sheet]],Prg!$A$7:$J$31,5,FALSE)</f>
        <v>0</v>
      </c>
      <c r="AG3633" s="72">
        <f>ROW()</f>
        <v>3633</v>
      </c>
    </row>
    <row r="3634" spans="24:33" hidden="1" x14ac:dyDescent="0.3">
      <c r="X3634" s="66">
        <v>21</v>
      </c>
      <c r="Y3634" s="66" t="s">
        <v>483</v>
      </c>
      <c r="Z3634" s="66" t="s">
        <v>470</v>
      </c>
      <c r="AA3634" s="66" t="str">
        <f>IF(OR(VLOOKUP(Table1[[#This Row],[sheet]],Prg!$A$7:$F$31,6,FALSE)=Prg!$O$2,VLOOKUP(Table1[[#This Row],[sheet]],Prg!$A$7:$F$31,6,FALSE)=Prg!$O$3),"Yes","No")</f>
        <v>No</v>
      </c>
      <c r="AB3634" s="66">
        <v>2022</v>
      </c>
      <c r="AC3634" s="72">
        <v>15</v>
      </c>
      <c r="AD3634" s="66">
        <f ca="1">IF(ISERROR(VLOOKUP(Table1[[#This Row],[item]],INDIRECT("'"&amp;Table1[[#This Row],[sheet]]&amp;"'!$A$8:$T$42"),Table1[[#This Row],[r]],FALSE)),"",VLOOKUP(Table1[[#This Row],[item]],INDIRECT("'"&amp;Table1[[#This Row],[sheet]]&amp;"'!$A$8:$T$42"),Table1[[#This Row],[r]],FALSE))</f>
        <v>0</v>
      </c>
      <c r="AE3634" s="72" t="str">
        <f>IF(VLOOKUP(Table1[[#This Row],[sheet]],Prg!$A$7:$J$31,10,FALSE)="","",VLOOKUP(Table1[[#This Row],[sheet]],Prg!$A$7:$J$31,10,FALSE)*1)</f>
        <v/>
      </c>
      <c r="AF3634" s="72">
        <f>VLOOKUP(Table1[[#This Row],[sheet]],Prg!$A$7:$J$31,5,FALSE)</f>
        <v>0</v>
      </c>
      <c r="AG3634" s="72">
        <f>ROW()</f>
        <v>3634</v>
      </c>
    </row>
    <row r="3635" spans="24:33" hidden="1" x14ac:dyDescent="0.3">
      <c r="X3635" s="66">
        <v>21</v>
      </c>
      <c r="Y3635" s="66" t="s">
        <v>484</v>
      </c>
      <c r="Z3635" s="66" t="s">
        <v>471</v>
      </c>
      <c r="AA3635" s="66" t="str">
        <f>IF(OR(VLOOKUP(Table1[[#This Row],[sheet]],Prg!$A$7:$F$31,6,FALSE)=Prg!$O$2,VLOOKUP(Table1[[#This Row],[sheet]],Prg!$A$7:$F$31,6,FALSE)=Prg!$O$3),"Yes","No")</f>
        <v>No</v>
      </c>
      <c r="AB3635" s="66">
        <v>2022</v>
      </c>
      <c r="AC3635" s="72">
        <v>15</v>
      </c>
      <c r="AD3635" s="66">
        <f ca="1">IF(ISERROR(VLOOKUP(Table1[[#This Row],[item]],INDIRECT("'"&amp;Table1[[#This Row],[sheet]]&amp;"'!$A$8:$T$42"),Table1[[#This Row],[r]],FALSE)),"",VLOOKUP(Table1[[#This Row],[item]],INDIRECT("'"&amp;Table1[[#This Row],[sheet]]&amp;"'!$A$8:$T$42"),Table1[[#This Row],[r]],FALSE))</f>
        <v>0</v>
      </c>
      <c r="AE3635" s="72" t="str">
        <f>IF(VLOOKUP(Table1[[#This Row],[sheet]],Prg!$A$7:$J$31,10,FALSE)="","",VLOOKUP(Table1[[#This Row],[sheet]],Prg!$A$7:$J$31,10,FALSE)*1)</f>
        <v/>
      </c>
      <c r="AF3635" s="72">
        <f>VLOOKUP(Table1[[#This Row],[sheet]],Prg!$A$7:$J$31,5,FALSE)</f>
        <v>0</v>
      </c>
      <c r="AG3635" s="72">
        <f>ROW()</f>
        <v>3635</v>
      </c>
    </row>
    <row r="3636" spans="24:33" hidden="1" x14ac:dyDescent="0.3">
      <c r="X3636" s="66">
        <v>21</v>
      </c>
      <c r="Y3636" s="66" t="s">
        <v>485</v>
      </c>
      <c r="Z3636" s="66" t="s">
        <v>472</v>
      </c>
      <c r="AA3636" s="66" t="str">
        <f>IF(OR(VLOOKUP(Table1[[#This Row],[sheet]],Prg!$A$7:$F$31,6,FALSE)=Prg!$O$2,VLOOKUP(Table1[[#This Row],[sheet]],Prg!$A$7:$F$31,6,FALSE)=Prg!$O$3),"Yes","No")</f>
        <v>No</v>
      </c>
      <c r="AB3636" s="66">
        <v>2022</v>
      </c>
      <c r="AC3636" s="72">
        <v>15</v>
      </c>
      <c r="AD3636" s="66">
        <f ca="1">IF(ISERROR(VLOOKUP(Table1[[#This Row],[item]],INDIRECT("'"&amp;Table1[[#This Row],[sheet]]&amp;"'!$A$8:$T$42"),Table1[[#This Row],[r]],FALSE)),"",VLOOKUP(Table1[[#This Row],[item]],INDIRECT("'"&amp;Table1[[#This Row],[sheet]]&amp;"'!$A$8:$T$42"),Table1[[#This Row],[r]],FALSE))</f>
        <v>0</v>
      </c>
      <c r="AE3636" s="72" t="str">
        <f>IF(VLOOKUP(Table1[[#This Row],[sheet]],Prg!$A$7:$J$31,10,FALSE)="","",VLOOKUP(Table1[[#This Row],[sheet]],Prg!$A$7:$J$31,10,FALSE)*1)</f>
        <v/>
      </c>
      <c r="AF3636" s="72">
        <f>VLOOKUP(Table1[[#This Row],[sheet]],Prg!$A$7:$J$31,5,FALSE)</f>
        <v>0</v>
      </c>
      <c r="AG3636" s="72">
        <f>ROW()</f>
        <v>3636</v>
      </c>
    </row>
    <row r="3637" spans="24:33" hidden="1" x14ac:dyDescent="0.3">
      <c r="X3637" s="66">
        <v>21</v>
      </c>
      <c r="Y3637" s="66" t="s">
        <v>486</v>
      </c>
      <c r="Z3637" s="66" t="s">
        <v>31</v>
      </c>
      <c r="AA3637" s="66" t="str">
        <f>IF(OR(VLOOKUP(Table1[[#This Row],[sheet]],Prg!$A$7:$F$31,6,FALSE)=Prg!$O$2,VLOOKUP(Table1[[#This Row],[sheet]],Prg!$A$7:$F$31,6,FALSE)=Prg!$O$3),"Yes","No")</f>
        <v>No</v>
      </c>
      <c r="AB3637" s="66">
        <v>2022</v>
      </c>
      <c r="AC3637" s="72">
        <v>15</v>
      </c>
      <c r="AD3637" s="66">
        <f ca="1">IF(ISERROR(VLOOKUP(Table1[[#This Row],[item]],INDIRECT("'"&amp;Table1[[#This Row],[sheet]]&amp;"'!$A$8:$T$42"),Table1[[#This Row],[r]],FALSE)),"",VLOOKUP(Table1[[#This Row],[item]],INDIRECT("'"&amp;Table1[[#This Row],[sheet]]&amp;"'!$A$8:$T$42"),Table1[[#This Row],[r]],FALSE))</f>
        <v>0</v>
      </c>
      <c r="AE3637" s="72" t="str">
        <f>IF(VLOOKUP(Table1[[#This Row],[sheet]],Prg!$A$7:$J$31,10,FALSE)="","",VLOOKUP(Table1[[#This Row],[sheet]],Prg!$A$7:$J$31,10,FALSE)*1)</f>
        <v/>
      </c>
      <c r="AF3637" s="72">
        <f>VLOOKUP(Table1[[#This Row],[sheet]],Prg!$A$7:$J$31,5,FALSE)</f>
        <v>0</v>
      </c>
      <c r="AG3637" s="72">
        <f>ROW()</f>
        <v>3637</v>
      </c>
    </row>
    <row r="3638" spans="24:33" hidden="1" x14ac:dyDescent="0.3">
      <c r="X3638" s="66">
        <v>21</v>
      </c>
      <c r="Y3638" s="70" t="s">
        <v>487</v>
      </c>
      <c r="Z3638" s="70" t="s">
        <v>12</v>
      </c>
      <c r="AA3638" s="70" t="str">
        <f>IF(OR(VLOOKUP(Table1[[#This Row],[sheet]],Prg!$A$7:$F$31,6,FALSE)=Prg!$O$2,VLOOKUP(Table1[[#This Row],[sheet]],Prg!$A$7:$F$31,6,FALSE)=Prg!$O$3),"Yes","No")</f>
        <v>No</v>
      </c>
      <c r="AB3638" s="70">
        <v>2023</v>
      </c>
      <c r="AC3638" s="72">
        <v>16</v>
      </c>
      <c r="AD3638" s="66">
        <f ca="1">IF(ISERROR(VLOOKUP(Table1[[#This Row],[item]],INDIRECT("'"&amp;Table1[[#This Row],[sheet]]&amp;"'!$A$8:$T$42"),Table1[[#This Row],[r]],FALSE)),"",VLOOKUP(Table1[[#This Row],[item]],INDIRECT("'"&amp;Table1[[#This Row],[sheet]]&amp;"'!$A$8:$T$42"),Table1[[#This Row],[r]],FALSE))</f>
        <v>0</v>
      </c>
      <c r="AE3638" s="72" t="str">
        <f>IF(VLOOKUP(Table1[[#This Row],[sheet]],Prg!$A$7:$J$31,10,FALSE)="","",VLOOKUP(Table1[[#This Row],[sheet]],Prg!$A$7:$J$31,10,FALSE)*1)</f>
        <v/>
      </c>
      <c r="AF3638" s="72">
        <f>VLOOKUP(Table1[[#This Row],[sheet]],Prg!$A$7:$J$31,5,FALSE)</f>
        <v>0</v>
      </c>
      <c r="AG3638" s="72">
        <f>ROW()</f>
        <v>3638</v>
      </c>
    </row>
    <row r="3639" spans="24:33" hidden="1" x14ac:dyDescent="0.3">
      <c r="X3639" s="66">
        <v>21</v>
      </c>
      <c r="Y3639" s="66" t="s">
        <v>488</v>
      </c>
      <c r="Z3639" s="66" t="s">
        <v>13</v>
      </c>
      <c r="AA3639" s="66" t="str">
        <f>IF(OR(VLOOKUP(Table1[[#This Row],[sheet]],Prg!$A$7:$F$31,6,FALSE)=Prg!$O$2,VLOOKUP(Table1[[#This Row],[sheet]],Prg!$A$7:$F$31,6,FALSE)=Prg!$O$3),"Yes","No")</f>
        <v>No</v>
      </c>
      <c r="AB3639" s="66">
        <v>2023</v>
      </c>
      <c r="AC3639" s="72">
        <v>16</v>
      </c>
      <c r="AD3639" s="66">
        <f ca="1">IF(ISERROR(VLOOKUP(Table1[[#This Row],[item]],INDIRECT("'"&amp;Table1[[#This Row],[sheet]]&amp;"'!$A$8:$T$42"),Table1[[#This Row],[r]],FALSE)),"",VLOOKUP(Table1[[#This Row],[item]],INDIRECT("'"&amp;Table1[[#This Row],[sheet]]&amp;"'!$A$8:$T$42"),Table1[[#This Row],[r]],FALSE))</f>
        <v>0</v>
      </c>
      <c r="AE3639" s="72" t="str">
        <f>IF(VLOOKUP(Table1[[#This Row],[sheet]],Prg!$A$7:$J$31,10,FALSE)="","",VLOOKUP(Table1[[#This Row],[sheet]],Prg!$A$7:$J$31,10,FALSE)*1)</f>
        <v/>
      </c>
      <c r="AF3639" s="72">
        <f>VLOOKUP(Table1[[#This Row],[sheet]],Prg!$A$7:$J$31,5,FALSE)</f>
        <v>0</v>
      </c>
      <c r="AG3639" s="72">
        <f>ROW()</f>
        <v>3639</v>
      </c>
    </row>
    <row r="3640" spans="24:33" hidden="1" x14ac:dyDescent="0.3">
      <c r="X3640" s="66">
        <v>21</v>
      </c>
      <c r="Y3640" s="66" t="s">
        <v>489</v>
      </c>
      <c r="Z3640" s="66" t="s">
        <v>14</v>
      </c>
      <c r="AA3640" s="66" t="str">
        <f>IF(OR(VLOOKUP(Table1[[#This Row],[sheet]],Prg!$A$7:$F$31,6,FALSE)=Prg!$O$2,VLOOKUP(Table1[[#This Row],[sheet]],Prg!$A$7:$F$31,6,FALSE)=Prg!$O$3),"Yes","No")</f>
        <v>No</v>
      </c>
      <c r="AB3640" s="66">
        <v>2023</v>
      </c>
      <c r="AC3640" s="72">
        <v>16</v>
      </c>
      <c r="AD3640" s="66">
        <f ca="1">IF(ISERROR(VLOOKUP(Table1[[#This Row],[item]],INDIRECT("'"&amp;Table1[[#This Row],[sheet]]&amp;"'!$A$8:$T$42"),Table1[[#This Row],[r]],FALSE)),"",VLOOKUP(Table1[[#This Row],[item]],INDIRECT("'"&amp;Table1[[#This Row],[sheet]]&amp;"'!$A$8:$T$42"),Table1[[#This Row],[r]],FALSE))</f>
        <v>0</v>
      </c>
      <c r="AE3640" s="72" t="str">
        <f>IF(VLOOKUP(Table1[[#This Row],[sheet]],Prg!$A$7:$J$31,10,FALSE)="","",VLOOKUP(Table1[[#This Row],[sheet]],Prg!$A$7:$J$31,10,FALSE)*1)</f>
        <v/>
      </c>
      <c r="AF3640" s="72">
        <f>VLOOKUP(Table1[[#This Row],[sheet]],Prg!$A$7:$J$31,5,FALSE)</f>
        <v>0</v>
      </c>
      <c r="AG3640" s="72">
        <f>ROW()</f>
        <v>3640</v>
      </c>
    </row>
    <row r="3641" spans="24:33" hidden="1" x14ac:dyDescent="0.3">
      <c r="X3641" s="66">
        <v>21</v>
      </c>
      <c r="Y3641" s="66" t="s">
        <v>490</v>
      </c>
      <c r="Z3641" s="66" t="s">
        <v>464</v>
      </c>
      <c r="AA3641" s="66" t="str">
        <f>IF(OR(VLOOKUP(Table1[[#This Row],[sheet]],Prg!$A$7:$F$31,6,FALSE)=Prg!$O$2,VLOOKUP(Table1[[#This Row],[sheet]],Prg!$A$7:$F$31,6,FALSE)=Prg!$O$3),"Yes","No")</f>
        <v>No</v>
      </c>
      <c r="AB3641" s="66">
        <v>2023</v>
      </c>
      <c r="AC3641" s="72">
        <v>16</v>
      </c>
      <c r="AD3641" s="66">
        <f ca="1">IF(ISERROR(VLOOKUP(Table1[[#This Row],[item]],INDIRECT("'"&amp;Table1[[#This Row],[sheet]]&amp;"'!$A$8:$T$42"),Table1[[#This Row],[r]],FALSE)),"",VLOOKUP(Table1[[#This Row],[item]],INDIRECT("'"&amp;Table1[[#This Row],[sheet]]&amp;"'!$A$8:$T$42"),Table1[[#This Row],[r]],FALSE))</f>
        <v>0</v>
      </c>
      <c r="AE3641" s="72" t="str">
        <f>IF(VLOOKUP(Table1[[#This Row],[sheet]],Prg!$A$7:$J$31,10,FALSE)="","",VLOOKUP(Table1[[#This Row],[sheet]],Prg!$A$7:$J$31,10,FALSE)*1)</f>
        <v/>
      </c>
      <c r="AF3641" s="72">
        <f>VLOOKUP(Table1[[#This Row],[sheet]],Prg!$A$7:$J$31,5,FALSE)</f>
        <v>0</v>
      </c>
      <c r="AG3641" s="72">
        <f>ROW()</f>
        <v>3641</v>
      </c>
    </row>
    <row r="3642" spans="24:33" hidden="1" x14ac:dyDescent="0.3">
      <c r="X3642" s="66">
        <v>21</v>
      </c>
      <c r="Y3642" s="66" t="s">
        <v>491</v>
      </c>
      <c r="Z3642" s="66" t="s">
        <v>15</v>
      </c>
      <c r="AA3642" s="66" t="str">
        <f>IF(OR(VLOOKUP(Table1[[#This Row],[sheet]],Prg!$A$7:$F$31,6,FALSE)=Prg!$O$2,VLOOKUP(Table1[[#This Row],[sheet]],Prg!$A$7:$F$31,6,FALSE)=Prg!$O$3),"Yes","No")</f>
        <v>No</v>
      </c>
      <c r="AB3642" s="66">
        <v>2023</v>
      </c>
      <c r="AC3642" s="72">
        <v>16</v>
      </c>
      <c r="AD3642" s="66">
        <f ca="1">IF(ISERROR(VLOOKUP(Table1[[#This Row],[item]],INDIRECT("'"&amp;Table1[[#This Row],[sheet]]&amp;"'!$A$8:$T$42"),Table1[[#This Row],[r]],FALSE)),"",VLOOKUP(Table1[[#This Row],[item]],INDIRECT("'"&amp;Table1[[#This Row],[sheet]]&amp;"'!$A$8:$T$42"),Table1[[#This Row],[r]],FALSE))</f>
        <v>0</v>
      </c>
      <c r="AE3642" s="72" t="str">
        <f>IF(VLOOKUP(Table1[[#This Row],[sheet]],Prg!$A$7:$J$31,10,FALSE)="","",VLOOKUP(Table1[[#This Row],[sheet]],Prg!$A$7:$J$31,10,FALSE)*1)</f>
        <v/>
      </c>
      <c r="AF3642" s="72">
        <f>VLOOKUP(Table1[[#This Row],[sheet]],Prg!$A$7:$J$31,5,FALSE)</f>
        <v>0</v>
      </c>
      <c r="AG3642" s="72">
        <f>ROW()</f>
        <v>3642</v>
      </c>
    </row>
    <row r="3643" spans="24:33" hidden="1" x14ac:dyDescent="0.3">
      <c r="X3643" s="66">
        <v>21</v>
      </c>
      <c r="Y3643" s="66" t="s">
        <v>492</v>
      </c>
      <c r="Z3643" s="66" t="s">
        <v>16</v>
      </c>
      <c r="AA3643" s="66" t="str">
        <f>IF(OR(VLOOKUP(Table1[[#This Row],[sheet]],Prg!$A$7:$F$31,6,FALSE)=Prg!$O$2,VLOOKUP(Table1[[#This Row],[sheet]],Prg!$A$7:$F$31,6,FALSE)=Prg!$O$3),"Yes","No")</f>
        <v>No</v>
      </c>
      <c r="AB3643" s="66">
        <v>2023</v>
      </c>
      <c r="AC3643" s="72">
        <v>16</v>
      </c>
      <c r="AD3643" s="66">
        <f ca="1">IF(ISERROR(VLOOKUP(Table1[[#This Row],[item]],INDIRECT("'"&amp;Table1[[#This Row],[sheet]]&amp;"'!$A$8:$T$42"),Table1[[#This Row],[r]],FALSE)),"",VLOOKUP(Table1[[#This Row],[item]],INDIRECT("'"&amp;Table1[[#This Row],[sheet]]&amp;"'!$A$8:$T$42"),Table1[[#This Row],[r]],FALSE))</f>
        <v>0</v>
      </c>
      <c r="AE3643" s="72" t="str">
        <f>IF(VLOOKUP(Table1[[#This Row],[sheet]],Prg!$A$7:$J$31,10,FALSE)="","",VLOOKUP(Table1[[#This Row],[sheet]],Prg!$A$7:$J$31,10,FALSE)*1)</f>
        <v/>
      </c>
      <c r="AF3643" s="72">
        <f>VLOOKUP(Table1[[#This Row],[sheet]],Prg!$A$7:$J$31,5,FALSE)</f>
        <v>0</v>
      </c>
      <c r="AG3643" s="72">
        <f>ROW()</f>
        <v>3643</v>
      </c>
    </row>
    <row r="3644" spans="24:33" hidden="1" x14ac:dyDescent="0.3">
      <c r="X3644" s="66">
        <v>21</v>
      </c>
      <c r="Y3644" s="66" t="s">
        <v>493</v>
      </c>
      <c r="Z3644" s="66" t="s">
        <v>17</v>
      </c>
      <c r="AA3644" s="66" t="str">
        <f>IF(OR(VLOOKUP(Table1[[#This Row],[sheet]],Prg!$A$7:$F$31,6,FALSE)=Prg!$O$2,VLOOKUP(Table1[[#This Row],[sheet]],Prg!$A$7:$F$31,6,FALSE)=Prg!$O$3),"Yes","No")</f>
        <v>No</v>
      </c>
      <c r="AB3644" s="66">
        <v>2023</v>
      </c>
      <c r="AC3644" s="72">
        <v>16</v>
      </c>
      <c r="AD3644" s="66">
        <f ca="1">IF(ISERROR(VLOOKUP(Table1[[#This Row],[item]],INDIRECT("'"&amp;Table1[[#This Row],[sheet]]&amp;"'!$A$8:$T$42"),Table1[[#This Row],[r]],FALSE)),"",VLOOKUP(Table1[[#This Row],[item]],INDIRECT("'"&amp;Table1[[#This Row],[sheet]]&amp;"'!$A$8:$T$42"),Table1[[#This Row],[r]],FALSE))</f>
        <v>0</v>
      </c>
      <c r="AE3644" s="72" t="str">
        <f>IF(VLOOKUP(Table1[[#This Row],[sheet]],Prg!$A$7:$J$31,10,FALSE)="","",VLOOKUP(Table1[[#This Row],[sheet]],Prg!$A$7:$J$31,10,FALSE)*1)</f>
        <v/>
      </c>
      <c r="AF3644" s="72">
        <f>VLOOKUP(Table1[[#This Row],[sheet]],Prg!$A$7:$J$31,5,FALSE)</f>
        <v>0</v>
      </c>
      <c r="AG3644" s="72">
        <f>ROW()</f>
        <v>3644</v>
      </c>
    </row>
    <row r="3645" spans="24:33" hidden="1" x14ac:dyDescent="0.3">
      <c r="X3645" s="66">
        <v>21</v>
      </c>
      <c r="Y3645" s="66" t="s">
        <v>494</v>
      </c>
      <c r="Z3645" s="66" t="s">
        <v>465</v>
      </c>
      <c r="AA3645" s="66" t="str">
        <f>IF(OR(VLOOKUP(Table1[[#This Row],[sheet]],Prg!$A$7:$F$31,6,FALSE)=Prg!$O$2,VLOOKUP(Table1[[#This Row],[sheet]],Prg!$A$7:$F$31,6,FALSE)=Prg!$O$3),"Yes","No")</f>
        <v>No</v>
      </c>
      <c r="AB3645" s="66">
        <v>2023</v>
      </c>
      <c r="AC3645" s="72">
        <v>16</v>
      </c>
      <c r="AD3645" s="66">
        <f ca="1">IF(ISERROR(VLOOKUP(Table1[[#This Row],[item]],INDIRECT("'"&amp;Table1[[#This Row],[sheet]]&amp;"'!$A$8:$T$42"),Table1[[#This Row],[r]],FALSE)),"",VLOOKUP(Table1[[#This Row],[item]],INDIRECT("'"&amp;Table1[[#This Row],[sheet]]&amp;"'!$A$8:$T$42"),Table1[[#This Row],[r]],FALSE))</f>
        <v>0</v>
      </c>
      <c r="AE3645" s="72" t="str">
        <f>IF(VLOOKUP(Table1[[#This Row],[sheet]],Prg!$A$7:$J$31,10,FALSE)="","",VLOOKUP(Table1[[#This Row],[sheet]],Prg!$A$7:$J$31,10,FALSE)*1)</f>
        <v/>
      </c>
      <c r="AF3645" s="72">
        <f>VLOOKUP(Table1[[#This Row],[sheet]],Prg!$A$7:$J$31,5,FALSE)</f>
        <v>0</v>
      </c>
      <c r="AG3645" s="72">
        <f>ROW()</f>
        <v>3645</v>
      </c>
    </row>
    <row r="3646" spans="24:33" hidden="1" x14ac:dyDescent="0.3">
      <c r="X3646" s="66">
        <v>21</v>
      </c>
      <c r="Y3646" s="66" t="s">
        <v>495</v>
      </c>
      <c r="Z3646" s="66" t="s">
        <v>18</v>
      </c>
      <c r="AA3646" s="66" t="str">
        <f>IF(OR(VLOOKUP(Table1[[#This Row],[sheet]],Prg!$A$7:$F$31,6,FALSE)=Prg!$O$2,VLOOKUP(Table1[[#This Row],[sheet]],Prg!$A$7:$F$31,6,FALSE)=Prg!$O$3),"Yes","No")</f>
        <v>No</v>
      </c>
      <c r="AB3646" s="66">
        <v>2023</v>
      </c>
      <c r="AC3646" s="72">
        <v>16</v>
      </c>
      <c r="AD3646" s="66">
        <f ca="1">IF(ISERROR(VLOOKUP(Table1[[#This Row],[item]],INDIRECT("'"&amp;Table1[[#This Row],[sheet]]&amp;"'!$A$8:$T$42"),Table1[[#This Row],[r]],FALSE)),"",VLOOKUP(Table1[[#This Row],[item]],INDIRECT("'"&amp;Table1[[#This Row],[sheet]]&amp;"'!$A$8:$T$42"),Table1[[#This Row],[r]],FALSE))</f>
        <v>0</v>
      </c>
      <c r="AE3646" s="72" t="str">
        <f>IF(VLOOKUP(Table1[[#This Row],[sheet]],Prg!$A$7:$J$31,10,FALSE)="","",VLOOKUP(Table1[[#This Row],[sheet]],Prg!$A$7:$J$31,10,FALSE)*1)</f>
        <v/>
      </c>
      <c r="AF3646" s="72">
        <f>VLOOKUP(Table1[[#This Row],[sheet]],Prg!$A$7:$J$31,5,FALSE)</f>
        <v>0</v>
      </c>
      <c r="AG3646" s="72">
        <f>ROW()</f>
        <v>3646</v>
      </c>
    </row>
    <row r="3647" spans="24:33" hidden="1" x14ac:dyDescent="0.3">
      <c r="X3647" s="66">
        <v>21</v>
      </c>
      <c r="Y3647" s="66" t="s">
        <v>496</v>
      </c>
      <c r="Z3647" s="66" t="s">
        <v>19</v>
      </c>
      <c r="AA3647" s="66" t="str">
        <f>IF(OR(VLOOKUP(Table1[[#This Row],[sheet]],Prg!$A$7:$F$31,6,FALSE)=Prg!$O$2,VLOOKUP(Table1[[#This Row],[sheet]],Prg!$A$7:$F$31,6,FALSE)=Prg!$O$3),"Yes","No")</f>
        <v>No</v>
      </c>
      <c r="AB3647" s="66">
        <v>2023</v>
      </c>
      <c r="AC3647" s="72">
        <v>16</v>
      </c>
      <c r="AD3647" s="66">
        <f ca="1">IF(ISERROR(VLOOKUP(Table1[[#This Row],[item]],INDIRECT("'"&amp;Table1[[#This Row],[sheet]]&amp;"'!$A$8:$T$42"),Table1[[#This Row],[r]],FALSE)),"",VLOOKUP(Table1[[#This Row],[item]],INDIRECT("'"&amp;Table1[[#This Row],[sheet]]&amp;"'!$A$8:$T$42"),Table1[[#This Row],[r]],FALSE))</f>
        <v>0</v>
      </c>
      <c r="AE3647" s="72" t="str">
        <f>IF(VLOOKUP(Table1[[#This Row],[sheet]],Prg!$A$7:$J$31,10,FALSE)="","",VLOOKUP(Table1[[#This Row],[sheet]],Prg!$A$7:$J$31,10,FALSE)*1)</f>
        <v/>
      </c>
      <c r="AF3647" s="72">
        <f>VLOOKUP(Table1[[#This Row],[sheet]],Prg!$A$7:$J$31,5,FALSE)</f>
        <v>0</v>
      </c>
      <c r="AG3647" s="72">
        <f>ROW()</f>
        <v>3647</v>
      </c>
    </row>
    <row r="3648" spans="24:33" hidden="1" x14ac:dyDescent="0.3">
      <c r="X3648" s="66">
        <v>21</v>
      </c>
      <c r="Y3648" s="66" t="s">
        <v>497</v>
      </c>
      <c r="Z3648" s="66" t="s">
        <v>20</v>
      </c>
      <c r="AA3648" s="66" t="str">
        <f>IF(OR(VLOOKUP(Table1[[#This Row],[sheet]],Prg!$A$7:$F$31,6,FALSE)=Prg!$O$2,VLOOKUP(Table1[[#This Row],[sheet]],Prg!$A$7:$F$31,6,FALSE)=Prg!$O$3),"Yes","No")</f>
        <v>No</v>
      </c>
      <c r="AB3648" s="66">
        <v>2023</v>
      </c>
      <c r="AC3648" s="72">
        <v>16</v>
      </c>
      <c r="AD3648" s="66">
        <f ca="1">IF(ISERROR(VLOOKUP(Table1[[#This Row],[item]],INDIRECT("'"&amp;Table1[[#This Row],[sheet]]&amp;"'!$A$8:$T$42"),Table1[[#This Row],[r]],FALSE)),"",VLOOKUP(Table1[[#This Row],[item]],INDIRECT("'"&amp;Table1[[#This Row],[sheet]]&amp;"'!$A$8:$T$42"),Table1[[#This Row],[r]],FALSE))</f>
        <v>0</v>
      </c>
      <c r="AE3648" s="72" t="str">
        <f>IF(VLOOKUP(Table1[[#This Row],[sheet]],Prg!$A$7:$J$31,10,FALSE)="","",VLOOKUP(Table1[[#This Row],[sheet]],Prg!$A$7:$J$31,10,FALSE)*1)</f>
        <v/>
      </c>
      <c r="AF3648" s="72">
        <f>VLOOKUP(Table1[[#This Row],[sheet]],Prg!$A$7:$J$31,5,FALSE)</f>
        <v>0</v>
      </c>
      <c r="AG3648" s="72">
        <f>ROW()</f>
        <v>3648</v>
      </c>
    </row>
    <row r="3649" spans="24:33" hidden="1" x14ac:dyDescent="0.3">
      <c r="X3649" s="66">
        <v>21</v>
      </c>
      <c r="Y3649" s="66" t="s">
        <v>498</v>
      </c>
      <c r="Z3649" s="66" t="s">
        <v>466</v>
      </c>
      <c r="AA3649" s="66" t="str">
        <f>IF(OR(VLOOKUP(Table1[[#This Row],[sheet]],Prg!$A$7:$F$31,6,FALSE)=Prg!$O$2,VLOOKUP(Table1[[#This Row],[sheet]],Prg!$A$7:$F$31,6,FALSE)=Prg!$O$3),"Yes","No")</f>
        <v>No</v>
      </c>
      <c r="AB3649" s="66">
        <v>2023</v>
      </c>
      <c r="AC3649" s="72">
        <v>16</v>
      </c>
      <c r="AD3649" s="66">
        <f ca="1">IF(ISERROR(VLOOKUP(Table1[[#This Row],[item]],INDIRECT("'"&amp;Table1[[#This Row],[sheet]]&amp;"'!$A$8:$T$42"),Table1[[#This Row],[r]],FALSE)),"",VLOOKUP(Table1[[#This Row],[item]],INDIRECT("'"&amp;Table1[[#This Row],[sheet]]&amp;"'!$A$8:$T$42"),Table1[[#This Row],[r]],FALSE))</f>
        <v>0</v>
      </c>
      <c r="AE3649" s="72" t="str">
        <f>IF(VLOOKUP(Table1[[#This Row],[sheet]],Prg!$A$7:$J$31,10,FALSE)="","",VLOOKUP(Table1[[#This Row],[sheet]],Prg!$A$7:$J$31,10,FALSE)*1)</f>
        <v/>
      </c>
      <c r="AF3649" s="72">
        <f>VLOOKUP(Table1[[#This Row],[sheet]],Prg!$A$7:$J$31,5,FALSE)</f>
        <v>0</v>
      </c>
      <c r="AG3649" s="72">
        <f>ROW()</f>
        <v>3649</v>
      </c>
    </row>
    <row r="3650" spans="24:33" hidden="1" x14ac:dyDescent="0.3">
      <c r="X3650" s="66">
        <v>21</v>
      </c>
      <c r="Y3650" s="66" t="s">
        <v>499</v>
      </c>
      <c r="Z3650" s="66" t="s">
        <v>21</v>
      </c>
      <c r="AA3650" s="66" t="str">
        <f>IF(OR(VLOOKUP(Table1[[#This Row],[sheet]],Prg!$A$7:$F$31,6,FALSE)=Prg!$O$2,VLOOKUP(Table1[[#This Row],[sheet]],Prg!$A$7:$F$31,6,FALSE)=Prg!$O$3),"Yes","No")</f>
        <v>No</v>
      </c>
      <c r="AB3650" s="66">
        <v>2023</v>
      </c>
      <c r="AC3650" s="72">
        <v>16</v>
      </c>
      <c r="AD3650" s="66">
        <f ca="1">IF(ISERROR(VLOOKUP(Table1[[#This Row],[item]],INDIRECT("'"&amp;Table1[[#This Row],[sheet]]&amp;"'!$A$8:$T$42"),Table1[[#This Row],[r]],FALSE)),"",VLOOKUP(Table1[[#This Row],[item]],INDIRECT("'"&amp;Table1[[#This Row],[sheet]]&amp;"'!$A$8:$T$42"),Table1[[#This Row],[r]],FALSE))</f>
        <v>0</v>
      </c>
      <c r="AE3650" s="72" t="str">
        <f>IF(VLOOKUP(Table1[[#This Row],[sheet]],Prg!$A$7:$J$31,10,FALSE)="","",VLOOKUP(Table1[[#This Row],[sheet]],Prg!$A$7:$J$31,10,FALSE)*1)</f>
        <v/>
      </c>
      <c r="AF3650" s="72">
        <f>VLOOKUP(Table1[[#This Row],[sheet]],Prg!$A$7:$J$31,5,FALSE)</f>
        <v>0</v>
      </c>
      <c r="AG3650" s="72">
        <f>ROW()</f>
        <v>3650</v>
      </c>
    </row>
    <row r="3651" spans="24:33" hidden="1" x14ac:dyDescent="0.3">
      <c r="X3651" s="66">
        <v>21</v>
      </c>
      <c r="Y3651" s="66" t="s">
        <v>500</v>
      </c>
      <c r="Z3651" s="66" t="s">
        <v>22</v>
      </c>
      <c r="AA3651" s="66" t="str">
        <f>IF(OR(VLOOKUP(Table1[[#This Row],[sheet]],Prg!$A$7:$F$31,6,FALSE)=Prg!$O$2,VLOOKUP(Table1[[#This Row],[sheet]],Prg!$A$7:$F$31,6,FALSE)=Prg!$O$3),"Yes","No")</f>
        <v>No</v>
      </c>
      <c r="AB3651" s="66">
        <v>2023</v>
      </c>
      <c r="AC3651" s="72">
        <v>16</v>
      </c>
      <c r="AD3651" s="66">
        <f ca="1">IF(ISERROR(VLOOKUP(Table1[[#This Row],[item]],INDIRECT("'"&amp;Table1[[#This Row],[sheet]]&amp;"'!$A$8:$T$42"),Table1[[#This Row],[r]],FALSE)),"",VLOOKUP(Table1[[#This Row],[item]],INDIRECT("'"&amp;Table1[[#This Row],[sheet]]&amp;"'!$A$8:$T$42"),Table1[[#This Row],[r]],FALSE))</f>
        <v>0</v>
      </c>
      <c r="AE3651" s="72" t="str">
        <f>IF(VLOOKUP(Table1[[#This Row],[sheet]],Prg!$A$7:$J$31,10,FALSE)="","",VLOOKUP(Table1[[#This Row],[sheet]],Prg!$A$7:$J$31,10,FALSE)*1)</f>
        <v/>
      </c>
      <c r="AF3651" s="72">
        <f>VLOOKUP(Table1[[#This Row],[sheet]],Prg!$A$7:$J$31,5,FALSE)</f>
        <v>0</v>
      </c>
      <c r="AG3651" s="72">
        <f>ROW()</f>
        <v>3651</v>
      </c>
    </row>
    <row r="3652" spans="24:33" hidden="1" x14ac:dyDescent="0.3">
      <c r="X3652" s="66">
        <v>21</v>
      </c>
      <c r="Y3652" s="66" t="s">
        <v>501</v>
      </c>
      <c r="Z3652" s="66" t="s">
        <v>23</v>
      </c>
      <c r="AA3652" s="66" t="str">
        <f>IF(OR(VLOOKUP(Table1[[#This Row],[sheet]],Prg!$A$7:$F$31,6,FALSE)=Prg!$O$2,VLOOKUP(Table1[[#This Row],[sheet]],Prg!$A$7:$F$31,6,FALSE)=Prg!$O$3),"Yes","No")</f>
        <v>No</v>
      </c>
      <c r="AB3652" s="66">
        <v>2023</v>
      </c>
      <c r="AC3652" s="72">
        <v>16</v>
      </c>
      <c r="AD3652" s="66">
        <f ca="1">IF(ISERROR(VLOOKUP(Table1[[#This Row],[item]],INDIRECT("'"&amp;Table1[[#This Row],[sheet]]&amp;"'!$A$8:$T$42"),Table1[[#This Row],[r]],FALSE)),"",VLOOKUP(Table1[[#This Row],[item]],INDIRECT("'"&amp;Table1[[#This Row],[sheet]]&amp;"'!$A$8:$T$42"),Table1[[#This Row],[r]],FALSE))</f>
        <v>0</v>
      </c>
      <c r="AE3652" s="72" t="str">
        <f>IF(VLOOKUP(Table1[[#This Row],[sheet]],Prg!$A$7:$J$31,10,FALSE)="","",VLOOKUP(Table1[[#This Row],[sheet]],Prg!$A$7:$J$31,10,FALSE)*1)</f>
        <v/>
      </c>
      <c r="AF3652" s="72">
        <f>VLOOKUP(Table1[[#This Row],[sheet]],Prg!$A$7:$J$31,5,FALSE)</f>
        <v>0</v>
      </c>
      <c r="AG3652" s="72">
        <f>ROW()</f>
        <v>3652</v>
      </c>
    </row>
    <row r="3653" spans="24:33" hidden="1" x14ac:dyDescent="0.3">
      <c r="X3653" s="66">
        <v>21</v>
      </c>
      <c r="Y3653" s="66" t="s">
        <v>502</v>
      </c>
      <c r="Z3653" s="66" t="s">
        <v>467</v>
      </c>
      <c r="AA3653" s="66" t="str">
        <f>IF(OR(VLOOKUP(Table1[[#This Row],[sheet]],Prg!$A$7:$F$31,6,FALSE)=Prg!$O$2,VLOOKUP(Table1[[#This Row],[sheet]],Prg!$A$7:$F$31,6,FALSE)=Prg!$O$3),"Yes","No")</f>
        <v>No</v>
      </c>
      <c r="AB3653" s="66">
        <v>2023</v>
      </c>
      <c r="AC3653" s="72">
        <v>16</v>
      </c>
      <c r="AD3653" s="66">
        <f ca="1">IF(ISERROR(VLOOKUP(Table1[[#This Row],[item]],INDIRECT("'"&amp;Table1[[#This Row],[sheet]]&amp;"'!$A$8:$T$42"),Table1[[#This Row],[r]],FALSE)),"",VLOOKUP(Table1[[#This Row],[item]],INDIRECT("'"&amp;Table1[[#This Row],[sheet]]&amp;"'!$A$8:$T$42"),Table1[[#This Row],[r]],FALSE))</f>
        <v>0</v>
      </c>
      <c r="AE3653" s="72" t="str">
        <f>IF(VLOOKUP(Table1[[#This Row],[sheet]],Prg!$A$7:$J$31,10,FALSE)="","",VLOOKUP(Table1[[#This Row],[sheet]],Prg!$A$7:$J$31,10,FALSE)*1)</f>
        <v/>
      </c>
      <c r="AF3653" s="72">
        <f>VLOOKUP(Table1[[#This Row],[sheet]],Prg!$A$7:$J$31,5,FALSE)</f>
        <v>0</v>
      </c>
      <c r="AG3653" s="72">
        <f>ROW()</f>
        <v>3653</v>
      </c>
    </row>
    <row r="3654" spans="24:33" hidden="1" x14ac:dyDescent="0.3">
      <c r="X3654" s="66">
        <v>21</v>
      </c>
      <c r="Y3654" s="66" t="s">
        <v>473</v>
      </c>
      <c r="Z3654" s="66" t="s">
        <v>1</v>
      </c>
      <c r="AA3654" s="66" t="str">
        <f>IF(OR(VLOOKUP(Table1[[#This Row],[sheet]],Prg!$A$7:$F$31,6,FALSE)=Prg!$O$2,VLOOKUP(Table1[[#This Row],[sheet]],Prg!$A$7:$F$31,6,FALSE)=Prg!$O$3),"Yes","No")</f>
        <v>No</v>
      </c>
      <c r="AB3654" s="66">
        <v>2023</v>
      </c>
      <c r="AC3654" s="72">
        <v>16</v>
      </c>
      <c r="AD3654" s="66">
        <f ca="1">IF(ISERROR(VLOOKUP(Table1[[#This Row],[item]],INDIRECT("'"&amp;Table1[[#This Row],[sheet]]&amp;"'!$A$8:$T$42"),Table1[[#This Row],[r]],FALSE)),"",VLOOKUP(Table1[[#This Row],[item]],INDIRECT("'"&amp;Table1[[#This Row],[sheet]]&amp;"'!$A$8:$T$42"),Table1[[#This Row],[r]],FALSE))</f>
        <v>0</v>
      </c>
      <c r="AE3654" s="72" t="str">
        <f>IF(VLOOKUP(Table1[[#This Row],[sheet]],Prg!$A$7:$J$31,10,FALSE)="","",VLOOKUP(Table1[[#This Row],[sheet]],Prg!$A$7:$J$31,10,FALSE)*1)</f>
        <v/>
      </c>
      <c r="AF3654" s="72">
        <f>VLOOKUP(Table1[[#This Row],[sheet]],Prg!$A$7:$J$31,5,FALSE)</f>
        <v>0</v>
      </c>
      <c r="AG3654" s="72">
        <f>ROW()</f>
        <v>3654</v>
      </c>
    </row>
    <row r="3655" spans="24:33" hidden="1" x14ac:dyDescent="0.3">
      <c r="X3655" s="66">
        <v>21</v>
      </c>
      <c r="Y3655" s="66" t="s">
        <v>474</v>
      </c>
      <c r="Z3655" s="66" t="s">
        <v>24</v>
      </c>
      <c r="AA3655" s="66" t="str">
        <f>IF(OR(VLOOKUP(Table1[[#This Row],[sheet]],Prg!$A$7:$F$31,6,FALSE)=Prg!$O$2,VLOOKUP(Table1[[#This Row],[sheet]],Prg!$A$7:$F$31,6,FALSE)=Prg!$O$3),"Yes","No")</f>
        <v>No</v>
      </c>
      <c r="AB3655" s="66">
        <v>2023</v>
      </c>
      <c r="AC3655" s="72">
        <v>16</v>
      </c>
      <c r="AD3655" s="66">
        <f ca="1">IF(ISERROR(VLOOKUP(Table1[[#This Row],[item]],INDIRECT("'"&amp;Table1[[#This Row],[sheet]]&amp;"'!$A$8:$T$42"),Table1[[#This Row],[r]],FALSE)),"",VLOOKUP(Table1[[#This Row],[item]],INDIRECT("'"&amp;Table1[[#This Row],[sheet]]&amp;"'!$A$8:$T$42"),Table1[[#This Row],[r]],FALSE))</f>
        <v>0</v>
      </c>
      <c r="AE3655" s="72" t="str">
        <f>IF(VLOOKUP(Table1[[#This Row],[sheet]],Prg!$A$7:$J$31,10,FALSE)="","",VLOOKUP(Table1[[#This Row],[sheet]],Prg!$A$7:$J$31,10,FALSE)*1)</f>
        <v/>
      </c>
      <c r="AF3655" s="72">
        <f>VLOOKUP(Table1[[#This Row],[sheet]],Prg!$A$7:$J$31,5,FALSE)</f>
        <v>0</v>
      </c>
      <c r="AG3655" s="72">
        <f>ROW()</f>
        <v>3655</v>
      </c>
    </row>
    <row r="3656" spans="24:33" hidden="1" x14ac:dyDescent="0.3">
      <c r="X3656" s="66">
        <v>21</v>
      </c>
      <c r="Y3656" s="66" t="s">
        <v>477</v>
      </c>
      <c r="Z3656" s="66" t="s">
        <v>25</v>
      </c>
      <c r="AA3656" s="66" t="str">
        <f>IF(OR(VLOOKUP(Table1[[#This Row],[sheet]],Prg!$A$7:$F$31,6,FALSE)=Prg!$O$2,VLOOKUP(Table1[[#This Row],[sheet]],Prg!$A$7:$F$31,6,FALSE)=Prg!$O$3),"Yes","No")</f>
        <v>No</v>
      </c>
      <c r="AB3656" s="66">
        <v>2023</v>
      </c>
      <c r="AC3656" s="72">
        <v>16</v>
      </c>
      <c r="AD3656" s="66">
        <f ca="1">IF(ISERROR(VLOOKUP(Table1[[#This Row],[item]],INDIRECT("'"&amp;Table1[[#This Row],[sheet]]&amp;"'!$A$8:$T$42"),Table1[[#This Row],[r]],FALSE)),"",VLOOKUP(Table1[[#This Row],[item]],INDIRECT("'"&amp;Table1[[#This Row],[sheet]]&amp;"'!$A$8:$T$42"),Table1[[#This Row],[r]],FALSE))</f>
        <v>0</v>
      </c>
      <c r="AE3656" s="72" t="str">
        <f>IF(VLOOKUP(Table1[[#This Row],[sheet]],Prg!$A$7:$J$31,10,FALSE)="","",VLOOKUP(Table1[[#This Row],[sheet]],Prg!$A$7:$J$31,10,FALSE)*1)</f>
        <v/>
      </c>
      <c r="AF3656" s="72">
        <f>VLOOKUP(Table1[[#This Row],[sheet]],Prg!$A$7:$J$31,5,FALSE)</f>
        <v>0</v>
      </c>
      <c r="AG3656" s="72">
        <f>ROW()</f>
        <v>3656</v>
      </c>
    </row>
    <row r="3657" spans="24:33" hidden="1" x14ac:dyDescent="0.3">
      <c r="X3657" s="66">
        <v>21</v>
      </c>
      <c r="Y3657" s="66" t="s">
        <v>478</v>
      </c>
      <c r="Z3657" s="66" t="s">
        <v>26</v>
      </c>
      <c r="AA3657" s="66" t="str">
        <f>IF(OR(VLOOKUP(Table1[[#This Row],[sheet]],Prg!$A$7:$F$31,6,FALSE)=Prg!$O$2,VLOOKUP(Table1[[#This Row],[sheet]],Prg!$A$7:$F$31,6,FALSE)=Prg!$O$3),"Yes","No")</f>
        <v>No</v>
      </c>
      <c r="AB3657" s="66">
        <v>2023</v>
      </c>
      <c r="AC3657" s="72">
        <v>16</v>
      </c>
      <c r="AD3657" s="66">
        <f ca="1">IF(ISERROR(VLOOKUP(Table1[[#This Row],[item]],INDIRECT("'"&amp;Table1[[#This Row],[sheet]]&amp;"'!$A$8:$T$42"),Table1[[#This Row],[r]],FALSE)),"",VLOOKUP(Table1[[#This Row],[item]],INDIRECT("'"&amp;Table1[[#This Row],[sheet]]&amp;"'!$A$8:$T$42"),Table1[[#This Row],[r]],FALSE))</f>
        <v>0</v>
      </c>
      <c r="AE3657" s="72" t="str">
        <f>IF(VLOOKUP(Table1[[#This Row],[sheet]],Prg!$A$7:$J$31,10,FALSE)="","",VLOOKUP(Table1[[#This Row],[sheet]],Prg!$A$7:$J$31,10,FALSE)*1)</f>
        <v/>
      </c>
      <c r="AF3657" s="72">
        <f>VLOOKUP(Table1[[#This Row],[sheet]],Prg!$A$7:$J$31,5,FALSE)</f>
        <v>0</v>
      </c>
      <c r="AG3657" s="72">
        <f>ROW()</f>
        <v>3657</v>
      </c>
    </row>
    <row r="3658" spans="24:33" hidden="1" x14ac:dyDescent="0.3">
      <c r="X3658" s="66">
        <v>21</v>
      </c>
      <c r="Y3658" s="66" t="s">
        <v>479</v>
      </c>
      <c r="Z3658" s="66" t="s">
        <v>27</v>
      </c>
      <c r="AA3658" s="66" t="str">
        <f>IF(OR(VLOOKUP(Table1[[#This Row],[sheet]],Prg!$A$7:$F$31,6,FALSE)=Prg!$O$2,VLOOKUP(Table1[[#This Row],[sheet]],Prg!$A$7:$F$31,6,FALSE)=Prg!$O$3),"Yes","No")</f>
        <v>No</v>
      </c>
      <c r="AB3658" s="66">
        <v>2023</v>
      </c>
      <c r="AC3658" s="72">
        <v>16</v>
      </c>
      <c r="AD3658" s="66">
        <f ca="1">IF(ISERROR(VLOOKUP(Table1[[#This Row],[item]],INDIRECT("'"&amp;Table1[[#This Row],[sheet]]&amp;"'!$A$8:$T$42"),Table1[[#This Row],[r]],FALSE)),"",VLOOKUP(Table1[[#This Row],[item]],INDIRECT("'"&amp;Table1[[#This Row],[sheet]]&amp;"'!$A$8:$T$42"),Table1[[#This Row],[r]],FALSE))</f>
        <v>0</v>
      </c>
      <c r="AE3658" s="72" t="str">
        <f>IF(VLOOKUP(Table1[[#This Row],[sheet]],Prg!$A$7:$J$31,10,FALSE)="","",VLOOKUP(Table1[[#This Row],[sheet]],Prg!$A$7:$J$31,10,FALSE)*1)</f>
        <v/>
      </c>
      <c r="AF3658" s="72">
        <f>VLOOKUP(Table1[[#This Row],[sheet]],Prg!$A$7:$J$31,5,FALSE)</f>
        <v>0</v>
      </c>
      <c r="AG3658" s="72">
        <f>ROW()</f>
        <v>3658</v>
      </c>
    </row>
    <row r="3659" spans="24:33" hidden="1" x14ac:dyDescent="0.3">
      <c r="X3659" s="66">
        <v>21</v>
      </c>
      <c r="Y3659" s="66" t="s">
        <v>475</v>
      </c>
      <c r="Z3659" s="66" t="s">
        <v>28</v>
      </c>
      <c r="AA3659" s="66" t="str">
        <f>IF(OR(VLOOKUP(Table1[[#This Row],[sheet]],Prg!$A$7:$F$31,6,FALSE)=Prg!$O$2,VLOOKUP(Table1[[#This Row],[sheet]],Prg!$A$7:$F$31,6,FALSE)=Prg!$O$3),"Yes","No")</f>
        <v>No</v>
      </c>
      <c r="AB3659" s="66">
        <v>2023</v>
      </c>
      <c r="AC3659" s="72">
        <v>16</v>
      </c>
      <c r="AD3659" s="66">
        <f ca="1">IF(ISERROR(VLOOKUP(Table1[[#This Row],[item]],INDIRECT("'"&amp;Table1[[#This Row],[sheet]]&amp;"'!$A$8:$T$42"),Table1[[#This Row],[r]],FALSE)),"",VLOOKUP(Table1[[#This Row],[item]],INDIRECT("'"&amp;Table1[[#This Row],[sheet]]&amp;"'!$A$8:$T$42"),Table1[[#This Row],[r]],FALSE))</f>
        <v>0</v>
      </c>
      <c r="AE3659" s="72" t="str">
        <f>IF(VLOOKUP(Table1[[#This Row],[sheet]],Prg!$A$7:$J$31,10,FALSE)="","",VLOOKUP(Table1[[#This Row],[sheet]],Prg!$A$7:$J$31,10,FALSE)*1)</f>
        <v/>
      </c>
      <c r="AF3659" s="72">
        <f>VLOOKUP(Table1[[#This Row],[sheet]],Prg!$A$7:$J$31,5,FALSE)</f>
        <v>0</v>
      </c>
      <c r="AG3659" s="72">
        <f>ROW()</f>
        <v>3659</v>
      </c>
    </row>
    <row r="3660" spans="24:33" hidden="1" x14ac:dyDescent="0.3">
      <c r="X3660" s="66">
        <v>21</v>
      </c>
      <c r="Y3660" s="66" t="s">
        <v>480</v>
      </c>
      <c r="Z3660" s="66" t="s">
        <v>29</v>
      </c>
      <c r="AA3660" s="66" t="str">
        <f>IF(OR(VLOOKUP(Table1[[#This Row],[sheet]],Prg!$A$7:$F$31,6,FALSE)=Prg!$O$2,VLOOKUP(Table1[[#This Row],[sheet]],Prg!$A$7:$F$31,6,FALSE)=Prg!$O$3),"Yes","No")</f>
        <v>No</v>
      </c>
      <c r="AB3660" s="66">
        <v>2023</v>
      </c>
      <c r="AC3660" s="72">
        <v>16</v>
      </c>
      <c r="AD3660" s="66">
        <f ca="1">IF(ISERROR(VLOOKUP(Table1[[#This Row],[item]],INDIRECT("'"&amp;Table1[[#This Row],[sheet]]&amp;"'!$A$8:$T$42"),Table1[[#This Row],[r]],FALSE)),"",VLOOKUP(Table1[[#This Row],[item]],INDIRECT("'"&amp;Table1[[#This Row],[sheet]]&amp;"'!$A$8:$T$42"),Table1[[#This Row],[r]],FALSE))</f>
        <v>0</v>
      </c>
      <c r="AE3660" s="72" t="str">
        <f>IF(VLOOKUP(Table1[[#This Row],[sheet]],Prg!$A$7:$J$31,10,FALSE)="","",VLOOKUP(Table1[[#This Row],[sheet]],Prg!$A$7:$J$31,10,FALSE)*1)</f>
        <v/>
      </c>
      <c r="AF3660" s="72">
        <f>VLOOKUP(Table1[[#This Row],[sheet]],Prg!$A$7:$J$31,5,FALSE)</f>
        <v>0</v>
      </c>
      <c r="AG3660" s="72">
        <f>ROW()</f>
        <v>3660</v>
      </c>
    </row>
    <row r="3661" spans="24:33" hidden="1" x14ac:dyDescent="0.3">
      <c r="X3661" s="66">
        <v>21</v>
      </c>
      <c r="Y3661" s="66" t="s">
        <v>481</v>
      </c>
      <c r="Z3661" s="66" t="s">
        <v>30</v>
      </c>
      <c r="AA3661" s="66" t="str">
        <f>IF(OR(VLOOKUP(Table1[[#This Row],[sheet]],Prg!$A$7:$F$31,6,FALSE)=Prg!$O$2,VLOOKUP(Table1[[#This Row],[sheet]],Prg!$A$7:$F$31,6,FALSE)=Prg!$O$3),"Yes","No")</f>
        <v>No</v>
      </c>
      <c r="AB3661" s="66">
        <v>2023</v>
      </c>
      <c r="AC3661" s="72">
        <v>16</v>
      </c>
      <c r="AD3661" s="66">
        <f ca="1">IF(ISERROR(VLOOKUP(Table1[[#This Row],[item]],INDIRECT("'"&amp;Table1[[#This Row],[sheet]]&amp;"'!$A$8:$T$42"),Table1[[#This Row],[r]],FALSE)),"",VLOOKUP(Table1[[#This Row],[item]],INDIRECT("'"&amp;Table1[[#This Row],[sheet]]&amp;"'!$A$8:$T$42"),Table1[[#This Row],[r]],FALSE))</f>
        <v>0</v>
      </c>
      <c r="AE3661" s="72" t="str">
        <f>IF(VLOOKUP(Table1[[#This Row],[sheet]],Prg!$A$7:$J$31,10,FALSE)="","",VLOOKUP(Table1[[#This Row],[sheet]],Prg!$A$7:$J$31,10,FALSE)*1)</f>
        <v/>
      </c>
      <c r="AF3661" s="72">
        <f>VLOOKUP(Table1[[#This Row],[sheet]],Prg!$A$7:$J$31,5,FALSE)</f>
        <v>0</v>
      </c>
      <c r="AG3661" s="72">
        <f>ROW()</f>
        <v>3661</v>
      </c>
    </row>
    <row r="3662" spans="24:33" hidden="1" x14ac:dyDescent="0.3">
      <c r="X3662" s="66">
        <v>21</v>
      </c>
      <c r="Y3662" s="66" t="s">
        <v>482</v>
      </c>
      <c r="Z3662" s="66" t="s">
        <v>27</v>
      </c>
      <c r="AA3662" s="66" t="str">
        <f>IF(OR(VLOOKUP(Table1[[#This Row],[sheet]],Prg!$A$7:$F$31,6,FALSE)=Prg!$O$2,VLOOKUP(Table1[[#This Row],[sheet]],Prg!$A$7:$F$31,6,FALSE)=Prg!$O$3),"Yes","No")</f>
        <v>No</v>
      </c>
      <c r="AB3662" s="66">
        <v>2023</v>
      </c>
      <c r="AC3662" s="72">
        <v>16</v>
      </c>
      <c r="AD3662" s="66">
        <f ca="1">IF(ISERROR(VLOOKUP(Table1[[#This Row],[item]],INDIRECT("'"&amp;Table1[[#This Row],[sheet]]&amp;"'!$A$8:$T$42"),Table1[[#This Row],[r]],FALSE)),"",VLOOKUP(Table1[[#This Row],[item]],INDIRECT("'"&amp;Table1[[#This Row],[sheet]]&amp;"'!$A$8:$T$42"),Table1[[#This Row],[r]],FALSE))</f>
        <v>0</v>
      </c>
      <c r="AE3662" s="72" t="str">
        <f>IF(VLOOKUP(Table1[[#This Row],[sheet]],Prg!$A$7:$J$31,10,FALSE)="","",VLOOKUP(Table1[[#This Row],[sheet]],Prg!$A$7:$J$31,10,FALSE)*1)</f>
        <v/>
      </c>
      <c r="AF3662" s="72">
        <f>VLOOKUP(Table1[[#This Row],[sheet]],Prg!$A$7:$J$31,5,FALSE)</f>
        <v>0</v>
      </c>
      <c r="AG3662" s="72">
        <f>ROW()</f>
        <v>3662</v>
      </c>
    </row>
    <row r="3663" spans="24:33" hidden="1" x14ac:dyDescent="0.3">
      <c r="X3663" s="66">
        <v>21</v>
      </c>
      <c r="Y3663" s="66" t="s">
        <v>476</v>
      </c>
      <c r="Z3663" s="66" t="s">
        <v>469</v>
      </c>
      <c r="AA3663" s="66" t="str">
        <f>IF(OR(VLOOKUP(Table1[[#This Row],[sheet]],Prg!$A$7:$F$31,6,FALSE)=Prg!$O$2,VLOOKUP(Table1[[#This Row],[sheet]],Prg!$A$7:$F$31,6,FALSE)=Prg!$O$3),"Yes","No")</f>
        <v>No</v>
      </c>
      <c r="AB3663" s="66">
        <v>2023</v>
      </c>
      <c r="AC3663" s="72">
        <v>16</v>
      </c>
      <c r="AD3663" s="66">
        <f ca="1">IF(ISERROR(VLOOKUP(Table1[[#This Row],[item]],INDIRECT("'"&amp;Table1[[#This Row],[sheet]]&amp;"'!$A$8:$T$42"),Table1[[#This Row],[r]],FALSE)),"",VLOOKUP(Table1[[#This Row],[item]],INDIRECT("'"&amp;Table1[[#This Row],[sheet]]&amp;"'!$A$8:$T$42"),Table1[[#This Row],[r]],FALSE))</f>
        <v>0</v>
      </c>
      <c r="AE3663" s="72" t="str">
        <f>IF(VLOOKUP(Table1[[#This Row],[sheet]],Prg!$A$7:$J$31,10,FALSE)="","",VLOOKUP(Table1[[#This Row],[sheet]],Prg!$A$7:$J$31,10,FALSE)*1)</f>
        <v/>
      </c>
      <c r="AF3663" s="72">
        <f>VLOOKUP(Table1[[#This Row],[sheet]],Prg!$A$7:$J$31,5,FALSE)</f>
        <v>0</v>
      </c>
      <c r="AG3663" s="72">
        <f>ROW()</f>
        <v>3663</v>
      </c>
    </row>
    <row r="3664" spans="24:33" hidden="1" x14ac:dyDescent="0.3">
      <c r="X3664" s="66">
        <v>21</v>
      </c>
      <c r="Y3664" s="66" t="s">
        <v>483</v>
      </c>
      <c r="Z3664" s="66" t="s">
        <v>470</v>
      </c>
      <c r="AA3664" s="66" t="str">
        <f>IF(OR(VLOOKUP(Table1[[#This Row],[sheet]],Prg!$A$7:$F$31,6,FALSE)=Prg!$O$2,VLOOKUP(Table1[[#This Row],[sheet]],Prg!$A$7:$F$31,6,FALSE)=Prg!$O$3),"Yes","No")</f>
        <v>No</v>
      </c>
      <c r="AB3664" s="66">
        <v>2023</v>
      </c>
      <c r="AC3664" s="72">
        <v>16</v>
      </c>
      <c r="AD3664" s="66">
        <f ca="1">IF(ISERROR(VLOOKUP(Table1[[#This Row],[item]],INDIRECT("'"&amp;Table1[[#This Row],[sheet]]&amp;"'!$A$8:$T$42"),Table1[[#This Row],[r]],FALSE)),"",VLOOKUP(Table1[[#This Row],[item]],INDIRECT("'"&amp;Table1[[#This Row],[sheet]]&amp;"'!$A$8:$T$42"),Table1[[#This Row],[r]],FALSE))</f>
        <v>0</v>
      </c>
      <c r="AE3664" s="72" t="str">
        <f>IF(VLOOKUP(Table1[[#This Row],[sheet]],Prg!$A$7:$J$31,10,FALSE)="","",VLOOKUP(Table1[[#This Row],[sheet]],Prg!$A$7:$J$31,10,FALSE)*1)</f>
        <v/>
      </c>
      <c r="AF3664" s="72">
        <f>VLOOKUP(Table1[[#This Row],[sheet]],Prg!$A$7:$J$31,5,FALSE)</f>
        <v>0</v>
      </c>
      <c r="AG3664" s="72">
        <f>ROW()</f>
        <v>3664</v>
      </c>
    </row>
    <row r="3665" spans="24:33" hidden="1" x14ac:dyDescent="0.3">
      <c r="X3665" s="66">
        <v>21</v>
      </c>
      <c r="Y3665" s="66" t="s">
        <v>484</v>
      </c>
      <c r="Z3665" s="66" t="s">
        <v>471</v>
      </c>
      <c r="AA3665" s="66" t="str">
        <f>IF(OR(VLOOKUP(Table1[[#This Row],[sheet]],Prg!$A$7:$F$31,6,FALSE)=Prg!$O$2,VLOOKUP(Table1[[#This Row],[sheet]],Prg!$A$7:$F$31,6,FALSE)=Prg!$O$3),"Yes","No")</f>
        <v>No</v>
      </c>
      <c r="AB3665" s="66">
        <v>2023</v>
      </c>
      <c r="AC3665" s="72">
        <v>16</v>
      </c>
      <c r="AD3665" s="66">
        <f ca="1">IF(ISERROR(VLOOKUP(Table1[[#This Row],[item]],INDIRECT("'"&amp;Table1[[#This Row],[sheet]]&amp;"'!$A$8:$T$42"),Table1[[#This Row],[r]],FALSE)),"",VLOOKUP(Table1[[#This Row],[item]],INDIRECT("'"&amp;Table1[[#This Row],[sheet]]&amp;"'!$A$8:$T$42"),Table1[[#This Row],[r]],FALSE))</f>
        <v>0</v>
      </c>
      <c r="AE3665" s="72" t="str">
        <f>IF(VLOOKUP(Table1[[#This Row],[sheet]],Prg!$A$7:$J$31,10,FALSE)="","",VLOOKUP(Table1[[#This Row],[sheet]],Prg!$A$7:$J$31,10,FALSE)*1)</f>
        <v/>
      </c>
      <c r="AF3665" s="72">
        <f>VLOOKUP(Table1[[#This Row],[sheet]],Prg!$A$7:$J$31,5,FALSE)</f>
        <v>0</v>
      </c>
      <c r="AG3665" s="72">
        <f>ROW()</f>
        <v>3665</v>
      </c>
    </row>
    <row r="3666" spans="24:33" hidden="1" x14ac:dyDescent="0.3">
      <c r="X3666" s="66">
        <v>21</v>
      </c>
      <c r="Y3666" s="66" t="s">
        <v>485</v>
      </c>
      <c r="Z3666" s="66" t="s">
        <v>472</v>
      </c>
      <c r="AA3666" s="66" t="str">
        <f>IF(OR(VLOOKUP(Table1[[#This Row],[sheet]],Prg!$A$7:$F$31,6,FALSE)=Prg!$O$2,VLOOKUP(Table1[[#This Row],[sheet]],Prg!$A$7:$F$31,6,FALSE)=Prg!$O$3),"Yes","No")</f>
        <v>No</v>
      </c>
      <c r="AB3666" s="66">
        <v>2023</v>
      </c>
      <c r="AC3666" s="72">
        <v>16</v>
      </c>
      <c r="AD3666" s="66">
        <f ca="1">IF(ISERROR(VLOOKUP(Table1[[#This Row],[item]],INDIRECT("'"&amp;Table1[[#This Row],[sheet]]&amp;"'!$A$8:$T$42"),Table1[[#This Row],[r]],FALSE)),"",VLOOKUP(Table1[[#This Row],[item]],INDIRECT("'"&amp;Table1[[#This Row],[sheet]]&amp;"'!$A$8:$T$42"),Table1[[#This Row],[r]],FALSE))</f>
        <v>0</v>
      </c>
      <c r="AE3666" s="72" t="str">
        <f>IF(VLOOKUP(Table1[[#This Row],[sheet]],Prg!$A$7:$J$31,10,FALSE)="","",VLOOKUP(Table1[[#This Row],[sheet]],Prg!$A$7:$J$31,10,FALSE)*1)</f>
        <v/>
      </c>
      <c r="AF3666" s="72">
        <f>VLOOKUP(Table1[[#This Row],[sheet]],Prg!$A$7:$J$31,5,FALSE)</f>
        <v>0</v>
      </c>
      <c r="AG3666" s="72">
        <f>ROW()</f>
        <v>3666</v>
      </c>
    </row>
    <row r="3667" spans="24:33" hidden="1" x14ac:dyDescent="0.3">
      <c r="X3667" s="66">
        <v>21</v>
      </c>
      <c r="Y3667" s="66" t="s">
        <v>486</v>
      </c>
      <c r="Z3667" s="66" t="s">
        <v>31</v>
      </c>
      <c r="AA3667" s="66" t="str">
        <f>IF(OR(VLOOKUP(Table1[[#This Row],[sheet]],Prg!$A$7:$F$31,6,FALSE)=Prg!$O$2,VLOOKUP(Table1[[#This Row],[sheet]],Prg!$A$7:$F$31,6,FALSE)=Prg!$O$3),"Yes","No")</f>
        <v>No</v>
      </c>
      <c r="AB3667" s="66">
        <v>2023</v>
      </c>
      <c r="AC3667" s="72">
        <v>16</v>
      </c>
      <c r="AD3667" s="66">
        <f ca="1">IF(ISERROR(VLOOKUP(Table1[[#This Row],[item]],INDIRECT("'"&amp;Table1[[#This Row],[sheet]]&amp;"'!$A$8:$T$42"),Table1[[#This Row],[r]],FALSE)),"",VLOOKUP(Table1[[#This Row],[item]],INDIRECT("'"&amp;Table1[[#This Row],[sheet]]&amp;"'!$A$8:$T$42"),Table1[[#This Row],[r]],FALSE))</f>
        <v>0</v>
      </c>
      <c r="AE3667" s="72" t="str">
        <f>IF(VLOOKUP(Table1[[#This Row],[sheet]],Prg!$A$7:$J$31,10,FALSE)="","",VLOOKUP(Table1[[#This Row],[sheet]],Prg!$A$7:$J$31,10,FALSE)*1)</f>
        <v/>
      </c>
      <c r="AF3667" s="72">
        <f>VLOOKUP(Table1[[#This Row],[sheet]],Prg!$A$7:$J$31,5,FALSE)</f>
        <v>0</v>
      </c>
      <c r="AG3667" s="72">
        <f>ROW()</f>
        <v>3667</v>
      </c>
    </row>
    <row r="3668" spans="24:33" hidden="1" x14ac:dyDescent="0.3">
      <c r="X3668" s="66">
        <v>21</v>
      </c>
      <c r="Y3668" s="70" t="s">
        <v>487</v>
      </c>
      <c r="Z3668" s="70" t="s">
        <v>12</v>
      </c>
      <c r="AA3668" s="70" t="str">
        <f>IF(OR(VLOOKUP(Table1[[#This Row],[sheet]],Prg!$A$7:$F$31,6,FALSE)=Prg!$O$2,VLOOKUP(Table1[[#This Row],[sheet]],Prg!$A$7:$F$31,6,FALSE)=Prg!$O$3),"Yes","No")</f>
        <v>No</v>
      </c>
      <c r="AB3668" s="70">
        <v>2024</v>
      </c>
      <c r="AC3668" s="72">
        <v>17</v>
      </c>
      <c r="AD3668" s="66">
        <f ca="1">IF(ISERROR(VLOOKUP(Table1[[#This Row],[item]],INDIRECT("'"&amp;Table1[[#This Row],[sheet]]&amp;"'!$A$8:$T$42"),Table1[[#This Row],[r]],FALSE)),"",VLOOKUP(Table1[[#This Row],[item]],INDIRECT("'"&amp;Table1[[#This Row],[sheet]]&amp;"'!$A$8:$T$42"),Table1[[#This Row],[r]],FALSE))</f>
        <v>0</v>
      </c>
      <c r="AE3668" s="72" t="str">
        <f>IF(VLOOKUP(Table1[[#This Row],[sheet]],Prg!$A$7:$J$31,10,FALSE)="","",VLOOKUP(Table1[[#This Row],[sheet]],Prg!$A$7:$J$31,10,FALSE)*1)</f>
        <v/>
      </c>
      <c r="AF3668" s="72">
        <f>VLOOKUP(Table1[[#This Row],[sheet]],Prg!$A$7:$J$31,5,FALSE)</f>
        <v>0</v>
      </c>
      <c r="AG3668" s="72">
        <f>ROW()</f>
        <v>3668</v>
      </c>
    </row>
    <row r="3669" spans="24:33" hidden="1" x14ac:dyDescent="0.3">
      <c r="X3669" s="66">
        <v>21</v>
      </c>
      <c r="Y3669" s="66" t="s">
        <v>488</v>
      </c>
      <c r="Z3669" s="66" t="s">
        <v>13</v>
      </c>
      <c r="AA3669" s="66" t="str">
        <f>IF(OR(VLOOKUP(Table1[[#This Row],[sheet]],Prg!$A$7:$F$31,6,FALSE)=Prg!$O$2,VLOOKUP(Table1[[#This Row],[sheet]],Prg!$A$7:$F$31,6,FALSE)=Prg!$O$3),"Yes","No")</f>
        <v>No</v>
      </c>
      <c r="AB3669" s="66">
        <v>2024</v>
      </c>
      <c r="AC3669" s="72">
        <v>17</v>
      </c>
      <c r="AD3669" s="66">
        <f ca="1">IF(ISERROR(VLOOKUP(Table1[[#This Row],[item]],INDIRECT("'"&amp;Table1[[#This Row],[sheet]]&amp;"'!$A$8:$T$42"),Table1[[#This Row],[r]],FALSE)),"",VLOOKUP(Table1[[#This Row],[item]],INDIRECT("'"&amp;Table1[[#This Row],[sheet]]&amp;"'!$A$8:$T$42"),Table1[[#This Row],[r]],FALSE))</f>
        <v>0</v>
      </c>
      <c r="AE3669" s="72" t="str">
        <f>IF(VLOOKUP(Table1[[#This Row],[sheet]],Prg!$A$7:$J$31,10,FALSE)="","",VLOOKUP(Table1[[#This Row],[sheet]],Prg!$A$7:$J$31,10,FALSE)*1)</f>
        <v/>
      </c>
      <c r="AF3669" s="72">
        <f>VLOOKUP(Table1[[#This Row],[sheet]],Prg!$A$7:$J$31,5,FALSE)</f>
        <v>0</v>
      </c>
      <c r="AG3669" s="72">
        <f>ROW()</f>
        <v>3669</v>
      </c>
    </row>
    <row r="3670" spans="24:33" hidden="1" x14ac:dyDescent="0.3">
      <c r="X3670" s="66">
        <v>21</v>
      </c>
      <c r="Y3670" s="66" t="s">
        <v>489</v>
      </c>
      <c r="Z3670" s="66" t="s">
        <v>14</v>
      </c>
      <c r="AA3670" s="66" t="str">
        <f>IF(OR(VLOOKUP(Table1[[#This Row],[sheet]],Prg!$A$7:$F$31,6,FALSE)=Prg!$O$2,VLOOKUP(Table1[[#This Row],[sheet]],Prg!$A$7:$F$31,6,FALSE)=Prg!$O$3),"Yes","No")</f>
        <v>No</v>
      </c>
      <c r="AB3670" s="66">
        <v>2024</v>
      </c>
      <c r="AC3670" s="72">
        <v>17</v>
      </c>
      <c r="AD3670" s="66">
        <f ca="1">IF(ISERROR(VLOOKUP(Table1[[#This Row],[item]],INDIRECT("'"&amp;Table1[[#This Row],[sheet]]&amp;"'!$A$8:$T$42"),Table1[[#This Row],[r]],FALSE)),"",VLOOKUP(Table1[[#This Row],[item]],INDIRECT("'"&amp;Table1[[#This Row],[sheet]]&amp;"'!$A$8:$T$42"),Table1[[#This Row],[r]],FALSE))</f>
        <v>0</v>
      </c>
      <c r="AE3670" s="72" t="str">
        <f>IF(VLOOKUP(Table1[[#This Row],[sheet]],Prg!$A$7:$J$31,10,FALSE)="","",VLOOKUP(Table1[[#This Row],[sheet]],Prg!$A$7:$J$31,10,FALSE)*1)</f>
        <v/>
      </c>
      <c r="AF3670" s="72">
        <f>VLOOKUP(Table1[[#This Row],[sheet]],Prg!$A$7:$J$31,5,FALSE)</f>
        <v>0</v>
      </c>
      <c r="AG3670" s="72">
        <f>ROW()</f>
        <v>3670</v>
      </c>
    </row>
    <row r="3671" spans="24:33" hidden="1" x14ac:dyDescent="0.3">
      <c r="X3671" s="66">
        <v>21</v>
      </c>
      <c r="Y3671" s="66" t="s">
        <v>490</v>
      </c>
      <c r="Z3671" s="66" t="s">
        <v>464</v>
      </c>
      <c r="AA3671" s="66" t="str">
        <f>IF(OR(VLOOKUP(Table1[[#This Row],[sheet]],Prg!$A$7:$F$31,6,FALSE)=Prg!$O$2,VLOOKUP(Table1[[#This Row],[sheet]],Prg!$A$7:$F$31,6,FALSE)=Prg!$O$3),"Yes","No")</f>
        <v>No</v>
      </c>
      <c r="AB3671" s="66">
        <v>2024</v>
      </c>
      <c r="AC3671" s="72">
        <v>17</v>
      </c>
      <c r="AD3671" s="66">
        <f ca="1">IF(ISERROR(VLOOKUP(Table1[[#This Row],[item]],INDIRECT("'"&amp;Table1[[#This Row],[sheet]]&amp;"'!$A$8:$T$42"),Table1[[#This Row],[r]],FALSE)),"",VLOOKUP(Table1[[#This Row],[item]],INDIRECT("'"&amp;Table1[[#This Row],[sheet]]&amp;"'!$A$8:$T$42"),Table1[[#This Row],[r]],FALSE))</f>
        <v>0</v>
      </c>
      <c r="AE3671" s="72" t="str">
        <f>IF(VLOOKUP(Table1[[#This Row],[sheet]],Prg!$A$7:$J$31,10,FALSE)="","",VLOOKUP(Table1[[#This Row],[sheet]],Prg!$A$7:$J$31,10,FALSE)*1)</f>
        <v/>
      </c>
      <c r="AF3671" s="72">
        <f>VLOOKUP(Table1[[#This Row],[sheet]],Prg!$A$7:$J$31,5,FALSE)</f>
        <v>0</v>
      </c>
      <c r="AG3671" s="72">
        <f>ROW()</f>
        <v>3671</v>
      </c>
    </row>
    <row r="3672" spans="24:33" hidden="1" x14ac:dyDescent="0.3">
      <c r="X3672" s="66">
        <v>21</v>
      </c>
      <c r="Y3672" s="66" t="s">
        <v>491</v>
      </c>
      <c r="Z3672" s="66" t="s">
        <v>15</v>
      </c>
      <c r="AA3672" s="66" t="str">
        <f>IF(OR(VLOOKUP(Table1[[#This Row],[sheet]],Prg!$A$7:$F$31,6,FALSE)=Prg!$O$2,VLOOKUP(Table1[[#This Row],[sheet]],Prg!$A$7:$F$31,6,FALSE)=Prg!$O$3),"Yes","No")</f>
        <v>No</v>
      </c>
      <c r="AB3672" s="66">
        <v>2024</v>
      </c>
      <c r="AC3672" s="72">
        <v>17</v>
      </c>
      <c r="AD3672" s="66">
        <f ca="1">IF(ISERROR(VLOOKUP(Table1[[#This Row],[item]],INDIRECT("'"&amp;Table1[[#This Row],[sheet]]&amp;"'!$A$8:$T$42"),Table1[[#This Row],[r]],FALSE)),"",VLOOKUP(Table1[[#This Row],[item]],INDIRECT("'"&amp;Table1[[#This Row],[sheet]]&amp;"'!$A$8:$T$42"),Table1[[#This Row],[r]],FALSE))</f>
        <v>0</v>
      </c>
      <c r="AE3672" s="72" t="str">
        <f>IF(VLOOKUP(Table1[[#This Row],[sheet]],Prg!$A$7:$J$31,10,FALSE)="","",VLOOKUP(Table1[[#This Row],[sheet]],Prg!$A$7:$J$31,10,FALSE)*1)</f>
        <v/>
      </c>
      <c r="AF3672" s="72">
        <f>VLOOKUP(Table1[[#This Row],[sheet]],Prg!$A$7:$J$31,5,FALSE)</f>
        <v>0</v>
      </c>
      <c r="AG3672" s="72">
        <f>ROW()</f>
        <v>3672</v>
      </c>
    </row>
    <row r="3673" spans="24:33" hidden="1" x14ac:dyDescent="0.3">
      <c r="X3673" s="66">
        <v>21</v>
      </c>
      <c r="Y3673" s="66" t="s">
        <v>492</v>
      </c>
      <c r="Z3673" s="66" t="s">
        <v>16</v>
      </c>
      <c r="AA3673" s="66" t="str">
        <f>IF(OR(VLOOKUP(Table1[[#This Row],[sheet]],Prg!$A$7:$F$31,6,FALSE)=Prg!$O$2,VLOOKUP(Table1[[#This Row],[sheet]],Prg!$A$7:$F$31,6,FALSE)=Prg!$O$3),"Yes","No")</f>
        <v>No</v>
      </c>
      <c r="AB3673" s="66">
        <v>2024</v>
      </c>
      <c r="AC3673" s="72">
        <v>17</v>
      </c>
      <c r="AD3673" s="66">
        <f ca="1">IF(ISERROR(VLOOKUP(Table1[[#This Row],[item]],INDIRECT("'"&amp;Table1[[#This Row],[sheet]]&amp;"'!$A$8:$T$42"),Table1[[#This Row],[r]],FALSE)),"",VLOOKUP(Table1[[#This Row],[item]],INDIRECT("'"&amp;Table1[[#This Row],[sheet]]&amp;"'!$A$8:$T$42"),Table1[[#This Row],[r]],FALSE))</f>
        <v>0</v>
      </c>
      <c r="AE3673" s="72" t="str">
        <f>IF(VLOOKUP(Table1[[#This Row],[sheet]],Prg!$A$7:$J$31,10,FALSE)="","",VLOOKUP(Table1[[#This Row],[sheet]],Prg!$A$7:$J$31,10,FALSE)*1)</f>
        <v/>
      </c>
      <c r="AF3673" s="72">
        <f>VLOOKUP(Table1[[#This Row],[sheet]],Prg!$A$7:$J$31,5,FALSE)</f>
        <v>0</v>
      </c>
      <c r="AG3673" s="72">
        <f>ROW()</f>
        <v>3673</v>
      </c>
    </row>
    <row r="3674" spans="24:33" hidden="1" x14ac:dyDescent="0.3">
      <c r="X3674" s="66">
        <v>21</v>
      </c>
      <c r="Y3674" s="66" t="s">
        <v>493</v>
      </c>
      <c r="Z3674" s="66" t="s">
        <v>17</v>
      </c>
      <c r="AA3674" s="66" t="str">
        <f>IF(OR(VLOOKUP(Table1[[#This Row],[sheet]],Prg!$A$7:$F$31,6,FALSE)=Prg!$O$2,VLOOKUP(Table1[[#This Row],[sheet]],Prg!$A$7:$F$31,6,FALSE)=Prg!$O$3),"Yes","No")</f>
        <v>No</v>
      </c>
      <c r="AB3674" s="66">
        <v>2024</v>
      </c>
      <c r="AC3674" s="72">
        <v>17</v>
      </c>
      <c r="AD3674" s="66">
        <f ca="1">IF(ISERROR(VLOOKUP(Table1[[#This Row],[item]],INDIRECT("'"&amp;Table1[[#This Row],[sheet]]&amp;"'!$A$8:$T$42"),Table1[[#This Row],[r]],FALSE)),"",VLOOKUP(Table1[[#This Row],[item]],INDIRECT("'"&amp;Table1[[#This Row],[sheet]]&amp;"'!$A$8:$T$42"),Table1[[#This Row],[r]],FALSE))</f>
        <v>0</v>
      </c>
      <c r="AE3674" s="72" t="str">
        <f>IF(VLOOKUP(Table1[[#This Row],[sheet]],Prg!$A$7:$J$31,10,FALSE)="","",VLOOKUP(Table1[[#This Row],[sheet]],Prg!$A$7:$J$31,10,FALSE)*1)</f>
        <v/>
      </c>
      <c r="AF3674" s="72">
        <f>VLOOKUP(Table1[[#This Row],[sheet]],Prg!$A$7:$J$31,5,FALSE)</f>
        <v>0</v>
      </c>
      <c r="AG3674" s="72">
        <f>ROW()</f>
        <v>3674</v>
      </c>
    </row>
    <row r="3675" spans="24:33" hidden="1" x14ac:dyDescent="0.3">
      <c r="X3675" s="66">
        <v>21</v>
      </c>
      <c r="Y3675" s="66" t="s">
        <v>494</v>
      </c>
      <c r="Z3675" s="66" t="s">
        <v>465</v>
      </c>
      <c r="AA3675" s="66" t="str">
        <f>IF(OR(VLOOKUP(Table1[[#This Row],[sheet]],Prg!$A$7:$F$31,6,FALSE)=Prg!$O$2,VLOOKUP(Table1[[#This Row],[sheet]],Prg!$A$7:$F$31,6,FALSE)=Prg!$O$3),"Yes","No")</f>
        <v>No</v>
      </c>
      <c r="AB3675" s="66">
        <v>2024</v>
      </c>
      <c r="AC3675" s="72">
        <v>17</v>
      </c>
      <c r="AD3675" s="66">
        <f ca="1">IF(ISERROR(VLOOKUP(Table1[[#This Row],[item]],INDIRECT("'"&amp;Table1[[#This Row],[sheet]]&amp;"'!$A$8:$T$42"),Table1[[#This Row],[r]],FALSE)),"",VLOOKUP(Table1[[#This Row],[item]],INDIRECT("'"&amp;Table1[[#This Row],[sheet]]&amp;"'!$A$8:$T$42"),Table1[[#This Row],[r]],FALSE))</f>
        <v>0</v>
      </c>
      <c r="AE3675" s="72" t="str">
        <f>IF(VLOOKUP(Table1[[#This Row],[sheet]],Prg!$A$7:$J$31,10,FALSE)="","",VLOOKUP(Table1[[#This Row],[sheet]],Prg!$A$7:$J$31,10,FALSE)*1)</f>
        <v/>
      </c>
      <c r="AF3675" s="72">
        <f>VLOOKUP(Table1[[#This Row],[sheet]],Prg!$A$7:$J$31,5,FALSE)</f>
        <v>0</v>
      </c>
      <c r="AG3675" s="72">
        <f>ROW()</f>
        <v>3675</v>
      </c>
    </row>
    <row r="3676" spans="24:33" hidden="1" x14ac:dyDescent="0.3">
      <c r="X3676" s="66">
        <v>21</v>
      </c>
      <c r="Y3676" s="66" t="s">
        <v>495</v>
      </c>
      <c r="Z3676" s="66" t="s">
        <v>18</v>
      </c>
      <c r="AA3676" s="66" t="str">
        <f>IF(OR(VLOOKUP(Table1[[#This Row],[sheet]],Prg!$A$7:$F$31,6,FALSE)=Prg!$O$2,VLOOKUP(Table1[[#This Row],[sheet]],Prg!$A$7:$F$31,6,FALSE)=Prg!$O$3),"Yes","No")</f>
        <v>No</v>
      </c>
      <c r="AB3676" s="66">
        <v>2024</v>
      </c>
      <c r="AC3676" s="72">
        <v>17</v>
      </c>
      <c r="AD3676" s="66">
        <f ca="1">IF(ISERROR(VLOOKUP(Table1[[#This Row],[item]],INDIRECT("'"&amp;Table1[[#This Row],[sheet]]&amp;"'!$A$8:$T$42"),Table1[[#This Row],[r]],FALSE)),"",VLOOKUP(Table1[[#This Row],[item]],INDIRECT("'"&amp;Table1[[#This Row],[sheet]]&amp;"'!$A$8:$T$42"),Table1[[#This Row],[r]],FALSE))</f>
        <v>0</v>
      </c>
      <c r="AE3676" s="72" t="str">
        <f>IF(VLOOKUP(Table1[[#This Row],[sheet]],Prg!$A$7:$J$31,10,FALSE)="","",VLOOKUP(Table1[[#This Row],[sheet]],Prg!$A$7:$J$31,10,FALSE)*1)</f>
        <v/>
      </c>
      <c r="AF3676" s="72">
        <f>VLOOKUP(Table1[[#This Row],[sheet]],Prg!$A$7:$J$31,5,FALSE)</f>
        <v>0</v>
      </c>
      <c r="AG3676" s="72">
        <f>ROW()</f>
        <v>3676</v>
      </c>
    </row>
    <row r="3677" spans="24:33" hidden="1" x14ac:dyDescent="0.3">
      <c r="X3677" s="66">
        <v>21</v>
      </c>
      <c r="Y3677" s="66" t="s">
        <v>496</v>
      </c>
      <c r="Z3677" s="66" t="s">
        <v>19</v>
      </c>
      <c r="AA3677" s="66" t="str">
        <f>IF(OR(VLOOKUP(Table1[[#This Row],[sheet]],Prg!$A$7:$F$31,6,FALSE)=Prg!$O$2,VLOOKUP(Table1[[#This Row],[sheet]],Prg!$A$7:$F$31,6,FALSE)=Prg!$O$3),"Yes","No")</f>
        <v>No</v>
      </c>
      <c r="AB3677" s="66">
        <v>2024</v>
      </c>
      <c r="AC3677" s="72">
        <v>17</v>
      </c>
      <c r="AD3677" s="66">
        <f ca="1">IF(ISERROR(VLOOKUP(Table1[[#This Row],[item]],INDIRECT("'"&amp;Table1[[#This Row],[sheet]]&amp;"'!$A$8:$T$42"),Table1[[#This Row],[r]],FALSE)),"",VLOOKUP(Table1[[#This Row],[item]],INDIRECT("'"&amp;Table1[[#This Row],[sheet]]&amp;"'!$A$8:$T$42"),Table1[[#This Row],[r]],FALSE))</f>
        <v>0</v>
      </c>
      <c r="AE3677" s="72" t="str">
        <f>IF(VLOOKUP(Table1[[#This Row],[sheet]],Prg!$A$7:$J$31,10,FALSE)="","",VLOOKUP(Table1[[#This Row],[sheet]],Prg!$A$7:$J$31,10,FALSE)*1)</f>
        <v/>
      </c>
      <c r="AF3677" s="72">
        <f>VLOOKUP(Table1[[#This Row],[sheet]],Prg!$A$7:$J$31,5,FALSE)</f>
        <v>0</v>
      </c>
      <c r="AG3677" s="72">
        <f>ROW()</f>
        <v>3677</v>
      </c>
    </row>
    <row r="3678" spans="24:33" hidden="1" x14ac:dyDescent="0.3">
      <c r="X3678" s="66">
        <v>21</v>
      </c>
      <c r="Y3678" s="66" t="s">
        <v>497</v>
      </c>
      <c r="Z3678" s="66" t="s">
        <v>20</v>
      </c>
      <c r="AA3678" s="66" t="str">
        <f>IF(OR(VLOOKUP(Table1[[#This Row],[sheet]],Prg!$A$7:$F$31,6,FALSE)=Prg!$O$2,VLOOKUP(Table1[[#This Row],[sheet]],Prg!$A$7:$F$31,6,FALSE)=Prg!$O$3),"Yes","No")</f>
        <v>No</v>
      </c>
      <c r="AB3678" s="66">
        <v>2024</v>
      </c>
      <c r="AC3678" s="72">
        <v>17</v>
      </c>
      <c r="AD3678" s="66">
        <f ca="1">IF(ISERROR(VLOOKUP(Table1[[#This Row],[item]],INDIRECT("'"&amp;Table1[[#This Row],[sheet]]&amp;"'!$A$8:$T$42"),Table1[[#This Row],[r]],FALSE)),"",VLOOKUP(Table1[[#This Row],[item]],INDIRECT("'"&amp;Table1[[#This Row],[sheet]]&amp;"'!$A$8:$T$42"),Table1[[#This Row],[r]],FALSE))</f>
        <v>0</v>
      </c>
      <c r="AE3678" s="72" t="str">
        <f>IF(VLOOKUP(Table1[[#This Row],[sheet]],Prg!$A$7:$J$31,10,FALSE)="","",VLOOKUP(Table1[[#This Row],[sheet]],Prg!$A$7:$J$31,10,FALSE)*1)</f>
        <v/>
      </c>
      <c r="AF3678" s="72">
        <f>VLOOKUP(Table1[[#This Row],[sheet]],Prg!$A$7:$J$31,5,FALSE)</f>
        <v>0</v>
      </c>
      <c r="AG3678" s="72">
        <f>ROW()</f>
        <v>3678</v>
      </c>
    </row>
    <row r="3679" spans="24:33" hidden="1" x14ac:dyDescent="0.3">
      <c r="X3679" s="66">
        <v>21</v>
      </c>
      <c r="Y3679" s="66" t="s">
        <v>498</v>
      </c>
      <c r="Z3679" s="66" t="s">
        <v>466</v>
      </c>
      <c r="AA3679" s="66" t="str">
        <f>IF(OR(VLOOKUP(Table1[[#This Row],[sheet]],Prg!$A$7:$F$31,6,FALSE)=Prg!$O$2,VLOOKUP(Table1[[#This Row],[sheet]],Prg!$A$7:$F$31,6,FALSE)=Prg!$O$3),"Yes","No")</f>
        <v>No</v>
      </c>
      <c r="AB3679" s="66">
        <v>2024</v>
      </c>
      <c r="AC3679" s="72">
        <v>17</v>
      </c>
      <c r="AD3679" s="66">
        <f ca="1">IF(ISERROR(VLOOKUP(Table1[[#This Row],[item]],INDIRECT("'"&amp;Table1[[#This Row],[sheet]]&amp;"'!$A$8:$T$42"),Table1[[#This Row],[r]],FALSE)),"",VLOOKUP(Table1[[#This Row],[item]],INDIRECT("'"&amp;Table1[[#This Row],[sheet]]&amp;"'!$A$8:$T$42"),Table1[[#This Row],[r]],FALSE))</f>
        <v>0</v>
      </c>
      <c r="AE3679" s="72" t="str">
        <f>IF(VLOOKUP(Table1[[#This Row],[sheet]],Prg!$A$7:$J$31,10,FALSE)="","",VLOOKUP(Table1[[#This Row],[sheet]],Prg!$A$7:$J$31,10,FALSE)*1)</f>
        <v/>
      </c>
      <c r="AF3679" s="72">
        <f>VLOOKUP(Table1[[#This Row],[sheet]],Prg!$A$7:$J$31,5,FALSE)</f>
        <v>0</v>
      </c>
      <c r="AG3679" s="72">
        <f>ROW()</f>
        <v>3679</v>
      </c>
    </row>
    <row r="3680" spans="24:33" hidden="1" x14ac:dyDescent="0.3">
      <c r="X3680" s="66">
        <v>21</v>
      </c>
      <c r="Y3680" s="66" t="s">
        <v>499</v>
      </c>
      <c r="Z3680" s="66" t="s">
        <v>21</v>
      </c>
      <c r="AA3680" s="66" t="str">
        <f>IF(OR(VLOOKUP(Table1[[#This Row],[sheet]],Prg!$A$7:$F$31,6,FALSE)=Prg!$O$2,VLOOKUP(Table1[[#This Row],[sheet]],Prg!$A$7:$F$31,6,FALSE)=Prg!$O$3),"Yes","No")</f>
        <v>No</v>
      </c>
      <c r="AB3680" s="66">
        <v>2024</v>
      </c>
      <c r="AC3680" s="72">
        <v>17</v>
      </c>
      <c r="AD3680" s="66">
        <f ca="1">IF(ISERROR(VLOOKUP(Table1[[#This Row],[item]],INDIRECT("'"&amp;Table1[[#This Row],[sheet]]&amp;"'!$A$8:$T$42"),Table1[[#This Row],[r]],FALSE)),"",VLOOKUP(Table1[[#This Row],[item]],INDIRECT("'"&amp;Table1[[#This Row],[sheet]]&amp;"'!$A$8:$T$42"),Table1[[#This Row],[r]],FALSE))</f>
        <v>0</v>
      </c>
      <c r="AE3680" s="72" t="str">
        <f>IF(VLOOKUP(Table1[[#This Row],[sheet]],Prg!$A$7:$J$31,10,FALSE)="","",VLOOKUP(Table1[[#This Row],[sheet]],Prg!$A$7:$J$31,10,FALSE)*1)</f>
        <v/>
      </c>
      <c r="AF3680" s="72">
        <f>VLOOKUP(Table1[[#This Row],[sheet]],Prg!$A$7:$J$31,5,FALSE)</f>
        <v>0</v>
      </c>
      <c r="AG3680" s="72">
        <f>ROW()</f>
        <v>3680</v>
      </c>
    </row>
    <row r="3681" spans="24:33" hidden="1" x14ac:dyDescent="0.3">
      <c r="X3681" s="66">
        <v>21</v>
      </c>
      <c r="Y3681" s="66" t="s">
        <v>500</v>
      </c>
      <c r="Z3681" s="66" t="s">
        <v>22</v>
      </c>
      <c r="AA3681" s="66" t="str">
        <f>IF(OR(VLOOKUP(Table1[[#This Row],[sheet]],Prg!$A$7:$F$31,6,FALSE)=Prg!$O$2,VLOOKUP(Table1[[#This Row],[sheet]],Prg!$A$7:$F$31,6,FALSE)=Prg!$O$3),"Yes","No")</f>
        <v>No</v>
      </c>
      <c r="AB3681" s="66">
        <v>2024</v>
      </c>
      <c r="AC3681" s="72">
        <v>17</v>
      </c>
      <c r="AD3681" s="66">
        <f ca="1">IF(ISERROR(VLOOKUP(Table1[[#This Row],[item]],INDIRECT("'"&amp;Table1[[#This Row],[sheet]]&amp;"'!$A$8:$T$42"),Table1[[#This Row],[r]],FALSE)),"",VLOOKUP(Table1[[#This Row],[item]],INDIRECT("'"&amp;Table1[[#This Row],[sheet]]&amp;"'!$A$8:$T$42"),Table1[[#This Row],[r]],FALSE))</f>
        <v>0</v>
      </c>
      <c r="AE3681" s="72" t="str">
        <f>IF(VLOOKUP(Table1[[#This Row],[sheet]],Prg!$A$7:$J$31,10,FALSE)="","",VLOOKUP(Table1[[#This Row],[sheet]],Prg!$A$7:$J$31,10,FALSE)*1)</f>
        <v/>
      </c>
      <c r="AF3681" s="72">
        <f>VLOOKUP(Table1[[#This Row],[sheet]],Prg!$A$7:$J$31,5,FALSE)</f>
        <v>0</v>
      </c>
      <c r="AG3681" s="72">
        <f>ROW()</f>
        <v>3681</v>
      </c>
    </row>
    <row r="3682" spans="24:33" hidden="1" x14ac:dyDescent="0.3">
      <c r="X3682" s="66">
        <v>21</v>
      </c>
      <c r="Y3682" s="66" t="s">
        <v>501</v>
      </c>
      <c r="Z3682" s="66" t="s">
        <v>23</v>
      </c>
      <c r="AA3682" s="66" t="str">
        <f>IF(OR(VLOOKUP(Table1[[#This Row],[sheet]],Prg!$A$7:$F$31,6,FALSE)=Prg!$O$2,VLOOKUP(Table1[[#This Row],[sheet]],Prg!$A$7:$F$31,6,FALSE)=Prg!$O$3),"Yes","No")</f>
        <v>No</v>
      </c>
      <c r="AB3682" s="66">
        <v>2024</v>
      </c>
      <c r="AC3682" s="72">
        <v>17</v>
      </c>
      <c r="AD3682" s="66">
        <f ca="1">IF(ISERROR(VLOOKUP(Table1[[#This Row],[item]],INDIRECT("'"&amp;Table1[[#This Row],[sheet]]&amp;"'!$A$8:$T$42"),Table1[[#This Row],[r]],FALSE)),"",VLOOKUP(Table1[[#This Row],[item]],INDIRECT("'"&amp;Table1[[#This Row],[sheet]]&amp;"'!$A$8:$T$42"),Table1[[#This Row],[r]],FALSE))</f>
        <v>0</v>
      </c>
      <c r="AE3682" s="72" t="str">
        <f>IF(VLOOKUP(Table1[[#This Row],[sheet]],Prg!$A$7:$J$31,10,FALSE)="","",VLOOKUP(Table1[[#This Row],[sheet]],Prg!$A$7:$J$31,10,FALSE)*1)</f>
        <v/>
      </c>
      <c r="AF3682" s="72">
        <f>VLOOKUP(Table1[[#This Row],[sheet]],Prg!$A$7:$J$31,5,FALSE)</f>
        <v>0</v>
      </c>
      <c r="AG3682" s="72">
        <f>ROW()</f>
        <v>3682</v>
      </c>
    </row>
    <row r="3683" spans="24:33" hidden="1" x14ac:dyDescent="0.3">
      <c r="X3683" s="66">
        <v>21</v>
      </c>
      <c r="Y3683" s="66" t="s">
        <v>502</v>
      </c>
      <c r="Z3683" s="66" t="s">
        <v>467</v>
      </c>
      <c r="AA3683" s="66" t="str">
        <f>IF(OR(VLOOKUP(Table1[[#This Row],[sheet]],Prg!$A$7:$F$31,6,FALSE)=Prg!$O$2,VLOOKUP(Table1[[#This Row],[sheet]],Prg!$A$7:$F$31,6,FALSE)=Prg!$O$3),"Yes","No")</f>
        <v>No</v>
      </c>
      <c r="AB3683" s="66">
        <v>2024</v>
      </c>
      <c r="AC3683" s="72">
        <v>17</v>
      </c>
      <c r="AD3683" s="66">
        <f ca="1">IF(ISERROR(VLOOKUP(Table1[[#This Row],[item]],INDIRECT("'"&amp;Table1[[#This Row],[sheet]]&amp;"'!$A$8:$T$42"),Table1[[#This Row],[r]],FALSE)),"",VLOOKUP(Table1[[#This Row],[item]],INDIRECT("'"&amp;Table1[[#This Row],[sheet]]&amp;"'!$A$8:$T$42"),Table1[[#This Row],[r]],FALSE))</f>
        <v>0</v>
      </c>
      <c r="AE3683" s="72" t="str">
        <f>IF(VLOOKUP(Table1[[#This Row],[sheet]],Prg!$A$7:$J$31,10,FALSE)="","",VLOOKUP(Table1[[#This Row],[sheet]],Prg!$A$7:$J$31,10,FALSE)*1)</f>
        <v/>
      </c>
      <c r="AF3683" s="72">
        <f>VLOOKUP(Table1[[#This Row],[sheet]],Prg!$A$7:$J$31,5,FALSE)</f>
        <v>0</v>
      </c>
      <c r="AG3683" s="72">
        <f>ROW()</f>
        <v>3683</v>
      </c>
    </row>
    <row r="3684" spans="24:33" hidden="1" x14ac:dyDescent="0.3">
      <c r="X3684" s="66">
        <v>21</v>
      </c>
      <c r="Y3684" s="66" t="s">
        <v>473</v>
      </c>
      <c r="Z3684" s="66" t="s">
        <v>1</v>
      </c>
      <c r="AA3684" s="66" t="str">
        <f>IF(OR(VLOOKUP(Table1[[#This Row],[sheet]],Prg!$A$7:$F$31,6,FALSE)=Prg!$O$2,VLOOKUP(Table1[[#This Row],[sheet]],Prg!$A$7:$F$31,6,FALSE)=Prg!$O$3),"Yes","No")</f>
        <v>No</v>
      </c>
      <c r="AB3684" s="66">
        <v>2024</v>
      </c>
      <c r="AC3684" s="72">
        <v>17</v>
      </c>
      <c r="AD3684" s="66">
        <f ca="1">IF(ISERROR(VLOOKUP(Table1[[#This Row],[item]],INDIRECT("'"&amp;Table1[[#This Row],[sheet]]&amp;"'!$A$8:$T$42"),Table1[[#This Row],[r]],FALSE)),"",VLOOKUP(Table1[[#This Row],[item]],INDIRECT("'"&amp;Table1[[#This Row],[sheet]]&amp;"'!$A$8:$T$42"),Table1[[#This Row],[r]],FALSE))</f>
        <v>0</v>
      </c>
      <c r="AE3684" s="72" t="str">
        <f>IF(VLOOKUP(Table1[[#This Row],[sheet]],Prg!$A$7:$J$31,10,FALSE)="","",VLOOKUP(Table1[[#This Row],[sheet]],Prg!$A$7:$J$31,10,FALSE)*1)</f>
        <v/>
      </c>
      <c r="AF3684" s="72">
        <f>VLOOKUP(Table1[[#This Row],[sheet]],Prg!$A$7:$J$31,5,FALSE)</f>
        <v>0</v>
      </c>
      <c r="AG3684" s="72">
        <f>ROW()</f>
        <v>3684</v>
      </c>
    </row>
    <row r="3685" spans="24:33" hidden="1" x14ac:dyDescent="0.3">
      <c r="X3685" s="66">
        <v>21</v>
      </c>
      <c r="Y3685" s="66" t="s">
        <v>474</v>
      </c>
      <c r="Z3685" s="66" t="s">
        <v>24</v>
      </c>
      <c r="AA3685" s="66" t="str">
        <f>IF(OR(VLOOKUP(Table1[[#This Row],[sheet]],Prg!$A$7:$F$31,6,FALSE)=Prg!$O$2,VLOOKUP(Table1[[#This Row],[sheet]],Prg!$A$7:$F$31,6,FALSE)=Prg!$O$3),"Yes","No")</f>
        <v>No</v>
      </c>
      <c r="AB3685" s="66">
        <v>2024</v>
      </c>
      <c r="AC3685" s="72">
        <v>17</v>
      </c>
      <c r="AD3685" s="66">
        <f ca="1">IF(ISERROR(VLOOKUP(Table1[[#This Row],[item]],INDIRECT("'"&amp;Table1[[#This Row],[sheet]]&amp;"'!$A$8:$T$42"),Table1[[#This Row],[r]],FALSE)),"",VLOOKUP(Table1[[#This Row],[item]],INDIRECT("'"&amp;Table1[[#This Row],[sheet]]&amp;"'!$A$8:$T$42"),Table1[[#This Row],[r]],FALSE))</f>
        <v>0</v>
      </c>
      <c r="AE3685" s="72" t="str">
        <f>IF(VLOOKUP(Table1[[#This Row],[sheet]],Prg!$A$7:$J$31,10,FALSE)="","",VLOOKUP(Table1[[#This Row],[sheet]],Prg!$A$7:$J$31,10,FALSE)*1)</f>
        <v/>
      </c>
      <c r="AF3685" s="72">
        <f>VLOOKUP(Table1[[#This Row],[sheet]],Prg!$A$7:$J$31,5,FALSE)</f>
        <v>0</v>
      </c>
      <c r="AG3685" s="72">
        <f>ROW()</f>
        <v>3685</v>
      </c>
    </row>
    <row r="3686" spans="24:33" hidden="1" x14ac:dyDescent="0.3">
      <c r="X3686" s="66">
        <v>21</v>
      </c>
      <c r="Y3686" s="66" t="s">
        <v>477</v>
      </c>
      <c r="Z3686" s="66" t="s">
        <v>25</v>
      </c>
      <c r="AA3686" s="66" t="str">
        <f>IF(OR(VLOOKUP(Table1[[#This Row],[sheet]],Prg!$A$7:$F$31,6,FALSE)=Prg!$O$2,VLOOKUP(Table1[[#This Row],[sheet]],Prg!$A$7:$F$31,6,FALSE)=Prg!$O$3),"Yes","No")</f>
        <v>No</v>
      </c>
      <c r="AB3686" s="66">
        <v>2024</v>
      </c>
      <c r="AC3686" s="72">
        <v>17</v>
      </c>
      <c r="AD3686" s="66">
        <f ca="1">IF(ISERROR(VLOOKUP(Table1[[#This Row],[item]],INDIRECT("'"&amp;Table1[[#This Row],[sheet]]&amp;"'!$A$8:$T$42"),Table1[[#This Row],[r]],FALSE)),"",VLOOKUP(Table1[[#This Row],[item]],INDIRECT("'"&amp;Table1[[#This Row],[sheet]]&amp;"'!$A$8:$T$42"),Table1[[#This Row],[r]],FALSE))</f>
        <v>0</v>
      </c>
      <c r="AE3686" s="72" t="str">
        <f>IF(VLOOKUP(Table1[[#This Row],[sheet]],Prg!$A$7:$J$31,10,FALSE)="","",VLOOKUP(Table1[[#This Row],[sheet]],Prg!$A$7:$J$31,10,FALSE)*1)</f>
        <v/>
      </c>
      <c r="AF3686" s="72">
        <f>VLOOKUP(Table1[[#This Row],[sheet]],Prg!$A$7:$J$31,5,FALSE)</f>
        <v>0</v>
      </c>
      <c r="AG3686" s="72">
        <f>ROW()</f>
        <v>3686</v>
      </c>
    </row>
    <row r="3687" spans="24:33" hidden="1" x14ac:dyDescent="0.3">
      <c r="X3687" s="66">
        <v>21</v>
      </c>
      <c r="Y3687" s="66" t="s">
        <v>478</v>
      </c>
      <c r="Z3687" s="66" t="s">
        <v>26</v>
      </c>
      <c r="AA3687" s="66" t="str">
        <f>IF(OR(VLOOKUP(Table1[[#This Row],[sheet]],Prg!$A$7:$F$31,6,FALSE)=Prg!$O$2,VLOOKUP(Table1[[#This Row],[sheet]],Prg!$A$7:$F$31,6,FALSE)=Prg!$O$3),"Yes","No")</f>
        <v>No</v>
      </c>
      <c r="AB3687" s="66">
        <v>2024</v>
      </c>
      <c r="AC3687" s="72">
        <v>17</v>
      </c>
      <c r="AD3687" s="66">
        <f ca="1">IF(ISERROR(VLOOKUP(Table1[[#This Row],[item]],INDIRECT("'"&amp;Table1[[#This Row],[sheet]]&amp;"'!$A$8:$T$42"),Table1[[#This Row],[r]],FALSE)),"",VLOOKUP(Table1[[#This Row],[item]],INDIRECT("'"&amp;Table1[[#This Row],[sheet]]&amp;"'!$A$8:$T$42"),Table1[[#This Row],[r]],FALSE))</f>
        <v>0</v>
      </c>
      <c r="AE3687" s="72" t="str">
        <f>IF(VLOOKUP(Table1[[#This Row],[sheet]],Prg!$A$7:$J$31,10,FALSE)="","",VLOOKUP(Table1[[#This Row],[sheet]],Prg!$A$7:$J$31,10,FALSE)*1)</f>
        <v/>
      </c>
      <c r="AF3687" s="72">
        <f>VLOOKUP(Table1[[#This Row],[sheet]],Prg!$A$7:$J$31,5,FALSE)</f>
        <v>0</v>
      </c>
      <c r="AG3687" s="72">
        <f>ROW()</f>
        <v>3687</v>
      </c>
    </row>
    <row r="3688" spans="24:33" hidden="1" x14ac:dyDescent="0.3">
      <c r="X3688" s="66">
        <v>21</v>
      </c>
      <c r="Y3688" s="66" t="s">
        <v>479</v>
      </c>
      <c r="Z3688" s="66" t="s">
        <v>27</v>
      </c>
      <c r="AA3688" s="66" t="str">
        <f>IF(OR(VLOOKUP(Table1[[#This Row],[sheet]],Prg!$A$7:$F$31,6,FALSE)=Prg!$O$2,VLOOKUP(Table1[[#This Row],[sheet]],Prg!$A$7:$F$31,6,FALSE)=Prg!$O$3),"Yes","No")</f>
        <v>No</v>
      </c>
      <c r="AB3688" s="66">
        <v>2024</v>
      </c>
      <c r="AC3688" s="72">
        <v>17</v>
      </c>
      <c r="AD3688" s="66">
        <f ca="1">IF(ISERROR(VLOOKUP(Table1[[#This Row],[item]],INDIRECT("'"&amp;Table1[[#This Row],[sheet]]&amp;"'!$A$8:$T$42"),Table1[[#This Row],[r]],FALSE)),"",VLOOKUP(Table1[[#This Row],[item]],INDIRECT("'"&amp;Table1[[#This Row],[sheet]]&amp;"'!$A$8:$T$42"),Table1[[#This Row],[r]],FALSE))</f>
        <v>0</v>
      </c>
      <c r="AE3688" s="72" t="str">
        <f>IF(VLOOKUP(Table1[[#This Row],[sheet]],Prg!$A$7:$J$31,10,FALSE)="","",VLOOKUP(Table1[[#This Row],[sheet]],Prg!$A$7:$J$31,10,FALSE)*1)</f>
        <v/>
      </c>
      <c r="AF3688" s="72">
        <f>VLOOKUP(Table1[[#This Row],[sheet]],Prg!$A$7:$J$31,5,FALSE)</f>
        <v>0</v>
      </c>
      <c r="AG3688" s="72">
        <f>ROW()</f>
        <v>3688</v>
      </c>
    </row>
    <row r="3689" spans="24:33" hidden="1" x14ac:dyDescent="0.3">
      <c r="X3689" s="66">
        <v>21</v>
      </c>
      <c r="Y3689" s="66" t="s">
        <v>475</v>
      </c>
      <c r="Z3689" s="66" t="s">
        <v>28</v>
      </c>
      <c r="AA3689" s="66" t="str">
        <f>IF(OR(VLOOKUP(Table1[[#This Row],[sheet]],Prg!$A$7:$F$31,6,FALSE)=Prg!$O$2,VLOOKUP(Table1[[#This Row],[sheet]],Prg!$A$7:$F$31,6,FALSE)=Prg!$O$3),"Yes","No")</f>
        <v>No</v>
      </c>
      <c r="AB3689" s="66">
        <v>2024</v>
      </c>
      <c r="AC3689" s="72">
        <v>17</v>
      </c>
      <c r="AD3689" s="66">
        <f ca="1">IF(ISERROR(VLOOKUP(Table1[[#This Row],[item]],INDIRECT("'"&amp;Table1[[#This Row],[sheet]]&amp;"'!$A$8:$T$42"),Table1[[#This Row],[r]],FALSE)),"",VLOOKUP(Table1[[#This Row],[item]],INDIRECT("'"&amp;Table1[[#This Row],[sheet]]&amp;"'!$A$8:$T$42"),Table1[[#This Row],[r]],FALSE))</f>
        <v>0</v>
      </c>
      <c r="AE3689" s="72" t="str">
        <f>IF(VLOOKUP(Table1[[#This Row],[sheet]],Prg!$A$7:$J$31,10,FALSE)="","",VLOOKUP(Table1[[#This Row],[sheet]],Prg!$A$7:$J$31,10,FALSE)*1)</f>
        <v/>
      </c>
      <c r="AF3689" s="72">
        <f>VLOOKUP(Table1[[#This Row],[sheet]],Prg!$A$7:$J$31,5,FALSE)</f>
        <v>0</v>
      </c>
      <c r="AG3689" s="72">
        <f>ROW()</f>
        <v>3689</v>
      </c>
    </row>
    <row r="3690" spans="24:33" hidden="1" x14ac:dyDescent="0.3">
      <c r="X3690" s="66">
        <v>21</v>
      </c>
      <c r="Y3690" s="66" t="s">
        <v>480</v>
      </c>
      <c r="Z3690" s="66" t="s">
        <v>29</v>
      </c>
      <c r="AA3690" s="66" t="str">
        <f>IF(OR(VLOOKUP(Table1[[#This Row],[sheet]],Prg!$A$7:$F$31,6,FALSE)=Prg!$O$2,VLOOKUP(Table1[[#This Row],[sheet]],Prg!$A$7:$F$31,6,FALSE)=Prg!$O$3),"Yes","No")</f>
        <v>No</v>
      </c>
      <c r="AB3690" s="66">
        <v>2024</v>
      </c>
      <c r="AC3690" s="72">
        <v>17</v>
      </c>
      <c r="AD3690" s="66">
        <f ca="1">IF(ISERROR(VLOOKUP(Table1[[#This Row],[item]],INDIRECT("'"&amp;Table1[[#This Row],[sheet]]&amp;"'!$A$8:$T$42"),Table1[[#This Row],[r]],FALSE)),"",VLOOKUP(Table1[[#This Row],[item]],INDIRECT("'"&amp;Table1[[#This Row],[sheet]]&amp;"'!$A$8:$T$42"),Table1[[#This Row],[r]],FALSE))</f>
        <v>0</v>
      </c>
      <c r="AE3690" s="72" t="str">
        <f>IF(VLOOKUP(Table1[[#This Row],[sheet]],Prg!$A$7:$J$31,10,FALSE)="","",VLOOKUP(Table1[[#This Row],[sheet]],Prg!$A$7:$J$31,10,FALSE)*1)</f>
        <v/>
      </c>
      <c r="AF3690" s="72">
        <f>VLOOKUP(Table1[[#This Row],[sheet]],Prg!$A$7:$J$31,5,FALSE)</f>
        <v>0</v>
      </c>
      <c r="AG3690" s="72">
        <f>ROW()</f>
        <v>3690</v>
      </c>
    </row>
    <row r="3691" spans="24:33" hidden="1" x14ac:dyDescent="0.3">
      <c r="X3691" s="66">
        <v>21</v>
      </c>
      <c r="Y3691" s="66" t="s">
        <v>481</v>
      </c>
      <c r="Z3691" s="66" t="s">
        <v>30</v>
      </c>
      <c r="AA3691" s="66" t="str">
        <f>IF(OR(VLOOKUP(Table1[[#This Row],[sheet]],Prg!$A$7:$F$31,6,FALSE)=Prg!$O$2,VLOOKUP(Table1[[#This Row],[sheet]],Prg!$A$7:$F$31,6,FALSE)=Prg!$O$3),"Yes","No")</f>
        <v>No</v>
      </c>
      <c r="AB3691" s="66">
        <v>2024</v>
      </c>
      <c r="AC3691" s="72">
        <v>17</v>
      </c>
      <c r="AD3691" s="66">
        <f ca="1">IF(ISERROR(VLOOKUP(Table1[[#This Row],[item]],INDIRECT("'"&amp;Table1[[#This Row],[sheet]]&amp;"'!$A$8:$T$42"),Table1[[#This Row],[r]],FALSE)),"",VLOOKUP(Table1[[#This Row],[item]],INDIRECT("'"&amp;Table1[[#This Row],[sheet]]&amp;"'!$A$8:$T$42"),Table1[[#This Row],[r]],FALSE))</f>
        <v>0</v>
      </c>
      <c r="AE3691" s="72" t="str">
        <f>IF(VLOOKUP(Table1[[#This Row],[sheet]],Prg!$A$7:$J$31,10,FALSE)="","",VLOOKUP(Table1[[#This Row],[sheet]],Prg!$A$7:$J$31,10,FALSE)*1)</f>
        <v/>
      </c>
      <c r="AF3691" s="72">
        <f>VLOOKUP(Table1[[#This Row],[sheet]],Prg!$A$7:$J$31,5,FALSE)</f>
        <v>0</v>
      </c>
      <c r="AG3691" s="72">
        <f>ROW()</f>
        <v>3691</v>
      </c>
    </row>
    <row r="3692" spans="24:33" hidden="1" x14ac:dyDescent="0.3">
      <c r="X3692" s="66">
        <v>21</v>
      </c>
      <c r="Y3692" s="66" t="s">
        <v>482</v>
      </c>
      <c r="Z3692" s="66" t="s">
        <v>27</v>
      </c>
      <c r="AA3692" s="66" t="str">
        <f>IF(OR(VLOOKUP(Table1[[#This Row],[sheet]],Prg!$A$7:$F$31,6,FALSE)=Prg!$O$2,VLOOKUP(Table1[[#This Row],[sheet]],Prg!$A$7:$F$31,6,FALSE)=Prg!$O$3),"Yes","No")</f>
        <v>No</v>
      </c>
      <c r="AB3692" s="66">
        <v>2024</v>
      </c>
      <c r="AC3692" s="72">
        <v>17</v>
      </c>
      <c r="AD3692" s="66">
        <f ca="1">IF(ISERROR(VLOOKUP(Table1[[#This Row],[item]],INDIRECT("'"&amp;Table1[[#This Row],[sheet]]&amp;"'!$A$8:$T$42"),Table1[[#This Row],[r]],FALSE)),"",VLOOKUP(Table1[[#This Row],[item]],INDIRECT("'"&amp;Table1[[#This Row],[sheet]]&amp;"'!$A$8:$T$42"),Table1[[#This Row],[r]],FALSE))</f>
        <v>0</v>
      </c>
      <c r="AE3692" s="72" t="str">
        <f>IF(VLOOKUP(Table1[[#This Row],[sheet]],Prg!$A$7:$J$31,10,FALSE)="","",VLOOKUP(Table1[[#This Row],[sheet]],Prg!$A$7:$J$31,10,FALSE)*1)</f>
        <v/>
      </c>
      <c r="AF3692" s="72">
        <f>VLOOKUP(Table1[[#This Row],[sheet]],Prg!$A$7:$J$31,5,FALSE)</f>
        <v>0</v>
      </c>
      <c r="AG3692" s="72">
        <f>ROW()</f>
        <v>3692</v>
      </c>
    </row>
    <row r="3693" spans="24:33" hidden="1" x14ac:dyDescent="0.3">
      <c r="X3693" s="66">
        <v>21</v>
      </c>
      <c r="Y3693" s="66" t="s">
        <v>476</v>
      </c>
      <c r="Z3693" s="66" t="s">
        <v>469</v>
      </c>
      <c r="AA3693" s="66" t="str">
        <f>IF(OR(VLOOKUP(Table1[[#This Row],[sheet]],Prg!$A$7:$F$31,6,FALSE)=Prg!$O$2,VLOOKUP(Table1[[#This Row],[sheet]],Prg!$A$7:$F$31,6,FALSE)=Prg!$O$3),"Yes","No")</f>
        <v>No</v>
      </c>
      <c r="AB3693" s="66">
        <v>2024</v>
      </c>
      <c r="AC3693" s="72">
        <v>17</v>
      </c>
      <c r="AD3693" s="66">
        <f ca="1">IF(ISERROR(VLOOKUP(Table1[[#This Row],[item]],INDIRECT("'"&amp;Table1[[#This Row],[sheet]]&amp;"'!$A$8:$T$42"),Table1[[#This Row],[r]],FALSE)),"",VLOOKUP(Table1[[#This Row],[item]],INDIRECT("'"&amp;Table1[[#This Row],[sheet]]&amp;"'!$A$8:$T$42"),Table1[[#This Row],[r]],FALSE))</f>
        <v>0</v>
      </c>
      <c r="AE3693" s="72" t="str">
        <f>IF(VLOOKUP(Table1[[#This Row],[sheet]],Prg!$A$7:$J$31,10,FALSE)="","",VLOOKUP(Table1[[#This Row],[sheet]],Prg!$A$7:$J$31,10,FALSE)*1)</f>
        <v/>
      </c>
      <c r="AF3693" s="72">
        <f>VLOOKUP(Table1[[#This Row],[sheet]],Prg!$A$7:$J$31,5,FALSE)</f>
        <v>0</v>
      </c>
      <c r="AG3693" s="72">
        <f>ROW()</f>
        <v>3693</v>
      </c>
    </row>
    <row r="3694" spans="24:33" hidden="1" x14ac:dyDescent="0.3">
      <c r="X3694" s="66">
        <v>21</v>
      </c>
      <c r="Y3694" s="66" t="s">
        <v>483</v>
      </c>
      <c r="Z3694" s="66" t="s">
        <v>470</v>
      </c>
      <c r="AA3694" s="66" t="str">
        <f>IF(OR(VLOOKUP(Table1[[#This Row],[sheet]],Prg!$A$7:$F$31,6,FALSE)=Prg!$O$2,VLOOKUP(Table1[[#This Row],[sheet]],Prg!$A$7:$F$31,6,FALSE)=Prg!$O$3),"Yes","No")</f>
        <v>No</v>
      </c>
      <c r="AB3694" s="66">
        <v>2024</v>
      </c>
      <c r="AC3694" s="72">
        <v>17</v>
      </c>
      <c r="AD3694" s="66">
        <f ca="1">IF(ISERROR(VLOOKUP(Table1[[#This Row],[item]],INDIRECT("'"&amp;Table1[[#This Row],[sheet]]&amp;"'!$A$8:$T$42"),Table1[[#This Row],[r]],FALSE)),"",VLOOKUP(Table1[[#This Row],[item]],INDIRECT("'"&amp;Table1[[#This Row],[sheet]]&amp;"'!$A$8:$T$42"),Table1[[#This Row],[r]],FALSE))</f>
        <v>0</v>
      </c>
      <c r="AE3694" s="72" t="str">
        <f>IF(VLOOKUP(Table1[[#This Row],[sheet]],Prg!$A$7:$J$31,10,FALSE)="","",VLOOKUP(Table1[[#This Row],[sheet]],Prg!$A$7:$J$31,10,FALSE)*1)</f>
        <v/>
      </c>
      <c r="AF3694" s="72">
        <f>VLOOKUP(Table1[[#This Row],[sheet]],Prg!$A$7:$J$31,5,FALSE)</f>
        <v>0</v>
      </c>
      <c r="AG3694" s="72">
        <f>ROW()</f>
        <v>3694</v>
      </c>
    </row>
    <row r="3695" spans="24:33" hidden="1" x14ac:dyDescent="0.3">
      <c r="X3695" s="66">
        <v>21</v>
      </c>
      <c r="Y3695" s="66" t="s">
        <v>484</v>
      </c>
      <c r="Z3695" s="66" t="s">
        <v>471</v>
      </c>
      <c r="AA3695" s="66" t="str">
        <f>IF(OR(VLOOKUP(Table1[[#This Row],[sheet]],Prg!$A$7:$F$31,6,FALSE)=Prg!$O$2,VLOOKUP(Table1[[#This Row],[sheet]],Prg!$A$7:$F$31,6,FALSE)=Prg!$O$3),"Yes","No")</f>
        <v>No</v>
      </c>
      <c r="AB3695" s="66">
        <v>2024</v>
      </c>
      <c r="AC3695" s="72">
        <v>17</v>
      </c>
      <c r="AD3695" s="66">
        <f ca="1">IF(ISERROR(VLOOKUP(Table1[[#This Row],[item]],INDIRECT("'"&amp;Table1[[#This Row],[sheet]]&amp;"'!$A$8:$T$42"),Table1[[#This Row],[r]],FALSE)),"",VLOOKUP(Table1[[#This Row],[item]],INDIRECT("'"&amp;Table1[[#This Row],[sheet]]&amp;"'!$A$8:$T$42"),Table1[[#This Row],[r]],FALSE))</f>
        <v>0</v>
      </c>
      <c r="AE3695" s="72" t="str">
        <f>IF(VLOOKUP(Table1[[#This Row],[sheet]],Prg!$A$7:$J$31,10,FALSE)="","",VLOOKUP(Table1[[#This Row],[sheet]],Prg!$A$7:$J$31,10,FALSE)*1)</f>
        <v/>
      </c>
      <c r="AF3695" s="72">
        <f>VLOOKUP(Table1[[#This Row],[sheet]],Prg!$A$7:$J$31,5,FALSE)</f>
        <v>0</v>
      </c>
      <c r="AG3695" s="72">
        <f>ROW()</f>
        <v>3695</v>
      </c>
    </row>
    <row r="3696" spans="24:33" hidden="1" x14ac:dyDescent="0.3">
      <c r="X3696" s="66">
        <v>21</v>
      </c>
      <c r="Y3696" s="66" t="s">
        <v>485</v>
      </c>
      <c r="Z3696" s="66" t="s">
        <v>472</v>
      </c>
      <c r="AA3696" s="66" t="str">
        <f>IF(OR(VLOOKUP(Table1[[#This Row],[sheet]],Prg!$A$7:$F$31,6,FALSE)=Prg!$O$2,VLOOKUP(Table1[[#This Row],[sheet]],Prg!$A$7:$F$31,6,FALSE)=Prg!$O$3),"Yes","No")</f>
        <v>No</v>
      </c>
      <c r="AB3696" s="66">
        <v>2024</v>
      </c>
      <c r="AC3696" s="72">
        <v>17</v>
      </c>
      <c r="AD3696" s="66">
        <f ca="1">IF(ISERROR(VLOOKUP(Table1[[#This Row],[item]],INDIRECT("'"&amp;Table1[[#This Row],[sheet]]&amp;"'!$A$8:$T$42"),Table1[[#This Row],[r]],FALSE)),"",VLOOKUP(Table1[[#This Row],[item]],INDIRECT("'"&amp;Table1[[#This Row],[sheet]]&amp;"'!$A$8:$T$42"),Table1[[#This Row],[r]],FALSE))</f>
        <v>0</v>
      </c>
      <c r="AE3696" s="72" t="str">
        <f>IF(VLOOKUP(Table1[[#This Row],[sheet]],Prg!$A$7:$J$31,10,FALSE)="","",VLOOKUP(Table1[[#This Row],[sheet]],Prg!$A$7:$J$31,10,FALSE)*1)</f>
        <v/>
      </c>
      <c r="AF3696" s="72">
        <f>VLOOKUP(Table1[[#This Row],[sheet]],Prg!$A$7:$J$31,5,FALSE)</f>
        <v>0</v>
      </c>
      <c r="AG3696" s="72">
        <f>ROW()</f>
        <v>3696</v>
      </c>
    </row>
    <row r="3697" spans="24:33" hidden="1" x14ac:dyDescent="0.3">
      <c r="X3697" s="66">
        <v>21</v>
      </c>
      <c r="Y3697" s="66" t="s">
        <v>486</v>
      </c>
      <c r="Z3697" s="66" t="s">
        <v>31</v>
      </c>
      <c r="AA3697" s="66" t="str">
        <f>IF(OR(VLOOKUP(Table1[[#This Row],[sheet]],Prg!$A$7:$F$31,6,FALSE)=Prg!$O$2,VLOOKUP(Table1[[#This Row],[sheet]],Prg!$A$7:$F$31,6,FALSE)=Prg!$O$3),"Yes","No")</f>
        <v>No</v>
      </c>
      <c r="AB3697" s="66">
        <v>2024</v>
      </c>
      <c r="AC3697" s="72">
        <v>17</v>
      </c>
      <c r="AD3697" s="66">
        <f ca="1">IF(ISERROR(VLOOKUP(Table1[[#This Row],[item]],INDIRECT("'"&amp;Table1[[#This Row],[sheet]]&amp;"'!$A$8:$T$42"),Table1[[#This Row],[r]],FALSE)),"",VLOOKUP(Table1[[#This Row],[item]],INDIRECT("'"&amp;Table1[[#This Row],[sheet]]&amp;"'!$A$8:$T$42"),Table1[[#This Row],[r]],FALSE))</f>
        <v>0</v>
      </c>
      <c r="AE3697" s="72" t="str">
        <f>IF(VLOOKUP(Table1[[#This Row],[sheet]],Prg!$A$7:$J$31,10,FALSE)="","",VLOOKUP(Table1[[#This Row],[sheet]],Prg!$A$7:$J$31,10,FALSE)*1)</f>
        <v/>
      </c>
      <c r="AF3697" s="72">
        <f>VLOOKUP(Table1[[#This Row],[sheet]],Prg!$A$7:$J$31,5,FALSE)</f>
        <v>0</v>
      </c>
      <c r="AG3697" s="72">
        <f>ROW()</f>
        <v>3697</v>
      </c>
    </row>
    <row r="3698" spans="24:33" hidden="1" x14ac:dyDescent="0.3">
      <c r="X3698" s="66">
        <v>21</v>
      </c>
      <c r="Y3698" s="70" t="s">
        <v>487</v>
      </c>
      <c r="Z3698" s="70" t="s">
        <v>12</v>
      </c>
      <c r="AA3698" s="70" t="str">
        <f>IF(OR(VLOOKUP(Table1[[#This Row],[sheet]],Prg!$A$7:$F$31,6,FALSE)=Prg!$O$2,VLOOKUP(Table1[[#This Row],[sheet]],Prg!$A$7:$F$31,6,FALSE)=Prg!$O$3),"Yes","No")</f>
        <v>No</v>
      </c>
      <c r="AB3698" s="70">
        <v>2025</v>
      </c>
      <c r="AC3698" s="72">
        <v>18</v>
      </c>
      <c r="AD3698" s="66">
        <f ca="1">IF(ISERROR(VLOOKUP(Table1[[#This Row],[item]],INDIRECT("'"&amp;Table1[[#This Row],[sheet]]&amp;"'!$A$8:$T$42"),Table1[[#This Row],[r]],FALSE)),"",VLOOKUP(Table1[[#This Row],[item]],INDIRECT("'"&amp;Table1[[#This Row],[sheet]]&amp;"'!$A$8:$T$42"),Table1[[#This Row],[r]],FALSE))</f>
        <v>0</v>
      </c>
      <c r="AE3698" s="72" t="str">
        <f>IF(VLOOKUP(Table1[[#This Row],[sheet]],Prg!$A$7:$J$31,10,FALSE)="","",VLOOKUP(Table1[[#This Row],[sheet]],Prg!$A$7:$J$31,10,FALSE)*1)</f>
        <v/>
      </c>
      <c r="AF3698" s="72">
        <f>VLOOKUP(Table1[[#This Row],[sheet]],Prg!$A$7:$J$31,5,FALSE)</f>
        <v>0</v>
      </c>
      <c r="AG3698" s="72">
        <f>ROW()</f>
        <v>3698</v>
      </c>
    </row>
    <row r="3699" spans="24:33" hidden="1" x14ac:dyDescent="0.3">
      <c r="X3699" s="66">
        <v>21</v>
      </c>
      <c r="Y3699" s="66" t="s">
        <v>488</v>
      </c>
      <c r="Z3699" s="66" t="s">
        <v>13</v>
      </c>
      <c r="AA3699" s="66" t="str">
        <f>IF(OR(VLOOKUP(Table1[[#This Row],[sheet]],Prg!$A$7:$F$31,6,FALSE)=Prg!$O$2,VLOOKUP(Table1[[#This Row],[sheet]],Prg!$A$7:$F$31,6,FALSE)=Prg!$O$3),"Yes","No")</f>
        <v>No</v>
      </c>
      <c r="AB3699" s="66">
        <v>2025</v>
      </c>
      <c r="AC3699" s="72">
        <v>18</v>
      </c>
      <c r="AD3699" s="66">
        <f ca="1">IF(ISERROR(VLOOKUP(Table1[[#This Row],[item]],INDIRECT("'"&amp;Table1[[#This Row],[sheet]]&amp;"'!$A$8:$T$42"),Table1[[#This Row],[r]],FALSE)),"",VLOOKUP(Table1[[#This Row],[item]],INDIRECT("'"&amp;Table1[[#This Row],[sheet]]&amp;"'!$A$8:$T$42"),Table1[[#This Row],[r]],FALSE))</f>
        <v>0</v>
      </c>
      <c r="AE3699" s="72" t="str">
        <f>IF(VLOOKUP(Table1[[#This Row],[sheet]],Prg!$A$7:$J$31,10,FALSE)="","",VLOOKUP(Table1[[#This Row],[sheet]],Prg!$A$7:$J$31,10,FALSE)*1)</f>
        <v/>
      </c>
      <c r="AF3699" s="72">
        <f>VLOOKUP(Table1[[#This Row],[sheet]],Prg!$A$7:$J$31,5,FALSE)</f>
        <v>0</v>
      </c>
      <c r="AG3699" s="72">
        <f>ROW()</f>
        <v>3699</v>
      </c>
    </row>
    <row r="3700" spans="24:33" hidden="1" x14ac:dyDescent="0.3">
      <c r="X3700" s="66">
        <v>21</v>
      </c>
      <c r="Y3700" s="66" t="s">
        <v>489</v>
      </c>
      <c r="Z3700" s="66" t="s">
        <v>14</v>
      </c>
      <c r="AA3700" s="66" t="str">
        <f>IF(OR(VLOOKUP(Table1[[#This Row],[sheet]],Prg!$A$7:$F$31,6,FALSE)=Prg!$O$2,VLOOKUP(Table1[[#This Row],[sheet]],Prg!$A$7:$F$31,6,FALSE)=Prg!$O$3),"Yes","No")</f>
        <v>No</v>
      </c>
      <c r="AB3700" s="66">
        <v>2025</v>
      </c>
      <c r="AC3700" s="72">
        <v>18</v>
      </c>
      <c r="AD3700" s="66">
        <f ca="1">IF(ISERROR(VLOOKUP(Table1[[#This Row],[item]],INDIRECT("'"&amp;Table1[[#This Row],[sheet]]&amp;"'!$A$8:$T$42"),Table1[[#This Row],[r]],FALSE)),"",VLOOKUP(Table1[[#This Row],[item]],INDIRECT("'"&amp;Table1[[#This Row],[sheet]]&amp;"'!$A$8:$T$42"),Table1[[#This Row],[r]],FALSE))</f>
        <v>0</v>
      </c>
      <c r="AE3700" s="72" t="str">
        <f>IF(VLOOKUP(Table1[[#This Row],[sheet]],Prg!$A$7:$J$31,10,FALSE)="","",VLOOKUP(Table1[[#This Row],[sheet]],Prg!$A$7:$J$31,10,FALSE)*1)</f>
        <v/>
      </c>
      <c r="AF3700" s="72">
        <f>VLOOKUP(Table1[[#This Row],[sheet]],Prg!$A$7:$J$31,5,FALSE)</f>
        <v>0</v>
      </c>
      <c r="AG3700" s="72">
        <f>ROW()</f>
        <v>3700</v>
      </c>
    </row>
    <row r="3701" spans="24:33" hidden="1" x14ac:dyDescent="0.3">
      <c r="X3701" s="66">
        <v>21</v>
      </c>
      <c r="Y3701" s="66" t="s">
        <v>490</v>
      </c>
      <c r="Z3701" s="66" t="s">
        <v>464</v>
      </c>
      <c r="AA3701" s="66" t="str">
        <f>IF(OR(VLOOKUP(Table1[[#This Row],[sheet]],Prg!$A$7:$F$31,6,FALSE)=Prg!$O$2,VLOOKUP(Table1[[#This Row],[sheet]],Prg!$A$7:$F$31,6,FALSE)=Prg!$O$3),"Yes","No")</f>
        <v>No</v>
      </c>
      <c r="AB3701" s="66">
        <v>2025</v>
      </c>
      <c r="AC3701" s="72">
        <v>18</v>
      </c>
      <c r="AD3701" s="66">
        <f ca="1">IF(ISERROR(VLOOKUP(Table1[[#This Row],[item]],INDIRECT("'"&amp;Table1[[#This Row],[sheet]]&amp;"'!$A$8:$T$42"),Table1[[#This Row],[r]],FALSE)),"",VLOOKUP(Table1[[#This Row],[item]],INDIRECT("'"&amp;Table1[[#This Row],[sheet]]&amp;"'!$A$8:$T$42"),Table1[[#This Row],[r]],FALSE))</f>
        <v>0</v>
      </c>
      <c r="AE3701" s="72" t="str">
        <f>IF(VLOOKUP(Table1[[#This Row],[sheet]],Prg!$A$7:$J$31,10,FALSE)="","",VLOOKUP(Table1[[#This Row],[sheet]],Prg!$A$7:$J$31,10,FALSE)*1)</f>
        <v/>
      </c>
      <c r="AF3701" s="72">
        <f>VLOOKUP(Table1[[#This Row],[sheet]],Prg!$A$7:$J$31,5,FALSE)</f>
        <v>0</v>
      </c>
      <c r="AG3701" s="72">
        <f>ROW()</f>
        <v>3701</v>
      </c>
    </row>
    <row r="3702" spans="24:33" hidden="1" x14ac:dyDescent="0.3">
      <c r="X3702" s="66">
        <v>21</v>
      </c>
      <c r="Y3702" s="66" t="s">
        <v>491</v>
      </c>
      <c r="Z3702" s="66" t="s">
        <v>15</v>
      </c>
      <c r="AA3702" s="66" t="str">
        <f>IF(OR(VLOOKUP(Table1[[#This Row],[sheet]],Prg!$A$7:$F$31,6,FALSE)=Prg!$O$2,VLOOKUP(Table1[[#This Row],[sheet]],Prg!$A$7:$F$31,6,FALSE)=Prg!$O$3),"Yes","No")</f>
        <v>No</v>
      </c>
      <c r="AB3702" s="66">
        <v>2025</v>
      </c>
      <c r="AC3702" s="72">
        <v>18</v>
      </c>
      <c r="AD3702" s="66">
        <f ca="1">IF(ISERROR(VLOOKUP(Table1[[#This Row],[item]],INDIRECT("'"&amp;Table1[[#This Row],[sheet]]&amp;"'!$A$8:$T$42"),Table1[[#This Row],[r]],FALSE)),"",VLOOKUP(Table1[[#This Row],[item]],INDIRECT("'"&amp;Table1[[#This Row],[sheet]]&amp;"'!$A$8:$T$42"),Table1[[#This Row],[r]],FALSE))</f>
        <v>0</v>
      </c>
      <c r="AE3702" s="72" t="str">
        <f>IF(VLOOKUP(Table1[[#This Row],[sheet]],Prg!$A$7:$J$31,10,FALSE)="","",VLOOKUP(Table1[[#This Row],[sheet]],Prg!$A$7:$J$31,10,FALSE)*1)</f>
        <v/>
      </c>
      <c r="AF3702" s="72">
        <f>VLOOKUP(Table1[[#This Row],[sheet]],Prg!$A$7:$J$31,5,FALSE)</f>
        <v>0</v>
      </c>
      <c r="AG3702" s="72">
        <f>ROW()</f>
        <v>3702</v>
      </c>
    </row>
    <row r="3703" spans="24:33" hidden="1" x14ac:dyDescent="0.3">
      <c r="X3703" s="66">
        <v>21</v>
      </c>
      <c r="Y3703" s="66" t="s">
        <v>492</v>
      </c>
      <c r="Z3703" s="66" t="s">
        <v>16</v>
      </c>
      <c r="AA3703" s="66" t="str">
        <f>IF(OR(VLOOKUP(Table1[[#This Row],[sheet]],Prg!$A$7:$F$31,6,FALSE)=Prg!$O$2,VLOOKUP(Table1[[#This Row],[sheet]],Prg!$A$7:$F$31,6,FALSE)=Prg!$O$3),"Yes","No")</f>
        <v>No</v>
      </c>
      <c r="AB3703" s="66">
        <v>2025</v>
      </c>
      <c r="AC3703" s="72">
        <v>18</v>
      </c>
      <c r="AD3703" s="66">
        <f ca="1">IF(ISERROR(VLOOKUP(Table1[[#This Row],[item]],INDIRECT("'"&amp;Table1[[#This Row],[sheet]]&amp;"'!$A$8:$T$42"),Table1[[#This Row],[r]],FALSE)),"",VLOOKUP(Table1[[#This Row],[item]],INDIRECT("'"&amp;Table1[[#This Row],[sheet]]&amp;"'!$A$8:$T$42"),Table1[[#This Row],[r]],FALSE))</f>
        <v>0</v>
      </c>
      <c r="AE3703" s="72" t="str">
        <f>IF(VLOOKUP(Table1[[#This Row],[sheet]],Prg!$A$7:$J$31,10,FALSE)="","",VLOOKUP(Table1[[#This Row],[sheet]],Prg!$A$7:$J$31,10,FALSE)*1)</f>
        <v/>
      </c>
      <c r="AF3703" s="72">
        <f>VLOOKUP(Table1[[#This Row],[sheet]],Prg!$A$7:$J$31,5,FALSE)</f>
        <v>0</v>
      </c>
      <c r="AG3703" s="72">
        <f>ROW()</f>
        <v>3703</v>
      </c>
    </row>
    <row r="3704" spans="24:33" hidden="1" x14ac:dyDescent="0.3">
      <c r="X3704" s="66">
        <v>21</v>
      </c>
      <c r="Y3704" s="66" t="s">
        <v>493</v>
      </c>
      <c r="Z3704" s="66" t="s">
        <v>17</v>
      </c>
      <c r="AA3704" s="66" t="str">
        <f>IF(OR(VLOOKUP(Table1[[#This Row],[sheet]],Prg!$A$7:$F$31,6,FALSE)=Prg!$O$2,VLOOKUP(Table1[[#This Row],[sheet]],Prg!$A$7:$F$31,6,FALSE)=Prg!$O$3),"Yes","No")</f>
        <v>No</v>
      </c>
      <c r="AB3704" s="66">
        <v>2025</v>
      </c>
      <c r="AC3704" s="72">
        <v>18</v>
      </c>
      <c r="AD3704" s="66">
        <f ca="1">IF(ISERROR(VLOOKUP(Table1[[#This Row],[item]],INDIRECT("'"&amp;Table1[[#This Row],[sheet]]&amp;"'!$A$8:$T$42"),Table1[[#This Row],[r]],FALSE)),"",VLOOKUP(Table1[[#This Row],[item]],INDIRECT("'"&amp;Table1[[#This Row],[sheet]]&amp;"'!$A$8:$T$42"),Table1[[#This Row],[r]],FALSE))</f>
        <v>0</v>
      </c>
      <c r="AE3704" s="72" t="str">
        <f>IF(VLOOKUP(Table1[[#This Row],[sheet]],Prg!$A$7:$J$31,10,FALSE)="","",VLOOKUP(Table1[[#This Row],[sheet]],Prg!$A$7:$J$31,10,FALSE)*1)</f>
        <v/>
      </c>
      <c r="AF3704" s="72">
        <f>VLOOKUP(Table1[[#This Row],[sheet]],Prg!$A$7:$J$31,5,FALSE)</f>
        <v>0</v>
      </c>
      <c r="AG3704" s="72">
        <f>ROW()</f>
        <v>3704</v>
      </c>
    </row>
    <row r="3705" spans="24:33" hidden="1" x14ac:dyDescent="0.3">
      <c r="X3705" s="66">
        <v>21</v>
      </c>
      <c r="Y3705" s="66" t="s">
        <v>494</v>
      </c>
      <c r="Z3705" s="66" t="s">
        <v>465</v>
      </c>
      <c r="AA3705" s="66" t="str">
        <f>IF(OR(VLOOKUP(Table1[[#This Row],[sheet]],Prg!$A$7:$F$31,6,FALSE)=Prg!$O$2,VLOOKUP(Table1[[#This Row],[sheet]],Prg!$A$7:$F$31,6,FALSE)=Prg!$O$3),"Yes","No")</f>
        <v>No</v>
      </c>
      <c r="AB3705" s="66">
        <v>2025</v>
      </c>
      <c r="AC3705" s="72">
        <v>18</v>
      </c>
      <c r="AD3705" s="66">
        <f ca="1">IF(ISERROR(VLOOKUP(Table1[[#This Row],[item]],INDIRECT("'"&amp;Table1[[#This Row],[sheet]]&amp;"'!$A$8:$T$42"),Table1[[#This Row],[r]],FALSE)),"",VLOOKUP(Table1[[#This Row],[item]],INDIRECT("'"&amp;Table1[[#This Row],[sheet]]&amp;"'!$A$8:$T$42"),Table1[[#This Row],[r]],FALSE))</f>
        <v>0</v>
      </c>
      <c r="AE3705" s="72" t="str">
        <f>IF(VLOOKUP(Table1[[#This Row],[sheet]],Prg!$A$7:$J$31,10,FALSE)="","",VLOOKUP(Table1[[#This Row],[sheet]],Prg!$A$7:$J$31,10,FALSE)*1)</f>
        <v/>
      </c>
      <c r="AF3705" s="72">
        <f>VLOOKUP(Table1[[#This Row],[sheet]],Prg!$A$7:$J$31,5,FALSE)</f>
        <v>0</v>
      </c>
      <c r="AG3705" s="72">
        <f>ROW()</f>
        <v>3705</v>
      </c>
    </row>
    <row r="3706" spans="24:33" hidden="1" x14ac:dyDescent="0.3">
      <c r="X3706" s="66">
        <v>21</v>
      </c>
      <c r="Y3706" s="66" t="s">
        <v>495</v>
      </c>
      <c r="Z3706" s="66" t="s">
        <v>18</v>
      </c>
      <c r="AA3706" s="66" t="str">
        <f>IF(OR(VLOOKUP(Table1[[#This Row],[sheet]],Prg!$A$7:$F$31,6,FALSE)=Prg!$O$2,VLOOKUP(Table1[[#This Row],[sheet]],Prg!$A$7:$F$31,6,FALSE)=Prg!$O$3),"Yes","No")</f>
        <v>No</v>
      </c>
      <c r="AB3706" s="66">
        <v>2025</v>
      </c>
      <c r="AC3706" s="72">
        <v>18</v>
      </c>
      <c r="AD3706" s="66">
        <f ca="1">IF(ISERROR(VLOOKUP(Table1[[#This Row],[item]],INDIRECT("'"&amp;Table1[[#This Row],[sheet]]&amp;"'!$A$8:$T$42"),Table1[[#This Row],[r]],FALSE)),"",VLOOKUP(Table1[[#This Row],[item]],INDIRECT("'"&amp;Table1[[#This Row],[sheet]]&amp;"'!$A$8:$T$42"),Table1[[#This Row],[r]],FALSE))</f>
        <v>0</v>
      </c>
      <c r="AE3706" s="72" t="str">
        <f>IF(VLOOKUP(Table1[[#This Row],[sheet]],Prg!$A$7:$J$31,10,FALSE)="","",VLOOKUP(Table1[[#This Row],[sheet]],Prg!$A$7:$J$31,10,FALSE)*1)</f>
        <v/>
      </c>
      <c r="AF3706" s="72">
        <f>VLOOKUP(Table1[[#This Row],[sheet]],Prg!$A$7:$J$31,5,FALSE)</f>
        <v>0</v>
      </c>
      <c r="AG3706" s="72">
        <f>ROW()</f>
        <v>3706</v>
      </c>
    </row>
    <row r="3707" spans="24:33" hidden="1" x14ac:dyDescent="0.3">
      <c r="X3707" s="66">
        <v>21</v>
      </c>
      <c r="Y3707" s="66" t="s">
        <v>496</v>
      </c>
      <c r="Z3707" s="66" t="s">
        <v>19</v>
      </c>
      <c r="AA3707" s="66" t="str">
        <f>IF(OR(VLOOKUP(Table1[[#This Row],[sheet]],Prg!$A$7:$F$31,6,FALSE)=Prg!$O$2,VLOOKUP(Table1[[#This Row],[sheet]],Prg!$A$7:$F$31,6,FALSE)=Prg!$O$3),"Yes","No")</f>
        <v>No</v>
      </c>
      <c r="AB3707" s="66">
        <v>2025</v>
      </c>
      <c r="AC3707" s="72">
        <v>18</v>
      </c>
      <c r="AD3707" s="66">
        <f ca="1">IF(ISERROR(VLOOKUP(Table1[[#This Row],[item]],INDIRECT("'"&amp;Table1[[#This Row],[sheet]]&amp;"'!$A$8:$T$42"),Table1[[#This Row],[r]],FALSE)),"",VLOOKUP(Table1[[#This Row],[item]],INDIRECT("'"&amp;Table1[[#This Row],[sheet]]&amp;"'!$A$8:$T$42"),Table1[[#This Row],[r]],FALSE))</f>
        <v>0</v>
      </c>
      <c r="AE3707" s="72" t="str">
        <f>IF(VLOOKUP(Table1[[#This Row],[sheet]],Prg!$A$7:$J$31,10,FALSE)="","",VLOOKUP(Table1[[#This Row],[sheet]],Prg!$A$7:$J$31,10,FALSE)*1)</f>
        <v/>
      </c>
      <c r="AF3707" s="72">
        <f>VLOOKUP(Table1[[#This Row],[sheet]],Prg!$A$7:$J$31,5,FALSE)</f>
        <v>0</v>
      </c>
      <c r="AG3707" s="72">
        <f>ROW()</f>
        <v>3707</v>
      </c>
    </row>
    <row r="3708" spans="24:33" hidden="1" x14ac:dyDescent="0.3">
      <c r="X3708" s="66">
        <v>21</v>
      </c>
      <c r="Y3708" s="66" t="s">
        <v>497</v>
      </c>
      <c r="Z3708" s="66" t="s">
        <v>20</v>
      </c>
      <c r="AA3708" s="66" t="str">
        <f>IF(OR(VLOOKUP(Table1[[#This Row],[sheet]],Prg!$A$7:$F$31,6,FALSE)=Prg!$O$2,VLOOKUP(Table1[[#This Row],[sheet]],Prg!$A$7:$F$31,6,FALSE)=Prg!$O$3),"Yes","No")</f>
        <v>No</v>
      </c>
      <c r="AB3708" s="66">
        <v>2025</v>
      </c>
      <c r="AC3708" s="72">
        <v>18</v>
      </c>
      <c r="AD3708" s="66">
        <f ca="1">IF(ISERROR(VLOOKUP(Table1[[#This Row],[item]],INDIRECT("'"&amp;Table1[[#This Row],[sheet]]&amp;"'!$A$8:$T$42"),Table1[[#This Row],[r]],FALSE)),"",VLOOKUP(Table1[[#This Row],[item]],INDIRECT("'"&amp;Table1[[#This Row],[sheet]]&amp;"'!$A$8:$T$42"),Table1[[#This Row],[r]],FALSE))</f>
        <v>0</v>
      </c>
      <c r="AE3708" s="72" t="str">
        <f>IF(VLOOKUP(Table1[[#This Row],[sheet]],Prg!$A$7:$J$31,10,FALSE)="","",VLOOKUP(Table1[[#This Row],[sheet]],Prg!$A$7:$J$31,10,FALSE)*1)</f>
        <v/>
      </c>
      <c r="AF3708" s="72">
        <f>VLOOKUP(Table1[[#This Row],[sheet]],Prg!$A$7:$J$31,5,FALSE)</f>
        <v>0</v>
      </c>
      <c r="AG3708" s="72">
        <f>ROW()</f>
        <v>3708</v>
      </c>
    </row>
    <row r="3709" spans="24:33" hidden="1" x14ac:dyDescent="0.3">
      <c r="X3709" s="66">
        <v>21</v>
      </c>
      <c r="Y3709" s="66" t="s">
        <v>498</v>
      </c>
      <c r="Z3709" s="66" t="s">
        <v>466</v>
      </c>
      <c r="AA3709" s="66" t="str">
        <f>IF(OR(VLOOKUP(Table1[[#This Row],[sheet]],Prg!$A$7:$F$31,6,FALSE)=Prg!$O$2,VLOOKUP(Table1[[#This Row],[sheet]],Prg!$A$7:$F$31,6,FALSE)=Prg!$O$3),"Yes","No")</f>
        <v>No</v>
      </c>
      <c r="AB3709" s="66">
        <v>2025</v>
      </c>
      <c r="AC3709" s="72">
        <v>18</v>
      </c>
      <c r="AD3709" s="66">
        <f ca="1">IF(ISERROR(VLOOKUP(Table1[[#This Row],[item]],INDIRECT("'"&amp;Table1[[#This Row],[sheet]]&amp;"'!$A$8:$T$42"),Table1[[#This Row],[r]],FALSE)),"",VLOOKUP(Table1[[#This Row],[item]],INDIRECT("'"&amp;Table1[[#This Row],[sheet]]&amp;"'!$A$8:$T$42"),Table1[[#This Row],[r]],FALSE))</f>
        <v>0</v>
      </c>
      <c r="AE3709" s="72" t="str">
        <f>IF(VLOOKUP(Table1[[#This Row],[sheet]],Prg!$A$7:$J$31,10,FALSE)="","",VLOOKUP(Table1[[#This Row],[sheet]],Prg!$A$7:$J$31,10,FALSE)*1)</f>
        <v/>
      </c>
      <c r="AF3709" s="72">
        <f>VLOOKUP(Table1[[#This Row],[sheet]],Prg!$A$7:$J$31,5,FALSE)</f>
        <v>0</v>
      </c>
      <c r="AG3709" s="72">
        <f>ROW()</f>
        <v>3709</v>
      </c>
    </row>
    <row r="3710" spans="24:33" hidden="1" x14ac:dyDescent="0.3">
      <c r="X3710" s="66">
        <v>21</v>
      </c>
      <c r="Y3710" s="66" t="s">
        <v>499</v>
      </c>
      <c r="Z3710" s="66" t="s">
        <v>21</v>
      </c>
      <c r="AA3710" s="66" t="str">
        <f>IF(OR(VLOOKUP(Table1[[#This Row],[sheet]],Prg!$A$7:$F$31,6,FALSE)=Prg!$O$2,VLOOKUP(Table1[[#This Row],[sheet]],Prg!$A$7:$F$31,6,FALSE)=Prg!$O$3),"Yes","No")</f>
        <v>No</v>
      </c>
      <c r="AB3710" s="66">
        <v>2025</v>
      </c>
      <c r="AC3710" s="72">
        <v>18</v>
      </c>
      <c r="AD3710" s="66">
        <f ca="1">IF(ISERROR(VLOOKUP(Table1[[#This Row],[item]],INDIRECT("'"&amp;Table1[[#This Row],[sheet]]&amp;"'!$A$8:$T$42"),Table1[[#This Row],[r]],FALSE)),"",VLOOKUP(Table1[[#This Row],[item]],INDIRECT("'"&amp;Table1[[#This Row],[sheet]]&amp;"'!$A$8:$T$42"),Table1[[#This Row],[r]],FALSE))</f>
        <v>0</v>
      </c>
      <c r="AE3710" s="72" t="str">
        <f>IF(VLOOKUP(Table1[[#This Row],[sheet]],Prg!$A$7:$J$31,10,FALSE)="","",VLOOKUP(Table1[[#This Row],[sheet]],Prg!$A$7:$J$31,10,FALSE)*1)</f>
        <v/>
      </c>
      <c r="AF3710" s="72">
        <f>VLOOKUP(Table1[[#This Row],[sheet]],Prg!$A$7:$J$31,5,FALSE)</f>
        <v>0</v>
      </c>
      <c r="AG3710" s="72">
        <f>ROW()</f>
        <v>3710</v>
      </c>
    </row>
    <row r="3711" spans="24:33" hidden="1" x14ac:dyDescent="0.3">
      <c r="X3711" s="66">
        <v>21</v>
      </c>
      <c r="Y3711" s="66" t="s">
        <v>500</v>
      </c>
      <c r="Z3711" s="66" t="s">
        <v>22</v>
      </c>
      <c r="AA3711" s="66" t="str">
        <f>IF(OR(VLOOKUP(Table1[[#This Row],[sheet]],Prg!$A$7:$F$31,6,FALSE)=Prg!$O$2,VLOOKUP(Table1[[#This Row],[sheet]],Prg!$A$7:$F$31,6,FALSE)=Prg!$O$3),"Yes","No")</f>
        <v>No</v>
      </c>
      <c r="AB3711" s="66">
        <v>2025</v>
      </c>
      <c r="AC3711" s="72">
        <v>18</v>
      </c>
      <c r="AD3711" s="66">
        <f ca="1">IF(ISERROR(VLOOKUP(Table1[[#This Row],[item]],INDIRECT("'"&amp;Table1[[#This Row],[sheet]]&amp;"'!$A$8:$T$42"),Table1[[#This Row],[r]],FALSE)),"",VLOOKUP(Table1[[#This Row],[item]],INDIRECT("'"&amp;Table1[[#This Row],[sheet]]&amp;"'!$A$8:$T$42"),Table1[[#This Row],[r]],FALSE))</f>
        <v>0</v>
      </c>
      <c r="AE3711" s="72" t="str">
        <f>IF(VLOOKUP(Table1[[#This Row],[sheet]],Prg!$A$7:$J$31,10,FALSE)="","",VLOOKUP(Table1[[#This Row],[sheet]],Prg!$A$7:$J$31,10,FALSE)*1)</f>
        <v/>
      </c>
      <c r="AF3711" s="72">
        <f>VLOOKUP(Table1[[#This Row],[sheet]],Prg!$A$7:$J$31,5,FALSE)</f>
        <v>0</v>
      </c>
      <c r="AG3711" s="72">
        <f>ROW()</f>
        <v>3711</v>
      </c>
    </row>
    <row r="3712" spans="24:33" hidden="1" x14ac:dyDescent="0.3">
      <c r="X3712" s="66">
        <v>21</v>
      </c>
      <c r="Y3712" s="66" t="s">
        <v>501</v>
      </c>
      <c r="Z3712" s="66" t="s">
        <v>23</v>
      </c>
      <c r="AA3712" s="66" t="str">
        <f>IF(OR(VLOOKUP(Table1[[#This Row],[sheet]],Prg!$A$7:$F$31,6,FALSE)=Prg!$O$2,VLOOKUP(Table1[[#This Row],[sheet]],Prg!$A$7:$F$31,6,FALSE)=Prg!$O$3),"Yes","No")</f>
        <v>No</v>
      </c>
      <c r="AB3712" s="66">
        <v>2025</v>
      </c>
      <c r="AC3712" s="72">
        <v>18</v>
      </c>
      <c r="AD3712" s="66">
        <f ca="1">IF(ISERROR(VLOOKUP(Table1[[#This Row],[item]],INDIRECT("'"&amp;Table1[[#This Row],[sheet]]&amp;"'!$A$8:$T$42"),Table1[[#This Row],[r]],FALSE)),"",VLOOKUP(Table1[[#This Row],[item]],INDIRECT("'"&amp;Table1[[#This Row],[sheet]]&amp;"'!$A$8:$T$42"),Table1[[#This Row],[r]],FALSE))</f>
        <v>0</v>
      </c>
      <c r="AE3712" s="72" t="str">
        <f>IF(VLOOKUP(Table1[[#This Row],[sheet]],Prg!$A$7:$J$31,10,FALSE)="","",VLOOKUP(Table1[[#This Row],[sheet]],Prg!$A$7:$J$31,10,FALSE)*1)</f>
        <v/>
      </c>
      <c r="AF3712" s="72">
        <f>VLOOKUP(Table1[[#This Row],[sheet]],Prg!$A$7:$J$31,5,FALSE)</f>
        <v>0</v>
      </c>
      <c r="AG3712" s="72">
        <f>ROW()</f>
        <v>3712</v>
      </c>
    </row>
    <row r="3713" spans="24:33" hidden="1" x14ac:dyDescent="0.3">
      <c r="X3713" s="66">
        <v>21</v>
      </c>
      <c r="Y3713" s="66" t="s">
        <v>502</v>
      </c>
      <c r="Z3713" s="66" t="s">
        <v>467</v>
      </c>
      <c r="AA3713" s="66" t="str">
        <f>IF(OR(VLOOKUP(Table1[[#This Row],[sheet]],Prg!$A$7:$F$31,6,FALSE)=Prg!$O$2,VLOOKUP(Table1[[#This Row],[sheet]],Prg!$A$7:$F$31,6,FALSE)=Prg!$O$3),"Yes","No")</f>
        <v>No</v>
      </c>
      <c r="AB3713" s="66">
        <v>2025</v>
      </c>
      <c r="AC3713" s="72">
        <v>18</v>
      </c>
      <c r="AD3713" s="66">
        <f ca="1">IF(ISERROR(VLOOKUP(Table1[[#This Row],[item]],INDIRECT("'"&amp;Table1[[#This Row],[sheet]]&amp;"'!$A$8:$T$42"),Table1[[#This Row],[r]],FALSE)),"",VLOOKUP(Table1[[#This Row],[item]],INDIRECT("'"&amp;Table1[[#This Row],[sheet]]&amp;"'!$A$8:$T$42"),Table1[[#This Row],[r]],FALSE))</f>
        <v>0</v>
      </c>
      <c r="AE3713" s="72" t="str">
        <f>IF(VLOOKUP(Table1[[#This Row],[sheet]],Prg!$A$7:$J$31,10,FALSE)="","",VLOOKUP(Table1[[#This Row],[sheet]],Prg!$A$7:$J$31,10,FALSE)*1)</f>
        <v/>
      </c>
      <c r="AF3713" s="72">
        <f>VLOOKUP(Table1[[#This Row],[sheet]],Prg!$A$7:$J$31,5,FALSE)</f>
        <v>0</v>
      </c>
      <c r="AG3713" s="72">
        <f>ROW()</f>
        <v>3713</v>
      </c>
    </row>
    <row r="3714" spans="24:33" hidden="1" x14ac:dyDescent="0.3">
      <c r="X3714" s="66">
        <v>21</v>
      </c>
      <c r="Y3714" s="66" t="s">
        <v>473</v>
      </c>
      <c r="Z3714" s="66" t="s">
        <v>1</v>
      </c>
      <c r="AA3714" s="66" t="str">
        <f>IF(OR(VLOOKUP(Table1[[#This Row],[sheet]],Prg!$A$7:$F$31,6,FALSE)=Prg!$O$2,VLOOKUP(Table1[[#This Row],[sheet]],Prg!$A$7:$F$31,6,FALSE)=Prg!$O$3),"Yes","No")</f>
        <v>No</v>
      </c>
      <c r="AB3714" s="66">
        <v>2025</v>
      </c>
      <c r="AC3714" s="72">
        <v>18</v>
      </c>
      <c r="AD3714" s="66">
        <f ca="1">IF(ISERROR(VLOOKUP(Table1[[#This Row],[item]],INDIRECT("'"&amp;Table1[[#This Row],[sheet]]&amp;"'!$A$8:$T$42"),Table1[[#This Row],[r]],FALSE)),"",VLOOKUP(Table1[[#This Row],[item]],INDIRECT("'"&amp;Table1[[#This Row],[sheet]]&amp;"'!$A$8:$T$42"),Table1[[#This Row],[r]],FALSE))</f>
        <v>0</v>
      </c>
      <c r="AE3714" s="72" t="str">
        <f>IF(VLOOKUP(Table1[[#This Row],[sheet]],Prg!$A$7:$J$31,10,FALSE)="","",VLOOKUP(Table1[[#This Row],[sheet]],Prg!$A$7:$J$31,10,FALSE)*1)</f>
        <v/>
      </c>
      <c r="AF3714" s="72">
        <f>VLOOKUP(Table1[[#This Row],[sheet]],Prg!$A$7:$J$31,5,FALSE)</f>
        <v>0</v>
      </c>
      <c r="AG3714" s="72">
        <f>ROW()</f>
        <v>3714</v>
      </c>
    </row>
    <row r="3715" spans="24:33" hidden="1" x14ac:dyDescent="0.3">
      <c r="X3715" s="66">
        <v>21</v>
      </c>
      <c r="Y3715" s="66" t="s">
        <v>474</v>
      </c>
      <c r="Z3715" s="66" t="s">
        <v>24</v>
      </c>
      <c r="AA3715" s="66" t="str">
        <f>IF(OR(VLOOKUP(Table1[[#This Row],[sheet]],Prg!$A$7:$F$31,6,FALSE)=Prg!$O$2,VLOOKUP(Table1[[#This Row],[sheet]],Prg!$A$7:$F$31,6,FALSE)=Prg!$O$3),"Yes","No")</f>
        <v>No</v>
      </c>
      <c r="AB3715" s="66">
        <v>2025</v>
      </c>
      <c r="AC3715" s="72">
        <v>18</v>
      </c>
      <c r="AD3715" s="66">
        <f ca="1">IF(ISERROR(VLOOKUP(Table1[[#This Row],[item]],INDIRECT("'"&amp;Table1[[#This Row],[sheet]]&amp;"'!$A$8:$T$42"),Table1[[#This Row],[r]],FALSE)),"",VLOOKUP(Table1[[#This Row],[item]],INDIRECT("'"&amp;Table1[[#This Row],[sheet]]&amp;"'!$A$8:$T$42"),Table1[[#This Row],[r]],FALSE))</f>
        <v>0</v>
      </c>
      <c r="AE3715" s="72" t="str">
        <f>IF(VLOOKUP(Table1[[#This Row],[sheet]],Prg!$A$7:$J$31,10,FALSE)="","",VLOOKUP(Table1[[#This Row],[sheet]],Prg!$A$7:$J$31,10,FALSE)*1)</f>
        <v/>
      </c>
      <c r="AF3715" s="72">
        <f>VLOOKUP(Table1[[#This Row],[sheet]],Prg!$A$7:$J$31,5,FALSE)</f>
        <v>0</v>
      </c>
      <c r="AG3715" s="72">
        <f>ROW()</f>
        <v>3715</v>
      </c>
    </row>
    <row r="3716" spans="24:33" hidden="1" x14ac:dyDescent="0.3">
      <c r="X3716" s="66">
        <v>21</v>
      </c>
      <c r="Y3716" s="66" t="s">
        <v>477</v>
      </c>
      <c r="Z3716" s="66" t="s">
        <v>25</v>
      </c>
      <c r="AA3716" s="66" t="str">
        <f>IF(OR(VLOOKUP(Table1[[#This Row],[sheet]],Prg!$A$7:$F$31,6,FALSE)=Prg!$O$2,VLOOKUP(Table1[[#This Row],[sheet]],Prg!$A$7:$F$31,6,FALSE)=Prg!$O$3),"Yes","No")</f>
        <v>No</v>
      </c>
      <c r="AB3716" s="66">
        <v>2025</v>
      </c>
      <c r="AC3716" s="72">
        <v>18</v>
      </c>
      <c r="AD3716" s="66">
        <f ca="1">IF(ISERROR(VLOOKUP(Table1[[#This Row],[item]],INDIRECT("'"&amp;Table1[[#This Row],[sheet]]&amp;"'!$A$8:$T$42"),Table1[[#This Row],[r]],FALSE)),"",VLOOKUP(Table1[[#This Row],[item]],INDIRECT("'"&amp;Table1[[#This Row],[sheet]]&amp;"'!$A$8:$T$42"),Table1[[#This Row],[r]],FALSE))</f>
        <v>0</v>
      </c>
      <c r="AE3716" s="72" t="str">
        <f>IF(VLOOKUP(Table1[[#This Row],[sheet]],Prg!$A$7:$J$31,10,FALSE)="","",VLOOKUP(Table1[[#This Row],[sheet]],Prg!$A$7:$J$31,10,FALSE)*1)</f>
        <v/>
      </c>
      <c r="AF3716" s="72">
        <f>VLOOKUP(Table1[[#This Row],[sheet]],Prg!$A$7:$J$31,5,FALSE)</f>
        <v>0</v>
      </c>
      <c r="AG3716" s="72">
        <f>ROW()</f>
        <v>3716</v>
      </c>
    </row>
    <row r="3717" spans="24:33" hidden="1" x14ac:dyDescent="0.3">
      <c r="X3717" s="66">
        <v>21</v>
      </c>
      <c r="Y3717" s="66" t="s">
        <v>478</v>
      </c>
      <c r="Z3717" s="66" t="s">
        <v>26</v>
      </c>
      <c r="AA3717" s="66" t="str">
        <f>IF(OR(VLOOKUP(Table1[[#This Row],[sheet]],Prg!$A$7:$F$31,6,FALSE)=Prg!$O$2,VLOOKUP(Table1[[#This Row],[sheet]],Prg!$A$7:$F$31,6,FALSE)=Prg!$O$3),"Yes","No")</f>
        <v>No</v>
      </c>
      <c r="AB3717" s="66">
        <v>2025</v>
      </c>
      <c r="AC3717" s="72">
        <v>18</v>
      </c>
      <c r="AD3717" s="66">
        <f ca="1">IF(ISERROR(VLOOKUP(Table1[[#This Row],[item]],INDIRECT("'"&amp;Table1[[#This Row],[sheet]]&amp;"'!$A$8:$T$42"),Table1[[#This Row],[r]],FALSE)),"",VLOOKUP(Table1[[#This Row],[item]],INDIRECT("'"&amp;Table1[[#This Row],[sheet]]&amp;"'!$A$8:$T$42"),Table1[[#This Row],[r]],FALSE))</f>
        <v>0</v>
      </c>
      <c r="AE3717" s="72" t="str">
        <f>IF(VLOOKUP(Table1[[#This Row],[sheet]],Prg!$A$7:$J$31,10,FALSE)="","",VLOOKUP(Table1[[#This Row],[sheet]],Prg!$A$7:$J$31,10,FALSE)*1)</f>
        <v/>
      </c>
      <c r="AF3717" s="72">
        <f>VLOOKUP(Table1[[#This Row],[sheet]],Prg!$A$7:$J$31,5,FALSE)</f>
        <v>0</v>
      </c>
      <c r="AG3717" s="72">
        <f>ROW()</f>
        <v>3717</v>
      </c>
    </row>
    <row r="3718" spans="24:33" hidden="1" x14ac:dyDescent="0.3">
      <c r="X3718" s="66">
        <v>21</v>
      </c>
      <c r="Y3718" s="66" t="s">
        <v>479</v>
      </c>
      <c r="Z3718" s="66" t="s">
        <v>27</v>
      </c>
      <c r="AA3718" s="66" t="str">
        <f>IF(OR(VLOOKUP(Table1[[#This Row],[sheet]],Prg!$A$7:$F$31,6,FALSE)=Prg!$O$2,VLOOKUP(Table1[[#This Row],[sheet]],Prg!$A$7:$F$31,6,FALSE)=Prg!$O$3),"Yes","No")</f>
        <v>No</v>
      </c>
      <c r="AB3718" s="66">
        <v>2025</v>
      </c>
      <c r="AC3718" s="72">
        <v>18</v>
      </c>
      <c r="AD3718" s="66">
        <f ca="1">IF(ISERROR(VLOOKUP(Table1[[#This Row],[item]],INDIRECT("'"&amp;Table1[[#This Row],[sheet]]&amp;"'!$A$8:$T$42"),Table1[[#This Row],[r]],FALSE)),"",VLOOKUP(Table1[[#This Row],[item]],INDIRECT("'"&amp;Table1[[#This Row],[sheet]]&amp;"'!$A$8:$T$42"),Table1[[#This Row],[r]],FALSE))</f>
        <v>0</v>
      </c>
      <c r="AE3718" s="72" t="str">
        <f>IF(VLOOKUP(Table1[[#This Row],[sheet]],Prg!$A$7:$J$31,10,FALSE)="","",VLOOKUP(Table1[[#This Row],[sheet]],Prg!$A$7:$J$31,10,FALSE)*1)</f>
        <v/>
      </c>
      <c r="AF3718" s="72">
        <f>VLOOKUP(Table1[[#This Row],[sheet]],Prg!$A$7:$J$31,5,FALSE)</f>
        <v>0</v>
      </c>
      <c r="AG3718" s="72">
        <f>ROW()</f>
        <v>3718</v>
      </c>
    </row>
    <row r="3719" spans="24:33" hidden="1" x14ac:dyDescent="0.3">
      <c r="X3719" s="66">
        <v>21</v>
      </c>
      <c r="Y3719" s="66" t="s">
        <v>475</v>
      </c>
      <c r="Z3719" s="66" t="s">
        <v>28</v>
      </c>
      <c r="AA3719" s="66" t="str">
        <f>IF(OR(VLOOKUP(Table1[[#This Row],[sheet]],Prg!$A$7:$F$31,6,FALSE)=Prg!$O$2,VLOOKUP(Table1[[#This Row],[sheet]],Prg!$A$7:$F$31,6,FALSE)=Prg!$O$3),"Yes","No")</f>
        <v>No</v>
      </c>
      <c r="AB3719" s="66">
        <v>2025</v>
      </c>
      <c r="AC3719" s="72">
        <v>18</v>
      </c>
      <c r="AD3719" s="66">
        <f ca="1">IF(ISERROR(VLOOKUP(Table1[[#This Row],[item]],INDIRECT("'"&amp;Table1[[#This Row],[sheet]]&amp;"'!$A$8:$T$42"),Table1[[#This Row],[r]],FALSE)),"",VLOOKUP(Table1[[#This Row],[item]],INDIRECT("'"&amp;Table1[[#This Row],[sheet]]&amp;"'!$A$8:$T$42"),Table1[[#This Row],[r]],FALSE))</f>
        <v>0</v>
      </c>
      <c r="AE3719" s="72" t="str">
        <f>IF(VLOOKUP(Table1[[#This Row],[sheet]],Prg!$A$7:$J$31,10,FALSE)="","",VLOOKUP(Table1[[#This Row],[sheet]],Prg!$A$7:$J$31,10,FALSE)*1)</f>
        <v/>
      </c>
      <c r="AF3719" s="72">
        <f>VLOOKUP(Table1[[#This Row],[sheet]],Prg!$A$7:$J$31,5,FALSE)</f>
        <v>0</v>
      </c>
      <c r="AG3719" s="72">
        <f>ROW()</f>
        <v>3719</v>
      </c>
    </row>
    <row r="3720" spans="24:33" hidden="1" x14ac:dyDescent="0.3">
      <c r="X3720" s="66">
        <v>21</v>
      </c>
      <c r="Y3720" s="66" t="s">
        <v>480</v>
      </c>
      <c r="Z3720" s="66" t="s">
        <v>29</v>
      </c>
      <c r="AA3720" s="66" t="str">
        <f>IF(OR(VLOOKUP(Table1[[#This Row],[sheet]],Prg!$A$7:$F$31,6,FALSE)=Prg!$O$2,VLOOKUP(Table1[[#This Row],[sheet]],Prg!$A$7:$F$31,6,FALSE)=Prg!$O$3),"Yes","No")</f>
        <v>No</v>
      </c>
      <c r="AB3720" s="66">
        <v>2025</v>
      </c>
      <c r="AC3720" s="72">
        <v>18</v>
      </c>
      <c r="AD3720" s="66">
        <f ca="1">IF(ISERROR(VLOOKUP(Table1[[#This Row],[item]],INDIRECT("'"&amp;Table1[[#This Row],[sheet]]&amp;"'!$A$8:$T$42"),Table1[[#This Row],[r]],FALSE)),"",VLOOKUP(Table1[[#This Row],[item]],INDIRECT("'"&amp;Table1[[#This Row],[sheet]]&amp;"'!$A$8:$T$42"),Table1[[#This Row],[r]],FALSE))</f>
        <v>0</v>
      </c>
      <c r="AE3720" s="72" t="str">
        <f>IF(VLOOKUP(Table1[[#This Row],[sheet]],Prg!$A$7:$J$31,10,FALSE)="","",VLOOKUP(Table1[[#This Row],[sheet]],Prg!$A$7:$J$31,10,FALSE)*1)</f>
        <v/>
      </c>
      <c r="AF3720" s="72">
        <f>VLOOKUP(Table1[[#This Row],[sheet]],Prg!$A$7:$J$31,5,FALSE)</f>
        <v>0</v>
      </c>
      <c r="AG3720" s="72">
        <f>ROW()</f>
        <v>3720</v>
      </c>
    </row>
    <row r="3721" spans="24:33" hidden="1" x14ac:dyDescent="0.3">
      <c r="X3721" s="66">
        <v>21</v>
      </c>
      <c r="Y3721" s="66" t="s">
        <v>481</v>
      </c>
      <c r="Z3721" s="66" t="s">
        <v>30</v>
      </c>
      <c r="AA3721" s="66" t="str">
        <f>IF(OR(VLOOKUP(Table1[[#This Row],[sheet]],Prg!$A$7:$F$31,6,FALSE)=Prg!$O$2,VLOOKUP(Table1[[#This Row],[sheet]],Prg!$A$7:$F$31,6,FALSE)=Prg!$O$3),"Yes","No")</f>
        <v>No</v>
      </c>
      <c r="AB3721" s="66">
        <v>2025</v>
      </c>
      <c r="AC3721" s="72">
        <v>18</v>
      </c>
      <c r="AD3721" s="66">
        <f ca="1">IF(ISERROR(VLOOKUP(Table1[[#This Row],[item]],INDIRECT("'"&amp;Table1[[#This Row],[sheet]]&amp;"'!$A$8:$T$42"),Table1[[#This Row],[r]],FALSE)),"",VLOOKUP(Table1[[#This Row],[item]],INDIRECT("'"&amp;Table1[[#This Row],[sheet]]&amp;"'!$A$8:$T$42"),Table1[[#This Row],[r]],FALSE))</f>
        <v>0</v>
      </c>
      <c r="AE3721" s="72" t="str">
        <f>IF(VLOOKUP(Table1[[#This Row],[sheet]],Prg!$A$7:$J$31,10,FALSE)="","",VLOOKUP(Table1[[#This Row],[sheet]],Prg!$A$7:$J$31,10,FALSE)*1)</f>
        <v/>
      </c>
      <c r="AF3721" s="72">
        <f>VLOOKUP(Table1[[#This Row],[sheet]],Prg!$A$7:$J$31,5,FALSE)</f>
        <v>0</v>
      </c>
      <c r="AG3721" s="72">
        <f>ROW()</f>
        <v>3721</v>
      </c>
    </row>
    <row r="3722" spans="24:33" hidden="1" x14ac:dyDescent="0.3">
      <c r="X3722" s="66">
        <v>21</v>
      </c>
      <c r="Y3722" s="66" t="s">
        <v>482</v>
      </c>
      <c r="Z3722" s="66" t="s">
        <v>27</v>
      </c>
      <c r="AA3722" s="66" t="str">
        <f>IF(OR(VLOOKUP(Table1[[#This Row],[sheet]],Prg!$A$7:$F$31,6,FALSE)=Prg!$O$2,VLOOKUP(Table1[[#This Row],[sheet]],Prg!$A$7:$F$31,6,FALSE)=Prg!$O$3),"Yes","No")</f>
        <v>No</v>
      </c>
      <c r="AB3722" s="66">
        <v>2025</v>
      </c>
      <c r="AC3722" s="72">
        <v>18</v>
      </c>
      <c r="AD3722" s="66">
        <f ca="1">IF(ISERROR(VLOOKUP(Table1[[#This Row],[item]],INDIRECT("'"&amp;Table1[[#This Row],[sheet]]&amp;"'!$A$8:$T$42"),Table1[[#This Row],[r]],FALSE)),"",VLOOKUP(Table1[[#This Row],[item]],INDIRECT("'"&amp;Table1[[#This Row],[sheet]]&amp;"'!$A$8:$T$42"),Table1[[#This Row],[r]],FALSE))</f>
        <v>0</v>
      </c>
      <c r="AE3722" s="72" t="str">
        <f>IF(VLOOKUP(Table1[[#This Row],[sheet]],Prg!$A$7:$J$31,10,FALSE)="","",VLOOKUP(Table1[[#This Row],[sheet]],Prg!$A$7:$J$31,10,FALSE)*1)</f>
        <v/>
      </c>
      <c r="AF3722" s="72">
        <f>VLOOKUP(Table1[[#This Row],[sheet]],Prg!$A$7:$J$31,5,FALSE)</f>
        <v>0</v>
      </c>
      <c r="AG3722" s="72">
        <f>ROW()</f>
        <v>3722</v>
      </c>
    </row>
    <row r="3723" spans="24:33" hidden="1" x14ac:dyDescent="0.3">
      <c r="X3723" s="66">
        <v>21</v>
      </c>
      <c r="Y3723" s="66" t="s">
        <v>476</v>
      </c>
      <c r="Z3723" s="66" t="s">
        <v>469</v>
      </c>
      <c r="AA3723" s="66" t="str">
        <f>IF(OR(VLOOKUP(Table1[[#This Row],[sheet]],Prg!$A$7:$F$31,6,FALSE)=Prg!$O$2,VLOOKUP(Table1[[#This Row],[sheet]],Prg!$A$7:$F$31,6,FALSE)=Prg!$O$3),"Yes","No")</f>
        <v>No</v>
      </c>
      <c r="AB3723" s="66">
        <v>2025</v>
      </c>
      <c r="AC3723" s="72">
        <v>18</v>
      </c>
      <c r="AD3723" s="66">
        <f ca="1">IF(ISERROR(VLOOKUP(Table1[[#This Row],[item]],INDIRECT("'"&amp;Table1[[#This Row],[sheet]]&amp;"'!$A$8:$T$42"),Table1[[#This Row],[r]],FALSE)),"",VLOOKUP(Table1[[#This Row],[item]],INDIRECT("'"&amp;Table1[[#This Row],[sheet]]&amp;"'!$A$8:$T$42"),Table1[[#This Row],[r]],FALSE))</f>
        <v>0</v>
      </c>
      <c r="AE3723" s="72" t="str">
        <f>IF(VLOOKUP(Table1[[#This Row],[sheet]],Prg!$A$7:$J$31,10,FALSE)="","",VLOOKUP(Table1[[#This Row],[sheet]],Prg!$A$7:$J$31,10,FALSE)*1)</f>
        <v/>
      </c>
      <c r="AF3723" s="72">
        <f>VLOOKUP(Table1[[#This Row],[sheet]],Prg!$A$7:$J$31,5,FALSE)</f>
        <v>0</v>
      </c>
      <c r="AG3723" s="72">
        <f>ROW()</f>
        <v>3723</v>
      </c>
    </row>
    <row r="3724" spans="24:33" hidden="1" x14ac:dyDescent="0.3">
      <c r="X3724" s="66">
        <v>21</v>
      </c>
      <c r="Y3724" s="66" t="s">
        <v>483</v>
      </c>
      <c r="Z3724" s="66" t="s">
        <v>470</v>
      </c>
      <c r="AA3724" s="66" t="str">
        <f>IF(OR(VLOOKUP(Table1[[#This Row],[sheet]],Prg!$A$7:$F$31,6,FALSE)=Prg!$O$2,VLOOKUP(Table1[[#This Row],[sheet]],Prg!$A$7:$F$31,6,FALSE)=Prg!$O$3),"Yes","No")</f>
        <v>No</v>
      </c>
      <c r="AB3724" s="66">
        <v>2025</v>
      </c>
      <c r="AC3724" s="72">
        <v>18</v>
      </c>
      <c r="AD3724" s="66">
        <f ca="1">IF(ISERROR(VLOOKUP(Table1[[#This Row],[item]],INDIRECT("'"&amp;Table1[[#This Row],[sheet]]&amp;"'!$A$8:$T$42"),Table1[[#This Row],[r]],FALSE)),"",VLOOKUP(Table1[[#This Row],[item]],INDIRECT("'"&amp;Table1[[#This Row],[sheet]]&amp;"'!$A$8:$T$42"),Table1[[#This Row],[r]],FALSE))</f>
        <v>0</v>
      </c>
      <c r="AE3724" s="72" t="str">
        <f>IF(VLOOKUP(Table1[[#This Row],[sheet]],Prg!$A$7:$J$31,10,FALSE)="","",VLOOKUP(Table1[[#This Row],[sheet]],Prg!$A$7:$J$31,10,FALSE)*1)</f>
        <v/>
      </c>
      <c r="AF3724" s="72">
        <f>VLOOKUP(Table1[[#This Row],[sheet]],Prg!$A$7:$J$31,5,FALSE)</f>
        <v>0</v>
      </c>
      <c r="AG3724" s="72">
        <f>ROW()</f>
        <v>3724</v>
      </c>
    </row>
    <row r="3725" spans="24:33" hidden="1" x14ac:dyDescent="0.3">
      <c r="X3725" s="66">
        <v>21</v>
      </c>
      <c r="Y3725" s="66" t="s">
        <v>484</v>
      </c>
      <c r="Z3725" s="66" t="s">
        <v>471</v>
      </c>
      <c r="AA3725" s="66" t="str">
        <f>IF(OR(VLOOKUP(Table1[[#This Row],[sheet]],Prg!$A$7:$F$31,6,FALSE)=Prg!$O$2,VLOOKUP(Table1[[#This Row],[sheet]],Prg!$A$7:$F$31,6,FALSE)=Prg!$O$3),"Yes","No")</f>
        <v>No</v>
      </c>
      <c r="AB3725" s="66">
        <v>2025</v>
      </c>
      <c r="AC3725" s="72">
        <v>18</v>
      </c>
      <c r="AD3725" s="66">
        <f ca="1">IF(ISERROR(VLOOKUP(Table1[[#This Row],[item]],INDIRECT("'"&amp;Table1[[#This Row],[sheet]]&amp;"'!$A$8:$T$42"),Table1[[#This Row],[r]],FALSE)),"",VLOOKUP(Table1[[#This Row],[item]],INDIRECT("'"&amp;Table1[[#This Row],[sheet]]&amp;"'!$A$8:$T$42"),Table1[[#This Row],[r]],FALSE))</f>
        <v>0</v>
      </c>
      <c r="AE3725" s="72" t="str">
        <f>IF(VLOOKUP(Table1[[#This Row],[sheet]],Prg!$A$7:$J$31,10,FALSE)="","",VLOOKUP(Table1[[#This Row],[sheet]],Prg!$A$7:$J$31,10,FALSE)*1)</f>
        <v/>
      </c>
      <c r="AF3725" s="72">
        <f>VLOOKUP(Table1[[#This Row],[sheet]],Prg!$A$7:$J$31,5,FALSE)</f>
        <v>0</v>
      </c>
      <c r="AG3725" s="72">
        <f>ROW()</f>
        <v>3725</v>
      </c>
    </row>
    <row r="3726" spans="24:33" hidden="1" x14ac:dyDescent="0.3">
      <c r="X3726" s="66">
        <v>21</v>
      </c>
      <c r="Y3726" s="66" t="s">
        <v>485</v>
      </c>
      <c r="Z3726" s="66" t="s">
        <v>472</v>
      </c>
      <c r="AA3726" s="66" t="str">
        <f>IF(OR(VLOOKUP(Table1[[#This Row],[sheet]],Prg!$A$7:$F$31,6,FALSE)=Prg!$O$2,VLOOKUP(Table1[[#This Row],[sheet]],Prg!$A$7:$F$31,6,FALSE)=Prg!$O$3),"Yes","No")</f>
        <v>No</v>
      </c>
      <c r="AB3726" s="66">
        <v>2025</v>
      </c>
      <c r="AC3726" s="72">
        <v>18</v>
      </c>
      <c r="AD3726" s="66">
        <f ca="1">IF(ISERROR(VLOOKUP(Table1[[#This Row],[item]],INDIRECT("'"&amp;Table1[[#This Row],[sheet]]&amp;"'!$A$8:$T$42"),Table1[[#This Row],[r]],FALSE)),"",VLOOKUP(Table1[[#This Row],[item]],INDIRECT("'"&amp;Table1[[#This Row],[sheet]]&amp;"'!$A$8:$T$42"),Table1[[#This Row],[r]],FALSE))</f>
        <v>0</v>
      </c>
      <c r="AE3726" s="72" t="str">
        <f>IF(VLOOKUP(Table1[[#This Row],[sheet]],Prg!$A$7:$J$31,10,FALSE)="","",VLOOKUP(Table1[[#This Row],[sheet]],Prg!$A$7:$J$31,10,FALSE)*1)</f>
        <v/>
      </c>
      <c r="AF3726" s="72">
        <f>VLOOKUP(Table1[[#This Row],[sheet]],Prg!$A$7:$J$31,5,FALSE)</f>
        <v>0</v>
      </c>
      <c r="AG3726" s="72">
        <f>ROW()</f>
        <v>3726</v>
      </c>
    </row>
    <row r="3727" spans="24:33" hidden="1" x14ac:dyDescent="0.3">
      <c r="X3727" s="66">
        <v>21</v>
      </c>
      <c r="Y3727" s="66" t="s">
        <v>486</v>
      </c>
      <c r="Z3727" s="66" t="s">
        <v>31</v>
      </c>
      <c r="AA3727" s="66" t="str">
        <f>IF(OR(VLOOKUP(Table1[[#This Row],[sheet]],Prg!$A$7:$F$31,6,FALSE)=Prg!$O$2,VLOOKUP(Table1[[#This Row],[sheet]],Prg!$A$7:$F$31,6,FALSE)=Prg!$O$3),"Yes","No")</f>
        <v>No</v>
      </c>
      <c r="AB3727" s="66">
        <v>2025</v>
      </c>
      <c r="AC3727" s="72">
        <v>18</v>
      </c>
      <c r="AD3727" s="66">
        <f ca="1">IF(ISERROR(VLOOKUP(Table1[[#This Row],[item]],INDIRECT("'"&amp;Table1[[#This Row],[sheet]]&amp;"'!$A$8:$T$42"),Table1[[#This Row],[r]],FALSE)),"",VLOOKUP(Table1[[#This Row],[item]],INDIRECT("'"&amp;Table1[[#This Row],[sheet]]&amp;"'!$A$8:$T$42"),Table1[[#This Row],[r]],FALSE))</f>
        <v>0</v>
      </c>
      <c r="AE3727" s="72" t="str">
        <f>IF(VLOOKUP(Table1[[#This Row],[sheet]],Prg!$A$7:$J$31,10,FALSE)="","",VLOOKUP(Table1[[#This Row],[sheet]],Prg!$A$7:$J$31,10,FALSE)*1)</f>
        <v/>
      </c>
      <c r="AF3727" s="72">
        <f>VLOOKUP(Table1[[#This Row],[sheet]],Prg!$A$7:$J$31,5,FALSE)</f>
        <v>0</v>
      </c>
      <c r="AG3727" s="72">
        <f>ROW()</f>
        <v>3727</v>
      </c>
    </row>
    <row r="3728" spans="24:33" hidden="1" x14ac:dyDescent="0.3">
      <c r="X3728" s="66">
        <v>21</v>
      </c>
      <c r="Y3728" s="70" t="s">
        <v>487</v>
      </c>
      <c r="Z3728" s="70" t="s">
        <v>12</v>
      </c>
      <c r="AA3728" s="70" t="str">
        <f>IF(OR(VLOOKUP(Table1[[#This Row],[sheet]],Prg!$A$7:$F$31,6,FALSE)=Prg!$O$2,VLOOKUP(Table1[[#This Row],[sheet]],Prg!$A$7:$F$31,6,FALSE)=Prg!$O$3),"Yes","No")</f>
        <v>No</v>
      </c>
      <c r="AB3728" s="70">
        <v>2026</v>
      </c>
      <c r="AC3728" s="72">
        <v>19</v>
      </c>
      <c r="AD3728" s="66">
        <f ca="1">IF(ISERROR(VLOOKUP(Table1[[#This Row],[item]],INDIRECT("'"&amp;Table1[[#This Row],[sheet]]&amp;"'!$A$8:$T$42"),Table1[[#This Row],[r]],FALSE)),"",VLOOKUP(Table1[[#This Row],[item]],INDIRECT("'"&amp;Table1[[#This Row],[sheet]]&amp;"'!$A$8:$T$42"),Table1[[#This Row],[r]],FALSE))</f>
        <v>0</v>
      </c>
      <c r="AE3728" s="72" t="str">
        <f>IF(VLOOKUP(Table1[[#This Row],[sheet]],Prg!$A$7:$J$31,10,FALSE)="","",VLOOKUP(Table1[[#This Row],[sheet]],Prg!$A$7:$J$31,10,FALSE)*1)</f>
        <v/>
      </c>
      <c r="AF3728" s="72">
        <f>VLOOKUP(Table1[[#This Row],[sheet]],Prg!$A$7:$J$31,5,FALSE)</f>
        <v>0</v>
      </c>
      <c r="AG3728" s="72">
        <f>ROW()</f>
        <v>3728</v>
      </c>
    </row>
    <row r="3729" spans="24:33" hidden="1" x14ac:dyDescent="0.3">
      <c r="X3729" s="66">
        <v>21</v>
      </c>
      <c r="Y3729" s="66" t="s">
        <v>488</v>
      </c>
      <c r="Z3729" s="66" t="s">
        <v>13</v>
      </c>
      <c r="AA3729" s="66" t="str">
        <f>IF(OR(VLOOKUP(Table1[[#This Row],[sheet]],Prg!$A$7:$F$31,6,FALSE)=Prg!$O$2,VLOOKUP(Table1[[#This Row],[sheet]],Prg!$A$7:$F$31,6,FALSE)=Prg!$O$3),"Yes","No")</f>
        <v>No</v>
      </c>
      <c r="AB3729" s="66">
        <v>2026</v>
      </c>
      <c r="AC3729" s="72">
        <v>19</v>
      </c>
      <c r="AD3729" s="66">
        <f ca="1">IF(ISERROR(VLOOKUP(Table1[[#This Row],[item]],INDIRECT("'"&amp;Table1[[#This Row],[sheet]]&amp;"'!$A$8:$T$42"),Table1[[#This Row],[r]],FALSE)),"",VLOOKUP(Table1[[#This Row],[item]],INDIRECT("'"&amp;Table1[[#This Row],[sheet]]&amp;"'!$A$8:$T$42"),Table1[[#This Row],[r]],FALSE))</f>
        <v>0</v>
      </c>
      <c r="AE3729" s="72" t="str">
        <f>IF(VLOOKUP(Table1[[#This Row],[sheet]],Prg!$A$7:$J$31,10,FALSE)="","",VLOOKUP(Table1[[#This Row],[sheet]],Prg!$A$7:$J$31,10,FALSE)*1)</f>
        <v/>
      </c>
      <c r="AF3729" s="72">
        <f>VLOOKUP(Table1[[#This Row],[sheet]],Prg!$A$7:$J$31,5,FALSE)</f>
        <v>0</v>
      </c>
      <c r="AG3729" s="72">
        <f>ROW()</f>
        <v>3729</v>
      </c>
    </row>
    <row r="3730" spans="24:33" hidden="1" x14ac:dyDescent="0.3">
      <c r="X3730" s="66">
        <v>21</v>
      </c>
      <c r="Y3730" s="66" t="s">
        <v>489</v>
      </c>
      <c r="Z3730" s="66" t="s">
        <v>14</v>
      </c>
      <c r="AA3730" s="66" t="str">
        <f>IF(OR(VLOOKUP(Table1[[#This Row],[sheet]],Prg!$A$7:$F$31,6,FALSE)=Prg!$O$2,VLOOKUP(Table1[[#This Row],[sheet]],Prg!$A$7:$F$31,6,FALSE)=Prg!$O$3),"Yes","No")</f>
        <v>No</v>
      </c>
      <c r="AB3730" s="66">
        <v>2026</v>
      </c>
      <c r="AC3730" s="72">
        <v>19</v>
      </c>
      <c r="AD3730" s="66">
        <f ca="1">IF(ISERROR(VLOOKUP(Table1[[#This Row],[item]],INDIRECT("'"&amp;Table1[[#This Row],[sheet]]&amp;"'!$A$8:$T$42"),Table1[[#This Row],[r]],FALSE)),"",VLOOKUP(Table1[[#This Row],[item]],INDIRECT("'"&amp;Table1[[#This Row],[sheet]]&amp;"'!$A$8:$T$42"),Table1[[#This Row],[r]],FALSE))</f>
        <v>0</v>
      </c>
      <c r="AE3730" s="72" t="str">
        <f>IF(VLOOKUP(Table1[[#This Row],[sheet]],Prg!$A$7:$J$31,10,FALSE)="","",VLOOKUP(Table1[[#This Row],[sheet]],Prg!$A$7:$J$31,10,FALSE)*1)</f>
        <v/>
      </c>
      <c r="AF3730" s="72">
        <f>VLOOKUP(Table1[[#This Row],[sheet]],Prg!$A$7:$J$31,5,FALSE)</f>
        <v>0</v>
      </c>
      <c r="AG3730" s="72">
        <f>ROW()</f>
        <v>3730</v>
      </c>
    </row>
    <row r="3731" spans="24:33" hidden="1" x14ac:dyDescent="0.3">
      <c r="X3731" s="66">
        <v>21</v>
      </c>
      <c r="Y3731" s="66" t="s">
        <v>490</v>
      </c>
      <c r="Z3731" s="66" t="s">
        <v>464</v>
      </c>
      <c r="AA3731" s="66" t="str">
        <f>IF(OR(VLOOKUP(Table1[[#This Row],[sheet]],Prg!$A$7:$F$31,6,FALSE)=Prg!$O$2,VLOOKUP(Table1[[#This Row],[sheet]],Prg!$A$7:$F$31,6,FALSE)=Prg!$O$3),"Yes","No")</f>
        <v>No</v>
      </c>
      <c r="AB3731" s="66">
        <v>2026</v>
      </c>
      <c r="AC3731" s="72">
        <v>19</v>
      </c>
      <c r="AD3731" s="66">
        <f ca="1">IF(ISERROR(VLOOKUP(Table1[[#This Row],[item]],INDIRECT("'"&amp;Table1[[#This Row],[sheet]]&amp;"'!$A$8:$T$42"),Table1[[#This Row],[r]],FALSE)),"",VLOOKUP(Table1[[#This Row],[item]],INDIRECT("'"&amp;Table1[[#This Row],[sheet]]&amp;"'!$A$8:$T$42"),Table1[[#This Row],[r]],FALSE))</f>
        <v>0</v>
      </c>
      <c r="AE3731" s="72" t="str">
        <f>IF(VLOOKUP(Table1[[#This Row],[sheet]],Prg!$A$7:$J$31,10,FALSE)="","",VLOOKUP(Table1[[#This Row],[sheet]],Prg!$A$7:$J$31,10,FALSE)*1)</f>
        <v/>
      </c>
      <c r="AF3731" s="72">
        <f>VLOOKUP(Table1[[#This Row],[sheet]],Prg!$A$7:$J$31,5,FALSE)</f>
        <v>0</v>
      </c>
      <c r="AG3731" s="72">
        <f>ROW()</f>
        <v>3731</v>
      </c>
    </row>
    <row r="3732" spans="24:33" hidden="1" x14ac:dyDescent="0.3">
      <c r="X3732" s="66">
        <v>21</v>
      </c>
      <c r="Y3732" s="66" t="s">
        <v>491</v>
      </c>
      <c r="Z3732" s="66" t="s">
        <v>15</v>
      </c>
      <c r="AA3732" s="66" t="str">
        <f>IF(OR(VLOOKUP(Table1[[#This Row],[sheet]],Prg!$A$7:$F$31,6,FALSE)=Prg!$O$2,VLOOKUP(Table1[[#This Row],[sheet]],Prg!$A$7:$F$31,6,FALSE)=Prg!$O$3),"Yes","No")</f>
        <v>No</v>
      </c>
      <c r="AB3732" s="66">
        <v>2026</v>
      </c>
      <c r="AC3732" s="72">
        <v>19</v>
      </c>
      <c r="AD3732" s="66">
        <f ca="1">IF(ISERROR(VLOOKUP(Table1[[#This Row],[item]],INDIRECT("'"&amp;Table1[[#This Row],[sheet]]&amp;"'!$A$8:$T$42"),Table1[[#This Row],[r]],FALSE)),"",VLOOKUP(Table1[[#This Row],[item]],INDIRECT("'"&amp;Table1[[#This Row],[sheet]]&amp;"'!$A$8:$T$42"),Table1[[#This Row],[r]],FALSE))</f>
        <v>0</v>
      </c>
      <c r="AE3732" s="72" t="str">
        <f>IF(VLOOKUP(Table1[[#This Row],[sheet]],Prg!$A$7:$J$31,10,FALSE)="","",VLOOKUP(Table1[[#This Row],[sheet]],Prg!$A$7:$J$31,10,FALSE)*1)</f>
        <v/>
      </c>
      <c r="AF3732" s="72">
        <f>VLOOKUP(Table1[[#This Row],[sheet]],Prg!$A$7:$J$31,5,FALSE)</f>
        <v>0</v>
      </c>
      <c r="AG3732" s="72">
        <f>ROW()</f>
        <v>3732</v>
      </c>
    </row>
    <row r="3733" spans="24:33" hidden="1" x14ac:dyDescent="0.3">
      <c r="X3733" s="66">
        <v>21</v>
      </c>
      <c r="Y3733" s="66" t="s">
        <v>492</v>
      </c>
      <c r="Z3733" s="66" t="s">
        <v>16</v>
      </c>
      <c r="AA3733" s="66" t="str">
        <f>IF(OR(VLOOKUP(Table1[[#This Row],[sheet]],Prg!$A$7:$F$31,6,FALSE)=Prg!$O$2,VLOOKUP(Table1[[#This Row],[sheet]],Prg!$A$7:$F$31,6,FALSE)=Prg!$O$3),"Yes","No")</f>
        <v>No</v>
      </c>
      <c r="AB3733" s="66">
        <v>2026</v>
      </c>
      <c r="AC3733" s="72">
        <v>19</v>
      </c>
      <c r="AD3733" s="66">
        <f ca="1">IF(ISERROR(VLOOKUP(Table1[[#This Row],[item]],INDIRECT("'"&amp;Table1[[#This Row],[sheet]]&amp;"'!$A$8:$T$42"),Table1[[#This Row],[r]],FALSE)),"",VLOOKUP(Table1[[#This Row],[item]],INDIRECT("'"&amp;Table1[[#This Row],[sheet]]&amp;"'!$A$8:$T$42"),Table1[[#This Row],[r]],FALSE))</f>
        <v>0</v>
      </c>
      <c r="AE3733" s="72" t="str">
        <f>IF(VLOOKUP(Table1[[#This Row],[sheet]],Prg!$A$7:$J$31,10,FALSE)="","",VLOOKUP(Table1[[#This Row],[sheet]],Prg!$A$7:$J$31,10,FALSE)*1)</f>
        <v/>
      </c>
      <c r="AF3733" s="72">
        <f>VLOOKUP(Table1[[#This Row],[sheet]],Prg!$A$7:$J$31,5,FALSE)</f>
        <v>0</v>
      </c>
      <c r="AG3733" s="72">
        <f>ROW()</f>
        <v>3733</v>
      </c>
    </row>
    <row r="3734" spans="24:33" hidden="1" x14ac:dyDescent="0.3">
      <c r="X3734" s="66">
        <v>21</v>
      </c>
      <c r="Y3734" s="66" t="s">
        <v>493</v>
      </c>
      <c r="Z3734" s="66" t="s">
        <v>17</v>
      </c>
      <c r="AA3734" s="66" t="str">
        <f>IF(OR(VLOOKUP(Table1[[#This Row],[sheet]],Prg!$A$7:$F$31,6,FALSE)=Prg!$O$2,VLOOKUP(Table1[[#This Row],[sheet]],Prg!$A$7:$F$31,6,FALSE)=Prg!$O$3),"Yes","No")</f>
        <v>No</v>
      </c>
      <c r="AB3734" s="66">
        <v>2026</v>
      </c>
      <c r="AC3734" s="72">
        <v>19</v>
      </c>
      <c r="AD3734" s="66">
        <f ca="1">IF(ISERROR(VLOOKUP(Table1[[#This Row],[item]],INDIRECT("'"&amp;Table1[[#This Row],[sheet]]&amp;"'!$A$8:$T$42"),Table1[[#This Row],[r]],FALSE)),"",VLOOKUP(Table1[[#This Row],[item]],INDIRECT("'"&amp;Table1[[#This Row],[sheet]]&amp;"'!$A$8:$T$42"),Table1[[#This Row],[r]],FALSE))</f>
        <v>0</v>
      </c>
      <c r="AE3734" s="72" t="str">
        <f>IF(VLOOKUP(Table1[[#This Row],[sheet]],Prg!$A$7:$J$31,10,FALSE)="","",VLOOKUP(Table1[[#This Row],[sheet]],Prg!$A$7:$J$31,10,FALSE)*1)</f>
        <v/>
      </c>
      <c r="AF3734" s="72">
        <f>VLOOKUP(Table1[[#This Row],[sheet]],Prg!$A$7:$J$31,5,FALSE)</f>
        <v>0</v>
      </c>
      <c r="AG3734" s="72">
        <f>ROW()</f>
        <v>3734</v>
      </c>
    </row>
    <row r="3735" spans="24:33" hidden="1" x14ac:dyDescent="0.3">
      <c r="X3735" s="66">
        <v>21</v>
      </c>
      <c r="Y3735" s="66" t="s">
        <v>494</v>
      </c>
      <c r="Z3735" s="66" t="s">
        <v>465</v>
      </c>
      <c r="AA3735" s="66" t="str">
        <f>IF(OR(VLOOKUP(Table1[[#This Row],[sheet]],Prg!$A$7:$F$31,6,FALSE)=Prg!$O$2,VLOOKUP(Table1[[#This Row],[sheet]],Prg!$A$7:$F$31,6,FALSE)=Prg!$O$3),"Yes","No")</f>
        <v>No</v>
      </c>
      <c r="AB3735" s="66">
        <v>2026</v>
      </c>
      <c r="AC3735" s="72">
        <v>19</v>
      </c>
      <c r="AD3735" s="66">
        <f ca="1">IF(ISERROR(VLOOKUP(Table1[[#This Row],[item]],INDIRECT("'"&amp;Table1[[#This Row],[sheet]]&amp;"'!$A$8:$T$42"),Table1[[#This Row],[r]],FALSE)),"",VLOOKUP(Table1[[#This Row],[item]],INDIRECT("'"&amp;Table1[[#This Row],[sheet]]&amp;"'!$A$8:$T$42"),Table1[[#This Row],[r]],FALSE))</f>
        <v>0</v>
      </c>
      <c r="AE3735" s="72" t="str">
        <f>IF(VLOOKUP(Table1[[#This Row],[sheet]],Prg!$A$7:$J$31,10,FALSE)="","",VLOOKUP(Table1[[#This Row],[sheet]],Prg!$A$7:$J$31,10,FALSE)*1)</f>
        <v/>
      </c>
      <c r="AF3735" s="72">
        <f>VLOOKUP(Table1[[#This Row],[sheet]],Prg!$A$7:$J$31,5,FALSE)</f>
        <v>0</v>
      </c>
      <c r="AG3735" s="72">
        <f>ROW()</f>
        <v>3735</v>
      </c>
    </row>
    <row r="3736" spans="24:33" hidden="1" x14ac:dyDescent="0.3">
      <c r="X3736" s="66">
        <v>21</v>
      </c>
      <c r="Y3736" s="66" t="s">
        <v>495</v>
      </c>
      <c r="Z3736" s="66" t="s">
        <v>18</v>
      </c>
      <c r="AA3736" s="66" t="str">
        <f>IF(OR(VLOOKUP(Table1[[#This Row],[sheet]],Prg!$A$7:$F$31,6,FALSE)=Prg!$O$2,VLOOKUP(Table1[[#This Row],[sheet]],Prg!$A$7:$F$31,6,FALSE)=Prg!$O$3),"Yes","No")</f>
        <v>No</v>
      </c>
      <c r="AB3736" s="66">
        <v>2026</v>
      </c>
      <c r="AC3736" s="72">
        <v>19</v>
      </c>
      <c r="AD3736" s="66">
        <f ca="1">IF(ISERROR(VLOOKUP(Table1[[#This Row],[item]],INDIRECT("'"&amp;Table1[[#This Row],[sheet]]&amp;"'!$A$8:$T$42"),Table1[[#This Row],[r]],FALSE)),"",VLOOKUP(Table1[[#This Row],[item]],INDIRECT("'"&amp;Table1[[#This Row],[sheet]]&amp;"'!$A$8:$T$42"),Table1[[#This Row],[r]],FALSE))</f>
        <v>0</v>
      </c>
      <c r="AE3736" s="72" t="str">
        <f>IF(VLOOKUP(Table1[[#This Row],[sheet]],Prg!$A$7:$J$31,10,FALSE)="","",VLOOKUP(Table1[[#This Row],[sheet]],Prg!$A$7:$J$31,10,FALSE)*1)</f>
        <v/>
      </c>
      <c r="AF3736" s="72">
        <f>VLOOKUP(Table1[[#This Row],[sheet]],Prg!$A$7:$J$31,5,FALSE)</f>
        <v>0</v>
      </c>
      <c r="AG3736" s="72">
        <f>ROW()</f>
        <v>3736</v>
      </c>
    </row>
    <row r="3737" spans="24:33" hidden="1" x14ac:dyDescent="0.3">
      <c r="X3737" s="66">
        <v>21</v>
      </c>
      <c r="Y3737" s="66" t="s">
        <v>496</v>
      </c>
      <c r="Z3737" s="66" t="s">
        <v>19</v>
      </c>
      <c r="AA3737" s="66" t="str">
        <f>IF(OR(VLOOKUP(Table1[[#This Row],[sheet]],Prg!$A$7:$F$31,6,FALSE)=Prg!$O$2,VLOOKUP(Table1[[#This Row],[sheet]],Prg!$A$7:$F$31,6,FALSE)=Prg!$O$3),"Yes","No")</f>
        <v>No</v>
      </c>
      <c r="AB3737" s="66">
        <v>2026</v>
      </c>
      <c r="AC3737" s="72">
        <v>19</v>
      </c>
      <c r="AD3737" s="66">
        <f ca="1">IF(ISERROR(VLOOKUP(Table1[[#This Row],[item]],INDIRECT("'"&amp;Table1[[#This Row],[sheet]]&amp;"'!$A$8:$T$42"),Table1[[#This Row],[r]],FALSE)),"",VLOOKUP(Table1[[#This Row],[item]],INDIRECT("'"&amp;Table1[[#This Row],[sheet]]&amp;"'!$A$8:$T$42"),Table1[[#This Row],[r]],FALSE))</f>
        <v>0</v>
      </c>
      <c r="AE3737" s="72" t="str">
        <f>IF(VLOOKUP(Table1[[#This Row],[sheet]],Prg!$A$7:$J$31,10,FALSE)="","",VLOOKUP(Table1[[#This Row],[sheet]],Prg!$A$7:$J$31,10,FALSE)*1)</f>
        <v/>
      </c>
      <c r="AF3737" s="72">
        <f>VLOOKUP(Table1[[#This Row],[sheet]],Prg!$A$7:$J$31,5,FALSE)</f>
        <v>0</v>
      </c>
      <c r="AG3737" s="72">
        <f>ROW()</f>
        <v>3737</v>
      </c>
    </row>
    <row r="3738" spans="24:33" hidden="1" x14ac:dyDescent="0.3">
      <c r="X3738" s="66">
        <v>21</v>
      </c>
      <c r="Y3738" s="66" t="s">
        <v>497</v>
      </c>
      <c r="Z3738" s="66" t="s">
        <v>20</v>
      </c>
      <c r="AA3738" s="66" t="str">
        <f>IF(OR(VLOOKUP(Table1[[#This Row],[sheet]],Prg!$A$7:$F$31,6,FALSE)=Prg!$O$2,VLOOKUP(Table1[[#This Row],[sheet]],Prg!$A$7:$F$31,6,FALSE)=Prg!$O$3),"Yes","No")</f>
        <v>No</v>
      </c>
      <c r="AB3738" s="66">
        <v>2026</v>
      </c>
      <c r="AC3738" s="72">
        <v>19</v>
      </c>
      <c r="AD3738" s="66">
        <f ca="1">IF(ISERROR(VLOOKUP(Table1[[#This Row],[item]],INDIRECT("'"&amp;Table1[[#This Row],[sheet]]&amp;"'!$A$8:$T$42"),Table1[[#This Row],[r]],FALSE)),"",VLOOKUP(Table1[[#This Row],[item]],INDIRECT("'"&amp;Table1[[#This Row],[sheet]]&amp;"'!$A$8:$T$42"),Table1[[#This Row],[r]],FALSE))</f>
        <v>0</v>
      </c>
      <c r="AE3738" s="72" t="str">
        <f>IF(VLOOKUP(Table1[[#This Row],[sheet]],Prg!$A$7:$J$31,10,FALSE)="","",VLOOKUP(Table1[[#This Row],[sheet]],Prg!$A$7:$J$31,10,FALSE)*1)</f>
        <v/>
      </c>
      <c r="AF3738" s="72">
        <f>VLOOKUP(Table1[[#This Row],[sheet]],Prg!$A$7:$J$31,5,FALSE)</f>
        <v>0</v>
      </c>
      <c r="AG3738" s="72">
        <f>ROW()</f>
        <v>3738</v>
      </c>
    </row>
    <row r="3739" spans="24:33" hidden="1" x14ac:dyDescent="0.3">
      <c r="X3739" s="66">
        <v>21</v>
      </c>
      <c r="Y3739" s="66" t="s">
        <v>498</v>
      </c>
      <c r="Z3739" s="66" t="s">
        <v>466</v>
      </c>
      <c r="AA3739" s="66" t="str">
        <f>IF(OR(VLOOKUP(Table1[[#This Row],[sheet]],Prg!$A$7:$F$31,6,FALSE)=Prg!$O$2,VLOOKUP(Table1[[#This Row],[sheet]],Prg!$A$7:$F$31,6,FALSE)=Prg!$O$3),"Yes","No")</f>
        <v>No</v>
      </c>
      <c r="AB3739" s="66">
        <v>2026</v>
      </c>
      <c r="AC3739" s="72">
        <v>19</v>
      </c>
      <c r="AD3739" s="66">
        <f ca="1">IF(ISERROR(VLOOKUP(Table1[[#This Row],[item]],INDIRECT("'"&amp;Table1[[#This Row],[sheet]]&amp;"'!$A$8:$T$42"),Table1[[#This Row],[r]],FALSE)),"",VLOOKUP(Table1[[#This Row],[item]],INDIRECT("'"&amp;Table1[[#This Row],[sheet]]&amp;"'!$A$8:$T$42"),Table1[[#This Row],[r]],FALSE))</f>
        <v>0</v>
      </c>
      <c r="AE3739" s="72" t="str">
        <f>IF(VLOOKUP(Table1[[#This Row],[sheet]],Prg!$A$7:$J$31,10,FALSE)="","",VLOOKUP(Table1[[#This Row],[sheet]],Prg!$A$7:$J$31,10,FALSE)*1)</f>
        <v/>
      </c>
      <c r="AF3739" s="72">
        <f>VLOOKUP(Table1[[#This Row],[sheet]],Prg!$A$7:$J$31,5,FALSE)</f>
        <v>0</v>
      </c>
      <c r="AG3739" s="72">
        <f>ROW()</f>
        <v>3739</v>
      </c>
    </row>
    <row r="3740" spans="24:33" hidden="1" x14ac:dyDescent="0.3">
      <c r="X3740" s="66">
        <v>21</v>
      </c>
      <c r="Y3740" s="66" t="s">
        <v>499</v>
      </c>
      <c r="Z3740" s="66" t="s">
        <v>21</v>
      </c>
      <c r="AA3740" s="66" t="str">
        <f>IF(OR(VLOOKUP(Table1[[#This Row],[sheet]],Prg!$A$7:$F$31,6,FALSE)=Prg!$O$2,VLOOKUP(Table1[[#This Row],[sheet]],Prg!$A$7:$F$31,6,FALSE)=Prg!$O$3),"Yes","No")</f>
        <v>No</v>
      </c>
      <c r="AB3740" s="66">
        <v>2026</v>
      </c>
      <c r="AC3740" s="72">
        <v>19</v>
      </c>
      <c r="AD3740" s="66">
        <f ca="1">IF(ISERROR(VLOOKUP(Table1[[#This Row],[item]],INDIRECT("'"&amp;Table1[[#This Row],[sheet]]&amp;"'!$A$8:$T$42"),Table1[[#This Row],[r]],FALSE)),"",VLOOKUP(Table1[[#This Row],[item]],INDIRECT("'"&amp;Table1[[#This Row],[sheet]]&amp;"'!$A$8:$T$42"),Table1[[#This Row],[r]],FALSE))</f>
        <v>0</v>
      </c>
      <c r="AE3740" s="72" t="str">
        <f>IF(VLOOKUP(Table1[[#This Row],[sheet]],Prg!$A$7:$J$31,10,FALSE)="","",VLOOKUP(Table1[[#This Row],[sheet]],Prg!$A$7:$J$31,10,FALSE)*1)</f>
        <v/>
      </c>
      <c r="AF3740" s="72">
        <f>VLOOKUP(Table1[[#This Row],[sheet]],Prg!$A$7:$J$31,5,FALSE)</f>
        <v>0</v>
      </c>
      <c r="AG3740" s="72">
        <f>ROW()</f>
        <v>3740</v>
      </c>
    </row>
    <row r="3741" spans="24:33" hidden="1" x14ac:dyDescent="0.3">
      <c r="X3741" s="66">
        <v>21</v>
      </c>
      <c r="Y3741" s="66" t="s">
        <v>500</v>
      </c>
      <c r="Z3741" s="66" t="s">
        <v>22</v>
      </c>
      <c r="AA3741" s="66" t="str">
        <f>IF(OR(VLOOKUP(Table1[[#This Row],[sheet]],Prg!$A$7:$F$31,6,FALSE)=Prg!$O$2,VLOOKUP(Table1[[#This Row],[sheet]],Prg!$A$7:$F$31,6,FALSE)=Prg!$O$3),"Yes","No")</f>
        <v>No</v>
      </c>
      <c r="AB3741" s="66">
        <v>2026</v>
      </c>
      <c r="AC3741" s="72">
        <v>19</v>
      </c>
      <c r="AD3741" s="66">
        <f ca="1">IF(ISERROR(VLOOKUP(Table1[[#This Row],[item]],INDIRECT("'"&amp;Table1[[#This Row],[sheet]]&amp;"'!$A$8:$T$42"),Table1[[#This Row],[r]],FALSE)),"",VLOOKUP(Table1[[#This Row],[item]],INDIRECT("'"&amp;Table1[[#This Row],[sheet]]&amp;"'!$A$8:$T$42"),Table1[[#This Row],[r]],FALSE))</f>
        <v>0</v>
      </c>
      <c r="AE3741" s="72" t="str">
        <f>IF(VLOOKUP(Table1[[#This Row],[sheet]],Prg!$A$7:$J$31,10,FALSE)="","",VLOOKUP(Table1[[#This Row],[sheet]],Prg!$A$7:$J$31,10,FALSE)*1)</f>
        <v/>
      </c>
      <c r="AF3741" s="72">
        <f>VLOOKUP(Table1[[#This Row],[sheet]],Prg!$A$7:$J$31,5,FALSE)</f>
        <v>0</v>
      </c>
      <c r="AG3741" s="72">
        <f>ROW()</f>
        <v>3741</v>
      </c>
    </row>
    <row r="3742" spans="24:33" hidden="1" x14ac:dyDescent="0.3">
      <c r="X3742" s="66">
        <v>21</v>
      </c>
      <c r="Y3742" s="66" t="s">
        <v>501</v>
      </c>
      <c r="Z3742" s="66" t="s">
        <v>23</v>
      </c>
      <c r="AA3742" s="66" t="str">
        <f>IF(OR(VLOOKUP(Table1[[#This Row],[sheet]],Prg!$A$7:$F$31,6,FALSE)=Prg!$O$2,VLOOKUP(Table1[[#This Row],[sheet]],Prg!$A$7:$F$31,6,FALSE)=Prg!$O$3),"Yes","No")</f>
        <v>No</v>
      </c>
      <c r="AB3742" s="66">
        <v>2026</v>
      </c>
      <c r="AC3742" s="72">
        <v>19</v>
      </c>
      <c r="AD3742" s="66">
        <f ca="1">IF(ISERROR(VLOOKUP(Table1[[#This Row],[item]],INDIRECT("'"&amp;Table1[[#This Row],[sheet]]&amp;"'!$A$8:$T$42"),Table1[[#This Row],[r]],FALSE)),"",VLOOKUP(Table1[[#This Row],[item]],INDIRECT("'"&amp;Table1[[#This Row],[sheet]]&amp;"'!$A$8:$T$42"),Table1[[#This Row],[r]],FALSE))</f>
        <v>0</v>
      </c>
      <c r="AE3742" s="72" t="str">
        <f>IF(VLOOKUP(Table1[[#This Row],[sheet]],Prg!$A$7:$J$31,10,FALSE)="","",VLOOKUP(Table1[[#This Row],[sheet]],Prg!$A$7:$J$31,10,FALSE)*1)</f>
        <v/>
      </c>
      <c r="AF3742" s="72">
        <f>VLOOKUP(Table1[[#This Row],[sheet]],Prg!$A$7:$J$31,5,FALSE)</f>
        <v>0</v>
      </c>
      <c r="AG3742" s="72">
        <f>ROW()</f>
        <v>3742</v>
      </c>
    </row>
    <row r="3743" spans="24:33" hidden="1" x14ac:dyDescent="0.3">
      <c r="X3743" s="66">
        <v>21</v>
      </c>
      <c r="Y3743" s="66" t="s">
        <v>502</v>
      </c>
      <c r="Z3743" s="66" t="s">
        <v>467</v>
      </c>
      <c r="AA3743" s="66" t="str">
        <f>IF(OR(VLOOKUP(Table1[[#This Row],[sheet]],Prg!$A$7:$F$31,6,FALSE)=Prg!$O$2,VLOOKUP(Table1[[#This Row],[sheet]],Prg!$A$7:$F$31,6,FALSE)=Prg!$O$3),"Yes","No")</f>
        <v>No</v>
      </c>
      <c r="AB3743" s="66">
        <v>2026</v>
      </c>
      <c r="AC3743" s="72">
        <v>19</v>
      </c>
      <c r="AD3743" s="66">
        <f ca="1">IF(ISERROR(VLOOKUP(Table1[[#This Row],[item]],INDIRECT("'"&amp;Table1[[#This Row],[sheet]]&amp;"'!$A$8:$T$42"),Table1[[#This Row],[r]],FALSE)),"",VLOOKUP(Table1[[#This Row],[item]],INDIRECT("'"&amp;Table1[[#This Row],[sheet]]&amp;"'!$A$8:$T$42"),Table1[[#This Row],[r]],FALSE))</f>
        <v>0</v>
      </c>
      <c r="AE3743" s="72" t="str">
        <f>IF(VLOOKUP(Table1[[#This Row],[sheet]],Prg!$A$7:$J$31,10,FALSE)="","",VLOOKUP(Table1[[#This Row],[sheet]],Prg!$A$7:$J$31,10,FALSE)*1)</f>
        <v/>
      </c>
      <c r="AF3743" s="72">
        <f>VLOOKUP(Table1[[#This Row],[sheet]],Prg!$A$7:$J$31,5,FALSE)</f>
        <v>0</v>
      </c>
      <c r="AG3743" s="72">
        <f>ROW()</f>
        <v>3743</v>
      </c>
    </row>
    <row r="3744" spans="24:33" hidden="1" x14ac:dyDescent="0.3">
      <c r="X3744" s="66">
        <v>21</v>
      </c>
      <c r="Y3744" s="66" t="s">
        <v>473</v>
      </c>
      <c r="Z3744" s="66" t="s">
        <v>1</v>
      </c>
      <c r="AA3744" s="66" t="str">
        <f>IF(OR(VLOOKUP(Table1[[#This Row],[sheet]],Prg!$A$7:$F$31,6,FALSE)=Prg!$O$2,VLOOKUP(Table1[[#This Row],[sheet]],Prg!$A$7:$F$31,6,FALSE)=Prg!$O$3),"Yes","No")</f>
        <v>No</v>
      </c>
      <c r="AB3744" s="66">
        <v>2026</v>
      </c>
      <c r="AC3744" s="72">
        <v>19</v>
      </c>
      <c r="AD3744" s="66">
        <f ca="1">IF(ISERROR(VLOOKUP(Table1[[#This Row],[item]],INDIRECT("'"&amp;Table1[[#This Row],[sheet]]&amp;"'!$A$8:$T$42"),Table1[[#This Row],[r]],FALSE)),"",VLOOKUP(Table1[[#This Row],[item]],INDIRECT("'"&amp;Table1[[#This Row],[sheet]]&amp;"'!$A$8:$T$42"),Table1[[#This Row],[r]],FALSE))</f>
        <v>0</v>
      </c>
      <c r="AE3744" s="72" t="str">
        <f>IF(VLOOKUP(Table1[[#This Row],[sheet]],Prg!$A$7:$J$31,10,FALSE)="","",VLOOKUP(Table1[[#This Row],[sheet]],Prg!$A$7:$J$31,10,FALSE)*1)</f>
        <v/>
      </c>
      <c r="AF3744" s="72">
        <f>VLOOKUP(Table1[[#This Row],[sheet]],Prg!$A$7:$J$31,5,FALSE)</f>
        <v>0</v>
      </c>
      <c r="AG3744" s="72">
        <f>ROW()</f>
        <v>3744</v>
      </c>
    </row>
    <row r="3745" spans="24:33" hidden="1" x14ac:dyDescent="0.3">
      <c r="X3745" s="66">
        <v>21</v>
      </c>
      <c r="Y3745" s="66" t="s">
        <v>474</v>
      </c>
      <c r="Z3745" s="66" t="s">
        <v>24</v>
      </c>
      <c r="AA3745" s="66" t="str">
        <f>IF(OR(VLOOKUP(Table1[[#This Row],[sheet]],Prg!$A$7:$F$31,6,FALSE)=Prg!$O$2,VLOOKUP(Table1[[#This Row],[sheet]],Prg!$A$7:$F$31,6,FALSE)=Prg!$O$3),"Yes","No")</f>
        <v>No</v>
      </c>
      <c r="AB3745" s="66">
        <v>2026</v>
      </c>
      <c r="AC3745" s="72">
        <v>19</v>
      </c>
      <c r="AD3745" s="66">
        <f ca="1">IF(ISERROR(VLOOKUP(Table1[[#This Row],[item]],INDIRECT("'"&amp;Table1[[#This Row],[sheet]]&amp;"'!$A$8:$T$42"),Table1[[#This Row],[r]],FALSE)),"",VLOOKUP(Table1[[#This Row],[item]],INDIRECT("'"&amp;Table1[[#This Row],[sheet]]&amp;"'!$A$8:$T$42"),Table1[[#This Row],[r]],FALSE))</f>
        <v>0</v>
      </c>
      <c r="AE3745" s="72" t="str">
        <f>IF(VLOOKUP(Table1[[#This Row],[sheet]],Prg!$A$7:$J$31,10,FALSE)="","",VLOOKUP(Table1[[#This Row],[sheet]],Prg!$A$7:$J$31,10,FALSE)*1)</f>
        <v/>
      </c>
      <c r="AF3745" s="72">
        <f>VLOOKUP(Table1[[#This Row],[sheet]],Prg!$A$7:$J$31,5,FALSE)</f>
        <v>0</v>
      </c>
      <c r="AG3745" s="72">
        <f>ROW()</f>
        <v>3745</v>
      </c>
    </row>
    <row r="3746" spans="24:33" hidden="1" x14ac:dyDescent="0.3">
      <c r="X3746" s="66">
        <v>21</v>
      </c>
      <c r="Y3746" s="66" t="s">
        <v>477</v>
      </c>
      <c r="Z3746" s="66" t="s">
        <v>25</v>
      </c>
      <c r="AA3746" s="66" t="str">
        <f>IF(OR(VLOOKUP(Table1[[#This Row],[sheet]],Prg!$A$7:$F$31,6,FALSE)=Prg!$O$2,VLOOKUP(Table1[[#This Row],[sheet]],Prg!$A$7:$F$31,6,FALSE)=Prg!$O$3),"Yes","No")</f>
        <v>No</v>
      </c>
      <c r="AB3746" s="66">
        <v>2026</v>
      </c>
      <c r="AC3746" s="72">
        <v>19</v>
      </c>
      <c r="AD3746" s="66">
        <f ca="1">IF(ISERROR(VLOOKUP(Table1[[#This Row],[item]],INDIRECT("'"&amp;Table1[[#This Row],[sheet]]&amp;"'!$A$8:$T$42"),Table1[[#This Row],[r]],FALSE)),"",VLOOKUP(Table1[[#This Row],[item]],INDIRECT("'"&amp;Table1[[#This Row],[sheet]]&amp;"'!$A$8:$T$42"),Table1[[#This Row],[r]],FALSE))</f>
        <v>0</v>
      </c>
      <c r="AE3746" s="72" t="str">
        <f>IF(VLOOKUP(Table1[[#This Row],[sheet]],Prg!$A$7:$J$31,10,FALSE)="","",VLOOKUP(Table1[[#This Row],[sheet]],Prg!$A$7:$J$31,10,FALSE)*1)</f>
        <v/>
      </c>
      <c r="AF3746" s="72">
        <f>VLOOKUP(Table1[[#This Row],[sheet]],Prg!$A$7:$J$31,5,FALSE)</f>
        <v>0</v>
      </c>
      <c r="AG3746" s="72">
        <f>ROW()</f>
        <v>3746</v>
      </c>
    </row>
    <row r="3747" spans="24:33" hidden="1" x14ac:dyDescent="0.3">
      <c r="X3747" s="66">
        <v>21</v>
      </c>
      <c r="Y3747" s="66" t="s">
        <v>478</v>
      </c>
      <c r="Z3747" s="66" t="s">
        <v>26</v>
      </c>
      <c r="AA3747" s="66" t="str">
        <f>IF(OR(VLOOKUP(Table1[[#This Row],[sheet]],Prg!$A$7:$F$31,6,FALSE)=Prg!$O$2,VLOOKUP(Table1[[#This Row],[sheet]],Prg!$A$7:$F$31,6,FALSE)=Prg!$O$3),"Yes","No")</f>
        <v>No</v>
      </c>
      <c r="AB3747" s="66">
        <v>2026</v>
      </c>
      <c r="AC3747" s="72">
        <v>19</v>
      </c>
      <c r="AD3747" s="66">
        <f ca="1">IF(ISERROR(VLOOKUP(Table1[[#This Row],[item]],INDIRECT("'"&amp;Table1[[#This Row],[sheet]]&amp;"'!$A$8:$T$42"),Table1[[#This Row],[r]],FALSE)),"",VLOOKUP(Table1[[#This Row],[item]],INDIRECT("'"&amp;Table1[[#This Row],[sheet]]&amp;"'!$A$8:$T$42"),Table1[[#This Row],[r]],FALSE))</f>
        <v>0</v>
      </c>
      <c r="AE3747" s="72" t="str">
        <f>IF(VLOOKUP(Table1[[#This Row],[sheet]],Prg!$A$7:$J$31,10,FALSE)="","",VLOOKUP(Table1[[#This Row],[sheet]],Prg!$A$7:$J$31,10,FALSE)*1)</f>
        <v/>
      </c>
      <c r="AF3747" s="72">
        <f>VLOOKUP(Table1[[#This Row],[sheet]],Prg!$A$7:$J$31,5,FALSE)</f>
        <v>0</v>
      </c>
      <c r="AG3747" s="72">
        <f>ROW()</f>
        <v>3747</v>
      </c>
    </row>
    <row r="3748" spans="24:33" hidden="1" x14ac:dyDescent="0.3">
      <c r="X3748" s="66">
        <v>21</v>
      </c>
      <c r="Y3748" s="66" t="s">
        <v>479</v>
      </c>
      <c r="Z3748" s="66" t="s">
        <v>27</v>
      </c>
      <c r="AA3748" s="66" t="str">
        <f>IF(OR(VLOOKUP(Table1[[#This Row],[sheet]],Prg!$A$7:$F$31,6,FALSE)=Prg!$O$2,VLOOKUP(Table1[[#This Row],[sheet]],Prg!$A$7:$F$31,6,FALSE)=Prg!$O$3),"Yes","No")</f>
        <v>No</v>
      </c>
      <c r="AB3748" s="66">
        <v>2026</v>
      </c>
      <c r="AC3748" s="72">
        <v>19</v>
      </c>
      <c r="AD3748" s="66">
        <f ca="1">IF(ISERROR(VLOOKUP(Table1[[#This Row],[item]],INDIRECT("'"&amp;Table1[[#This Row],[sheet]]&amp;"'!$A$8:$T$42"),Table1[[#This Row],[r]],FALSE)),"",VLOOKUP(Table1[[#This Row],[item]],INDIRECT("'"&amp;Table1[[#This Row],[sheet]]&amp;"'!$A$8:$T$42"),Table1[[#This Row],[r]],FALSE))</f>
        <v>0</v>
      </c>
      <c r="AE3748" s="72" t="str">
        <f>IF(VLOOKUP(Table1[[#This Row],[sheet]],Prg!$A$7:$J$31,10,FALSE)="","",VLOOKUP(Table1[[#This Row],[sheet]],Prg!$A$7:$J$31,10,FALSE)*1)</f>
        <v/>
      </c>
      <c r="AF3748" s="72">
        <f>VLOOKUP(Table1[[#This Row],[sheet]],Prg!$A$7:$J$31,5,FALSE)</f>
        <v>0</v>
      </c>
      <c r="AG3748" s="72">
        <f>ROW()</f>
        <v>3748</v>
      </c>
    </row>
    <row r="3749" spans="24:33" hidden="1" x14ac:dyDescent="0.3">
      <c r="X3749" s="66">
        <v>21</v>
      </c>
      <c r="Y3749" s="66" t="s">
        <v>475</v>
      </c>
      <c r="Z3749" s="66" t="s">
        <v>28</v>
      </c>
      <c r="AA3749" s="66" t="str">
        <f>IF(OR(VLOOKUP(Table1[[#This Row],[sheet]],Prg!$A$7:$F$31,6,FALSE)=Prg!$O$2,VLOOKUP(Table1[[#This Row],[sheet]],Prg!$A$7:$F$31,6,FALSE)=Prg!$O$3),"Yes","No")</f>
        <v>No</v>
      </c>
      <c r="AB3749" s="66">
        <v>2026</v>
      </c>
      <c r="AC3749" s="72">
        <v>19</v>
      </c>
      <c r="AD3749" s="66">
        <f ca="1">IF(ISERROR(VLOOKUP(Table1[[#This Row],[item]],INDIRECT("'"&amp;Table1[[#This Row],[sheet]]&amp;"'!$A$8:$T$42"),Table1[[#This Row],[r]],FALSE)),"",VLOOKUP(Table1[[#This Row],[item]],INDIRECT("'"&amp;Table1[[#This Row],[sheet]]&amp;"'!$A$8:$T$42"),Table1[[#This Row],[r]],FALSE))</f>
        <v>0</v>
      </c>
      <c r="AE3749" s="72" t="str">
        <f>IF(VLOOKUP(Table1[[#This Row],[sheet]],Prg!$A$7:$J$31,10,FALSE)="","",VLOOKUP(Table1[[#This Row],[sheet]],Prg!$A$7:$J$31,10,FALSE)*1)</f>
        <v/>
      </c>
      <c r="AF3749" s="72">
        <f>VLOOKUP(Table1[[#This Row],[sheet]],Prg!$A$7:$J$31,5,FALSE)</f>
        <v>0</v>
      </c>
      <c r="AG3749" s="72">
        <f>ROW()</f>
        <v>3749</v>
      </c>
    </row>
    <row r="3750" spans="24:33" hidden="1" x14ac:dyDescent="0.3">
      <c r="X3750" s="66">
        <v>21</v>
      </c>
      <c r="Y3750" s="66" t="s">
        <v>480</v>
      </c>
      <c r="Z3750" s="66" t="s">
        <v>29</v>
      </c>
      <c r="AA3750" s="66" t="str">
        <f>IF(OR(VLOOKUP(Table1[[#This Row],[sheet]],Prg!$A$7:$F$31,6,FALSE)=Prg!$O$2,VLOOKUP(Table1[[#This Row],[sheet]],Prg!$A$7:$F$31,6,FALSE)=Prg!$O$3),"Yes","No")</f>
        <v>No</v>
      </c>
      <c r="AB3750" s="66">
        <v>2026</v>
      </c>
      <c r="AC3750" s="72">
        <v>19</v>
      </c>
      <c r="AD3750" s="66">
        <f ca="1">IF(ISERROR(VLOOKUP(Table1[[#This Row],[item]],INDIRECT("'"&amp;Table1[[#This Row],[sheet]]&amp;"'!$A$8:$T$42"),Table1[[#This Row],[r]],FALSE)),"",VLOOKUP(Table1[[#This Row],[item]],INDIRECT("'"&amp;Table1[[#This Row],[sheet]]&amp;"'!$A$8:$T$42"),Table1[[#This Row],[r]],FALSE))</f>
        <v>0</v>
      </c>
      <c r="AE3750" s="72" t="str">
        <f>IF(VLOOKUP(Table1[[#This Row],[sheet]],Prg!$A$7:$J$31,10,FALSE)="","",VLOOKUP(Table1[[#This Row],[sheet]],Prg!$A$7:$J$31,10,FALSE)*1)</f>
        <v/>
      </c>
      <c r="AF3750" s="72">
        <f>VLOOKUP(Table1[[#This Row],[sheet]],Prg!$A$7:$J$31,5,FALSE)</f>
        <v>0</v>
      </c>
      <c r="AG3750" s="72">
        <f>ROW()</f>
        <v>3750</v>
      </c>
    </row>
    <row r="3751" spans="24:33" hidden="1" x14ac:dyDescent="0.3">
      <c r="X3751" s="66">
        <v>21</v>
      </c>
      <c r="Y3751" s="66" t="s">
        <v>481</v>
      </c>
      <c r="Z3751" s="66" t="s">
        <v>30</v>
      </c>
      <c r="AA3751" s="66" t="str">
        <f>IF(OR(VLOOKUP(Table1[[#This Row],[sheet]],Prg!$A$7:$F$31,6,FALSE)=Prg!$O$2,VLOOKUP(Table1[[#This Row],[sheet]],Prg!$A$7:$F$31,6,FALSE)=Prg!$O$3),"Yes","No")</f>
        <v>No</v>
      </c>
      <c r="AB3751" s="66">
        <v>2026</v>
      </c>
      <c r="AC3751" s="72">
        <v>19</v>
      </c>
      <c r="AD3751" s="66">
        <f ca="1">IF(ISERROR(VLOOKUP(Table1[[#This Row],[item]],INDIRECT("'"&amp;Table1[[#This Row],[sheet]]&amp;"'!$A$8:$T$42"),Table1[[#This Row],[r]],FALSE)),"",VLOOKUP(Table1[[#This Row],[item]],INDIRECT("'"&amp;Table1[[#This Row],[sheet]]&amp;"'!$A$8:$T$42"),Table1[[#This Row],[r]],FALSE))</f>
        <v>0</v>
      </c>
      <c r="AE3751" s="72" t="str">
        <f>IF(VLOOKUP(Table1[[#This Row],[sheet]],Prg!$A$7:$J$31,10,FALSE)="","",VLOOKUP(Table1[[#This Row],[sheet]],Prg!$A$7:$J$31,10,FALSE)*1)</f>
        <v/>
      </c>
      <c r="AF3751" s="72">
        <f>VLOOKUP(Table1[[#This Row],[sheet]],Prg!$A$7:$J$31,5,FALSE)</f>
        <v>0</v>
      </c>
      <c r="AG3751" s="72">
        <f>ROW()</f>
        <v>3751</v>
      </c>
    </row>
    <row r="3752" spans="24:33" hidden="1" x14ac:dyDescent="0.3">
      <c r="X3752" s="66">
        <v>21</v>
      </c>
      <c r="Y3752" s="66" t="s">
        <v>482</v>
      </c>
      <c r="Z3752" s="66" t="s">
        <v>27</v>
      </c>
      <c r="AA3752" s="66" t="str">
        <f>IF(OR(VLOOKUP(Table1[[#This Row],[sheet]],Prg!$A$7:$F$31,6,FALSE)=Prg!$O$2,VLOOKUP(Table1[[#This Row],[sheet]],Prg!$A$7:$F$31,6,FALSE)=Prg!$O$3),"Yes","No")</f>
        <v>No</v>
      </c>
      <c r="AB3752" s="66">
        <v>2026</v>
      </c>
      <c r="AC3752" s="72">
        <v>19</v>
      </c>
      <c r="AD3752" s="66">
        <f ca="1">IF(ISERROR(VLOOKUP(Table1[[#This Row],[item]],INDIRECT("'"&amp;Table1[[#This Row],[sheet]]&amp;"'!$A$8:$T$42"),Table1[[#This Row],[r]],FALSE)),"",VLOOKUP(Table1[[#This Row],[item]],INDIRECT("'"&amp;Table1[[#This Row],[sheet]]&amp;"'!$A$8:$T$42"),Table1[[#This Row],[r]],FALSE))</f>
        <v>0</v>
      </c>
      <c r="AE3752" s="72" t="str">
        <f>IF(VLOOKUP(Table1[[#This Row],[sheet]],Prg!$A$7:$J$31,10,FALSE)="","",VLOOKUP(Table1[[#This Row],[sheet]],Prg!$A$7:$J$31,10,FALSE)*1)</f>
        <v/>
      </c>
      <c r="AF3752" s="72">
        <f>VLOOKUP(Table1[[#This Row],[sheet]],Prg!$A$7:$J$31,5,FALSE)</f>
        <v>0</v>
      </c>
      <c r="AG3752" s="72">
        <f>ROW()</f>
        <v>3752</v>
      </c>
    </row>
    <row r="3753" spans="24:33" hidden="1" x14ac:dyDescent="0.3">
      <c r="X3753" s="66">
        <v>21</v>
      </c>
      <c r="Y3753" s="66" t="s">
        <v>476</v>
      </c>
      <c r="Z3753" s="66" t="s">
        <v>469</v>
      </c>
      <c r="AA3753" s="66" t="str">
        <f>IF(OR(VLOOKUP(Table1[[#This Row],[sheet]],Prg!$A$7:$F$31,6,FALSE)=Prg!$O$2,VLOOKUP(Table1[[#This Row],[sheet]],Prg!$A$7:$F$31,6,FALSE)=Prg!$O$3),"Yes","No")</f>
        <v>No</v>
      </c>
      <c r="AB3753" s="66">
        <v>2026</v>
      </c>
      <c r="AC3753" s="72">
        <v>19</v>
      </c>
      <c r="AD3753" s="66">
        <f ca="1">IF(ISERROR(VLOOKUP(Table1[[#This Row],[item]],INDIRECT("'"&amp;Table1[[#This Row],[sheet]]&amp;"'!$A$8:$T$42"),Table1[[#This Row],[r]],FALSE)),"",VLOOKUP(Table1[[#This Row],[item]],INDIRECT("'"&amp;Table1[[#This Row],[sheet]]&amp;"'!$A$8:$T$42"),Table1[[#This Row],[r]],FALSE))</f>
        <v>0</v>
      </c>
      <c r="AE3753" s="72" t="str">
        <f>IF(VLOOKUP(Table1[[#This Row],[sheet]],Prg!$A$7:$J$31,10,FALSE)="","",VLOOKUP(Table1[[#This Row],[sheet]],Prg!$A$7:$J$31,10,FALSE)*1)</f>
        <v/>
      </c>
      <c r="AF3753" s="72">
        <f>VLOOKUP(Table1[[#This Row],[sheet]],Prg!$A$7:$J$31,5,FALSE)</f>
        <v>0</v>
      </c>
      <c r="AG3753" s="72">
        <f>ROW()</f>
        <v>3753</v>
      </c>
    </row>
    <row r="3754" spans="24:33" hidden="1" x14ac:dyDescent="0.3">
      <c r="X3754" s="66">
        <v>21</v>
      </c>
      <c r="Y3754" s="66" t="s">
        <v>483</v>
      </c>
      <c r="Z3754" s="66" t="s">
        <v>470</v>
      </c>
      <c r="AA3754" s="66" t="str">
        <f>IF(OR(VLOOKUP(Table1[[#This Row],[sheet]],Prg!$A$7:$F$31,6,FALSE)=Prg!$O$2,VLOOKUP(Table1[[#This Row],[sheet]],Prg!$A$7:$F$31,6,FALSE)=Prg!$O$3),"Yes","No")</f>
        <v>No</v>
      </c>
      <c r="AB3754" s="66">
        <v>2026</v>
      </c>
      <c r="AC3754" s="72">
        <v>19</v>
      </c>
      <c r="AD3754" s="66">
        <f ca="1">IF(ISERROR(VLOOKUP(Table1[[#This Row],[item]],INDIRECT("'"&amp;Table1[[#This Row],[sheet]]&amp;"'!$A$8:$T$42"),Table1[[#This Row],[r]],FALSE)),"",VLOOKUP(Table1[[#This Row],[item]],INDIRECT("'"&amp;Table1[[#This Row],[sheet]]&amp;"'!$A$8:$T$42"),Table1[[#This Row],[r]],FALSE))</f>
        <v>0</v>
      </c>
      <c r="AE3754" s="72" t="str">
        <f>IF(VLOOKUP(Table1[[#This Row],[sheet]],Prg!$A$7:$J$31,10,FALSE)="","",VLOOKUP(Table1[[#This Row],[sheet]],Prg!$A$7:$J$31,10,FALSE)*1)</f>
        <v/>
      </c>
      <c r="AF3754" s="72">
        <f>VLOOKUP(Table1[[#This Row],[sheet]],Prg!$A$7:$J$31,5,FALSE)</f>
        <v>0</v>
      </c>
      <c r="AG3754" s="72">
        <f>ROW()</f>
        <v>3754</v>
      </c>
    </row>
    <row r="3755" spans="24:33" hidden="1" x14ac:dyDescent="0.3">
      <c r="X3755" s="66">
        <v>21</v>
      </c>
      <c r="Y3755" s="66" t="s">
        <v>484</v>
      </c>
      <c r="Z3755" s="66" t="s">
        <v>471</v>
      </c>
      <c r="AA3755" s="66" t="str">
        <f>IF(OR(VLOOKUP(Table1[[#This Row],[sheet]],Prg!$A$7:$F$31,6,FALSE)=Prg!$O$2,VLOOKUP(Table1[[#This Row],[sheet]],Prg!$A$7:$F$31,6,FALSE)=Prg!$O$3),"Yes","No")</f>
        <v>No</v>
      </c>
      <c r="AB3755" s="66">
        <v>2026</v>
      </c>
      <c r="AC3755" s="72">
        <v>19</v>
      </c>
      <c r="AD3755" s="66">
        <f ca="1">IF(ISERROR(VLOOKUP(Table1[[#This Row],[item]],INDIRECT("'"&amp;Table1[[#This Row],[sheet]]&amp;"'!$A$8:$T$42"),Table1[[#This Row],[r]],FALSE)),"",VLOOKUP(Table1[[#This Row],[item]],INDIRECT("'"&amp;Table1[[#This Row],[sheet]]&amp;"'!$A$8:$T$42"),Table1[[#This Row],[r]],FALSE))</f>
        <v>0</v>
      </c>
      <c r="AE3755" s="72" t="str">
        <f>IF(VLOOKUP(Table1[[#This Row],[sheet]],Prg!$A$7:$J$31,10,FALSE)="","",VLOOKUP(Table1[[#This Row],[sheet]],Prg!$A$7:$J$31,10,FALSE)*1)</f>
        <v/>
      </c>
      <c r="AF3755" s="72">
        <f>VLOOKUP(Table1[[#This Row],[sheet]],Prg!$A$7:$J$31,5,FALSE)</f>
        <v>0</v>
      </c>
      <c r="AG3755" s="72">
        <f>ROW()</f>
        <v>3755</v>
      </c>
    </row>
    <row r="3756" spans="24:33" hidden="1" x14ac:dyDescent="0.3">
      <c r="X3756" s="66">
        <v>21</v>
      </c>
      <c r="Y3756" s="66" t="s">
        <v>485</v>
      </c>
      <c r="Z3756" s="66" t="s">
        <v>472</v>
      </c>
      <c r="AA3756" s="66" t="str">
        <f>IF(OR(VLOOKUP(Table1[[#This Row],[sheet]],Prg!$A$7:$F$31,6,FALSE)=Prg!$O$2,VLOOKUP(Table1[[#This Row],[sheet]],Prg!$A$7:$F$31,6,FALSE)=Prg!$O$3),"Yes","No")</f>
        <v>No</v>
      </c>
      <c r="AB3756" s="66">
        <v>2026</v>
      </c>
      <c r="AC3756" s="72">
        <v>19</v>
      </c>
      <c r="AD3756" s="66">
        <f ca="1">IF(ISERROR(VLOOKUP(Table1[[#This Row],[item]],INDIRECT("'"&amp;Table1[[#This Row],[sheet]]&amp;"'!$A$8:$T$42"),Table1[[#This Row],[r]],FALSE)),"",VLOOKUP(Table1[[#This Row],[item]],INDIRECT("'"&amp;Table1[[#This Row],[sheet]]&amp;"'!$A$8:$T$42"),Table1[[#This Row],[r]],FALSE))</f>
        <v>0</v>
      </c>
      <c r="AE3756" s="72" t="str">
        <f>IF(VLOOKUP(Table1[[#This Row],[sheet]],Prg!$A$7:$J$31,10,FALSE)="","",VLOOKUP(Table1[[#This Row],[sheet]],Prg!$A$7:$J$31,10,FALSE)*1)</f>
        <v/>
      </c>
      <c r="AF3756" s="72">
        <f>VLOOKUP(Table1[[#This Row],[sheet]],Prg!$A$7:$J$31,5,FALSE)</f>
        <v>0</v>
      </c>
      <c r="AG3756" s="72">
        <f>ROW()</f>
        <v>3756</v>
      </c>
    </row>
    <row r="3757" spans="24:33" hidden="1" x14ac:dyDescent="0.3">
      <c r="X3757" s="66">
        <v>21</v>
      </c>
      <c r="Y3757" s="66" t="s">
        <v>486</v>
      </c>
      <c r="Z3757" s="66" t="s">
        <v>31</v>
      </c>
      <c r="AA3757" s="66" t="str">
        <f>IF(OR(VLOOKUP(Table1[[#This Row],[sheet]],Prg!$A$7:$F$31,6,FALSE)=Prg!$O$2,VLOOKUP(Table1[[#This Row],[sheet]],Prg!$A$7:$F$31,6,FALSE)=Prg!$O$3),"Yes","No")</f>
        <v>No</v>
      </c>
      <c r="AB3757" s="66">
        <v>2026</v>
      </c>
      <c r="AC3757" s="72">
        <v>19</v>
      </c>
      <c r="AD3757" s="66">
        <f ca="1">IF(ISERROR(VLOOKUP(Table1[[#This Row],[item]],INDIRECT("'"&amp;Table1[[#This Row],[sheet]]&amp;"'!$A$8:$T$42"),Table1[[#This Row],[r]],FALSE)),"",VLOOKUP(Table1[[#This Row],[item]],INDIRECT("'"&amp;Table1[[#This Row],[sheet]]&amp;"'!$A$8:$T$42"),Table1[[#This Row],[r]],FALSE))</f>
        <v>0</v>
      </c>
      <c r="AE3757" s="72" t="str">
        <f>IF(VLOOKUP(Table1[[#This Row],[sheet]],Prg!$A$7:$J$31,10,FALSE)="","",VLOOKUP(Table1[[#This Row],[sheet]],Prg!$A$7:$J$31,10,FALSE)*1)</f>
        <v/>
      </c>
      <c r="AF3757" s="72">
        <f>VLOOKUP(Table1[[#This Row],[sheet]],Prg!$A$7:$J$31,5,FALSE)</f>
        <v>0</v>
      </c>
      <c r="AG3757" s="72">
        <f>ROW()</f>
        <v>3757</v>
      </c>
    </row>
    <row r="3758" spans="24:33" hidden="1" x14ac:dyDescent="0.3">
      <c r="X3758" s="66">
        <v>21</v>
      </c>
      <c r="Y3758" s="70" t="s">
        <v>487</v>
      </c>
      <c r="Z3758" s="70" t="s">
        <v>12</v>
      </c>
      <c r="AA3758" s="70" t="str">
        <f>IF(OR(VLOOKUP(Table1[[#This Row],[sheet]],Prg!$A$7:$F$31,6,FALSE)=Prg!$O$2,VLOOKUP(Table1[[#This Row],[sheet]],Prg!$A$7:$F$31,6,FALSE)=Prg!$O$3),"Yes","No")</f>
        <v>No</v>
      </c>
      <c r="AB3758" s="70" t="s">
        <v>2</v>
      </c>
      <c r="AC3758" s="72">
        <v>20</v>
      </c>
      <c r="AD3758" s="66">
        <f ca="1">IF(ISERROR(VLOOKUP(Table1[[#This Row],[item]],INDIRECT("'"&amp;Table1[[#This Row],[sheet]]&amp;"'!$A$8:$T$42"),Table1[[#This Row],[r]],FALSE)),"",VLOOKUP(Table1[[#This Row],[item]],INDIRECT("'"&amp;Table1[[#This Row],[sheet]]&amp;"'!$A$8:$T$42"),Table1[[#This Row],[r]],FALSE))</f>
        <v>0</v>
      </c>
      <c r="AE3758" s="72" t="str">
        <f>IF(VLOOKUP(Table1[[#This Row],[sheet]],Prg!$A$7:$J$31,10,FALSE)="","",VLOOKUP(Table1[[#This Row],[sheet]],Prg!$A$7:$J$31,10,FALSE)*1)</f>
        <v/>
      </c>
      <c r="AF3758" s="72">
        <f>VLOOKUP(Table1[[#This Row],[sheet]],Prg!$A$7:$J$31,5,FALSE)</f>
        <v>0</v>
      </c>
      <c r="AG3758" s="72">
        <f>ROW()</f>
        <v>3758</v>
      </c>
    </row>
    <row r="3759" spans="24:33" hidden="1" x14ac:dyDescent="0.3">
      <c r="X3759" s="66">
        <v>21</v>
      </c>
      <c r="Y3759" s="66" t="s">
        <v>488</v>
      </c>
      <c r="Z3759" s="66" t="s">
        <v>13</v>
      </c>
      <c r="AA3759" s="66" t="str">
        <f>IF(OR(VLOOKUP(Table1[[#This Row],[sheet]],Prg!$A$7:$F$31,6,FALSE)=Prg!$O$2,VLOOKUP(Table1[[#This Row],[sheet]],Prg!$A$7:$F$31,6,FALSE)=Prg!$O$3),"Yes","No")</f>
        <v>No</v>
      </c>
      <c r="AB3759" s="66" t="s">
        <v>2</v>
      </c>
      <c r="AC3759" s="72">
        <v>20</v>
      </c>
      <c r="AD3759" s="66">
        <f ca="1">IF(ISERROR(VLOOKUP(Table1[[#This Row],[item]],INDIRECT("'"&amp;Table1[[#This Row],[sheet]]&amp;"'!$A$8:$T$42"),Table1[[#This Row],[r]],FALSE)),"",VLOOKUP(Table1[[#This Row],[item]],INDIRECT("'"&amp;Table1[[#This Row],[sheet]]&amp;"'!$A$8:$T$42"),Table1[[#This Row],[r]],FALSE))</f>
        <v>0</v>
      </c>
      <c r="AE3759" s="72" t="str">
        <f>IF(VLOOKUP(Table1[[#This Row],[sheet]],Prg!$A$7:$J$31,10,FALSE)="","",VLOOKUP(Table1[[#This Row],[sheet]],Prg!$A$7:$J$31,10,FALSE)*1)</f>
        <v/>
      </c>
      <c r="AF3759" s="72">
        <f>VLOOKUP(Table1[[#This Row],[sheet]],Prg!$A$7:$J$31,5,FALSE)</f>
        <v>0</v>
      </c>
      <c r="AG3759" s="72">
        <f>ROW()</f>
        <v>3759</v>
      </c>
    </row>
    <row r="3760" spans="24:33" hidden="1" x14ac:dyDescent="0.3">
      <c r="X3760" s="66">
        <v>21</v>
      </c>
      <c r="Y3760" s="66" t="s">
        <v>489</v>
      </c>
      <c r="Z3760" s="66" t="s">
        <v>14</v>
      </c>
      <c r="AA3760" s="66" t="str">
        <f>IF(OR(VLOOKUP(Table1[[#This Row],[sheet]],Prg!$A$7:$F$31,6,FALSE)=Prg!$O$2,VLOOKUP(Table1[[#This Row],[sheet]],Prg!$A$7:$F$31,6,FALSE)=Prg!$O$3),"Yes","No")</f>
        <v>No</v>
      </c>
      <c r="AB3760" s="66" t="s">
        <v>2</v>
      </c>
      <c r="AC3760" s="72">
        <v>20</v>
      </c>
      <c r="AD3760" s="66">
        <f ca="1">IF(ISERROR(VLOOKUP(Table1[[#This Row],[item]],INDIRECT("'"&amp;Table1[[#This Row],[sheet]]&amp;"'!$A$8:$T$42"),Table1[[#This Row],[r]],FALSE)),"",VLOOKUP(Table1[[#This Row],[item]],INDIRECT("'"&amp;Table1[[#This Row],[sheet]]&amp;"'!$A$8:$T$42"),Table1[[#This Row],[r]],FALSE))</f>
        <v>0</v>
      </c>
      <c r="AE3760" s="72" t="str">
        <f>IF(VLOOKUP(Table1[[#This Row],[sheet]],Prg!$A$7:$J$31,10,FALSE)="","",VLOOKUP(Table1[[#This Row],[sheet]],Prg!$A$7:$J$31,10,FALSE)*1)</f>
        <v/>
      </c>
      <c r="AF3760" s="72">
        <f>VLOOKUP(Table1[[#This Row],[sheet]],Prg!$A$7:$J$31,5,FALSE)</f>
        <v>0</v>
      </c>
      <c r="AG3760" s="72">
        <f>ROW()</f>
        <v>3760</v>
      </c>
    </row>
    <row r="3761" spans="24:33" hidden="1" x14ac:dyDescent="0.3">
      <c r="X3761" s="66">
        <v>21</v>
      </c>
      <c r="Y3761" s="66" t="s">
        <v>490</v>
      </c>
      <c r="Z3761" s="66" t="s">
        <v>464</v>
      </c>
      <c r="AA3761" s="66" t="str">
        <f>IF(OR(VLOOKUP(Table1[[#This Row],[sheet]],Prg!$A$7:$F$31,6,FALSE)=Prg!$O$2,VLOOKUP(Table1[[#This Row],[sheet]],Prg!$A$7:$F$31,6,FALSE)=Prg!$O$3),"Yes","No")</f>
        <v>No</v>
      </c>
      <c r="AB3761" s="66" t="s">
        <v>2</v>
      </c>
      <c r="AC3761" s="72">
        <v>20</v>
      </c>
      <c r="AD3761" s="66">
        <f ca="1">IF(ISERROR(VLOOKUP(Table1[[#This Row],[item]],INDIRECT("'"&amp;Table1[[#This Row],[sheet]]&amp;"'!$A$8:$T$42"),Table1[[#This Row],[r]],FALSE)),"",VLOOKUP(Table1[[#This Row],[item]],INDIRECT("'"&amp;Table1[[#This Row],[sheet]]&amp;"'!$A$8:$T$42"),Table1[[#This Row],[r]],FALSE))</f>
        <v>0</v>
      </c>
      <c r="AE3761" s="72" t="str">
        <f>IF(VLOOKUP(Table1[[#This Row],[sheet]],Prg!$A$7:$J$31,10,FALSE)="","",VLOOKUP(Table1[[#This Row],[sheet]],Prg!$A$7:$J$31,10,FALSE)*1)</f>
        <v/>
      </c>
      <c r="AF3761" s="72">
        <f>VLOOKUP(Table1[[#This Row],[sheet]],Prg!$A$7:$J$31,5,FALSE)</f>
        <v>0</v>
      </c>
      <c r="AG3761" s="72">
        <f>ROW()</f>
        <v>3761</v>
      </c>
    </row>
    <row r="3762" spans="24:33" hidden="1" x14ac:dyDescent="0.3">
      <c r="X3762" s="66">
        <v>21</v>
      </c>
      <c r="Y3762" s="66" t="s">
        <v>491</v>
      </c>
      <c r="Z3762" s="66" t="s">
        <v>15</v>
      </c>
      <c r="AA3762" s="66" t="str">
        <f>IF(OR(VLOOKUP(Table1[[#This Row],[sheet]],Prg!$A$7:$F$31,6,FALSE)=Prg!$O$2,VLOOKUP(Table1[[#This Row],[sheet]],Prg!$A$7:$F$31,6,FALSE)=Prg!$O$3),"Yes","No")</f>
        <v>No</v>
      </c>
      <c r="AB3762" s="66" t="s">
        <v>2</v>
      </c>
      <c r="AC3762" s="72">
        <v>20</v>
      </c>
      <c r="AD3762" s="66">
        <f ca="1">IF(ISERROR(VLOOKUP(Table1[[#This Row],[item]],INDIRECT("'"&amp;Table1[[#This Row],[sheet]]&amp;"'!$A$8:$T$42"),Table1[[#This Row],[r]],FALSE)),"",VLOOKUP(Table1[[#This Row],[item]],INDIRECT("'"&amp;Table1[[#This Row],[sheet]]&amp;"'!$A$8:$T$42"),Table1[[#This Row],[r]],FALSE))</f>
        <v>0</v>
      </c>
      <c r="AE3762" s="72" t="str">
        <f>IF(VLOOKUP(Table1[[#This Row],[sheet]],Prg!$A$7:$J$31,10,FALSE)="","",VLOOKUP(Table1[[#This Row],[sheet]],Prg!$A$7:$J$31,10,FALSE)*1)</f>
        <v/>
      </c>
      <c r="AF3762" s="72">
        <f>VLOOKUP(Table1[[#This Row],[sheet]],Prg!$A$7:$J$31,5,FALSE)</f>
        <v>0</v>
      </c>
      <c r="AG3762" s="72">
        <f>ROW()</f>
        <v>3762</v>
      </c>
    </row>
    <row r="3763" spans="24:33" hidden="1" x14ac:dyDescent="0.3">
      <c r="X3763" s="66">
        <v>21</v>
      </c>
      <c r="Y3763" s="66" t="s">
        <v>492</v>
      </c>
      <c r="Z3763" s="66" t="s">
        <v>16</v>
      </c>
      <c r="AA3763" s="66" t="str">
        <f>IF(OR(VLOOKUP(Table1[[#This Row],[sheet]],Prg!$A$7:$F$31,6,FALSE)=Prg!$O$2,VLOOKUP(Table1[[#This Row],[sheet]],Prg!$A$7:$F$31,6,FALSE)=Prg!$O$3),"Yes","No")</f>
        <v>No</v>
      </c>
      <c r="AB3763" s="66" t="s">
        <v>2</v>
      </c>
      <c r="AC3763" s="72">
        <v>20</v>
      </c>
      <c r="AD3763" s="66">
        <f ca="1">IF(ISERROR(VLOOKUP(Table1[[#This Row],[item]],INDIRECT("'"&amp;Table1[[#This Row],[sheet]]&amp;"'!$A$8:$T$42"),Table1[[#This Row],[r]],FALSE)),"",VLOOKUP(Table1[[#This Row],[item]],INDIRECT("'"&amp;Table1[[#This Row],[sheet]]&amp;"'!$A$8:$T$42"),Table1[[#This Row],[r]],FALSE))</f>
        <v>0</v>
      </c>
      <c r="AE3763" s="72" t="str">
        <f>IF(VLOOKUP(Table1[[#This Row],[sheet]],Prg!$A$7:$J$31,10,FALSE)="","",VLOOKUP(Table1[[#This Row],[sheet]],Prg!$A$7:$J$31,10,FALSE)*1)</f>
        <v/>
      </c>
      <c r="AF3763" s="72">
        <f>VLOOKUP(Table1[[#This Row],[sheet]],Prg!$A$7:$J$31,5,FALSE)</f>
        <v>0</v>
      </c>
      <c r="AG3763" s="72">
        <f>ROW()</f>
        <v>3763</v>
      </c>
    </row>
    <row r="3764" spans="24:33" hidden="1" x14ac:dyDescent="0.3">
      <c r="X3764" s="66">
        <v>21</v>
      </c>
      <c r="Y3764" s="66" t="s">
        <v>493</v>
      </c>
      <c r="Z3764" s="66" t="s">
        <v>17</v>
      </c>
      <c r="AA3764" s="66" t="str">
        <f>IF(OR(VLOOKUP(Table1[[#This Row],[sheet]],Prg!$A$7:$F$31,6,FALSE)=Prg!$O$2,VLOOKUP(Table1[[#This Row],[sheet]],Prg!$A$7:$F$31,6,FALSE)=Prg!$O$3),"Yes","No")</f>
        <v>No</v>
      </c>
      <c r="AB3764" s="66" t="s">
        <v>2</v>
      </c>
      <c r="AC3764" s="72">
        <v>20</v>
      </c>
      <c r="AD3764" s="66">
        <f ca="1">IF(ISERROR(VLOOKUP(Table1[[#This Row],[item]],INDIRECT("'"&amp;Table1[[#This Row],[sheet]]&amp;"'!$A$8:$T$42"),Table1[[#This Row],[r]],FALSE)),"",VLOOKUP(Table1[[#This Row],[item]],INDIRECT("'"&amp;Table1[[#This Row],[sheet]]&amp;"'!$A$8:$T$42"),Table1[[#This Row],[r]],FALSE))</f>
        <v>0</v>
      </c>
      <c r="AE3764" s="72" t="str">
        <f>IF(VLOOKUP(Table1[[#This Row],[sheet]],Prg!$A$7:$J$31,10,FALSE)="","",VLOOKUP(Table1[[#This Row],[sheet]],Prg!$A$7:$J$31,10,FALSE)*1)</f>
        <v/>
      </c>
      <c r="AF3764" s="72">
        <f>VLOOKUP(Table1[[#This Row],[sheet]],Prg!$A$7:$J$31,5,FALSE)</f>
        <v>0</v>
      </c>
      <c r="AG3764" s="72">
        <f>ROW()</f>
        <v>3764</v>
      </c>
    </row>
    <row r="3765" spans="24:33" hidden="1" x14ac:dyDescent="0.3">
      <c r="X3765" s="66">
        <v>21</v>
      </c>
      <c r="Y3765" s="66" t="s">
        <v>494</v>
      </c>
      <c r="Z3765" s="66" t="s">
        <v>465</v>
      </c>
      <c r="AA3765" s="66" t="str">
        <f>IF(OR(VLOOKUP(Table1[[#This Row],[sheet]],Prg!$A$7:$F$31,6,FALSE)=Prg!$O$2,VLOOKUP(Table1[[#This Row],[sheet]],Prg!$A$7:$F$31,6,FALSE)=Prg!$O$3),"Yes","No")</f>
        <v>No</v>
      </c>
      <c r="AB3765" s="66" t="s">
        <v>2</v>
      </c>
      <c r="AC3765" s="72">
        <v>20</v>
      </c>
      <c r="AD3765" s="66">
        <f ca="1">IF(ISERROR(VLOOKUP(Table1[[#This Row],[item]],INDIRECT("'"&amp;Table1[[#This Row],[sheet]]&amp;"'!$A$8:$T$42"),Table1[[#This Row],[r]],FALSE)),"",VLOOKUP(Table1[[#This Row],[item]],INDIRECT("'"&amp;Table1[[#This Row],[sheet]]&amp;"'!$A$8:$T$42"),Table1[[#This Row],[r]],FALSE))</f>
        <v>0</v>
      </c>
      <c r="AE3765" s="72" t="str">
        <f>IF(VLOOKUP(Table1[[#This Row],[sheet]],Prg!$A$7:$J$31,10,FALSE)="","",VLOOKUP(Table1[[#This Row],[sheet]],Prg!$A$7:$J$31,10,FALSE)*1)</f>
        <v/>
      </c>
      <c r="AF3765" s="72">
        <f>VLOOKUP(Table1[[#This Row],[sheet]],Prg!$A$7:$J$31,5,FALSE)</f>
        <v>0</v>
      </c>
      <c r="AG3765" s="72">
        <f>ROW()</f>
        <v>3765</v>
      </c>
    </row>
    <row r="3766" spans="24:33" hidden="1" x14ac:dyDescent="0.3">
      <c r="X3766" s="66">
        <v>21</v>
      </c>
      <c r="Y3766" s="66" t="s">
        <v>495</v>
      </c>
      <c r="Z3766" s="66" t="s">
        <v>18</v>
      </c>
      <c r="AA3766" s="66" t="str">
        <f>IF(OR(VLOOKUP(Table1[[#This Row],[sheet]],Prg!$A$7:$F$31,6,FALSE)=Prg!$O$2,VLOOKUP(Table1[[#This Row],[sheet]],Prg!$A$7:$F$31,6,FALSE)=Prg!$O$3),"Yes","No")</f>
        <v>No</v>
      </c>
      <c r="AB3766" s="66" t="s">
        <v>2</v>
      </c>
      <c r="AC3766" s="72">
        <v>20</v>
      </c>
      <c r="AD3766" s="66">
        <f ca="1">IF(ISERROR(VLOOKUP(Table1[[#This Row],[item]],INDIRECT("'"&amp;Table1[[#This Row],[sheet]]&amp;"'!$A$8:$T$42"),Table1[[#This Row],[r]],FALSE)),"",VLOOKUP(Table1[[#This Row],[item]],INDIRECT("'"&amp;Table1[[#This Row],[sheet]]&amp;"'!$A$8:$T$42"),Table1[[#This Row],[r]],FALSE))</f>
        <v>0</v>
      </c>
      <c r="AE3766" s="72" t="str">
        <f>IF(VLOOKUP(Table1[[#This Row],[sheet]],Prg!$A$7:$J$31,10,FALSE)="","",VLOOKUP(Table1[[#This Row],[sheet]],Prg!$A$7:$J$31,10,FALSE)*1)</f>
        <v/>
      </c>
      <c r="AF3766" s="72">
        <f>VLOOKUP(Table1[[#This Row],[sheet]],Prg!$A$7:$J$31,5,FALSE)</f>
        <v>0</v>
      </c>
      <c r="AG3766" s="72">
        <f>ROW()</f>
        <v>3766</v>
      </c>
    </row>
    <row r="3767" spans="24:33" hidden="1" x14ac:dyDescent="0.3">
      <c r="X3767" s="66">
        <v>21</v>
      </c>
      <c r="Y3767" s="66" t="s">
        <v>496</v>
      </c>
      <c r="Z3767" s="66" t="s">
        <v>19</v>
      </c>
      <c r="AA3767" s="66" t="str">
        <f>IF(OR(VLOOKUP(Table1[[#This Row],[sheet]],Prg!$A$7:$F$31,6,FALSE)=Prg!$O$2,VLOOKUP(Table1[[#This Row],[sheet]],Prg!$A$7:$F$31,6,FALSE)=Prg!$O$3),"Yes","No")</f>
        <v>No</v>
      </c>
      <c r="AB3767" s="66" t="s">
        <v>2</v>
      </c>
      <c r="AC3767" s="72">
        <v>20</v>
      </c>
      <c r="AD3767" s="66">
        <f ca="1">IF(ISERROR(VLOOKUP(Table1[[#This Row],[item]],INDIRECT("'"&amp;Table1[[#This Row],[sheet]]&amp;"'!$A$8:$T$42"),Table1[[#This Row],[r]],FALSE)),"",VLOOKUP(Table1[[#This Row],[item]],INDIRECT("'"&amp;Table1[[#This Row],[sheet]]&amp;"'!$A$8:$T$42"),Table1[[#This Row],[r]],FALSE))</f>
        <v>0</v>
      </c>
      <c r="AE3767" s="72" t="str">
        <f>IF(VLOOKUP(Table1[[#This Row],[sheet]],Prg!$A$7:$J$31,10,FALSE)="","",VLOOKUP(Table1[[#This Row],[sheet]],Prg!$A$7:$J$31,10,FALSE)*1)</f>
        <v/>
      </c>
      <c r="AF3767" s="72">
        <f>VLOOKUP(Table1[[#This Row],[sheet]],Prg!$A$7:$J$31,5,FALSE)</f>
        <v>0</v>
      </c>
      <c r="AG3767" s="72">
        <f>ROW()</f>
        <v>3767</v>
      </c>
    </row>
    <row r="3768" spans="24:33" hidden="1" x14ac:dyDescent="0.3">
      <c r="X3768" s="66">
        <v>21</v>
      </c>
      <c r="Y3768" s="66" t="s">
        <v>497</v>
      </c>
      <c r="Z3768" s="66" t="s">
        <v>20</v>
      </c>
      <c r="AA3768" s="66" t="str">
        <f>IF(OR(VLOOKUP(Table1[[#This Row],[sheet]],Prg!$A$7:$F$31,6,FALSE)=Prg!$O$2,VLOOKUP(Table1[[#This Row],[sheet]],Prg!$A$7:$F$31,6,FALSE)=Prg!$O$3),"Yes","No")</f>
        <v>No</v>
      </c>
      <c r="AB3768" s="66" t="s">
        <v>2</v>
      </c>
      <c r="AC3768" s="72">
        <v>20</v>
      </c>
      <c r="AD3768" s="66">
        <f ca="1">IF(ISERROR(VLOOKUP(Table1[[#This Row],[item]],INDIRECT("'"&amp;Table1[[#This Row],[sheet]]&amp;"'!$A$8:$T$42"),Table1[[#This Row],[r]],FALSE)),"",VLOOKUP(Table1[[#This Row],[item]],INDIRECT("'"&amp;Table1[[#This Row],[sheet]]&amp;"'!$A$8:$T$42"),Table1[[#This Row],[r]],FALSE))</f>
        <v>0</v>
      </c>
      <c r="AE3768" s="72" t="str">
        <f>IF(VLOOKUP(Table1[[#This Row],[sheet]],Prg!$A$7:$J$31,10,FALSE)="","",VLOOKUP(Table1[[#This Row],[sheet]],Prg!$A$7:$J$31,10,FALSE)*1)</f>
        <v/>
      </c>
      <c r="AF3768" s="72">
        <f>VLOOKUP(Table1[[#This Row],[sheet]],Prg!$A$7:$J$31,5,FALSE)</f>
        <v>0</v>
      </c>
      <c r="AG3768" s="72">
        <f>ROW()</f>
        <v>3768</v>
      </c>
    </row>
    <row r="3769" spans="24:33" hidden="1" x14ac:dyDescent="0.3">
      <c r="X3769" s="66">
        <v>21</v>
      </c>
      <c r="Y3769" s="66" t="s">
        <v>498</v>
      </c>
      <c r="Z3769" s="66" t="s">
        <v>466</v>
      </c>
      <c r="AA3769" s="66" t="str">
        <f>IF(OR(VLOOKUP(Table1[[#This Row],[sheet]],Prg!$A$7:$F$31,6,FALSE)=Prg!$O$2,VLOOKUP(Table1[[#This Row],[sheet]],Prg!$A$7:$F$31,6,FALSE)=Prg!$O$3),"Yes","No")</f>
        <v>No</v>
      </c>
      <c r="AB3769" s="66" t="s">
        <v>2</v>
      </c>
      <c r="AC3769" s="72">
        <v>20</v>
      </c>
      <c r="AD3769" s="66">
        <f ca="1">IF(ISERROR(VLOOKUP(Table1[[#This Row],[item]],INDIRECT("'"&amp;Table1[[#This Row],[sheet]]&amp;"'!$A$8:$T$42"),Table1[[#This Row],[r]],FALSE)),"",VLOOKUP(Table1[[#This Row],[item]],INDIRECT("'"&amp;Table1[[#This Row],[sheet]]&amp;"'!$A$8:$T$42"),Table1[[#This Row],[r]],FALSE))</f>
        <v>0</v>
      </c>
      <c r="AE3769" s="72" t="str">
        <f>IF(VLOOKUP(Table1[[#This Row],[sheet]],Prg!$A$7:$J$31,10,FALSE)="","",VLOOKUP(Table1[[#This Row],[sheet]],Prg!$A$7:$J$31,10,FALSE)*1)</f>
        <v/>
      </c>
      <c r="AF3769" s="72">
        <f>VLOOKUP(Table1[[#This Row],[sheet]],Prg!$A$7:$J$31,5,FALSE)</f>
        <v>0</v>
      </c>
      <c r="AG3769" s="72">
        <f>ROW()</f>
        <v>3769</v>
      </c>
    </row>
    <row r="3770" spans="24:33" hidden="1" x14ac:dyDescent="0.3">
      <c r="X3770" s="66">
        <v>21</v>
      </c>
      <c r="Y3770" s="66" t="s">
        <v>499</v>
      </c>
      <c r="Z3770" s="66" t="s">
        <v>21</v>
      </c>
      <c r="AA3770" s="66" t="str">
        <f>IF(OR(VLOOKUP(Table1[[#This Row],[sheet]],Prg!$A$7:$F$31,6,FALSE)=Prg!$O$2,VLOOKUP(Table1[[#This Row],[sheet]],Prg!$A$7:$F$31,6,FALSE)=Prg!$O$3),"Yes","No")</f>
        <v>No</v>
      </c>
      <c r="AB3770" s="66" t="s">
        <v>2</v>
      </c>
      <c r="AC3770" s="72">
        <v>20</v>
      </c>
      <c r="AD3770" s="66">
        <f ca="1">IF(ISERROR(VLOOKUP(Table1[[#This Row],[item]],INDIRECT("'"&amp;Table1[[#This Row],[sheet]]&amp;"'!$A$8:$T$42"),Table1[[#This Row],[r]],FALSE)),"",VLOOKUP(Table1[[#This Row],[item]],INDIRECT("'"&amp;Table1[[#This Row],[sheet]]&amp;"'!$A$8:$T$42"),Table1[[#This Row],[r]],FALSE))</f>
        <v>0</v>
      </c>
      <c r="AE3770" s="72" t="str">
        <f>IF(VLOOKUP(Table1[[#This Row],[sheet]],Prg!$A$7:$J$31,10,FALSE)="","",VLOOKUP(Table1[[#This Row],[sheet]],Prg!$A$7:$J$31,10,FALSE)*1)</f>
        <v/>
      </c>
      <c r="AF3770" s="72">
        <f>VLOOKUP(Table1[[#This Row],[sheet]],Prg!$A$7:$J$31,5,FALSE)</f>
        <v>0</v>
      </c>
      <c r="AG3770" s="72">
        <f>ROW()</f>
        <v>3770</v>
      </c>
    </row>
    <row r="3771" spans="24:33" hidden="1" x14ac:dyDescent="0.3">
      <c r="X3771" s="66">
        <v>21</v>
      </c>
      <c r="Y3771" s="66" t="s">
        <v>500</v>
      </c>
      <c r="Z3771" s="66" t="s">
        <v>22</v>
      </c>
      <c r="AA3771" s="66" t="str">
        <f>IF(OR(VLOOKUP(Table1[[#This Row],[sheet]],Prg!$A$7:$F$31,6,FALSE)=Prg!$O$2,VLOOKUP(Table1[[#This Row],[sheet]],Prg!$A$7:$F$31,6,FALSE)=Prg!$O$3),"Yes","No")</f>
        <v>No</v>
      </c>
      <c r="AB3771" s="66" t="s">
        <v>2</v>
      </c>
      <c r="AC3771" s="72">
        <v>20</v>
      </c>
      <c r="AD3771" s="66">
        <f ca="1">IF(ISERROR(VLOOKUP(Table1[[#This Row],[item]],INDIRECT("'"&amp;Table1[[#This Row],[sheet]]&amp;"'!$A$8:$T$42"),Table1[[#This Row],[r]],FALSE)),"",VLOOKUP(Table1[[#This Row],[item]],INDIRECT("'"&amp;Table1[[#This Row],[sheet]]&amp;"'!$A$8:$T$42"),Table1[[#This Row],[r]],FALSE))</f>
        <v>0</v>
      </c>
      <c r="AE3771" s="72" t="str">
        <f>IF(VLOOKUP(Table1[[#This Row],[sheet]],Prg!$A$7:$J$31,10,FALSE)="","",VLOOKUP(Table1[[#This Row],[sheet]],Prg!$A$7:$J$31,10,FALSE)*1)</f>
        <v/>
      </c>
      <c r="AF3771" s="72">
        <f>VLOOKUP(Table1[[#This Row],[sheet]],Prg!$A$7:$J$31,5,FALSE)</f>
        <v>0</v>
      </c>
      <c r="AG3771" s="72">
        <f>ROW()</f>
        <v>3771</v>
      </c>
    </row>
    <row r="3772" spans="24:33" hidden="1" x14ac:dyDescent="0.3">
      <c r="X3772" s="66">
        <v>21</v>
      </c>
      <c r="Y3772" s="66" t="s">
        <v>501</v>
      </c>
      <c r="Z3772" s="66" t="s">
        <v>23</v>
      </c>
      <c r="AA3772" s="66" t="str">
        <f>IF(OR(VLOOKUP(Table1[[#This Row],[sheet]],Prg!$A$7:$F$31,6,FALSE)=Prg!$O$2,VLOOKUP(Table1[[#This Row],[sheet]],Prg!$A$7:$F$31,6,FALSE)=Prg!$O$3),"Yes","No")</f>
        <v>No</v>
      </c>
      <c r="AB3772" s="66" t="s">
        <v>2</v>
      </c>
      <c r="AC3772" s="72">
        <v>20</v>
      </c>
      <c r="AD3772" s="66">
        <f ca="1">IF(ISERROR(VLOOKUP(Table1[[#This Row],[item]],INDIRECT("'"&amp;Table1[[#This Row],[sheet]]&amp;"'!$A$8:$T$42"),Table1[[#This Row],[r]],FALSE)),"",VLOOKUP(Table1[[#This Row],[item]],INDIRECT("'"&amp;Table1[[#This Row],[sheet]]&amp;"'!$A$8:$T$42"),Table1[[#This Row],[r]],FALSE))</f>
        <v>0</v>
      </c>
      <c r="AE3772" s="72" t="str">
        <f>IF(VLOOKUP(Table1[[#This Row],[sheet]],Prg!$A$7:$J$31,10,FALSE)="","",VLOOKUP(Table1[[#This Row],[sheet]],Prg!$A$7:$J$31,10,FALSE)*1)</f>
        <v/>
      </c>
      <c r="AF3772" s="72">
        <f>VLOOKUP(Table1[[#This Row],[sheet]],Prg!$A$7:$J$31,5,FALSE)</f>
        <v>0</v>
      </c>
      <c r="AG3772" s="72">
        <f>ROW()</f>
        <v>3772</v>
      </c>
    </row>
    <row r="3773" spans="24:33" hidden="1" x14ac:dyDescent="0.3">
      <c r="X3773" s="66">
        <v>21</v>
      </c>
      <c r="Y3773" s="66" t="s">
        <v>502</v>
      </c>
      <c r="Z3773" s="66" t="s">
        <v>467</v>
      </c>
      <c r="AA3773" s="66" t="str">
        <f>IF(OR(VLOOKUP(Table1[[#This Row],[sheet]],Prg!$A$7:$F$31,6,FALSE)=Prg!$O$2,VLOOKUP(Table1[[#This Row],[sheet]],Prg!$A$7:$F$31,6,FALSE)=Prg!$O$3),"Yes","No")</f>
        <v>No</v>
      </c>
      <c r="AB3773" s="66" t="s">
        <v>2</v>
      </c>
      <c r="AC3773" s="72">
        <v>20</v>
      </c>
      <c r="AD3773" s="66">
        <f ca="1">IF(ISERROR(VLOOKUP(Table1[[#This Row],[item]],INDIRECT("'"&amp;Table1[[#This Row],[sheet]]&amp;"'!$A$8:$T$42"),Table1[[#This Row],[r]],FALSE)),"",VLOOKUP(Table1[[#This Row],[item]],INDIRECT("'"&amp;Table1[[#This Row],[sheet]]&amp;"'!$A$8:$T$42"),Table1[[#This Row],[r]],FALSE))</f>
        <v>0</v>
      </c>
      <c r="AE3773" s="72" t="str">
        <f>IF(VLOOKUP(Table1[[#This Row],[sheet]],Prg!$A$7:$J$31,10,FALSE)="","",VLOOKUP(Table1[[#This Row],[sheet]],Prg!$A$7:$J$31,10,FALSE)*1)</f>
        <v/>
      </c>
      <c r="AF3773" s="72">
        <f>VLOOKUP(Table1[[#This Row],[sheet]],Prg!$A$7:$J$31,5,FALSE)</f>
        <v>0</v>
      </c>
      <c r="AG3773" s="72">
        <f>ROW()</f>
        <v>3773</v>
      </c>
    </row>
    <row r="3774" spans="24:33" hidden="1" x14ac:dyDescent="0.3">
      <c r="X3774" s="66">
        <v>21</v>
      </c>
      <c r="Y3774" s="66" t="s">
        <v>473</v>
      </c>
      <c r="Z3774" s="66" t="s">
        <v>1</v>
      </c>
      <c r="AA3774" s="66" t="str">
        <f>IF(OR(VLOOKUP(Table1[[#This Row],[sheet]],Prg!$A$7:$F$31,6,FALSE)=Prg!$O$2,VLOOKUP(Table1[[#This Row],[sheet]],Prg!$A$7:$F$31,6,FALSE)=Prg!$O$3),"Yes","No")</f>
        <v>No</v>
      </c>
      <c r="AB3774" s="66" t="s">
        <v>2</v>
      </c>
      <c r="AC3774" s="72">
        <v>20</v>
      </c>
      <c r="AD3774" s="66">
        <f ca="1">IF(ISERROR(VLOOKUP(Table1[[#This Row],[item]],INDIRECT("'"&amp;Table1[[#This Row],[sheet]]&amp;"'!$A$8:$T$42"),Table1[[#This Row],[r]],FALSE)),"",VLOOKUP(Table1[[#This Row],[item]],INDIRECT("'"&amp;Table1[[#This Row],[sheet]]&amp;"'!$A$8:$T$42"),Table1[[#This Row],[r]],FALSE))</f>
        <v>0</v>
      </c>
      <c r="AE3774" s="72" t="str">
        <f>IF(VLOOKUP(Table1[[#This Row],[sheet]],Prg!$A$7:$J$31,10,FALSE)="","",VLOOKUP(Table1[[#This Row],[sheet]],Prg!$A$7:$J$31,10,FALSE)*1)</f>
        <v/>
      </c>
      <c r="AF3774" s="72">
        <f>VLOOKUP(Table1[[#This Row],[sheet]],Prg!$A$7:$J$31,5,FALSE)</f>
        <v>0</v>
      </c>
      <c r="AG3774" s="72">
        <f>ROW()</f>
        <v>3774</v>
      </c>
    </row>
    <row r="3775" spans="24:33" hidden="1" x14ac:dyDescent="0.3">
      <c r="X3775" s="66">
        <v>21</v>
      </c>
      <c r="Y3775" s="66" t="s">
        <v>474</v>
      </c>
      <c r="Z3775" s="66" t="s">
        <v>24</v>
      </c>
      <c r="AA3775" s="66" t="str">
        <f>IF(OR(VLOOKUP(Table1[[#This Row],[sheet]],Prg!$A$7:$F$31,6,FALSE)=Prg!$O$2,VLOOKUP(Table1[[#This Row],[sheet]],Prg!$A$7:$F$31,6,FALSE)=Prg!$O$3),"Yes","No")</f>
        <v>No</v>
      </c>
      <c r="AB3775" s="66" t="s">
        <v>2</v>
      </c>
      <c r="AC3775" s="72">
        <v>20</v>
      </c>
      <c r="AD3775" s="66">
        <f ca="1">IF(ISERROR(VLOOKUP(Table1[[#This Row],[item]],INDIRECT("'"&amp;Table1[[#This Row],[sheet]]&amp;"'!$A$8:$T$42"),Table1[[#This Row],[r]],FALSE)),"",VLOOKUP(Table1[[#This Row],[item]],INDIRECT("'"&amp;Table1[[#This Row],[sheet]]&amp;"'!$A$8:$T$42"),Table1[[#This Row],[r]],FALSE))</f>
        <v>0</v>
      </c>
      <c r="AE3775" s="72" t="str">
        <f>IF(VLOOKUP(Table1[[#This Row],[sheet]],Prg!$A$7:$J$31,10,FALSE)="","",VLOOKUP(Table1[[#This Row],[sheet]],Prg!$A$7:$J$31,10,FALSE)*1)</f>
        <v/>
      </c>
      <c r="AF3775" s="72">
        <f>VLOOKUP(Table1[[#This Row],[sheet]],Prg!$A$7:$J$31,5,FALSE)</f>
        <v>0</v>
      </c>
      <c r="AG3775" s="72">
        <f>ROW()</f>
        <v>3775</v>
      </c>
    </row>
    <row r="3776" spans="24:33" hidden="1" x14ac:dyDescent="0.3">
      <c r="X3776" s="66">
        <v>21</v>
      </c>
      <c r="Y3776" s="66" t="s">
        <v>477</v>
      </c>
      <c r="Z3776" s="66" t="s">
        <v>25</v>
      </c>
      <c r="AA3776" s="66" t="str">
        <f>IF(OR(VLOOKUP(Table1[[#This Row],[sheet]],Prg!$A$7:$F$31,6,FALSE)=Prg!$O$2,VLOOKUP(Table1[[#This Row],[sheet]],Prg!$A$7:$F$31,6,FALSE)=Prg!$O$3),"Yes","No")</f>
        <v>No</v>
      </c>
      <c r="AB3776" s="66" t="s">
        <v>2</v>
      </c>
      <c r="AC3776" s="72">
        <v>20</v>
      </c>
      <c r="AD3776" s="66">
        <f ca="1">IF(ISERROR(VLOOKUP(Table1[[#This Row],[item]],INDIRECT("'"&amp;Table1[[#This Row],[sheet]]&amp;"'!$A$8:$T$42"),Table1[[#This Row],[r]],FALSE)),"",VLOOKUP(Table1[[#This Row],[item]],INDIRECT("'"&amp;Table1[[#This Row],[sheet]]&amp;"'!$A$8:$T$42"),Table1[[#This Row],[r]],FALSE))</f>
        <v>0</v>
      </c>
      <c r="AE3776" s="72" t="str">
        <f>IF(VLOOKUP(Table1[[#This Row],[sheet]],Prg!$A$7:$J$31,10,FALSE)="","",VLOOKUP(Table1[[#This Row],[sheet]],Prg!$A$7:$J$31,10,FALSE)*1)</f>
        <v/>
      </c>
      <c r="AF3776" s="72">
        <f>VLOOKUP(Table1[[#This Row],[sheet]],Prg!$A$7:$J$31,5,FALSE)</f>
        <v>0</v>
      </c>
      <c r="AG3776" s="72">
        <f>ROW()</f>
        <v>3776</v>
      </c>
    </row>
    <row r="3777" spans="24:33" hidden="1" x14ac:dyDescent="0.3">
      <c r="X3777" s="66">
        <v>21</v>
      </c>
      <c r="Y3777" s="66" t="s">
        <v>478</v>
      </c>
      <c r="Z3777" s="66" t="s">
        <v>26</v>
      </c>
      <c r="AA3777" s="66" t="str">
        <f>IF(OR(VLOOKUP(Table1[[#This Row],[sheet]],Prg!$A$7:$F$31,6,FALSE)=Prg!$O$2,VLOOKUP(Table1[[#This Row],[sheet]],Prg!$A$7:$F$31,6,FALSE)=Prg!$O$3),"Yes","No")</f>
        <v>No</v>
      </c>
      <c r="AB3777" s="66" t="s">
        <v>2</v>
      </c>
      <c r="AC3777" s="72">
        <v>20</v>
      </c>
      <c r="AD3777" s="66">
        <f ca="1">IF(ISERROR(VLOOKUP(Table1[[#This Row],[item]],INDIRECT("'"&amp;Table1[[#This Row],[sheet]]&amp;"'!$A$8:$T$42"),Table1[[#This Row],[r]],FALSE)),"",VLOOKUP(Table1[[#This Row],[item]],INDIRECT("'"&amp;Table1[[#This Row],[sheet]]&amp;"'!$A$8:$T$42"),Table1[[#This Row],[r]],FALSE))</f>
        <v>0</v>
      </c>
      <c r="AE3777" s="72" t="str">
        <f>IF(VLOOKUP(Table1[[#This Row],[sheet]],Prg!$A$7:$J$31,10,FALSE)="","",VLOOKUP(Table1[[#This Row],[sheet]],Prg!$A$7:$J$31,10,FALSE)*1)</f>
        <v/>
      </c>
      <c r="AF3777" s="72">
        <f>VLOOKUP(Table1[[#This Row],[sheet]],Prg!$A$7:$J$31,5,FALSE)</f>
        <v>0</v>
      </c>
      <c r="AG3777" s="72">
        <f>ROW()</f>
        <v>3777</v>
      </c>
    </row>
    <row r="3778" spans="24:33" hidden="1" x14ac:dyDescent="0.3">
      <c r="X3778" s="66">
        <v>21</v>
      </c>
      <c r="Y3778" s="66" t="s">
        <v>479</v>
      </c>
      <c r="Z3778" s="66" t="s">
        <v>27</v>
      </c>
      <c r="AA3778" s="66" t="str">
        <f>IF(OR(VLOOKUP(Table1[[#This Row],[sheet]],Prg!$A$7:$F$31,6,FALSE)=Prg!$O$2,VLOOKUP(Table1[[#This Row],[sheet]],Prg!$A$7:$F$31,6,FALSE)=Prg!$O$3),"Yes","No")</f>
        <v>No</v>
      </c>
      <c r="AB3778" s="66" t="s">
        <v>2</v>
      </c>
      <c r="AC3778" s="72">
        <v>20</v>
      </c>
      <c r="AD3778" s="66">
        <f ca="1">IF(ISERROR(VLOOKUP(Table1[[#This Row],[item]],INDIRECT("'"&amp;Table1[[#This Row],[sheet]]&amp;"'!$A$8:$T$42"),Table1[[#This Row],[r]],FALSE)),"",VLOOKUP(Table1[[#This Row],[item]],INDIRECT("'"&amp;Table1[[#This Row],[sheet]]&amp;"'!$A$8:$T$42"),Table1[[#This Row],[r]],FALSE))</f>
        <v>0</v>
      </c>
      <c r="AE3778" s="72" t="str">
        <f>IF(VLOOKUP(Table1[[#This Row],[sheet]],Prg!$A$7:$J$31,10,FALSE)="","",VLOOKUP(Table1[[#This Row],[sheet]],Prg!$A$7:$J$31,10,FALSE)*1)</f>
        <v/>
      </c>
      <c r="AF3778" s="72">
        <f>VLOOKUP(Table1[[#This Row],[sheet]],Prg!$A$7:$J$31,5,FALSE)</f>
        <v>0</v>
      </c>
      <c r="AG3778" s="72">
        <f>ROW()</f>
        <v>3778</v>
      </c>
    </row>
    <row r="3779" spans="24:33" hidden="1" x14ac:dyDescent="0.3">
      <c r="X3779" s="66">
        <v>21</v>
      </c>
      <c r="Y3779" s="66" t="s">
        <v>475</v>
      </c>
      <c r="Z3779" s="66" t="s">
        <v>28</v>
      </c>
      <c r="AA3779" s="66" t="str">
        <f>IF(OR(VLOOKUP(Table1[[#This Row],[sheet]],Prg!$A$7:$F$31,6,FALSE)=Prg!$O$2,VLOOKUP(Table1[[#This Row],[sheet]],Prg!$A$7:$F$31,6,FALSE)=Prg!$O$3),"Yes","No")</f>
        <v>No</v>
      </c>
      <c r="AB3779" s="66" t="s">
        <v>2</v>
      </c>
      <c r="AC3779" s="72">
        <v>20</v>
      </c>
      <c r="AD3779" s="66">
        <f ca="1">IF(ISERROR(VLOOKUP(Table1[[#This Row],[item]],INDIRECT("'"&amp;Table1[[#This Row],[sheet]]&amp;"'!$A$8:$T$42"),Table1[[#This Row],[r]],FALSE)),"",VLOOKUP(Table1[[#This Row],[item]],INDIRECT("'"&amp;Table1[[#This Row],[sheet]]&amp;"'!$A$8:$T$42"),Table1[[#This Row],[r]],FALSE))</f>
        <v>0</v>
      </c>
      <c r="AE3779" s="72" t="str">
        <f>IF(VLOOKUP(Table1[[#This Row],[sheet]],Prg!$A$7:$J$31,10,FALSE)="","",VLOOKUP(Table1[[#This Row],[sheet]],Prg!$A$7:$J$31,10,FALSE)*1)</f>
        <v/>
      </c>
      <c r="AF3779" s="72">
        <f>VLOOKUP(Table1[[#This Row],[sheet]],Prg!$A$7:$J$31,5,FALSE)</f>
        <v>0</v>
      </c>
      <c r="AG3779" s="72">
        <f>ROW()</f>
        <v>3779</v>
      </c>
    </row>
    <row r="3780" spans="24:33" hidden="1" x14ac:dyDescent="0.3">
      <c r="X3780" s="66">
        <v>21</v>
      </c>
      <c r="Y3780" s="66" t="s">
        <v>480</v>
      </c>
      <c r="Z3780" s="66" t="s">
        <v>29</v>
      </c>
      <c r="AA3780" s="66" t="str">
        <f>IF(OR(VLOOKUP(Table1[[#This Row],[sheet]],Prg!$A$7:$F$31,6,FALSE)=Prg!$O$2,VLOOKUP(Table1[[#This Row],[sheet]],Prg!$A$7:$F$31,6,FALSE)=Prg!$O$3),"Yes","No")</f>
        <v>No</v>
      </c>
      <c r="AB3780" s="66" t="s">
        <v>2</v>
      </c>
      <c r="AC3780" s="72">
        <v>20</v>
      </c>
      <c r="AD3780" s="66">
        <f ca="1">IF(ISERROR(VLOOKUP(Table1[[#This Row],[item]],INDIRECT("'"&amp;Table1[[#This Row],[sheet]]&amp;"'!$A$8:$T$42"),Table1[[#This Row],[r]],FALSE)),"",VLOOKUP(Table1[[#This Row],[item]],INDIRECT("'"&amp;Table1[[#This Row],[sheet]]&amp;"'!$A$8:$T$42"),Table1[[#This Row],[r]],FALSE))</f>
        <v>0</v>
      </c>
      <c r="AE3780" s="72" t="str">
        <f>IF(VLOOKUP(Table1[[#This Row],[sheet]],Prg!$A$7:$J$31,10,FALSE)="","",VLOOKUP(Table1[[#This Row],[sheet]],Prg!$A$7:$J$31,10,FALSE)*1)</f>
        <v/>
      </c>
      <c r="AF3780" s="72">
        <f>VLOOKUP(Table1[[#This Row],[sheet]],Prg!$A$7:$J$31,5,FALSE)</f>
        <v>0</v>
      </c>
      <c r="AG3780" s="72">
        <f>ROW()</f>
        <v>3780</v>
      </c>
    </row>
    <row r="3781" spans="24:33" hidden="1" x14ac:dyDescent="0.3">
      <c r="X3781" s="66">
        <v>21</v>
      </c>
      <c r="Y3781" s="66" t="s">
        <v>481</v>
      </c>
      <c r="Z3781" s="66" t="s">
        <v>30</v>
      </c>
      <c r="AA3781" s="66" t="str">
        <f>IF(OR(VLOOKUP(Table1[[#This Row],[sheet]],Prg!$A$7:$F$31,6,FALSE)=Prg!$O$2,VLOOKUP(Table1[[#This Row],[sheet]],Prg!$A$7:$F$31,6,FALSE)=Prg!$O$3),"Yes","No")</f>
        <v>No</v>
      </c>
      <c r="AB3781" s="66" t="s">
        <v>2</v>
      </c>
      <c r="AC3781" s="72">
        <v>20</v>
      </c>
      <c r="AD3781" s="66">
        <f ca="1">IF(ISERROR(VLOOKUP(Table1[[#This Row],[item]],INDIRECT("'"&amp;Table1[[#This Row],[sheet]]&amp;"'!$A$8:$T$42"),Table1[[#This Row],[r]],FALSE)),"",VLOOKUP(Table1[[#This Row],[item]],INDIRECT("'"&amp;Table1[[#This Row],[sheet]]&amp;"'!$A$8:$T$42"),Table1[[#This Row],[r]],FALSE))</f>
        <v>0</v>
      </c>
      <c r="AE3781" s="72" t="str">
        <f>IF(VLOOKUP(Table1[[#This Row],[sheet]],Prg!$A$7:$J$31,10,FALSE)="","",VLOOKUP(Table1[[#This Row],[sheet]],Prg!$A$7:$J$31,10,FALSE)*1)</f>
        <v/>
      </c>
      <c r="AF3781" s="72">
        <f>VLOOKUP(Table1[[#This Row],[sheet]],Prg!$A$7:$J$31,5,FALSE)</f>
        <v>0</v>
      </c>
      <c r="AG3781" s="72">
        <f>ROW()</f>
        <v>3781</v>
      </c>
    </row>
    <row r="3782" spans="24:33" hidden="1" x14ac:dyDescent="0.3">
      <c r="X3782" s="66">
        <v>21</v>
      </c>
      <c r="Y3782" s="66" t="s">
        <v>482</v>
      </c>
      <c r="Z3782" s="66" t="s">
        <v>27</v>
      </c>
      <c r="AA3782" s="66" t="str">
        <f>IF(OR(VLOOKUP(Table1[[#This Row],[sheet]],Prg!$A$7:$F$31,6,FALSE)=Prg!$O$2,VLOOKUP(Table1[[#This Row],[sheet]],Prg!$A$7:$F$31,6,FALSE)=Prg!$O$3),"Yes","No")</f>
        <v>No</v>
      </c>
      <c r="AB3782" s="66" t="s">
        <v>2</v>
      </c>
      <c r="AC3782" s="72">
        <v>20</v>
      </c>
      <c r="AD3782" s="66">
        <f ca="1">IF(ISERROR(VLOOKUP(Table1[[#This Row],[item]],INDIRECT("'"&amp;Table1[[#This Row],[sheet]]&amp;"'!$A$8:$T$42"),Table1[[#This Row],[r]],FALSE)),"",VLOOKUP(Table1[[#This Row],[item]],INDIRECT("'"&amp;Table1[[#This Row],[sheet]]&amp;"'!$A$8:$T$42"),Table1[[#This Row],[r]],FALSE))</f>
        <v>0</v>
      </c>
      <c r="AE3782" s="72" t="str">
        <f>IF(VLOOKUP(Table1[[#This Row],[sheet]],Prg!$A$7:$J$31,10,FALSE)="","",VLOOKUP(Table1[[#This Row],[sheet]],Prg!$A$7:$J$31,10,FALSE)*1)</f>
        <v/>
      </c>
      <c r="AF3782" s="72">
        <f>VLOOKUP(Table1[[#This Row],[sheet]],Prg!$A$7:$J$31,5,FALSE)</f>
        <v>0</v>
      </c>
      <c r="AG3782" s="72">
        <f>ROW()</f>
        <v>3782</v>
      </c>
    </row>
    <row r="3783" spans="24:33" hidden="1" x14ac:dyDescent="0.3">
      <c r="X3783" s="66">
        <v>21</v>
      </c>
      <c r="Y3783" s="66" t="s">
        <v>476</v>
      </c>
      <c r="Z3783" s="66" t="s">
        <v>469</v>
      </c>
      <c r="AA3783" s="66" t="str">
        <f>IF(OR(VLOOKUP(Table1[[#This Row],[sheet]],Prg!$A$7:$F$31,6,FALSE)=Prg!$O$2,VLOOKUP(Table1[[#This Row],[sheet]],Prg!$A$7:$F$31,6,FALSE)=Prg!$O$3),"Yes","No")</f>
        <v>No</v>
      </c>
      <c r="AB3783" s="66" t="s">
        <v>2</v>
      </c>
      <c r="AC3783" s="72">
        <v>20</v>
      </c>
      <c r="AD3783" s="66">
        <f ca="1">IF(ISERROR(VLOOKUP(Table1[[#This Row],[item]],INDIRECT("'"&amp;Table1[[#This Row],[sheet]]&amp;"'!$A$8:$T$42"),Table1[[#This Row],[r]],FALSE)),"",VLOOKUP(Table1[[#This Row],[item]],INDIRECT("'"&amp;Table1[[#This Row],[sheet]]&amp;"'!$A$8:$T$42"),Table1[[#This Row],[r]],FALSE))</f>
        <v>0</v>
      </c>
      <c r="AE3783" s="72" t="str">
        <f>IF(VLOOKUP(Table1[[#This Row],[sheet]],Prg!$A$7:$J$31,10,FALSE)="","",VLOOKUP(Table1[[#This Row],[sheet]],Prg!$A$7:$J$31,10,FALSE)*1)</f>
        <v/>
      </c>
      <c r="AF3783" s="72">
        <f>VLOOKUP(Table1[[#This Row],[sheet]],Prg!$A$7:$J$31,5,FALSE)</f>
        <v>0</v>
      </c>
      <c r="AG3783" s="72">
        <f>ROW()</f>
        <v>3783</v>
      </c>
    </row>
    <row r="3784" spans="24:33" hidden="1" x14ac:dyDescent="0.3">
      <c r="X3784" s="66">
        <v>21</v>
      </c>
      <c r="Y3784" s="66" t="s">
        <v>483</v>
      </c>
      <c r="Z3784" s="66" t="s">
        <v>470</v>
      </c>
      <c r="AA3784" s="66" t="str">
        <f>IF(OR(VLOOKUP(Table1[[#This Row],[sheet]],Prg!$A$7:$F$31,6,FALSE)=Prg!$O$2,VLOOKUP(Table1[[#This Row],[sheet]],Prg!$A$7:$F$31,6,FALSE)=Prg!$O$3),"Yes","No")</f>
        <v>No</v>
      </c>
      <c r="AB3784" s="66" t="s">
        <v>2</v>
      </c>
      <c r="AC3784" s="72">
        <v>20</v>
      </c>
      <c r="AD3784" s="66">
        <f ca="1">IF(ISERROR(VLOOKUP(Table1[[#This Row],[item]],INDIRECT("'"&amp;Table1[[#This Row],[sheet]]&amp;"'!$A$8:$T$42"),Table1[[#This Row],[r]],FALSE)),"",VLOOKUP(Table1[[#This Row],[item]],INDIRECT("'"&amp;Table1[[#This Row],[sheet]]&amp;"'!$A$8:$T$42"),Table1[[#This Row],[r]],FALSE))</f>
        <v>0</v>
      </c>
      <c r="AE3784" s="72" t="str">
        <f>IF(VLOOKUP(Table1[[#This Row],[sheet]],Prg!$A$7:$J$31,10,FALSE)="","",VLOOKUP(Table1[[#This Row],[sheet]],Prg!$A$7:$J$31,10,FALSE)*1)</f>
        <v/>
      </c>
      <c r="AF3784" s="72">
        <f>VLOOKUP(Table1[[#This Row],[sheet]],Prg!$A$7:$J$31,5,FALSE)</f>
        <v>0</v>
      </c>
      <c r="AG3784" s="72">
        <f>ROW()</f>
        <v>3784</v>
      </c>
    </row>
    <row r="3785" spans="24:33" hidden="1" x14ac:dyDescent="0.3">
      <c r="X3785" s="66">
        <v>21</v>
      </c>
      <c r="Y3785" s="66" t="s">
        <v>484</v>
      </c>
      <c r="Z3785" s="66" t="s">
        <v>471</v>
      </c>
      <c r="AA3785" s="66" t="str">
        <f>IF(OR(VLOOKUP(Table1[[#This Row],[sheet]],Prg!$A$7:$F$31,6,FALSE)=Prg!$O$2,VLOOKUP(Table1[[#This Row],[sheet]],Prg!$A$7:$F$31,6,FALSE)=Prg!$O$3),"Yes","No")</f>
        <v>No</v>
      </c>
      <c r="AB3785" s="66" t="s">
        <v>2</v>
      </c>
      <c r="AC3785" s="72">
        <v>20</v>
      </c>
      <c r="AD3785" s="66">
        <f ca="1">IF(ISERROR(VLOOKUP(Table1[[#This Row],[item]],INDIRECT("'"&amp;Table1[[#This Row],[sheet]]&amp;"'!$A$8:$T$42"),Table1[[#This Row],[r]],FALSE)),"",VLOOKUP(Table1[[#This Row],[item]],INDIRECT("'"&amp;Table1[[#This Row],[sheet]]&amp;"'!$A$8:$T$42"),Table1[[#This Row],[r]],FALSE))</f>
        <v>0</v>
      </c>
      <c r="AE3785" s="72" t="str">
        <f>IF(VLOOKUP(Table1[[#This Row],[sheet]],Prg!$A$7:$J$31,10,FALSE)="","",VLOOKUP(Table1[[#This Row],[sheet]],Prg!$A$7:$J$31,10,FALSE)*1)</f>
        <v/>
      </c>
      <c r="AF3785" s="72">
        <f>VLOOKUP(Table1[[#This Row],[sheet]],Prg!$A$7:$J$31,5,FALSE)</f>
        <v>0</v>
      </c>
      <c r="AG3785" s="72">
        <f>ROW()</f>
        <v>3785</v>
      </c>
    </row>
    <row r="3786" spans="24:33" hidden="1" x14ac:dyDescent="0.3">
      <c r="X3786" s="66">
        <v>21</v>
      </c>
      <c r="Y3786" s="66" t="s">
        <v>485</v>
      </c>
      <c r="Z3786" s="66" t="s">
        <v>472</v>
      </c>
      <c r="AA3786" s="66" t="str">
        <f>IF(OR(VLOOKUP(Table1[[#This Row],[sheet]],Prg!$A$7:$F$31,6,FALSE)=Prg!$O$2,VLOOKUP(Table1[[#This Row],[sheet]],Prg!$A$7:$F$31,6,FALSE)=Prg!$O$3),"Yes","No")</f>
        <v>No</v>
      </c>
      <c r="AB3786" s="66" t="s">
        <v>2</v>
      </c>
      <c r="AC3786" s="72">
        <v>20</v>
      </c>
      <c r="AD3786" s="66">
        <f ca="1">IF(ISERROR(VLOOKUP(Table1[[#This Row],[item]],INDIRECT("'"&amp;Table1[[#This Row],[sheet]]&amp;"'!$A$8:$T$42"),Table1[[#This Row],[r]],FALSE)),"",VLOOKUP(Table1[[#This Row],[item]],INDIRECT("'"&amp;Table1[[#This Row],[sheet]]&amp;"'!$A$8:$T$42"),Table1[[#This Row],[r]],FALSE))</f>
        <v>0</v>
      </c>
      <c r="AE3786" s="72" t="str">
        <f>IF(VLOOKUP(Table1[[#This Row],[sheet]],Prg!$A$7:$J$31,10,FALSE)="","",VLOOKUP(Table1[[#This Row],[sheet]],Prg!$A$7:$J$31,10,FALSE)*1)</f>
        <v/>
      </c>
      <c r="AF3786" s="72">
        <f>VLOOKUP(Table1[[#This Row],[sheet]],Prg!$A$7:$J$31,5,FALSE)</f>
        <v>0</v>
      </c>
      <c r="AG3786" s="72">
        <f>ROW()</f>
        <v>3786</v>
      </c>
    </row>
    <row r="3787" spans="24:33" hidden="1" x14ac:dyDescent="0.3">
      <c r="X3787" s="66">
        <v>21</v>
      </c>
      <c r="Y3787" s="66" t="s">
        <v>486</v>
      </c>
      <c r="Z3787" s="66" t="s">
        <v>31</v>
      </c>
      <c r="AA3787" s="66" t="str">
        <f>IF(OR(VLOOKUP(Table1[[#This Row],[sheet]],Prg!$A$7:$F$31,6,FALSE)=Prg!$O$2,VLOOKUP(Table1[[#This Row],[sheet]],Prg!$A$7:$F$31,6,FALSE)=Prg!$O$3),"Yes","No")</f>
        <v>No</v>
      </c>
      <c r="AB3787" s="66" t="s">
        <v>2</v>
      </c>
      <c r="AC3787" s="72">
        <v>20</v>
      </c>
      <c r="AD3787" s="66">
        <f ca="1">IF(ISERROR(VLOOKUP(Table1[[#This Row],[item]],INDIRECT("'"&amp;Table1[[#This Row],[sheet]]&amp;"'!$A$8:$T$42"),Table1[[#This Row],[r]],FALSE)),"",VLOOKUP(Table1[[#This Row],[item]],INDIRECT("'"&amp;Table1[[#This Row],[sheet]]&amp;"'!$A$8:$T$42"),Table1[[#This Row],[r]],FALSE))</f>
        <v>0</v>
      </c>
      <c r="AE3787" s="72" t="str">
        <f>IF(VLOOKUP(Table1[[#This Row],[sheet]],Prg!$A$7:$J$31,10,FALSE)="","",VLOOKUP(Table1[[#This Row],[sheet]],Prg!$A$7:$J$31,10,FALSE)*1)</f>
        <v/>
      </c>
      <c r="AF3787" s="72">
        <f>VLOOKUP(Table1[[#This Row],[sheet]],Prg!$A$7:$J$31,5,FALSE)</f>
        <v>0</v>
      </c>
      <c r="AG3787" s="72">
        <f>ROW()</f>
        <v>3787</v>
      </c>
    </row>
    <row r="3788" spans="24:33" hidden="1" x14ac:dyDescent="0.3">
      <c r="X3788" s="66">
        <v>22</v>
      </c>
      <c r="Y3788" s="70" t="s">
        <v>487</v>
      </c>
      <c r="Z3788" s="70" t="s">
        <v>12</v>
      </c>
      <c r="AA3788" s="70" t="str">
        <f>IF(OR(VLOOKUP(Table1[[#This Row],[sheet]],Prg!$A$7:$F$31,6,FALSE)=Prg!$O$2,VLOOKUP(Table1[[#This Row],[sheet]],Prg!$A$7:$F$31,6,FALSE)=Prg!$O$3),"Yes","No")</f>
        <v>No</v>
      </c>
      <c r="AB3788" s="70">
        <v>2022</v>
      </c>
      <c r="AC3788" s="72">
        <v>15</v>
      </c>
      <c r="AD3788" s="66">
        <f ca="1">IF(ISERROR(VLOOKUP(Table1[[#This Row],[item]],INDIRECT("'"&amp;Table1[[#This Row],[sheet]]&amp;"'!$A$8:$T$42"),Table1[[#This Row],[r]],FALSE)),"",VLOOKUP(Table1[[#This Row],[item]],INDIRECT("'"&amp;Table1[[#This Row],[sheet]]&amp;"'!$A$8:$T$42"),Table1[[#This Row],[r]],FALSE))</f>
        <v>0</v>
      </c>
      <c r="AE3788" s="72" t="str">
        <f>IF(VLOOKUP(Table1[[#This Row],[sheet]],Prg!$A$7:$J$31,10,FALSE)="","",VLOOKUP(Table1[[#This Row],[sheet]],Prg!$A$7:$J$31,10,FALSE)*1)</f>
        <v/>
      </c>
      <c r="AF3788" s="72">
        <f>VLOOKUP(Table1[[#This Row],[sheet]],Prg!$A$7:$J$31,5,FALSE)</f>
        <v>0</v>
      </c>
      <c r="AG3788" s="72">
        <f>ROW()</f>
        <v>3788</v>
      </c>
    </row>
    <row r="3789" spans="24:33" hidden="1" x14ac:dyDescent="0.3">
      <c r="X3789" s="66">
        <v>22</v>
      </c>
      <c r="Y3789" s="66" t="s">
        <v>488</v>
      </c>
      <c r="Z3789" s="66" t="s">
        <v>13</v>
      </c>
      <c r="AA3789" s="66" t="str">
        <f>IF(OR(VLOOKUP(Table1[[#This Row],[sheet]],Prg!$A$7:$F$31,6,FALSE)=Prg!$O$2,VLOOKUP(Table1[[#This Row],[sheet]],Prg!$A$7:$F$31,6,FALSE)=Prg!$O$3),"Yes","No")</f>
        <v>No</v>
      </c>
      <c r="AB3789" s="66">
        <v>2022</v>
      </c>
      <c r="AC3789" s="72">
        <v>15</v>
      </c>
      <c r="AD3789" s="66">
        <f ca="1">IF(ISERROR(VLOOKUP(Table1[[#This Row],[item]],INDIRECT("'"&amp;Table1[[#This Row],[sheet]]&amp;"'!$A$8:$T$42"),Table1[[#This Row],[r]],FALSE)),"",VLOOKUP(Table1[[#This Row],[item]],INDIRECT("'"&amp;Table1[[#This Row],[sheet]]&amp;"'!$A$8:$T$42"),Table1[[#This Row],[r]],FALSE))</f>
        <v>0</v>
      </c>
      <c r="AE3789" s="72" t="str">
        <f>IF(VLOOKUP(Table1[[#This Row],[sheet]],Prg!$A$7:$J$31,10,FALSE)="","",VLOOKUP(Table1[[#This Row],[sheet]],Prg!$A$7:$J$31,10,FALSE)*1)</f>
        <v/>
      </c>
      <c r="AF3789" s="72">
        <f>VLOOKUP(Table1[[#This Row],[sheet]],Prg!$A$7:$J$31,5,FALSE)</f>
        <v>0</v>
      </c>
      <c r="AG3789" s="72">
        <f>ROW()</f>
        <v>3789</v>
      </c>
    </row>
    <row r="3790" spans="24:33" hidden="1" x14ac:dyDescent="0.3">
      <c r="X3790" s="66">
        <v>22</v>
      </c>
      <c r="Y3790" s="66" t="s">
        <v>489</v>
      </c>
      <c r="Z3790" s="66" t="s">
        <v>14</v>
      </c>
      <c r="AA3790" s="66" t="str">
        <f>IF(OR(VLOOKUP(Table1[[#This Row],[sheet]],Prg!$A$7:$F$31,6,FALSE)=Prg!$O$2,VLOOKUP(Table1[[#This Row],[sheet]],Prg!$A$7:$F$31,6,FALSE)=Prg!$O$3),"Yes","No")</f>
        <v>No</v>
      </c>
      <c r="AB3790" s="66">
        <v>2022</v>
      </c>
      <c r="AC3790" s="72">
        <v>15</v>
      </c>
      <c r="AD3790" s="66">
        <f ca="1">IF(ISERROR(VLOOKUP(Table1[[#This Row],[item]],INDIRECT("'"&amp;Table1[[#This Row],[sheet]]&amp;"'!$A$8:$T$42"),Table1[[#This Row],[r]],FALSE)),"",VLOOKUP(Table1[[#This Row],[item]],INDIRECT("'"&amp;Table1[[#This Row],[sheet]]&amp;"'!$A$8:$T$42"),Table1[[#This Row],[r]],FALSE))</f>
        <v>0</v>
      </c>
      <c r="AE3790" s="72" t="str">
        <f>IF(VLOOKUP(Table1[[#This Row],[sheet]],Prg!$A$7:$J$31,10,FALSE)="","",VLOOKUP(Table1[[#This Row],[sheet]],Prg!$A$7:$J$31,10,FALSE)*1)</f>
        <v/>
      </c>
      <c r="AF3790" s="72">
        <f>VLOOKUP(Table1[[#This Row],[sheet]],Prg!$A$7:$J$31,5,FALSE)</f>
        <v>0</v>
      </c>
      <c r="AG3790" s="72">
        <f>ROW()</f>
        <v>3790</v>
      </c>
    </row>
    <row r="3791" spans="24:33" hidden="1" x14ac:dyDescent="0.3">
      <c r="X3791" s="66">
        <v>22</v>
      </c>
      <c r="Y3791" s="66" t="s">
        <v>490</v>
      </c>
      <c r="Z3791" s="66" t="s">
        <v>464</v>
      </c>
      <c r="AA3791" s="66" t="str">
        <f>IF(OR(VLOOKUP(Table1[[#This Row],[sheet]],Prg!$A$7:$F$31,6,FALSE)=Prg!$O$2,VLOOKUP(Table1[[#This Row],[sheet]],Prg!$A$7:$F$31,6,FALSE)=Prg!$O$3),"Yes","No")</f>
        <v>No</v>
      </c>
      <c r="AB3791" s="66">
        <v>2022</v>
      </c>
      <c r="AC3791" s="72">
        <v>15</v>
      </c>
      <c r="AD3791" s="66">
        <f ca="1">IF(ISERROR(VLOOKUP(Table1[[#This Row],[item]],INDIRECT("'"&amp;Table1[[#This Row],[sheet]]&amp;"'!$A$8:$T$42"),Table1[[#This Row],[r]],FALSE)),"",VLOOKUP(Table1[[#This Row],[item]],INDIRECT("'"&amp;Table1[[#This Row],[sheet]]&amp;"'!$A$8:$T$42"),Table1[[#This Row],[r]],FALSE))</f>
        <v>0</v>
      </c>
      <c r="AE3791" s="72" t="str">
        <f>IF(VLOOKUP(Table1[[#This Row],[sheet]],Prg!$A$7:$J$31,10,FALSE)="","",VLOOKUP(Table1[[#This Row],[sheet]],Prg!$A$7:$J$31,10,FALSE)*1)</f>
        <v/>
      </c>
      <c r="AF3791" s="72">
        <f>VLOOKUP(Table1[[#This Row],[sheet]],Prg!$A$7:$J$31,5,FALSE)</f>
        <v>0</v>
      </c>
      <c r="AG3791" s="72">
        <f>ROW()</f>
        <v>3791</v>
      </c>
    </row>
    <row r="3792" spans="24:33" hidden="1" x14ac:dyDescent="0.3">
      <c r="X3792" s="66">
        <v>22</v>
      </c>
      <c r="Y3792" s="66" t="s">
        <v>491</v>
      </c>
      <c r="Z3792" s="66" t="s">
        <v>15</v>
      </c>
      <c r="AA3792" s="66" t="str">
        <f>IF(OR(VLOOKUP(Table1[[#This Row],[sheet]],Prg!$A$7:$F$31,6,FALSE)=Prg!$O$2,VLOOKUP(Table1[[#This Row],[sheet]],Prg!$A$7:$F$31,6,FALSE)=Prg!$O$3),"Yes","No")</f>
        <v>No</v>
      </c>
      <c r="AB3792" s="66">
        <v>2022</v>
      </c>
      <c r="AC3792" s="72">
        <v>15</v>
      </c>
      <c r="AD3792" s="66">
        <f ca="1">IF(ISERROR(VLOOKUP(Table1[[#This Row],[item]],INDIRECT("'"&amp;Table1[[#This Row],[sheet]]&amp;"'!$A$8:$T$42"),Table1[[#This Row],[r]],FALSE)),"",VLOOKUP(Table1[[#This Row],[item]],INDIRECT("'"&amp;Table1[[#This Row],[sheet]]&amp;"'!$A$8:$T$42"),Table1[[#This Row],[r]],FALSE))</f>
        <v>0</v>
      </c>
      <c r="AE3792" s="72" t="str">
        <f>IF(VLOOKUP(Table1[[#This Row],[sheet]],Prg!$A$7:$J$31,10,FALSE)="","",VLOOKUP(Table1[[#This Row],[sheet]],Prg!$A$7:$J$31,10,FALSE)*1)</f>
        <v/>
      </c>
      <c r="AF3792" s="72">
        <f>VLOOKUP(Table1[[#This Row],[sheet]],Prg!$A$7:$J$31,5,FALSE)</f>
        <v>0</v>
      </c>
      <c r="AG3792" s="72">
        <f>ROW()</f>
        <v>3792</v>
      </c>
    </row>
    <row r="3793" spans="24:33" hidden="1" x14ac:dyDescent="0.3">
      <c r="X3793" s="66">
        <v>22</v>
      </c>
      <c r="Y3793" s="66" t="s">
        <v>492</v>
      </c>
      <c r="Z3793" s="66" t="s">
        <v>16</v>
      </c>
      <c r="AA3793" s="66" t="str">
        <f>IF(OR(VLOOKUP(Table1[[#This Row],[sheet]],Prg!$A$7:$F$31,6,FALSE)=Prg!$O$2,VLOOKUP(Table1[[#This Row],[sheet]],Prg!$A$7:$F$31,6,FALSE)=Prg!$O$3),"Yes","No")</f>
        <v>No</v>
      </c>
      <c r="AB3793" s="66">
        <v>2022</v>
      </c>
      <c r="AC3793" s="72">
        <v>15</v>
      </c>
      <c r="AD3793" s="66">
        <f ca="1">IF(ISERROR(VLOOKUP(Table1[[#This Row],[item]],INDIRECT("'"&amp;Table1[[#This Row],[sheet]]&amp;"'!$A$8:$T$42"),Table1[[#This Row],[r]],FALSE)),"",VLOOKUP(Table1[[#This Row],[item]],INDIRECT("'"&amp;Table1[[#This Row],[sheet]]&amp;"'!$A$8:$T$42"),Table1[[#This Row],[r]],FALSE))</f>
        <v>0</v>
      </c>
      <c r="AE3793" s="72" t="str">
        <f>IF(VLOOKUP(Table1[[#This Row],[sheet]],Prg!$A$7:$J$31,10,FALSE)="","",VLOOKUP(Table1[[#This Row],[sheet]],Prg!$A$7:$J$31,10,FALSE)*1)</f>
        <v/>
      </c>
      <c r="AF3793" s="72">
        <f>VLOOKUP(Table1[[#This Row],[sheet]],Prg!$A$7:$J$31,5,FALSE)</f>
        <v>0</v>
      </c>
      <c r="AG3793" s="72">
        <f>ROW()</f>
        <v>3793</v>
      </c>
    </row>
    <row r="3794" spans="24:33" hidden="1" x14ac:dyDescent="0.3">
      <c r="X3794" s="66">
        <v>22</v>
      </c>
      <c r="Y3794" s="66" t="s">
        <v>493</v>
      </c>
      <c r="Z3794" s="66" t="s">
        <v>17</v>
      </c>
      <c r="AA3794" s="66" t="str">
        <f>IF(OR(VLOOKUP(Table1[[#This Row],[sheet]],Prg!$A$7:$F$31,6,FALSE)=Prg!$O$2,VLOOKUP(Table1[[#This Row],[sheet]],Prg!$A$7:$F$31,6,FALSE)=Prg!$O$3),"Yes","No")</f>
        <v>No</v>
      </c>
      <c r="AB3794" s="66">
        <v>2022</v>
      </c>
      <c r="AC3794" s="72">
        <v>15</v>
      </c>
      <c r="AD3794" s="66">
        <f ca="1">IF(ISERROR(VLOOKUP(Table1[[#This Row],[item]],INDIRECT("'"&amp;Table1[[#This Row],[sheet]]&amp;"'!$A$8:$T$42"),Table1[[#This Row],[r]],FALSE)),"",VLOOKUP(Table1[[#This Row],[item]],INDIRECT("'"&amp;Table1[[#This Row],[sheet]]&amp;"'!$A$8:$T$42"),Table1[[#This Row],[r]],FALSE))</f>
        <v>0</v>
      </c>
      <c r="AE3794" s="72" t="str">
        <f>IF(VLOOKUP(Table1[[#This Row],[sheet]],Prg!$A$7:$J$31,10,FALSE)="","",VLOOKUP(Table1[[#This Row],[sheet]],Prg!$A$7:$J$31,10,FALSE)*1)</f>
        <v/>
      </c>
      <c r="AF3794" s="72">
        <f>VLOOKUP(Table1[[#This Row],[sheet]],Prg!$A$7:$J$31,5,FALSE)</f>
        <v>0</v>
      </c>
      <c r="AG3794" s="72">
        <f>ROW()</f>
        <v>3794</v>
      </c>
    </row>
    <row r="3795" spans="24:33" hidden="1" x14ac:dyDescent="0.3">
      <c r="X3795" s="66">
        <v>22</v>
      </c>
      <c r="Y3795" s="66" t="s">
        <v>494</v>
      </c>
      <c r="Z3795" s="66" t="s">
        <v>465</v>
      </c>
      <c r="AA3795" s="66" t="str">
        <f>IF(OR(VLOOKUP(Table1[[#This Row],[sheet]],Prg!$A$7:$F$31,6,FALSE)=Prg!$O$2,VLOOKUP(Table1[[#This Row],[sheet]],Prg!$A$7:$F$31,6,FALSE)=Prg!$O$3),"Yes","No")</f>
        <v>No</v>
      </c>
      <c r="AB3795" s="66">
        <v>2022</v>
      </c>
      <c r="AC3795" s="72">
        <v>15</v>
      </c>
      <c r="AD3795" s="66">
        <f ca="1">IF(ISERROR(VLOOKUP(Table1[[#This Row],[item]],INDIRECT("'"&amp;Table1[[#This Row],[sheet]]&amp;"'!$A$8:$T$42"),Table1[[#This Row],[r]],FALSE)),"",VLOOKUP(Table1[[#This Row],[item]],INDIRECT("'"&amp;Table1[[#This Row],[sheet]]&amp;"'!$A$8:$T$42"),Table1[[#This Row],[r]],FALSE))</f>
        <v>0</v>
      </c>
      <c r="AE3795" s="72" t="str">
        <f>IF(VLOOKUP(Table1[[#This Row],[sheet]],Prg!$A$7:$J$31,10,FALSE)="","",VLOOKUP(Table1[[#This Row],[sheet]],Prg!$A$7:$J$31,10,FALSE)*1)</f>
        <v/>
      </c>
      <c r="AF3795" s="72">
        <f>VLOOKUP(Table1[[#This Row],[sheet]],Prg!$A$7:$J$31,5,FALSE)</f>
        <v>0</v>
      </c>
      <c r="AG3795" s="72">
        <f>ROW()</f>
        <v>3795</v>
      </c>
    </row>
    <row r="3796" spans="24:33" hidden="1" x14ac:dyDescent="0.3">
      <c r="X3796" s="66">
        <v>22</v>
      </c>
      <c r="Y3796" s="66" t="s">
        <v>495</v>
      </c>
      <c r="Z3796" s="66" t="s">
        <v>18</v>
      </c>
      <c r="AA3796" s="66" t="str">
        <f>IF(OR(VLOOKUP(Table1[[#This Row],[sheet]],Prg!$A$7:$F$31,6,FALSE)=Prg!$O$2,VLOOKUP(Table1[[#This Row],[sheet]],Prg!$A$7:$F$31,6,FALSE)=Prg!$O$3),"Yes","No")</f>
        <v>No</v>
      </c>
      <c r="AB3796" s="66">
        <v>2022</v>
      </c>
      <c r="AC3796" s="72">
        <v>15</v>
      </c>
      <c r="AD3796" s="66">
        <f ca="1">IF(ISERROR(VLOOKUP(Table1[[#This Row],[item]],INDIRECT("'"&amp;Table1[[#This Row],[sheet]]&amp;"'!$A$8:$T$42"),Table1[[#This Row],[r]],FALSE)),"",VLOOKUP(Table1[[#This Row],[item]],INDIRECT("'"&amp;Table1[[#This Row],[sheet]]&amp;"'!$A$8:$T$42"),Table1[[#This Row],[r]],FALSE))</f>
        <v>0</v>
      </c>
      <c r="AE3796" s="72" t="str">
        <f>IF(VLOOKUP(Table1[[#This Row],[sheet]],Prg!$A$7:$J$31,10,FALSE)="","",VLOOKUP(Table1[[#This Row],[sheet]],Prg!$A$7:$J$31,10,FALSE)*1)</f>
        <v/>
      </c>
      <c r="AF3796" s="72">
        <f>VLOOKUP(Table1[[#This Row],[sheet]],Prg!$A$7:$J$31,5,FALSE)</f>
        <v>0</v>
      </c>
      <c r="AG3796" s="72">
        <f>ROW()</f>
        <v>3796</v>
      </c>
    </row>
    <row r="3797" spans="24:33" hidden="1" x14ac:dyDescent="0.3">
      <c r="X3797" s="66">
        <v>22</v>
      </c>
      <c r="Y3797" s="66" t="s">
        <v>496</v>
      </c>
      <c r="Z3797" s="66" t="s">
        <v>19</v>
      </c>
      <c r="AA3797" s="66" t="str">
        <f>IF(OR(VLOOKUP(Table1[[#This Row],[sheet]],Prg!$A$7:$F$31,6,FALSE)=Prg!$O$2,VLOOKUP(Table1[[#This Row],[sheet]],Prg!$A$7:$F$31,6,FALSE)=Prg!$O$3),"Yes","No")</f>
        <v>No</v>
      </c>
      <c r="AB3797" s="66">
        <v>2022</v>
      </c>
      <c r="AC3797" s="72">
        <v>15</v>
      </c>
      <c r="AD3797" s="66">
        <f ca="1">IF(ISERROR(VLOOKUP(Table1[[#This Row],[item]],INDIRECT("'"&amp;Table1[[#This Row],[sheet]]&amp;"'!$A$8:$T$42"),Table1[[#This Row],[r]],FALSE)),"",VLOOKUP(Table1[[#This Row],[item]],INDIRECT("'"&amp;Table1[[#This Row],[sheet]]&amp;"'!$A$8:$T$42"),Table1[[#This Row],[r]],FALSE))</f>
        <v>0</v>
      </c>
      <c r="AE3797" s="72" t="str">
        <f>IF(VLOOKUP(Table1[[#This Row],[sheet]],Prg!$A$7:$J$31,10,FALSE)="","",VLOOKUP(Table1[[#This Row],[sheet]],Prg!$A$7:$J$31,10,FALSE)*1)</f>
        <v/>
      </c>
      <c r="AF3797" s="72">
        <f>VLOOKUP(Table1[[#This Row],[sheet]],Prg!$A$7:$J$31,5,FALSE)</f>
        <v>0</v>
      </c>
      <c r="AG3797" s="72">
        <f>ROW()</f>
        <v>3797</v>
      </c>
    </row>
    <row r="3798" spans="24:33" hidden="1" x14ac:dyDescent="0.3">
      <c r="X3798" s="66">
        <v>22</v>
      </c>
      <c r="Y3798" s="66" t="s">
        <v>497</v>
      </c>
      <c r="Z3798" s="66" t="s">
        <v>20</v>
      </c>
      <c r="AA3798" s="66" t="str">
        <f>IF(OR(VLOOKUP(Table1[[#This Row],[sheet]],Prg!$A$7:$F$31,6,FALSE)=Prg!$O$2,VLOOKUP(Table1[[#This Row],[sheet]],Prg!$A$7:$F$31,6,FALSE)=Prg!$O$3),"Yes","No")</f>
        <v>No</v>
      </c>
      <c r="AB3798" s="66">
        <v>2022</v>
      </c>
      <c r="AC3798" s="72">
        <v>15</v>
      </c>
      <c r="AD3798" s="66">
        <f ca="1">IF(ISERROR(VLOOKUP(Table1[[#This Row],[item]],INDIRECT("'"&amp;Table1[[#This Row],[sheet]]&amp;"'!$A$8:$T$42"),Table1[[#This Row],[r]],FALSE)),"",VLOOKUP(Table1[[#This Row],[item]],INDIRECT("'"&amp;Table1[[#This Row],[sheet]]&amp;"'!$A$8:$T$42"),Table1[[#This Row],[r]],FALSE))</f>
        <v>0</v>
      </c>
      <c r="AE3798" s="72" t="str">
        <f>IF(VLOOKUP(Table1[[#This Row],[sheet]],Prg!$A$7:$J$31,10,FALSE)="","",VLOOKUP(Table1[[#This Row],[sheet]],Prg!$A$7:$J$31,10,FALSE)*1)</f>
        <v/>
      </c>
      <c r="AF3798" s="72">
        <f>VLOOKUP(Table1[[#This Row],[sheet]],Prg!$A$7:$J$31,5,FALSE)</f>
        <v>0</v>
      </c>
      <c r="AG3798" s="72">
        <f>ROW()</f>
        <v>3798</v>
      </c>
    </row>
    <row r="3799" spans="24:33" hidden="1" x14ac:dyDescent="0.3">
      <c r="X3799" s="66">
        <v>22</v>
      </c>
      <c r="Y3799" s="66" t="s">
        <v>498</v>
      </c>
      <c r="Z3799" s="66" t="s">
        <v>466</v>
      </c>
      <c r="AA3799" s="66" t="str">
        <f>IF(OR(VLOOKUP(Table1[[#This Row],[sheet]],Prg!$A$7:$F$31,6,FALSE)=Prg!$O$2,VLOOKUP(Table1[[#This Row],[sheet]],Prg!$A$7:$F$31,6,FALSE)=Prg!$O$3),"Yes","No")</f>
        <v>No</v>
      </c>
      <c r="AB3799" s="66">
        <v>2022</v>
      </c>
      <c r="AC3799" s="72">
        <v>15</v>
      </c>
      <c r="AD3799" s="66">
        <f ca="1">IF(ISERROR(VLOOKUP(Table1[[#This Row],[item]],INDIRECT("'"&amp;Table1[[#This Row],[sheet]]&amp;"'!$A$8:$T$42"),Table1[[#This Row],[r]],FALSE)),"",VLOOKUP(Table1[[#This Row],[item]],INDIRECT("'"&amp;Table1[[#This Row],[sheet]]&amp;"'!$A$8:$T$42"),Table1[[#This Row],[r]],FALSE))</f>
        <v>0</v>
      </c>
      <c r="AE3799" s="72" t="str">
        <f>IF(VLOOKUP(Table1[[#This Row],[sheet]],Prg!$A$7:$J$31,10,FALSE)="","",VLOOKUP(Table1[[#This Row],[sheet]],Prg!$A$7:$J$31,10,FALSE)*1)</f>
        <v/>
      </c>
      <c r="AF3799" s="72">
        <f>VLOOKUP(Table1[[#This Row],[sheet]],Prg!$A$7:$J$31,5,FALSE)</f>
        <v>0</v>
      </c>
      <c r="AG3799" s="72">
        <f>ROW()</f>
        <v>3799</v>
      </c>
    </row>
    <row r="3800" spans="24:33" hidden="1" x14ac:dyDescent="0.3">
      <c r="X3800" s="66">
        <v>22</v>
      </c>
      <c r="Y3800" s="66" t="s">
        <v>499</v>
      </c>
      <c r="Z3800" s="66" t="s">
        <v>21</v>
      </c>
      <c r="AA3800" s="66" t="str">
        <f>IF(OR(VLOOKUP(Table1[[#This Row],[sheet]],Prg!$A$7:$F$31,6,FALSE)=Prg!$O$2,VLOOKUP(Table1[[#This Row],[sheet]],Prg!$A$7:$F$31,6,FALSE)=Prg!$O$3),"Yes","No")</f>
        <v>No</v>
      </c>
      <c r="AB3800" s="66">
        <v>2022</v>
      </c>
      <c r="AC3800" s="72">
        <v>15</v>
      </c>
      <c r="AD3800" s="66">
        <f ca="1">IF(ISERROR(VLOOKUP(Table1[[#This Row],[item]],INDIRECT("'"&amp;Table1[[#This Row],[sheet]]&amp;"'!$A$8:$T$42"),Table1[[#This Row],[r]],FALSE)),"",VLOOKUP(Table1[[#This Row],[item]],INDIRECT("'"&amp;Table1[[#This Row],[sheet]]&amp;"'!$A$8:$T$42"),Table1[[#This Row],[r]],FALSE))</f>
        <v>0</v>
      </c>
      <c r="AE3800" s="72" t="str">
        <f>IF(VLOOKUP(Table1[[#This Row],[sheet]],Prg!$A$7:$J$31,10,FALSE)="","",VLOOKUP(Table1[[#This Row],[sheet]],Prg!$A$7:$J$31,10,FALSE)*1)</f>
        <v/>
      </c>
      <c r="AF3800" s="72">
        <f>VLOOKUP(Table1[[#This Row],[sheet]],Prg!$A$7:$J$31,5,FALSE)</f>
        <v>0</v>
      </c>
      <c r="AG3800" s="72">
        <f>ROW()</f>
        <v>3800</v>
      </c>
    </row>
    <row r="3801" spans="24:33" hidden="1" x14ac:dyDescent="0.3">
      <c r="X3801" s="66">
        <v>22</v>
      </c>
      <c r="Y3801" s="66" t="s">
        <v>500</v>
      </c>
      <c r="Z3801" s="66" t="s">
        <v>22</v>
      </c>
      <c r="AA3801" s="66" t="str">
        <f>IF(OR(VLOOKUP(Table1[[#This Row],[sheet]],Prg!$A$7:$F$31,6,FALSE)=Prg!$O$2,VLOOKUP(Table1[[#This Row],[sheet]],Prg!$A$7:$F$31,6,FALSE)=Prg!$O$3),"Yes","No")</f>
        <v>No</v>
      </c>
      <c r="AB3801" s="66">
        <v>2022</v>
      </c>
      <c r="AC3801" s="72">
        <v>15</v>
      </c>
      <c r="AD3801" s="66">
        <f ca="1">IF(ISERROR(VLOOKUP(Table1[[#This Row],[item]],INDIRECT("'"&amp;Table1[[#This Row],[sheet]]&amp;"'!$A$8:$T$42"),Table1[[#This Row],[r]],FALSE)),"",VLOOKUP(Table1[[#This Row],[item]],INDIRECT("'"&amp;Table1[[#This Row],[sheet]]&amp;"'!$A$8:$T$42"),Table1[[#This Row],[r]],FALSE))</f>
        <v>0</v>
      </c>
      <c r="AE3801" s="72" t="str">
        <f>IF(VLOOKUP(Table1[[#This Row],[sheet]],Prg!$A$7:$J$31,10,FALSE)="","",VLOOKUP(Table1[[#This Row],[sheet]],Prg!$A$7:$J$31,10,FALSE)*1)</f>
        <v/>
      </c>
      <c r="AF3801" s="72">
        <f>VLOOKUP(Table1[[#This Row],[sheet]],Prg!$A$7:$J$31,5,FALSE)</f>
        <v>0</v>
      </c>
      <c r="AG3801" s="72">
        <f>ROW()</f>
        <v>3801</v>
      </c>
    </row>
    <row r="3802" spans="24:33" hidden="1" x14ac:dyDescent="0.3">
      <c r="X3802" s="66">
        <v>22</v>
      </c>
      <c r="Y3802" s="66" t="s">
        <v>501</v>
      </c>
      <c r="Z3802" s="66" t="s">
        <v>23</v>
      </c>
      <c r="AA3802" s="66" t="str">
        <f>IF(OR(VLOOKUP(Table1[[#This Row],[sheet]],Prg!$A$7:$F$31,6,FALSE)=Prg!$O$2,VLOOKUP(Table1[[#This Row],[sheet]],Prg!$A$7:$F$31,6,FALSE)=Prg!$O$3),"Yes","No")</f>
        <v>No</v>
      </c>
      <c r="AB3802" s="66">
        <v>2022</v>
      </c>
      <c r="AC3802" s="72">
        <v>15</v>
      </c>
      <c r="AD3802" s="66">
        <f ca="1">IF(ISERROR(VLOOKUP(Table1[[#This Row],[item]],INDIRECT("'"&amp;Table1[[#This Row],[sheet]]&amp;"'!$A$8:$T$42"),Table1[[#This Row],[r]],FALSE)),"",VLOOKUP(Table1[[#This Row],[item]],INDIRECT("'"&amp;Table1[[#This Row],[sheet]]&amp;"'!$A$8:$T$42"),Table1[[#This Row],[r]],FALSE))</f>
        <v>0</v>
      </c>
      <c r="AE3802" s="72" t="str">
        <f>IF(VLOOKUP(Table1[[#This Row],[sheet]],Prg!$A$7:$J$31,10,FALSE)="","",VLOOKUP(Table1[[#This Row],[sheet]],Prg!$A$7:$J$31,10,FALSE)*1)</f>
        <v/>
      </c>
      <c r="AF3802" s="72">
        <f>VLOOKUP(Table1[[#This Row],[sheet]],Prg!$A$7:$J$31,5,FALSE)</f>
        <v>0</v>
      </c>
      <c r="AG3802" s="72">
        <f>ROW()</f>
        <v>3802</v>
      </c>
    </row>
    <row r="3803" spans="24:33" hidden="1" x14ac:dyDescent="0.3">
      <c r="X3803" s="66">
        <v>22</v>
      </c>
      <c r="Y3803" s="66" t="s">
        <v>502</v>
      </c>
      <c r="Z3803" s="66" t="s">
        <v>467</v>
      </c>
      <c r="AA3803" s="66" t="str">
        <f>IF(OR(VLOOKUP(Table1[[#This Row],[sheet]],Prg!$A$7:$F$31,6,FALSE)=Prg!$O$2,VLOOKUP(Table1[[#This Row],[sheet]],Prg!$A$7:$F$31,6,FALSE)=Prg!$O$3),"Yes","No")</f>
        <v>No</v>
      </c>
      <c r="AB3803" s="66">
        <v>2022</v>
      </c>
      <c r="AC3803" s="72">
        <v>15</v>
      </c>
      <c r="AD3803" s="66">
        <f ca="1">IF(ISERROR(VLOOKUP(Table1[[#This Row],[item]],INDIRECT("'"&amp;Table1[[#This Row],[sheet]]&amp;"'!$A$8:$T$42"),Table1[[#This Row],[r]],FALSE)),"",VLOOKUP(Table1[[#This Row],[item]],INDIRECT("'"&amp;Table1[[#This Row],[sheet]]&amp;"'!$A$8:$T$42"),Table1[[#This Row],[r]],FALSE))</f>
        <v>0</v>
      </c>
      <c r="AE3803" s="72" t="str">
        <f>IF(VLOOKUP(Table1[[#This Row],[sheet]],Prg!$A$7:$J$31,10,FALSE)="","",VLOOKUP(Table1[[#This Row],[sheet]],Prg!$A$7:$J$31,10,FALSE)*1)</f>
        <v/>
      </c>
      <c r="AF3803" s="72">
        <f>VLOOKUP(Table1[[#This Row],[sheet]],Prg!$A$7:$J$31,5,FALSE)</f>
        <v>0</v>
      </c>
      <c r="AG3803" s="72">
        <f>ROW()</f>
        <v>3803</v>
      </c>
    </row>
    <row r="3804" spans="24:33" hidden="1" x14ac:dyDescent="0.3">
      <c r="X3804" s="66">
        <v>22</v>
      </c>
      <c r="Y3804" s="66" t="s">
        <v>473</v>
      </c>
      <c r="Z3804" s="66" t="s">
        <v>1</v>
      </c>
      <c r="AA3804" s="66" t="str">
        <f>IF(OR(VLOOKUP(Table1[[#This Row],[sheet]],Prg!$A$7:$F$31,6,FALSE)=Prg!$O$2,VLOOKUP(Table1[[#This Row],[sheet]],Prg!$A$7:$F$31,6,FALSE)=Prg!$O$3),"Yes","No")</f>
        <v>No</v>
      </c>
      <c r="AB3804" s="66">
        <v>2022</v>
      </c>
      <c r="AC3804" s="72">
        <v>15</v>
      </c>
      <c r="AD3804" s="66">
        <f ca="1">IF(ISERROR(VLOOKUP(Table1[[#This Row],[item]],INDIRECT("'"&amp;Table1[[#This Row],[sheet]]&amp;"'!$A$8:$T$42"),Table1[[#This Row],[r]],FALSE)),"",VLOOKUP(Table1[[#This Row],[item]],INDIRECT("'"&amp;Table1[[#This Row],[sheet]]&amp;"'!$A$8:$T$42"),Table1[[#This Row],[r]],FALSE))</f>
        <v>0</v>
      </c>
      <c r="AE3804" s="72" t="str">
        <f>IF(VLOOKUP(Table1[[#This Row],[sheet]],Prg!$A$7:$J$31,10,FALSE)="","",VLOOKUP(Table1[[#This Row],[sheet]],Prg!$A$7:$J$31,10,FALSE)*1)</f>
        <v/>
      </c>
      <c r="AF3804" s="72">
        <f>VLOOKUP(Table1[[#This Row],[sheet]],Prg!$A$7:$J$31,5,FALSE)</f>
        <v>0</v>
      </c>
      <c r="AG3804" s="72">
        <f>ROW()</f>
        <v>3804</v>
      </c>
    </row>
    <row r="3805" spans="24:33" hidden="1" x14ac:dyDescent="0.3">
      <c r="X3805" s="66">
        <v>22</v>
      </c>
      <c r="Y3805" s="66" t="s">
        <v>474</v>
      </c>
      <c r="Z3805" s="66" t="s">
        <v>24</v>
      </c>
      <c r="AA3805" s="66" t="str">
        <f>IF(OR(VLOOKUP(Table1[[#This Row],[sheet]],Prg!$A$7:$F$31,6,FALSE)=Prg!$O$2,VLOOKUP(Table1[[#This Row],[sheet]],Prg!$A$7:$F$31,6,FALSE)=Prg!$O$3),"Yes","No")</f>
        <v>No</v>
      </c>
      <c r="AB3805" s="66">
        <v>2022</v>
      </c>
      <c r="AC3805" s="72">
        <v>15</v>
      </c>
      <c r="AD3805" s="66">
        <f ca="1">IF(ISERROR(VLOOKUP(Table1[[#This Row],[item]],INDIRECT("'"&amp;Table1[[#This Row],[sheet]]&amp;"'!$A$8:$T$42"),Table1[[#This Row],[r]],FALSE)),"",VLOOKUP(Table1[[#This Row],[item]],INDIRECT("'"&amp;Table1[[#This Row],[sheet]]&amp;"'!$A$8:$T$42"),Table1[[#This Row],[r]],FALSE))</f>
        <v>0</v>
      </c>
      <c r="AE3805" s="72" t="str">
        <f>IF(VLOOKUP(Table1[[#This Row],[sheet]],Prg!$A$7:$J$31,10,FALSE)="","",VLOOKUP(Table1[[#This Row],[sheet]],Prg!$A$7:$J$31,10,FALSE)*1)</f>
        <v/>
      </c>
      <c r="AF3805" s="72">
        <f>VLOOKUP(Table1[[#This Row],[sheet]],Prg!$A$7:$J$31,5,FALSE)</f>
        <v>0</v>
      </c>
      <c r="AG3805" s="72">
        <f>ROW()</f>
        <v>3805</v>
      </c>
    </row>
    <row r="3806" spans="24:33" hidden="1" x14ac:dyDescent="0.3">
      <c r="X3806" s="66">
        <v>22</v>
      </c>
      <c r="Y3806" s="66" t="s">
        <v>477</v>
      </c>
      <c r="Z3806" s="66" t="s">
        <v>25</v>
      </c>
      <c r="AA3806" s="66" t="str">
        <f>IF(OR(VLOOKUP(Table1[[#This Row],[sheet]],Prg!$A$7:$F$31,6,FALSE)=Prg!$O$2,VLOOKUP(Table1[[#This Row],[sheet]],Prg!$A$7:$F$31,6,FALSE)=Prg!$O$3),"Yes","No")</f>
        <v>No</v>
      </c>
      <c r="AB3806" s="66">
        <v>2022</v>
      </c>
      <c r="AC3806" s="72">
        <v>15</v>
      </c>
      <c r="AD3806" s="66">
        <f ca="1">IF(ISERROR(VLOOKUP(Table1[[#This Row],[item]],INDIRECT("'"&amp;Table1[[#This Row],[sheet]]&amp;"'!$A$8:$T$42"),Table1[[#This Row],[r]],FALSE)),"",VLOOKUP(Table1[[#This Row],[item]],INDIRECT("'"&amp;Table1[[#This Row],[sheet]]&amp;"'!$A$8:$T$42"),Table1[[#This Row],[r]],FALSE))</f>
        <v>0</v>
      </c>
      <c r="AE3806" s="72" t="str">
        <f>IF(VLOOKUP(Table1[[#This Row],[sheet]],Prg!$A$7:$J$31,10,FALSE)="","",VLOOKUP(Table1[[#This Row],[sheet]],Prg!$A$7:$J$31,10,FALSE)*1)</f>
        <v/>
      </c>
      <c r="AF3806" s="72">
        <f>VLOOKUP(Table1[[#This Row],[sheet]],Prg!$A$7:$J$31,5,FALSE)</f>
        <v>0</v>
      </c>
      <c r="AG3806" s="72">
        <f>ROW()</f>
        <v>3806</v>
      </c>
    </row>
    <row r="3807" spans="24:33" hidden="1" x14ac:dyDescent="0.3">
      <c r="X3807" s="66">
        <v>22</v>
      </c>
      <c r="Y3807" s="66" t="s">
        <v>478</v>
      </c>
      <c r="Z3807" s="66" t="s">
        <v>26</v>
      </c>
      <c r="AA3807" s="66" t="str">
        <f>IF(OR(VLOOKUP(Table1[[#This Row],[sheet]],Prg!$A$7:$F$31,6,FALSE)=Prg!$O$2,VLOOKUP(Table1[[#This Row],[sheet]],Prg!$A$7:$F$31,6,FALSE)=Prg!$O$3),"Yes","No")</f>
        <v>No</v>
      </c>
      <c r="AB3807" s="66">
        <v>2022</v>
      </c>
      <c r="AC3807" s="72">
        <v>15</v>
      </c>
      <c r="AD3807" s="66">
        <f ca="1">IF(ISERROR(VLOOKUP(Table1[[#This Row],[item]],INDIRECT("'"&amp;Table1[[#This Row],[sheet]]&amp;"'!$A$8:$T$42"),Table1[[#This Row],[r]],FALSE)),"",VLOOKUP(Table1[[#This Row],[item]],INDIRECT("'"&amp;Table1[[#This Row],[sheet]]&amp;"'!$A$8:$T$42"),Table1[[#This Row],[r]],FALSE))</f>
        <v>0</v>
      </c>
      <c r="AE3807" s="72" t="str">
        <f>IF(VLOOKUP(Table1[[#This Row],[sheet]],Prg!$A$7:$J$31,10,FALSE)="","",VLOOKUP(Table1[[#This Row],[sheet]],Prg!$A$7:$J$31,10,FALSE)*1)</f>
        <v/>
      </c>
      <c r="AF3807" s="72">
        <f>VLOOKUP(Table1[[#This Row],[sheet]],Prg!$A$7:$J$31,5,FALSE)</f>
        <v>0</v>
      </c>
      <c r="AG3807" s="72">
        <f>ROW()</f>
        <v>3807</v>
      </c>
    </row>
    <row r="3808" spans="24:33" hidden="1" x14ac:dyDescent="0.3">
      <c r="X3808" s="66">
        <v>22</v>
      </c>
      <c r="Y3808" s="66" t="s">
        <v>479</v>
      </c>
      <c r="Z3808" s="66" t="s">
        <v>27</v>
      </c>
      <c r="AA3808" s="66" t="str">
        <f>IF(OR(VLOOKUP(Table1[[#This Row],[sheet]],Prg!$A$7:$F$31,6,FALSE)=Prg!$O$2,VLOOKUP(Table1[[#This Row],[sheet]],Prg!$A$7:$F$31,6,FALSE)=Prg!$O$3),"Yes","No")</f>
        <v>No</v>
      </c>
      <c r="AB3808" s="66">
        <v>2022</v>
      </c>
      <c r="AC3808" s="72">
        <v>15</v>
      </c>
      <c r="AD3808" s="66">
        <f ca="1">IF(ISERROR(VLOOKUP(Table1[[#This Row],[item]],INDIRECT("'"&amp;Table1[[#This Row],[sheet]]&amp;"'!$A$8:$T$42"),Table1[[#This Row],[r]],FALSE)),"",VLOOKUP(Table1[[#This Row],[item]],INDIRECT("'"&amp;Table1[[#This Row],[sheet]]&amp;"'!$A$8:$T$42"),Table1[[#This Row],[r]],FALSE))</f>
        <v>0</v>
      </c>
      <c r="AE3808" s="72" t="str">
        <f>IF(VLOOKUP(Table1[[#This Row],[sheet]],Prg!$A$7:$J$31,10,FALSE)="","",VLOOKUP(Table1[[#This Row],[sheet]],Prg!$A$7:$J$31,10,FALSE)*1)</f>
        <v/>
      </c>
      <c r="AF3808" s="72">
        <f>VLOOKUP(Table1[[#This Row],[sheet]],Prg!$A$7:$J$31,5,FALSE)</f>
        <v>0</v>
      </c>
      <c r="AG3808" s="72">
        <f>ROW()</f>
        <v>3808</v>
      </c>
    </row>
    <row r="3809" spans="24:33" hidden="1" x14ac:dyDescent="0.3">
      <c r="X3809" s="66">
        <v>22</v>
      </c>
      <c r="Y3809" s="66" t="s">
        <v>475</v>
      </c>
      <c r="Z3809" s="66" t="s">
        <v>28</v>
      </c>
      <c r="AA3809" s="66" t="str">
        <f>IF(OR(VLOOKUP(Table1[[#This Row],[sheet]],Prg!$A$7:$F$31,6,FALSE)=Prg!$O$2,VLOOKUP(Table1[[#This Row],[sheet]],Prg!$A$7:$F$31,6,FALSE)=Prg!$O$3),"Yes","No")</f>
        <v>No</v>
      </c>
      <c r="AB3809" s="66">
        <v>2022</v>
      </c>
      <c r="AC3809" s="72">
        <v>15</v>
      </c>
      <c r="AD3809" s="66">
        <f ca="1">IF(ISERROR(VLOOKUP(Table1[[#This Row],[item]],INDIRECT("'"&amp;Table1[[#This Row],[sheet]]&amp;"'!$A$8:$T$42"),Table1[[#This Row],[r]],FALSE)),"",VLOOKUP(Table1[[#This Row],[item]],INDIRECT("'"&amp;Table1[[#This Row],[sheet]]&amp;"'!$A$8:$T$42"),Table1[[#This Row],[r]],FALSE))</f>
        <v>0</v>
      </c>
      <c r="AE3809" s="72" t="str">
        <f>IF(VLOOKUP(Table1[[#This Row],[sheet]],Prg!$A$7:$J$31,10,FALSE)="","",VLOOKUP(Table1[[#This Row],[sheet]],Prg!$A$7:$J$31,10,FALSE)*1)</f>
        <v/>
      </c>
      <c r="AF3809" s="72">
        <f>VLOOKUP(Table1[[#This Row],[sheet]],Prg!$A$7:$J$31,5,FALSE)</f>
        <v>0</v>
      </c>
      <c r="AG3809" s="72">
        <f>ROW()</f>
        <v>3809</v>
      </c>
    </row>
    <row r="3810" spans="24:33" hidden="1" x14ac:dyDescent="0.3">
      <c r="X3810" s="66">
        <v>22</v>
      </c>
      <c r="Y3810" s="66" t="s">
        <v>480</v>
      </c>
      <c r="Z3810" s="66" t="s">
        <v>29</v>
      </c>
      <c r="AA3810" s="66" t="str">
        <f>IF(OR(VLOOKUP(Table1[[#This Row],[sheet]],Prg!$A$7:$F$31,6,FALSE)=Prg!$O$2,VLOOKUP(Table1[[#This Row],[sheet]],Prg!$A$7:$F$31,6,FALSE)=Prg!$O$3),"Yes","No")</f>
        <v>No</v>
      </c>
      <c r="AB3810" s="66">
        <v>2022</v>
      </c>
      <c r="AC3810" s="72">
        <v>15</v>
      </c>
      <c r="AD3810" s="66">
        <f ca="1">IF(ISERROR(VLOOKUP(Table1[[#This Row],[item]],INDIRECT("'"&amp;Table1[[#This Row],[sheet]]&amp;"'!$A$8:$T$42"),Table1[[#This Row],[r]],FALSE)),"",VLOOKUP(Table1[[#This Row],[item]],INDIRECT("'"&amp;Table1[[#This Row],[sheet]]&amp;"'!$A$8:$T$42"),Table1[[#This Row],[r]],FALSE))</f>
        <v>0</v>
      </c>
      <c r="AE3810" s="72" t="str">
        <f>IF(VLOOKUP(Table1[[#This Row],[sheet]],Prg!$A$7:$J$31,10,FALSE)="","",VLOOKUP(Table1[[#This Row],[sheet]],Prg!$A$7:$J$31,10,FALSE)*1)</f>
        <v/>
      </c>
      <c r="AF3810" s="72">
        <f>VLOOKUP(Table1[[#This Row],[sheet]],Prg!$A$7:$J$31,5,FALSE)</f>
        <v>0</v>
      </c>
      <c r="AG3810" s="72">
        <f>ROW()</f>
        <v>3810</v>
      </c>
    </row>
    <row r="3811" spans="24:33" hidden="1" x14ac:dyDescent="0.3">
      <c r="X3811" s="66">
        <v>22</v>
      </c>
      <c r="Y3811" s="66" t="s">
        <v>481</v>
      </c>
      <c r="Z3811" s="66" t="s">
        <v>30</v>
      </c>
      <c r="AA3811" s="66" t="str">
        <f>IF(OR(VLOOKUP(Table1[[#This Row],[sheet]],Prg!$A$7:$F$31,6,FALSE)=Prg!$O$2,VLOOKUP(Table1[[#This Row],[sheet]],Prg!$A$7:$F$31,6,FALSE)=Prg!$O$3),"Yes","No")</f>
        <v>No</v>
      </c>
      <c r="AB3811" s="66">
        <v>2022</v>
      </c>
      <c r="AC3811" s="72">
        <v>15</v>
      </c>
      <c r="AD3811" s="66">
        <f ca="1">IF(ISERROR(VLOOKUP(Table1[[#This Row],[item]],INDIRECT("'"&amp;Table1[[#This Row],[sheet]]&amp;"'!$A$8:$T$42"),Table1[[#This Row],[r]],FALSE)),"",VLOOKUP(Table1[[#This Row],[item]],INDIRECT("'"&amp;Table1[[#This Row],[sheet]]&amp;"'!$A$8:$T$42"),Table1[[#This Row],[r]],FALSE))</f>
        <v>0</v>
      </c>
      <c r="AE3811" s="72" t="str">
        <f>IF(VLOOKUP(Table1[[#This Row],[sheet]],Prg!$A$7:$J$31,10,FALSE)="","",VLOOKUP(Table1[[#This Row],[sheet]],Prg!$A$7:$J$31,10,FALSE)*1)</f>
        <v/>
      </c>
      <c r="AF3811" s="72">
        <f>VLOOKUP(Table1[[#This Row],[sheet]],Prg!$A$7:$J$31,5,FALSE)</f>
        <v>0</v>
      </c>
      <c r="AG3811" s="72">
        <f>ROW()</f>
        <v>3811</v>
      </c>
    </row>
    <row r="3812" spans="24:33" hidden="1" x14ac:dyDescent="0.3">
      <c r="X3812" s="66">
        <v>22</v>
      </c>
      <c r="Y3812" s="66" t="s">
        <v>482</v>
      </c>
      <c r="Z3812" s="66" t="s">
        <v>27</v>
      </c>
      <c r="AA3812" s="66" t="str">
        <f>IF(OR(VLOOKUP(Table1[[#This Row],[sheet]],Prg!$A$7:$F$31,6,FALSE)=Prg!$O$2,VLOOKUP(Table1[[#This Row],[sheet]],Prg!$A$7:$F$31,6,FALSE)=Prg!$O$3),"Yes","No")</f>
        <v>No</v>
      </c>
      <c r="AB3812" s="66">
        <v>2022</v>
      </c>
      <c r="AC3812" s="72">
        <v>15</v>
      </c>
      <c r="AD3812" s="66">
        <f ca="1">IF(ISERROR(VLOOKUP(Table1[[#This Row],[item]],INDIRECT("'"&amp;Table1[[#This Row],[sheet]]&amp;"'!$A$8:$T$42"),Table1[[#This Row],[r]],FALSE)),"",VLOOKUP(Table1[[#This Row],[item]],INDIRECT("'"&amp;Table1[[#This Row],[sheet]]&amp;"'!$A$8:$T$42"),Table1[[#This Row],[r]],FALSE))</f>
        <v>0</v>
      </c>
      <c r="AE3812" s="72" t="str">
        <f>IF(VLOOKUP(Table1[[#This Row],[sheet]],Prg!$A$7:$J$31,10,FALSE)="","",VLOOKUP(Table1[[#This Row],[sheet]],Prg!$A$7:$J$31,10,FALSE)*1)</f>
        <v/>
      </c>
      <c r="AF3812" s="72">
        <f>VLOOKUP(Table1[[#This Row],[sheet]],Prg!$A$7:$J$31,5,FALSE)</f>
        <v>0</v>
      </c>
      <c r="AG3812" s="72">
        <f>ROW()</f>
        <v>3812</v>
      </c>
    </row>
    <row r="3813" spans="24:33" hidden="1" x14ac:dyDescent="0.3">
      <c r="X3813" s="66">
        <v>22</v>
      </c>
      <c r="Y3813" s="66" t="s">
        <v>476</v>
      </c>
      <c r="Z3813" s="66" t="s">
        <v>469</v>
      </c>
      <c r="AA3813" s="66" t="str">
        <f>IF(OR(VLOOKUP(Table1[[#This Row],[sheet]],Prg!$A$7:$F$31,6,FALSE)=Prg!$O$2,VLOOKUP(Table1[[#This Row],[sheet]],Prg!$A$7:$F$31,6,FALSE)=Prg!$O$3),"Yes","No")</f>
        <v>No</v>
      </c>
      <c r="AB3813" s="66">
        <v>2022</v>
      </c>
      <c r="AC3813" s="72">
        <v>15</v>
      </c>
      <c r="AD3813" s="66">
        <f ca="1">IF(ISERROR(VLOOKUP(Table1[[#This Row],[item]],INDIRECT("'"&amp;Table1[[#This Row],[sheet]]&amp;"'!$A$8:$T$42"),Table1[[#This Row],[r]],FALSE)),"",VLOOKUP(Table1[[#This Row],[item]],INDIRECT("'"&amp;Table1[[#This Row],[sheet]]&amp;"'!$A$8:$T$42"),Table1[[#This Row],[r]],FALSE))</f>
        <v>0</v>
      </c>
      <c r="AE3813" s="72" t="str">
        <f>IF(VLOOKUP(Table1[[#This Row],[sheet]],Prg!$A$7:$J$31,10,FALSE)="","",VLOOKUP(Table1[[#This Row],[sheet]],Prg!$A$7:$J$31,10,FALSE)*1)</f>
        <v/>
      </c>
      <c r="AF3813" s="72">
        <f>VLOOKUP(Table1[[#This Row],[sheet]],Prg!$A$7:$J$31,5,FALSE)</f>
        <v>0</v>
      </c>
      <c r="AG3813" s="72">
        <f>ROW()</f>
        <v>3813</v>
      </c>
    </row>
    <row r="3814" spans="24:33" hidden="1" x14ac:dyDescent="0.3">
      <c r="X3814" s="66">
        <v>22</v>
      </c>
      <c r="Y3814" s="66" t="s">
        <v>483</v>
      </c>
      <c r="Z3814" s="66" t="s">
        <v>470</v>
      </c>
      <c r="AA3814" s="66" t="str">
        <f>IF(OR(VLOOKUP(Table1[[#This Row],[sheet]],Prg!$A$7:$F$31,6,FALSE)=Prg!$O$2,VLOOKUP(Table1[[#This Row],[sheet]],Prg!$A$7:$F$31,6,FALSE)=Prg!$O$3),"Yes","No")</f>
        <v>No</v>
      </c>
      <c r="AB3814" s="66">
        <v>2022</v>
      </c>
      <c r="AC3814" s="72">
        <v>15</v>
      </c>
      <c r="AD3814" s="66">
        <f ca="1">IF(ISERROR(VLOOKUP(Table1[[#This Row],[item]],INDIRECT("'"&amp;Table1[[#This Row],[sheet]]&amp;"'!$A$8:$T$42"),Table1[[#This Row],[r]],FALSE)),"",VLOOKUP(Table1[[#This Row],[item]],INDIRECT("'"&amp;Table1[[#This Row],[sheet]]&amp;"'!$A$8:$T$42"),Table1[[#This Row],[r]],FALSE))</f>
        <v>0</v>
      </c>
      <c r="AE3814" s="72" t="str">
        <f>IF(VLOOKUP(Table1[[#This Row],[sheet]],Prg!$A$7:$J$31,10,FALSE)="","",VLOOKUP(Table1[[#This Row],[sheet]],Prg!$A$7:$J$31,10,FALSE)*1)</f>
        <v/>
      </c>
      <c r="AF3814" s="72">
        <f>VLOOKUP(Table1[[#This Row],[sheet]],Prg!$A$7:$J$31,5,FALSE)</f>
        <v>0</v>
      </c>
      <c r="AG3814" s="72">
        <f>ROW()</f>
        <v>3814</v>
      </c>
    </row>
    <row r="3815" spans="24:33" hidden="1" x14ac:dyDescent="0.3">
      <c r="X3815" s="66">
        <v>22</v>
      </c>
      <c r="Y3815" s="66" t="s">
        <v>484</v>
      </c>
      <c r="Z3815" s="66" t="s">
        <v>471</v>
      </c>
      <c r="AA3815" s="66" t="str">
        <f>IF(OR(VLOOKUP(Table1[[#This Row],[sheet]],Prg!$A$7:$F$31,6,FALSE)=Prg!$O$2,VLOOKUP(Table1[[#This Row],[sheet]],Prg!$A$7:$F$31,6,FALSE)=Prg!$O$3),"Yes","No")</f>
        <v>No</v>
      </c>
      <c r="AB3815" s="66">
        <v>2022</v>
      </c>
      <c r="AC3815" s="72">
        <v>15</v>
      </c>
      <c r="AD3815" s="66">
        <f ca="1">IF(ISERROR(VLOOKUP(Table1[[#This Row],[item]],INDIRECT("'"&amp;Table1[[#This Row],[sheet]]&amp;"'!$A$8:$T$42"),Table1[[#This Row],[r]],FALSE)),"",VLOOKUP(Table1[[#This Row],[item]],INDIRECT("'"&amp;Table1[[#This Row],[sheet]]&amp;"'!$A$8:$T$42"),Table1[[#This Row],[r]],FALSE))</f>
        <v>0</v>
      </c>
      <c r="AE3815" s="72" t="str">
        <f>IF(VLOOKUP(Table1[[#This Row],[sheet]],Prg!$A$7:$J$31,10,FALSE)="","",VLOOKUP(Table1[[#This Row],[sheet]],Prg!$A$7:$J$31,10,FALSE)*1)</f>
        <v/>
      </c>
      <c r="AF3815" s="72">
        <f>VLOOKUP(Table1[[#This Row],[sheet]],Prg!$A$7:$J$31,5,FALSE)</f>
        <v>0</v>
      </c>
      <c r="AG3815" s="72">
        <f>ROW()</f>
        <v>3815</v>
      </c>
    </row>
    <row r="3816" spans="24:33" hidden="1" x14ac:dyDescent="0.3">
      <c r="X3816" s="66">
        <v>22</v>
      </c>
      <c r="Y3816" s="66" t="s">
        <v>485</v>
      </c>
      <c r="Z3816" s="66" t="s">
        <v>472</v>
      </c>
      <c r="AA3816" s="66" t="str">
        <f>IF(OR(VLOOKUP(Table1[[#This Row],[sheet]],Prg!$A$7:$F$31,6,FALSE)=Prg!$O$2,VLOOKUP(Table1[[#This Row],[sheet]],Prg!$A$7:$F$31,6,FALSE)=Prg!$O$3),"Yes","No")</f>
        <v>No</v>
      </c>
      <c r="AB3816" s="66">
        <v>2022</v>
      </c>
      <c r="AC3816" s="72">
        <v>15</v>
      </c>
      <c r="AD3816" s="66">
        <f ca="1">IF(ISERROR(VLOOKUP(Table1[[#This Row],[item]],INDIRECT("'"&amp;Table1[[#This Row],[sheet]]&amp;"'!$A$8:$T$42"),Table1[[#This Row],[r]],FALSE)),"",VLOOKUP(Table1[[#This Row],[item]],INDIRECT("'"&amp;Table1[[#This Row],[sheet]]&amp;"'!$A$8:$T$42"),Table1[[#This Row],[r]],FALSE))</f>
        <v>0</v>
      </c>
      <c r="AE3816" s="72" t="str">
        <f>IF(VLOOKUP(Table1[[#This Row],[sheet]],Prg!$A$7:$J$31,10,FALSE)="","",VLOOKUP(Table1[[#This Row],[sheet]],Prg!$A$7:$J$31,10,FALSE)*1)</f>
        <v/>
      </c>
      <c r="AF3816" s="72">
        <f>VLOOKUP(Table1[[#This Row],[sheet]],Prg!$A$7:$J$31,5,FALSE)</f>
        <v>0</v>
      </c>
      <c r="AG3816" s="72">
        <f>ROW()</f>
        <v>3816</v>
      </c>
    </row>
    <row r="3817" spans="24:33" hidden="1" x14ac:dyDescent="0.3">
      <c r="X3817" s="66">
        <v>22</v>
      </c>
      <c r="Y3817" s="66" t="s">
        <v>486</v>
      </c>
      <c r="Z3817" s="66" t="s">
        <v>31</v>
      </c>
      <c r="AA3817" s="66" t="str">
        <f>IF(OR(VLOOKUP(Table1[[#This Row],[sheet]],Prg!$A$7:$F$31,6,FALSE)=Prg!$O$2,VLOOKUP(Table1[[#This Row],[sheet]],Prg!$A$7:$F$31,6,FALSE)=Prg!$O$3),"Yes","No")</f>
        <v>No</v>
      </c>
      <c r="AB3817" s="66">
        <v>2022</v>
      </c>
      <c r="AC3817" s="72">
        <v>15</v>
      </c>
      <c r="AD3817" s="66">
        <f ca="1">IF(ISERROR(VLOOKUP(Table1[[#This Row],[item]],INDIRECT("'"&amp;Table1[[#This Row],[sheet]]&amp;"'!$A$8:$T$42"),Table1[[#This Row],[r]],FALSE)),"",VLOOKUP(Table1[[#This Row],[item]],INDIRECT("'"&amp;Table1[[#This Row],[sheet]]&amp;"'!$A$8:$T$42"),Table1[[#This Row],[r]],FALSE))</f>
        <v>0</v>
      </c>
      <c r="AE3817" s="72" t="str">
        <f>IF(VLOOKUP(Table1[[#This Row],[sheet]],Prg!$A$7:$J$31,10,FALSE)="","",VLOOKUP(Table1[[#This Row],[sheet]],Prg!$A$7:$J$31,10,FALSE)*1)</f>
        <v/>
      </c>
      <c r="AF3817" s="72">
        <f>VLOOKUP(Table1[[#This Row],[sheet]],Prg!$A$7:$J$31,5,FALSE)</f>
        <v>0</v>
      </c>
      <c r="AG3817" s="72">
        <f>ROW()</f>
        <v>3817</v>
      </c>
    </row>
    <row r="3818" spans="24:33" hidden="1" x14ac:dyDescent="0.3">
      <c r="X3818" s="66">
        <v>22</v>
      </c>
      <c r="Y3818" s="70" t="s">
        <v>487</v>
      </c>
      <c r="Z3818" s="70" t="s">
        <v>12</v>
      </c>
      <c r="AA3818" s="70" t="str">
        <f>IF(OR(VLOOKUP(Table1[[#This Row],[sheet]],Prg!$A$7:$F$31,6,FALSE)=Prg!$O$2,VLOOKUP(Table1[[#This Row],[sheet]],Prg!$A$7:$F$31,6,FALSE)=Prg!$O$3),"Yes","No")</f>
        <v>No</v>
      </c>
      <c r="AB3818" s="70">
        <v>2023</v>
      </c>
      <c r="AC3818" s="72">
        <v>16</v>
      </c>
      <c r="AD3818" s="66">
        <f ca="1">IF(ISERROR(VLOOKUP(Table1[[#This Row],[item]],INDIRECT("'"&amp;Table1[[#This Row],[sheet]]&amp;"'!$A$8:$T$42"),Table1[[#This Row],[r]],FALSE)),"",VLOOKUP(Table1[[#This Row],[item]],INDIRECT("'"&amp;Table1[[#This Row],[sheet]]&amp;"'!$A$8:$T$42"),Table1[[#This Row],[r]],FALSE))</f>
        <v>0</v>
      </c>
      <c r="AE3818" s="72" t="str">
        <f>IF(VLOOKUP(Table1[[#This Row],[sheet]],Prg!$A$7:$J$31,10,FALSE)="","",VLOOKUP(Table1[[#This Row],[sheet]],Prg!$A$7:$J$31,10,FALSE)*1)</f>
        <v/>
      </c>
      <c r="AF3818" s="72">
        <f>VLOOKUP(Table1[[#This Row],[sheet]],Prg!$A$7:$J$31,5,FALSE)</f>
        <v>0</v>
      </c>
      <c r="AG3818" s="72">
        <f>ROW()</f>
        <v>3818</v>
      </c>
    </row>
    <row r="3819" spans="24:33" hidden="1" x14ac:dyDescent="0.3">
      <c r="X3819" s="66">
        <v>22</v>
      </c>
      <c r="Y3819" s="66" t="s">
        <v>488</v>
      </c>
      <c r="Z3819" s="66" t="s">
        <v>13</v>
      </c>
      <c r="AA3819" s="66" t="str">
        <f>IF(OR(VLOOKUP(Table1[[#This Row],[sheet]],Prg!$A$7:$F$31,6,FALSE)=Prg!$O$2,VLOOKUP(Table1[[#This Row],[sheet]],Prg!$A$7:$F$31,6,FALSE)=Prg!$O$3),"Yes","No")</f>
        <v>No</v>
      </c>
      <c r="AB3819" s="66">
        <v>2023</v>
      </c>
      <c r="AC3819" s="72">
        <v>16</v>
      </c>
      <c r="AD3819" s="66">
        <f ca="1">IF(ISERROR(VLOOKUP(Table1[[#This Row],[item]],INDIRECT("'"&amp;Table1[[#This Row],[sheet]]&amp;"'!$A$8:$T$42"),Table1[[#This Row],[r]],FALSE)),"",VLOOKUP(Table1[[#This Row],[item]],INDIRECT("'"&amp;Table1[[#This Row],[sheet]]&amp;"'!$A$8:$T$42"),Table1[[#This Row],[r]],FALSE))</f>
        <v>0</v>
      </c>
      <c r="AE3819" s="72" t="str">
        <f>IF(VLOOKUP(Table1[[#This Row],[sheet]],Prg!$A$7:$J$31,10,FALSE)="","",VLOOKUP(Table1[[#This Row],[sheet]],Prg!$A$7:$J$31,10,FALSE)*1)</f>
        <v/>
      </c>
      <c r="AF3819" s="72">
        <f>VLOOKUP(Table1[[#This Row],[sheet]],Prg!$A$7:$J$31,5,FALSE)</f>
        <v>0</v>
      </c>
      <c r="AG3819" s="72">
        <f>ROW()</f>
        <v>3819</v>
      </c>
    </row>
    <row r="3820" spans="24:33" hidden="1" x14ac:dyDescent="0.3">
      <c r="X3820" s="66">
        <v>22</v>
      </c>
      <c r="Y3820" s="66" t="s">
        <v>489</v>
      </c>
      <c r="Z3820" s="66" t="s">
        <v>14</v>
      </c>
      <c r="AA3820" s="66" t="str">
        <f>IF(OR(VLOOKUP(Table1[[#This Row],[sheet]],Prg!$A$7:$F$31,6,FALSE)=Prg!$O$2,VLOOKUP(Table1[[#This Row],[sheet]],Prg!$A$7:$F$31,6,FALSE)=Prg!$O$3),"Yes","No")</f>
        <v>No</v>
      </c>
      <c r="AB3820" s="66">
        <v>2023</v>
      </c>
      <c r="AC3820" s="72">
        <v>16</v>
      </c>
      <c r="AD3820" s="66">
        <f ca="1">IF(ISERROR(VLOOKUP(Table1[[#This Row],[item]],INDIRECT("'"&amp;Table1[[#This Row],[sheet]]&amp;"'!$A$8:$T$42"),Table1[[#This Row],[r]],FALSE)),"",VLOOKUP(Table1[[#This Row],[item]],INDIRECT("'"&amp;Table1[[#This Row],[sheet]]&amp;"'!$A$8:$T$42"),Table1[[#This Row],[r]],FALSE))</f>
        <v>0</v>
      </c>
      <c r="AE3820" s="72" t="str">
        <f>IF(VLOOKUP(Table1[[#This Row],[sheet]],Prg!$A$7:$J$31,10,FALSE)="","",VLOOKUP(Table1[[#This Row],[sheet]],Prg!$A$7:$J$31,10,FALSE)*1)</f>
        <v/>
      </c>
      <c r="AF3820" s="72">
        <f>VLOOKUP(Table1[[#This Row],[sheet]],Prg!$A$7:$J$31,5,FALSE)</f>
        <v>0</v>
      </c>
      <c r="AG3820" s="72">
        <f>ROW()</f>
        <v>3820</v>
      </c>
    </row>
    <row r="3821" spans="24:33" hidden="1" x14ac:dyDescent="0.3">
      <c r="X3821" s="66">
        <v>22</v>
      </c>
      <c r="Y3821" s="66" t="s">
        <v>490</v>
      </c>
      <c r="Z3821" s="66" t="s">
        <v>464</v>
      </c>
      <c r="AA3821" s="66" t="str">
        <f>IF(OR(VLOOKUP(Table1[[#This Row],[sheet]],Prg!$A$7:$F$31,6,FALSE)=Prg!$O$2,VLOOKUP(Table1[[#This Row],[sheet]],Prg!$A$7:$F$31,6,FALSE)=Prg!$O$3),"Yes","No")</f>
        <v>No</v>
      </c>
      <c r="AB3821" s="66">
        <v>2023</v>
      </c>
      <c r="AC3821" s="72">
        <v>16</v>
      </c>
      <c r="AD3821" s="66">
        <f ca="1">IF(ISERROR(VLOOKUP(Table1[[#This Row],[item]],INDIRECT("'"&amp;Table1[[#This Row],[sheet]]&amp;"'!$A$8:$T$42"),Table1[[#This Row],[r]],FALSE)),"",VLOOKUP(Table1[[#This Row],[item]],INDIRECT("'"&amp;Table1[[#This Row],[sheet]]&amp;"'!$A$8:$T$42"),Table1[[#This Row],[r]],FALSE))</f>
        <v>0</v>
      </c>
      <c r="AE3821" s="72" t="str">
        <f>IF(VLOOKUP(Table1[[#This Row],[sheet]],Prg!$A$7:$J$31,10,FALSE)="","",VLOOKUP(Table1[[#This Row],[sheet]],Prg!$A$7:$J$31,10,FALSE)*1)</f>
        <v/>
      </c>
      <c r="AF3821" s="72">
        <f>VLOOKUP(Table1[[#This Row],[sheet]],Prg!$A$7:$J$31,5,FALSE)</f>
        <v>0</v>
      </c>
      <c r="AG3821" s="72">
        <f>ROW()</f>
        <v>3821</v>
      </c>
    </row>
    <row r="3822" spans="24:33" hidden="1" x14ac:dyDescent="0.3">
      <c r="X3822" s="66">
        <v>22</v>
      </c>
      <c r="Y3822" s="66" t="s">
        <v>491</v>
      </c>
      <c r="Z3822" s="66" t="s">
        <v>15</v>
      </c>
      <c r="AA3822" s="66" t="str">
        <f>IF(OR(VLOOKUP(Table1[[#This Row],[sheet]],Prg!$A$7:$F$31,6,FALSE)=Prg!$O$2,VLOOKUP(Table1[[#This Row],[sheet]],Prg!$A$7:$F$31,6,FALSE)=Prg!$O$3),"Yes","No")</f>
        <v>No</v>
      </c>
      <c r="AB3822" s="66">
        <v>2023</v>
      </c>
      <c r="AC3822" s="72">
        <v>16</v>
      </c>
      <c r="AD3822" s="66">
        <f ca="1">IF(ISERROR(VLOOKUP(Table1[[#This Row],[item]],INDIRECT("'"&amp;Table1[[#This Row],[sheet]]&amp;"'!$A$8:$T$42"),Table1[[#This Row],[r]],FALSE)),"",VLOOKUP(Table1[[#This Row],[item]],INDIRECT("'"&amp;Table1[[#This Row],[sheet]]&amp;"'!$A$8:$T$42"),Table1[[#This Row],[r]],FALSE))</f>
        <v>0</v>
      </c>
      <c r="AE3822" s="72" t="str">
        <f>IF(VLOOKUP(Table1[[#This Row],[sheet]],Prg!$A$7:$J$31,10,FALSE)="","",VLOOKUP(Table1[[#This Row],[sheet]],Prg!$A$7:$J$31,10,FALSE)*1)</f>
        <v/>
      </c>
      <c r="AF3822" s="72">
        <f>VLOOKUP(Table1[[#This Row],[sheet]],Prg!$A$7:$J$31,5,FALSE)</f>
        <v>0</v>
      </c>
      <c r="AG3822" s="72">
        <f>ROW()</f>
        <v>3822</v>
      </c>
    </row>
    <row r="3823" spans="24:33" hidden="1" x14ac:dyDescent="0.3">
      <c r="X3823" s="66">
        <v>22</v>
      </c>
      <c r="Y3823" s="66" t="s">
        <v>492</v>
      </c>
      <c r="Z3823" s="66" t="s">
        <v>16</v>
      </c>
      <c r="AA3823" s="66" t="str">
        <f>IF(OR(VLOOKUP(Table1[[#This Row],[sheet]],Prg!$A$7:$F$31,6,FALSE)=Prg!$O$2,VLOOKUP(Table1[[#This Row],[sheet]],Prg!$A$7:$F$31,6,FALSE)=Prg!$O$3),"Yes","No")</f>
        <v>No</v>
      </c>
      <c r="AB3823" s="66">
        <v>2023</v>
      </c>
      <c r="AC3823" s="72">
        <v>16</v>
      </c>
      <c r="AD3823" s="66">
        <f ca="1">IF(ISERROR(VLOOKUP(Table1[[#This Row],[item]],INDIRECT("'"&amp;Table1[[#This Row],[sheet]]&amp;"'!$A$8:$T$42"),Table1[[#This Row],[r]],FALSE)),"",VLOOKUP(Table1[[#This Row],[item]],INDIRECT("'"&amp;Table1[[#This Row],[sheet]]&amp;"'!$A$8:$T$42"),Table1[[#This Row],[r]],FALSE))</f>
        <v>0</v>
      </c>
      <c r="AE3823" s="72" t="str">
        <f>IF(VLOOKUP(Table1[[#This Row],[sheet]],Prg!$A$7:$J$31,10,FALSE)="","",VLOOKUP(Table1[[#This Row],[sheet]],Prg!$A$7:$J$31,10,FALSE)*1)</f>
        <v/>
      </c>
      <c r="AF3823" s="72">
        <f>VLOOKUP(Table1[[#This Row],[sheet]],Prg!$A$7:$J$31,5,FALSE)</f>
        <v>0</v>
      </c>
      <c r="AG3823" s="72">
        <f>ROW()</f>
        <v>3823</v>
      </c>
    </row>
    <row r="3824" spans="24:33" hidden="1" x14ac:dyDescent="0.3">
      <c r="X3824" s="66">
        <v>22</v>
      </c>
      <c r="Y3824" s="66" t="s">
        <v>493</v>
      </c>
      <c r="Z3824" s="66" t="s">
        <v>17</v>
      </c>
      <c r="AA3824" s="66" t="str">
        <f>IF(OR(VLOOKUP(Table1[[#This Row],[sheet]],Prg!$A$7:$F$31,6,FALSE)=Prg!$O$2,VLOOKUP(Table1[[#This Row],[sheet]],Prg!$A$7:$F$31,6,FALSE)=Prg!$O$3),"Yes","No")</f>
        <v>No</v>
      </c>
      <c r="AB3824" s="66">
        <v>2023</v>
      </c>
      <c r="AC3824" s="72">
        <v>16</v>
      </c>
      <c r="AD3824" s="66">
        <f ca="1">IF(ISERROR(VLOOKUP(Table1[[#This Row],[item]],INDIRECT("'"&amp;Table1[[#This Row],[sheet]]&amp;"'!$A$8:$T$42"),Table1[[#This Row],[r]],FALSE)),"",VLOOKUP(Table1[[#This Row],[item]],INDIRECT("'"&amp;Table1[[#This Row],[sheet]]&amp;"'!$A$8:$T$42"),Table1[[#This Row],[r]],FALSE))</f>
        <v>0</v>
      </c>
      <c r="AE3824" s="72" t="str">
        <f>IF(VLOOKUP(Table1[[#This Row],[sheet]],Prg!$A$7:$J$31,10,FALSE)="","",VLOOKUP(Table1[[#This Row],[sheet]],Prg!$A$7:$J$31,10,FALSE)*1)</f>
        <v/>
      </c>
      <c r="AF3824" s="72">
        <f>VLOOKUP(Table1[[#This Row],[sheet]],Prg!$A$7:$J$31,5,FALSE)</f>
        <v>0</v>
      </c>
      <c r="AG3824" s="72">
        <f>ROW()</f>
        <v>3824</v>
      </c>
    </row>
    <row r="3825" spans="24:33" hidden="1" x14ac:dyDescent="0.3">
      <c r="X3825" s="66">
        <v>22</v>
      </c>
      <c r="Y3825" s="66" t="s">
        <v>494</v>
      </c>
      <c r="Z3825" s="66" t="s">
        <v>465</v>
      </c>
      <c r="AA3825" s="66" t="str">
        <f>IF(OR(VLOOKUP(Table1[[#This Row],[sheet]],Prg!$A$7:$F$31,6,FALSE)=Prg!$O$2,VLOOKUP(Table1[[#This Row],[sheet]],Prg!$A$7:$F$31,6,FALSE)=Prg!$O$3),"Yes","No")</f>
        <v>No</v>
      </c>
      <c r="AB3825" s="66">
        <v>2023</v>
      </c>
      <c r="AC3825" s="72">
        <v>16</v>
      </c>
      <c r="AD3825" s="66">
        <f ca="1">IF(ISERROR(VLOOKUP(Table1[[#This Row],[item]],INDIRECT("'"&amp;Table1[[#This Row],[sheet]]&amp;"'!$A$8:$T$42"),Table1[[#This Row],[r]],FALSE)),"",VLOOKUP(Table1[[#This Row],[item]],INDIRECT("'"&amp;Table1[[#This Row],[sheet]]&amp;"'!$A$8:$T$42"),Table1[[#This Row],[r]],FALSE))</f>
        <v>0</v>
      </c>
      <c r="AE3825" s="72" t="str">
        <f>IF(VLOOKUP(Table1[[#This Row],[sheet]],Prg!$A$7:$J$31,10,FALSE)="","",VLOOKUP(Table1[[#This Row],[sheet]],Prg!$A$7:$J$31,10,FALSE)*1)</f>
        <v/>
      </c>
      <c r="AF3825" s="72">
        <f>VLOOKUP(Table1[[#This Row],[sheet]],Prg!$A$7:$J$31,5,FALSE)</f>
        <v>0</v>
      </c>
      <c r="AG3825" s="72">
        <f>ROW()</f>
        <v>3825</v>
      </c>
    </row>
    <row r="3826" spans="24:33" hidden="1" x14ac:dyDescent="0.3">
      <c r="X3826" s="66">
        <v>22</v>
      </c>
      <c r="Y3826" s="66" t="s">
        <v>495</v>
      </c>
      <c r="Z3826" s="66" t="s">
        <v>18</v>
      </c>
      <c r="AA3826" s="66" t="str">
        <f>IF(OR(VLOOKUP(Table1[[#This Row],[sheet]],Prg!$A$7:$F$31,6,FALSE)=Prg!$O$2,VLOOKUP(Table1[[#This Row],[sheet]],Prg!$A$7:$F$31,6,FALSE)=Prg!$O$3),"Yes","No")</f>
        <v>No</v>
      </c>
      <c r="AB3826" s="66">
        <v>2023</v>
      </c>
      <c r="AC3826" s="72">
        <v>16</v>
      </c>
      <c r="AD3826" s="66">
        <f ca="1">IF(ISERROR(VLOOKUP(Table1[[#This Row],[item]],INDIRECT("'"&amp;Table1[[#This Row],[sheet]]&amp;"'!$A$8:$T$42"),Table1[[#This Row],[r]],FALSE)),"",VLOOKUP(Table1[[#This Row],[item]],INDIRECT("'"&amp;Table1[[#This Row],[sheet]]&amp;"'!$A$8:$T$42"),Table1[[#This Row],[r]],FALSE))</f>
        <v>0</v>
      </c>
      <c r="AE3826" s="72" t="str">
        <f>IF(VLOOKUP(Table1[[#This Row],[sheet]],Prg!$A$7:$J$31,10,FALSE)="","",VLOOKUP(Table1[[#This Row],[sheet]],Prg!$A$7:$J$31,10,FALSE)*1)</f>
        <v/>
      </c>
      <c r="AF3826" s="72">
        <f>VLOOKUP(Table1[[#This Row],[sheet]],Prg!$A$7:$J$31,5,FALSE)</f>
        <v>0</v>
      </c>
      <c r="AG3826" s="72">
        <f>ROW()</f>
        <v>3826</v>
      </c>
    </row>
    <row r="3827" spans="24:33" hidden="1" x14ac:dyDescent="0.3">
      <c r="X3827" s="66">
        <v>22</v>
      </c>
      <c r="Y3827" s="66" t="s">
        <v>496</v>
      </c>
      <c r="Z3827" s="66" t="s">
        <v>19</v>
      </c>
      <c r="AA3827" s="66" t="str">
        <f>IF(OR(VLOOKUP(Table1[[#This Row],[sheet]],Prg!$A$7:$F$31,6,FALSE)=Prg!$O$2,VLOOKUP(Table1[[#This Row],[sheet]],Prg!$A$7:$F$31,6,FALSE)=Prg!$O$3),"Yes","No")</f>
        <v>No</v>
      </c>
      <c r="AB3827" s="66">
        <v>2023</v>
      </c>
      <c r="AC3827" s="72">
        <v>16</v>
      </c>
      <c r="AD3827" s="66">
        <f ca="1">IF(ISERROR(VLOOKUP(Table1[[#This Row],[item]],INDIRECT("'"&amp;Table1[[#This Row],[sheet]]&amp;"'!$A$8:$T$42"),Table1[[#This Row],[r]],FALSE)),"",VLOOKUP(Table1[[#This Row],[item]],INDIRECT("'"&amp;Table1[[#This Row],[sheet]]&amp;"'!$A$8:$T$42"),Table1[[#This Row],[r]],FALSE))</f>
        <v>0</v>
      </c>
      <c r="AE3827" s="72" t="str">
        <f>IF(VLOOKUP(Table1[[#This Row],[sheet]],Prg!$A$7:$J$31,10,FALSE)="","",VLOOKUP(Table1[[#This Row],[sheet]],Prg!$A$7:$J$31,10,FALSE)*1)</f>
        <v/>
      </c>
      <c r="AF3827" s="72">
        <f>VLOOKUP(Table1[[#This Row],[sheet]],Prg!$A$7:$J$31,5,FALSE)</f>
        <v>0</v>
      </c>
      <c r="AG3827" s="72">
        <f>ROW()</f>
        <v>3827</v>
      </c>
    </row>
    <row r="3828" spans="24:33" hidden="1" x14ac:dyDescent="0.3">
      <c r="X3828" s="66">
        <v>22</v>
      </c>
      <c r="Y3828" s="66" t="s">
        <v>497</v>
      </c>
      <c r="Z3828" s="66" t="s">
        <v>20</v>
      </c>
      <c r="AA3828" s="66" t="str">
        <f>IF(OR(VLOOKUP(Table1[[#This Row],[sheet]],Prg!$A$7:$F$31,6,FALSE)=Prg!$O$2,VLOOKUP(Table1[[#This Row],[sheet]],Prg!$A$7:$F$31,6,FALSE)=Prg!$O$3),"Yes","No")</f>
        <v>No</v>
      </c>
      <c r="AB3828" s="66">
        <v>2023</v>
      </c>
      <c r="AC3828" s="72">
        <v>16</v>
      </c>
      <c r="AD3828" s="66">
        <f ca="1">IF(ISERROR(VLOOKUP(Table1[[#This Row],[item]],INDIRECT("'"&amp;Table1[[#This Row],[sheet]]&amp;"'!$A$8:$T$42"),Table1[[#This Row],[r]],FALSE)),"",VLOOKUP(Table1[[#This Row],[item]],INDIRECT("'"&amp;Table1[[#This Row],[sheet]]&amp;"'!$A$8:$T$42"),Table1[[#This Row],[r]],FALSE))</f>
        <v>0</v>
      </c>
      <c r="AE3828" s="72" t="str">
        <f>IF(VLOOKUP(Table1[[#This Row],[sheet]],Prg!$A$7:$J$31,10,FALSE)="","",VLOOKUP(Table1[[#This Row],[sheet]],Prg!$A$7:$J$31,10,FALSE)*1)</f>
        <v/>
      </c>
      <c r="AF3828" s="72">
        <f>VLOOKUP(Table1[[#This Row],[sheet]],Prg!$A$7:$J$31,5,FALSE)</f>
        <v>0</v>
      </c>
      <c r="AG3828" s="72">
        <f>ROW()</f>
        <v>3828</v>
      </c>
    </row>
    <row r="3829" spans="24:33" hidden="1" x14ac:dyDescent="0.3">
      <c r="X3829" s="66">
        <v>22</v>
      </c>
      <c r="Y3829" s="66" t="s">
        <v>498</v>
      </c>
      <c r="Z3829" s="66" t="s">
        <v>466</v>
      </c>
      <c r="AA3829" s="66" t="str">
        <f>IF(OR(VLOOKUP(Table1[[#This Row],[sheet]],Prg!$A$7:$F$31,6,FALSE)=Prg!$O$2,VLOOKUP(Table1[[#This Row],[sheet]],Prg!$A$7:$F$31,6,FALSE)=Prg!$O$3),"Yes","No")</f>
        <v>No</v>
      </c>
      <c r="AB3829" s="66">
        <v>2023</v>
      </c>
      <c r="AC3829" s="72">
        <v>16</v>
      </c>
      <c r="AD3829" s="66">
        <f ca="1">IF(ISERROR(VLOOKUP(Table1[[#This Row],[item]],INDIRECT("'"&amp;Table1[[#This Row],[sheet]]&amp;"'!$A$8:$T$42"),Table1[[#This Row],[r]],FALSE)),"",VLOOKUP(Table1[[#This Row],[item]],INDIRECT("'"&amp;Table1[[#This Row],[sheet]]&amp;"'!$A$8:$T$42"),Table1[[#This Row],[r]],FALSE))</f>
        <v>0</v>
      </c>
      <c r="AE3829" s="72" t="str">
        <f>IF(VLOOKUP(Table1[[#This Row],[sheet]],Prg!$A$7:$J$31,10,FALSE)="","",VLOOKUP(Table1[[#This Row],[sheet]],Prg!$A$7:$J$31,10,FALSE)*1)</f>
        <v/>
      </c>
      <c r="AF3829" s="72">
        <f>VLOOKUP(Table1[[#This Row],[sheet]],Prg!$A$7:$J$31,5,FALSE)</f>
        <v>0</v>
      </c>
      <c r="AG3829" s="72">
        <f>ROW()</f>
        <v>3829</v>
      </c>
    </row>
    <row r="3830" spans="24:33" hidden="1" x14ac:dyDescent="0.3">
      <c r="X3830" s="66">
        <v>22</v>
      </c>
      <c r="Y3830" s="66" t="s">
        <v>499</v>
      </c>
      <c r="Z3830" s="66" t="s">
        <v>21</v>
      </c>
      <c r="AA3830" s="66" t="str">
        <f>IF(OR(VLOOKUP(Table1[[#This Row],[sheet]],Prg!$A$7:$F$31,6,FALSE)=Prg!$O$2,VLOOKUP(Table1[[#This Row],[sheet]],Prg!$A$7:$F$31,6,FALSE)=Prg!$O$3),"Yes","No")</f>
        <v>No</v>
      </c>
      <c r="AB3830" s="66">
        <v>2023</v>
      </c>
      <c r="AC3830" s="72">
        <v>16</v>
      </c>
      <c r="AD3830" s="66">
        <f ca="1">IF(ISERROR(VLOOKUP(Table1[[#This Row],[item]],INDIRECT("'"&amp;Table1[[#This Row],[sheet]]&amp;"'!$A$8:$T$42"),Table1[[#This Row],[r]],FALSE)),"",VLOOKUP(Table1[[#This Row],[item]],INDIRECT("'"&amp;Table1[[#This Row],[sheet]]&amp;"'!$A$8:$T$42"),Table1[[#This Row],[r]],FALSE))</f>
        <v>0</v>
      </c>
      <c r="AE3830" s="72" t="str">
        <f>IF(VLOOKUP(Table1[[#This Row],[sheet]],Prg!$A$7:$J$31,10,FALSE)="","",VLOOKUP(Table1[[#This Row],[sheet]],Prg!$A$7:$J$31,10,FALSE)*1)</f>
        <v/>
      </c>
      <c r="AF3830" s="72">
        <f>VLOOKUP(Table1[[#This Row],[sheet]],Prg!$A$7:$J$31,5,FALSE)</f>
        <v>0</v>
      </c>
      <c r="AG3830" s="72">
        <f>ROW()</f>
        <v>3830</v>
      </c>
    </row>
    <row r="3831" spans="24:33" hidden="1" x14ac:dyDescent="0.3">
      <c r="X3831" s="66">
        <v>22</v>
      </c>
      <c r="Y3831" s="66" t="s">
        <v>500</v>
      </c>
      <c r="Z3831" s="66" t="s">
        <v>22</v>
      </c>
      <c r="AA3831" s="66" t="str">
        <f>IF(OR(VLOOKUP(Table1[[#This Row],[sheet]],Prg!$A$7:$F$31,6,FALSE)=Prg!$O$2,VLOOKUP(Table1[[#This Row],[sheet]],Prg!$A$7:$F$31,6,FALSE)=Prg!$O$3),"Yes","No")</f>
        <v>No</v>
      </c>
      <c r="AB3831" s="66">
        <v>2023</v>
      </c>
      <c r="AC3831" s="72">
        <v>16</v>
      </c>
      <c r="AD3831" s="66">
        <f ca="1">IF(ISERROR(VLOOKUP(Table1[[#This Row],[item]],INDIRECT("'"&amp;Table1[[#This Row],[sheet]]&amp;"'!$A$8:$T$42"),Table1[[#This Row],[r]],FALSE)),"",VLOOKUP(Table1[[#This Row],[item]],INDIRECT("'"&amp;Table1[[#This Row],[sheet]]&amp;"'!$A$8:$T$42"),Table1[[#This Row],[r]],FALSE))</f>
        <v>0</v>
      </c>
      <c r="AE3831" s="72" t="str">
        <f>IF(VLOOKUP(Table1[[#This Row],[sheet]],Prg!$A$7:$J$31,10,FALSE)="","",VLOOKUP(Table1[[#This Row],[sheet]],Prg!$A$7:$J$31,10,FALSE)*1)</f>
        <v/>
      </c>
      <c r="AF3831" s="72">
        <f>VLOOKUP(Table1[[#This Row],[sheet]],Prg!$A$7:$J$31,5,FALSE)</f>
        <v>0</v>
      </c>
      <c r="AG3831" s="72">
        <f>ROW()</f>
        <v>3831</v>
      </c>
    </row>
    <row r="3832" spans="24:33" hidden="1" x14ac:dyDescent="0.3">
      <c r="X3832" s="66">
        <v>22</v>
      </c>
      <c r="Y3832" s="66" t="s">
        <v>501</v>
      </c>
      <c r="Z3832" s="66" t="s">
        <v>23</v>
      </c>
      <c r="AA3832" s="66" t="str">
        <f>IF(OR(VLOOKUP(Table1[[#This Row],[sheet]],Prg!$A$7:$F$31,6,FALSE)=Prg!$O$2,VLOOKUP(Table1[[#This Row],[sheet]],Prg!$A$7:$F$31,6,FALSE)=Prg!$O$3),"Yes","No")</f>
        <v>No</v>
      </c>
      <c r="AB3832" s="66">
        <v>2023</v>
      </c>
      <c r="AC3832" s="72">
        <v>16</v>
      </c>
      <c r="AD3832" s="66">
        <f ca="1">IF(ISERROR(VLOOKUP(Table1[[#This Row],[item]],INDIRECT("'"&amp;Table1[[#This Row],[sheet]]&amp;"'!$A$8:$T$42"),Table1[[#This Row],[r]],FALSE)),"",VLOOKUP(Table1[[#This Row],[item]],INDIRECT("'"&amp;Table1[[#This Row],[sheet]]&amp;"'!$A$8:$T$42"),Table1[[#This Row],[r]],FALSE))</f>
        <v>0</v>
      </c>
      <c r="AE3832" s="72" t="str">
        <f>IF(VLOOKUP(Table1[[#This Row],[sheet]],Prg!$A$7:$J$31,10,FALSE)="","",VLOOKUP(Table1[[#This Row],[sheet]],Prg!$A$7:$J$31,10,FALSE)*1)</f>
        <v/>
      </c>
      <c r="AF3832" s="72">
        <f>VLOOKUP(Table1[[#This Row],[sheet]],Prg!$A$7:$J$31,5,FALSE)</f>
        <v>0</v>
      </c>
      <c r="AG3832" s="72">
        <f>ROW()</f>
        <v>3832</v>
      </c>
    </row>
    <row r="3833" spans="24:33" hidden="1" x14ac:dyDescent="0.3">
      <c r="X3833" s="66">
        <v>22</v>
      </c>
      <c r="Y3833" s="66" t="s">
        <v>502</v>
      </c>
      <c r="Z3833" s="66" t="s">
        <v>467</v>
      </c>
      <c r="AA3833" s="66" t="str">
        <f>IF(OR(VLOOKUP(Table1[[#This Row],[sheet]],Prg!$A$7:$F$31,6,FALSE)=Prg!$O$2,VLOOKUP(Table1[[#This Row],[sheet]],Prg!$A$7:$F$31,6,FALSE)=Prg!$O$3),"Yes","No")</f>
        <v>No</v>
      </c>
      <c r="AB3833" s="66">
        <v>2023</v>
      </c>
      <c r="AC3833" s="72">
        <v>16</v>
      </c>
      <c r="AD3833" s="66">
        <f ca="1">IF(ISERROR(VLOOKUP(Table1[[#This Row],[item]],INDIRECT("'"&amp;Table1[[#This Row],[sheet]]&amp;"'!$A$8:$T$42"),Table1[[#This Row],[r]],FALSE)),"",VLOOKUP(Table1[[#This Row],[item]],INDIRECT("'"&amp;Table1[[#This Row],[sheet]]&amp;"'!$A$8:$T$42"),Table1[[#This Row],[r]],FALSE))</f>
        <v>0</v>
      </c>
      <c r="AE3833" s="72" t="str">
        <f>IF(VLOOKUP(Table1[[#This Row],[sheet]],Prg!$A$7:$J$31,10,FALSE)="","",VLOOKUP(Table1[[#This Row],[sheet]],Prg!$A$7:$J$31,10,FALSE)*1)</f>
        <v/>
      </c>
      <c r="AF3833" s="72">
        <f>VLOOKUP(Table1[[#This Row],[sheet]],Prg!$A$7:$J$31,5,FALSE)</f>
        <v>0</v>
      </c>
      <c r="AG3833" s="72">
        <f>ROW()</f>
        <v>3833</v>
      </c>
    </row>
    <row r="3834" spans="24:33" hidden="1" x14ac:dyDescent="0.3">
      <c r="X3834" s="66">
        <v>22</v>
      </c>
      <c r="Y3834" s="66" t="s">
        <v>473</v>
      </c>
      <c r="Z3834" s="66" t="s">
        <v>1</v>
      </c>
      <c r="AA3834" s="66" t="str">
        <f>IF(OR(VLOOKUP(Table1[[#This Row],[sheet]],Prg!$A$7:$F$31,6,FALSE)=Prg!$O$2,VLOOKUP(Table1[[#This Row],[sheet]],Prg!$A$7:$F$31,6,FALSE)=Prg!$O$3),"Yes","No")</f>
        <v>No</v>
      </c>
      <c r="AB3834" s="66">
        <v>2023</v>
      </c>
      <c r="AC3834" s="72">
        <v>16</v>
      </c>
      <c r="AD3834" s="66">
        <f ca="1">IF(ISERROR(VLOOKUP(Table1[[#This Row],[item]],INDIRECT("'"&amp;Table1[[#This Row],[sheet]]&amp;"'!$A$8:$T$42"),Table1[[#This Row],[r]],FALSE)),"",VLOOKUP(Table1[[#This Row],[item]],INDIRECT("'"&amp;Table1[[#This Row],[sheet]]&amp;"'!$A$8:$T$42"),Table1[[#This Row],[r]],FALSE))</f>
        <v>0</v>
      </c>
      <c r="AE3834" s="72" t="str">
        <f>IF(VLOOKUP(Table1[[#This Row],[sheet]],Prg!$A$7:$J$31,10,FALSE)="","",VLOOKUP(Table1[[#This Row],[sheet]],Prg!$A$7:$J$31,10,FALSE)*1)</f>
        <v/>
      </c>
      <c r="AF3834" s="72">
        <f>VLOOKUP(Table1[[#This Row],[sheet]],Prg!$A$7:$J$31,5,FALSE)</f>
        <v>0</v>
      </c>
      <c r="AG3834" s="72">
        <f>ROW()</f>
        <v>3834</v>
      </c>
    </row>
    <row r="3835" spans="24:33" hidden="1" x14ac:dyDescent="0.3">
      <c r="X3835" s="66">
        <v>22</v>
      </c>
      <c r="Y3835" s="66" t="s">
        <v>474</v>
      </c>
      <c r="Z3835" s="66" t="s">
        <v>24</v>
      </c>
      <c r="AA3835" s="66" t="str">
        <f>IF(OR(VLOOKUP(Table1[[#This Row],[sheet]],Prg!$A$7:$F$31,6,FALSE)=Prg!$O$2,VLOOKUP(Table1[[#This Row],[sheet]],Prg!$A$7:$F$31,6,FALSE)=Prg!$O$3),"Yes","No")</f>
        <v>No</v>
      </c>
      <c r="AB3835" s="66">
        <v>2023</v>
      </c>
      <c r="AC3835" s="72">
        <v>16</v>
      </c>
      <c r="AD3835" s="66">
        <f ca="1">IF(ISERROR(VLOOKUP(Table1[[#This Row],[item]],INDIRECT("'"&amp;Table1[[#This Row],[sheet]]&amp;"'!$A$8:$T$42"),Table1[[#This Row],[r]],FALSE)),"",VLOOKUP(Table1[[#This Row],[item]],INDIRECT("'"&amp;Table1[[#This Row],[sheet]]&amp;"'!$A$8:$T$42"),Table1[[#This Row],[r]],FALSE))</f>
        <v>0</v>
      </c>
      <c r="AE3835" s="72" t="str">
        <f>IF(VLOOKUP(Table1[[#This Row],[sheet]],Prg!$A$7:$J$31,10,FALSE)="","",VLOOKUP(Table1[[#This Row],[sheet]],Prg!$A$7:$J$31,10,FALSE)*1)</f>
        <v/>
      </c>
      <c r="AF3835" s="72">
        <f>VLOOKUP(Table1[[#This Row],[sheet]],Prg!$A$7:$J$31,5,FALSE)</f>
        <v>0</v>
      </c>
      <c r="AG3835" s="72">
        <f>ROW()</f>
        <v>3835</v>
      </c>
    </row>
    <row r="3836" spans="24:33" hidden="1" x14ac:dyDescent="0.3">
      <c r="X3836" s="66">
        <v>22</v>
      </c>
      <c r="Y3836" s="66" t="s">
        <v>477</v>
      </c>
      <c r="Z3836" s="66" t="s">
        <v>25</v>
      </c>
      <c r="AA3836" s="66" t="str">
        <f>IF(OR(VLOOKUP(Table1[[#This Row],[sheet]],Prg!$A$7:$F$31,6,FALSE)=Prg!$O$2,VLOOKUP(Table1[[#This Row],[sheet]],Prg!$A$7:$F$31,6,FALSE)=Prg!$O$3),"Yes","No")</f>
        <v>No</v>
      </c>
      <c r="AB3836" s="66">
        <v>2023</v>
      </c>
      <c r="AC3836" s="72">
        <v>16</v>
      </c>
      <c r="AD3836" s="66">
        <f ca="1">IF(ISERROR(VLOOKUP(Table1[[#This Row],[item]],INDIRECT("'"&amp;Table1[[#This Row],[sheet]]&amp;"'!$A$8:$T$42"),Table1[[#This Row],[r]],FALSE)),"",VLOOKUP(Table1[[#This Row],[item]],INDIRECT("'"&amp;Table1[[#This Row],[sheet]]&amp;"'!$A$8:$T$42"),Table1[[#This Row],[r]],FALSE))</f>
        <v>0</v>
      </c>
      <c r="AE3836" s="72" t="str">
        <f>IF(VLOOKUP(Table1[[#This Row],[sheet]],Prg!$A$7:$J$31,10,FALSE)="","",VLOOKUP(Table1[[#This Row],[sheet]],Prg!$A$7:$J$31,10,FALSE)*1)</f>
        <v/>
      </c>
      <c r="AF3836" s="72">
        <f>VLOOKUP(Table1[[#This Row],[sheet]],Prg!$A$7:$J$31,5,FALSE)</f>
        <v>0</v>
      </c>
      <c r="AG3836" s="72">
        <f>ROW()</f>
        <v>3836</v>
      </c>
    </row>
    <row r="3837" spans="24:33" hidden="1" x14ac:dyDescent="0.3">
      <c r="X3837" s="66">
        <v>22</v>
      </c>
      <c r="Y3837" s="66" t="s">
        <v>478</v>
      </c>
      <c r="Z3837" s="66" t="s">
        <v>26</v>
      </c>
      <c r="AA3837" s="66" t="str">
        <f>IF(OR(VLOOKUP(Table1[[#This Row],[sheet]],Prg!$A$7:$F$31,6,FALSE)=Prg!$O$2,VLOOKUP(Table1[[#This Row],[sheet]],Prg!$A$7:$F$31,6,FALSE)=Prg!$O$3),"Yes","No")</f>
        <v>No</v>
      </c>
      <c r="AB3837" s="66">
        <v>2023</v>
      </c>
      <c r="AC3837" s="72">
        <v>16</v>
      </c>
      <c r="AD3837" s="66">
        <f ca="1">IF(ISERROR(VLOOKUP(Table1[[#This Row],[item]],INDIRECT("'"&amp;Table1[[#This Row],[sheet]]&amp;"'!$A$8:$T$42"),Table1[[#This Row],[r]],FALSE)),"",VLOOKUP(Table1[[#This Row],[item]],INDIRECT("'"&amp;Table1[[#This Row],[sheet]]&amp;"'!$A$8:$T$42"),Table1[[#This Row],[r]],FALSE))</f>
        <v>0</v>
      </c>
      <c r="AE3837" s="72" t="str">
        <f>IF(VLOOKUP(Table1[[#This Row],[sheet]],Prg!$A$7:$J$31,10,FALSE)="","",VLOOKUP(Table1[[#This Row],[sheet]],Prg!$A$7:$J$31,10,FALSE)*1)</f>
        <v/>
      </c>
      <c r="AF3837" s="72">
        <f>VLOOKUP(Table1[[#This Row],[sheet]],Prg!$A$7:$J$31,5,FALSE)</f>
        <v>0</v>
      </c>
      <c r="AG3837" s="72">
        <f>ROW()</f>
        <v>3837</v>
      </c>
    </row>
    <row r="3838" spans="24:33" hidden="1" x14ac:dyDescent="0.3">
      <c r="X3838" s="66">
        <v>22</v>
      </c>
      <c r="Y3838" s="66" t="s">
        <v>479</v>
      </c>
      <c r="Z3838" s="66" t="s">
        <v>27</v>
      </c>
      <c r="AA3838" s="66" t="str">
        <f>IF(OR(VLOOKUP(Table1[[#This Row],[sheet]],Prg!$A$7:$F$31,6,FALSE)=Prg!$O$2,VLOOKUP(Table1[[#This Row],[sheet]],Prg!$A$7:$F$31,6,FALSE)=Prg!$O$3),"Yes","No")</f>
        <v>No</v>
      </c>
      <c r="AB3838" s="66">
        <v>2023</v>
      </c>
      <c r="AC3838" s="72">
        <v>16</v>
      </c>
      <c r="AD3838" s="66">
        <f ca="1">IF(ISERROR(VLOOKUP(Table1[[#This Row],[item]],INDIRECT("'"&amp;Table1[[#This Row],[sheet]]&amp;"'!$A$8:$T$42"),Table1[[#This Row],[r]],FALSE)),"",VLOOKUP(Table1[[#This Row],[item]],INDIRECT("'"&amp;Table1[[#This Row],[sheet]]&amp;"'!$A$8:$T$42"),Table1[[#This Row],[r]],FALSE))</f>
        <v>0</v>
      </c>
      <c r="AE3838" s="72" t="str">
        <f>IF(VLOOKUP(Table1[[#This Row],[sheet]],Prg!$A$7:$J$31,10,FALSE)="","",VLOOKUP(Table1[[#This Row],[sheet]],Prg!$A$7:$J$31,10,FALSE)*1)</f>
        <v/>
      </c>
      <c r="AF3838" s="72">
        <f>VLOOKUP(Table1[[#This Row],[sheet]],Prg!$A$7:$J$31,5,FALSE)</f>
        <v>0</v>
      </c>
      <c r="AG3838" s="72">
        <f>ROW()</f>
        <v>3838</v>
      </c>
    </row>
    <row r="3839" spans="24:33" hidden="1" x14ac:dyDescent="0.3">
      <c r="X3839" s="66">
        <v>22</v>
      </c>
      <c r="Y3839" s="66" t="s">
        <v>475</v>
      </c>
      <c r="Z3839" s="66" t="s">
        <v>28</v>
      </c>
      <c r="AA3839" s="66" t="str">
        <f>IF(OR(VLOOKUP(Table1[[#This Row],[sheet]],Prg!$A$7:$F$31,6,FALSE)=Prg!$O$2,VLOOKUP(Table1[[#This Row],[sheet]],Prg!$A$7:$F$31,6,FALSE)=Prg!$O$3),"Yes","No")</f>
        <v>No</v>
      </c>
      <c r="AB3839" s="66">
        <v>2023</v>
      </c>
      <c r="AC3839" s="72">
        <v>16</v>
      </c>
      <c r="AD3839" s="66">
        <f ca="1">IF(ISERROR(VLOOKUP(Table1[[#This Row],[item]],INDIRECT("'"&amp;Table1[[#This Row],[sheet]]&amp;"'!$A$8:$T$42"),Table1[[#This Row],[r]],FALSE)),"",VLOOKUP(Table1[[#This Row],[item]],INDIRECT("'"&amp;Table1[[#This Row],[sheet]]&amp;"'!$A$8:$T$42"),Table1[[#This Row],[r]],FALSE))</f>
        <v>0</v>
      </c>
      <c r="AE3839" s="72" t="str">
        <f>IF(VLOOKUP(Table1[[#This Row],[sheet]],Prg!$A$7:$J$31,10,FALSE)="","",VLOOKUP(Table1[[#This Row],[sheet]],Prg!$A$7:$J$31,10,FALSE)*1)</f>
        <v/>
      </c>
      <c r="AF3839" s="72">
        <f>VLOOKUP(Table1[[#This Row],[sheet]],Prg!$A$7:$J$31,5,FALSE)</f>
        <v>0</v>
      </c>
      <c r="AG3839" s="72">
        <f>ROW()</f>
        <v>3839</v>
      </c>
    </row>
    <row r="3840" spans="24:33" hidden="1" x14ac:dyDescent="0.3">
      <c r="X3840" s="66">
        <v>22</v>
      </c>
      <c r="Y3840" s="66" t="s">
        <v>480</v>
      </c>
      <c r="Z3840" s="66" t="s">
        <v>29</v>
      </c>
      <c r="AA3840" s="66" t="str">
        <f>IF(OR(VLOOKUP(Table1[[#This Row],[sheet]],Prg!$A$7:$F$31,6,FALSE)=Prg!$O$2,VLOOKUP(Table1[[#This Row],[sheet]],Prg!$A$7:$F$31,6,FALSE)=Prg!$O$3),"Yes","No")</f>
        <v>No</v>
      </c>
      <c r="AB3840" s="66">
        <v>2023</v>
      </c>
      <c r="AC3840" s="72">
        <v>16</v>
      </c>
      <c r="AD3840" s="66">
        <f ca="1">IF(ISERROR(VLOOKUP(Table1[[#This Row],[item]],INDIRECT("'"&amp;Table1[[#This Row],[sheet]]&amp;"'!$A$8:$T$42"),Table1[[#This Row],[r]],FALSE)),"",VLOOKUP(Table1[[#This Row],[item]],INDIRECT("'"&amp;Table1[[#This Row],[sheet]]&amp;"'!$A$8:$T$42"),Table1[[#This Row],[r]],FALSE))</f>
        <v>0</v>
      </c>
      <c r="AE3840" s="72" t="str">
        <f>IF(VLOOKUP(Table1[[#This Row],[sheet]],Prg!$A$7:$J$31,10,FALSE)="","",VLOOKUP(Table1[[#This Row],[sheet]],Prg!$A$7:$J$31,10,FALSE)*1)</f>
        <v/>
      </c>
      <c r="AF3840" s="72">
        <f>VLOOKUP(Table1[[#This Row],[sheet]],Prg!$A$7:$J$31,5,FALSE)</f>
        <v>0</v>
      </c>
      <c r="AG3840" s="72">
        <f>ROW()</f>
        <v>3840</v>
      </c>
    </row>
    <row r="3841" spans="24:33" hidden="1" x14ac:dyDescent="0.3">
      <c r="X3841" s="66">
        <v>22</v>
      </c>
      <c r="Y3841" s="66" t="s">
        <v>481</v>
      </c>
      <c r="Z3841" s="66" t="s">
        <v>30</v>
      </c>
      <c r="AA3841" s="66" t="str">
        <f>IF(OR(VLOOKUP(Table1[[#This Row],[sheet]],Prg!$A$7:$F$31,6,FALSE)=Prg!$O$2,VLOOKUP(Table1[[#This Row],[sheet]],Prg!$A$7:$F$31,6,FALSE)=Prg!$O$3),"Yes","No")</f>
        <v>No</v>
      </c>
      <c r="AB3841" s="66">
        <v>2023</v>
      </c>
      <c r="AC3841" s="72">
        <v>16</v>
      </c>
      <c r="AD3841" s="66">
        <f ca="1">IF(ISERROR(VLOOKUP(Table1[[#This Row],[item]],INDIRECT("'"&amp;Table1[[#This Row],[sheet]]&amp;"'!$A$8:$T$42"),Table1[[#This Row],[r]],FALSE)),"",VLOOKUP(Table1[[#This Row],[item]],INDIRECT("'"&amp;Table1[[#This Row],[sheet]]&amp;"'!$A$8:$T$42"),Table1[[#This Row],[r]],FALSE))</f>
        <v>0</v>
      </c>
      <c r="AE3841" s="72" t="str">
        <f>IF(VLOOKUP(Table1[[#This Row],[sheet]],Prg!$A$7:$J$31,10,FALSE)="","",VLOOKUP(Table1[[#This Row],[sheet]],Prg!$A$7:$J$31,10,FALSE)*1)</f>
        <v/>
      </c>
      <c r="AF3841" s="72">
        <f>VLOOKUP(Table1[[#This Row],[sheet]],Prg!$A$7:$J$31,5,FALSE)</f>
        <v>0</v>
      </c>
      <c r="AG3841" s="72">
        <f>ROW()</f>
        <v>3841</v>
      </c>
    </row>
    <row r="3842" spans="24:33" hidden="1" x14ac:dyDescent="0.3">
      <c r="X3842" s="66">
        <v>22</v>
      </c>
      <c r="Y3842" s="66" t="s">
        <v>482</v>
      </c>
      <c r="Z3842" s="66" t="s">
        <v>27</v>
      </c>
      <c r="AA3842" s="66" t="str">
        <f>IF(OR(VLOOKUP(Table1[[#This Row],[sheet]],Prg!$A$7:$F$31,6,FALSE)=Prg!$O$2,VLOOKUP(Table1[[#This Row],[sheet]],Prg!$A$7:$F$31,6,FALSE)=Prg!$O$3),"Yes","No")</f>
        <v>No</v>
      </c>
      <c r="AB3842" s="66">
        <v>2023</v>
      </c>
      <c r="AC3842" s="72">
        <v>16</v>
      </c>
      <c r="AD3842" s="66">
        <f ca="1">IF(ISERROR(VLOOKUP(Table1[[#This Row],[item]],INDIRECT("'"&amp;Table1[[#This Row],[sheet]]&amp;"'!$A$8:$T$42"),Table1[[#This Row],[r]],FALSE)),"",VLOOKUP(Table1[[#This Row],[item]],INDIRECT("'"&amp;Table1[[#This Row],[sheet]]&amp;"'!$A$8:$T$42"),Table1[[#This Row],[r]],FALSE))</f>
        <v>0</v>
      </c>
      <c r="AE3842" s="72" t="str">
        <f>IF(VLOOKUP(Table1[[#This Row],[sheet]],Prg!$A$7:$J$31,10,FALSE)="","",VLOOKUP(Table1[[#This Row],[sheet]],Prg!$A$7:$J$31,10,FALSE)*1)</f>
        <v/>
      </c>
      <c r="AF3842" s="72">
        <f>VLOOKUP(Table1[[#This Row],[sheet]],Prg!$A$7:$J$31,5,FALSE)</f>
        <v>0</v>
      </c>
      <c r="AG3842" s="72">
        <f>ROW()</f>
        <v>3842</v>
      </c>
    </row>
    <row r="3843" spans="24:33" hidden="1" x14ac:dyDescent="0.3">
      <c r="X3843" s="66">
        <v>22</v>
      </c>
      <c r="Y3843" s="66" t="s">
        <v>476</v>
      </c>
      <c r="Z3843" s="66" t="s">
        <v>469</v>
      </c>
      <c r="AA3843" s="66" t="str">
        <f>IF(OR(VLOOKUP(Table1[[#This Row],[sheet]],Prg!$A$7:$F$31,6,FALSE)=Prg!$O$2,VLOOKUP(Table1[[#This Row],[sheet]],Prg!$A$7:$F$31,6,FALSE)=Prg!$O$3),"Yes","No")</f>
        <v>No</v>
      </c>
      <c r="AB3843" s="66">
        <v>2023</v>
      </c>
      <c r="AC3843" s="72">
        <v>16</v>
      </c>
      <c r="AD3843" s="66">
        <f ca="1">IF(ISERROR(VLOOKUP(Table1[[#This Row],[item]],INDIRECT("'"&amp;Table1[[#This Row],[sheet]]&amp;"'!$A$8:$T$42"),Table1[[#This Row],[r]],FALSE)),"",VLOOKUP(Table1[[#This Row],[item]],INDIRECT("'"&amp;Table1[[#This Row],[sheet]]&amp;"'!$A$8:$T$42"),Table1[[#This Row],[r]],FALSE))</f>
        <v>0</v>
      </c>
      <c r="AE3843" s="72" t="str">
        <f>IF(VLOOKUP(Table1[[#This Row],[sheet]],Prg!$A$7:$J$31,10,FALSE)="","",VLOOKUP(Table1[[#This Row],[sheet]],Prg!$A$7:$J$31,10,FALSE)*1)</f>
        <v/>
      </c>
      <c r="AF3843" s="72">
        <f>VLOOKUP(Table1[[#This Row],[sheet]],Prg!$A$7:$J$31,5,FALSE)</f>
        <v>0</v>
      </c>
      <c r="AG3843" s="72">
        <f>ROW()</f>
        <v>3843</v>
      </c>
    </row>
    <row r="3844" spans="24:33" hidden="1" x14ac:dyDescent="0.3">
      <c r="X3844" s="66">
        <v>22</v>
      </c>
      <c r="Y3844" s="66" t="s">
        <v>483</v>
      </c>
      <c r="Z3844" s="66" t="s">
        <v>470</v>
      </c>
      <c r="AA3844" s="66" t="str">
        <f>IF(OR(VLOOKUP(Table1[[#This Row],[sheet]],Prg!$A$7:$F$31,6,FALSE)=Prg!$O$2,VLOOKUP(Table1[[#This Row],[sheet]],Prg!$A$7:$F$31,6,FALSE)=Prg!$O$3),"Yes","No")</f>
        <v>No</v>
      </c>
      <c r="AB3844" s="66">
        <v>2023</v>
      </c>
      <c r="AC3844" s="72">
        <v>16</v>
      </c>
      <c r="AD3844" s="66">
        <f ca="1">IF(ISERROR(VLOOKUP(Table1[[#This Row],[item]],INDIRECT("'"&amp;Table1[[#This Row],[sheet]]&amp;"'!$A$8:$T$42"),Table1[[#This Row],[r]],FALSE)),"",VLOOKUP(Table1[[#This Row],[item]],INDIRECT("'"&amp;Table1[[#This Row],[sheet]]&amp;"'!$A$8:$T$42"),Table1[[#This Row],[r]],FALSE))</f>
        <v>0</v>
      </c>
      <c r="AE3844" s="72" t="str">
        <f>IF(VLOOKUP(Table1[[#This Row],[sheet]],Prg!$A$7:$J$31,10,FALSE)="","",VLOOKUP(Table1[[#This Row],[sheet]],Prg!$A$7:$J$31,10,FALSE)*1)</f>
        <v/>
      </c>
      <c r="AF3844" s="72">
        <f>VLOOKUP(Table1[[#This Row],[sheet]],Prg!$A$7:$J$31,5,FALSE)</f>
        <v>0</v>
      </c>
      <c r="AG3844" s="72">
        <f>ROW()</f>
        <v>3844</v>
      </c>
    </row>
    <row r="3845" spans="24:33" hidden="1" x14ac:dyDescent="0.3">
      <c r="X3845" s="66">
        <v>22</v>
      </c>
      <c r="Y3845" s="66" t="s">
        <v>484</v>
      </c>
      <c r="Z3845" s="66" t="s">
        <v>471</v>
      </c>
      <c r="AA3845" s="66" t="str">
        <f>IF(OR(VLOOKUP(Table1[[#This Row],[sheet]],Prg!$A$7:$F$31,6,FALSE)=Prg!$O$2,VLOOKUP(Table1[[#This Row],[sheet]],Prg!$A$7:$F$31,6,FALSE)=Prg!$O$3),"Yes","No")</f>
        <v>No</v>
      </c>
      <c r="AB3845" s="66">
        <v>2023</v>
      </c>
      <c r="AC3845" s="72">
        <v>16</v>
      </c>
      <c r="AD3845" s="66">
        <f ca="1">IF(ISERROR(VLOOKUP(Table1[[#This Row],[item]],INDIRECT("'"&amp;Table1[[#This Row],[sheet]]&amp;"'!$A$8:$T$42"),Table1[[#This Row],[r]],FALSE)),"",VLOOKUP(Table1[[#This Row],[item]],INDIRECT("'"&amp;Table1[[#This Row],[sheet]]&amp;"'!$A$8:$T$42"),Table1[[#This Row],[r]],FALSE))</f>
        <v>0</v>
      </c>
      <c r="AE3845" s="72" t="str">
        <f>IF(VLOOKUP(Table1[[#This Row],[sheet]],Prg!$A$7:$J$31,10,FALSE)="","",VLOOKUP(Table1[[#This Row],[sheet]],Prg!$A$7:$J$31,10,FALSE)*1)</f>
        <v/>
      </c>
      <c r="AF3845" s="72">
        <f>VLOOKUP(Table1[[#This Row],[sheet]],Prg!$A$7:$J$31,5,FALSE)</f>
        <v>0</v>
      </c>
      <c r="AG3845" s="72">
        <f>ROW()</f>
        <v>3845</v>
      </c>
    </row>
    <row r="3846" spans="24:33" hidden="1" x14ac:dyDescent="0.3">
      <c r="X3846" s="66">
        <v>22</v>
      </c>
      <c r="Y3846" s="66" t="s">
        <v>485</v>
      </c>
      <c r="Z3846" s="66" t="s">
        <v>472</v>
      </c>
      <c r="AA3846" s="66" t="str">
        <f>IF(OR(VLOOKUP(Table1[[#This Row],[sheet]],Prg!$A$7:$F$31,6,FALSE)=Prg!$O$2,VLOOKUP(Table1[[#This Row],[sheet]],Prg!$A$7:$F$31,6,FALSE)=Prg!$O$3),"Yes","No")</f>
        <v>No</v>
      </c>
      <c r="AB3846" s="66">
        <v>2023</v>
      </c>
      <c r="AC3846" s="72">
        <v>16</v>
      </c>
      <c r="AD3846" s="66">
        <f ca="1">IF(ISERROR(VLOOKUP(Table1[[#This Row],[item]],INDIRECT("'"&amp;Table1[[#This Row],[sheet]]&amp;"'!$A$8:$T$42"),Table1[[#This Row],[r]],FALSE)),"",VLOOKUP(Table1[[#This Row],[item]],INDIRECT("'"&amp;Table1[[#This Row],[sheet]]&amp;"'!$A$8:$T$42"),Table1[[#This Row],[r]],FALSE))</f>
        <v>0</v>
      </c>
      <c r="AE3846" s="72" t="str">
        <f>IF(VLOOKUP(Table1[[#This Row],[sheet]],Prg!$A$7:$J$31,10,FALSE)="","",VLOOKUP(Table1[[#This Row],[sheet]],Prg!$A$7:$J$31,10,FALSE)*1)</f>
        <v/>
      </c>
      <c r="AF3846" s="72">
        <f>VLOOKUP(Table1[[#This Row],[sheet]],Prg!$A$7:$J$31,5,FALSE)</f>
        <v>0</v>
      </c>
      <c r="AG3846" s="72">
        <f>ROW()</f>
        <v>3846</v>
      </c>
    </row>
    <row r="3847" spans="24:33" hidden="1" x14ac:dyDescent="0.3">
      <c r="X3847" s="66">
        <v>22</v>
      </c>
      <c r="Y3847" s="66" t="s">
        <v>486</v>
      </c>
      <c r="Z3847" s="66" t="s">
        <v>31</v>
      </c>
      <c r="AA3847" s="66" t="str">
        <f>IF(OR(VLOOKUP(Table1[[#This Row],[sheet]],Prg!$A$7:$F$31,6,FALSE)=Prg!$O$2,VLOOKUP(Table1[[#This Row],[sheet]],Prg!$A$7:$F$31,6,FALSE)=Prg!$O$3),"Yes","No")</f>
        <v>No</v>
      </c>
      <c r="AB3847" s="66">
        <v>2023</v>
      </c>
      <c r="AC3847" s="72">
        <v>16</v>
      </c>
      <c r="AD3847" s="66">
        <f ca="1">IF(ISERROR(VLOOKUP(Table1[[#This Row],[item]],INDIRECT("'"&amp;Table1[[#This Row],[sheet]]&amp;"'!$A$8:$T$42"),Table1[[#This Row],[r]],FALSE)),"",VLOOKUP(Table1[[#This Row],[item]],INDIRECT("'"&amp;Table1[[#This Row],[sheet]]&amp;"'!$A$8:$T$42"),Table1[[#This Row],[r]],FALSE))</f>
        <v>0</v>
      </c>
      <c r="AE3847" s="72" t="str">
        <f>IF(VLOOKUP(Table1[[#This Row],[sheet]],Prg!$A$7:$J$31,10,FALSE)="","",VLOOKUP(Table1[[#This Row],[sheet]],Prg!$A$7:$J$31,10,FALSE)*1)</f>
        <v/>
      </c>
      <c r="AF3847" s="72">
        <f>VLOOKUP(Table1[[#This Row],[sheet]],Prg!$A$7:$J$31,5,FALSE)</f>
        <v>0</v>
      </c>
      <c r="AG3847" s="72">
        <f>ROW()</f>
        <v>3847</v>
      </c>
    </row>
    <row r="3848" spans="24:33" hidden="1" x14ac:dyDescent="0.3">
      <c r="X3848" s="66">
        <v>22</v>
      </c>
      <c r="Y3848" s="70" t="s">
        <v>487</v>
      </c>
      <c r="Z3848" s="70" t="s">
        <v>12</v>
      </c>
      <c r="AA3848" s="70" t="str">
        <f>IF(OR(VLOOKUP(Table1[[#This Row],[sheet]],Prg!$A$7:$F$31,6,FALSE)=Prg!$O$2,VLOOKUP(Table1[[#This Row],[sheet]],Prg!$A$7:$F$31,6,FALSE)=Prg!$O$3),"Yes","No")</f>
        <v>No</v>
      </c>
      <c r="AB3848" s="70">
        <v>2024</v>
      </c>
      <c r="AC3848" s="72">
        <v>17</v>
      </c>
      <c r="AD3848" s="66">
        <f ca="1">IF(ISERROR(VLOOKUP(Table1[[#This Row],[item]],INDIRECT("'"&amp;Table1[[#This Row],[sheet]]&amp;"'!$A$8:$T$42"),Table1[[#This Row],[r]],FALSE)),"",VLOOKUP(Table1[[#This Row],[item]],INDIRECT("'"&amp;Table1[[#This Row],[sheet]]&amp;"'!$A$8:$T$42"),Table1[[#This Row],[r]],FALSE))</f>
        <v>0</v>
      </c>
      <c r="AE3848" s="72" t="str">
        <f>IF(VLOOKUP(Table1[[#This Row],[sheet]],Prg!$A$7:$J$31,10,FALSE)="","",VLOOKUP(Table1[[#This Row],[sheet]],Prg!$A$7:$J$31,10,FALSE)*1)</f>
        <v/>
      </c>
      <c r="AF3848" s="72">
        <f>VLOOKUP(Table1[[#This Row],[sheet]],Prg!$A$7:$J$31,5,FALSE)</f>
        <v>0</v>
      </c>
      <c r="AG3848" s="72">
        <f>ROW()</f>
        <v>3848</v>
      </c>
    </row>
    <row r="3849" spans="24:33" hidden="1" x14ac:dyDescent="0.3">
      <c r="X3849" s="66">
        <v>22</v>
      </c>
      <c r="Y3849" s="66" t="s">
        <v>488</v>
      </c>
      <c r="Z3849" s="66" t="s">
        <v>13</v>
      </c>
      <c r="AA3849" s="66" t="str">
        <f>IF(OR(VLOOKUP(Table1[[#This Row],[sheet]],Prg!$A$7:$F$31,6,FALSE)=Prg!$O$2,VLOOKUP(Table1[[#This Row],[sheet]],Prg!$A$7:$F$31,6,FALSE)=Prg!$O$3),"Yes","No")</f>
        <v>No</v>
      </c>
      <c r="AB3849" s="66">
        <v>2024</v>
      </c>
      <c r="AC3849" s="72">
        <v>17</v>
      </c>
      <c r="AD3849" s="66">
        <f ca="1">IF(ISERROR(VLOOKUP(Table1[[#This Row],[item]],INDIRECT("'"&amp;Table1[[#This Row],[sheet]]&amp;"'!$A$8:$T$42"),Table1[[#This Row],[r]],FALSE)),"",VLOOKUP(Table1[[#This Row],[item]],INDIRECT("'"&amp;Table1[[#This Row],[sheet]]&amp;"'!$A$8:$T$42"),Table1[[#This Row],[r]],FALSE))</f>
        <v>0</v>
      </c>
      <c r="AE3849" s="72" t="str">
        <f>IF(VLOOKUP(Table1[[#This Row],[sheet]],Prg!$A$7:$J$31,10,FALSE)="","",VLOOKUP(Table1[[#This Row],[sheet]],Prg!$A$7:$J$31,10,FALSE)*1)</f>
        <v/>
      </c>
      <c r="AF3849" s="72">
        <f>VLOOKUP(Table1[[#This Row],[sheet]],Prg!$A$7:$J$31,5,FALSE)</f>
        <v>0</v>
      </c>
      <c r="AG3849" s="72">
        <f>ROW()</f>
        <v>3849</v>
      </c>
    </row>
    <row r="3850" spans="24:33" hidden="1" x14ac:dyDescent="0.3">
      <c r="X3850" s="66">
        <v>22</v>
      </c>
      <c r="Y3850" s="66" t="s">
        <v>489</v>
      </c>
      <c r="Z3850" s="66" t="s">
        <v>14</v>
      </c>
      <c r="AA3850" s="66" t="str">
        <f>IF(OR(VLOOKUP(Table1[[#This Row],[sheet]],Prg!$A$7:$F$31,6,FALSE)=Prg!$O$2,VLOOKUP(Table1[[#This Row],[sheet]],Prg!$A$7:$F$31,6,FALSE)=Prg!$O$3),"Yes","No")</f>
        <v>No</v>
      </c>
      <c r="AB3850" s="66">
        <v>2024</v>
      </c>
      <c r="AC3850" s="72">
        <v>17</v>
      </c>
      <c r="AD3850" s="66">
        <f ca="1">IF(ISERROR(VLOOKUP(Table1[[#This Row],[item]],INDIRECT("'"&amp;Table1[[#This Row],[sheet]]&amp;"'!$A$8:$T$42"),Table1[[#This Row],[r]],FALSE)),"",VLOOKUP(Table1[[#This Row],[item]],INDIRECT("'"&amp;Table1[[#This Row],[sheet]]&amp;"'!$A$8:$T$42"),Table1[[#This Row],[r]],FALSE))</f>
        <v>0</v>
      </c>
      <c r="AE3850" s="72" t="str">
        <f>IF(VLOOKUP(Table1[[#This Row],[sheet]],Prg!$A$7:$J$31,10,FALSE)="","",VLOOKUP(Table1[[#This Row],[sheet]],Prg!$A$7:$J$31,10,FALSE)*1)</f>
        <v/>
      </c>
      <c r="AF3850" s="72">
        <f>VLOOKUP(Table1[[#This Row],[sheet]],Prg!$A$7:$J$31,5,FALSE)</f>
        <v>0</v>
      </c>
      <c r="AG3850" s="72">
        <f>ROW()</f>
        <v>3850</v>
      </c>
    </row>
    <row r="3851" spans="24:33" hidden="1" x14ac:dyDescent="0.3">
      <c r="X3851" s="66">
        <v>22</v>
      </c>
      <c r="Y3851" s="66" t="s">
        <v>490</v>
      </c>
      <c r="Z3851" s="66" t="s">
        <v>464</v>
      </c>
      <c r="AA3851" s="66" t="str">
        <f>IF(OR(VLOOKUP(Table1[[#This Row],[sheet]],Prg!$A$7:$F$31,6,FALSE)=Prg!$O$2,VLOOKUP(Table1[[#This Row],[sheet]],Prg!$A$7:$F$31,6,FALSE)=Prg!$O$3),"Yes","No")</f>
        <v>No</v>
      </c>
      <c r="AB3851" s="66">
        <v>2024</v>
      </c>
      <c r="AC3851" s="72">
        <v>17</v>
      </c>
      <c r="AD3851" s="66">
        <f ca="1">IF(ISERROR(VLOOKUP(Table1[[#This Row],[item]],INDIRECT("'"&amp;Table1[[#This Row],[sheet]]&amp;"'!$A$8:$T$42"),Table1[[#This Row],[r]],FALSE)),"",VLOOKUP(Table1[[#This Row],[item]],INDIRECT("'"&amp;Table1[[#This Row],[sheet]]&amp;"'!$A$8:$T$42"),Table1[[#This Row],[r]],FALSE))</f>
        <v>0</v>
      </c>
      <c r="AE3851" s="72" t="str">
        <f>IF(VLOOKUP(Table1[[#This Row],[sheet]],Prg!$A$7:$J$31,10,FALSE)="","",VLOOKUP(Table1[[#This Row],[sheet]],Prg!$A$7:$J$31,10,FALSE)*1)</f>
        <v/>
      </c>
      <c r="AF3851" s="72">
        <f>VLOOKUP(Table1[[#This Row],[sheet]],Prg!$A$7:$J$31,5,FALSE)</f>
        <v>0</v>
      </c>
      <c r="AG3851" s="72">
        <f>ROW()</f>
        <v>3851</v>
      </c>
    </row>
    <row r="3852" spans="24:33" hidden="1" x14ac:dyDescent="0.3">
      <c r="X3852" s="66">
        <v>22</v>
      </c>
      <c r="Y3852" s="66" t="s">
        <v>491</v>
      </c>
      <c r="Z3852" s="66" t="s">
        <v>15</v>
      </c>
      <c r="AA3852" s="66" t="str">
        <f>IF(OR(VLOOKUP(Table1[[#This Row],[sheet]],Prg!$A$7:$F$31,6,FALSE)=Prg!$O$2,VLOOKUP(Table1[[#This Row],[sheet]],Prg!$A$7:$F$31,6,FALSE)=Prg!$O$3),"Yes","No")</f>
        <v>No</v>
      </c>
      <c r="AB3852" s="66">
        <v>2024</v>
      </c>
      <c r="AC3852" s="72">
        <v>17</v>
      </c>
      <c r="AD3852" s="66">
        <f ca="1">IF(ISERROR(VLOOKUP(Table1[[#This Row],[item]],INDIRECT("'"&amp;Table1[[#This Row],[sheet]]&amp;"'!$A$8:$T$42"),Table1[[#This Row],[r]],FALSE)),"",VLOOKUP(Table1[[#This Row],[item]],INDIRECT("'"&amp;Table1[[#This Row],[sheet]]&amp;"'!$A$8:$T$42"),Table1[[#This Row],[r]],FALSE))</f>
        <v>0</v>
      </c>
      <c r="AE3852" s="72" t="str">
        <f>IF(VLOOKUP(Table1[[#This Row],[sheet]],Prg!$A$7:$J$31,10,FALSE)="","",VLOOKUP(Table1[[#This Row],[sheet]],Prg!$A$7:$J$31,10,FALSE)*1)</f>
        <v/>
      </c>
      <c r="AF3852" s="72">
        <f>VLOOKUP(Table1[[#This Row],[sheet]],Prg!$A$7:$J$31,5,FALSE)</f>
        <v>0</v>
      </c>
      <c r="AG3852" s="72">
        <f>ROW()</f>
        <v>3852</v>
      </c>
    </row>
    <row r="3853" spans="24:33" hidden="1" x14ac:dyDescent="0.3">
      <c r="X3853" s="66">
        <v>22</v>
      </c>
      <c r="Y3853" s="66" t="s">
        <v>492</v>
      </c>
      <c r="Z3853" s="66" t="s">
        <v>16</v>
      </c>
      <c r="AA3853" s="66" t="str">
        <f>IF(OR(VLOOKUP(Table1[[#This Row],[sheet]],Prg!$A$7:$F$31,6,FALSE)=Prg!$O$2,VLOOKUP(Table1[[#This Row],[sheet]],Prg!$A$7:$F$31,6,FALSE)=Prg!$O$3),"Yes","No")</f>
        <v>No</v>
      </c>
      <c r="AB3853" s="66">
        <v>2024</v>
      </c>
      <c r="AC3853" s="72">
        <v>17</v>
      </c>
      <c r="AD3853" s="66">
        <f ca="1">IF(ISERROR(VLOOKUP(Table1[[#This Row],[item]],INDIRECT("'"&amp;Table1[[#This Row],[sheet]]&amp;"'!$A$8:$T$42"),Table1[[#This Row],[r]],FALSE)),"",VLOOKUP(Table1[[#This Row],[item]],INDIRECT("'"&amp;Table1[[#This Row],[sheet]]&amp;"'!$A$8:$T$42"),Table1[[#This Row],[r]],FALSE))</f>
        <v>0</v>
      </c>
      <c r="AE3853" s="72" t="str">
        <f>IF(VLOOKUP(Table1[[#This Row],[sheet]],Prg!$A$7:$J$31,10,FALSE)="","",VLOOKUP(Table1[[#This Row],[sheet]],Prg!$A$7:$J$31,10,FALSE)*1)</f>
        <v/>
      </c>
      <c r="AF3853" s="72">
        <f>VLOOKUP(Table1[[#This Row],[sheet]],Prg!$A$7:$J$31,5,FALSE)</f>
        <v>0</v>
      </c>
      <c r="AG3853" s="72">
        <f>ROW()</f>
        <v>3853</v>
      </c>
    </row>
    <row r="3854" spans="24:33" hidden="1" x14ac:dyDescent="0.3">
      <c r="X3854" s="66">
        <v>22</v>
      </c>
      <c r="Y3854" s="66" t="s">
        <v>493</v>
      </c>
      <c r="Z3854" s="66" t="s">
        <v>17</v>
      </c>
      <c r="AA3854" s="66" t="str">
        <f>IF(OR(VLOOKUP(Table1[[#This Row],[sheet]],Prg!$A$7:$F$31,6,FALSE)=Prg!$O$2,VLOOKUP(Table1[[#This Row],[sheet]],Prg!$A$7:$F$31,6,FALSE)=Prg!$O$3),"Yes","No")</f>
        <v>No</v>
      </c>
      <c r="AB3854" s="66">
        <v>2024</v>
      </c>
      <c r="AC3854" s="72">
        <v>17</v>
      </c>
      <c r="AD3854" s="66">
        <f ca="1">IF(ISERROR(VLOOKUP(Table1[[#This Row],[item]],INDIRECT("'"&amp;Table1[[#This Row],[sheet]]&amp;"'!$A$8:$T$42"),Table1[[#This Row],[r]],FALSE)),"",VLOOKUP(Table1[[#This Row],[item]],INDIRECT("'"&amp;Table1[[#This Row],[sheet]]&amp;"'!$A$8:$T$42"),Table1[[#This Row],[r]],FALSE))</f>
        <v>0</v>
      </c>
      <c r="AE3854" s="72" t="str">
        <f>IF(VLOOKUP(Table1[[#This Row],[sheet]],Prg!$A$7:$J$31,10,FALSE)="","",VLOOKUP(Table1[[#This Row],[sheet]],Prg!$A$7:$J$31,10,FALSE)*1)</f>
        <v/>
      </c>
      <c r="AF3854" s="72">
        <f>VLOOKUP(Table1[[#This Row],[sheet]],Prg!$A$7:$J$31,5,FALSE)</f>
        <v>0</v>
      </c>
      <c r="AG3854" s="72">
        <f>ROW()</f>
        <v>3854</v>
      </c>
    </row>
    <row r="3855" spans="24:33" hidden="1" x14ac:dyDescent="0.3">
      <c r="X3855" s="66">
        <v>22</v>
      </c>
      <c r="Y3855" s="66" t="s">
        <v>494</v>
      </c>
      <c r="Z3855" s="66" t="s">
        <v>465</v>
      </c>
      <c r="AA3855" s="66" t="str">
        <f>IF(OR(VLOOKUP(Table1[[#This Row],[sheet]],Prg!$A$7:$F$31,6,FALSE)=Prg!$O$2,VLOOKUP(Table1[[#This Row],[sheet]],Prg!$A$7:$F$31,6,FALSE)=Prg!$O$3),"Yes","No")</f>
        <v>No</v>
      </c>
      <c r="AB3855" s="66">
        <v>2024</v>
      </c>
      <c r="AC3855" s="72">
        <v>17</v>
      </c>
      <c r="AD3855" s="66">
        <f ca="1">IF(ISERROR(VLOOKUP(Table1[[#This Row],[item]],INDIRECT("'"&amp;Table1[[#This Row],[sheet]]&amp;"'!$A$8:$T$42"),Table1[[#This Row],[r]],FALSE)),"",VLOOKUP(Table1[[#This Row],[item]],INDIRECT("'"&amp;Table1[[#This Row],[sheet]]&amp;"'!$A$8:$T$42"),Table1[[#This Row],[r]],FALSE))</f>
        <v>0</v>
      </c>
      <c r="AE3855" s="72" t="str">
        <f>IF(VLOOKUP(Table1[[#This Row],[sheet]],Prg!$A$7:$J$31,10,FALSE)="","",VLOOKUP(Table1[[#This Row],[sheet]],Prg!$A$7:$J$31,10,FALSE)*1)</f>
        <v/>
      </c>
      <c r="AF3855" s="72">
        <f>VLOOKUP(Table1[[#This Row],[sheet]],Prg!$A$7:$J$31,5,FALSE)</f>
        <v>0</v>
      </c>
      <c r="AG3855" s="72">
        <f>ROW()</f>
        <v>3855</v>
      </c>
    </row>
    <row r="3856" spans="24:33" hidden="1" x14ac:dyDescent="0.3">
      <c r="X3856" s="66">
        <v>22</v>
      </c>
      <c r="Y3856" s="66" t="s">
        <v>495</v>
      </c>
      <c r="Z3856" s="66" t="s">
        <v>18</v>
      </c>
      <c r="AA3856" s="66" t="str">
        <f>IF(OR(VLOOKUP(Table1[[#This Row],[sheet]],Prg!$A$7:$F$31,6,FALSE)=Prg!$O$2,VLOOKUP(Table1[[#This Row],[sheet]],Prg!$A$7:$F$31,6,FALSE)=Prg!$O$3),"Yes","No")</f>
        <v>No</v>
      </c>
      <c r="AB3856" s="66">
        <v>2024</v>
      </c>
      <c r="AC3856" s="72">
        <v>17</v>
      </c>
      <c r="AD3856" s="66">
        <f ca="1">IF(ISERROR(VLOOKUP(Table1[[#This Row],[item]],INDIRECT("'"&amp;Table1[[#This Row],[sheet]]&amp;"'!$A$8:$T$42"),Table1[[#This Row],[r]],FALSE)),"",VLOOKUP(Table1[[#This Row],[item]],INDIRECT("'"&amp;Table1[[#This Row],[sheet]]&amp;"'!$A$8:$T$42"),Table1[[#This Row],[r]],FALSE))</f>
        <v>0</v>
      </c>
      <c r="AE3856" s="72" t="str">
        <f>IF(VLOOKUP(Table1[[#This Row],[sheet]],Prg!$A$7:$J$31,10,FALSE)="","",VLOOKUP(Table1[[#This Row],[sheet]],Prg!$A$7:$J$31,10,FALSE)*1)</f>
        <v/>
      </c>
      <c r="AF3856" s="72">
        <f>VLOOKUP(Table1[[#This Row],[sheet]],Prg!$A$7:$J$31,5,FALSE)</f>
        <v>0</v>
      </c>
      <c r="AG3856" s="72">
        <f>ROW()</f>
        <v>3856</v>
      </c>
    </row>
    <row r="3857" spans="24:33" hidden="1" x14ac:dyDescent="0.3">
      <c r="X3857" s="66">
        <v>22</v>
      </c>
      <c r="Y3857" s="66" t="s">
        <v>496</v>
      </c>
      <c r="Z3857" s="66" t="s">
        <v>19</v>
      </c>
      <c r="AA3857" s="66" t="str">
        <f>IF(OR(VLOOKUP(Table1[[#This Row],[sheet]],Prg!$A$7:$F$31,6,FALSE)=Prg!$O$2,VLOOKUP(Table1[[#This Row],[sheet]],Prg!$A$7:$F$31,6,FALSE)=Prg!$O$3),"Yes","No")</f>
        <v>No</v>
      </c>
      <c r="AB3857" s="66">
        <v>2024</v>
      </c>
      <c r="AC3857" s="72">
        <v>17</v>
      </c>
      <c r="AD3857" s="66">
        <f ca="1">IF(ISERROR(VLOOKUP(Table1[[#This Row],[item]],INDIRECT("'"&amp;Table1[[#This Row],[sheet]]&amp;"'!$A$8:$T$42"),Table1[[#This Row],[r]],FALSE)),"",VLOOKUP(Table1[[#This Row],[item]],INDIRECT("'"&amp;Table1[[#This Row],[sheet]]&amp;"'!$A$8:$T$42"),Table1[[#This Row],[r]],FALSE))</f>
        <v>0</v>
      </c>
      <c r="AE3857" s="72" t="str">
        <f>IF(VLOOKUP(Table1[[#This Row],[sheet]],Prg!$A$7:$J$31,10,FALSE)="","",VLOOKUP(Table1[[#This Row],[sheet]],Prg!$A$7:$J$31,10,FALSE)*1)</f>
        <v/>
      </c>
      <c r="AF3857" s="72">
        <f>VLOOKUP(Table1[[#This Row],[sheet]],Prg!$A$7:$J$31,5,FALSE)</f>
        <v>0</v>
      </c>
      <c r="AG3857" s="72">
        <f>ROW()</f>
        <v>3857</v>
      </c>
    </row>
    <row r="3858" spans="24:33" hidden="1" x14ac:dyDescent="0.3">
      <c r="X3858" s="66">
        <v>22</v>
      </c>
      <c r="Y3858" s="66" t="s">
        <v>497</v>
      </c>
      <c r="Z3858" s="66" t="s">
        <v>20</v>
      </c>
      <c r="AA3858" s="66" t="str">
        <f>IF(OR(VLOOKUP(Table1[[#This Row],[sheet]],Prg!$A$7:$F$31,6,FALSE)=Prg!$O$2,VLOOKUP(Table1[[#This Row],[sheet]],Prg!$A$7:$F$31,6,FALSE)=Prg!$O$3),"Yes","No")</f>
        <v>No</v>
      </c>
      <c r="AB3858" s="66">
        <v>2024</v>
      </c>
      <c r="AC3858" s="72">
        <v>17</v>
      </c>
      <c r="AD3858" s="66">
        <f ca="1">IF(ISERROR(VLOOKUP(Table1[[#This Row],[item]],INDIRECT("'"&amp;Table1[[#This Row],[sheet]]&amp;"'!$A$8:$T$42"),Table1[[#This Row],[r]],FALSE)),"",VLOOKUP(Table1[[#This Row],[item]],INDIRECT("'"&amp;Table1[[#This Row],[sheet]]&amp;"'!$A$8:$T$42"),Table1[[#This Row],[r]],FALSE))</f>
        <v>0</v>
      </c>
      <c r="AE3858" s="72" t="str">
        <f>IF(VLOOKUP(Table1[[#This Row],[sheet]],Prg!$A$7:$J$31,10,FALSE)="","",VLOOKUP(Table1[[#This Row],[sheet]],Prg!$A$7:$J$31,10,FALSE)*1)</f>
        <v/>
      </c>
      <c r="AF3858" s="72">
        <f>VLOOKUP(Table1[[#This Row],[sheet]],Prg!$A$7:$J$31,5,FALSE)</f>
        <v>0</v>
      </c>
      <c r="AG3858" s="72">
        <f>ROW()</f>
        <v>3858</v>
      </c>
    </row>
    <row r="3859" spans="24:33" hidden="1" x14ac:dyDescent="0.3">
      <c r="X3859" s="66">
        <v>22</v>
      </c>
      <c r="Y3859" s="66" t="s">
        <v>498</v>
      </c>
      <c r="Z3859" s="66" t="s">
        <v>466</v>
      </c>
      <c r="AA3859" s="66" t="str">
        <f>IF(OR(VLOOKUP(Table1[[#This Row],[sheet]],Prg!$A$7:$F$31,6,FALSE)=Prg!$O$2,VLOOKUP(Table1[[#This Row],[sheet]],Prg!$A$7:$F$31,6,FALSE)=Prg!$O$3),"Yes","No")</f>
        <v>No</v>
      </c>
      <c r="AB3859" s="66">
        <v>2024</v>
      </c>
      <c r="AC3859" s="72">
        <v>17</v>
      </c>
      <c r="AD3859" s="66">
        <f ca="1">IF(ISERROR(VLOOKUP(Table1[[#This Row],[item]],INDIRECT("'"&amp;Table1[[#This Row],[sheet]]&amp;"'!$A$8:$T$42"),Table1[[#This Row],[r]],FALSE)),"",VLOOKUP(Table1[[#This Row],[item]],INDIRECT("'"&amp;Table1[[#This Row],[sheet]]&amp;"'!$A$8:$T$42"),Table1[[#This Row],[r]],FALSE))</f>
        <v>0</v>
      </c>
      <c r="AE3859" s="72" t="str">
        <f>IF(VLOOKUP(Table1[[#This Row],[sheet]],Prg!$A$7:$J$31,10,FALSE)="","",VLOOKUP(Table1[[#This Row],[sheet]],Prg!$A$7:$J$31,10,FALSE)*1)</f>
        <v/>
      </c>
      <c r="AF3859" s="72">
        <f>VLOOKUP(Table1[[#This Row],[sheet]],Prg!$A$7:$J$31,5,FALSE)</f>
        <v>0</v>
      </c>
      <c r="AG3859" s="72">
        <f>ROW()</f>
        <v>3859</v>
      </c>
    </row>
    <row r="3860" spans="24:33" hidden="1" x14ac:dyDescent="0.3">
      <c r="X3860" s="66">
        <v>22</v>
      </c>
      <c r="Y3860" s="66" t="s">
        <v>499</v>
      </c>
      <c r="Z3860" s="66" t="s">
        <v>21</v>
      </c>
      <c r="AA3860" s="66" t="str">
        <f>IF(OR(VLOOKUP(Table1[[#This Row],[sheet]],Prg!$A$7:$F$31,6,FALSE)=Prg!$O$2,VLOOKUP(Table1[[#This Row],[sheet]],Prg!$A$7:$F$31,6,FALSE)=Prg!$O$3),"Yes","No")</f>
        <v>No</v>
      </c>
      <c r="AB3860" s="66">
        <v>2024</v>
      </c>
      <c r="AC3860" s="72">
        <v>17</v>
      </c>
      <c r="AD3860" s="66">
        <f ca="1">IF(ISERROR(VLOOKUP(Table1[[#This Row],[item]],INDIRECT("'"&amp;Table1[[#This Row],[sheet]]&amp;"'!$A$8:$T$42"),Table1[[#This Row],[r]],FALSE)),"",VLOOKUP(Table1[[#This Row],[item]],INDIRECT("'"&amp;Table1[[#This Row],[sheet]]&amp;"'!$A$8:$T$42"),Table1[[#This Row],[r]],FALSE))</f>
        <v>0</v>
      </c>
      <c r="AE3860" s="72" t="str">
        <f>IF(VLOOKUP(Table1[[#This Row],[sheet]],Prg!$A$7:$J$31,10,FALSE)="","",VLOOKUP(Table1[[#This Row],[sheet]],Prg!$A$7:$J$31,10,FALSE)*1)</f>
        <v/>
      </c>
      <c r="AF3860" s="72">
        <f>VLOOKUP(Table1[[#This Row],[sheet]],Prg!$A$7:$J$31,5,FALSE)</f>
        <v>0</v>
      </c>
      <c r="AG3860" s="72">
        <f>ROW()</f>
        <v>3860</v>
      </c>
    </row>
    <row r="3861" spans="24:33" hidden="1" x14ac:dyDescent="0.3">
      <c r="X3861" s="66">
        <v>22</v>
      </c>
      <c r="Y3861" s="66" t="s">
        <v>500</v>
      </c>
      <c r="Z3861" s="66" t="s">
        <v>22</v>
      </c>
      <c r="AA3861" s="66" t="str">
        <f>IF(OR(VLOOKUP(Table1[[#This Row],[sheet]],Prg!$A$7:$F$31,6,FALSE)=Prg!$O$2,VLOOKUP(Table1[[#This Row],[sheet]],Prg!$A$7:$F$31,6,FALSE)=Prg!$O$3),"Yes","No")</f>
        <v>No</v>
      </c>
      <c r="AB3861" s="66">
        <v>2024</v>
      </c>
      <c r="AC3861" s="72">
        <v>17</v>
      </c>
      <c r="AD3861" s="66">
        <f ca="1">IF(ISERROR(VLOOKUP(Table1[[#This Row],[item]],INDIRECT("'"&amp;Table1[[#This Row],[sheet]]&amp;"'!$A$8:$T$42"),Table1[[#This Row],[r]],FALSE)),"",VLOOKUP(Table1[[#This Row],[item]],INDIRECT("'"&amp;Table1[[#This Row],[sheet]]&amp;"'!$A$8:$T$42"),Table1[[#This Row],[r]],FALSE))</f>
        <v>0</v>
      </c>
      <c r="AE3861" s="72" t="str">
        <f>IF(VLOOKUP(Table1[[#This Row],[sheet]],Prg!$A$7:$J$31,10,FALSE)="","",VLOOKUP(Table1[[#This Row],[sheet]],Prg!$A$7:$J$31,10,FALSE)*1)</f>
        <v/>
      </c>
      <c r="AF3861" s="72">
        <f>VLOOKUP(Table1[[#This Row],[sheet]],Prg!$A$7:$J$31,5,FALSE)</f>
        <v>0</v>
      </c>
      <c r="AG3861" s="72">
        <f>ROW()</f>
        <v>3861</v>
      </c>
    </row>
    <row r="3862" spans="24:33" hidden="1" x14ac:dyDescent="0.3">
      <c r="X3862" s="66">
        <v>22</v>
      </c>
      <c r="Y3862" s="66" t="s">
        <v>501</v>
      </c>
      <c r="Z3862" s="66" t="s">
        <v>23</v>
      </c>
      <c r="AA3862" s="66" t="str">
        <f>IF(OR(VLOOKUP(Table1[[#This Row],[sheet]],Prg!$A$7:$F$31,6,FALSE)=Prg!$O$2,VLOOKUP(Table1[[#This Row],[sheet]],Prg!$A$7:$F$31,6,FALSE)=Prg!$O$3),"Yes","No")</f>
        <v>No</v>
      </c>
      <c r="AB3862" s="66">
        <v>2024</v>
      </c>
      <c r="AC3862" s="72">
        <v>17</v>
      </c>
      <c r="AD3862" s="66">
        <f ca="1">IF(ISERROR(VLOOKUP(Table1[[#This Row],[item]],INDIRECT("'"&amp;Table1[[#This Row],[sheet]]&amp;"'!$A$8:$T$42"),Table1[[#This Row],[r]],FALSE)),"",VLOOKUP(Table1[[#This Row],[item]],INDIRECT("'"&amp;Table1[[#This Row],[sheet]]&amp;"'!$A$8:$T$42"),Table1[[#This Row],[r]],FALSE))</f>
        <v>0</v>
      </c>
      <c r="AE3862" s="72" t="str">
        <f>IF(VLOOKUP(Table1[[#This Row],[sheet]],Prg!$A$7:$J$31,10,FALSE)="","",VLOOKUP(Table1[[#This Row],[sheet]],Prg!$A$7:$J$31,10,FALSE)*1)</f>
        <v/>
      </c>
      <c r="AF3862" s="72">
        <f>VLOOKUP(Table1[[#This Row],[sheet]],Prg!$A$7:$J$31,5,FALSE)</f>
        <v>0</v>
      </c>
      <c r="AG3862" s="72">
        <f>ROW()</f>
        <v>3862</v>
      </c>
    </row>
    <row r="3863" spans="24:33" hidden="1" x14ac:dyDescent="0.3">
      <c r="X3863" s="66">
        <v>22</v>
      </c>
      <c r="Y3863" s="66" t="s">
        <v>502</v>
      </c>
      <c r="Z3863" s="66" t="s">
        <v>467</v>
      </c>
      <c r="AA3863" s="66" t="str">
        <f>IF(OR(VLOOKUP(Table1[[#This Row],[sheet]],Prg!$A$7:$F$31,6,FALSE)=Prg!$O$2,VLOOKUP(Table1[[#This Row],[sheet]],Prg!$A$7:$F$31,6,FALSE)=Prg!$O$3),"Yes","No")</f>
        <v>No</v>
      </c>
      <c r="AB3863" s="66">
        <v>2024</v>
      </c>
      <c r="AC3863" s="72">
        <v>17</v>
      </c>
      <c r="AD3863" s="66">
        <f ca="1">IF(ISERROR(VLOOKUP(Table1[[#This Row],[item]],INDIRECT("'"&amp;Table1[[#This Row],[sheet]]&amp;"'!$A$8:$T$42"),Table1[[#This Row],[r]],FALSE)),"",VLOOKUP(Table1[[#This Row],[item]],INDIRECT("'"&amp;Table1[[#This Row],[sheet]]&amp;"'!$A$8:$T$42"),Table1[[#This Row],[r]],FALSE))</f>
        <v>0</v>
      </c>
      <c r="AE3863" s="72" t="str">
        <f>IF(VLOOKUP(Table1[[#This Row],[sheet]],Prg!$A$7:$J$31,10,FALSE)="","",VLOOKUP(Table1[[#This Row],[sheet]],Prg!$A$7:$J$31,10,FALSE)*1)</f>
        <v/>
      </c>
      <c r="AF3863" s="72">
        <f>VLOOKUP(Table1[[#This Row],[sheet]],Prg!$A$7:$J$31,5,FALSE)</f>
        <v>0</v>
      </c>
      <c r="AG3863" s="72">
        <f>ROW()</f>
        <v>3863</v>
      </c>
    </row>
    <row r="3864" spans="24:33" hidden="1" x14ac:dyDescent="0.3">
      <c r="X3864" s="66">
        <v>22</v>
      </c>
      <c r="Y3864" s="66" t="s">
        <v>473</v>
      </c>
      <c r="Z3864" s="66" t="s">
        <v>1</v>
      </c>
      <c r="AA3864" s="66" t="str">
        <f>IF(OR(VLOOKUP(Table1[[#This Row],[sheet]],Prg!$A$7:$F$31,6,FALSE)=Prg!$O$2,VLOOKUP(Table1[[#This Row],[sheet]],Prg!$A$7:$F$31,6,FALSE)=Prg!$O$3),"Yes","No")</f>
        <v>No</v>
      </c>
      <c r="AB3864" s="66">
        <v>2024</v>
      </c>
      <c r="AC3864" s="72">
        <v>17</v>
      </c>
      <c r="AD3864" s="66">
        <f ca="1">IF(ISERROR(VLOOKUP(Table1[[#This Row],[item]],INDIRECT("'"&amp;Table1[[#This Row],[sheet]]&amp;"'!$A$8:$T$42"),Table1[[#This Row],[r]],FALSE)),"",VLOOKUP(Table1[[#This Row],[item]],INDIRECT("'"&amp;Table1[[#This Row],[sheet]]&amp;"'!$A$8:$T$42"),Table1[[#This Row],[r]],FALSE))</f>
        <v>0</v>
      </c>
      <c r="AE3864" s="72" t="str">
        <f>IF(VLOOKUP(Table1[[#This Row],[sheet]],Prg!$A$7:$J$31,10,FALSE)="","",VLOOKUP(Table1[[#This Row],[sheet]],Prg!$A$7:$J$31,10,FALSE)*1)</f>
        <v/>
      </c>
      <c r="AF3864" s="72">
        <f>VLOOKUP(Table1[[#This Row],[sheet]],Prg!$A$7:$J$31,5,FALSE)</f>
        <v>0</v>
      </c>
      <c r="AG3864" s="72">
        <f>ROW()</f>
        <v>3864</v>
      </c>
    </row>
    <row r="3865" spans="24:33" hidden="1" x14ac:dyDescent="0.3">
      <c r="X3865" s="66">
        <v>22</v>
      </c>
      <c r="Y3865" s="66" t="s">
        <v>474</v>
      </c>
      <c r="Z3865" s="66" t="s">
        <v>24</v>
      </c>
      <c r="AA3865" s="66" t="str">
        <f>IF(OR(VLOOKUP(Table1[[#This Row],[sheet]],Prg!$A$7:$F$31,6,FALSE)=Prg!$O$2,VLOOKUP(Table1[[#This Row],[sheet]],Prg!$A$7:$F$31,6,FALSE)=Prg!$O$3),"Yes","No")</f>
        <v>No</v>
      </c>
      <c r="AB3865" s="66">
        <v>2024</v>
      </c>
      <c r="AC3865" s="72">
        <v>17</v>
      </c>
      <c r="AD3865" s="66">
        <f ca="1">IF(ISERROR(VLOOKUP(Table1[[#This Row],[item]],INDIRECT("'"&amp;Table1[[#This Row],[sheet]]&amp;"'!$A$8:$T$42"),Table1[[#This Row],[r]],FALSE)),"",VLOOKUP(Table1[[#This Row],[item]],INDIRECT("'"&amp;Table1[[#This Row],[sheet]]&amp;"'!$A$8:$T$42"),Table1[[#This Row],[r]],FALSE))</f>
        <v>0</v>
      </c>
      <c r="AE3865" s="72" t="str">
        <f>IF(VLOOKUP(Table1[[#This Row],[sheet]],Prg!$A$7:$J$31,10,FALSE)="","",VLOOKUP(Table1[[#This Row],[sheet]],Prg!$A$7:$J$31,10,FALSE)*1)</f>
        <v/>
      </c>
      <c r="AF3865" s="72">
        <f>VLOOKUP(Table1[[#This Row],[sheet]],Prg!$A$7:$J$31,5,FALSE)</f>
        <v>0</v>
      </c>
      <c r="AG3865" s="72">
        <f>ROW()</f>
        <v>3865</v>
      </c>
    </row>
    <row r="3866" spans="24:33" hidden="1" x14ac:dyDescent="0.3">
      <c r="X3866" s="66">
        <v>22</v>
      </c>
      <c r="Y3866" s="66" t="s">
        <v>477</v>
      </c>
      <c r="Z3866" s="66" t="s">
        <v>25</v>
      </c>
      <c r="AA3866" s="66" t="str">
        <f>IF(OR(VLOOKUP(Table1[[#This Row],[sheet]],Prg!$A$7:$F$31,6,FALSE)=Prg!$O$2,VLOOKUP(Table1[[#This Row],[sheet]],Prg!$A$7:$F$31,6,FALSE)=Prg!$O$3),"Yes","No")</f>
        <v>No</v>
      </c>
      <c r="AB3866" s="66">
        <v>2024</v>
      </c>
      <c r="AC3866" s="72">
        <v>17</v>
      </c>
      <c r="AD3866" s="66">
        <f ca="1">IF(ISERROR(VLOOKUP(Table1[[#This Row],[item]],INDIRECT("'"&amp;Table1[[#This Row],[sheet]]&amp;"'!$A$8:$T$42"),Table1[[#This Row],[r]],FALSE)),"",VLOOKUP(Table1[[#This Row],[item]],INDIRECT("'"&amp;Table1[[#This Row],[sheet]]&amp;"'!$A$8:$T$42"),Table1[[#This Row],[r]],FALSE))</f>
        <v>0</v>
      </c>
      <c r="AE3866" s="72" t="str">
        <f>IF(VLOOKUP(Table1[[#This Row],[sheet]],Prg!$A$7:$J$31,10,FALSE)="","",VLOOKUP(Table1[[#This Row],[sheet]],Prg!$A$7:$J$31,10,FALSE)*1)</f>
        <v/>
      </c>
      <c r="AF3866" s="72">
        <f>VLOOKUP(Table1[[#This Row],[sheet]],Prg!$A$7:$J$31,5,FALSE)</f>
        <v>0</v>
      </c>
      <c r="AG3866" s="72">
        <f>ROW()</f>
        <v>3866</v>
      </c>
    </row>
    <row r="3867" spans="24:33" hidden="1" x14ac:dyDescent="0.3">
      <c r="X3867" s="66">
        <v>22</v>
      </c>
      <c r="Y3867" s="66" t="s">
        <v>478</v>
      </c>
      <c r="Z3867" s="66" t="s">
        <v>26</v>
      </c>
      <c r="AA3867" s="66" t="str">
        <f>IF(OR(VLOOKUP(Table1[[#This Row],[sheet]],Prg!$A$7:$F$31,6,FALSE)=Prg!$O$2,VLOOKUP(Table1[[#This Row],[sheet]],Prg!$A$7:$F$31,6,FALSE)=Prg!$O$3),"Yes","No")</f>
        <v>No</v>
      </c>
      <c r="AB3867" s="66">
        <v>2024</v>
      </c>
      <c r="AC3867" s="72">
        <v>17</v>
      </c>
      <c r="AD3867" s="66">
        <f ca="1">IF(ISERROR(VLOOKUP(Table1[[#This Row],[item]],INDIRECT("'"&amp;Table1[[#This Row],[sheet]]&amp;"'!$A$8:$T$42"),Table1[[#This Row],[r]],FALSE)),"",VLOOKUP(Table1[[#This Row],[item]],INDIRECT("'"&amp;Table1[[#This Row],[sheet]]&amp;"'!$A$8:$T$42"),Table1[[#This Row],[r]],FALSE))</f>
        <v>0</v>
      </c>
      <c r="AE3867" s="72" t="str">
        <f>IF(VLOOKUP(Table1[[#This Row],[sheet]],Prg!$A$7:$J$31,10,FALSE)="","",VLOOKUP(Table1[[#This Row],[sheet]],Prg!$A$7:$J$31,10,FALSE)*1)</f>
        <v/>
      </c>
      <c r="AF3867" s="72">
        <f>VLOOKUP(Table1[[#This Row],[sheet]],Prg!$A$7:$J$31,5,FALSE)</f>
        <v>0</v>
      </c>
      <c r="AG3867" s="72">
        <f>ROW()</f>
        <v>3867</v>
      </c>
    </row>
    <row r="3868" spans="24:33" hidden="1" x14ac:dyDescent="0.3">
      <c r="X3868" s="66">
        <v>22</v>
      </c>
      <c r="Y3868" s="66" t="s">
        <v>479</v>
      </c>
      <c r="Z3868" s="66" t="s">
        <v>27</v>
      </c>
      <c r="AA3868" s="66" t="str">
        <f>IF(OR(VLOOKUP(Table1[[#This Row],[sheet]],Prg!$A$7:$F$31,6,FALSE)=Prg!$O$2,VLOOKUP(Table1[[#This Row],[sheet]],Prg!$A$7:$F$31,6,FALSE)=Prg!$O$3),"Yes","No")</f>
        <v>No</v>
      </c>
      <c r="AB3868" s="66">
        <v>2024</v>
      </c>
      <c r="AC3868" s="72">
        <v>17</v>
      </c>
      <c r="AD3868" s="66">
        <f ca="1">IF(ISERROR(VLOOKUP(Table1[[#This Row],[item]],INDIRECT("'"&amp;Table1[[#This Row],[sheet]]&amp;"'!$A$8:$T$42"),Table1[[#This Row],[r]],FALSE)),"",VLOOKUP(Table1[[#This Row],[item]],INDIRECT("'"&amp;Table1[[#This Row],[sheet]]&amp;"'!$A$8:$T$42"),Table1[[#This Row],[r]],FALSE))</f>
        <v>0</v>
      </c>
      <c r="AE3868" s="72" t="str">
        <f>IF(VLOOKUP(Table1[[#This Row],[sheet]],Prg!$A$7:$J$31,10,FALSE)="","",VLOOKUP(Table1[[#This Row],[sheet]],Prg!$A$7:$J$31,10,FALSE)*1)</f>
        <v/>
      </c>
      <c r="AF3868" s="72">
        <f>VLOOKUP(Table1[[#This Row],[sheet]],Prg!$A$7:$J$31,5,FALSE)</f>
        <v>0</v>
      </c>
      <c r="AG3868" s="72">
        <f>ROW()</f>
        <v>3868</v>
      </c>
    </row>
    <row r="3869" spans="24:33" hidden="1" x14ac:dyDescent="0.3">
      <c r="X3869" s="66">
        <v>22</v>
      </c>
      <c r="Y3869" s="66" t="s">
        <v>475</v>
      </c>
      <c r="Z3869" s="66" t="s">
        <v>28</v>
      </c>
      <c r="AA3869" s="66" t="str">
        <f>IF(OR(VLOOKUP(Table1[[#This Row],[sheet]],Prg!$A$7:$F$31,6,FALSE)=Prg!$O$2,VLOOKUP(Table1[[#This Row],[sheet]],Prg!$A$7:$F$31,6,FALSE)=Prg!$O$3),"Yes","No")</f>
        <v>No</v>
      </c>
      <c r="AB3869" s="66">
        <v>2024</v>
      </c>
      <c r="AC3869" s="72">
        <v>17</v>
      </c>
      <c r="AD3869" s="66">
        <f ca="1">IF(ISERROR(VLOOKUP(Table1[[#This Row],[item]],INDIRECT("'"&amp;Table1[[#This Row],[sheet]]&amp;"'!$A$8:$T$42"),Table1[[#This Row],[r]],FALSE)),"",VLOOKUP(Table1[[#This Row],[item]],INDIRECT("'"&amp;Table1[[#This Row],[sheet]]&amp;"'!$A$8:$T$42"),Table1[[#This Row],[r]],FALSE))</f>
        <v>0</v>
      </c>
      <c r="AE3869" s="72" t="str">
        <f>IF(VLOOKUP(Table1[[#This Row],[sheet]],Prg!$A$7:$J$31,10,FALSE)="","",VLOOKUP(Table1[[#This Row],[sheet]],Prg!$A$7:$J$31,10,FALSE)*1)</f>
        <v/>
      </c>
      <c r="AF3869" s="72">
        <f>VLOOKUP(Table1[[#This Row],[sheet]],Prg!$A$7:$J$31,5,FALSE)</f>
        <v>0</v>
      </c>
      <c r="AG3869" s="72">
        <f>ROW()</f>
        <v>3869</v>
      </c>
    </row>
    <row r="3870" spans="24:33" hidden="1" x14ac:dyDescent="0.3">
      <c r="X3870" s="66">
        <v>22</v>
      </c>
      <c r="Y3870" s="66" t="s">
        <v>480</v>
      </c>
      <c r="Z3870" s="66" t="s">
        <v>29</v>
      </c>
      <c r="AA3870" s="66" t="str">
        <f>IF(OR(VLOOKUP(Table1[[#This Row],[sheet]],Prg!$A$7:$F$31,6,FALSE)=Prg!$O$2,VLOOKUP(Table1[[#This Row],[sheet]],Prg!$A$7:$F$31,6,FALSE)=Prg!$O$3),"Yes","No")</f>
        <v>No</v>
      </c>
      <c r="AB3870" s="66">
        <v>2024</v>
      </c>
      <c r="AC3870" s="72">
        <v>17</v>
      </c>
      <c r="AD3870" s="66">
        <f ca="1">IF(ISERROR(VLOOKUP(Table1[[#This Row],[item]],INDIRECT("'"&amp;Table1[[#This Row],[sheet]]&amp;"'!$A$8:$T$42"),Table1[[#This Row],[r]],FALSE)),"",VLOOKUP(Table1[[#This Row],[item]],INDIRECT("'"&amp;Table1[[#This Row],[sheet]]&amp;"'!$A$8:$T$42"),Table1[[#This Row],[r]],FALSE))</f>
        <v>0</v>
      </c>
      <c r="AE3870" s="72" t="str">
        <f>IF(VLOOKUP(Table1[[#This Row],[sheet]],Prg!$A$7:$J$31,10,FALSE)="","",VLOOKUP(Table1[[#This Row],[sheet]],Prg!$A$7:$J$31,10,FALSE)*1)</f>
        <v/>
      </c>
      <c r="AF3870" s="72">
        <f>VLOOKUP(Table1[[#This Row],[sheet]],Prg!$A$7:$J$31,5,FALSE)</f>
        <v>0</v>
      </c>
      <c r="AG3870" s="72">
        <f>ROW()</f>
        <v>3870</v>
      </c>
    </row>
    <row r="3871" spans="24:33" hidden="1" x14ac:dyDescent="0.3">
      <c r="X3871" s="66">
        <v>22</v>
      </c>
      <c r="Y3871" s="66" t="s">
        <v>481</v>
      </c>
      <c r="Z3871" s="66" t="s">
        <v>30</v>
      </c>
      <c r="AA3871" s="66" t="str">
        <f>IF(OR(VLOOKUP(Table1[[#This Row],[sheet]],Prg!$A$7:$F$31,6,FALSE)=Prg!$O$2,VLOOKUP(Table1[[#This Row],[sheet]],Prg!$A$7:$F$31,6,FALSE)=Prg!$O$3),"Yes","No")</f>
        <v>No</v>
      </c>
      <c r="AB3871" s="66">
        <v>2024</v>
      </c>
      <c r="AC3871" s="72">
        <v>17</v>
      </c>
      <c r="AD3871" s="66">
        <f ca="1">IF(ISERROR(VLOOKUP(Table1[[#This Row],[item]],INDIRECT("'"&amp;Table1[[#This Row],[sheet]]&amp;"'!$A$8:$T$42"),Table1[[#This Row],[r]],FALSE)),"",VLOOKUP(Table1[[#This Row],[item]],INDIRECT("'"&amp;Table1[[#This Row],[sheet]]&amp;"'!$A$8:$T$42"),Table1[[#This Row],[r]],FALSE))</f>
        <v>0</v>
      </c>
      <c r="AE3871" s="72" t="str">
        <f>IF(VLOOKUP(Table1[[#This Row],[sheet]],Prg!$A$7:$J$31,10,FALSE)="","",VLOOKUP(Table1[[#This Row],[sheet]],Prg!$A$7:$J$31,10,FALSE)*1)</f>
        <v/>
      </c>
      <c r="AF3871" s="72">
        <f>VLOOKUP(Table1[[#This Row],[sheet]],Prg!$A$7:$J$31,5,FALSE)</f>
        <v>0</v>
      </c>
      <c r="AG3871" s="72">
        <f>ROW()</f>
        <v>3871</v>
      </c>
    </row>
    <row r="3872" spans="24:33" hidden="1" x14ac:dyDescent="0.3">
      <c r="X3872" s="66">
        <v>22</v>
      </c>
      <c r="Y3872" s="66" t="s">
        <v>482</v>
      </c>
      <c r="Z3872" s="66" t="s">
        <v>27</v>
      </c>
      <c r="AA3872" s="66" t="str">
        <f>IF(OR(VLOOKUP(Table1[[#This Row],[sheet]],Prg!$A$7:$F$31,6,FALSE)=Prg!$O$2,VLOOKUP(Table1[[#This Row],[sheet]],Prg!$A$7:$F$31,6,FALSE)=Prg!$O$3),"Yes","No")</f>
        <v>No</v>
      </c>
      <c r="AB3872" s="66">
        <v>2024</v>
      </c>
      <c r="AC3872" s="72">
        <v>17</v>
      </c>
      <c r="AD3872" s="66">
        <f ca="1">IF(ISERROR(VLOOKUP(Table1[[#This Row],[item]],INDIRECT("'"&amp;Table1[[#This Row],[sheet]]&amp;"'!$A$8:$T$42"),Table1[[#This Row],[r]],FALSE)),"",VLOOKUP(Table1[[#This Row],[item]],INDIRECT("'"&amp;Table1[[#This Row],[sheet]]&amp;"'!$A$8:$T$42"),Table1[[#This Row],[r]],FALSE))</f>
        <v>0</v>
      </c>
      <c r="AE3872" s="72" t="str">
        <f>IF(VLOOKUP(Table1[[#This Row],[sheet]],Prg!$A$7:$J$31,10,FALSE)="","",VLOOKUP(Table1[[#This Row],[sheet]],Prg!$A$7:$J$31,10,FALSE)*1)</f>
        <v/>
      </c>
      <c r="AF3872" s="72">
        <f>VLOOKUP(Table1[[#This Row],[sheet]],Prg!$A$7:$J$31,5,FALSE)</f>
        <v>0</v>
      </c>
      <c r="AG3872" s="72">
        <f>ROW()</f>
        <v>3872</v>
      </c>
    </row>
    <row r="3873" spans="24:33" hidden="1" x14ac:dyDescent="0.3">
      <c r="X3873" s="66">
        <v>22</v>
      </c>
      <c r="Y3873" s="66" t="s">
        <v>476</v>
      </c>
      <c r="Z3873" s="66" t="s">
        <v>469</v>
      </c>
      <c r="AA3873" s="66" t="str">
        <f>IF(OR(VLOOKUP(Table1[[#This Row],[sheet]],Prg!$A$7:$F$31,6,FALSE)=Prg!$O$2,VLOOKUP(Table1[[#This Row],[sheet]],Prg!$A$7:$F$31,6,FALSE)=Prg!$O$3),"Yes","No")</f>
        <v>No</v>
      </c>
      <c r="AB3873" s="66">
        <v>2024</v>
      </c>
      <c r="AC3873" s="72">
        <v>17</v>
      </c>
      <c r="AD3873" s="66">
        <f ca="1">IF(ISERROR(VLOOKUP(Table1[[#This Row],[item]],INDIRECT("'"&amp;Table1[[#This Row],[sheet]]&amp;"'!$A$8:$T$42"),Table1[[#This Row],[r]],FALSE)),"",VLOOKUP(Table1[[#This Row],[item]],INDIRECT("'"&amp;Table1[[#This Row],[sheet]]&amp;"'!$A$8:$T$42"),Table1[[#This Row],[r]],FALSE))</f>
        <v>0</v>
      </c>
      <c r="AE3873" s="72" t="str">
        <f>IF(VLOOKUP(Table1[[#This Row],[sheet]],Prg!$A$7:$J$31,10,FALSE)="","",VLOOKUP(Table1[[#This Row],[sheet]],Prg!$A$7:$J$31,10,FALSE)*1)</f>
        <v/>
      </c>
      <c r="AF3873" s="72">
        <f>VLOOKUP(Table1[[#This Row],[sheet]],Prg!$A$7:$J$31,5,FALSE)</f>
        <v>0</v>
      </c>
      <c r="AG3873" s="72">
        <f>ROW()</f>
        <v>3873</v>
      </c>
    </row>
    <row r="3874" spans="24:33" hidden="1" x14ac:dyDescent="0.3">
      <c r="X3874" s="66">
        <v>22</v>
      </c>
      <c r="Y3874" s="66" t="s">
        <v>483</v>
      </c>
      <c r="Z3874" s="66" t="s">
        <v>470</v>
      </c>
      <c r="AA3874" s="66" t="str">
        <f>IF(OR(VLOOKUP(Table1[[#This Row],[sheet]],Prg!$A$7:$F$31,6,FALSE)=Prg!$O$2,VLOOKUP(Table1[[#This Row],[sheet]],Prg!$A$7:$F$31,6,FALSE)=Prg!$O$3),"Yes","No")</f>
        <v>No</v>
      </c>
      <c r="AB3874" s="66">
        <v>2024</v>
      </c>
      <c r="AC3874" s="72">
        <v>17</v>
      </c>
      <c r="AD3874" s="66">
        <f ca="1">IF(ISERROR(VLOOKUP(Table1[[#This Row],[item]],INDIRECT("'"&amp;Table1[[#This Row],[sheet]]&amp;"'!$A$8:$T$42"),Table1[[#This Row],[r]],FALSE)),"",VLOOKUP(Table1[[#This Row],[item]],INDIRECT("'"&amp;Table1[[#This Row],[sheet]]&amp;"'!$A$8:$T$42"),Table1[[#This Row],[r]],FALSE))</f>
        <v>0</v>
      </c>
      <c r="AE3874" s="72" t="str">
        <f>IF(VLOOKUP(Table1[[#This Row],[sheet]],Prg!$A$7:$J$31,10,FALSE)="","",VLOOKUP(Table1[[#This Row],[sheet]],Prg!$A$7:$J$31,10,FALSE)*1)</f>
        <v/>
      </c>
      <c r="AF3874" s="72">
        <f>VLOOKUP(Table1[[#This Row],[sheet]],Prg!$A$7:$J$31,5,FALSE)</f>
        <v>0</v>
      </c>
      <c r="AG3874" s="72">
        <f>ROW()</f>
        <v>3874</v>
      </c>
    </row>
    <row r="3875" spans="24:33" hidden="1" x14ac:dyDescent="0.3">
      <c r="X3875" s="66">
        <v>22</v>
      </c>
      <c r="Y3875" s="66" t="s">
        <v>484</v>
      </c>
      <c r="Z3875" s="66" t="s">
        <v>471</v>
      </c>
      <c r="AA3875" s="66" t="str">
        <f>IF(OR(VLOOKUP(Table1[[#This Row],[sheet]],Prg!$A$7:$F$31,6,FALSE)=Prg!$O$2,VLOOKUP(Table1[[#This Row],[sheet]],Prg!$A$7:$F$31,6,FALSE)=Prg!$O$3),"Yes","No")</f>
        <v>No</v>
      </c>
      <c r="AB3875" s="66">
        <v>2024</v>
      </c>
      <c r="AC3875" s="72">
        <v>17</v>
      </c>
      <c r="AD3875" s="66">
        <f ca="1">IF(ISERROR(VLOOKUP(Table1[[#This Row],[item]],INDIRECT("'"&amp;Table1[[#This Row],[sheet]]&amp;"'!$A$8:$T$42"),Table1[[#This Row],[r]],FALSE)),"",VLOOKUP(Table1[[#This Row],[item]],INDIRECT("'"&amp;Table1[[#This Row],[sheet]]&amp;"'!$A$8:$T$42"),Table1[[#This Row],[r]],FALSE))</f>
        <v>0</v>
      </c>
      <c r="AE3875" s="72" t="str">
        <f>IF(VLOOKUP(Table1[[#This Row],[sheet]],Prg!$A$7:$J$31,10,FALSE)="","",VLOOKUP(Table1[[#This Row],[sheet]],Prg!$A$7:$J$31,10,FALSE)*1)</f>
        <v/>
      </c>
      <c r="AF3875" s="72">
        <f>VLOOKUP(Table1[[#This Row],[sheet]],Prg!$A$7:$J$31,5,FALSE)</f>
        <v>0</v>
      </c>
      <c r="AG3875" s="72">
        <f>ROW()</f>
        <v>3875</v>
      </c>
    </row>
    <row r="3876" spans="24:33" hidden="1" x14ac:dyDescent="0.3">
      <c r="X3876" s="66">
        <v>22</v>
      </c>
      <c r="Y3876" s="66" t="s">
        <v>485</v>
      </c>
      <c r="Z3876" s="66" t="s">
        <v>472</v>
      </c>
      <c r="AA3876" s="66" t="str">
        <f>IF(OR(VLOOKUP(Table1[[#This Row],[sheet]],Prg!$A$7:$F$31,6,FALSE)=Prg!$O$2,VLOOKUP(Table1[[#This Row],[sheet]],Prg!$A$7:$F$31,6,FALSE)=Prg!$O$3),"Yes","No")</f>
        <v>No</v>
      </c>
      <c r="AB3876" s="66">
        <v>2024</v>
      </c>
      <c r="AC3876" s="72">
        <v>17</v>
      </c>
      <c r="AD3876" s="66">
        <f ca="1">IF(ISERROR(VLOOKUP(Table1[[#This Row],[item]],INDIRECT("'"&amp;Table1[[#This Row],[sheet]]&amp;"'!$A$8:$T$42"),Table1[[#This Row],[r]],FALSE)),"",VLOOKUP(Table1[[#This Row],[item]],INDIRECT("'"&amp;Table1[[#This Row],[sheet]]&amp;"'!$A$8:$T$42"),Table1[[#This Row],[r]],FALSE))</f>
        <v>0</v>
      </c>
      <c r="AE3876" s="72" t="str">
        <f>IF(VLOOKUP(Table1[[#This Row],[sheet]],Prg!$A$7:$J$31,10,FALSE)="","",VLOOKUP(Table1[[#This Row],[sheet]],Prg!$A$7:$J$31,10,FALSE)*1)</f>
        <v/>
      </c>
      <c r="AF3876" s="72">
        <f>VLOOKUP(Table1[[#This Row],[sheet]],Prg!$A$7:$J$31,5,FALSE)</f>
        <v>0</v>
      </c>
      <c r="AG3876" s="72">
        <f>ROW()</f>
        <v>3876</v>
      </c>
    </row>
    <row r="3877" spans="24:33" hidden="1" x14ac:dyDescent="0.3">
      <c r="X3877" s="66">
        <v>22</v>
      </c>
      <c r="Y3877" s="66" t="s">
        <v>486</v>
      </c>
      <c r="Z3877" s="66" t="s">
        <v>31</v>
      </c>
      <c r="AA3877" s="66" t="str">
        <f>IF(OR(VLOOKUP(Table1[[#This Row],[sheet]],Prg!$A$7:$F$31,6,FALSE)=Prg!$O$2,VLOOKUP(Table1[[#This Row],[sheet]],Prg!$A$7:$F$31,6,FALSE)=Prg!$O$3),"Yes","No")</f>
        <v>No</v>
      </c>
      <c r="AB3877" s="66">
        <v>2024</v>
      </c>
      <c r="AC3877" s="72">
        <v>17</v>
      </c>
      <c r="AD3877" s="66">
        <f ca="1">IF(ISERROR(VLOOKUP(Table1[[#This Row],[item]],INDIRECT("'"&amp;Table1[[#This Row],[sheet]]&amp;"'!$A$8:$T$42"),Table1[[#This Row],[r]],FALSE)),"",VLOOKUP(Table1[[#This Row],[item]],INDIRECT("'"&amp;Table1[[#This Row],[sheet]]&amp;"'!$A$8:$T$42"),Table1[[#This Row],[r]],FALSE))</f>
        <v>0</v>
      </c>
      <c r="AE3877" s="72" t="str">
        <f>IF(VLOOKUP(Table1[[#This Row],[sheet]],Prg!$A$7:$J$31,10,FALSE)="","",VLOOKUP(Table1[[#This Row],[sheet]],Prg!$A$7:$J$31,10,FALSE)*1)</f>
        <v/>
      </c>
      <c r="AF3877" s="72">
        <f>VLOOKUP(Table1[[#This Row],[sheet]],Prg!$A$7:$J$31,5,FALSE)</f>
        <v>0</v>
      </c>
      <c r="AG3877" s="72">
        <f>ROW()</f>
        <v>3877</v>
      </c>
    </row>
    <row r="3878" spans="24:33" hidden="1" x14ac:dyDescent="0.3">
      <c r="X3878" s="66">
        <v>22</v>
      </c>
      <c r="Y3878" s="70" t="s">
        <v>487</v>
      </c>
      <c r="Z3878" s="70" t="s">
        <v>12</v>
      </c>
      <c r="AA3878" s="70" t="str">
        <f>IF(OR(VLOOKUP(Table1[[#This Row],[sheet]],Prg!$A$7:$F$31,6,FALSE)=Prg!$O$2,VLOOKUP(Table1[[#This Row],[sheet]],Prg!$A$7:$F$31,6,FALSE)=Prg!$O$3),"Yes","No")</f>
        <v>No</v>
      </c>
      <c r="AB3878" s="70">
        <v>2025</v>
      </c>
      <c r="AC3878" s="72">
        <v>18</v>
      </c>
      <c r="AD3878" s="66">
        <f ca="1">IF(ISERROR(VLOOKUP(Table1[[#This Row],[item]],INDIRECT("'"&amp;Table1[[#This Row],[sheet]]&amp;"'!$A$8:$T$42"),Table1[[#This Row],[r]],FALSE)),"",VLOOKUP(Table1[[#This Row],[item]],INDIRECT("'"&amp;Table1[[#This Row],[sheet]]&amp;"'!$A$8:$T$42"),Table1[[#This Row],[r]],FALSE))</f>
        <v>0</v>
      </c>
      <c r="AE3878" s="72" t="str">
        <f>IF(VLOOKUP(Table1[[#This Row],[sheet]],Prg!$A$7:$J$31,10,FALSE)="","",VLOOKUP(Table1[[#This Row],[sheet]],Prg!$A$7:$J$31,10,FALSE)*1)</f>
        <v/>
      </c>
      <c r="AF3878" s="72">
        <f>VLOOKUP(Table1[[#This Row],[sheet]],Prg!$A$7:$J$31,5,FALSE)</f>
        <v>0</v>
      </c>
      <c r="AG3878" s="72">
        <f>ROW()</f>
        <v>3878</v>
      </c>
    </row>
    <row r="3879" spans="24:33" hidden="1" x14ac:dyDescent="0.3">
      <c r="X3879" s="66">
        <v>22</v>
      </c>
      <c r="Y3879" s="66" t="s">
        <v>488</v>
      </c>
      <c r="Z3879" s="66" t="s">
        <v>13</v>
      </c>
      <c r="AA3879" s="66" t="str">
        <f>IF(OR(VLOOKUP(Table1[[#This Row],[sheet]],Prg!$A$7:$F$31,6,FALSE)=Prg!$O$2,VLOOKUP(Table1[[#This Row],[sheet]],Prg!$A$7:$F$31,6,FALSE)=Prg!$O$3),"Yes","No")</f>
        <v>No</v>
      </c>
      <c r="AB3879" s="66">
        <v>2025</v>
      </c>
      <c r="AC3879" s="72">
        <v>18</v>
      </c>
      <c r="AD3879" s="66">
        <f ca="1">IF(ISERROR(VLOOKUP(Table1[[#This Row],[item]],INDIRECT("'"&amp;Table1[[#This Row],[sheet]]&amp;"'!$A$8:$T$42"),Table1[[#This Row],[r]],FALSE)),"",VLOOKUP(Table1[[#This Row],[item]],INDIRECT("'"&amp;Table1[[#This Row],[sheet]]&amp;"'!$A$8:$T$42"),Table1[[#This Row],[r]],FALSE))</f>
        <v>0</v>
      </c>
      <c r="AE3879" s="72" t="str">
        <f>IF(VLOOKUP(Table1[[#This Row],[sheet]],Prg!$A$7:$J$31,10,FALSE)="","",VLOOKUP(Table1[[#This Row],[sheet]],Prg!$A$7:$J$31,10,FALSE)*1)</f>
        <v/>
      </c>
      <c r="AF3879" s="72">
        <f>VLOOKUP(Table1[[#This Row],[sheet]],Prg!$A$7:$J$31,5,FALSE)</f>
        <v>0</v>
      </c>
      <c r="AG3879" s="72">
        <f>ROW()</f>
        <v>3879</v>
      </c>
    </row>
    <row r="3880" spans="24:33" hidden="1" x14ac:dyDescent="0.3">
      <c r="X3880" s="66">
        <v>22</v>
      </c>
      <c r="Y3880" s="66" t="s">
        <v>489</v>
      </c>
      <c r="Z3880" s="66" t="s">
        <v>14</v>
      </c>
      <c r="AA3880" s="66" t="str">
        <f>IF(OR(VLOOKUP(Table1[[#This Row],[sheet]],Prg!$A$7:$F$31,6,FALSE)=Prg!$O$2,VLOOKUP(Table1[[#This Row],[sheet]],Prg!$A$7:$F$31,6,FALSE)=Prg!$O$3),"Yes","No")</f>
        <v>No</v>
      </c>
      <c r="AB3880" s="66">
        <v>2025</v>
      </c>
      <c r="AC3880" s="72">
        <v>18</v>
      </c>
      <c r="AD3880" s="66">
        <f ca="1">IF(ISERROR(VLOOKUP(Table1[[#This Row],[item]],INDIRECT("'"&amp;Table1[[#This Row],[sheet]]&amp;"'!$A$8:$T$42"),Table1[[#This Row],[r]],FALSE)),"",VLOOKUP(Table1[[#This Row],[item]],INDIRECT("'"&amp;Table1[[#This Row],[sheet]]&amp;"'!$A$8:$T$42"),Table1[[#This Row],[r]],FALSE))</f>
        <v>0</v>
      </c>
      <c r="AE3880" s="72" t="str">
        <f>IF(VLOOKUP(Table1[[#This Row],[sheet]],Prg!$A$7:$J$31,10,FALSE)="","",VLOOKUP(Table1[[#This Row],[sheet]],Prg!$A$7:$J$31,10,FALSE)*1)</f>
        <v/>
      </c>
      <c r="AF3880" s="72">
        <f>VLOOKUP(Table1[[#This Row],[sheet]],Prg!$A$7:$J$31,5,FALSE)</f>
        <v>0</v>
      </c>
      <c r="AG3880" s="72">
        <f>ROW()</f>
        <v>3880</v>
      </c>
    </row>
    <row r="3881" spans="24:33" hidden="1" x14ac:dyDescent="0.3">
      <c r="X3881" s="66">
        <v>22</v>
      </c>
      <c r="Y3881" s="66" t="s">
        <v>490</v>
      </c>
      <c r="Z3881" s="66" t="s">
        <v>464</v>
      </c>
      <c r="AA3881" s="66" t="str">
        <f>IF(OR(VLOOKUP(Table1[[#This Row],[sheet]],Prg!$A$7:$F$31,6,FALSE)=Prg!$O$2,VLOOKUP(Table1[[#This Row],[sheet]],Prg!$A$7:$F$31,6,FALSE)=Prg!$O$3),"Yes","No")</f>
        <v>No</v>
      </c>
      <c r="AB3881" s="66">
        <v>2025</v>
      </c>
      <c r="AC3881" s="72">
        <v>18</v>
      </c>
      <c r="AD3881" s="66">
        <f ca="1">IF(ISERROR(VLOOKUP(Table1[[#This Row],[item]],INDIRECT("'"&amp;Table1[[#This Row],[sheet]]&amp;"'!$A$8:$T$42"),Table1[[#This Row],[r]],FALSE)),"",VLOOKUP(Table1[[#This Row],[item]],INDIRECT("'"&amp;Table1[[#This Row],[sheet]]&amp;"'!$A$8:$T$42"),Table1[[#This Row],[r]],FALSE))</f>
        <v>0</v>
      </c>
      <c r="AE3881" s="72" t="str">
        <f>IF(VLOOKUP(Table1[[#This Row],[sheet]],Prg!$A$7:$J$31,10,FALSE)="","",VLOOKUP(Table1[[#This Row],[sheet]],Prg!$A$7:$J$31,10,FALSE)*1)</f>
        <v/>
      </c>
      <c r="AF3881" s="72">
        <f>VLOOKUP(Table1[[#This Row],[sheet]],Prg!$A$7:$J$31,5,FALSE)</f>
        <v>0</v>
      </c>
      <c r="AG3881" s="72">
        <f>ROW()</f>
        <v>3881</v>
      </c>
    </row>
    <row r="3882" spans="24:33" hidden="1" x14ac:dyDescent="0.3">
      <c r="X3882" s="66">
        <v>22</v>
      </c>
      <c r="Y3882" s="66" t="s">
        <v>491</v>
      </c>
      <c r="Z3882" s="66" t="s">
        <v>15</v>
      </c>
      <c r="AA3882" s="66" t="str">
        <f>IF(OR(VLOOKUP(Table1[[#This Row],[sheet]],Prg!$A$7:$F$31,6,FALSE)=Prg!$O$2,VLOOKUP(Table1[[#This Row],[sheet]],Prg!$A$7:$F$31,6,FALSE)=Prg!$O$3),"Yes","No")</f>
        <v>No</v>
      </c>
      <c r="AB3882" s="66">
        <v>2025</v>
      </c>
      <c r="AC3882" s="72">
        <v>18</v>
      </c>
      <c r="AD3882" s="66">
        <f ca="1">IF(ISERROR(VLOOKUP(Table1[[#This Row],[item]],INDIRECT("'"&amp;Table1[[#This Row],[sheet]]&amp;"'!$A$8:$T$42"),Table1[[#This Row],[r]],FALSE)),"",VLOOKUP(Table1[[#This Row],[item]],INDIRECT("'"&amp;Table1[[#This Row],[sheet]]&amp;"'!$A$8:$T$42"),Table1[[#This Row],[r]],FALSE))</f>
        <v>0</v>
      </c>
      <c r="AE3882" s="72" t="str">
        <f>IF(VLOOKUP(Table1[[#This Row],[sheet]],Prg!$A$7:$J$31,10,FALSE)="","",VLOOKUP(Table1[[#This Row],[sheet]],Prg!$A$7:$J$31,10,FALSE)*1)</f>
        <v/>
      </c>
      <c r="AF3882" s="72">
        <f>VLOOKUP(Table1[[#This Row],[sheet]],Prg!$A$7:$J$31,5,FALSE)</f>
        <v>0</v>
      </c>
      <c r="AG3882" s="72">
        <f>ROW()</f>
        <v>3882</v>
      </c>
    </row>
    <row r="3883" spans="24:33" hidden="1" x14ac:dyDescent="0.3">
      <c r="X3883" s="66">
        <v>22</v>
      </c>
      <c r="Y3883" s="66" t="s">
        <v>492</v>
      </c>
      <c r="Z3883" s="66" t="s">
        <v>16</v>
      </c>
      <c r="AA3883" s="66" t="str">
        <f>IF(OR(VLOOKUP(Table1[[#This Row],[sheet]],Prg!$A$7:$F$31,6,FALSE)=Prg!$O$2,VLOOKUP(Table1[[#This Row],[sheet]],Prg!$A$7:$F$31,6,FALSE)=Prg!$O$3),"Yes","No")</f>
        <v>No</v>
      </c>
      <c r="AB3883" s="66">
        <v>2025</v>
      </c>
      <c r="AC3883" s="72">
        <v>18</v>
      </c>
      <c r="AD3883" s="66">
        <f ca="1">IF(ISERROR(VLOOKUP(Table1[[#This Row],[item]],INDIRECT("'"&amp;Table1[[#This Row],[sheet]]&amp;"'!$A$8:$T$42"),Table1[[#This Row],[r]],FALSE)),"",VLOOKUP(Table1[[#This Row],[item]],INDIRECT("'"&amp;Table1[[#This Row],[sheet]]&amp;"'!$A$8:$T$42"),Table1[[#This Row],[r]],FALSE))</f>
        <v>0</v>
      </c>
      <c r="AE3883" s="72" t="str">
        <f>IF(VLOOKUP(Table1[[#This Row],[sheet]],Prg!$A$7:$J$31,10,FALSE)="","",VLOOKUP(Table1[[#This Row],[sheet]],Prg!$A$7:$J$31,10,FALSE)*1)</f>
        <v/>
      </c>
      <c r="AF3883" s="72">
        <f>VLOOKUP(Table1[[#This Row],[sheet]],Prg!$A$7:$J$31,5,FALSE)</f>
        <v>0</v>
      </c>
      <c r="AG3883" s="72">
        <f>ROW()</f>
        <v>3883</v>
      </c>
    </row>
    <row r="3884" spans="24:33" hidden="1" x14ac:dyDescent="0.3">
      <c r="X3884" s="66">
        <v>22</v>
      </c>
      <c r="Y3884" s="66" t="s">
        <v>493</v>
      </c>
      <c r="Z3884" s="66" t="s">
        <v>17</v>
      </c>
      <c r="AA3884" s="66" t="str">
        <f>IF(OR(VLOOKUP(Table1[[#This Row],[sheet]],Prg!$A$7:$F$31,6,FALSE)=Prg!$O$2,VLOOKUP(Table1[[#This Row],[sheet]],Prg!$A$7:$F$31,6,FALSE)=Prg!$O$3),"Yes","No")</f>
        <v>No</v>
      </c>
      <c r="AB3884" s="66">
        <v>2025</v>
      </c>
      <c r="AC3884" s="72">
        <v>18</v>
      </c>
      <c r="AD3884" s="66">
        <f ca="1">IF(ISERROR(VLOOKUP(Table1[[#This Row],[item]],INDIRECT("'"&amp;Table1[[#This Row],[sheet]]&amp;"'!$A$8:$T$42"),Table1[[#This Row],[r]],FALSE)),"",VLOOKUP(Table1[[#This Row],[item]],INDIRECT("'"&amp;Table1[[#This Row],[sheet]]&amp;"'!$A$8:$T$42"),Table1[[#This Row],[r]],FALSE))</f>
        <v>0</v>
      </c>
      <c r="AE3884" s="72" t="str">
        <f>IF(VLOOKUP(Table1[[#This Row],[sheet]],Prg!$A$7:$J$31,10,FALSE)="","",VLOOKUP(Table1[[#This Row],[sheet]],Prg!$A$7:$J$31,10,FALSE)*1)</f>
        <v/>
      </c>
      <c r="AF3884" s="72">
        <f>VLOOKUP(Table1[[#This Row],[sheet]],Prg!$A$7:$J$31,5,FALSE)</f>
        <v>0</v>
      </c>
      <c r="AG3884" s="72">
        <f>ROW()</f>
        <v>3884</v>
      </c>
    </row>
    <row r="3885" spans="24:33" hidden="1" x14ac:dyDescent="0.3">
      <c r="X3885" s="66">
        <v>22</v>
      </c>
      <c r="Y3885" s="66" t="s">
        <v>494</v>
      </c>
      <c r="Z3885" s="66" t="s">
        <v>465</v>
      </c>
      <c r="AA3885" s="66" t="str">
        <f>IF(OR(VLOOKUP(Table1[[#This Row],[sheet]],Prg!$A$7:$F$31,6,FALSE)=Prg!$O$2,VLOOKUP(Table1[[#This Row],[sheet]],Prg!$A$7:$F$31,6,FALSE)=Prg!$O$3),"Yes","No")</f>
        <v>No</v>
      </c>
      <c r="AB3885" s="66">
        <v>2025</v>
      </c>
      <c r="AC3885" s="72">
        <v>18</v>
      </c>
      <c r="AD3885" s="66">
        <f ca="1">IF(ISERROR(VLOOKUP(Table1[[#This Row],[item]],INDIRECT("'"&amp;Table1[[#This Row],[sheet]]&amp;"'!$A$8:$T$42"),Table1[[#This Row],[r]],FALSE)),"",VLOOKUP(Table1[[#This Row],[item]],INDIRECT("'"&amp;Table1[[#This Row],[sheet]]&amp;"'!$A$8:$T$42"),Table1[[#This Row],[r]],FALSE))</f>
        <v>0</v>
      </c>
      <c r="AE3885" s="72" t="str">
        <f>IF(VLOOKUP(Table1[[#This Row],[sheet]],Prg!$A$7:$J$31,10,FALSE)="","",VLOOKUP(Table1[[#This Row],[sheet]],Prg!$A$7:$J$31,10,FALSE)*1)</f>
        <v/>
      </c>
      <c r="AF3885" s="72">
        <f>VLOOKUP(Table1[[#This Row],[sheet]],Prg!$A$7:$J$31,5,FALSE)</f>
        <v>0</v>
      </c>
      <c r="AG3885" s="72">
        <f>ROW()</f>
        <v>3885</v>
      </c>
    </row>
    <row r="3886" spans="24:33" hidden="1" x14ac:dyDescent="0.3">
      <c r="X3886" s="66">
        <v>22</v>
      </c>
      <c r="Y3886" s="66" t="s">
        <v>495</v>
      </c>
      <c r="Z3886" s="66" t="s">
        <v>18</v>
      </c>
      <c r="AA3886" s="66" t="str">
        <f>IF(OR(VLOOKUP(Table1[[#This Row],[sheet]],Prg!$A$7:$F$31,6,FALSE)=Prg!$O$2,VLOOKUP(Table1[[#This Row],[sheet]],Prg!$A$7:$F$31,6,FALSE)=Prg!$O$3),"Yes","No")</f>
        <v>No</v>
      </c>
      <c r="AB3886" s="66">
        <v>2025</v>
      </c>
      <c r="AC3886" s="72">
        <v>18</v>
      </c>
      <c r="AD3886" s="66">
        <f ca="1">IF(ISERROR(VLOOKUP(Table1[[#This Row],[item]],INDIRECT("'"&amp;Table1[[#This Row],[sheet]]&amp;"'!$A$8:$T$42"),Table1[[#This Row],[r]],FALSE)),"",VLOOKUP(Table1[[#This Row],[item]],INDIRECT("'"&amp;Table1[[#This Row],[sheet]]&amp;"'!$A$8:$T$42"),Table1[[#This Row],[r]],FALSE))</f>
        <v>0</v>
      </c>
      <c r="AE3886" s="72" t="str">
        <f>IF(VLOOKUP(Table1[[#This Row],[sheet]],Prg!$A$7:$J$31,10,FALSE)="","",VLOOKUP(Table1[[#This Row],[sheet]],Prg!$A$7:$J$31,10,FALSE)*1)</f>
        <v/>
      </c>
      <c r="AF3886" s="72">
        <f>VLOOKUP(Table1[[#This Row],[sheet]],Prg!$A$7:$J$31,5,FALSE)</f>
        <v>0</v>
      </c>
      <c r="AG3886" s="72">
        <f>ROW()</f>
        <v>3886</v>
      </c>
    </row>
    <row r="3887" spans="24:33" hidden="1" x14ac:dyDescent="0.3">
      <c r="X3887" s="66">
        <v>22</v>
      </c>
      <c r="Y3887" s="66" t="s">
        <v>496</v>
      </c>
      <c r="Z3887" s="66" t="s">
        <v>19</v>
      </c>
      <c r="AA3887" s="66" t="str">
        <f>IF(OR(VLOOKUP(Table1[[#This Row],[sheet]],Prg!$A$7:$F$31,6,FALSE)=Prg!$O$2,VLOOKUP(Table1[[#This Row],[sheet]],Prg!$A$7:$F$31,6,FALSE)=Prg!$O$3),"Yes","No")</f>
        <v>No</v>
      </c>
      <c r="AB3887" s="66">
        <v>2025</v>
      </c>
      <c r="AC3887" s="72">
        <v>18</v>
      </c>
      <c r="AD3887" s="66">
        <f ca="1">IF(ISERROR(VLOOKUP(Table1[[#This Row],[item]],INDIRECT("'"&amp;Table1[[#This Row],[sheet]]&amp;"'!$A$8:$T$42"),Table1[[#This Row],[r]],FALSE)),"",VLOOKUP(Table1[[#This Row],[item]],INDIRECT("'"&amp;Table1[[#This Row],[sheet]]&amp;"'!$A$8:$T$42"),Table1[[#This Row],[r]],FALSE))</f>
        <v>0</v>
      </c>
      <c r="AE3887" s="72" t="str">
        <f>IF(VLOOKUP(Table1[[#This Row],[sheet]],Prg!$A$7:$J$31,10,FALSE)="","",VLOOKUP(Table1[[#This Row],[sheet]],Prg!$A$7:$J$31,10,FALSE)*1)</f>
        <v/>
      </c>
      <c r="AF3887" s="72">
        <f>VLOOKUP(Table1[[#This Row],[sheet]],Prg!$A$7:$J$31,5,FALSE)</f>
        <v>0</v>
      </c>
      <c r="AG3887" s="72">
        <f>ROW()</f>
        <v>3887</v>
      </c>
    </row>
    <row r="3888" spans="24:33" hidden="1" x14ac:dyDescent="0.3">
      <c r="X3888" s="66">
        <v>22</v>
      </c>
      <c r="Y3888" s="66" t="s">
        <v>497</v>
      </c>
      <c r="Z3888" s="66" t="s">
        <v>20</v>
      </c>
      <c r="AA3888" s="66" t="str">
        <f>IF(OR(VLOOKUP(Table1[[#This Row],[sheet]],Prg!$A$7:$F$31,6,FALSE)=Prg!$O$2,VLOOKUP(Table1[[#This Row],[sheet]],Prg!$A$7:$F$31,6,FALSE)=Prg!$O$3),"Yes","No")</f>
        <v>No</v>
      </c>
      <c r="AB3888" s="66">
        <v>2025</v>
      </c>
      <c r="AC3888" s="72">
        <v>18</v>
      </c>
      <c r="AD3888" s="66">
        <f ca="1">IF(ISERROR(VLOOKUP(Table1[[#This Row],[item]],INDIRECT("'"&amp;Table1[[#This Row],[sheet]]&amp;"'!$A$8:$T$42"),Table1[[#This Row],[r]],FALSE)),"",VLOOKUP(Table1[[#This Row],[item]],INDIRECT("'"&amp;Table1[[#This Row],[sheet]]&amp;"'!$A$8:$T$42"),Table1[[#This Row],[r]],FALSE))</f>
        <v>0</v>
      </c>
      <c r="AE3888" s="72" t="str">
        <f>IF(VLOOKUP(Table1[[#This Row],[sheet]],Prg!$A$7:$J$31,10,FALSE)="","",VLOOKUP(Table1[[#This Row],[sheet]],Prg!$A$7:$J$31,10,FALSE)*1)</f>
        <v/>
      </c>
      <c r="AF3888" s="72">
        <f>VLOOKUP(Table1[[#This Row],[sheet]],Prg!$A$7:$J$31,5,FALSE)</f>
        <v>0</v>
      </c>
      <c r="AG3888" s="72">
        <f>ROW()</f>
        <v>3888</v>
      </c>
    </row>
    <row r="3889" spans="24:33" hidden="1" x14ac:dyDescent="0.3">
      <c r="X3889" s="66">
        <v>22</v>
      </c>
      <c r="Y3889" s="66" t="s">
        <v>498</v>
      </c>
      <c r="Z3889" s="66" t="s">
        <v>466</v>
      </c>
      <c r="AA3889" s="66" t="str">
        <f>IF(OR(VLOOKUP(Table1[[#This Row],[sheet]],Prg!$A$7:$F$31,6,FALSE)=Prg!$O$2,VLOOKUP(Table1[[#This Row],[sheet]],Prg!$A$7:$F$31,6,FALSE)=Prg!$O$3),"Yes","No")</f>
        <v>No</v>
      </c>
      <c r="AB3889" s="66">
        <v>2025</v>
      </c>
      <c r="AC3889" s="72">
        <v>18</v>
      </c>
      <c r="AD3889" s="66">
        <f ca="1">IF(ISERROR(VLOOKUP(Table1[[#This Row],[item]],INDIRECT("'"&amp;Table1[[#This Row],[sheet]]&amp;"'!$A$8:$T$42"),Table1[[#This Row],[r]],FALSE)),"",VLOOKUP(Table1[[#This Row],[item]],INDIRECT("'"&amp;Table1[[#This Row],[sheet]]&amp;"'!$A$8:$T$42"),Table1[[#This Row],[r]],FALSE))</f>
        <v>0</v>
      </c>
      <c r="AE3889" s="72" t="str">
        <f>IF(VLOOKUP(Table1[[#This Row],[sheet]],Prg!$A$7:$J$31,10,FALSE)="","",VLOOKUP(Table1[[#This Row],[sheet]],Prg!$A$7:$J$31,10,FALSE)*1)</f>
        <v/>
      </c>
      <c r="AF3889" s="72">
        <f>VLOOKUP(Table1[[#This Row],[sheet]],Prg!$A$7:$J$31,5,FALSE)</f>
        <v>0</v>
      </c>
      <c r="AG3889" s="72">
        <f>ROW()</f>
        <v>3889</v>
      </c>
    </row>
    <row r="3890" spans="24:33" hidden="1" x14ac:dyDescent="0.3">
      <c r="X3890" s="66">
        <v>22</v>
      </c>
      <c r="Y3890" s="66" t="s">
        <v>499</v>
      </c>
      <c r="Z3890" s="66" t="s">
        <v>21</v>
      </c>
      <c r="AA3890" s="66" t="str">
        <f>IF(OR(VLOOKUP(Table1[[#This Row],[sheet]],Prg!$A$7:$F$31,6,FALSE)=Prg!$O$2,VLOOKUP(Table1[[#This Row],[sheet]],Prg!$A$7:$F$31,6,FALSE)=Prg!$O$3),"Yes","No")</f>
        <v>No</v>
      </c>
      <c r="AB3890" s="66">
        <v>2025</v>
      </c>
      <c r="AC3890" s="72">
        <v>18</v>
      </c>
      <c r="AD3890" s="66">
        <f ca="1">IF(ISERROR(VLOOKUP(Table1[[#This Row],[item]],INDIRECT("'"&amp;Table1[[#This Row],[sheet]]&amp;"'!$A$8:$T$42"),Table1[[#This Row],[r]],FALSE)),"",VLOOKUP(Table1[[#This Row],[item]],INDIRECT("'"&amp;Table1[[#This Row],[sheet]]&amp;"'!$A$8:$T$42"),Table1[[#This Row],[r]],FALSE))</f>
        <v>0</v>
      </c>
      <c r="AE3890" s="72" t="str">
        <f>IF(VLOOKUP(Table1[[#This Row],[sheet]],Prg!$A$7:$J$31,10,FALSE)="","",VLOOKUP(Table1[[#This Row],[sheet]],Prg!$A$7:$J$31,10,FALSE)*1)</f>
        <v/>
      </c>
      <c r="AF3890" s="72">
        <f>VLOOKUP(Table1[[#This Row],[sheet]],Prg!$A$7:$J$31,5,FALSE)</f>
        <v>0</v>
      </c>
      <c r="AG3890" s="72">
        <f>ROW()</f>
        <v>3890</v>
      </c>
    </row>
    <row r="3891" spans="24:33" hidden="1" x14ac:dyDescent="0.3">
      <c r="X3891" s="66">
        <v>22</v>
      </c>
      <c r="Y3891" s="66" t="s">
        <v>500</v>
      </c>
      <c r="Z3891" s="66" t="s">
        <v>22</v>
      </c>
      <c r="AA3891" s="66" t="str">
        <f>IF(OR(VLOOKUP(Table1[[#This Row],[sheet]],Prg!$A$7:$F$31,6,FALSE)=Prg!$O$2,VLOOKUP(Table1[[#This Row],[sheet]],Prg!$A$7:$F$31,6,FALSE)=Prg!$O$3),"Yes","No")</f>
        <v>No</v>
      </c>
      <c r="AB3891" s="66">
        <v>2025</v>
      </c>
      <c r="AC3891" s="72">
        <v>18</v>
      </c>
      <c r="AD3891" s="66">
        <f ca="1">IF(ISERROR(VLOOKUP(Table1[[#This Row],[item]],INDIRECT("'"&amp;Table1[[#This Row],[sheet]]&amp;"'!$A$8:$T$42"),Table1[[#This Row],[r]],FALSE)),"",VLOOKUP(Table1[[#This Row],[item]],INDIRECT("'"&amp;Table1[[#This Row],[sheet]]&amp;"'!$A$8:$T$42"),Table1[[#This Row],[r]],FALSE))</f>
        <v>0</v>
      </c>
      <c r="AE3891" s="72" t="str">
        <f>IF(VLOOKUP(Table1[[#This Row],[sheet]],Prg!$A$7:$J$31,10,FALSE)="","",VLOOKUP(Table1[[#This Row],[sheet]],Prg!$A$7:$J$31,10,FALSE)*1)</f>
        <v/>
      </c>
      <c r="AF3891" s="72">
        <f>VLOOKUP(Table1[[#This Row],[sheet]],Prg!$A$7:$J$31,5,FALSE)</f>
        <v>0</v>
      </c>
      <c r="AG3891" s="72">
        <f>ROW()</f>
        <v>3891</v>
      </c>
    </row>
    <row r="3892" spans="24:33" hidden="1" x14ac:dyDescent="0.3">
      <c r="X3892" s="66">
        <v>22</v>
      </c>
      <c r="Y3892" s="66" t="s">
        <v>501</v>
      </c>
      <c r="Z3892" s="66" t="s">
        <v>23</v>
      </c>
      <c r="AA3892" s="66" t="str">
        <f>IF(OR(VLOOKUP(Table1[[#This Row],[sheet]],Prg!$A$7:$F$31,6,FALSE)=Prg!$O$2,VLOOKUP(Table1[[#This Row],[sheet]],Prg!$A$7:$F$31,6,FALSE)=Prg!$O$3),"Yes","No")</f>
        <v>No</v>
      </c>
      <c r="AB3892" s="66">
        <v>2025</v>
      </c>
      <c r="AC3892" s="72">
        <v>18</v>
      </c>
      <c r="AD3892" s="66">
        <f ca="1">IF(ISERROR(VLOOKUP(Table1[[#This Row],[item]],INDIRECT("'"&amp;Table1[[#This Row],[sheet]]&amp;"'!$A$8:$T$42"),Table1[[#This Row],[r]],FALSE)),"",VLOOKUP(Table1[[#This Row],[item]],INDIRECT("'"&amp;Table1[[#This Row],[sheet]]&amp;"'!$A$8:$T$42"),Table1[[#This Row],[r]],FALSE))</f>
        <v>0</v>
      </c>
      <c r="AE3892" s="72" t="str">
        <f>IF(VLOOKUP(Table1[[#This Row],[sheet]],Prg!$A$7:$J$31,10,FALSE)="","",VLOOKUP(Table1[[#This Row],[sheet]],Prg!$A$7:$J$31,10,FALSE)*1)</f>
        <v/>
      </c>
      <c r="AF3892" s="72">
        <f>VLOOKUP(Table1[[#This Row],[sheet]],Prg!$A$7:$J$31,5,FALSE)</f>
        <v>0</v>
      </c>
      <c r="AG3892" s="72">
        <f>ROW()</f>
        <v>3892</v>
      </c>
    </row>
    <row r="3893" spans="24:33" hidden="1" x14ac:dyDescent="0.3">
      <c r="X3893" s="66">
        <v>22</v>
      </c>
      <c r="Y3893" s="66" t="s">
        <v>502</v>
      </c>
      <c r="Z3893" s="66" t="s">
        <v>467</v>
      </c>
      <c r="AA3893" s="66" t="str">
        <f>IF(OR(VLOOKUP(Table1[[#This Row],[sheet]],Prg!$A$7:$F$31,6,FALSE)=Prg!$O$2,VLOOKUP(Table1[[#This Row],[sheet]],Prg!$A$7:$F$31,6,FALSE)=Prg!$O$3),"Yes","No")</f>
        <v>No</v>
      </c>
      <c r="AB3893" s="66">
        <v>2025</v>
      </c>
      <c r="AC3893" s="72">
        <v>18</v>
      </c>
      <c r="AD3893" s="66">
        <f ca="1">IF(ISERROR(VLOOKUP(Table1[[#This Row],[item]],INDIRECT("'"&amp;Table1[[#This Row],[sheet]]&amp;"'!$A$8:$T$42"),Table1[[#This Row],[r]],FALSE)),"",VLOOKUP(Table1[[#This Row],[item]],INDIRECT("'"&amp;Table1[[#This Row],[sheet]]&amp;"'!$A$8:$T$42"),Table1[[#This Row],[r]],FALSE))</f>
        <v>0</v>
      </c>
      <c r="AE3893" s="72" t="str">
        <f>IF(VLOOKUP(Table1[[#This Row],[sheet]],Prg!$A$7:$J$31,10,FALSE)="","",VLOOKUP(Table1[[#This Row],[sheet]],Prg!$A$7:$J$31,10,FALSE)*1)</f>
        <v/>
      </c>
      <c r="AF3893" s="72">
        <f>VLOOKUP(Table1[[#This Row],[sheet]],Prg!$A$7:$J$31,5,FALSE)</f>
        <v>0</v>
      </c>
      <c r="AG3893" s="72">
        <f>ROW()</f>
        <v>3893</v>
      </c>
    </row>
    <row r="3894" spans="24:33" hidden="1" x14ac:dyDescent="0.3">
      <c r="X3894" s="66">
        <v>22</v>
      </c>
      <c r="Y3894" s="66" t="s">
        <v>473</v>
      </c>
      <c r="Z3894" s="66" t="s">
        <v>1</v>
      </c>
      <c r="AA3894" s="66" t="str">
        <f>IF(OR(VLOOKUP(Table1[[#This Row],[sheet]],Prg!$A$7:$F$31,6,FALSE)=Prg!$O$2,VLOOKUP(Table1[[#This Row],[sheet]],Prg!$A$7:$F$31,6,FALSE)=Prg!$O$3),"Yes","No")</f>
        <v>No</v>
      </c>
      <c r="AB3894" s="66">
        <v>2025</v>
      </c>
      <c r="AC3894" s="72">
        <v>18</v>
      </c>
      <c r="AD3894" s="66">
        <f ca="1">IF(ISERROR(VLOOKUP(Table1[[#This Row],[item]],INDIRECT("'"&amp;Table1[[#This Row],[sheet]]&amp;"'!$A$8:$T$42"),Table1[[#This Row],[r]],FALSE)),"",VLOOKUP(Table1[[#This Row],[item]],INDIRECT("'"&amp;Table1[[#This Row],[sheet]]&amp;"'!$A$8:$T$42"),Table1[[#This Row],[r]],FALSE))</f>
        <v>0</v>
      </c>
      <c r="AE3894" s="72" t="str">
        <f>IF(VLOOKUP(Table1[[#This Row],[sheet]],Prg!$A$7:$J$31,10,FALSE)="","",VLOOKUP(Table1[[#This Row],[sheet]],Prg!$A$7:$J$31,10,FALSE)*1)</f>
        <v/>
      </c>
      <c r="AF3894" s="72">
        <f>VLOOKUP(Table1[[#This Row],[sheet]],Prg!$A$7:$J$31,5,FALSE)</f>
        <v>0</v>
      </c>
      <c r="AG3894" s="72">
        <f>ROW()</f>
        <v>3894</v>
      </c>
    </row>
    <row r="3895" spans="24:33" hidden="1" x14ac:dyDescent="0.3">
      <c r="X3895" s="66">
        <v>22</v>
      </c>
      <c r="Y3895" s="66" t="s">
        <v>474</v>
      </c>
      <c r="Z3895" s="66" t="s">
        <v>24</v>
      </c>
      <c r="AA3895" s="66" t="str">
        <f>IF(OR(VLOOKUP(Table1[[#This Row],[sheet]],Prg!$A$7:$F$31,6,FALSE)=Prg!$O$2,VLOOKUP(Table1[[#This Row],[sheet]],Prg!$A$7:$F$31,6,FALSE)=Prg!$O$3),"Yes","No")</f>
        <v>No</v>
      </c>
      <c r="AB3895" s="66">
        <v>2025</v>
      </c>
      <c r="AC3895" s="72">
        <v>18</v>
      </c>
      <c r="AD3895" s="66">
        <f ca="1">IF(ISERROR(VLOOKUP(Table1[[#This Row],[item]],INDIRECT("'"&amp;Table1[[#This Row],[sheet]]&amp;"'!$A$8:$T$42"),Table1[[#This Row],[r]],FALSE)),"",VLOOKUP(Table1[[#This Row],[item]],INDIRECT("'"&amp;Table1[[#This Row],[sheet]]&amp;"'!$A$8:$T$42"),Table1[[#This Row],[r]],FALSE))</f>
        <v>0</v>
      </c>
      <c r="AE3895" s="72" t="str">
        <f>IF(VLOOKUP(Table1[[#This Row],[sheet]],Prg!$A$7:$J$31,10,FALSE)="","",VLOOKUP(Table1[[#This Row],[sheet]],Prg!$A$7:$J$31,10,FALSE)*1)</f>
        <v/>
      </c>
      <c r="AF3895" s="72">
        <f>VLOOKUP(Table1[[#This Row],[sheet]],Prg!$A$7:$J$31,5,FALSE)</f>
        <v>0</v>
      </c>
      <c r="AG3895" s="72">
        <f>ROW()</f>
        <v>3895</v>
      </c>
    </row>
    <row r="3896" spans="24:33" hidden="1" x14ac:dyDescent="0.3">
      <c r="X3896" s="66">
        <v>22</v>
      </c>
      <c r="Y3896" s="66" t="s">
        <v>477</v>
      </c>
      <c r="Z3896" s="66" t="s">
        <v>25</v>
      </c>
      <c r="AA3896" s="66" t="str">
        <f>IF(OR(VLOOKUP(Table1[[#This Row],[sheet]],Prg!$A$7:$F$31,6,FALSE)=Prg!$O$2,VLOOKUP(Table1[[#This Row],[sheet]],Prg!$A$7:$F$31,6,FALSE)=Prg!$O$3),"Yes","No")</f>
        <v>No</v>
      </c>
      <c r="AB3896" s="66">
        <v>2025</v>
      </c>
      <c r="AC3896" s="72">
        <v>18</v>
      </c>
      <c r="AD3896" s="66">
        <f ca="1">IF(ISERROR(VLOOKUP(Table1[[#This Row],[item]],INDIRECT("'"&amp;Table1[[#This Row],[sheet]]&amp;"'!$A$8:$T$42"),Table1[[#This Row],[r]],FALSE)),"",VLOOKUP(Table1[[#This Row],[item]],INDIRECT("'"&amp;Table1[[#This Row],[sheet]]&amp;"'!$A$8:$T$42"),Table1[[#This Row],[r]],FALSE))</f>
        <v>0</v>
      </c>
      <c r="AE3896" s="72" t="str">
        <f>IF(VLOOKUP(Table1[[#This Row],[sheet]],Prg!$A$7:$J$31,10,FALSE)="","",VLOOKUP(Table1[[#This Row],[sheet]],Prg!$A$7:$J$31,10,FALSE)*1)</f>
        <v/>
      </c>
      <c r="AF3896" s="72">
        <f>VLOOKUP(Table1[[#This Row],[sheet]],Prg!$A$7:$J$31,5,FALSE)</f>
        <v>0</v>
      </c>
      <c r="AG3896" s="72">
        <f>ROW()</f>
        <v>3896</v>
      </c>
    </row>
    <row r="3897" spans="24:33" hidden="1" x14ac:dyDescent="0.3">
      <c r="X3897" s="66">
        <v>22</v>
      </c>
      <c r="Y3897" s="66" t="s">
        <v>478</v>
      </c>
      <c r="Z3897" s="66" t="s">
        <v>26</v>
      </c>
      <c r="AA3897" s="66" t="str">
        <f>IF(OR(VLOOKUP(Table1[[#This Row],[sheet]],Prg!$A$7:$F$31,6,FALSE)=Prg!$O$2,VLOOKUP(Table1[[#This Row],[sheet]],Prg!$A$7:$F$31,6,FALSE)=Prg!$O$3),"Yes","No")</f>
        <v>No</v>
      </c>
      <c r="AB3897" s="66">
        <v>2025</v>
      </c>
      <c r="AC3897" s="72">
        <v>18</v>
      </c>
      <c r="AD3897" s="66">
        <f ca="1">IF(ISERROR(VLOOKUP(Table1[[#This Row],[item]],INDIRECT("'"&amp;Table1[[#This Row],[sheet]]&amp;"'!$A$8:$T$42"),Table1[[#This Row],[r]],FALSE)),"",VLOOKUP(Table1[[#This Row],[item]],INDIRECT("'"&amp;Table1[[#This Row],[sheet]]&amp;"'!$A$8:$T$42"),Table1[[#This Row],[r]],FALSE))</f>
        <v>0</v>
      </c>
      <c r="AE3897" s="72" t="str">
        <f>IF(VLOOKUP(Table1[[#This Row],[sheet]],Prg!$A$7:$J$31,10,FALSE)="","",VLOOKUP(Table1[[#This Row],[sheet]],Prg!$A$7:$J$31,10,FALSE)*1)</f>
        <v/>
      </c>
      <c r="AF3897" s="72">
        <f>VLOOKUP(Table1[[#This Row],[sheet]],Prg!$A$7:$J$31,5,FALSE)</f>
        <v>0</v>
      </c>
      <c r="AG3897" s="72">
        <f>ROW()</f>
        <v>3897</v>
      </c>
    </row>
    <row r="3898" spans="24:33" hidden="1" x14ac:dyDescent="0.3">
      <c r="X3898" s="66">
        <v>22</v>
      </c>
      <c r="Y3898" s="66" t="s">
        <v>479</v>
      </c>
      <c r="Z3898" s="66" t="s">
        <v>27</v>
      </c>
      <c r="AA3898" s="66" t="str">
        <f>IF(OR(VLOOKUP(Table1[[#This Row],[sheet]],Prg!$A$7:$F$31,6,FALSE)=Prg!$O$2,VLOOKUP(Table1[[#This Row],[sheet]],Prg!$A$7:$F$31,6,FALSE)=Prg!$O$3),"Yes","No")</f>
        <v>No</v>
      </c>
      <c r="AB3898" s="66">
        <v>2025</v>
      </c>
      <c r="AC3898" s="72">
        <v>18</v>
      </c>
      <c r="AD3898" s="66">
        <f ca="1">IF(ISERROR(VLOOKUP(Table1[[#This Row],[item]],INDIRECT("'"&amp;Table1[[#This Row],[sheet]]&amp;"'!$A$8:$T$42"),Table1[[#This Row],[r]],FALSE)),"",VLOOKUP(Table1[[#This Row],[item]],INDIRECT("'"&amp;Table1[[#This Row],[sheet]]&amp;"'!$A$8:$T$42"),Table1[[#This Row],[r]],FALSE))</f>
        <v>0</v>
      </c>
      <c r="AE3898" s="72" t="str">
        <f>IF(VLOOKUP(Table1[[#This Row],[sheet]],Prg!$A$7:$J$31,10,FALSE)="","",VLOOKUP(Table1[[#This Row],[sheet]],Prg!$A$7:$J$31,10,FALSE)*1)</f>
        <v/>
      </c>
      <c r="AF3898" s="72">
        <f>VLOOKUP(Table1[[#This Row],[sheet]],Prg!$A$7:$J$31,5,FALSE)</f>
        <v>0</v>
      </c>
      <c r="AG3898" s="72">
        <f>ROW()</f>
        <v>3898</v>
      </c>
    </row>
    <row r="3899" spans="24:33" hidden="1" x14ac:dyDescent="0.3">
      <c r="X3899" s="66">
        <v>22</v>
      </c>
      <c r="Y3899" s="66" t="s">
        <v>475</v>
      </c>
      <c r="Z3899" s="66" t="s">
        <v>28</v>
      </c>
      <c r="AA3899" s="66" t="str">
        <f>IF(OR(VLOOKUP(Table1[[#This Row],[sheet]],Prg!$A$7:$F$31,6,FALSE)=Prg!$O$2,VLOOKUP(Table1[[#This Row],[sheet]],Prg!$A$7:$F$31,6,FALSE)=Prg!$O$3),"Yes","No")</f>
        <v>No</v>
      </c>
      <c r="AB3899" s="66">
        <v>2025</v>
      </c>
      <c r="AC3899" s="72">
        <v>18</v>
      </c>
      <c r="AD3899" s="66">
        <f ca="1">IF(ISERROR(VLOOKUP(Table1[[#This Row],[item]],INDIRECT("'"&amp;Table1[[#This Row],[sheet]]&amp;"'!$A$8:$T$42"),Table1[[#This Row],[r]],FALSE)),"",VLOOKUP(Table1[[#This Row],[item]],INDIRECT("'"&amp;Table1[[#This Row],[sheet]]&amp;"'!$A$8:$T$42"),Table1[[#This Row],[r]],FALSE))</f>
        <v>0</v>
      </c>
      <c r="AE3899" s="72" t="str">
        <f>IF(VLOOKUP(Table1[[#This Row],[sheet]],Prg!$A$7:$J$31,10,FALSE)="","",VLOOKUP(Table1[[#This Row],[sheet]],Prg!$A$7:$J$31,10,FALSE)*1)</f>
        <v/>
      </c>
      <c r="AF3899" s="72">
        <f>VLOOKUP(Table1[[#This Row],[sheet]],Prg!$A$7:$J$31,5,FALSE)</f>
        <v>0</v>
      </c>
      <c r="AG3899" s="72">
        <f>ROW()</f>
        <v>3899</v>
      </c>
    </row>
    <row r="3900" spans="24:33" hidden="1" x14ac:dyDescent="0.3">
      <c r="X3900" s="66">
        <v>22</v>
      </c>
      <c r="Y3900" s="66" t="s">
        <v>480</v>
      </c>
      <c r="Z3900" s="66" t="s">
        <v>29</v>
      </c>
      <c r="AA3900" s="66" t="str">
        <f>IF(OR(VLOOKUP(Table1[[#This Row],[sheet]],Prg!$A$7:$F$31,6,FALSE)=Prg!$O$2,VLOOKUP(Table1[[#This Row],[sheet]],Prg!$A$7:$F$31,6,FALSE)=Prg!$O$3),"Yes","No")</f>
        <v>No</v>
      </c>
      <c r="AB3900" s="66">
        <v>2025</v>
      </c>
      <c r="AC3900" s="72">
        <v>18</v>
      </c>
      <c r="AD3900" s="66">
        <f ca="1">IF(ISERROR(VLOOKUP(Table1[[#This Row],[item]],INDIRECT("'"&amp;Table1[[#This Row],[sheet]]&amp;"'!$A$8:$T$42"),Table1[[#This Row],[r]],FALSE)),"",VLOOKUP(Table1[[#This Row],[item]],INDIRECT("'"&amp;Table1[[#This Row],[sheet]]&amp;"'!$A$8:$T$42"),Table1[[#This Row],[r]],FALSE))</f>
        <v>0</v>
      </c>
      <c r="AE3900" s="72" t="str">
        <f>IF(VLOOKUP(Table1[[#This Row],[sheet]],Prg!$A$7:$J$31,10,FALSE)="","",VLOOKUP(Table1[[#This Row],[sheet]],Prg!$A$7:$J$31,10,FALSE)*1)</f>
        <v/>
      </c>
      <c r="AF3900" s="72">
        <f>VLOOKUP(Table1[[#This Row],[sheet]],Prg!$A$7:$J$31,5,FALSE)</f>
        <v>0</v>
      </c>
      <c r="AG3900" s="72">
        <f>ROW()</f>
        <v>3900</v>
      </c>
    </row>
    <row r="3901" spans="24:33" hidden="1" x14ac:dyDescent="0.3">
      <c r="X3901" s="66">
        <v>22</v>
      </c>
      <c r="Y3901" s="66" t="s">
        <v>481</v>
      </c>
      <c r="Z3901" s="66" t="s">
        <v>30</v>
      </c>
      <c r="AA3901" s="66" t="str">
        <f>IF(OR(VLOOKUP(Table1[[#This Row],[sheet]],Prg!$A$7:$F$31,6,FALSE)=Prg!$O$2,VLOOKUP(Table1[[#This Row],[sheet]],Prg!$A$7:$F$31,6,FALSE)=Prg!$O$3),"Yes","No")</f>
        <v>No</v>
      </c>
      <c r="AB3901" s="66">
        <v>2025</v>
      </c>
      <c r="AC3901" s="72">
        <v>18</v>
      </c>
      <c r="AD3901" s="66">
        <f ca="1">IF(ISERROR(VLOOKUP(Table1[[#This Row],[item]],INDIRECT("'"&amp;Table1[[#This Row],[sheet]]&amp;"'!$A$8:$T$42"),Table1[[#This Row],[r]],FALSE)),"",VLOOKUP(Table1[[#This Row],[item]],INDIRECT("'"&amp;Table1[[#This Row],[sheet]]&amp;"'!$A$8:$T$42"),Table1[[#This Row],[r]],FALSE))</f>
        <v>0</v>
      </c>
      <c r="AE3901" s="72" t="str">
        <f>IF(VLOOKUP(Table1[[#This Row],[sheet]],Prg!$A$7:$J$31,10,FALSE)="","",VLOOKUP(Table1[[#This Row],[sheet]],Prg!$A$7:$J$31,10,FALSE)*1)</f>
        <v/>
      </c>
      <c r="AF3901" s="72">
        <f>VLOOKUP(Table1[[#This Row],[sheet]],Prg!$A$7:$J$31,5,FALSE)</f>
        <v>0</v>
      </c>
      <c r="AG3901" s="72">
        <f>ROW()</f>
        <v>3901</v>
      </c>
    </row>
    <row r="3902" spans="24:33" hidden="1" x14ac:dyDescent="0.3">
      <c r="X3902" s="66">
        <v>22</v>
      </c>
      <c r="Y3902" s="66" t="s">
        <v>482</v>
      </c>
      <c r="Z3902" s="66" t="s">
        <v>27</v>
      </c>
      <c r="AA3902" s="66" t="str">
        <f>IF(OR(VLOOKUP(Table1[[#This Row],[sheet]],Prg!$A$7:$F$31,6,FALSE)=Prg!$O$2,VLOOKUP(Table1[[#This Row],[sheet]],Prg!$A$7:$F$31,6,FALSE)=Prg!$O$3),"Yes","No")</f>
        <v>No</v>
      </c>
      <c r="AB3902" s="66">
        <v>2025</v>
      </c>
      <c r="AC3902" s="72">
        <v>18</v>
      </c>
      <c r="AD3902" s="66">
        <f ca="1">IF(ISERROR(VLOOKUP(Table1[[#This Row],[item]],INDIRECT("'"&amp;Table1[[#This Row],[sheet]]&amp;"'!$A$8:$T$42"),Table1[[#This Row],[r]],FALSE)),"",VLOOKUP(Table1[[#This Row],[item]],INDIRECT("'"&amp;Table1[[#This Row],[sheet]]&amp;"'!$A$8:$T$42"),Table1[[#This Row],[r]],FALSE))</f>
        <v>0</v>
      </c>
      <c r="AE3902" s="72" t="str">
        <f>IF(VLOOKUP(Table1[[#This Row],[sheet]],Prg!$A$7:$J$31,10,FALSE)="","",VLOOKUP(Table1[[#This Row],[sheet]],Prg!$A$7:$J$31,10,FALSE)*1)</f>
        <v/>
      </c>
      <c r="AF3902" s="72">
        <f>VLOOKUP(Table1[[#This Row],[sheet]],Prg!$A$7:$J$31,5,FALSE)</f>
        <v>0</v>
      </c>
      <c r="AG3902" s="72">
        <f>ROW()</f>
        <v>3902</v>
      </c>
    </row>
    <row r="3903" spans="24:33" hidden="1" x14ac:dyDescent="0.3">
      <c r="X3903" s="66">
        <v>22</v>
      </c>
      <c r="Y3903" s="66" t="s">
        <v>476</v>
      </c>
      <c r="Z3903" s="66" t="s">
        <v>469</v>
      </c>
      <c r="AA3903" s="66" t="str">
        <f>IF(OR(VLOOKUP(Table1[[#This Row],[sheet]],Prg!$A$7:$F$31,6,FALSE)=Prg!$O$2,VLOOKUP(Table1[[#This Row],[sheet]],Prg!$A$7:$F$31,6,FALSE)=Prg!$O$3),"Yes","No")</f>
        <v>No</v>
      </c>
      <c r="AB3903" s="66">
        <v>2025</v>
      </c>
      <c r="AC3903" s="72">
        <v>18</v>
      </c>
      <c r="AD3903" s="66">
        <f ca="1">IF(ISERROR(VLOOKUP(Table1[[#This Row],[item]],INDIRECT("'"&amp;Table1[[#This Row],[sheet]]&amp;"'!$A$8:$T$42"),Table1[[#This Row],[r]],FALSE)),"",VLOOKUP(Table1[[#This Row],[item]],INDIRECT("'"&amp;Table1[[#This Row],[sheet]]&amp;"'!$A$8:$T$42"),Table1[[#This Row],[r]],FALSE))</f>
        <v>0</v>
      </c>
      <c r="AE3903" s="72" t="str">
        <f>IF(VLOOKUP(Table1[[#This Row],[sheet]],Prg!$A$7:$J$31,10,FALSE)="","",VLOOKUP(Table1[[#This Row],[sheet]],Prg!$A$7:$J$31,10,FALSE)*1)</f>
        <v/>
      </c>
      <c r="AF3903" s="72">
        <f>VLOOKUP(Table1[[#This Row],[sheet]],Prg!$A$7:$J$31,5,FALSE)</f>
        <v>0</v>
      </c>
      <c r="AG3903" s="72">
        <f>ROW()</f>
        <v>3903</v>
      </c>
    </row>
    <row r="3904" spans="24:33" hidden="1" x14ac:dyDescent="0.3">
      <c r="X3904" s="66">
        <v>22</v>
      </c>
      <c r="Y3904" s="66" t="s">
        <v>483</v>
      </c>
      <c r="Z3904" s="66" t="s">
        <v>470</v>
      </c>
      <c r="AA3904" s="66" t="str">
        <f>IF(OR(VLOOKUP(Table1[[#This Row],[sheet]],Prg!$A$7:$F$31,6,FALSE)=Prg!$O$2,VLOOKUP(Table1[[#This Row],[sheet]],Prg!$A$7:$F$31,6,FALSE)=Prg!$O$3),"Yes","No")</f>
        <v>No</v>
      </c>
      <c r="AB3904" s="66">
        <v>2025</v>
      </c>
      <c r="AC3904" s="72">
        <v>18</v>
      </c>
      <c r="AD3904" s="66">
        <f ca="1">IF(ISERROR(VLOOKUP(Table1[[#This Row],[item]],INDIRECT("'"&amp;Table1[[#This Row],[sheet]]&amp;"'!$A$8:$T$42"),Table1[[#This Row],[r]],FALSE)),"",VLOOKUP(Table1[[#This Row],[item]],INDIRECT("'"&amp;Table1[[#This Row],[sheet]]&amp;"'!$A$8:$T$42"),Table1[[#This Row],[r]],FALSE))</f>
        <v>0</v>
      </c>
      <c r="AE3904" s="72" t="str">
        <f>IF(VLOOKUP(Table1[[#This Row],[sheet]],Prg!$A$7:$J$31,10,FALSE)="","",VLOOKUP(Table1[[#This Row],[sheet]],Prg!$A$7:$J$31,10,FALSE)*1)</f>
        <v/>
      </c>
      <c r="AF3904" s="72">
        <f>VLOOKUP(Table1[[#This Row],[sheet]],Prg!$A$7:$J$31,5,FALSE)</f>
        <v>0</v>
      </c>
      <c r="AG3904" s="72">
        <f>ROW()</f>
        <v>3904</v>
      </c>
    </row>
    <row r="3905" spans="24:33" hidden="1" x14ac:dyDescent="0.3">
      <c r="X3905" s="66">
        <v>22</v>
      </c>
      <c r="Y3905" s="66" t="s">
        <v>484</v>
      </c>
      <c r="Z3905" s="66" t="s">
        <v>471</v>
      </c>
      <c r="AA3905" s="66" t="str">
        <f>IF(OR(VLOOKUP(Table1[[#This Row],[sheet]],Prg!$A$7:$F$31,6,FALSE)=Prg!$O$2,VLOOKUP(Table1[[#This Row],[sheet]],Prg!$A$7:$F$31,6,FALSE)=Prg!$O$3),"Yes","No")</f>
        <v>No</v>
      </c>
      <c r="AB3905" s="66">
        <v>2025</v>
      </c>
      <c r="AC3905" s="72">
        <v>18</v>
      </c>
      <c r="AD3905" s="66">
        <f ca="1">IF(ISERROR(VLOOKUP(Table1[[#This Row],[item]],INDIRECT("'"&amp;Table1[[#This Row],[sheet]]&amp;"'!$A$8:$T$42"),Table1[[#This Row],[r]],FALSE)),"",VLOOKUP(Table1[[#This Row],[item]],INDIRECT("'"&amp;Table1[[#This Row],[sheet]]&amp;"'!$A$8:$T$42"),Table1[[#This Row],[r]],FALSE))</f>
        <v>0</v>
      </c>
      <c r="AE3905" s="72" t="str">
        <f>IF(VLOOKUP(Table1[[#This Row],[sheet]],Prg!$A$7:$J$31,10,FALSE)="","",VLOOKUP(Table1[[#This Row],[sheet]],Prg!$A$7:$J$31,10,FALSE)*1)</f>
        <v/>
      </c>
      <c r="AF3905" s="72">
        <f>VLOOKUP(Table1[[#This Row],[sheet]],Prg!$A$7:$J$31,5,FALSE)</f>
        <v>0</v>
      </c>
      <c r="AG3905" s="72">
        <f>ROW()</f>
        <v>3905</v>
      </c>
    </row>
    <row r="3906" spans="24:33" hidden="1" x14ac:dyDescent="0.3">
      <c r="X3906" s="66">
        <v>22</v>
      </c>
      <c r="Y3906" s="66" t="s">
        <v>485</v>
      </c>
      <c r="Z3906" s="66" t="s">
        <v>472</v>
      </c>
      <c r="AA3906" s="66" t="str">
        <f>IF(OR(VLOOKUP(Table1[[#This Row],[sheet]],Prg!$A$7:$F$31,6,FALSE)=Prg!$O$2,VLOOKUP(Table1[[#This Row],[sheet]],Prg!$A$7:$F$31,6,FALSE)=Prg!$O$3),"Yes","No")</f>
        <v>No</v>
      </c>
      <c r="AB3906" s="66">
        <v>2025</v>
      </c>
      <c r="AC3906" s="72">
        <v>18</v>
      </c>
      <c r="AD3906" s="66">
        <f ca="1">IF(ISERROR(VLOOKUP(Table1[[#This Row],[item]],INDIRECT("'"&amp;Table1[[#This Row],[sheet]]&amp;"'!$A$8:$T$42"),Table1[[#This Row],[r]],FALSE)),"",VLOOKUP(Table1[[#This Row],[item]],INDIRECT("'"&amp;Table1[[#This Row],[sheet]]&amp;"'!$A$8:$T$42"),Table1[[#This Row],[r]],FALSE))</f>
        <v>0</v>
      </c>
      <c r="AE3906" s="72" t="str">
        <f>IF(VLOOKUP(Table1[[#This Row],[sheet]],Prg!$A$7:$J$31,10,FALSE)="","",VLOOKUP(Table1[[#This Row],[sheet]],Prg!$A$7:$J$31,10,FALSE)*1)</f>
        <v/>
      </c>
      <c r="AF3906" s="72">
        <f>VLOOKUP(Table1[[#This Row],[sheet]],Prg!$A$7:$J$31,5,FALSE)</f>
        <v>0</v>
      </c>
      <c r="AG3906" s="72">
        <f>ROW()</f>
        <v>3906</v>
      </c>
    </row>
    <row r="3907" spans="24:33" hidden="1" x14ac:dyDescent="0.3">
      <c r="X3907" s="66">
        <v>22</v>
      </c>
      <c r="Y3907" s="66" t="s">
        <v>486</v>
      </c>
      <c r="Z3907" s="66" t="s">
        <v>31</v>
      </c>
      <c r="AA3907" s="66" t="str">
        <f>IF(OR(VLOOKUP(Table1[[#This Row],[sheet]],Prg!$A$7:$F$31,6,FALSE)=Prg!$O$2,VLOOKUP(Table1[[#This Row],[sheet]],Prg!$A$7:$F$31,6,FALSE)=Prg!$O$3),"Yes","No")</f>
        <v>No</v>
      </c>
      <c r="AB3907" s="66">
        <v>2025</v>
      </c>
      <c r="AC3907" s="72">
        <v>18</v>
      </c>
      <c r="AD3907" s="66">
        <f ca="1">IF(ISERROR(VLOOKUP(Table1[[#This Row],[item]],INDIRECT("'"&amp;Table1[[#This Row],[sheet]]&amp;"'!$A$8:$T$42"),Table1[[#This Row],[r]],FALSE)),"",VLOOKUP(Table1[[#This Row],[item]],INDIRECT("'"&amp;Table1[[#This Row],[sheet]]&amp;"'!$A$8:$T$42"),Table1[[#This Row],[r]],FALSE))</f>
        <v>0</v>
      </c>
      <c r="AE3907" s="72" t="str">
        <f>IF(VLOOKUP(Table1[[#This Row],[sheet]],Prg!$A$7:$J$31,10,FALSE)="","",VLOOKUP(Table1[[#This Row],[sheet]],Prg!$A$7:$J$31,10,FALSE)*1)</f>
        <v/>
      </c>
      <c r="AF3907" s="72">
        <f>VLOOKUP(Table1[[#This Row],[sheet]],Prg!$A$7:$J$31,5,FALSE)</f>
        <v>0</v>
      </c>
      <c r="AG3907" s="72">
        <f>ROW()</f>
        <v>3907</v>
      </c>
    </row>
    <row r="3908" spans="24:33" hidden="1" x14ac:dyDescent="0.3">
      <c r="X3908" s="66">
        <v>22</v>
      </c>
      <c r="Y3908" s="70" t="s">
        <v>487</v>
      </c>
      <c r="Z3908" s="70" t="s">
        <v>12</v>
      </c>
      <c r="AA3908" s="70" t="str">
        <f>IF(OR(VLOOKUP(Table1[[#This Row],[sheet]],Prg!$A$7:$F$31,6,FALSE)=Prg!$O$2,VLOOKUP(Table1[[#This Row],[sheet]],Prg!$A$7:$F$31,6,FALSE)=Prg!$O$3),"Yes","No")</f>
        <v>No</v>
      </c>
      <c r="AB3908" s="70">
        <v>2026</v>
      </c>
      <c r="AC3908" s="72">
        <v>19</v>
      </c>
      <c r="AD3908" s="66">
        <f ca="1">IF(ISERROR(VLOOKUP(Table1[[#This Row],[item]],INDIRECT("'"&amp;Table1[[#This Row],[sheet]]&amp;"'!$A$8:$T$42"),Table1[[#This Row],[r]],FALSE)),"",VLOOKUP(Table1[[#This Row],[item]],INDIRECT("'"&amp;Table1[[#This Row],[sheet]]&amp;"'!$A$8:$T$42"),Table1[[#This Row],[r]],FALSE))</f>
        <v>0</v>
      </c>
      <c r="AE3908" s="72" t="str">
        <f>IF(VLOOKUP(Table1[[#This Row],[sheet]],Prg!$A$7:$J$31,10,FALSE)="","",VLOOKUP(Table1[[#This Row],[sheet]],Prg!$A$7:$J$31,10,FALSE)*1)</f>
        <v/>
      </c>
      <c r="AF3908" s="72">
        <f>VLOOKUP(Table1[[#This Row],[sheet]],Prg!$A$7:$J$31,5,FALSE)</f>
        <v>0</v>
      </c>
      <c r="AG3908" s="72">
        <f>ROW()</f>
        <v>3908</v>
      </c>
    </row>
    <row r="3909" spans="24:33" hidden="1" x14ac:dyDescent="0.3">
      <c r="X3909" s="66">
        <v>22</v>
      </c>
      <c r="Y3909" s="66" t="s">
        <v>488</v>
      </c>
      <c r="Z3909" s="66" t="s">
        <v>13</v>
      </c>
      <c r="AA3909" s="66" t="str">
        <f>IF(OR(VLOOKUP(Table1[[#This Row],[sheet]],Prg!$A$7:$F$31,6,FALSE)=Prg!$O$2,VLOOKUP(Table1[[#This Row],[sheet]],Prg!$A$7:$F$31,6,FALSE)=Prg!$O$3),"Yes","No")</f>
        <v>No</v>
      </c>
      <c r="AB3909" s="66">
        <v>2026</v>
      </c>
      <c r="AC3909" s="72">
        <v>19</v>
      </c>
      <c r="AD3909" s="66">
        <f ca="1">IF(ISERROR(VLOOKUP(Table1[[#This Row],[item]],INDIRECT("'"&amp;Table1[[#This Row],[sheet]]&amp;"'!$A$8:$T$42"),Table1[[#This Row],[r]],FALSE)),"",VLOOKUP(Table1[[#This Row],[item]],INDIRECT("'"&amp;Table1[[#This Row],[sheet]]&amp;"'!$A$8:$T$42"),Table1[[#This Row],[r]],FALSE))</f>
        <v>0</v>
      </c>
      <c r="AE3909" s="72" t="str">
        <f>IF(VLOOKUP(Table1[[#This Row],[sheet]],Prg!$A$7:$J$31,10,FALSE)="","",VLOOKUP(Table1[[#This Row],[sheet]],Prg!$A$7:$J$31,10,FALSE)*1)</f>
        <v/>
      </c>
      <c r="AF3909" s="72">
        <f>VLOOKUP(Table1[[#This Row],[sheet]],Prg!$A$7:$J$31,5,FALSE)</f>
        <v>0</v>
      </c>
      <c r="AG3909" s="72">
        <f>ROW()</f>
        <v>3909</v>
      </c>
    </row>
    <row r="3910" spans="24:33" hidden="1" x14ac:dyDescent="0.3">
      <c r="X3910" s="66">
        <v>22</v>
      </c>
      <c r="Y3910" s="66" t="s">
        <v>489</v>
      </c>
      <c r="Z3910" s="66" t="s">
        <v>14</v>
      </c>
      <c r="AA3910" s="66" t="str">
        <f>IF(OR(VLOOKUP(Table1[[#This Row],[sheet]],Prg!$A$7:$F$31,6,FALSE)=Prg!$O$2,VLOOKUP(Table1[[#This Row],[sheet]],Prg!$A$7:$F$31,6,FALSE)=Prg!$O$3),"Yes","No")</f>
        <v>No</v>
      </c>
      <c r="AB3910" s="66">
        <v>2026</v>
      </c>
      <c r="AC3910" s="72">
        <v>19</v>
      </c>
      <c r="AD3910" s="66">
        <f ca="1">IF(ISERROR(VLOOKUP(Table1[[#This Row],[item]],INDIRECT("'"&amp;Table1[[#This Row],[sheet]]&amp;"'!$A$8:$T$42"),Table1[[#This Row],[r]],FALSE)),"",VLOOKUP(Table1[[#This Row],[item]],INDIRECT("'"&amp;Table1[[#This Row],[sheet]]&amp;"'!$A$8:$T$42"),Table1[[#This Row],[r]],FALSE))</f>
        <v>0</v>
      </c>
      <c r="AE3910" s="72" t="str">
        <f>IF(VLOOKUP(Table1[[#This Row],[sheet]],Prg!$A$7:$J$31,10,FALSE)="","",VLOOKUP(Table1[[#This Row],[sheet]],Prg!$A$7:$J$31,10,FALSE)*1)</f>
        <v/>
      </c>
      <c r="AF3910" s="72">
        <f>VLOOKUP(Table1[[#This Row],[sheet]],Prg!$A$7:$J$31,5,FALSE)</f>
        <v>0</v>
      </c>
      <c r="AG3910" s="72">
        <f>ROW()</f>
        <v>3910</v>
      </c>
    </row>
    <row r="3911" spans="24:33" hidden="1" x14ac:dyDescent="0.3">
      <c r="X3911" s="66">
        <v>22</v>
      </c>
      <c r="Y3911" s="66" t="s">
        <v>490</v>
      </c>
      <c r="Z3911" s="66" t="s">
        <v>464</v>
      </c>
      <c r="AA3911" s="66" t="str">
        <f>IF(OR(VLOOKUP(Table1[[#This Row],[sheet]],Prg!$A$7:$F$31,6,FALSE)=Prg!$O$2,VLOOKUP(Table1[[#This Row],[sheet]],Prg!$A$7:$F$31,6,FALSE)=Prg!$O$3),"Yes","No")</f>
        <v>No</v>
      </c>
      <c r="AB3911" s="66">
        <v>2026</v>
      </c>
      <c r="AC3911" s="72">
        <v>19</v>
      </c>
      <c r="AD3911" s="66">
        <f ca="1">IF(ISERROR(VLOOKUP(Table1[[#This Row],[item]],INDIRECT("'"&amp;Table1[[#This Row],[sheet]]&amp;"'!$A$8:$T$42"),Table1[[#This Row],[r]],FALSE)),"",VLOOKUP(Table1[[#This Row],[item]],INDIRECT("'"&amp;Table1[[#This Row],[sheet]]&amp;"'!$A$8:$T$42"),Table1[[#This Row],[r]],FALSE))</f>
        <v>0</v>
      </c>
      <c r="AE3911" s="72" t="str">
        <f>IF(VLOOKUP(Table1[[#This Row],[sheet]],Prg!$A$7:$J$31,10,FALSE)="","",VLOOKUP(Table1[[#This Row],[sheet]],Prg!$A$7:$J$31,10,FALSE)*1)</f>
        <v/>
      </c>
      <c r="AF3911" s="72">
        <f>VLOOKUP(Table1[[#This Row],[sheet]],Prg!$A$7:$J$31,5,FALSE)</f>
        <v>0</v>
      </c>
      <c r="AG3911" s="72">
        <f>ROW()</f>
        <v>3911</v>
      </c>
    </row>
    <row r="3912" spans="24:33" hidden="1" x14ac:dyDescent="0.3">
      <c r="X3912" s="66">
        <v>22</v>
      </c>
      <c r="Y3912" s="66" t="s">
        <v>491</v>
      </c>
      <c r="Z3912" s="66" t="s">
        <v>15</v>
      </c>
      <c r="AA3912" s="66" t="str">
        <f>IF(OR(VLOOKUP(Table1[[#This Row],[sheet]],Prg!$A$7:$F$31,6,FALSE)=Prg!$O$2,VLOOKUP(Table1[[#This Row],[sheet]],Prg!$A$7:$F$31,6,FALSE)=Prg!$O$3),"Yes","No")</f>
        <v>No</v>
      </c>
      <c r="AB3912" s="66">
        <v>2026</v>
      </c>
      <c r="AC3912" s="72">
        <v>19</v>
      </c>
      <c r="AD3912" s="66">
        <f ca="1">IF(ISERROR(VLOOKUP(Table1[[#This Row],[item]],INDIRECT("'"&amp;Table1[[#This Row],[sheet]]&amp;"'!$A$8:$T$42"),Table1[[#This Row],[r]],FALSE)),"",VLOOKUP(Table1[[#This Row],[item]],INDIRECT("'"&amp;Table1[[#This Row],[sheet]]&amp;"'!$A$8:$T$42"),Table1[[#This Row],[r]],FALSE))</f>
        <v>0</v>
      </c>
      <c r="AE3912" s="72" t="str">
        <f>IF(VLOOKUP(Table1[[#This Row],[sheet]],Prg!$A$7:$J$31,10,FALSE)="","",VLOOKUP(Table1[[#This Row],[sheet]],Prg!$A$7:$J$31,10,FALSE)*1)</f>
        <v/>
      </c>
      <c r="AF3912" s="72">
        <f>VLOOKUP(Table1[[#This Row],[sheet]],Prg!$A$7:$J$31,5,FALSE)</f>
        <v>0</v>
      </c>
      <c r="AG3912" s="72">
        <f>ROW()</f>
        <v>3912</v>
      </c>
    </row>
    <row r="3913" spans="24:33" hidden="1" x14ac:dyDescent="0.3">
      <c r="X3913" s="66">
        <v>22</v>
      </c>
      <c r="Y3913" s="66" t="s">
        <v>492</v>
      </c>
      <c r="Z3913" s="66" t="s">
        <v>16</v>
      </c>
      <c r="AA3913" s="66" t="str">
        <f>IF(OR(VLOOKUP(Table1[[#This Row],[sheet]],Prg!$A$7:$F$31,6,FALSE)=Prg!$O$2,VLOOKUP(Table1[[#This Row],[sheet]],Prg!$A$7:$F$31,6,FALSE)=Prg!$O$3),"Yes","No")</f>
        <v>No</v>
      </c>
      <c r="AB3913" s="66">
        <v>2026</v>
      </c>
      <c r="AC3913" s="72">
        <v>19</v>
      </c>
      <c r="AD3913" s="66">
        <f ca="1">IF(ISERROR(VLOOKUP(Table1[[#This Row],[item]],INDIRECT("'"&amp;Table1[[#This Row],[sheet]]&amp;"'!$A$8:$T$42"),Table1[[#This Row],[r]],FALSE)),"",VLOOKUP(Table1[[#This Row],[item]],INDIRECT("'"&amp;Table1[[#This Row],[sheet]]&amp;"'!$A$8:$T$42"),Table1[[#This Row],[r]],FALSE))</f>
        <v>0</v>
      </c>
      <c r="AE3913" s="72" t="str">
        <f>IF(VLOOKUP(Table1[[#This Row],[sheet]],Prg!$A$7:$J$31,10,FALSE)="","",VLOOKUP(Table1[[#This Row],[sheet]],Prg!$A$7:$J$31,10,FALSE)*1)</f>
        <v/>
      </c>
      <c r="AF3913" s="72">
        <f>VLOOKUP(Table1[[#This Row],[sheet]],Prg!$A$7:$J$31,5,FALSE)</f>
        <v>0</v>
      </c>
      <c r="AG3913" s="72">
        <f>ROW()</f>
        <v>3913</v>
      </c>
    </row>
    <row r="3914" spans="24:33" hidden="1" x14ac:dyDescent="0.3">
      <c r="X3914" s="66">
        <v>22</v>
      </c>
      <c r="Y3914" s="66" t="s">
        <v>493</v>
      </c>
      <c r="Z3914" s="66" t="s">
        <v>17</v>
      </c>
      <c r="AA3914" s="66" t="str">
        <f>IF(OR(VLOOKUP(Table1[[#This Row],[sheet]],Prg!$A$7:$F$31,6,FALSE)=Prg!$O$2,VLOOKUP(Table1[[#This Row],[sheet]],Prg!$A$7:$F$31,6,FALSE)=Prg!$O$3),"Yes","No")</f>
        <v>No</v>
      </c>
      <c r="AB3914" s="66">
        <v>2026</v>
      </c>
      <c r="AC3914" s="72">
        <v>19</v>
      </c>
      <c r="AD3914" s="66">
        <f ca="1">IF(ISERROR(VLOOKUP(Table1[[#This Row],[item]],INDIRECT("'"&amp;Table1[[#This Row],[sheet]]&amp;"'!$A$8:$T$42"),Table1[[#This Row],[r]],FALSE)),"",VLOOKUP(Table1[[#This Row],[item]],INDIRECT("'"&amp;Table1[[#This Row],[sheet]]&amp;"'!$A$8:$T$42"),Table1[[#This Row],[r]],FALSE))</f>
        <v>0</v>
      </c>
      <c r="AE3914" s="72" t="str">
        <f>IF(VLOOKUP(Table1[[#This Row],[sheet]],Prg!$A$7:$J$31,10,FALSE)="","",VLOOKUP(Table1[[#This Row],[sheet]],Prg!$A$7:$J$31,10,FALSE)*1)</f>
        <v/>
      </c>
      <c r="AF3914" s="72">
        <f>VLOOKUP(Table1[[#This Row],[sheet]],Prg!$A$7:$J$31,5,FALSE)</f>
        <v>0</v>
      </c>
      <c r="AG3914" s="72">
        <f>ROW()</f>
        <v>3914</v>
      </c>
    </row>
    <row r="3915" spans="24:33" hidden="1" x14ac:dyDescent="0.3">
      <c r="X3915" s="66">
        <v>22</v>
      </c>
      <c r="Y3915" s="66" t="s">
        <v>494</v>
      </c>
      <c r="Z3915" s="66" t="s">
        <v>465</v>
      </c>
      <c r="AA3915" s="66" t="str">
        <f>IF(OR(VLOOKUP(Table1[[#This Row],[sheet]],Prg!$A$7:$F$31,6,FALSE)=Prg!$O$2,VLOOKUP(Table1[[#This Row],[sheet]],Prg!$A$7:$F$31,6,FALSE)=Prg!$O$3),"Yes","No")</f>
        <v>No</v>
      </c>
      <c r="AB3915" s="66">
        <v>2026</v>
      </c>
      <c r="AC3915" s="72">
        <v>19</v>
      </c>
      <c r="AD3915" s="66">
        <f ca="1">IF(ISERROR(VLOOKUP(Table1[[#This Row],[item]],INDIRECT("'"&amp;Table1[[#This Row],[sheet]]&amp;"'!$A$8:$T$42"),Table1[[#This Row],[r]],FALSE)),"",VLOOKUP(Table1[[#This Row],[item]],INDIRECT("'"&amp;Table1[[#This Row],[sheet]]&amp;"'!$A$8:$T$42"),Table1[[#This Row],[r]],FALSE))</f>
        <v>0</v>
      </c>
      <c r="AE3915" s="72" t="str">
        <f>IF(VLOOKUP(Table1[[#This Row],[sheet]],Prg!$A$7:$J$31,10,FALSE)="","",VLOOKUP(Table1[[#This Row],[sheet]],Prg!$A$7:$J$31,10,FALSE)*1)</f>
        <v/>
      </c>
      <c r="AF3915" s="72">
        <f>VLOOKUP(Table1[[#This Row],[sheet]],Prg!$A$7:$J$31,5,FALSE)</f>
        <v>0</v>
      </c>
      <c r="AG3915" s="72">
        <f>ROW()</f>
        <v>3915</v>
      </c>
    </row>
    <row r="3916" spans="24:33" hidden="1" x14ac:dyDescent="0.3">
      <c r="X3916" s="66">
        <v>22</v>
      </c>
      <c r="Y3916" s="66" t="s">
        <v>495</v>
      </c>
      <c r="Z3916" s="66" t="s">
        <v>18</v>
      </c>
      <c r="AA3916" s="66" t="str">
        <f>IF(OR(VLOOKUP(Table1[[#This Row],[sheet]],Prg!$A$7:$F$31,6,FALSE)=Prg!$O$2,VLOOKUP(Table1[[#This Row],[sheet]],Prg!$A$7:$F$31,6,FALSE)=Prg!$O$3),"Yes","No")</f>
        <v>No</v>
      </c>
      <c r="AB3916" s="66">
        <v>2026</v>
      </c>
      <c r="AC3916" s="72">
        <v>19</v>
      </c>
      <c r="AD3916" s="66">
        <f ca="1">IF(ISERROR(VLOOKUP(Table1[[#This Row],[item]],INDIRECT("'"&amp;Table1[[#This Row],[sheet]]&amp;"'!$A$8:$T$42"),Table1[[#This Row],[r]],FALSE)),"",VLOOKUP(Table1[[#This Row],[item]],INDIRECT("'"&amp;Table1[[#This Row],[sheet]]&amp;"'!$A$8:$T$42"),Table1[[#This Row],[r]],FALSE))</f>
        <v>0</v>
      </c>
      <c r="AE3916" s="72" t="str">
        <f>IF(VLOOKUP(Table1[[#This Row],[sheet]],Prg!$A$7:$J$31,10,FALSE)="","",VLOOKUP(Table1[[#This Row],[sheet]],Prg!$A$7:$J$31,10,FALSE)*1)</f>
        <v/>
      </c>
      <c r="AF3916" s="72">
        <f>VLOOKUP(Table1[[#This Row],[sheet]],Prg!$A$7:$J$31,5,FALSE)</f>
        <v>0</v>
      </c>
      <c r="AG3916" s="72">
        <f>ROW()</f>
        <v>3916</v>
      </c>
    </row>
    <row r="3917" spans="24:33" hidden="1" x14ac:dyDescent="0.3">
      <c r="X3917" s="66">
        <v>22</v>
      </c>
      <c r="Y3917" s="66" t="s">
        <v>496</v>
      </c>
      <c r="Z3917" s="66" t="s">
        <v>19</v>
      </c>
      <c r="AA3917" s="66" t="str">
        <f>IF(OR(VLOOKUP(Table1[[#This Row],[sheet]],Prg!$A$7:$F$31,6,FALSE)=Prg!$O$2,VLOOKUP(Table1[[#This Row],[sheet]],Prg!$A$7:$F$31,6,FALSE)=Prg!$O$3),"Yes","No")</f>
        <v>No</v>
      </c>
      <c r="AB3917" s="66">
        <v>2026</v>
      </c>
      <c r="AC3917" s="72">
        <v>19</v>
      </c>
      <c r="AD3917" s="66">
        <f ca="1">IF(ISERROR(VLOOKUP(Table1[[#This Row],[item]],INDIRECT("'"&amp;Table1[[#This Row],[sheet]]&amp;"'!$A$8:$T$42"),Table1[[#This Row],[r]],FALSE)),"",VLOOKUP(Table1[[#This Row],[item]],INDIRECT("'"&amp;Table1[[#This Row],[sheet]]&amp;"'!$A$8:$T$42"),Table1[[#This Row],[r]],FALSE))</f>
        <v>0</v>
      </c>
      <c r="AE3917" s="72" t="str">
        <f>IF(VLOOKUP(Table1[[#This Row],[sheet]],Prg!$A$7:$J$31,10,FALSE)="","",VLOOKUP(Table1[[#This Row],[sheet]],Prg!$A$7:$J$31,10,FALSE)*1)</f>
        <v/>
      </c>
      <c r="AF3917" s="72">
        <f>VLOOKUP(Table1[[#This Row],[sheet]],Prg!$A$7:$J$31,5,FALSE)</f>
        <v>0</v>
      </c>
      <c r="AG3917" s="72">
        <f>ROW()</f>
        <v>3917</v>
      </c>
    </row>
    <row r="3918" spans="24:33" hidden="1" x14ac:dyDescent="0.3">
      <c r="X3918" s="66">
        <v>22</v>
      </c>
      <c r="Y3918" s="66" t="s">
        <v>497</v>
      </c>
      <c r="Z3918" s="66" t="s">
        <v>20</v>
      </c>
      <c r="AA3918" s="66" t="str">
        <f>IF(OR(VLOOKUP(Table1[[#This Row],[sheet]],Prg!$A$7:$F$31,6,FALSE)=Prg!$O$2,VLOOKUP(Table1[[#This Row],[sheet]],Prg!$A$7:$F$31,6,FALSE)=Prg!$O$3),"Yes","No")</f>
        <v>No</v>
      </c>
      <c r="AB3918" s="66">
        <v>2026</v>
      </c>
      <c r="AC3918" s="72">
        <v>19</v>
      </c>
      <c r="AD3918" s="66">
        <f ca="1">IF(ISERROR(VLOOKUP(Table1[[#This Row],[item]],INDIRECT("'"&amp;Table1[[#This Row],[sheet]]&amp;"'!$A$8:$T$42"),Table1[[#This Row],[r]],FALSE)),"",VLOOKUP(Table1[[#This Row],[item]],INDIRECT("'"&amp;Table1[[#This Row],[sheet]]&amp;"'!$A$8:$T$42"),Table1[[#This Row],[r]],FALSE))</f>
        <v>0</v>
      </c>
      <c r="AE3918" s="72" t="str">
        <f>IF(VLOOKUP(Table1[[#This Row],[sheet]],Prg!$A$7:$J$31,10,FALSE)="","",VLOOKUP(Table1[[#This Row],[sheet]],Prg!$A$7:$J$31,10,FALSE)*1)</f>
        <v/>
      </c>
      <c r="AF3918" s="72">
        <f>VLOOKUP(Table1[[#This Row],[sheet]],Prg!$A$7:$J$31,5,FALSE)</f>
        <v>0</v>
      </c>
      <c r="AG3918" s="72">
        <f>ROW()</f>
        <v>3918</v>
      </c>
    </row>
    <row r="3919" spans="24:33" hidden="1" x14ac:dyDescent="0.3">
      <c r="X3919" s="66">
        <v>22</v>
      </c>
      <c r="Y3919" s="66" t="s">
        <v>498</v>
      </c>
      <c r="Z3919" s="66" t="s">
        <v>466</v>
      </c>
      <c r="AA3919" s="66" t="str">
        <f>IF(OR(VLOOKUP(Table1[[#This Row],[sheet]],Prg!$A$7:$F$31,6,FALSE)=Prg!$O$2,VLOOKUP(Table1[[#This Row],[sheet]],Prg!$A$7:$F$31,6,FALSE)=Prg!$O$3),"Yes","No")</f>
        <v>No</v>
      </c>
      <c r="AB3919" s="66">
        <v>2026</v>
      </c>
      <c r="AC3919" s="72">
        <v>19</v>
      </c>
      <c r="AD3919" s="66">
        <f ca="1">IF(ISERROR(VLOOKUP(Table1[[#This Row],[item]],INDIRECT("'"&amp;Table1[[#This Row],[sheet]]&amp;"'!$A$8:$T$42"),Table1[[#This Row],[r]],FALSE)),"",VLOOKUP(Table1[[#This Row],[item]],INDIRECT("'"&amp;Table1[[#This Row],[sheet]]&amp;"'!$A$8:$T$42"),Table1[[#This Row],[r]],FALSE))</f>
        <v>0</v>
      </c>
      <c r="AE3919" s="72" t="str">
        <f>IF(VLOOKUP(Table1[[#This Row],[sheet]],Prg!$A$7:$J$31,10,FALSE)="","",VLOOKUP(Table1[[#This Row],[sheet]],Prg!$A$7:$J$31,10,FALSE)*1)</f>
        <v/>
      </c>
      <c r="AF3919" s="72">
        <f>VLOOKUP(Table1[[#This Row],[sheet]],Prg!$A$7:$J$31,5,FALSE)</f>
        <v>0</v>
      </c>
      <c r="AG3919" s="72">
        <f>ROW()</f>
        <v>3919</v>
      </c>
    </row>
    <row r="3920" spans="24:33" hidden="1" x14ac:dyDescent="0.3">
      <c r="X3920" s="66">
        <v>22</v>
      </c>
      <c r="Y3920" s="66" t="s">
        <v>499</v>
      </c>
      <c r="Z3920" s="66" t="s">
        <v>21</v>
      </c>
      <c r="AA3920" s="66" t="str">
        <f>IF(OR(VLOOKUP(Table1[[#This Row],[sheet]],Prg!$A$7:$F$31,6,FALSE)=Prg!$O$2,VLOOKUP(Table1[[#This Row],[sheet]],Prg!$A$7:$F$31,6,FALSE)=Prg!$O$3),"Yes","No")</f>
        <v>No</v>
      </c>
      <c r="AB3920" s="66">
        <v>2026</v>
      </c>
      <c r="AC3920" s="72">
        <v>19</v>
      </c>
      <c r="AD3920" s="66">
        <f ca="1">IF(ISERROR(VLOOKUP(Table1[[#This Row],[item]],INDIRECT("'"&amp;Table1[[#This Row],[sheet]]&amp;"'!$A$8:$T$42"),Table1[[#This Row],[r]],FALSE)),"",VLOOKUP(Table1[[#This Row],[item]],INDIRECT("'"&amp;Table1[[#This Row],[sheet]]&amp;"'!$A$8:$T$42"),Table1[[#This Row],[r]],FALSE))</f>
        <v>0</v>
      </c>
      <c r="AE3920" s="72" t="str">
        <f>IF(VLOOKUP(Table1[[#This Row],[sheet]],Prg!$A$7:$J$31,10,FALSE)="","",VLOOKUP(Table1[[#This Row],[sheet]],Prg!$A$7:$J$31,10,FALSE)*1)</f>
        <v/>
      </c>
      <c r="AF3920" s="72">
        <f>VLOOKUP(Table1[[#This Row],[sheet]],Prg!$A$7:$J$31,5,FALSE)</f>
        <v>0</v>
      </c>
      <c r="AG3920" s="72">
        <f>ROW()</f>
        <v>3920</v>
      </c>
    </row>
    <row r="3921" spans="24:33" hidden="1" x14ac:dyDescent="0.3">
      <c r="X3921" s="66">
        <v>22</v>
      </c>
      <c r="Y3921" s="66" t="s">
        <v>500</v>
      </c>
      <c r="Z3921" s="66" t="s">
        <v>22</v>
      </c>
      <c r="AA3921" s="66" t="str">
        <f>IF(OR(VLOOKUP(Table1[[#This Row],[sheet]],Prg!$A$7:$F$31,6,FALSE)=Prg!$O$2,VLOOKUP(Table1[[#This Row],[sheet]],Prg!$A$7:$F$31,6,FALSE)=Prg!$O$3),"Yes","No")</f>
        <v>No</v>
      </c>
      <c r="AB3921" s="66">
        <v>2026</v>
      </c>
      <c r="AC3921" s="72">
        <v>19</v>
      </c>
      <c r="AD3921" s="66">
        <f ca="1">IF(ISERROR(VLOOKUP(Table1[[#This Row],[item]],INDIRECT("'"&amp;Table1[[#This Row],[sheet]]&amp;"'!$A$8:$T$42"),Table1[[#This Row],[r]],FALSE)),"",VLOOKUP(Table1[[#This Row],[item]],INDIRECT("'"&amp;Table1[[#This Row],[sheet]]&amp;"'!$A$8:$T$42"),Table1[[#This Row],[r]],FALSE))</f>
        <v>0</v>
      </c>
      <c r="AE3921" s="72" t="str">
        <f>IF(VLOOKUP(Table1[[#This Row],[sheet]],Prg!$A$7:$J$31,10,FALSE)="","",VLOOKUP(Table1[[#This Row],[sheet]],Prg!$A$7:$J$31,10,FALSE)*1)</f>
        <v/>
      </c>
      <c r="AF3921" s="72">
        <f>VLOOKUP(Table1[[#This Row],[sheet]],Prg!$A$7:$J$31,5,FALSE)</f>
        <v>0</v>
      </c>
      <c r="AG3921" s="72">
        <f>ROW()</f>
        <v>3921</v>
      </c>
    </row>
    <row r="3922" spans="24:33" hidden="1" x14ac:dyDescent="0.3">
      <c r="X3922" s="66">
        <v>22</v>
      </c>
      <c r="Y3922" s="66" t="s">
        <v>501</v>
      </c>
      <c r="Z3922" s="66" t="s">
        <v>23</v>
      </c>
      <c r="AA3922" s="66" t="str">
        <f>IF(OR(VLOOKUP(Table1[[#This Row],[sheet]],Prg!$A$7:$F$31,6,FALSE)=Prg!$O$2,VLOOKUP(Table1[[#This Row],[sheet]],Prg!$A$7:$F$31,6,FALSE)=Prg!$O$3),"Yes","No")</f>
        <v>No</v>
      </c>
      <c r="AB3922" s="66">
        <v>2026</v>
      </c>
      <c r="AC3922" s="72">
        <v>19</v>
      </c>
      <c r="AD3922" s="66">
        <f ca="1">IF(ISERROR(VLOOKUP(Table1[[#This Row],[item]],INDIRECT("'"&amp;Table1[[#This Row],[sheet]]&amp;"'!$A$8:$T$42"),Table1[[#This Row],[r]],FALSE)),"",VLOOKUP(Table1[[#This Row],[item]],INDIRECT("'"&amp;Table1[[#This Row],[sheet]]&amp;"'!$A$8:$T$42"),Table1[[#This Row],[r]],FALSE))</f>
        <v>0</v>
      </c>
      <c r="AE3922" s="72" t="str">
        <f>IF(VLOOKUP(Table1[[#This Row],[sheet]],Prg!$A$7:$J$31,10,FALSE)="","",VLOOKUP(Table1[[#This Row],[sheet]],Prg!$A$7:$J$31,10,FALSE)*1)</f>
        <v/>
      </c>
      <c r="AF3922" s="72">
        <f>VLOOKUP(Table1[[#This Row],[sheet]],Prg!$A$7:$J$31,5,FALSE)</f>
        <v>0</v>
      </c>
      <c r="AG3922" s="72">
        <f>ROW()</f>
        <v>3922</v>
      </c>
    </row>
    <row r="3923" spans="24:33" hidden="1" x14ac:dyDescent="0.3">
      <c r="X3923" s="66">
        <v>22</v>
      </c>
      <c r="Y3923" s="66" t="s">
        <v>502</v>
      </c>
      <c r="Z3923" s="66" t="s">
        <v>467</v>
      </c>
      <c r="AA3923" s="66" t="str">
        <f>IF(OR(VLOOKUP(Table1[[#This Row],[sheet]],Prg!$A$7:$F$31,6,FALSE)=Prg!$O$2,VLOOKUP(Table1[[#This Row],[sheet]],Prg!$A$7:$F$31,6,FALSE)=Prg!$O$3),"Yes","No")</f>
        <v>No</v>
      </c>
      <c r="AB3923" s="66">
        <v>2026</v>
      </c>
      <c r="AC3923" s="72">
        <v>19</v>
      </c>
      <c r="AD3923" s="66">
        <f ca="1">IF(ISERROR(VLOOKUP(Table1[[#This Row],[item]],INDIRECT("'"&amp;Table1[[#This Row],[sheet]]&amp;"'!$A$8:$T$42"),Table1[[#This Row],[r]],FALSE)),"",VLOOKUP(Table1[[#This Row],[item]],INDIRECT("'"&amp;Table1[[#This Row],[sheet]]&amp;"'!$A$8:$T$42"),Table1[[#This Row],[r]],FALSE))</f>
        <v>0</v>
      </c>
      <c r="AE3923" s="72" t="str">
        <f>IF(VLOOKUP(Table1[[#This Row],[sheet]],Prg!$A$7:$J$31,10,FALSE)="","",VLOOKUP(Table1[[#This Row],[sheet]],Prg!$A$7:$J$31,10,FALSE)*1)</f>
        <v/>
      </c>
      <c r="AF3923" s="72">
        <f>VLOOKUP(Table1[[#This Row],[sheet]],Prg!$A$7:$J$31,5,FALSE)</f>
        <v>0</v>
      </c>
      <c r="AG3923" s="72">
        <f>ROW()</f>
        <v>3923</v>
      </c>
    </row>
    <row r="3924" spans="24:33" hidden="1" x14ac:dyDescent="0.3">
      <c r="X3924" s="66">
        <v>22</v>
      </c>
      <c r="Y3924" s="66" t="s">
        <v>473</v>
      </c>
      <c r="Z3924" s="66" t="s">
        <v>1</v>
      </c>
      <c r="AA3924" s="66" t="str">
        <f>IF(OR(VLOOKUP(Table1[[#This Row],[sheet]],Prg!$A$7:$F$31,6,FALSE)=Prg!$O$2,VLOOKUP(Table1[[#This Row],[sheet]],Prg!$A$7:$F$31,6,FALSE)=Prg!$O$3),"Yes","No")</f>
        <v>No</v>
      </c>
      <c r="AB3924" s="66">
        <v>2026</v>
      </c>
      <c r="AC3924" s="72">
        <v>19</v>
      </c>
      <c r="AD3924" s="66">
        <f ca="1">IF(ISERROR(VLOOKUP(Table1[[#This Row],[item]],INDIRECT("'"&amp;Table1[[#This Row],[sheet]]&amp;"'!$A$8:$T$42"),Table1[[#This Row],[r]],FALSE)),"",VLOOKUP(Table1[[#This Row],[item]],INDIRECT("'"&amp;Table1[[#This Row],[sheet]]&amp;"'!$A$8:$T$42"),Table1[[#This Row],[r]],FALSE))</f>
        <v>0</v>
      </c>
      <c r="AE3924" s="72" t="str">
        <f>IF(VLOOKUP(Table1[[#This Row],[sheet]],Prg!$A$7:$J$31,10,FALSE)="","",VLOOKUP(Table1[[#This Row],[sheet]],Prg!$A$7:$J$31,10,FALSE)*1)</f>
        <v/>
      </c>
      <c r="AF3924" s="72">
        <f>VLOOKUP(Table1[[#This Row],[sheet]],Prg!$A$7:$J$31,5,FALSE)</f>
        <v>0</v>
      </c>
      <c r="AG3924" s="72">
        <f>ROW()</f>
        <v>3924</v>
      </c>
    </row>
    <row r="3925" spans="24:33" hidden="1" x14ac:dyDescent="0.3">
      <c r="X3925" s="66">
        <v>22</v>
      </c>
      <c r="Y3925" s="66" t="s">
        <v>474</v>
      </c>
      <c r="Z3925" s="66" t="s">
        <v>24</v>
      </c>
      <c r="AA3925" s="66" t="str">
        <f>IF(OR(VLOOKUP(Table1[[#This Row],[sheet]],Prg!$A$7:$F$31,6,FALSE)=Prg!$O$2,VLOOKUP(Table1[[#This Row],[sheet]],Prg!$A$7:$F$31,6,FALSE)=Prg!$O$3),"Yes","No")</f>
        <v>No</v>
      </c>
      <c r="AB3925" s="66">
        <v>2026</v>
      </c>
      <c r="AC3925" s="72">
        <v>19</v>
      </c>
      <c r="AD3925" s="66">
        <f ca="1">IF(ISERROR(VLOOKUP(Table1[[#This Row],[item]],INDIRECT("'"&amp;Table1[[#This Row],[sheet]]&amp;"'!$A$8:$T$42"),Table1[[#This Row],[r]],FALSE)),"",VLOOKUP(Table1[[#This Row],[item]],INDIRECT("'"&amp;Table1[[#This Row],[sheet]]&amp;"'!$A$8:$T$42"),Table1[[#This Row],[r]],FALSE))</f>
        <v>0</v>
      </c>
      <c r="AE3925" s="72" t="str">
        <f>IF(VLOOKUP(Table1[[#This Row],[sheet]],Prg!$A$7:$J$31,10,FALSE)="","",VLOOKUP(Table1[[#This Row],[sheet]],Prg!$A$7:$J$31,10,FALSE)*1)</f>
        <v/>
      </c>
      <c r="AF3925" s="72">
        <f>VLOOKUP(Table1[[#This Row],[sheet]],Prg!$A$7:$J$31,5,FALSE)</f>
        <v>0</v>
      </c>
      <c r="AG3925" s="72">
        <f>ROW()</f>
        <v>3925</v>
      </c>
    </row>
    <row r="3926" spans="24:33" hidden="1" x14ac:dyDescent="0.3">
      <c r="X3926" s="66">
        <v>22</v>
      </c>
      <c r="Y3926" s="66" t="s">
        <v>477</v>
      </c>
      <c r="Z3926" s="66" t="s">
        <v>25</v>
      </c>
      <c r="AA3926" s="66" t="str">
        <f>IF(OR(VLOOKUP(Table1[[#This Row],[sheet]],Prg!$A$7:$F$31,6,FALSE)=Prg!$O$2,VLOOKUP(Table1[[#This Row],[sheet]],Prg!$A$7:$F$31,6,FALSE)=Prg!$O$3),"Yes","No")</f>
        <v>No</v>
      </c>
      <c r="AB3926" s="66">
        <v>2026</v>
      </c>
      <c r="AC3926" s="72">
        <v>19</v>
      </c>
      <c r="AD3926" s="66">
        <f ca="1">IF(ISERROR(VLOOKUP(Table1[[#This Row],[item]],INDIRECT("'"&amp;Table1[[#This Row],[sheet]]&amp;"'!$A$8:$T$42"),Table1[[#This Row],[r]],FALSE)),"",VLOOKUP(Table1[[#This Row],[item]],INDIRECT("'"&amp;Table1[[#This Row],[sheet]]&amp;"'!$A$8:$T$42"),Table1[[#This Row],[r]],FALSE))</f>
        <v>0</v>
      </c>
      <c r="AE3926" s="72" t="str">
        <f>IF(VLOOKUP(Table1[[#This Row],[sheet]],Prg!$A$7:$J$31,10,FALSE)="","",VLOOKUP(Table1[[#This Row],[sheet]],Prg!$A$7:$J$31,10,FALSE)*1)</f>
        <v/>
      </c>
      <c r="AF3926" s="72">
        <f>VLOOKUP(Table1[[#This Row],[sheet]],Prg!$A$7:$J$31,5,FALSE)</f>
        <v>0</v>
      </c>
      <c r="AG3926" s="72">
        <f>ROW()</f>
        <v>3926</v>
      </c>
    </row>
    <row r="3927" spans="24:33" hidden="1" x14ac:dyDescent="0.3">
      <c r="X3927" s="66">
        <v>22</v>
      </c>
      <c r="Y3927" s="66" t="s">
        <v>478</v>
      </c>
      <c r="Z3927" s="66" t="s">
        <v>26</v>
      </c>
      <c r="AA3927" s="66" t="str">
        <f>IF(OR(VLOOKUP(Table1[[#This Row],[sheet]],Prg!$A$7:$F$31,6,FALSE)=Prg!$O$2,VLOOKUP(Table1[[#This Row],[sheet]],Prg!$A$7:$F$31,6,FALSE)=Prg!$O$3),"Yes","No")</f>
        <v>No</v>
      </c>
      <c r="AB3927" s="66">
        <v>2026</v>
      </c>
      <c r="AC3927" s="72">
        <v>19</v>
      </c>
      <c r="AD3927" s="66">
        <f ca="1">IF(ISERROR(VLOOKUP(Table1[[#This Row],[item]],INDIRECT("'"&amp;Table1[[#This Row],[sheet]]&amp;"'!$A$8:$T$42"),Table1[[#This Row],[r]],FALSE)),"",VLOOKUP(Table1[[#This Row],[item]],INDIRECT("'"&amp;Table1[[#This Row],[sheet]]&amp;"'!$A$8:$T$42"),Table1[[#This Row],[r]],FALSE))</f>
        <v>0</v>
      </c>
      <c r="AE3927" s="72" t="str">
        <f>IF(VLOOKUP(Table1[[#This Row],[sheet]],Prg!$A$7:$J$31,10,FALSE)="","",VLOOKUP(Table1[[#This Row],[sheet]],Prg!$A$7:$J$31,10,FALSE)*1)</f>
        <v/>
      </c>
      <c r="AF3927" s="72">
        <f>VLOOKUP(Table1[[#This Row],[sheet]],Prg!$A$7:$J$31,5,FALSE)</f>
        <v>0</v>
      </c>
      <c r="AG3927" s="72">
        <f>ROW()</f>
        <v>3927</v>
      </c>
    </row>
    <row r="3928" spans="24:33" hidden="1" x14ac:dyDescent="0.3">
      <c r="X3928" s="66">
        <v>22</v>
      </c>
      <c r="Y3928" s="66" t="s">
        <v>479</v>
      </c>
      <c r="Z3928" s="66" t="s">
        <v>27</v>
      </c>
      <c r="AA3928" s="66" t="str">
        <f>IF(OR(VLOOKUP(Table1[[#This Row],[sheet]],Prg!$A$7:$F$31,6,FALSE)=Prg!$O$2,VLOOKUP(Table1[[#This Row],[sheet]],Prg!$A$7:$F$31,6,FALSE)=Prg!$O$3),"Yes","No")</f>
        <v>No</v>
      </c>
      <c r="AB3928" s="66">
        <v>2026</v>
      </c>
      <c r="AC3928" s="72">
        <v>19</v>
      </c>
      <c r="AD3928" s="66">
        <f ca="1">IF(ISERROR(VLOOKUP(Table1[[#This Row],[item]],INDIRECT("'"&amp;Table1[[#This Row],[sheet]]&amp;"'!$A$8:$T$42"),Table1[[#This Row],[r]],FALSE)),"",VLOOKUP(Table1[[#This Row],[item]],INDIRECT("'"&amp;Table1[[#This Row],[sheet]]&amp;"'!$A$8:$T$42"),Table1[[#This Row],[r]],FALSE))</f>
        <v>0</v>
      </c>
      <c r="AE3928" s="72" t="str">
        <f>IF(VLOOKUP(Table1[[#This Row],[sheet]],Prg!$A$7:$J$31,10,FALSE)="","",VLOOKUP(Table1[[#This Row],[sheet]],Prg!$A$7:$J$31,10,FALSE)*1)</f>
        <v/>
      </c>
      <c r="AF3928" s="72">
        <f>VLOOKUP(Table1[[#This Row],[sheet]],Prg!$A$7:$J$31,5,FALSE)</f>
        <v>0</v>
      </c>
      <c r="AG3928" s="72">
        <f>ROW()</f>
        <v>3928</v>
      </c>
    </row>
    <row r="3929" spans="24:33" hidden="1" x14ac:dyDescent="0.3">
      <c r="X3929" s="66">
        <v>22</v>
      </c>
      <c r="Y3929" s="66" t="s">
        <v>475</v>
      </c>
      <c r="Z3929" s="66" t="s">
        <v>28</v>
      </c>
      <c r="AA3929" s="66" t="str">
        <f>IF(OR(VLOOKUP(Table1[[#This Row],[sheet]],Prg!$A$7:$F$31,6,FALSE)=Prg!$O$2,VLOOKUP(Table1[[#This Row],[sheet]],Prg!$A$7:$F$31,6,FALSE)=Prg!$O$3),"Yes","No")</f>
        <v>No</v>
      </c>
      <c r="AB3929" s="66">
        <v>2026</v>
      </c>
      <c r="AC3929" s="72">
        <v>19</v>
      </c>
      <c r="AD3929" s="66">
        <f ca="1">IF(ISERROR(VLOOKUP(Table1[[#This Row],[item]],INDIRECT("'"&amp;Table1[[#This Row],[sheet]]&amp;"'!$A$8:$T$42"),Table1[[#This Row],[r]],FALSE)),"",VLOOKUP(Table1[[#This Row],[item]],INDIRECT("'"&amp;Table1[[#This Row],[sheet]]&amp;"'!$A$8:$T$42"),Table1[[#This Row],[r]],FALSE))</f>
        <v>0</v>
      </c>
      <c r="AE3929" s="72" t="str">
        <f>IF(VLOOKUP(Table1[[#This Row],[sheet]],Prg!$A$7:$J$31,10,FALSE)="","",VLOOKUP(Table1[[#This Row],[sheet]],Prg!$A$7:$J$31,10,FALSE)*1)</f>
        <v/>
      </c>
      <c r="AF3929" s="72">
        <f>VLOOKUP(Table1[[#This Row],[sheet]],Prg!$A$7:$J$31,5,FALSE)</f>
        <v>0</v>
      </c>
      <c r="AG3929" s="72">
        <f>ROW()</f>
        <v>3929</v>
      </c>
    </row>
    <row r="3930" spans="24:33" hidden="1" x14ac:dyDescent="0.3">
      <c r="X3930" s="66">
        <v>22</v>
      </c>
      <c r="Y3930" s="66" t="s">
        <v>480</v>
      </c>
      <c r="Z3930" s="66" t="s">
        <v>29</v>
      </c>
      <c r="AA3930" s="66" t="str">
        <f>IF(OR(VLOOKUP(Table1[[#This Row],[sheet]],Prg!$A$7:$F$31,6,FALSE)=Prg!$O$2,VLOOKUP(Table1[[#This Row],[sheet]],Prg!$A$7:$F$31,6,FALSE)=Prg!$O$3),"Yes","No")</f>
        <v>No</v>
      </c>
      <c r="AB3930" s="66">
        <v>2026</v>
      </c>
      <c r="AC3930" s="72">
        <v>19</v>
      </c>
      <c r="AD3930" s="66">
        <f ca="1">IF(ISERROR(VLOOKUP(Table1[[#This Row],[item]],INDIRECT("'"&amp;Table1[[#This Row],[sheet]]&amp;"'!$A$8:$T$42"),Table1[[#This Row],[r]],FALSE)),"",VLOOKUP(Table1[[#This Row],[item]],INDIRECT("'"&amp;Table1[[#This Row],[sheet]]&amp;"'!$A$8:$T$42"),Table1[[#This Row],[r]],FALSE))</f>
        <v>0</v>
      </c>
      <c r="AE3930" s="72" t="str">
        <f>IF(VLOOKUP(Table1[[#This Row],[sheet]],Prg!$A$7:$J$31,10,FALSE)="","",VLOOKUP(Table1[[#This Row],[sheet]],Prg!$A$7:$J$31,10,FALSE)*1)</f>
        <v/>
      </c>
      <c r="AF3930" s="72">
        <f>VLOOKUP(Table1[[#This Row],[sheet]],Prg!$A$7:$J$31,5,FALSE)</f>
        <v>0</v>
      </c>
      <c r="AG3930" s="72">
        <f>ROW()</f>
        <v>3930</v>
      </c>
    </row>
    <row r="3931" spans="24:33" hidden="1" x14ac:dyDescent="0.3">
      <c r="X3931" s="66">
        <v>22</v>
      </c>
      <c r="Y3931" s="66" t="s">
        <v>481</v>
      </c>
      <c r="Z3931" s="66" t="s">
        <v>30</v>
      </c>
      <c r="AA3931" s="66" t="str">
        <f>IF(OR(VLOOKUP(Table1[[#This Row],[sheet]],Prg!$A$7:$F$31,6,FALSE)=Prg!$O$2,VLOOKUP(Table1[[#This Row],[sheet]],Prg!$A$7:$F$31,6,FALSE)=Prg!$O$3),"Yes","No")</f>
        <v>No</v>
      </c>
      <c r="AB3931" s="66">
        <v>2026</v>
      </c>
      <c r="AC3931" s="72">
        <v>19</v>
      </c>
      <c r="AD3931" s="66">
        <f ca="1">IF(ISERROR(VLOOKUP(Table1[[#This Row],[item]],INDIRECT("'"&amp;Table1[[#This Row],[sheet]]&amp;"'!$A$8:$T$42"),Table1[[#This Row],[r]],FALSE)),"",VLOOKUP(Table1[[#This Row],[item]],INDIRECT("'"&amp;Table1[[#This Row],[sheet]]&amp;"'!$A$8:$T$42"),Table1[[#This Row],[r]],FALSE))</f>
        <v>0</v>
      </c>
      <c r="AE3931" s="72" t="str">
        <f>IF(VLOOKUP(Table1[[#This Row],[sheet]],Prg!$A$7:$J$31,10,FALSE)="","",VLOOKUP(Table1[[#This Row],[sheet]],Prg!$A$7:$J$31,10,FALSE)*1)</f>
        <v/>
      </c>
      <c r="AF3931" s="72">
        <f>VLOOKUP(Table1[[#This Row],[sheet]],Prg!$A$7:$J$31,5,FALSE)</f>
        <v>0</v>
      </c>
      <c r="AG3931" s="72">
        <f>ROW()</f>
        <v>3931</v>
      </c>
    </row>
    <row r="3932" spans="24:33" hidden="1" x14ac:dyDescent="0.3">
      <c r="X3932" s="66">
        <v>22</v>
      </c>
      <c r="Y3932" s="66" t="s">
        <v>482</v>
      </c>
      <c r="Z3932" s="66" t="s">
        <v>27</v>
      </c>
      <c r="AA3932" s="66" t="str">
        <f>IF(OR(VLOOKUP(Table1[[#This Row],[sheet]],Prg!$A$7:$F$31,6,FALSE)=Prg!$O$2,VLOOKUP(Table1[[#This Row],[sheet]],Prg!$A$7:$F$31,6,FALSE)=Prg!$O$3),"Yes","No")</f>
        <v>No</v>
      </c>
      <c r="AB3932" s="66">
        <v>2026</v>
      </c>
      <c r="AC3932" s="72">
        <v>19</v>
      </c>
      <c r="AD3932" s="66">
        <f ca="1">IF(ISERROR(VLOOKUP(Table1[[#This Row],[item]],INDIRECT("'"&amp;Table1[[#This Row],[sheet]]&amp;"'!$A$8:$T$42"),Table1[[#This Row],[r]],FALSE)),"",VLOOKUP(Table1[[#This Row],[item]],INDIRECT("'"&amp;Table1[[#This Row],[sheet]]&amp;"'!$A$8:$T$42"),Table1[[#This Row],[r]],FALSE))</f>
        <v>0</v>
      </c>
      <c r="AE3932" s="72" t="str">
        <f>IF(VLOOKUP(Table1[[#This Row],[sheet]],Prg!$A$7:$J$31,10,FALSE)="","",VLOOKUP(Table1[[#This Row],[sheet]],Prg!$A$7:$J$31,10,FALSE)*1)</f>
        <v/>
      </c>
      <c r="AF3932" s="72">
        <f>VLOOKUP(Table1[[#This Row],[sheet]],Prg!$A$7:$J$31,5,FALSE)</f>
        <v>0</v>
      </c>
      <c r="AG3932" s="72">
        <f>ROW()</f>
        <v>3932</v>
      </c>
    </row>
    <row r="3933" spans="24:33" hidden="1" x14ac:dyDescent="0.3">
      <c r="X3933" s="66">
        <v>22</v>
      </c>
      <c r="Y3933" s="66" t="s">
        <v>476</v>
      </c>
      <c r="Z3933" s="66" t="s">
        <v>469</v>
      </c>
      <c r="AA3933" s="66" t="str">
        <f>IF(OR(VLOOKUP(Table1[[#This Row],[sheet]],Prg!$A$7:$F$31,6,FALSE)=Prg!$O$2,VLOOKUP(Table1[[#This Row],[sheet]],Prg!$A$7:$F$31,6,FALSE)=Prg!$O$3),"Yes","No")</f>
        <v>No</v>
      </c>
      <c r="AB3933" s="66">
        <v>2026</v>
      </c>
      <c r="AC3933" s="72">
        <v>19</v>
      </c>
      <c r="AD3933" s="66">
        <f ca="1">IF(ISERROR(VLOOKUP(Table1[[#This Row],[item]],INDIRECT("'"&amp;Table1[[#This Row],[sheet]]&amp;"'!$A$8:$T$42"),Table1[[#This Row],[r]],FALSE)),"",VLOOKUP(Table1[[#This Row],[item]],INDIRECT("'"&amp;Table1[[#This Row],[sheet]]&amp;"'!$A$8:$T$42"),Table1[[#This Row],[r]],FALSE))</f>
        <v>0</v>
      </c>
      <c r="AE3933" s="72" t="str">
        <f>IF(VLOOKUP(Table1[[#This Row],[sheet]],Prg!$A$7:$J$31,10,FALSE)="","",VLOOKUP(Table1[[#This Row],[sheet]],Prg!$A$7:$J$31,10,FALSE)*1)</f>
        <v/>
      </c>
      <c r="AF3933" s="72">
        <f>VLOOKUP(Table1[[#This Row],[sheet]],Prg!$A$7:$J$31,5,FALSE)</f>
        <v>0</v>
      </c>
      <c r="AG3933" s="72">
        <f>ROW()</f>
        <v>3933</v>
      </c>
    </row>
    <row r="3934" spans="24:33" hidden="1" x14ac:dyDescent="0.3">
      <c r="X3934" s="66">
        <v>22</v>
      </c>
      <c r="Y3934" s="66" t="s">
        <v>483</v>
      </c>
      <c r="Z3934" s="66" t="s">
        <v>470</v>
      </c>
      <c r="AA3934" s="66" t="str">
        <f>IF(OR(VLOOKUP(Table1[[#This Row],[sheet]],Prg!$A$7:$F$31,6,FALSE)=Prg!$O$2,VLOOKUP(Table1[[#This Row],[sheet]],Prg!$A$7:$F$31,6,FALSE)=Prg!$O$3),"Yes","No")</f>
        <v>No</v>
      </c>
      <c r="AB3934" s="66">
        <v>2026</v>
      </c>
      <c r="AC3934" s="72">
        <v>19</v>
      </c>
      <c r="AD3934" s="66">
        <f ca="1">IF(ISERROR(VLOOKUP(Table1[[#This Row],[item]],INDIRECT("'"&amp;Table1[[#This Row],[sheet]]&amp;"'!$A$8:$T$42"),Table1[[#This Row],[r]],FALSE)),"",VLOOKUP(Table1[[#This Row],[item]],INDIRECT("'"&amp;Table1[[#This Row],[sheet]]&amp;"'!$A$8:$T$42"),Table1[[#This Row],[r]],FALSE))</f>
        <v>0</v>
      </c>
      <c r="AE3934" s="72" t="str">
        <f>IF(VLOOKUP(Table1[[#This Row],[sheet]],Prg!$A$7:$J$31,10,FALSE)="","",VLOOKUP(Table1[[#This Row],[sheet]],Prg!$A$7:$J$31,10,FALSE)*1)</f>
        <v/>
      </c>
      <c r="AF3934" s="72">
        <f>VLOOKUP(Table1[[#This Row],[sheet]],Prg!$A$7:$J$31,5,FALSE)</f>
        <v>0</v>
      </c>
      <c r="AG3934" s="72">
        <f>ROW()</f>
        <v>3934</v>
      </c>
    </row>
    <row r="3935" spans="24:33" hidden="1" x14ac:dyDescent="0.3">
      <c r="X3935" s="66">
        <v>22</v>
      </c>
      <c r="Y3935" s="66" t="s">
        <v>484</v>
      </c>
      <c r="Z3935" s="66" t="s">
        <v>471</v>
      </c>
      <c r="AA3935" s="66" t="str">
        <f>IF(OR(VLOOKUP(Table1[[#This Row],[sheet]],Prg!$A$7:$F$31,6,FALSE)=Prg!$O$2,VLOOKUP(Table1[[#This Row],[sheet]],Prg!$A$7:$F$31,6,FALSE)=Prg!$O$3),"Yes","No")</f>
        <v>No</v>
      </c>
      <c r="AB3935" s="66">
        <v>2026</v>
      </c>
      <c r="AC3935" s="72">
        <v>19</v>
      </c>
      <c r="AD3935" s="66">
        <f ca="1">IF(ISERROR(VLOOKUP(Table1[[#This Row],[item]],INDIRECT("'"&amp;Table1[[#This Row],[sheet]]&amp;"'!$A$8:$T$42"),Table1[[#This Row],[r]],FALSE)),"",VLOOKUP(Table1[[#This Row],[item]],INDIRECT("'"&amp;Table1[[#This Row],[sheet]]&amp;"'!$A$8:$T$42"),Table1[[#This Row],[r]],FALSE))</f>
        <v>0</v>
      </c>
      <c r="AE3935" s="72" t="str">
        <f>IF(VLOOKUP(Table1[[#This Row],[sheet]],Prg!$A$7:$J$31,10,FALSE)="","",VLOOKUP(Table1[[#This Row],[sheet]],Prg!$A$7:$J$31,10,FALSE)*1)</f>
        <v/>
      </c>
      <c r="AF3935" s="72">
        <f>VLOOKUP(Table1[[#This Row],[sheet]],Prg!$A$7:$J$31,5,FALSE)</f>
        <v>0</v>
      </c>
      <c r="AG3935" s="72">
        <f>ROW()</f>
        <v>3935</v>
      </c>
    </row>
    <row r="3936" spans="24:33" hidden="1" x14ac:dyDescent="0.3">
      <c r="X3936" s="66">
        <v>22</v>
      </c>
      <c r="Y3936" s="66" t="s">
        <v>485</v>
      </c>
      <c r="Z3936" s="66" t="s">
        <v>472</v>
      </c>
      <c r="AA3936" s="66" t="str">
        <f>IF(OR(VLOOKUP(Table1[[#This Row],[sheet]],Prg!$A$7:$F$31,6,FALSE)=Prg!$O$2,VLOOKUP(Table1[[#This Row],[sheet]],Prg!$A$7:$F$31,6,FALSE)=Prg!$O$3),"Yes","No")</f>
        <v>No</v>
      </c>
      <c r="AB3936" s="66">
        <v>2026</v>
      </c>
      <c r="AC3936" s="72">
        <v>19</v>
      </c>
      <c r="AD3936" s="66">
        <f ca="1">IF(ISERROR(VLOOKUP(Table1[[#This Row],[item]],INDIRECT("'"&amp;Table1[[#This Row],[sheet]]&amp;"'!$A$8:$T$42"),Table1[[#This Row],[r]],FALSE)),"",VLOOKUP(Table1[[#This Row],[item]],INDIRECT("'"&amp;Table1[[#This Row],[sheet]]&amp;"'!$A$8:$T$42"),Table1[[#This Row],[r]],FALSE))</f>
        <v>0</v>
      </c>
      <c r="AE3936" s="72" t="str">
        <f>IF(VLOOKUP(Table1[[#This Row],[sheet]],Prg!$A$7:$J$31,10,FALSE)="","",VLOOKUP(Table1[[#This Row],[sheet]],Prg!$A$7:$J$31,10,FALSE)*1)</f>
        <v/>
      </c>
      <c r="AF3936" s="72">
        <f>VLOOKUP(Table1[[#This Row],[sheet]],Prg!$A$7:$J$31,5,FALSE)</f>
        <v>0</v>
      </c>
      <c r="AG3936" s="72">
        <f>ROW()</f>
        <v>3936</v>
      </c>
    </row>
    <row r="3937" spans="24:33" hidden="1" x14ac:dyDescent="0.3">
      <c r="X3937" s="66">
        <v>22</v>
      </c>
      <c r="Y3937" s="66" t="s">
        <v>486</v>
      </c>
      <c r="Z3937" s="66" t="s">
        <v>31</v>
      </c>
      <c r="AA3937" s="66" t="str">
        <f>IF(OR(VLOOKUP(Table1[[#This Row],[sheet]],Prg!$A$7:$F$31,6,FALSE)=Prg!$O$2,VLOOKUP(Table1[[#This Row],[sheet]],Prg!$A$7:$F$31,6,FALSE)=Prg!$O$3),"Yes","No")</f>
        <v>No</v>
      </c>
      <c r="AB3937" s="66">
        <v>2026</v>
      </c>
      <c r="AC3937" s="72">
        <v>19</v>
      </c>
      <c r="AD3937" s="66">
        <f ca="1">IF(ISERROR(VLOOKUP(Table1[[#This Row],[item]],INDIRECT("'"&amp;Table1[[#This Row],[sheet]]&amp;"'!$A$8:$T$42"),Table1[[#This Row],[r]],FALSE)),"",VLOOKUP(Table1[[#This Row],[item]],INDIRECT("'"&amp;Table1[[#This Row],[sheet]]&amp;"'!$A$8:$T$42"),Table1[[#This Row],[r]],FALSE))</f>
        <v>0</v>
      </c>
      <c r="AE3937" s="72" t="str">
        <f>IF(VLOOKUP(Table1[[#This Row],[sheet]],Prg!$A$7:$J$31,10,FALSE)="","",VLOOKUP(Table1[[#This Row],[sheet]],Prg!$A$7:$J$31,10,FALSE)*1)</f>
        <v/>
      </c>
      <c r="AF3937" s="72">
        <f>VLOOKUP(Table1[[#This Row],[sheet]],Prg!$A$7:$J$31,5,FALSE)</f>
        <v>0</v>
      </c>
      <c r="AG3937" s="72">
        <f>ROW()</f>
        <v>3937</v>
      </c>
    </row>
    <row r="3938" spans="24:33" hidden="1" x14ac:dyDescent="0.3">
      <c r="X3938" s="66">
        <v>22</v>
      </c>
      <c r="Y3938" s="70" t="s">
        <v>487</v>
      </c>
      <c r="Z3938" s="70" t="s">
        <v>12</v>
      </c>
      <c r="AA3938" s="70" t="str">
        <f>IF(OR(VLOOKUP(Table1[[#This Row],[sheet]],Prg!$A$7:$F$31,6,FALSE)=Prg!$O$2,VLOOKUP(Table1[[#This Row],[sheet]],Prg!$A$7:$F$31,6,FALSE)=Prg!$O$3),"Yes","No")</f>
        <v>No</v>
      </c>
      <c r="AB3938" s="70" t="s">
        <v>2</v>
      </c>
      <c r="AC3938" s="72">
        <v>20</v>
      </c>
      <c r="AD3938" s="66">
        <f ca="1">IF(ISERROR(VLOOKUP(Table1[[#This Row],[item]],INDIRECT("'"&amp;Table1[[#This Row],[sheet]]&amp;"'!$A$8:$T$42"),Table1[[#This Row],[r]],FALSE)),"",VLOOKUP(Table1[[#This Row],[item]],INDIRECT("'"&amp;Table1[[#This Row],[sheet]]&amp;"'!$A$8:$T$42"),Table1[[#This Row],[r]],FALSE))</f>
        <v>0</v>
      </c>
      <c r="AE3938" s="72" t="str">
        <f>IF(VLOOKUP(Table1[[#This Row],[sheet]],Prg!$A$7:$J$31,10,FALSE)="","",VLOOKUP(Table1[[#This Row],[sheet]],Prg!$A$7:$J$31,10,FALSE)*1)</f>
        <v/>
      </c>
      <c r="AF3938" s="72">
        <f>VLOOKUP(Table1[[#This Row],[sheet]],Prg!$A$7:$J$31,5,FALSE)</f>
        <v>0</v>
      </c>
      <c r="AG3938" s="72">
        <f>ROW()</f>
        <v>3938</v>
      </c>
    </row>
    <row r="3939" spans="24:33" hidden="1" x14ac:dyDescent="0.3">
      <c r="X3939" s="66">
        <v>22</v>
      </c>
      <c r="Y3939" s="66" t="s">
        <v>488</v>
      </c>
      <c r="Z3939" s="66" t="s">
        <v>13</v>
      </c>
      <c r="AA3939" s="66" t="str">
        <f>IF(OR(VLOOKUP(Table1[[#This Row],[sheet]],Prg!$A$7:$F$31,6,FALSE)=Prg!$O$2,VLOOKUP(Table1[[#This Row],[sheet]],Prg!$A$7:$F$31,6,FALSE)=Prg!$O$3),"Yes","No")</f>
        <v>No</v>
      </c>
      <c r="AB3939" s="66" t="s">
        <v>2</v>
      </c>
      <c r="AC3939" s="72">
        <v>20</v>
      </c>
      <c r="AD3939" s="66">
        <f ca="1">IF(ISERROR(VLOOKUP(Table1[[#This Row],[item]],INDIRECT("'"&amp;Table1[[#This Row],[sheet]]&amp;"'!$A$8:$T$42"),Table1[[#This Row],[r]],FALSE)),"",VLOOKUP(Table1[[#This Row],[item]],INDIRECT("'"&amp;Table1[[#This Row],[sheet]]&amp;"'!$A$8:$T$42"),Table1[[#This Row],[r]],FALSE))</f>
        <v>0</v>
      </c>
      <c r="AE3939" s="72" t="str">
        <f>IF(VLOOKUP(Table1[[#This Row],[sheet]],Prg!$A$7:$J$31,10,FALSE)="","",VLOOKUP(Table1[[#This Row],[sheet]],Prg!$A$7:$J$31,10,FALSE)*1)</f>
        <v/>
      </c>
      <c r="AF3939" s="72">
        <f>VLOOKUP(Table1[[#This Row],[sheet]],Prg!$A$7:$J$31,5,FALSE)</f>
        <v>0</v>
      </c>
      <c r="AG3939" s="72">
        <f>ROW()</f>
        <v>3939</v>
      </c>
    </row>
    <row r="3940" spans="24:33" hidden="1" x14ac:dyDescent="0.3">
      <c r="X3940" s="66">
        <v>22</v>
      </c>
      <c r="Y3940" s="66" t="s">
        <v>489</v>
      </c>
      <c r="Z3940" s="66" t="s">
        <v>14</v>
      </c>
      <c r="AA3940" s="66" t="str">
        <f>IF(OR(VLOOKUP(Table1[[#This Row],[sheet]],Prg!$A$7:$F$31,6,FALSE)=Prg!$O$2,VLOOKUP(Table1[[#This Row],[sheet]],Prg!$A$7:$F$31,6,FALSE)=Prg!$O$3),"Yes","No")</f>
        <v>No</v>
      </c>
      <c r="AB3940" s="66" t="s">
        <v>2</v>
      </c>
      <c r="AC3940" s="72">
        <v>20</v>
      </c>
      <c r="AD3940" s="66">
        <f ca="1">IF(ISERROR(VLOOKUP(Table1[[#This Row],[item]],INDIRECT("'"&amp;Table1[[#This Row],[sheet]]&amp;"'!$A$8:$T$42"),Table1[[#This Row],[r]],FALSE)),"",VLOOKUP(Table1[[#This Row],[item]],INDIRECT("'"&amp;Table1[[#This Row],[sheet]]&amp;"'!$A$8:$T$42"),Table1[[#This Row],[r]],FALSE))</f>
        <v>0</v>
      </c>
      <c r="AE3940" s="72" t="str">
        <f>IF(VLOOKUP(Table1[[#This Row],[sheet]],Prg!$A$7:$J$31,10,FALSE)="","",VLOOKUP(Table1[[#This Row],[sheet]],Prg!$A$7:$J$31,10,FALSE)*1)</f>
        <v/>
      </c>
      <c r="AF3940" s="72">
        <f>VLOOKUP(Table1[[#This Row],[sheet]],Prg!$A$7:$J$31,5,FALSE)</f>
        <v>0</v>
      </c>
      <c r="AG3940" s="72">
        <f>ROW()</f>
        <v>3940</v>
      </c>
    </row>
    <row r="3941" spans="24:33" hidden="1" x14ac:dyDescent="0.3">
      <c r="X3941" s="66">
        <v>22</v>
      </c>
      <c r="Y3941" s="66" t="s">
        <v>490</v>
      </c>
      <c r="Z3941" s="66" t="s">
        <v>464</v>
      </c>
      <c r="AA3941" s="66" t="str">
        <f>IF(OR(VLOOKUP(Table1[[#This Row],[sheet]],Prg!$A$7:$F$31,6,FALSE)=Prg!$O$2,VLOOKUP(Table1[[#This Row],[sheet]],Prg!$A$7:$F$31,6,FALSE)=Prg!$O$3),"Yes","No")</f>
        <v>No</v>
      </c>
      <c r="AB3941" s="66" t="s">
        <v>2</v>
      </c>
      <c r="AC3941" s="72">
        <v>20</v>
      </c>
      <c r="AD3941" s="66">
        <f ca="1">IF(ISERROR(VLOOKUP(Table1[[#This Row],[item]],INDIRECT("'"&amp;Table1[[#This Row],[sheet]]&amp;"'!$A$8:$T$42"),Table1[[#This Row],[r]],FALSE)),"",VLOOKUP(Table1[[#This Row],[item]],INDIRECT("'"&amp;Table1[[#This Row],[sheet]]&amp;"'!$A$8:$T$42"),Table1[[#This Row],[r]],FALSE))</f>
        <v>0</v>
      </c>
      <c r="AE3941" s="72" t="str">
        <f>IF(VLOOKUP(Table1[[#This Row],[sheet]],Prg!$A$7:$J$31,10,FALSE)="","",VLOOKUP(Table1[[#This Row],[sheet]],Prg!$A$7:$J$31,10,FALSE)*1)</f>
        <v/>
      </c>
      <c r="AF3941" s="72">
        <f>VLOOKUP(Table1[[#This Row],[sheet]],Prg!$A$7:$J$31,5,FALSE)</f>
        <v>0</v>
      </c>
      <c r="AG3941" s="72">
        <f>ROW()</f>
        <v>3941</v>
      </c>
    </row>
    <row r="3942" spans="24:33" hidden="1" x14ac:dyDescent="0.3">
      <c r="X3942" s="66">
        <v>22</v>
      </c>
      <c r="Y3942" s="66" t="s">
        <v>491</v>
      </c>
      <c r="Z3942" s="66" t="s">
        <v>15</v>
      </c>
      <c r="AA3942" s="66" t="str">
        <f>IF(OR(VLOOKUP(Table1[[#This Row],[sheet]],Prg!$A$7:$F$31,6,FALSE)=Prg!$O$2,VLOOKUP(Table1[[#This Row],[sheet]],Prg!$A$7:$F$31,6,FALSE)=Prg!$O$3),"Yes","No")</f>
        <v>No</v>
      </c>
      <c r="AB3942" s="66" t="s">
        <v>2</v>
      </c>
      <c r="AC3942" s="72">
        <v>20</v>
      </c>
      <c r="AD3942" s="66">
        <f ca="1">IF(ISERROR(VLOOKUP(Table1[[#This Row],[item]],INDIRECT("'"&amp;Table1[[#This Row],[sheet]]&amp;"'!$A$8:$T$42"),Table1[[#This Row],[r]],FALSE)),"",VLOOKUP(Table1[[#This Row],[item]],INDIRECT("'"&amp;Table1[[#This Row],[sheet]]&amp;"'!$A$8:$T$42"),Table1[[#This Row],[r]],FALSE))</f>
        <v>0</v>
      </c>
      <c r="AE3942" s="72" t="str">
        <f>IF(VLOOKUP(Table1[[#This Row],[sheet]],Prg!$A$7:$J$31,10,FALSE)="","",VLOOKUP(Table1[[#This Row],[sheet]],Prg!$A$7:$J$31,10,FALSE)*1)</f>
        <v/>
      </c>
      <c r="AF3942" s="72">
        <f>VLOOKUP(Table1[[#This Row],[sheet]],Prg!$A$7:$J$31,5,FALSE)</f>
        <v>0</v>
      </c>
      <c r="AG3942" s="72">
        <f>ROW()</f>
        <v>3942</v>
      </c>
    </row>
    <row r="3943" spans="24:33" hidden="1" x14ac:dyDescent="0.3">
      <c r="X3943" s="66">
        <v>22</v>
      </c>
      <c r="Y3943" s="66" t="s">
        <v>492</v>
      </c>
      <c r="Z3943" s="66" t="s">
        <v>16</v>
      </c>
      <c r="AA3943" s="66" t="str">
        <f>IF(OR(VLOOKUP(Table1[[#This Row],[sheet]],Prg!$A$7:$F$31,6,FALSE)=Prg!$O$2,VLOOKUP(Table1[[#This Row],[sheet]],Prg!$A$7:$F$31,6,FALSE)=Prg!$O$3),"Yes","No")</f>
        <v>No</v>
      </c>
      <c r="AB3943" s="66" t="s">
        <v>2</v>
      </c>
      <c r="AC3943" s="72">
        <v>20</v>
      </c>
      <c r="AD3943" s="66">
        <f ca="1">IF(ISERROR(VLOOKUP(Table1[[#This Row],[item]],INDIRECT("'"&amp;Table1[[#This Row],[sheet]]&amp;"'!$A$8:$T$42"),Table1[[#This Row],[r]],FALSE)),"",VLOOKUP(Table1[[#This Row],[item]],INDIRECT("'"&amp;Table1[[#This Row],[sheet]]&amp;"'!$A$8:$T$42"),Table1[[#This Row],[r]],FALSE))</f>
        <v>0</v>
      </c>
      <c r="AE3943" s="72" t="str">
        <f>IF(VLOOKUP(Table1[[#This Row],[sheet]],Prg!$A$7:$J$31,10,FALSE)="","",VLOOKUP(Table1[[#This Row],[sheet]],Prg!$A$7:$J$31,10,FALSE)*1)</f>
        <v/>
      </c>
      <c r="AF3943" s="72">
        <f>VLOOKUP(Table1[[#This Row],[sheet]],Prg!$A$7:$J$31,5,FALSE)</f>
        <v>0</v>
      </c>
      <c r="AG3943" s="72">
        <f>ROW()</f>
        <v>3943</v>
      </c>
    </row>
    <row r="3944" spans="24:33" hidden="1" x14ac:dyDescent="0.3">
      <c r="X3944" s="66">
        <v>22</v>
      </c>
      <c r="Y3944" s="66" t="s">
        <v>493</v>
      </c>
      <c r="Z3944" s="66" t="s">
        <v>17</v>
      </c>
      <c r="AA3944" s="66" t="str">
        <f>IF(OR(VLOOKUP(Table1[[#This Row],[sheet]],Prg!$A$7:$F$31,6,FALSE)=Prg!$O$2,VLOOKUP(Table1[[#This Row],[sheet]],Prg!$A$7:$F$31,6,FALSE)=Prg!$O$3),"Yes","No")</f>
        <v>No</v>
      </c>
      <c r="AB3944" s="66" t="s">
        <v>2</v>
      </c>
      <c r="AC3944" s="72">
        <v>20</v>
      </c>
      <c r="AD3944" s="66">
        <f ca="1">IF(ISERROR(VLOOKUP(Table1[[#This Row],[item]],INDIRECT("'"&amp;Table1[[#This Row],[sheet]]&amp;"'!$A$8:$T$42"),Table1[[#This Row],[r]],FALSE)),"",VLOOKUP(Table1[[#This Row],[item]],INDIRECT("'"&amp;Table1[[#This Row],[sheet]]&amp;"'!$A$8:$T$42"),Table1[[#This Row],[r]],FALSE))</f>
        <v>0</v>
      </c>
      <c r="AE3944" s="72" t="str">
        <f>IF(VLOOKUP(Table1[[#This Row],[sheet]],Prg!$A$7:$J$31,10,FALSE)="","",VLOOKUP(Table1[[#This Row],[sheet]],Prg!$A$7:$J$31,10,FALSE)*1)</f>
        <v/>
      </c>
      <c r="AF3944" s="72">
        <f>VLOOKUP(Table1[[#This Row],[sheet]],Prg!$A$7:$J$31,5,FALSE)</f>
        <v>0</v>
      </c>
      <c r="AG3944" s="72">
        <f>ROW()</f>
        <v>3944</v>
      </c>
    </row>
    <row r="3945" spans="24:33" hidden="1" x14ac:dyDescent="0.3">
      <c r="X3945" s="66">
        <v>22</v>
      </c>
      <c r="Y3945" s="66" t="s">
        <v>494</v>
      </c>
      <c r="Z3945" s="66" t="s">
        <v>465</v>
      </c>
      <c r="AA3945" s="66" t="str">
        <f>IF(OR(VLOOKUP(Table1[[#This Row],[sheet]],Prg!$A$7:$F$31,6,FALSE)=Prg!$O$2,VLOOKUP(Table1[[#This Row],[sheet]],Prg!$A$7:$F$31,6,FALSE)=Prg!$O$3),"Yes","No")</f>
        <v>No</v>
      </c>
      <c r="AB3945" s="66" t="s">
        <v>2</v>
      </c>
      <c r="AC3945" s="72">
        <v>20</v>
      </c>
      <c r="AD3945" s="66">
        <f ca="1">IF(ISERROR(VLOOKUP(Table1[[#This Row],[item]],INDIRECT("'"&amp;Table1[[#This Row],[sheet]]&amp;"'!$A$8:$T$42"),Table1[[#This Row],[r]],FALSE)),"",VLOOKUP(Table1[[#This Row],[item]],INDIRECT("'"&amp;Table1[[#This Row],[sheet]]&amp;"'!$A$8:$T$42"),Table1[[#This Row],[r]],FALSE))</f>
        <v>0</v>
      </c>
      <c r="AE3945" s="72" t="str">
        <f>IF(VLOOKUP(Table1[[#This Row],[sheet]],Prg!$A$7:$J$31,10,FALSE)="","",VLOOKUP(Table1[[#This Row],[sheet]],Prg!$A$7:$J$31,10,FALSE)*1)</f>
        <v/>
      </c>
      <c r="AF3945" s="72">
        <f>VLOOKUP(Table1[[#This Row],[sheet]],Prg!$A$7:$J$31,5,FALSE)</f>
        <v>0</v>
      </c>
      <c r="AG3945" s="72">
        <f>ROW()</f>
        <v>3945</v>
      </c>
    </row>
    <row r="3946" spans="24:33" hidden="1" x14ac:dyDescent="0.3">
      <c r="X3946" s="66">
        <v>22</v>
      </c>
      <c r="Y3946" s="66" t="s">
        <v>495</v>
      </c>
      <c r="Z3946" s="66" t="s">
        <v>18</v>
      </c>
      <c r="AA3946" s="66" t="str">
        <f>IF(OR(VLOOKUP(Table1[[#This Row],[sheet]],Prg!$A$7:$F$31,6,FALSE)=Prg!$O$2,VLOOKUP(Table1[[#This Row],[sheet]],Prg!$A$7:$F$31,6,FALSE)=Prg!$O$3),"Yes","No")</f>
        <v>No</v>
      </c>
      <c r="AB3946" s="66" t="s">
        <v>2</v>
      </c>
      <c r="AC3946" s="72">
        <v>20</v>
      </c>
      <c r="AD3946" s="66">
        <f ca="1">IF(ISERROR(VLOOKUP(Table1[[#This Row],[item]],INDIRECT("'"&amp;Table1[[#This Row],[sheet]]&amp;"'!$A$8:$T$42"),Table1[[#This Row],[r]],FALSE)),"",VLOOKUP(Table1[[#This Row],[item]],INDIRECT("'"&amp;Table1[[#This Row],[sheet]]&amp;"'!$A$8:$T$42"),Table1[[#This Row],[r]],FALSE))</f>
        <v>0</v>
      </c>
      <c r="AE3946" s="72" t="str">
        <f>IF(VLOOKUP(Table1[[#This Row],[sheet]],Prg!$A$7:$J$31,10,FALSE)="","",VLOOKUP(Table1[[#This Row],[sheet]],Prg!$A$7:$J$31,10,FALSE)*1)</f>
        <v/>
      </c>
      <c r="AF3946" s="72">
        <f>VLOOKUP(Table1[[#This Row],[sheet]],Prg!$A$7:$J$31,5,FALSE)</f>
        <v>0</v>
      </c>
      <c r="AG3946" s="72">
        <f>ROW()</f>
        <v>3946</v>
      </c>
    </row>
    <row r="3947" spans="24:33" hidden="1" x14ac:dyDescent="0.3">
      <c r="X3947" s="66">
        <v>22</v>
      </c>
      <c r="Y3947" s="66" t="s">
        <v>496</v>
      </c>
      <c r="Z3947" s="66" t="s">
        <v>19</v>
      </c>
      <c r="AA3947" s="66" t="str">
        <f>IF(OR(VLOOKUP(Table1[[#This Row],[sheet]],Prg!$A$7:$F$31,6,FALSE)=Prg!$O$2,VLOOKUP(Table1[[#This Row],[sheet]],Prg!$A$7:$F$31,6,FALSE)=Prg!$O$3),"Yes","No")</f>
        <v>No</v>
      </c>
      <c r="AB3947" s="66" t="s">
        <v>2</v>
      </c>
      <c r="AC3947" s="72">
        <v>20</v>
      </c>
      <c r="AD3947" s="66">
        <f ca="1">IF(ISERROR(VLOOKUP(Table1[[#This Row],[item]],INDIRECT("'"&amp;Table1[[#This Row],[sheet]]&amp;"'!$A$8:$T$42"),Table1[[#This Row],[r]],FALSE)),"",VLOOKUP(Table1[[#This Row],[item]],INDIRECT("'"&amp;Table1[[#This Row],[sheet]]&amp;"'!$A$8:$T$42"),Table1[[#This Row],[r]],FALSE))</f>
        <v>0</v>
      </c>
      <c r="AE3947" s="72" t="str">
        <f>IF(VLOOKUP(Table1[[#This Row],[sheet]],Prg!$A$7:$J$31,10,FALSE)="","",VLOOKUP(Table1[[#This Row],[sheet]],Prg!$A$7:$J$31,10,FALSE)*1)</f>
        <v/>
      </c>
      <c r="AF3947" s="72">
        <f>VLOOKUP(Table1[[#This Row],[sheet]],Prg!$A$7:$J$31,5,FALSE)</f>
        <v>0</v>
      </c>
      <c r="AG3947" s="72">
        <f>ROW()</f>
        <v>3947</v>
      </c>
    </row>
    <row r="3948" spans="24:33" hidden="1" x14ac:dyDescent="0.3">
      <c r="X3948" s="66">
        <v>22</v>
      </c>
      <c r="Y3948" s="66" t="s">
        <v>497</v>
      </c>
      <c r="Z3948" s="66" t="s">
        <v>20</v>
      </c>
      <c r="AA3948" s="66" t="str">
        <f>IF(OR(VLOOKUP(Table1[[#This Row],[sheet]],Prg!$A$7:$F$31,6,FALSE)=Prg!$O$2,VLOOKUP(Table1[[#This Row],[sheet]],Prg!$A$7:$F$31,6,FALSE)=Prg!$O$3),"Yes","No")</f>
        <v>No</v>
      </c>
      <c r="AB3948" s="66" t="s">
        <v>2</v>
      </c>
      <c r="AC3948" s="72">
        <v>20</v>
      </c>
      <c r="AD3948" s="66">
        <f ca="1">IF(ISERROR(VLOOKUP(Table1[[#This Row],[item]],INDIRECT("'"&amp;Table1[[#This Row],[sheet]]&amp;"'!$A$8:$T$42"),Table1[[#This Row],[r]],FALSE)),"",VLOOKUP(Table1[[#This Row],[item]],INDIRECT("'"&amp;Table1[[#This Row],[sheet]]&amp;"'!$A$8:$T$42"),Table1[[#This Row],[r]],FALSE))</f>
        <v>0</v>
      </c>
      <c r="AE3948" s="72" t="str">
        <f>IF(VLOOKUP(Table1[[#This Row],[sheet]],Prg!$A$7:$J$31,10,FALSE)="","",VLOOKUP(Table1[[#This Row],[sheet]],Prg!$A$7:$J$31,10,FALSE)*1)</f>
        <v/>
      </c>
      <c r="AF3948" s="72">
        <f>VLOOKUP(Table1[[#This Row],[sheet]],Prg!$A$7:$J$31,5,FALSE)</f>
        <v>0</v>
      </c>
      <c r="AG3948" s="72">
        <f>ROW()</f>
        <v>3948</v>
      </c>
    </row>
    <row r="3949" spans="24:33" hidden="1" x14ac:dyDescent="0.3">
      <c r="X3949" s="66">
        <v>22</v>
      </c>
      <c r="Y3949" s="66" t="s">
        <v>498</v>
      </c>
      <c r="Z3949" s="66" t="s">
        <v>466</v>
      </c>
      <c r="AA3949" s="66" t="str">
        <f>IF(OR(VLOOKUP(Table1[[#This Row],[sheet]],Prg!$A$7:$F$31,6,FALSE)=Prg!$O$2,VLOOKUP(Table1[[#This Row],[sheet]],Prg!$A$7:$F$31,6,FALSE)=Prg!$O$3),"Yes","No")</f>
        <v>No</v>
      </c>
      <c r="AB3949" s="66" t="s">
        <v>2</v>
      </c>
      <c r="AC3949" s="72">
        <v>20</v>
      </c>
      <c r="AD3949" s="66">
        <f ca="1">IF(ISERROR(VLOOKUP(Table1[[#This Row],[item]],INDIRECT("'"&amp;Table1[[#This Row],[sheet]]&amp;"'!$A$8:$T$42"),Table1[[#This Row],[r]],FALSE)),"",VLOOKUP(Table1[[#This Row],[item]],INDIRECT("'"&amp;Table1[[#This Row],[sheet]]&amp;"'!$A$8:$T$42"),Table1[[#This Row],[r]],FALSE))</f>
        <v>0</v>
      </c>
      <c r="AE3949" s="72" t="str">
        <f>IF(VLOOKUP(Table1[[#This Row],[sheet]],Prg!$A$7:$J$31,10,FALSE)="","",VLOOKUP(Table1[[#This Row],[sheet]],Prg!$A$7:$J$31,10,FALSE)*1)</f>
        <v/>
      </c>
      <c r="AF3949" s="72">
        <f>VLOOKUP(Table1[[#This Row],[sheet]],Prg!$A$7:$J$31,5,FALSE)</f>
        <v>0</v>
      </c>
      <c r="AG3949" s="72">
        <f>ROW()</f>
        <v>3949</v>
      </c>
    </row>
    <row r="3950" spans="24:33" hidden="1" x14ac:dyDescent="0.3">
      <c r="X3950" s="66">
        <v>22</v>
      </c>
      <c r="Y3950" s="66" t="s">
        <v>499</v>
      </c>
      <c r="Z3950" s="66" t="s">
        <v>21</v>
      </c>
      <c r="AA3950" s="66" t="str">
        <f>IF(OR(VLOOKUP(Table1[[#This Row],[sheet]],Prg!$A$7:$F$31,6,FALSE)=Prg!$O$2,VLOOKUP(Table1[[#This Row],[sheet]],Prg!$A$7:$F$31,6,FALSE)=Prg!$O$3),"Yes","No")</f>
        <v>No</v>
      </c>
      <c r="AB3950" s="66" t="s">
        <v>2</v>
      </c>
      <c r="AC3950" s="72">
        <v>20</v>
      </c>
      <c r="AD3950" s="66">
        <f ca="1">IF(ISERROR(VLOOKUP(Table1[[#This Row],[item]],INDIRECT("'"&amp;Table1[[#This Row],[sheet]]&amp;"'!$A$8:$T$42"),Table1[[#This Row],[r]],FALSE)),"",VLOOKUP(Table1[[#This Row],[item]],INDIRECT("'"&amp;Table1[[#This Row],[sheet]]&amp;"'!$A$8:$T$42"),Table1[[#This Row],[r]],FALSE))</f>
        <v>0</v>
      </c>
      <c r="AE3950" s="72" t="str">
        <f>IF(VLOOKUP(Table1[[#This Row],[sheet]],Prg!$A$7:$J$31,10,FALSE)="","",VLOOKUP(Table1[[#This Row],[sheet]],Prg!$A$7:$J$31,10,FALSE)*1)</f>
        <v/>
      </c>
      <c r="AF3950" s="72">
        <f>VLOOKUP(Table1[[#This Row],[sheet]],Prg!$A$7:$J$31,5,FALSE)</f>
        <v>0</v>
      </c>
      <c r="AG3950" s="72">
        <f>ROW()</f>
        <v>3950</v>
      </c>
    </row>
    <row r="3951" spans="24:33" hidden="1" x14ac:dyDescent="0.3">
      <c r="X3951" s="66">
        <v>22</v>
      </c>
      <c r="Y3951" s="66" t="s">
        <v>500</v>
      </c>
      <c r="Z3951" s="66" t="s">
        <v>22</v>
      </c>
      <c r="AA3951" s="66" t="str">
        <f>IF(OR(VLOOKUP(Table1[[#This Row],[sheet]],Prg!$A$7:$F$31,6,FALSE)=Prg!$O$2,VLOOKUP(Table1[[#This Row],[sheet]],Prg!$A$7:$F$31,6,FALSE)=Prg!$O$3),"Yes","No")</f>
        <v>No</v>
      </c>
      <c r="AB3951" s="66" t="s">
        <v>2</v>
      </c>
      <c r="AC3951" s="72">
        <v>20</v>
      </c>
      <c r="AD3951" s="66">
        <f ca="1">IF(ISERROR(VLOOKUP(Table1[[#This Row],[item]],INDIRECT("'"&amp;Table1[[#This Row],[sheet]]&amp;"'!$A$8:$T$42"),Table1[[#This Row],[r]],FALSE)),"",VLOOKUP(Table1[[#This Row],[item]],INDIRECT("'"&amp;Table1[[#This Row],[sheet]]&amp;"'!$A$8:$T$42"),Table1[[#This Row],[r]],FALSE))</f>
        <v>0</v>
      </c>
      <c r="AE3951" s="72" t="str">
        <f>IF(VLOOKUP(Table1[[#This Row],[sheet]],Prg!$A$7:$J$31,10,FALSE)="","",VLOOKUP(Table1[[#This Row],[sheet]],Prg!$A$7:$J$31,10,FALSE)*1)</f>
        <v/>
      </c>
      <c r="AF3951" s="72">
        <f>VLOOKUP(Table1[[#This Row],[sheet]],Prg!$A$7:$J$31,5,FALSE)</f>
        <v>0</v>
      </c>
      <c r="AG3951" s="72">
        <f>ROW()</f>
        <v>3951</v>
      </c>
    </row>
    <row r="3952" spans="24:33" hidden="1" x14ac:dyDescent="0.3">
      <c r="X3952" s="66">
        <v>22</v>
      </c>
      <c r="Y3952" s="66" t="s">
        <v>501</v>
      </c>
      <c r="Z3952" s="66" t="s">
        <v>23</v>
      </c>
      <c r="AA3952" s="66" t="str">
        <f>IF(OR(VLOOKUP(Table1[[#This Row],[sheet]],Prg!$A$7:$F$31,6,FALSE)=Prg!$O$2,VLOOKUP(Table1[[#This Row],[sheet]],Prg!$A$7:$F$31,6,FALSE)=Prg!$O$3),"Yes","No")</f>
        <v>No</v>
      </c>
      <c r="AB3952" s="66" t="s">
        <v>2</v>
      </c>
      <c r="AC3952" s="72">
        <v>20</v>
      </c>
      <c r="AD3952" s="66">
        <f ca="1">IF(ISERROR(VLOOKUP(Table1[[#This Row],[item]],INDIRECT("'"&amp;Table1[[#This Row],[sheet]]&amp;"'!$A$8:$T$42"),Table1[[#This Row],[r]],FALSE)),"",VLOOKUP(Table1[[#This Row],[item]],INDIRECT("'"&amp;Table1[[#This Row],[sheet]]&amp;"'!$A$8:$T$42"),Table1[[#This Row],[r]],FALSE))</f>
        <v>0</v>
      </c>
      <c r="AE3952" s="72" t="str">
        <f>IF(VLOOKUP(Table1[[#This Row],[sheet]],Prg!$A$7:$J$31,10,FALSE)="","",VLOOKUP(Table1[[#This Row],[sheet]],Prg!$A$7:$J$31,10,FALSE)*1)</f>
        <v/>
      </c>
      <c r="AF3952" s="72">
        <f>VLOOKUP(Table1[[#This Row],[sheet]],Prg!$A$7:$J$31,5,FALSE)</f>
        <v>0</v>
      </c>
      <c r="AG3952" s="72">
        <f>ROW()</f>
        <v>3952</v>
      </c>
    </row>
    <row r="3953" spans="24:33" hidden="1" x14ac:dyDescent="0.3">
      <c r="X3953" s="66">
        <v>22</v>
      </c>
      <c r="Y3953" s="66" t="s">
        <v>502</v>
      </c>
      <c r="Z3953" s="66" t="s">
        <v>467</v>
      </c>
      <c r="AA3953" s="66" t="str">
        <f>IF(OR(VLOOKUP(Table1[[#This Row],[sheet]],Prg!$A$7:$F$31,6,FALSE)=Prg!$O$2,VLOOKUP(Table1[[#This Row],[sheet]],Prg!$A$7:$F$31,6,FALSE)=Prg!$O$3),"Yes","No")</f>
        <v>No</v>
      </c>
      <c r="AB3953" s="66" t="s">
        <v>2</v>
      </c>
      <c r="AC3953" s="72">
        <v>20</v>
      </c>
      <c r="AD3953" s="66">
        <f ca="1">IF(ISERROR(VLOOKUP(Table1[[#This Row],[item]],INDIRECT("'"&amp;Table1[[#This Row],[sheet]]&amp;"'!$A$8:$T$42"),Table1[[#This Row],[r]],FALSE)),"",VLOOKUP(Table1[[#This Row],[item]],INDIRECT("'"&amp;Table1[[#This Row],[sheet]]&amp;"'!$A$8:$T$42"),Table1[[#This Row],[r]],FALSE))</f>
        <v>0</v>
      </c>
      <c r="AE3953" s="72" t="str">
        <f>IF(VLOOKUP(Table1[[#This Row],[sheet]],Prg!$A$7:$J$31,10,FALSE)="","",VLOOKUP(Table1[[#This Row],[sheet]],Prg!$A$7:$J$31,10,FALSE)*1)</f>
        <v/>
      </c>
      <c r="AF3953" s="72">
        <f>VLOOKUP(Table1[[#This Row],[sheet]],Prg!$A$7:$J$31,5,FALSE)</f>
        <v>0</v>
      </c>
      <c r="AG3953" s="72">
        <f>ROW()</f>
        <v>3953</v>
      </c>
    </row>
    <row r="3954" spans="24:33" hidden="1" x14ac:dyDescent="0.3">
      <c r="X3954" s="66">
        <v>22</v>
      </c>
      <c r="Y3954" s="66" t="s">
        <v>473</v>
      </c>
      <c r="Z3954" s="66" t="s">
        <v>1</v>
      </c>
      <c r="AA3954" s="66" t="str">
        <f>IF(OR(VLOOKUP(Table1[[#This Row],[sheet]],Prg!$A$7:$F$31,6,FALSE)=Prg!$O$2,VLOOKUP(Table1[[#This Row],[sheet]],Prg!$A$7:$F$31,6,FALSE)=Prg!$O$3),"Yes","No")</f>
        <v>No</v>
      </c>
      <c r="AB3954" s="66" t="s">
        <v>2</v>
      </c>
      <c r="AC3954" s="72">
        <v>20</v>
      </c>
      <c r="AD3954" s="66">
        <f ca="1">IF(ISERROR(VLOOKUP(Table1[[#This Row],[item]],INDIRECT("'"&amp;Table1[[#This Row],[sheet]]&amp;"'!$A$8:$T$42"),Table1[[#This Row],[r]],FALSE)),"",VLOOKUP(Table1[[#This Row],[item]],INDIRECT("'"&amp;Table1[[#This Row],[sheet]]&amp;"'!$A$8:$T$42"),Table1[[#This Row],[r]],FALSE))</f>
        <v>0</v>
      </c>
      <c r="AE3954" s="72" t="str">
        <f>IF(VLOOKUP(Table1[[#This Row],[sheet]],Prg!$A$7:$J$31,10,FALSE)="","",VLOOKUP(Table1[[#This Row],[sheet]],Prg!$A$7:$J$31,10,FALSE)*1)</f>
        <v/>
      </c>
      <c r="AF3954" s="72">
        <f>VLOOKUP(Table1[[#This Row],[sheet]],Prg!$A$7:$J$31,5,FALSE)</f>
        <v>0</v>
      </c>
      <c r="AG3954" s="72">
        <f>ROW()</f>
        <v>3954</v>
      </c>
    </row>
    <row r="3955" spans="24:33" hidden="1" x14ac:dyDescent="0.3">
      <c r="X3955" s="66">
        <v>22</v>
      </c>
      <c r="Y3955" s="66" t="s">
        <v>474</v>
      </c>
      <c r="Z3955" s="66" t="s">
        <v>24</v>
      </c>
      <c r="AA3955" s="66" t="str">
        <f>IF(OR(VLOOKUP(Table1[[#This Row],[sheet]],Prg!$A$7:$F$31,6,FALSE)=Prg!$O$2,VLOOKUP(Table1[[#This Row],[sheet]],Prg!$A$7:$F$31,6,FALSE)=Prg!$O$3),"Yes","No")</f>
        <v>No</v>
      </c>
      <c r="AB3955" s="66" t="s">
        <v>2</v>
      </c>
      <c r="AC3955" s="72">
        <v>20</v>
      </c>
      <c r="AD3955" s="66">
        <f ca="1">IF(ISERROR(VLOOKUP(Table1[[#This Row],[item]],INDIRECT("'"&amp;Table1[[#This Row],[sheet]]&amp;"'!$A$8:$T$42"),Table1[[#This Row],[r]],FALSE)),"",VLOOKUP(Table1[[#This Row],[item]],INDIRECT("'"&amp;Table1[[#This Row],[sheet]]&amp;"'!$A$8:$T$42"),Table1[[#This Row],[r]],FALSE))</f>
        <v>0</v>
      </c>
      <c r="AE3955" s="72" t="str">
        <f>IF(VLOOKUP(Table1[[#This Row],[sheet]],Prg!$A$7:$J$31,10,FALSE)="","",VLOOKUP(Table1[[#This Row],[sheet]],Prg!$A$7:$J$31,10,FALSE)*1)</f>
        <v/>
      </c>
      <c r="AF3955" s="72">
        <f>VLOOKUP(Table1[[#This Row],[sheet]],Prg!$A$7:$J$31,5,FALSE)</f>
        <v>0</v>
      </c>
      <c r="AG3955" s="72">
        <f>ROW()</f>
        <v>3955</v>
      </c>
    </row>
    <row r="3956" spans="24:33" hidden="1" x14ac:dyDescent="0.3">
      <c r="X3956" s="66">
        <v>22</v>
      </c>
      <c r="Y3956" s="66" t="s">
        <v>477</v>
      </c>
      <c r="Z3956" s="66" t="s">
        <v>25</v>
      </c>
      <c r="AA3956" s="66" t="str">
        <f>IF(OR(VLOOKUP(Table1[[#This Row],[sheet]],Prg!$A$7:$F$31,6,FALSE)=Prg!$O$2,VLOOKUP(Table1[[#This Row],[sheet]],Prg!$A$7:$F$31,6,FALSE)=Prg!$O$3),"Yes","No")</f>
        <v>No</v>
      </c>
      <c r="AB3956" s="66" t="s">
        <v>2</v>
      </c>
      <c r="AC3956" s="72">
        <v>20</v>
      </c>
      <c r="AD3956" s="66">
        <f ca="1">IF(ISERROR(VLOOKUP(Table1[[#This Row],[item]],INDIRECT("'"&amp;Table1[[#This Row],[sheet]]&amp;"'!$A$8:$T$42"),Table1[[#This Row],[r]],FALSE)),"",VLOOKUP(Table1[[#This Row],[item]],INDIRECT("'"&amp;Table1[[#This Row],[sheet]]&amp;"'!$A$8:$T$42"),Table1[[#This Row],[r]],FALSE))</f>
        <v>0</v>
      </c>
      <c r="AE3956" s="72" t="str">
        <f>IF(VLOOKUP(Table1[[#This Row],[sheet]],Prg!$A$7:$J$31,10,FALSE)="","",VLOOKUP(Table1[[#This Row],[sheet]],Prg!$A$7:$J$31,10,FALSE)*1)</f>
        <v/>
      </c>
      <c r="AF3956" s="72">
        <f>VLOOKUP(Table1[[#This Row],[sheet]],Prg!$A$7:$J$31,5,FALSE)</f>
        <v>0</v>
      </c>
      <c r="AG3956" s="72">
        <f>ROW()</f>
        <v>3956</v>
      </c>
    </row>
    <row r="3957" spans="24:33" hidden="1" x14ac:dyDescent="0.3">
      <c r="X3957" s="66">
        <v>22</v>
      </c>
      <c r="Y3957" s="66" t="s">
        <v>478</v>
      </c>
      <c r="Z3957" s="66" t="s">
        <v>26</v>
      </c>
      <c r="AA3957" s="66" t="str">
        <f>IF(OR(VLOOKUP(Table1[[#This Row],[sheet]],Prg!$A$7:$F$31,6,FALSE)=Prg!$O$2,VLOOKUP(Table1[[#This Row],[sheet]],Prg!$A$7:$F$31,6,FALSE)=Prg!$O$3),"Yes","No")</f>
        <v>No</v>
      </c>
      <c r="AB3957" s="66" t="s">
        <v>2</v>
      </c>
      <c r="AC3957" s="72">
        <v>20</v>
      </c>
      <c r="AD3957" s="66">
        <f ca="1">IF(ISERROR(VLOOKUP(Table1[[#This Row],[item]],INDIRECT("'"&amp;Table1[[#This Row],[sheet]]&amp;"'!$A$8:$T$42"),Table1[[#This Row],[r]],FALSE)),"",VLOOKUP(Table1[[#This Row],[item]],INDIRECT("'"&amp;Table1[[#This Row],[sheet]]&amp;"'!$A$8:$T$42"),Table1[[#This Row],[r]],FALSE))</f>
        <v>0</v>
      </c>
      <c r="AE3957" s="72" t="str">
        <f>IF(VLOOKUP(Table1[[#This Row],[sheet]],Prg!$A$7:$J$31,10,FALSE)="","",VLOOKUP(Table1[[#This Row],[sheet]],Prg!$A$7:$J$31,10,FALSE)*1)</f>
        <v/>
      </c>
      <c r="AF3957" s="72">
        <f>VLOOKUP(Table1[[#This Row],[sheet]],Prg!$A$7:$J$31,5,FALSE)</f>
        <v>0</v>
      </c>
      <c r="AG3957" s="72">
        <f>ROW()</f>
        <v>3957</v>
      </c>
    </row>
    <row r="3958" spans="24:33" hidden="1" x14ac:dyDescent="0.3">
      <c r="X3958" s="66">
        <v>22</v>
      </c>
      <c r="Y3958" s="66" t="s">
        <v>479</v>
      </c>
      <c r="Z3958" s="66" t="s">
        <v>27</v>
      </c>
      <c r="AA3958" s="66" t="str">
        <f>IF(OR(VLOOKUP(Table1[[#This Row],[sheet]],Prg!$A$7:$F$31,6,FALSE)=Prg!$O$2,VLOOKUP(Table1[[#This Row],[sheet]],Prg!$A$7:$F$31,6,FALSE)=Prg!$O$3),"Yes","No")</f>
        <v>No</v>
      </c>
      <c r="AB3958" s="66" t="s">
        <v>2</v>
      </c>
      <c r="AC3958" s="72">
        <v>20</v>
      </c>
      <c r="AD3958" s="66">
        <f ca="1">IF(ISERROR(VLOOKUP(Table1[[#This Row],[item]],INDIRECT("'"&amp;Table1[[#This Row],[sheet]]&amp;"'!$A$8:$T$42"),Table1[[#This Row],[r]],FALSE)),"",VLOOKUP(Table1[[#This Row],[item]],INDIRECT("'"&amp;Table1[[#This Row],[sheet]]&amp;"'!$A$8:$T$42"),Table1[[#This Row],[r]],FALSE))</f>
        <v>0</v>
      </c>
      <c r="AE3958" s="72" t="str">
        <f>IF(VLOOKUP(Table1[[#This Row],[sheet]],Prg!$A$7:$J$31,10,FALSE)="","",VLOOKUP(Table1[[#This Row],[sheet]],Prg!$A$7:$J$31,10,FALSE)*1)</f>
        <v/>
      </c>
      <c r="AF3958" s="72">
        <f>VLOOKUP(Table1[[#This Row],[sheet]],Prg!$A$7:$J$31,5,FALSE)</f>
        <v>0</v>
      </c>
      <c r="AG3958" s="72">
        <f>ROW()</f>
        <v>3958</v>
      </c>
    </row>
    <row r="3959" spans="24:33" hidden="1" x14ac:dyDescent="0.3">
      <c r="X3959" s="66">
        <v>22</v>
      </c>
      <c r="Y3959" s="66" t="s">
        <v>475</v>
      </c>
      <c r="Z3959" s="66" t="s">
        <v>28</v>
      </c>
      <c r="AA3959" s="66" t="str">
        <f>IF(OR(VLOOKUP(Table1[[#This Row],[sheet]],Prg!$A$7:$F$31,6,FALSE)=Prg!$O$2,VLOOKUP(Table1[[#This Row],[sheet]],Prg!$A$7:$F$31,6,FALSE)=Prg!$O$3),"Yes","No")</f>
        <v>No</v>
      </c>
      <c r="AB3959" s="66" t="s">
        <v>2</v>
      </c>
      <c r="AC3959" s="72">
        <v>20</v>
      </c>
      <c r="AD3959" s="66">
        <f ca="1">IF(ISERROR(VLOOKUP(Table1[[#This Row],[item]],INDIRECT("'"&amp;Table1[[#This Row],[sheet]]&amp;"'!$A$8:$T$42"),Table1[[#This Row],[r]],FALSE)),"",VLOOKUP(Table1[[#This Row],[item]],INDIRECT("'"&amp;Table1[[#This Row],[sheet]]&amp;"'!$A$8:$T$42"),Table1[[#This Row],[r]],FALSE))</f>
        <v>0</v>
      </c>
      <c r="AE3959" s="72" t="str">
        <f>IF(VLOOKUP(Table1[[#This Row],[sheet]],Prg!$A$7:$J$31,10,FALSE)="","",VLOOKUP(Table1[[#This Row],[sheet]],Prg!$A$7:$J$31,10,FALSE)*1)</f>
        <v/>
      </c>
      <c r="AF3959" s="72">
        <f>VLOOKUP(Table1[[#This Row],[sheet]],Prg!$A$7:$J$31,5,FALSE)</f>
        <v>0</v>
      </c>
      <c r="AG3959" s="72">
        <f>ROW()</f>
        <v>3959</v>
      </c>
    </row>
    <row r="3960" spans="24:33" hidden="1" x14ac:dyDescent="0.3">
      <c r="X3960" s="66">
        <v>22</v>
      </c>
      <c r="Y3960" s="66" t="s">
        <v>480</v>
      </c>
      <c r="Z3960" s="66" t="s">
        <v>29</v>
      </c>
      <c r="AA3960" s="66" t="str">
        <f>IF(OR(VLOOKUP(Table1[[#This Row],[sheet]],Prg!$A$7:$F$31,6,FALSE)=Prg!$O$2,VLOOKUP(Table1[[#This Row],[sheet]],Prg!$A$7:$F$31,6,FALSE)=Prg!$O$3),"Yes","No")</f>
        <v>No</v>
      </c>
      <c r="AB3960" s="66" t="s">
        <v>2</v>
      </c>
      <c r="AC3960" s="72">
        <v>20</v>
      </c>
      <c r="AD3960" s="66">
        <f ca="1">IF(ISERROR(VLOOKUP(Table1[[#This Row],[item]],INDIRECT("'"&amp;Table1[[#This Row],[sheet]]&amp;"'!$A$8:$T$42"),Table1[[#This Row],[r]],FALSE)),"",VLOOKUP(Table1[[#This Row],[item]],INDIRECT("'"&amp;Table1[[#This Row],[sheet]]&amp;"'!$A$8:$T$42"),Table1[[#This Row],[r]],FALSE))</f>
        <v>0</v>
      </c>
      <c r="AE3960" s="72" t="str">
        <f>IF(VLOOKUP(Table1[[#This Row],[sheet]],Prg!$A$7:$J$31,10,FALSE)="","",VLOOKUP(Table1[[#This Row],[sheet]],Prg!$A$7:$J$31,10,FALSE)*1)</f>
        <v/>
      </c>
      <c r="AF3960" s="72">
        <f>VLOOKUP(Table1[[#This Row],[sheet]],Prg!$A$7:$J$31,5,FALSE)</f>
        <v>0</v>
      </c>
      <c r="AG3960" s="72">
        <f>ROW()</f>
        <v>3960</v>
      </c>
    </row>
    <row r="3961" spans="24:33" hidden="1" x14ac:dyDescent="0.3">
      <c r="X3961" s="66">
        <v>22</v>
      </c>
      <c r="Y3961" s="66" t="s">
        <v>481</v>
      </c>
      <c r="Z3961" s="66" t="s">
        <v>30</v>
      </c>
      <c r="AA3961" s="66" t="str">
        <f>IF(OR(VLOOKUP(Table1[[#This Row],[sheet]],Prg!$A$7:$F$31,6,FALSE)=Prg!$O$2,VLOOKUP(Table1[[#This Row],[sheet]],Prg!$A$7:$F$31,6,FALSE)=Prg!$O$3),"Yes","No")</f>
        <v>No</v>
      </c>
      <c r="AB3961" s="66" t="s">
        <v>2</v>
      </c>
      <c r="AC3961" s="72">
        <v>20</v>
      </c>
      <c r="AD3961" s="66">
        <f ca="1">IF(ISERROR(VLOOKUP(Table1[[#This Row],[item]],INDIRECT("'"&amp;Table1[[#This Row],[sheet]]&amp;"'!$A$8:$T$42"),Table1[[#This Row],[r]],FALSE)),"",VLOOKUP(Table1[[#This Row],[item]],INDIRECT("'"&amp;Table1[[#This Row],[sheet]]&amp;"'!$A$8:$T$42"),Table1[[#This Row],[r]],FALSE))</f>
        <v>0</v>
      </c>
      <c r="AE3961" s="72" t="str">
        <f>IF(VLOOKUP(Table1[[#This Row],[sheet]],Prg!$A$7:$J$31,10,FALSE)="","",VLOOKUP(Table1[[#This Row],[sheet]],Prg!$A$7:$J$31,10,FALSE)*1)</f>
        <v/>
      </c>
      <c r="AF3961" s="72">
        <f>VLOOKUP(Table1[[#This Row],[sheet]],Prg!$A$7:$J$31,5,FALSE)</f>
        <v>0</v>
      </c>
      <c r="AG3961" s="72">
        <f>ROW()</f>
        <v>3961</v>
      </c>
    </row>
    <row r="3962" spans="24:33" hidden="1" x14ac:dyDescent="0.3">
      <c r="X3962" s="66">
        <v>22</v>
      </c>
      <c r="Y3962" s="66" t="s">
        <v>482</v>
      </c>
      <c r="Z3962" s="66" t="s">
        <v>27</v>
      </c>
      <c r="AA3962" s="66" t="str">
        <f>IF(OR(VLOOKUP(Table1[[#This Row],[sheet]],Prg!$A$7:$F$31,6,FALSE)=Prg!$O$2,VLOOKUP(Table1[[#This Row],[sheet]],Prg!$A$7:$F$31,6,FALSE)=Prg!$O$3),"Yes","No")</f>
        <v>No</v>
      </c>
      <c r="AB3962" s="66" t="s">
        <v>2</v>
      </c>
      <c r="AC3962" s="72">
        <v>20</v>
      </c>
      <c r="AD3962" s="66">
        <f ca="1">IF(ISERROR(VLOOKUP(Table1[[#This Row],[item]],INDIRECT("'"&amp;Table1[[#This Row],[sheet]]&amp;"'!$A$8:$T$42"),Table1[[#This Row],[r]],FALSE)),"",VLOOKUP(Table1[[#This Row],[item]],INDIRECT("'"&amp;Table1[[#This Row],[sheet]]&amp;"'!$A$8:$T$42"),Table1[[#This Row],[r]],FALSE))</f>
        <v>0</v>
      </c>
      <c r="AE3962" s="72" t="str">
        <f>IF(VLOOKUP(Table1[[#This Row],[sheet]],Prg!$A$7:$J$31,10,FALSE)="","",VLOOKUP(Table1[[#This Row],[sheet]],Prg!$A$7:$J$31,10,FALSE)*1)</f>
        <v/>
      </c>
      <c r="AF3962" s="72">
        <f>VLOOKUP(Table1[[#This Row],[sheet]],Prg!$A$7:$J$31,5,FALSE)</f>
        <v>0</v>
      </c>
      <c r="AG3962" s="72">
        <f>ROW()</f>
        <v>3962</v>
      </c>
    </row>
    <row r="3963" spans="24:33" hidden="1" x14ac:dyDescent="0.3">
      <c r="X3963" s="66">
        <v>22</v>
      </c>
      <c r="Y3963" s="66" t="s">
        <v>476</v>
      </c>
      <c r="Z3963" s="66" t="s">
        <v>469</v>
      </c>
      <c r="AA3963" s="66" t="str">
        <f>IF(OR(VLOOKUP(Table1[[#This Row],[sheet]],Prg!$A$7:$F$31,6,FALSE)=Prg!$O$2,VLOOKUP(Table1[[#This Row],[sheet]],Prg!$A$7:$F$31,6,FALSE)=Prg!$O$3),"Yes","No")</f>
        <v>No</v>
      </c>
      <c r="AB3963" s="66" t="s">
        <v>2</v>
      </c>
      <c r="AC3963" s="72">
        <v>20</v>
      </c>
      <c r="AD3963" s="66">
        <f ca="1">IF(ISERROR(VLOOKUP(Table1[[#This Row],[item]],INDIRECT("'"&amp;Table1[[#This Row],[sheet]]&amp;"'!$A$8:$T$42"),Table1[[#This Row],[r]],FALSE)),"",VLOOKUP(Table1[[#This Row],[item]],INDIRECT("'"&amp;Table1[[#This Row],[sheet]]&amp;"'!$A$8:$T$42"),Table1[[#This Row],[r]],FALSE))</f>
        <v>0</v>
      </c>
      <c r="AE3963" s="72" t="str">
        <f>IF(VLOOKUP(Table1[[#This Row],[sheet]],Prg!$A$7:$J$31,10,FALSE)="","",VLOOKUP(Table1[[#This Row],[sheet]],Prg!$A$7:$J$31,10,FALSE)*1)</f>
        <v/>
      </c>
      <c r="AF3963" s="72">
        <f>VLOOKUP(Table1[[#This Row],[sheet]],Prg!$A$7:$J$31,5,FALSE)</f>
        <v>0</v>
      </c>
      <c r="AG3963" s="72">
        <f>ROW()</f>
        <v>3963</v>
      </c>
    </row>
    <row r="3964" spans="24:33" hidden="1" x14ac:dyDescent="0.3">
      <c r="X3964" s="66">
        <v>22</v>
      </c>
      <c r="Y3964" s="66" t="s">
        <v>483</v>
      </c>
      <c r="Z3964" s="66" t="s">
        <v>470</v>
      </c>
      <c r="AA3964" s="66" t="str">
        <f>IF(OR(VLOOKUP(Table1[[#This Row],[sheet]],Prg!$A$7:$F$31,6,FALSE)=Prg!$O$2,VLOOKUP(Table1[[#This Row],[sheet]],Prg!$A$7:$F$31,6,FALSE)=Prg!$O$3),"Yes","No")</f>
        <v>No</v>
      </c>
      <c r="AB3964" s="66" t="s">
        <v>2</v>
      </c>
      <c r="AC3964" s="72">
        <v>20</v>
      </c>
      <c r="AD3964" s="66">
        <f ca="1">IF(ISERROR(VLOOKUP(Table1[[#This Row],[item]],INDIRECT("'"&amp;Table1[[#This Row],[sheet]]&amp;"'!$A$8:$T$42"),Table1[[#This Row],[r]],FALSE)),"",VLOOKUP(Table1[[#This Row],[item]],INDIRECT("'"&amp;Table1[[#This Row],[sheet]]&amp;"'!$A$8:$T$42"),Table1[[#This Row],[r]],FALSE))</f>
        <v>0</v>
      </c>
      <c r="AE3964" s="72" t="str">
        <f>IF(VLOOKUP(Table1[[#This Row],[sheet]],Prg!$A$7:$J$31,10,FALSE)="","",VLOOKUP(Table1[[#This Row],[sheet]],Prg!$A$7:$J$31,10,FALSE)*1)</f>
        <v/>
      </c>
      <c r="AF3964" s="72">
        <f>VLOOKUP(Table1[[#This Row],[sheet]],Prg!$A$7:$J$31,5,FALSE)</f>
        <v>0</v>
      </c>
      <c r="AG3964" s="72">
        <f>ROW()</f>
        <v>3964</v>
      </c>
    </row>
    <row r="3965" spans="24:33" hidden="1" x14ac:dyDescent="0.3">
      <c r="X3965" s="66">
        <v>22</v>
      </c>
      <c r="Y3965" s="66" t="s">
        <v>484</v>
      </c>
      <c r="Z3965" s="66" t="s">
        <v>471</v>
      </c>
      <c r="AA3965" s="66" t="str">
        <f>IF(OR(VLOOKUP(Table1[[#This Row],[sheet]],Prg!$A$7:$F$31,6,FALSE)=Prg!$O$2,VLOOKUP(Table1[[#This Row],[sheet]],Prg!$A$7:$F$31,6,FALSE)=Prg!$O$3),"Yes","No")</f>
        <v>No</v>
      </c>
      <c r="AB3965" s="66" t="s">
        <v>2</v>
      </c>
      <c r="AC3965" s="72">
        <v>20</v>
      </c>
      <c r="AD3965" s="66">
        <f ca="1">IF(ISERROR(VLOOKUP(Table1[[#This Row],[item]],INDIRECT("'"&amp;Table1[[#This Row],[sheet]]&amp;"'!$A$8:$T$42"),Table1[[#This Row],[r]],FALSE)),"",VLOOKUP(Table1[[#This Row],[item]],INDIRECT("'"&amp;Table1[[#This Row],[sheet]]&amp;"'!$A$8:$T$42"),Table1[[#This Row],[r]],FALSE))</f>
        <v>0</v>
      </c>
      <c r="AE3965" s="72" t="str">
        <f>IF(VLOOKUP(Table1[[#This Row],[sheet]],Prg!$A$7:$J$31,10,FALSE)="","",VLOOKUP(Table1[[#This Row],[sheet]],Prg!$A$7:$J$31,10,FALSE)*1)</f>
        <v/>
      </c>
      <c r="AF3965" s="72">
        <f>VLOOKUP(Table1[[#This Row],[sheet]],Prg!$A$7:$J$31,5,FALSE)</f>
        <v>0</v>
      </c>
      <c r="AG3965" s="72">
        <f>ROW()</f>
        <v>3965</v>
      </c>
    </row>
    <row r="3966" spans="24:33" hidden="1" x14ac:dyDescent="0.3">
      <c r="X3966" s="66">
        <v>22</v>
      </c>
      <c r="Y3966" s="66" t="s">
        <v>485</v>
      </c>
      <c r="Z3966" s="66" t="s">
        <v>472</v>
      </c>
      <c r="AA3966" s="66" t="str">
        <f>IF(OR(VLOOKUP(Table1[[#This Row],[sheet]],Prg!$A$7:$F$31,6,FALSE)=Prg!$O$2,VLOOKUP(Table1[[#This Row],[sheet]],Prg!$A$7:$F$31,6,FALSE)=Prg!$O$3),"Yes","No")</f>
        <v>No</v>
      </c>
      <c r="AB3966" s="66" t="s">
        <v>2</v>
      </c>
      <c r="AC3966" s="72">
        <v>20</v>
      </c>
      <c r="AD3966" s="66">
        <f ca="1">IF(ISERROR(VLOOKUP(Table1[[#This Row],[item]],INDIRECT("'"&amp;Table1[[#This Row],[sheet]]&amp;"'!$A$8:$T$42"),Table1[[#This Row],[r]],FALSE)),"",VLOOKUP(Table1[[#This Row],[item]],INDIRECT("'"&amp;Table1[[#This Row],[sheet]]&amp;"'!$A$8:$T$42"),Table1[[#This Row],[r]],FALSE))</f>
        <v>0</v>
      </c>
      <c r="AE3966" s="72" t="str">
        <f>IF(VLOOKUP(Table1[[#This Row],[sheet]],Prg!$A$7:$J$31,10,FALSE)="","",VLOOKUP(Table1[[#This Row],[sheet]],Prg!$A$7:$J$31,10,FALSE)*1)</f>
        <v/>
      </c>
      <c r="AF3966" s="72">
        <f>VLOOKUP(Table1[[#This Row],[sheet]],Prg!$A$7:$J$31,5,FALSE)</f>
        <v>0</v>
      </c>
      <c r="AG3966" s="72">
        <f>ROW()</f>
        <v>3966</v>
      </c>
    </row>
    <row r="3967" spans="24:33" hidden="1" x14ac:dyDescent="0.3">
      <c r="X3967" s="66">
        <v>22</v>
      </c>
      <c r="Y3967" s="66" t="s">
        <v>486</v>
      </c>
      <c r="Z3967" s="66" t="s">
        <v>31</v>
      </c>
      <c r="AA3967" s="66" t="str">
        <f>IF(OR(VLOOKUP(Table1[[#This Row],[sheet]],Prg!$A$7:$F$31,6,FALSE)=Prg!$O$2,VLOOKUP(Table1[[#This Row],[sheet]],Prg!$A$7:$F$31,6,FALSE)=Prg!$O$3),"Yes","No")</f>
        <v>No</v>
      </c>
      <c r="AB3967" s="66" t="s">
        <v>2</v>
      </c>
      <c r="AC3967" s="72">
        <v>20</v>
      </c>
      <c r="AD3967" s="66">
        <f ca="1">IF(ISERROR(VLOOKUP(Table1[[#This Row],[item]],INDIRECT("'"&amp;Table1[[#This Row],[sheet]]&amp;"'!$A$8:$T$42"),Table1[[#This Row],[r]],FALSE)),"",VLOOKUP(Table1[[#This Row],[item]],INDIRECT("'"&amp;Table1[[#This Row],[sheet]]&amp;"'!$A$8:$T$42"),Table1[[#This Row],[r]],FALSE))</f>
        <v>0</v>
      </c>
      <c r="AE3967" s="72" t="str">
        <f>IF(VLOOKUP(Table1[[#This Row],[sheet]],Prg!$A$7:$J$31,10,FALSE)="","",VLOOKUP(Table1[[#This Row],[sheet]],Prg!$A$7:$J$31,10,FALSE)*1)</f>
        <v/>
      </c>
      <c r="AF3967" s="72">
        <f>VLOOKUP(Table1[[#This Row],[sheet]],Prg!$A$7:$J$31,5,FALSE)</f>
        <v>0</v>
      </c>
      <c r="AG3967" s="72">
        <f>ROW()</f>
        <v>3967</v>
      </c>
    </row>
    <row r="3968" spans="24:33" hidden="1" x14ac:dyDescent="0.3">
      <c r="X3968" s="66">
        <v>23</v>
      </c>
      <c r="Y3968" s="70" t="s">
        <v>487</v>
      </c>
      <c r="Z3968" s="70" t="s">
        <v>12</v>
      </c>
      <c r="AA3968" s="70" t="str">
        <f>IF(OR(VLOOKUP(Table1[[#This Row],[sheet]],Prg!$A$7:$F$31,6,FALSE)=Prg!$O$2,VLOOKUP(Table1[[#This Row],[sheet]],Prg!$A$7:$F$31,6,FALSE)=Prg!$O$3),"Yes","No")</f>
        <v>No</v>
      </c>
      <c r="AB3968" s="70">
        <v>2022</v>
      </c>
      <c r="AC3968" s="72">
        <v>15</v>
      </c>
      <c r="AD3968" s="66">
        <f ca="1">IF(ISERROR(VLOOKUP(Table1[[#This Row],[item]],INDIRECT("'"&amp;Table1[[#This Row],[sheet]]&amp;"'!$A$8:$T$42"),Table1[[#This Row],[r]],FALSE)),"",VLOOKUP(Table1[[#This Row],[item]],INDIRECT("'"&amp;Table1[[#This Row],[sheet]]&amp;"'!$A$8:$T$42"),Table1[[#This Row],[r]],FALSE))</f>
        <v>0</v>
      </c>
      <c r="AE3968" s="72" t="str">
        <f>IF(VLOOKUP(Table1[[#This Row],[sheet]],Prg!$A$7:$J$31,10,FALSE)="","",VLOOKUP(Table1[[#This Row],[sheet]],Prg!$A$7:$J$31,10,FALSE)*1)</f>
        <v/>
      </c>
      <c r="AF3968" s="72">
        <f>VLOOKUP(Table1[[#This Row],[sheet]],Prg!$A$7:$J$31,5,FALSE)</f>
        <v>0</v>
      </c>
      <c r="AG3968" s="72">
        <f>ROW()</f>
        <v>3968</v>
      </c>
    </row>
    <row r="3969" spans="24:33" hidden="1" x14ac:dyDescent="0.3">
      <c r="X3969" s="66">
        <v>23</v>
      </c>
      <c r="Y3969" s="66" t="s">
        <v>488</v>
      </c>
      <c r="Z3969" s="66" t="s">
        <v>13</v>
      </c>
      <c r="AA3969" s="66" t="str">
        <f>IF(OR(VLOOKUP(Table1[[#This Row],[sheet]],Prg!$A$7:$F$31,6,FALSE)=Prg!$O$2,VLOOKUP(Table1[[#This Row],[sheet]],Prg!$A$7:$F$31,6,FALSE)=Prg!$O$3),"Yes","No")</f>
        <v>No</v>
      </c>
      <c r="AB3969" s="66">
        <v>2022</v>
      </c>
      <c r="AC3969" s="72">
        <v>15</v>
      </c>
      <c r="AD3969" s="66">
        <f ca="1">IF(ISERROR(VLOOKUP(Table1[[#This Row],[item]],INDIRECT("'"&amp;Table1[[#This Row],[sheet]]&amp;"'!$A$8:$T$42"),Table1[[#This Row],[r]],FALSE)),"",VLOOKUP(Table1[[#This Row],[item]],INDIRECT("'"&amp;Table1[[#This Row],[sheet]]&amp;"'!$A$8:$T$42"),Table1[[#This Row],[r]],FALSE))</f>
        <v>0</v>
      </c>
      <c r="AE3969" s="72" t="str">
        <f>IF(VLOOKUP(Table1[[#This Row],[sheet]],Prg!$A$7:$J$31,10,FALSE)="","",VLOOKUP(Table1[[#This Row],[sheet]],Prg!$A$7:$J$31,10,FALSE)*1)</f>
        <v/>
      </c>
      <c r="AF3969" s="72">
        <f>VLOOKUP(Table1[[#This Row],[sheet]],Prg!$A$7:$J$31,5,FALSE)</f>
        <v>0</v>
      </c>
      <c r="AG3969" s="72">
        <f>ROW()</f>
        <v>3969</v>
      </c>
    </row>
    <row r="3970" spans="24:33" hidden="1" x14ac:dyDescent="0.3">
      <c r="X3970" s="66">
        <v>23</v>
      </c>
      <c r="Y3970" s="66" t="s">
        <v>489</v>
      </c>
      <c r="Z3970" s="66" t="s">
        <v>14</v>
      </c>
      <c r="AA3970" s="66" t="str">
        <f>IF(OR(VLOOKUP(Table1[[#This Row],[sheet]],Prg!$A$7:$F$31,6,FALSE)=Prg!$O$2,VLOOKUP(Table1[[#This Row],[sheet]],Prg!$A$7:$F$31,6,FALSE)=Prg!$O$3),"Yes","No")</f>
        <v>No</v>
      </c>
      <c r="AB3970" s="66">
        <v>2022</v>
      </c>
      <c r="AC3970" s="72">
        <v>15</v>
      </c>
      <c r="AD3970" s="66">
        <f ca="1">IF(ISERROR(VLOOKUP(Table1[[#This Row],[item]],INDIRECT("'"&amp;Table1[[#This Row],[sheet]]&amp;"'!$A$8:$T$42"),Table1[[#This Row],[r]],FALSE)),"",VLOOKUP(Table1[[#This Row],[item]],INDIRECT("'"&amp;Table1[[#This Row],[sheet]]&amp;"'!$A$8:$T$42"),Table1[[#This Row],[r]],FALSE))</f>
        <v>0</v>
      </c>
      <c r="AE3970" s="72" t="str">
        <f>IF(VLOOKUP(Table1[[#This Row],[sheet]],Prg!$A$7:$J$31,10,FALSE)="","",VLOOKUP(Table1[[#This Row],[sheet]],Prg!$A$7:$J$31,10,FALSE)*1)</f>
        <v/>
      </c>
      <c r="AF3970" s="72">
        <f>VLOOKUP(Table1[[#This Row],[sheet]],Prg!$A$7:$J$31,5,FALSE)</f>
        <v>0</v>
      </c>
      <c r="AG3970" s="72">
        <f>ROW()</f>
        <v>3970</v>
      </c>
    </row>
    <row r="3971" spans="24:33" hidden="1" x14ac:dyDescent="0.3">
      <c r="X3971" s="66">
        <v>23</v>
      </c>
      <c r="Y3971" s="66" t="s">
        <v>490</v>
      </c>
      <c r="Z3971" s="66" t="s">
        <v>464</v>
      </c>
      <c r="AA3971" s="66" t="str">
        <f>IF(OR(VLOOKUP(Table1[[#This Row],[sheet]],Prg!$A$7:$F$31,6,FALSE)=Prg!$O$2,VLOOKUP(Table1[[#This Row],[sheet]],Prg!$A$7:$F$31,6,FALSE)=Prg!$O$3),"Yes","No")</f>
        <v>No</v>
      </c>
      <c r="AB3971" s="66">
        <v>2022</v>
      </c>
      <c r="AC3971" s="72">
        <v>15</v>
      </c>
      <c r="AD3971" s="66">
        <f ca="1">IF(ISERROR(VLOOKUP(Table1[[#This Row],[item]],INDIRECT("'"&amp;Table1[[#This Row],[sheet]]&amp;"'!$A$8:$T$42"),Table1[[#This Row],[r]],FALSE)),"",VLOOKUP(Table1[[#This Row],[item]],INDIRECT("'"&amp;Table1[[#This Row],[sheet]]&amp;"'!$A$8:$T$42"),Table1[[#This Row],[r]],FALSE))</f>
        <v>0</v>
      </c>
      <c r="AE3971" s="72" t="str">
        <f>IF(VLOOKUP(Table1[[#This Row],[sheet]],Prg!$A$7:$J$31,10,FALSE)="","",VLOOKUP(Table1[[#This Row],[sheet]],Prg!$A$7:$J$31,10,FALSE)*1)</f>
        <v/>
      </c>
      <c r="AF3971" s="72">
        <f>VLOOKUP(Table1[[#This Row],[sheet]],Prg!$A$7:$J$31,5,FALSE)</f>
        <v>0</v>
      </c>
      <c r="AG3971" s="72">
        <f>ROW()</f>
        <v>3971</v>
      </c>
    </row>
    <row r="3972" spans="24:33" hidden="1" x14ac:dyDescent="0.3">
      <c r="X3972" s="66">
        <v>23</v>
      </c>
      <c r="Y3972" s="66" t="s">
        <v>491</v>
      </c>
      <c r="Z3972" s="66" t="s">
        <v>15</v>
      </c>
      <c r="AA3972" s="66" t="str">
        <f>IF(OR(VLOOKUP(Table1[[#This Row],[sheet]],Prg!$A$7:$F$31,6,FALSE)=Prg!$O$2,VLOOKUP(Table1[[#This Row],[sheet]],Prg!$A$7:$F$31,6,FALSE)=Prg!$O$3),"Yes","No")</f>
        <v>No</v>
      </c>
      <c r="AB3972" s="66">
        <v>2022</v>
      </c>
      <c r="AC3972" s="72">
        <v>15</v>
      </c>
      <c r="AD3972" s="66">
        <f ca="1">IF(ISERROR(VLOOKUP(Table1[[#This Row],[item]],INDIRECT("'"&amp;Table1[[#This Row],[sheet]]&amp;"'!$A$8:$T$42"),Table1[[#This Row],[r]],FALSE)),"",VLOOKUP(Table1[[#This Row],[item]],INDIRECT("'"&amp;Table1[[#This Row],[sheet]]&amp;"'!$A$8:$T$42"),Table1[[#This Row],[r]],FALSE))</f>
        <v>0</v>
      </c>
      <c r="AE3972" s="72" t="str">
        <f>IF(VLOOKUP(Table1[[#This Row],[sheet]],Prg!$A$7:$J$31,10,FALSE)="","",VLOOKUP(Table1[[#This Row],[sheet]],Prg!$A$7:$J$31,10,FALSE)*1)</f>
        <v/>
      </c>
      <c r="AF3972" s="72">
        <f>VLOOKUP(Table1[[#This Row],[sheet]],Prg!$A$7:$J$31,5,FALSE)</f>
        <v>0</v>
      </c>
      <c r="AG3972" s="72">
        <f>ROW()</f>
        <v>3972</v>
      </c>
    </row>
    <row r="3973" spans="24:33" hidden="1" x14ac:dyDescent="0.3">
      <c r="X3973" s="66">
        <v>23</v>
      </c>
      <c r="Y3973" s="66" t="s">
        <v>492</v>
      </c>
      <c r="Z3973" s="66" t="s">
        <v>16</v>
      </c>
      <c r="AA3973" s="66" t="str">
        <f>IF(OR(VLOOKUP(Table1[[#This Row],[sheet]],Prg!$A$7:$F$31,6,FALSE)=Prg!$O$2,VLOOKUP(Table1[[#This Row],[sheet]],Prg!$A$7:$F$31,6,FALSE)=Prg!$O$3),"Yes","No")</f>
        <v>No</v>
      </c>
      <c r="AB3973" s="66">
        <v>2022</v>
      </c>
      <c r="AC3973" s="72">
        <v>15</v>
      </c>
      <c r="AD3973" s="66">
        <f ca="1">IF(ISERROR(VLOOKUP(Table1[[#This Row],[item]],INDIRECT("'"&amp;Table1[[#This Row],[sheet]]&amp;"'!$A$8:$T$42"),Table1[[#This Row],[r]],FALSE)),"",VLOOKUP(Table1[[#This Row],[item]],INDIRECT("'"&amp;Table1[[#This Row],[sheet]]&amp;"'!$A$8:$T$42"),Table1[[#This Row],[r]],FALSE))</f>
        <v>0</v>
      </c>
      <c r="AE3973" s="72" t="str">
        <f>IF(VLOOKUP(Table1[[#This Row],[sheet]],Prg!$A$7:$J$31,10,FALSE)="","",VLOOKUP(Table1[[#This Row],[sheet]],Prg!$A$7:$J$31,10,FALSE)*1)</f>
        <v/>
      </c>
      <c r="AF3973" s="72">
        <f>VLOOKUP(Table1[[#This Row],[sheet]],Prg!$A$7:$J$31,5,FALSE)</f>
        <v>0</v>
      </c>
      <c r="AG3973" s="72">
        <f>ROW()</f>
        <v>3973</v>
      </c>
    </row>
    <row r="3974" spans="24:33" hidden="1" x14ac:dyDescent="0.3">
      <c r="X3974" s="66">
        <v>23</v>
      </c>
      <c r="Y3974" s="66" t="s">
        <v>493</v>
      </c>
      <c r="Z3974" s="66" t="s">
        <v>17</v>
      </c>
      <c r="AA3974" s="66" t="str">
        <f>IF(OR(VLOOKUP(Table1[[#This Row],[sheet]],Prg!$A$7:$F$31,6,FALSE)=Prg!$O$2,VLOOKUP(Table1[[#This Row],[sheet]],Prg!$A$7:$F$31,6,FALSE)=Prg!$O$3),"Yes","No")</f>
        <v>No</v>
      </c>
      <c r="AB3974" s="66">
        <v>2022</v>
      </c>
      <c r="AC3974" s="72">
        <v>15</v>
      </c>
      <c r="AD3974" s="66">
        <f ca="1">IF(ISERROR(VLOOKUP(Table1[[#This Row],[item]],INDIRECT("'"&amp;Table1[[#This Row],[sheet]]&amp;"'!$A$8:$T$42"),Table1[[#This Row],[r]],FALSE)),"",VLOOKUP(Table1[[#This Row],[item]],INDIRECT("'"&amp;Table1[[#This Row],[sheet]]&amp;"'!$A$8:$T$42"),Table1[[#This Row],[r]],FALSE))</f>
        <v>0</v>
      </c>
      <c r="AE3974" s="72" t="str">
        <f>IF(VLOOKUP(Table1[[#This Row],[sheet]],Prg!$A$7:$J$31,10,FALSE)="","",VLOOKUP(Table1[[#This Row],[sheet]],Prg!$A$7:$J$31,10,FALSE)*1)</f>
        <v/>
      </c>
      <c r="AF3974" s="72">
        <f>VLOOKUP(Table1[[#This Row],[sheet]],Prg!$A$7:$J$31,5,FALSE)</f>
        <v>0</v>
      </c>
      <c r="AG3974" s="72">
        <f>ROW()</f>
        <v>3974</v>
      </c>
    </row>
    <row r="3975" spans="24:33" hidden="1" x14ac:dyDescent="0.3">
      <c r="X3975" s="66">
        <v>23</v>
      </c>
      <c r="Y3975" s="66" t="s">
        <v>494</v>
      </c>
      <c r="Z3975" s="66" t="s">
        <v>465</v>
      </c>
      <c r="AA3975" s="66" t="str">
        <f>IF(OR(VLOOKUP(Table1[[#This Row],[sheet]],Prg!$A$7:$F$31,6,FALSE)=Prg!$O$2,VLOOKUP(Table1[[#This Row],[sheet]],Prg!$A$7:$F$31,6,FALSE)=Prg!$O$3),"Yes","No")</f>
        <v>No</v>
      </c>
      <c r="AB3975" s="66">
        <v>2022</v>
      </c>
      <c r="AC3975" s="72">
        <v>15</v>
      </c>
      <c r="AD3975" s="66">
        <f ca="1">IF(ISERROR(VLOOKUP(Table1[[#This Row],[item]],INDIRECT("'"&amp;Table1[[#This Row],[sheet]]&amp;"'!$A$8:$T$42"),Table1[[#This Row],[r]],FALSE)),"",VLOOKUP(Table1[[#This Row],[item]],INDIRECT("'"&amp;Table1[[#This Row],[sheet]]&amp;"'!$A$8:$T$42"),Table1[[#This Row],[r]],FALSE))</f>
        <v>0</v>
      </c>
      <c r="AE3975" s="72" t="str">
        <f>IF(VLOOKUP(Table1[[#This Row],[sheet]],Prg!$A$7:$J$31,10,FALSE)="","",VLOOKUP(Table1[[#This Row],[sheet]],Prg!$A$7:$J$31,10,FALSE)*1)</f>
        <v/>
      </c>
      <c r="AF3975" s="72">
        <f>VLOOKUP(Table1[[#This Row],[sheet]],Prg!$A$7:$J$31,5,FALSE)</f>
        <v>0</v>
      </c>
      <c r="AG3975" s="72">
        <f>ROW()</f>
        <v>3975</v>
      </c>
    </row>
    <row r="3976" spans="24:33" hidden="1" x14ac:dyDescent="0.3">
      <c r="X3976" s="66">
        <v>23</v>
      </c>
      <c r="Y3976" s="66" t="s">
        <v>495</v>
      </c>
      <c r="Z3976" s="66" t="s">
        <v>18</v>
      </c>
      <c r="AA3976" s="66" t="str">
        <f>IF(OR(VLOOKUP(Table1[[#This Row],[sheet]],Prg!$A$7:$F$31,6,FALSE)=Prg!$O$2,VLOOKUP(Table1[[#This Row],[sheet]],Prg!$A$7:$F$31,6,FALSE)=Prg!$O$3),"Yes","No")</f>
        <v>No</v>
      </c>
      <c r="AB3976" s="66">
        <v>2022</v>
      </c>
      <c r="AC3976" s="72">
        <v>15</v>
      </c>
      <c r="AD3976" s="66">
        <f ca="1">IF(ISERROR(VLOOKUP(Table1[[#This Row],[item]],INDIRECT("'"&amp;Table1[[#This Row],[sheet]]&amp;"'!$A$8:$T$42"),Table1[[#This Row],[r]],FALSE)),"",VLOOKUP(Table1[[#This Row],[item]],INDIRECT("'"&amp;Table1[[#This Row],[sheet]]&amp;"'!$A$8:$T$42"),Table1[[#This Row],[r]],FALSE))</f>
        <v>0</v>
      </c>
      <c r="AE3976" s="72" t="str">
        <f>IF(VLOOKUP(Table1[[#This Row],[sheet]],Prg!$A$7:$J$31,10,FALSE)="","",VLOOKUP(Table1[[#This Row],[sheet]],Prg!$A$7:$J$31,10,FALSE)*1)</f>
        <v/>
      </c>
      <c r="AF3976" s="72">
        <f>VLOOKUP(Table1[[#This Row],[sheet]],Prg!$A$7:$J$31,5,FALSE)</f>
        <v>0</v>
      </c>
      <c r="AG3976" s="72">
        <f>ROW()</f>
        <v>3976</v>
      </c>
    </row>
    <row r="3977" spans="24:33" hidden="1" x14ac:dyDescent="0.3">
      <c r="X3977" s="66">
        <v>23</v>
      </c>
      <c r="Y3977" s="66" t="s">
        <v>496</v>
      </c>
      <c r="Z3977" s="66" t="s">
        <v>19</v>
      </c>
      <c r="AA3977" s="66" t="str">
        <f>IF(OR(VLOOKUP(Table1[[#This Row],[sheet]],Prg!$A$7:$F$31,6,FALSE)=Prg!$O$2,VLOOKUP(Table1[[#This Row],[sheet]],Prg!$A$7:$F$31,6,FALSE)=Prg!$O$3),"Yes","No")</f>
        <v>No</v>
      </c>
      <c r="AB3977" s="66">
        <v>2022</v>
      </c>
      <c r="AC3977" s="72">
        <v>15</v>
      </c>
      <c r="AD3977" s="66">
        <f ca="1">IF(ISERROR(VLOOKUP(Table1[[#This Row],[item]],INDIRECT("'"&amp;Table1[[#This Row],[sheet]]&amp;"'!$A$8:$T$42"),Table1[[#This Row],[r]],FALSE)),"",VLOOKUP(Table1[[#This Row],[item]],INDIRECT("'"&amp;Table1[[#This Row],[sheet]]&amp;"'!$A$8:$T$42"),Table1[[#This Row],[r]],FALSE))</f>
        <v>0</v>
      </c>
      <c r="AE3977" s="72" t="str">
        <f>IF(VLOOKUP(Table1[[#This Row],[sheet]],Prg!$A$7:$J$31,10,FALSE)="","",VLOOKUP(Table1[[#This Row],[sheet]],Prg!$A$7:$J$31,10,FALSE)*1)</f>
        <v/>
      </c>
      <c r="AF3977" s="72">
        <f>VLOOKUP(Table1[[#This Row],[sheet]],Prg!$A$7:$J$31,5,FALSE)</f>
        <v>0</v>
      </c>
      <c r="AG3977" s="72">
        <f>ROW()</f>
        <v>3977</v>
      </c>
    </row>
    <row r="3978" spans="24:33" hidden="1" x14ac:dyDescent="0.3">
      <c r="X3978" s="66">
        <v>23</v>
      </c>
      <c r="Y3978" s="66" t="s">
        <v>497</v>
      </c>
      <c r="Z3978" s="66" t="s">
        <v>20</v>
      </c>
      <c r="AA3978" s="66" t="str">
        <f>IF(OR(VLOOKUP(Table1[[#This Row],[sheet]],Prg!$A$7:$F$31,6,FALSE)=Prg!$O$2,VLOOKUP(Table1[[#This Row],[sheet]],Prg!$A$7:$F$31,6,FALSE)=Prg!$O$3),"Yes","No")</f>
        <v>No</v>
      </c>
      <c r="AB3978" s="66">
        <v>2022</v>
      </c>
      <c r="AC3978" s="72">
        <v>15</v>
      </c>
      <c r="AD3978" s="66">
        <f ca="1">IF(ISERROR(VLOOKUP(Table1[[#This Row],[item]],INDIRECT("'"&amp;Table1[[#This Row],[sheet]]&amp;"'!$A$8:$T$42"),Table1[[#This Row],[r]],FALSE)),"",VLOOKUP(Table1[[#This Row],[item]],INDIRECT("'"&amp;Table1[[#This Row],[sheet]]&amp;"'!$A$8:$T$42"),Table1[[#This Row],[r]],FALSE))</f>
        <v>0</v>
      </c>
      <c r="AE3978" s="72" t="str">
        <f>IF(VLOOKUP(Table1[[#This Row],[sheet]],Prg!$A$7:$J$31,10,FALSE)="","",VLOOKUP(Table1[[#This Row],[sheet]],Prg!$A$7:$J$31,10,FALSE)*1)</f>
        <v/>
      </c>
      <c r="AF3978" s="72">
        <f>VLOOKUP(Table1[[#This Row],[sheet]],Prg!$A$7:$J$31,5,FALSE)</f>
        <v>0</v>
      </c>
      <c r="AG3978" s="72">
        <f>ROW()</f>
        <v>3978</v>
      </c>
    </row>
    <row r="3979" spans="24:33" hidden="1" x14ac:dyDescent="0.3">
      <c r="X3979" s="66">
        <v>23</v>
      </c>
      <c r="Y3979" s="66" t="s">
        <v>498</v>
      </c>
      <c r="Z3979" s="66" t="s">
        <v>466</v>
      </c>
      <c r="AA3979" s="66" t="str">
        <f>IF(OR(VLOOKUP(Table1[[#This Row],[sheet]],Prg!$A$7:$F$31,6,FALSE)=Prg!$O$2,VLOOKUP(Table1[[#This Row],[sheet]],Prg!$A$7:$F$31,6,FALSE)=Prg!$O$3),"Yes","No")</f>
        <v>No</v>
      </c>
      <c r="AB3979" s="66">
        <v>2022</v>
      </c>
      <c r="AC3979" s="72">
        <v>15</v>
      </c>
      <c r="AD3979" s="66">
        <f ca="1">IF(ISERROR(VLOOKUP(Table1[[#This Row],[item]],INDIRECT("'"&amp;Table1[[#This Row],[sheet]]&amp;"'!$A$8:$T$42"),Table1[[#This Row],[r]],FALSE)),"",VLOOKUP(Table1[[#This Row],[item]],INDIRECT("'"&amp;Table1[[#This Row],[sheet]]&amp;"'!$A$8:$T$42"),Table1[[#This Row],[r]],FALSE))</f>
        <v>0</v>
      </c>
      <c r="AE3979" s="72" t="str">
        <f>IF(VLOOKUP(Table1[[#This Row],[sheet]],Prg!$A$7:$J$31,10,FALSE)="","",VLOOKUP(Table1[[#This Row],[sheet]],Prg!$A$7:$J$31,10,FALSE)*1)</f>
        <v/>
      </c>
      <c r="AF3979" s="72">
        <f>VLOOKUP(Table1[[#This Row],[sheet]],Prg!$A$7:$J$31,5,FALSE)</f>
        <v>0</v>
      </c>
      <c r="AG3979" s="72">
        <f>ROW()</f>
        <v>3979</v>
      </c>
    </row>
    <row r="3980" spans="24:33" hidden="1" x14ac:dyDescent="0.3">
      <c r="X3980" s="66">
        <v>23</v>
      </c>
      <c r="Y3980" s="66" t="s">
        <v>499</v>
      </c>
      <c r="Z3980" s="66" t="s">
        <v>21</v>
      </c>
      <c r="AA3980" s="66" t="str">
        <f>IF(OR(VLOOKUP(Table1[[#This Row],[sheet]],Prg!$A$7:$F$31,6,FALSE)=Prg!$O$2,VLOOKUP(Table1[[#This Row],[sheet]],Prg!$A$7:$F$31,6,FALSE)=Prg!$O$3),"Yes","No")</f>
        <v>No</v>
      </c>
      <c r="AB3980" s="66">
        <v>2022</v>
      </c>
      <c r="AC3980" s="72">
        <v>15</v>
      </c>
      <c r="AD3980" s="66">
        <f ca="1">IF(ISERROR(VLOOKUP(Table1[[#This Row],[item]],INDIRECT("'"&amp;Table1[[#This Row],[sheet]]&amp;"'!$A$8:$T$42"),Table1[[#This Row],[r]],FALSE)),"",VLOOKUP(Table1[[#This Row],[item]],INDIRECT("'"&amp;Table1[[#This Row],[sheet]]&amp;"'!$A$8:$T$42"),Table1[[#This Row],[r]],FALSE))</f>
        <v>0</v>
      </c>
      <c r="AE3980" s="72" t="str">
        <f>IF(VLOOKUP(Table1[[#This Row],[sheet]],Prg!$A$7:$J$31,10,FALSE)="","",VLOOKUP(Table1[[#This Row],[sheet]],Prg!$A$7:$J$31,10,FALSE)*1)</f>
        <v/>
      </c>
      <c r="AF3980" s="72">
        <f>VLOOKUP(Table1[[#This Row],[sheet]],Prg!$A$7:$J$31,5,FALSE)</f>
        <v>0</v>
      </c>
      <c r="AG3980" s="72">
        <f>ROW()</f>
        <v>3980</v>
      </c>
    </row>
    <row r="3981" spans="24:33" hidden="1" x14ac:dyDescent="0.3">
      <c r="X3981" s="66">
        <v>23</v>
      </c>
      <c r="Y3981" s="66" t="s">
        <v>500</v>
      </c>
      <c r="Z3981" s="66" t="s">
        <v>22</v>
      </c>
      <c r="AA3981" s="66" t="str">
        <f>IF(OR(VLOOKUP(Table1[[#This Row],[sheet]],Prg!$A$7:$F$31,6,FALSE)=Prg!$O$2,VLOOKUP(Table1[[#This Row],[sheet]],Prg!$A$7:$F$31,6,FALSE)=Prg!$O$3),"Yes","No")</f>
        <v>No</v>
      </c>
      <c r="AB3981" s="66">
        <v>2022</v>
      </c>
      <c r="AC3981" s="72">
        <v>15</v>
      </c>
      <c r="AD3981" s="66">
        <f ca="1">IF(ISERROR(VLOOKUP(Table1[[#This Row],[item]],INDIRECT("'"&amp;Table1[[#This Row],[sheet]]&amp;"'!$A$8:$T$42"),Table1[[#This Row],[r]],FALSE)),"",VLOOKUP(Table1[[#This Row],[item]],INDIRECT("'"&amp;Table1[[#This Row],[sheet]]&amp;"'!$A$8:$T$42"),Table1[[#This Row],[r]],FALSE))</f>
        <v>0</v>
      </c>
      <c r="AE3981" s="72" t="str">
        <f>IF(VLOOKUP(Table1[[#This Row],[sheet]],Prg!$A$7:$J$31,10,FALSE)="","",VLOOKUP(Table1[[#This Row],[sheet]],Prg!$A$7:$J$31,10,FALSE)*1)</f>
        <v/>
      </c>
      <c r="AF3981" s="72">
        <f>VLOOKUP(Table1[[#This Row],[sheet]],Prg!$A$7:$J$31,5,FALSE)</f>
        <v>0</v>
      </c>
      <c r="AG3981" s="72">
        <f>ROW()</f>
        <v>3981</v>
      </c>
    </row>
    <row r="3982" spans="24:33" hidden="1" x14ac:dyDescent="0.3">
      <c r="X3982" s="66">
        <v>23</v>
      </c>
      <c r="Y3982" s="66" t="s">
        <v>501</v>
      </c>
      <c r="Z3982" s="66" t="s">
        <v>23</v>
      </c>
      <c r="AA3982" s="66" t="str">
        <f>IF(OR(VLOOKUP(Table1[[#This Row],[sheet]],Prg!$A$7:$F$31,6,FALSE)=Prg!$O$2,VLOOKUP(Table1[[#This Row],[sheet]],Prg!$A$7:$F$31,6,FALSE)=Prg!$O$3),"Yes","No")</f>
        <v>No</v>
      </c>
      <c r="AB3982" s="66">
        <v>2022</v>
      </c>
      <c r="AC3982" s="72">
        <v>15</v>
      </c>
      <c r="AD3982" s="66">
        <f ca="1">IF(ISERROR(VLOOKUP(Table1[[#This Row],[item]],INDIRECT("'"&amp;Table1[[#This Row],[sheet]]&amp;"'!$A$8:$T$42"),Table1[[#This Row],[r]],FALSE)),"",VLOOKUP(Table1[[#This Row],[item]],INDIRECT("'"&amp;Table1[[#This Row],[sheet]]&amp;"'!$A$8:$T$42"),Table1[[#This Row],[r]],FALSE))</f>
        <v>0</v>
      </c>
      <c r="AE3982" s="72" t="str">
        <f>IF(VLOOKUP(Table1[[#This Row],[sheet]],Prg!$A$7:$J$31,10,FALSE)="","",VLOOKUP(Table1[[#This Row],[sheet]],Prg!$A$7:$J$31,10,FALSE)*1)</f>
        <v/>
      </c>
      <c r="AF3982" s="72">
        <f>VLOOKUP(Table1[[#This Row],[sheet]],Prg!$A$7:$J$31,5,FALSE)</f>
        <v>0</v>
      </c>
      <c r="AG3982" s="72">
        <f>ROW()</f>
        <v>3982</v>
      </c>
    </row>
    <row r="3983" spans="24:33" hidden="1" x14ac:dyDescent="0.3">
      <c r="X3983" s="66">
        <v>23</v>
      </c>
      <c r="Y3983" s="66" t="s">
        <v>502</v>
      </c>
      <c r="Z3983" s="66" t="s">
        <v>467</v>
      </c>
      <c r="AA3983" s="66" t="str">
        <f>IF(OR(VLOOKUP(Table1[[#This Row],[sheet]],Prg!$A$7:$F$31,6,FALSE)=Prg!$O$2,VLOOKUP(Table1[[#This Row],[sheet]],Prg!$A$7:$F$31,6,FALSE)=Prg!$O$3),"Yes","No")</f>
        <v>No</v>
      </c>
      <c r="AB3983" s="66">
        <v>2022</v>
      </c>
      <c r="AC3983" s="72">
        <v>15</v>
      </c>
      <c r="AD3983" s="66">
        <f ca="1">IF(ISERROR(VLOOKUP(Table1[[#This Row],[item]],INDIRECT("'"&amp;Table1[[#This Row],[sheet]]&amp;"'!$A$8:$T$42"),Table1[[#This Row],[r]],FALSE)),"",VLOOKUP(Table1[[#This Row],[item]],INDIRECT("'"&amp;Table1[[#This Row],[sheet]]&amp;"'!$A$8:$T$42"),Table1[[#This Row],[r]],FALSE))</f>
        <v>0</v>
      </c>
      <c r="AE3983" s="72" t="str">
        <f>IF(VLOOKUP(Table1[[#This Row],[sheet]],Prg!$A$7:$J$31,10,FALSE)="","",VLOOKUP(Table1[[#This Row],[sheet]],Prg!$A$7:$J$31,10,FALSE)*1)</f>
        <v/>
      </c>
      <c r="AF3983" s="72">
        <f>VLOOKUP(Table1[[#This Row],[sheet]],Prg!$A$7:$J$31,5,FALSE)</f>
        <v>0</v>
      </c>
      <c r="AG3983" s="72">
        <f>ROW()</f>
        <v>3983</v>
      </c>
    </row>
    <row r="3984" spans="24:33" hidden="1" x14ac:dyDescent="0.3">
      <c r="X3984" s="66">
        <v>23</v>
      </c>
      <c r="Y3984" s="66" t="s">
        <v>473</v>
      </c>
      <c r="Z3984" s="66" t="s">
        <v>1</v>
      </c>
      <c r="AA3984" s="66" t="str">
        <f>IF(OR(VLOOKUP(Table1[[#This Row],[sheet]],Prg!$A$7:$F$31,6,FALSE)=Prg!$O$2,VLOOKUP(Table1[[#This Row],[sheet]],Prg!$A$7:$F$31,6,FALSE)=Prg!$O$3),"Yes","No")</f>
        <v>No</v>
      </c>
      <c r="AB3984" s="66">
        <v>2022</v>
      </c>
      <c r="AC3984" s="72">
        <v>15</v>
      </c>
      <c r="AD3984" s="66">
        <f ca="1">IF(ISERROR(VLOOKUP(Table1[[#This Row],[item]],INDIRECT("'"&amp;Table1[[#This Row],[sheet]]&amp;"'!$A$8:$T$42"),Table1[[#This Row],[r]],FALSE)),"",VLOOKUP(Table1[[#This Row],[item]],INDIRECT("'"&amp;Table1[[#This Row],[sheet]]&amp;"'!$A$8:$T$42"),Table1[[#This Row],[r]],FALSE))</f>
        <v>0</v>
      </c>
      <c r="AE3984" s="72" t="str">
        <f>IF(VLOOKUP(Table1[[#This Row],[sheet]],Prg!$A$7:$J$31,10,FALSE)="","",VLOOKUP(Table1[[#This Row],[sheet]],Prg!$A$7:$J$31,10,FALSE)*1)</f>
        <v/>
      </c>
      <c r="AF3984" s="72">
        <f>VLOOKUP(Table1[[#This Row],[sheet]],Prg!$A$7:$J$31,5,FALSE)</f>
        <v>0</v>
      </c>
      <c r="AG3984" s="72">
        <f>ROW()</f>
        <v>3984</v>
      </c>
    </row>
    <row r="3985" spans="24:33" hidden="1" x14ac:dyDescent="0.3">
      <c r="X3985" s="66">
        <v>23</v>
      </c>
      <c r="Y3985" s="66" t="s">
        <v>474</v>
      </c>
      <c r="Z3985" s="66" t="s">
        <v>24</v>
      </c>
      <c r="AA3985" s="66" t="str">
        <f>IF(OR(VLOOKUP(Table1[[#This Row],[sheet]],Prg!$A$7:$F$31,6,FALSE)=Prg!$O$2,VLOOKUP(Table1[[#This Row],[sheet]],Prg!$A$7:$F$31,6,FALSE)=Prg!$O$3),"Yes","No")</f>
        <v>No</v>
      </c>
      <c r="AB3985" s="66">
        <v>2022</v>
      </c>
      <c r="AC3985" s="72">
        <v>15</v>
      </c>
      <c r="AD3985" s="66">
        <f ca="1">IF(ISERROR(VLOOKUP(Table1[[#This Row],[item]],INDIRECT("'"&amp;Table1[[#This Row],[sheet]]&amp;"'!$A$8:$T$42"),Table1[[#This Row],[r]],FALSE)),"",VLOOKUP(Table1[[#This Row],[item]],INDIRECT("'"&amp;Table1[[#This Row],[sheet]]&amp;"'!$A$8:$T$42"),Table1[[#This Row],[r]],FALSE))</f>
        <v>0</v>
      </c>
      <c r="AE3985" s="72" t="str">
        <f>IF(VLOOKUP(Table1[[#This Row],[sheet]],Prg!$A$7:$J$31,10,FALSE)="","",VLOOKUP(Table1[[#This Row],[sheet]],Prg!$A$7:$J$31,10,FALSE)*1)</f>
        <v/>
      </c>
      <c r="AF3985" s="72">
        <f>VLOOKUP(Table1[[#This Row],[sheet]],Prg!$A$7:$J$31,5,FALSE)</f>
        <v>0</v>
      </c>
      <c r="AG3985" s="72">
        <f>ROW()</f>
        <v>3985</v>
      </c>
    </row>
    <row r="3986" spans="24:33" hidden="1" x14ac:dyDescent="0.3">
      <c r="X3986" s="66">
        <v>23</v>
      </c>
      <c r="Y3986" s="66" t="s">
        <v>477</v>
      </c>
      <c r="Z3986" s="66" t="s">
        <v>25</v>
      </c>
      <c r="AA3986" s="66" t="str">
        <f>IF(OR(VLOOKUP(Table1[[#This Row],[sheet]],Prg!$A$7:$F$31,6,FALSE)=Prg!$O$2,VLOOKUP(Table1[[#This Row],[sheet]],Prg!$A$7:$F$31,6,FALSE)=Prg!$O$3),"Yes","No")</f>
        <v>No</v>
      </c>
      <c r="AB3986" s="66">
        <v>2022</v>
      </c>
      <c r="AC3986" s="72">
        <v>15</v>
      </c>
      <c r="AD3986" s="66">
        <f ca="1">IF(ISERROR(VLOOKUP(Table1[[#This Row],[item]],INDIRECT("'"&amp;Table1[[#This Row],[sheet]]&amp;"'!$A$8:$T$42"),Table1[[#This Row],[r]],FALSE)),"",VLOOKUP(Table1[[#This Row],[item]],INDIRECT("'"&amp;Table1[[#This Row],[sheet]]&amp;"'!$A$8:$T$42"),Table1[[#This Row],[r]],FALSE))</f>
        <v>0</v>
      </c>
      <c r="AE3986" s="72" t="str">
        <f>IF(VLOOKUP(Table1[[#This Row],[sheet]],Prg!$A$7:$J$31,10,FALSE)="","",VLOOKUP(Table1[[#This Row],[sheet]],Prg!$A$7:$J$31,10,FALSE)*1)</f>
        <v/>
      </c>
      <c r="AF3986" s="72">
        <f>VLOOKUP(Table1[[#This Row],[sheet]],Prg!$A$7:$J$31,5,FALSE)</f>
        <v>0</v>
      </c>
      <c r="AG3986" s="72">
        <f>ROW()</f>
        <v>3986</v>
      </c>
    </row>
    <row r="3987" spans="24:33" hidden="1" x14ac:dyDescent="0.3">
      <c r="X3987" s="66">
        <v>23</v>
      </c>
      <c r="Y3987" s="66" t="s">
        <v>478</v>
      </c>
      <c r="Z3987" s="66" t="s">
        <v>26</v>
      </c>
      <c r="AA3987" s="66" t="str">
        <f>IF(OR(VLOOKUP(Table1[[#This Row],[sheet]],Prg!$A$7:$F$31,6,FALSE)=Prg!$O$2,VLOOKUP(Table1[[#This Row],[sheet]],Prg!$A$7:$F$31,6,FALSE)=Prg!$O$3),"Yes","No")</f>
        <v>No</v>
      </c>
      <c r="AB3987" s="66">
        <v>2022</v>
      </c>
      <c r="AC3987" s="72">
        <v>15</v>
      </c>
      <c r="AD3987" s="66">
        <f ca="1">IF(ISERROR(VLOOKUP(Table1[[#This Row],[item]],INDIRECT("'"&amp;Table1[[#This Row],[sheet]]&amp;"'!$A$8:$T$42"),Table1[[#This Row],[r]],FALSE)),"",VLOOKUP(Table1[[#This Row],[item]],INDIRECT("'"&amp;Table1[[#This Row],[sheet]]&amp;"'!$A$8:$T$42"),Table1[[#This Row],[r]],FALSE))</f>
        <v>0</v>
      </c>
      <c r="AE3987" s="72" t="str">
        <f>IF(VLOOKUP(Table1[[#This Row],[sheet]],Prg!$A$7:$J$31,10,FALSE)="","",VLOOKUP(Table1[[#This Row],[sheet]],Prg!$A$7:$J$31,10,FALSE)*1)</f>
        <v/>
      </c>
      <c r="AF3987" s="72">
        <f>VLOOKUP(Table1[[#This Row],[sheet]],Prg!$A$7:$J$31,5,FALSE)</f>
        <v>0</v>
      </c>
      <c r="AG3987" s="72">
        <f>ROW()</f>
        <v>3987</v>
      </c>
    </row>
    <row r="3988" spans="24:33" hidden="1" x14ac:dyDescent="0.3">
      <c r="X3988" s="66">
        <v>23</v>
      </c>
      <c r="Y3988" s="66" t="s">
        <v>479</v>
      </c>
      <c r="Z3988" s="66" t="s">
        <v>27</v>
      </c>
      <c r="AA3988" s="66" t="str">
        <f>IF(OR(VLOOKUP(Table1[[#This Row],[sheet]],Prg!$A$7:$F$31,6,FALSE)=Prg!$O$2,VLOOKUP(Table1[[#This Row],[sheet]],Prg!$A$7:$F$31,6,FALSE)=Prg!$O$3),"Yes","No")</f>
        <v>No</v>
      </c>
      <c r="AB3988" s="66">
        <v>2022</v>
      </c>
      <c r="AC3988" s="72">
        <v>15</v>
      </c>
      <c r="AD3988" s="66">
        <f ca="1">IF(ISERROR(VLOOKUP(Table1[[#This Row],[item]],INDIRECT("'"&amp;Table1[[#This Row],[sheet]]&amp;"'!$A$8:$T$42"),Table1[[#This Row],[r]],FALSE)),"",VLOOKUP(Table1[[#This Row],[item]],INDIRECT("'"&amp;Table1[[#This Row],[sheet]]&amp;"'!$A$8:$T$42"),Table1[[#This Row],[r]],FALSE))</f>
        <v>0</v>
      </c>
      <c r="AE3988" s="72" t="str">
        <f>IF(VLOOKUP(Table1[[#This Row],[sheet]],Prg!$A$7:$J$31,10,FALSE)="","",VLOOKUP(Table1[[#This Row],[sheet]],Prg!$A$7:$J$31,10,FALSE)*1)</f>
        <v/>
      </c>
      <c r="AF3988" s="72">
        <f>VLOOKUP(Table1[[#This Row],[sheet]],Prg!$A$7:$J$31,5,FALSE)</f>
        <v>0</v>
      </c>
      <c r="AG3988" s="72">
        <f>ROW()</f>
        <v>3988</v>
      </c>
    </row>
    <row r="3989" spans="24:33" hidden="1" x14ac:dyDescent="0.3">
      <c r="X3989" s="66">
        <v>23</v>
      </c>
      <c r="Y3989" s="66" t="s">
        <v>475</v>
      </c>
      <c r="Z3989" s="66" t="s">
        <v>28</v>
      </c>
      <c r="AA3989" s="66" t="str">
        <f>IF(OR(VLOOKUP(Table1[[#This Row],[sheet]],Prg!$A$7:$F$31,6,FALSE)=Prg!$O$2,VLOOKUP(Table1[[#This Row],[sheet]],Prg!$A$7:$F$31,6,FALSE)=Prg!$O$3),"Yes","No")</f>
        <v>No</v>
      </c>
      <c r="AB3989" s="66">
        <v>2022</v>
      </c>
      <c r="AC3989" s="72">
        <v>15</v>
      </c>
      <c r="AD3989" s="66">
        <f ca="1">IF(ISERROR(VLOOKUP(Table1[[#This Row],[item]],INDIRECT("'"&amp;Table1[[#This Row],[sheet]]&amp;"'!$A$8:$T$42"),Table1[[#This Row],[r]],FALSE)),"",VLOOKUP(Table1[[#This Row],[item]],INDIRECT("'"&amp;Table1[[#This Row],[sheet]]&amp;"'!$A$8:$T$42"),Table1[[#This Row],[r]],FALSE))</f>
        <v>0</v>
      </c>
      <c r="AE3989" s="72" t="str">
        <f>IF(VLOOKUP(Table1[[#This Row],[sheet]],Prg!$A$7:$J$31,10,FALSE)="","",VLOOKUP(Table1[[#This Row],[sheet]],Prg!$A$7:$J$31,10,FALSE)*1)</f>
        <v/>
      </c>
      <c r="AF3989" s="72">
        <f>VLOOKUP(Table1[[#This Row],[sheet]],Prg!$A$7:$J$31,5,FALSE)</f>
        <v>0</v>
      </c>
      <c r="AG3989" s="72">
        <f>ROW()</f>
        <v>3989</v>
      </c>
    </row>
    <row r="3990" spans="24:33" hidden="1" x14ac:dyDescent="0.3">
      <c r="X3990" s="66">
        <v>23</v>
      </c>
      <c r="Y3990" s="66" t="s">
        <v>480</v>
      </c>
      <c r="Z3990" s="66" t="s">
        <v>29</v>
      </c>
      <c r="AA3990" s="66" t="str">
        <f>IF(OR(VLOOKUP(Table1[[#This Row],[sheet]],Prg!$A$7:$F$31,6,FALSE)=Prg!$O$2,VLOOKUP(Table1[[#This Row],[sheet]],Prg!$A$7:$F$31,6,FALSE)=Prg!$O$3),"Yes","No")</f>
        <v>No</v>
      </c>
      <c r="AB3990" s="66">
        <v>2022</v>
      </c>
      <c r="AC3990" s="72">
        <v>15</v>
      </c>
      <c r="AD3990" s="66">
        <f ca="1">IF(ISERROR(VLOOKUP(Table1[[#This Row],[item]],INDIRECT("'"&amp;Table1[[#This Row],[sheet]]&amp;"'!$A$8:$T$42"),Table1[[#This Row],[r]],FALSE)),"",VLOOKUP(Table1[[#This Row],[item]],INDIRECT("'"&amp;Table1[[#This Row],[sheet]]&amp;"'!$A$8:$T$42"),Table1[[#This Row],[r]],FALSE))</f>
        <v>0</v>
      </c>
      <c r="AE3990" s="72" t="str">
        <f>IF(VLOOKUP(Table1[[#This Row],[sheet]],Prg!$A$7:$J$31,10,FALSE)="","",VLOOKUP(Table1[[#This Row],[sheet]],Prg!$A$7:$J$31,10,FALSE)*1)</f>
        <v/>
      </c>
      <c r="AF3990" s="72">
        <f>VLOOKUP(Table1[[#This Row],[sheet]],Prg!$A$7:$J$31,5,FALSE)</f>
        <v>0</v>
      </c>
      <c r="AG3990" s="72">
        <f>ROW()</f>
        <v>3990</v>
      </c>
    </row>
    <row r="3991" spans="24:33" hidden="1" x14ac:dyDescent="0.3">
      <c r="X3991" s="66">
        <v>23</v>
      </c>
      <c r="Y3991" s="66" t="s">
        <v>481</v>
      </c>
      <c r="Z3991" s="66" t="s">
        <v>30</v>
      </c>
      <c r="AA3991" s="66" t="str">
        <f>IF(OR(VLOOKUP(Table1[[#This Row],[sheet]],Prg!$A$7:$F$31,6,FALSE)=Prg!$O$2,VLOOKUP(Table1[[#This Row],[sheet]],Prg!$A$7:$F$31,6,FALSE)=Prg!$O$3),"Yes","No")</f>
        <v>No</v>
      </c>
      <c r="AB3991" s="66">
        <v>2022</v>
      </c>
      <c r="AC3991" s="72">
        <v>15</v>
      </c>
      <c r="AD3991" s="66">
        <f ca="1">IF(ISERROR(VLOOKUP(Table1[[#This Row],[item]],INDIRECT("'"&amp;Table1[[#This Row],[sheet]]&amp;"'!$A$8:$T$42"),Table1[[#This Row],[r]],FALSE)),"",VLOOKUP(Table1[[#This Row],[item]],INDIRECT("'"&amp;Table1[[#This Row],[sheet]]&amp;"'!$A$8:$T$42"),Table1[[#This Row],[r]],FALSE))</f>
        <v>0</v>
      </c>
      <c r="AE3991" s="72" t="str">
        <f>IF(VLOOKUP(Table1[[#This Row],[sheet]],Prg!$A$7:$J$31,10,FALSE)="","",VLOOKUP(Table1[[#This Row],[sheet]],Prg!$A$7:$J$31,10,FALSE)*1)</f>
        <v/>
      </c>
      <c r="AF3991" s="72">
        <f>VLOOKUP(Table1[[#This Row],[sheet]],Prg!$A$7:$J$31,5,FALSE)</f>
        <v>0</v>
      </c>
      <c r="AG3991" s="72">
        <f>ROW()</f>
        <v>3991</v>
      </c>
    </row>
    <row r="3992" spans="24:33" hidden="1" x14ac:dyDescent="0.3">
      <c r="X3992" s="66">
        <v>23</v>
      </c>
      <c r="Y3992" s="66" t="s">
        <v>482</v>
      </c>
      <c r="Z3992" s="66" t="s">
        <v>27</v>
      </c>
      <c r="AA3992" s="66" t="str">
        <f>IF(OR(VLOOKUP(Table1[[#This Row],[sheet]],Prg!$A$7:$F$31,6,FALSE)=Prg!$O$2,VLOOKUP(Table1[[#This Row],[sheet]],Prg!$A$7:$F$31,6,FALSE)=Prg!$O$3),"Yes","No")</f>
        <v>No</v>
      </c>
      <c r="AB3992" s="66">
        <v>2022</v>
      </c>
      <c r="AC3992" s="72">
        <v>15</v>
      </c>
      <c r="AD3992" s="66">
        <f ca="1">IF(ISERROR(VLOOKUP(Table1[[#This Row],[item]],INDIRECT("'"&amp;Table1[[#This Row],[sheet]]&amp;"'!$A$8:$T$42"),Table1[[#This Row],[r]],FALSE)),"",VLOOKUP(Table1[[#This Row],[item]],INDIRECT("'"&amp;Table1[[#This Row],[sheet]]&amp;"'!$A$8:$T$42"),Table1[[#This Row],[r]],FALSE))</f>
        <v>0</v>
      </c>
      <c r="AE3992" s="72" t="str">
        <f>IF(VLOOKUP(Table1[[#This Row],[sheet]],Prg!$A$7:$J$31,10,FALSE)="","",VLOOKUP(Table1[[#This Row],[sheet]],Prg!$A$7:$J$31,10,FALSE)*1)</f>
        <v/>
      </c>
      <c r="AF3992" s="72">
        <f>VLOOKUP(Table1[[#This Row],[sheet]],Prg!$A$7:$J$31,5,FALSE)</f>
        <v>0</v>
      </c>
      <c r="AG3992" s="72">
        <f>ROW()</f>
        <v>3992</v>
      </c>
    </row>
    <row r="3993" spans="24:33" hidden="1" x14ac:dyDescent="0.3">
      <c r="X3993" s="66">
        <v>23</v>
      </c>
      <c r="Y3993" s="66" t="s">
        <v>476</v>
      </c>
      <c r="Z3993" s="66" t="s">
        <v>469</v>
      </c>
      <c r="AA3993" s="66" t="str">
        <f>IF(OR(VLOOKUP(Table1[[#This Row],[sheet]],Prg!$A$7:$F$31,6,FALSE)=Prg!$O$2,VLOOKUP(Table1[[#This Row],[sheet]],Prg!$A$7:$F$31,6,FALSE)=Prg!$O$3),"Yes","No")</f>
        <v>No</v>
      </c>
      <c r="AB3993" s="66">
        <v>2022</v>
      </c>
      <c r="AC3993" s="72">
        <v>15</v>
      </c>
      <c r="AD3993" s="66">
        <f ca="1">IF(ISERROR(VLOOKUP(Table1[[#This Row],[item]],INDIRECT("'"&amp;Table1[[#This Row],[sheet]]&amp;"'!$A$8:$T$42"),Table1[[#This Row],[r]],FALSE)),"",VLOOKUP(Table1[[#This Row],[item]],INDIRECT("'"&amp;Table1[[#This Row],[sheet]]&amp;"'!$A$8:$T$42"),Table1[[#This Row],[r]],FALSE))</f>
        <v>0</v>
      </c>
      <c r="AE3993" s="72" t="str">
        <f>IF(VLOOKUP(Table1[[#This Row],[sheet]],Prg!$A$7:$J$31,10,FALSE)="","",VLOOKUP(Table1[[#This Row],[sheet]],Prg!$A$7:$J$31,10,FALSE)*1)</f>
        <v/>
      </c>
      <c r="AF3993" s="72">
        <f>VLOOKUP(Table1[[#This Row],[sheet]],Prg!$A$7:$J$31,5,FALSE)</f>
        <v>0</v>
      </c>
      <c r="AG3993" s="72">
        <f>ROW()</f>
        <v>3993</v>
      </c>
    </row>
    <row r="3994" spans="24:33" hidden="1" x14ac:dyDescent="0.3">
      <c r="X3994" s="66">
        <v>23</v>
      </c>
      <c r="Y3994" s="66" t="s">
        <v>483</v>
      </c>
      <c r="Z3994" s="66" t="s">
        <v>470</v>
      </c>
      <c r="AA3994" s="66" t="str">
        <f>IF(OR(VLOOKUP(Table1[[#This Row],[sheet]],Prg!$A$7:$F$31,6,FALSE)=Prg!$O$2,VLOOKUP(Table1[[#This Row],[sheet]],Prg!$A$7:$F$31,6,FALSE)=Prg!$O$3),"Yes","No")</f>
        <v>No</v>
      </c>
      <c r="AB3994" s="66">
        <v>2022</v>
      </c>
      <c r="AC3994" s="72">
        <v>15</v>
      </c>
      <c r="AD3994" s="66">
        <f ca="1">IF(ISERROR(VLOOKUP(Table1[[#This Row],[item]],INDIRECT("'"&amp;Table1[[#This Row],[sheet]]&amp;"'!$A$8:$T$42"),Table1[[#This Row],[r]],FALSE)),"",VLOOKUP(Table1[[#This Row],[item]],INDIRECT("'"&amp;Table1[[#This Row],[sheet]]&amp;"'!$A$8:$T$42"),Table1[[#This Row],[r]],FALSE))</f>
        <v>0</v>
      </c>
      <c r="AE3994" s="72" t="str">
        <f>IF(VLOOKUP(Table1[[#This Row],[sheet]],Prg!$A$7:$J$31,10,FALSE)="","",VLOOKUP(Table1[[#This Row],[sheet]],Prg!$A$7:$J$31,10,FALSE)*1)</f>
        <v/>
      </c>
      <c r="AF3994" s="72">
        <f>VLOOKUP(Table1[[#This Row],[sheet]],Prg!$A$7:$J$31,5,FALSE)</f>
        <v>0</v>
      </c>
      <c r="AG3994" s="72">
        <f>ROW()</f>
        <v>3994</v>
      </c>
    </row>
    <row r="3995" spans="24:33" hidden="1" x14ac:dyDescent="0.3">
      <c r="X3995" s="66">
        <v>23</v>
      </c>
      <c r="Y3995" s="66" t="s">
        <v>484</v>
      </c>
      <c r="Z3995" s="66" t="s">
        <v>471</v>
      </c>
      <c r="AA3995" s="66" t="str">
        <f>IF(OR(VLOOKUP(Table1[[#This Row],[sheet]],Prg!$A$7:$F$31,6,FALSE)=Prg!$O$2,VLOOKUP(Table1[[#This Row],[sheet]],Prg!$A$7:$F$31,6,FALSE)=Prg!$O$3),"Yes","No")</f>
        <v>No</v>
      </c>
      <c r="AB3995" s="66">
        <v>2022</v>
      </c>
      <c r="AC3995" s="72">
        <v>15</v>
      </c>
      <c r="AD3995" s="66">
        <f ca="1">IF(ISERROR(VLOOKUP(Table1[[#This Row],[item]],INDIRECT("'"&amp;Table1[[#This Row],[sheet]]&amp;"'!$A$8:$T$42"),Table1[[#This Row],[r]],FALSE)),"",VLOOKUP(Table1[[#This Row],[item]],INDIRECT("'"&amp;Table1[[#This Row],[sheet]]&amp;"'!$A$8:$T$42"),Table1[[#This Row],[r]],FALSE))</f>
        <v>0</v>
      </c>
      <c r="AE3995" s="72" t="str">
        <f>IF(VLOOKUP(Table1[[#This Row],[sheet]],Prg!$A$7:$J$31,10,FALSE)="","",VLOOKUP(Table1[[#This Row],[sheet]],Prg!$A$7:$J$31,10,FALSE)*1)</f>
        <v/>
      </c>
      <c r="AF3995" s="72">
        <f>VLOOKUP(Table1[[#This Row],[sheet]],Prg!$A$7:$J$31,5,FALSE)</f>
        <v>0</v>
      </c>
      <c r="AG3995" s="72">
        <f>ROW()</f>
        <v>3995</v>
      </c>
    </row>
    <row r="3996" spans="24:33" hidden="1" x14ac:dyDescent="0.3">
      <c r="X3996" s="66">
        <v>23</v>
      </c>
      <c r="Y3996" s="66" t="s">
        <v>485</v>
      </c>
      <c r="Z3996" s="66" t="s">
        <v>472</v>
      </c>
      <c r="AA3996" s="66" t="str">
        <f>IF(OR(VLOOKUP(Table1[[#This Row],[sheet]],Prg!$A$7:$F$31,6,FALSE)=Prg!$O$2,VLOOKUP(Table1[[#This Row],[sheet]],Prg!$A$7:$F$31,6,FALSE)=Prg!$O$3),"Yes","No")</f>
        <v>No</v>
      </c>
      <c r="AB3996" s="66">
        <v>2022</v>
      </c>
      <c r="AC3996" s="72">
        <v>15</v>
      </c>
      <c r="AD3996" s="66">
        <f ca="1">IF(ISERROR(VLOOKUP(Table1[[#This Row],[item]],INDIRECT("'"&amp;Table1[[#This Row],[sheet]]&amp;"'!$A$8:$T$42"),Table1[[#This Row],[r]],FALSE)),"",VLOOKUP(Table1[[#This Row],[item]],INDIRECT("'"&amp;Table1[[#This Row],[sheet]]&amp;"'!$A$8:$T$42"),Table1[[#This Row],[r]],FALSE))</f>
        <v>0</v>
      </c>
      <c r="AE3996" s="72" t="str">
        <f>IF(VLOOKUP(Table1[[#This Row],[sheet]],Prg!$A$7:$J$31,10,FALSE)="","",VLOOKUP(Table1[[#This Row],[sheet]],Prg!$A$7:$J$31,10,FALSE)*1)</f>
        <v/>
      </c>
      <c r="AF3996" s="72">
        <f>VLOOKUP(Table1[[#This Row],[sheet]],Prg!$A$7:$J$31,5,FALSE)</f>
        <v>0</v>
      </c>
      <c r="AG3996" s="72">
        <f>ROW()</f>
        <v>3996</v>
      </c>
    </row>
    <row r="3997" spans="24:33" hidden="1" x14ac:dyDescent="0.3">
      <c r="X3997" s="66">
        <v>23</v>
      </c>
      <c r="Y3997" s="66" t="s">
        <v>486</v>
      </c>
      <c r="Z3997" s="66" t="s">
        <v>31</v>
      </c>
      <c r="AA3997" s="66" t="str">
        <f>IF(OR(VLOOKUP(Table1[[#This Row],[sheet]],Prg!$A$7:$F$31,6,FALSE)=Prg!$O$2,VLOOKUP(Table1[[#This Row],[sheet]],Prg!$A$7:$F$31,6,FALSE)=Prg!$O$3),"Yes","No")</f>
        <v>No</v>
      </c>
      <c r="AB3997" s="66">
        <v>2022</v>
      </c>
      <c r="AC3997" s="72">
        <v>15</v>
      </c>
      <c r="AD3997" s="66">
        <f ca="1">IF(ISERROR(VLOOKUP(Table1[[#This Row],[item]],INDIRECT("'"&amp;Table1[[#This Row],[sheet]]&amp;"'!$A$8:$T$42"),Table1[[#This Row],[r]],FALSE)),"",VLOOKUP(Table1[[#This Row],[item]],INDIRECT("'"&amp;Table1[[#This Row],[sheet]]&amp;"'!$A$8:$T$42"),Table1[[#This Row],[r]],FALSE))</f>
        <v>0</v>
      </c>
      <c r="AE3997" s="72" t="str">
        <f>IF(VLOOKUP(Table1[[#This Row],[sheet]],Prg!$A$7:$J$31,10,FALSE)="","",VLOOKUP(Table1[[#This Row],[sheet]],Prg!$A$7:$J$31,10,FALSE)*1)</f>
        <v/>
      </c>
      <c r="AF3997" s="72">
        <f>VLOOKUP(Table1[[#This Row],[sheet]],Prg!$A$7:$J$31,5,FALSE)</f>
        <v>0</v>
      </c>
      <c r="AG3997" s="72">
        <f>ROW()</f>
        <v>3997</v>
      </c>
    </row>
    <row r="3998" spans="24:33" hidden="1" x14ac:dyDescent="0.3">
      <c r="X3998" s="66">
        <v>23</v>
      </c>
      <c r="Y3998" s="70" t="s">
        <v>487</v>
      </c>
      <c r="Z3998" s="70" t="s">
        <v>12</v>
      </c>
      <c r="AA3998" s="70" t="str">
        <f>IF(OR(VLOOKUP(Table1[[#This Row],[sheet]],Prg!$A$7:$F$31,6,FALSE)=Prg!$O$2,VLOOKUP(Table1[[#This Row],[sheet]],Prg!$A$7:$F$31,6,FALSE)=Prg!$O$3),"Yes","No")</f>
        <v>No</v>
      </c>
      <c r="AB3998" s="70">
        <v>2023</v>
      </c>
      <c r="AC3998" s="72">
        <v>16</v>
      </c>
      <c r="AD3998" s="66">
        <f ca="1">IF(ISERROR(VLOOKUP(Table1[[#This Row],[item]],INDIRECT("'"&amp;Table1[[#This Row],[sheet]]&amp;"'!$A$8:$T$42"),Table1[[#This Row],[r]],FALSE)),"",VLOOKUP(Table1[[#This Row],[item]],INDIRECT("'"&amp;Table1[[#This Row],[sheet]]&amp;"'!$A$8:$T$42"),Table1[[#This Row],[r]],FALSE))</f>
        <v>0</v>
      </c>
      <c r="AE3998" s="72" t="str">
        <f>IF(VLOOKUP(Table1[[#This Row],[sheet]],Prg!$A$7:$J$31,10,FALSE)="","",VLOOKUP(Table1[[#This Row],[sheet]],Prg!$A$7:$J$31,10,FALSE)*1)</f>
        <v/>
      </c>
      <c r="AF3998" s="72">
        <f>VLOOKUP(Table1[[#This Row],[sheet]],Prg!$A$7:$J$31,5,FALSE)</f>
        <v>0</v>
      </c>
      <c r="AG3998" s="72">
        <f>ROW()</f>
        <v>3998</v>
      </c>
    </row>
    <row r="3999" spans="24:33" hidden="1" x14ac:dyDescent="0.3">
      <c r="X3999" s="66">
        <v>23</v>
      </c>
      <c r="Y3999" s="66" t="s">
        <v>488</v>
      </c>
      <c r="Z3999" s="66" t="s">
        <v>13</v>
      </c>
      <c r="AA3999" s="66" t="str">
        <f>IF(OR(VLOOKUP(Table1[[#This Row],[sheet]],Prg!$A$7:$F$31,6,FALSE)=Prg!$O$2,VLOOKUP(Table1[[#This Row],[sheet]],Prg!$A$7:$F$31,6,FALSE)=Prg!$O$3),"Yes","No")</f>
        <v>No</v>
      </c>
      <c r="AB3999" s="66">
        <v>2023</v>
      </c>
      <c r="AC3999" s="72">
        <v>16</v>
      </c>
      <c r="AD3999" s="66">
        <f ca="1">IF(ISERROR(VLOOKUP(Table1[[#This Row],[item]],INDIRECT("'"&amp;Table1[[#This Row],[sheet]]&amp;"'!$A$8:$T$42"),Table1[[#This Row],[r]],FALSE)),"",VLOOKUP(Table1[[#This Row],[item]],INDIRECT("'"&amp;Table1[[#This Row],[sheet]]&amp;"'!$A$8:$T$42"),Table1[[#This Row],[r]],FALSE))</f>
        <v>0</v>
      </c>
      <c r="AE3999" s="72" t="str">
        <f>IF(VLOOKUP(Table1[[#This Row],[sheet]],Prg!$A$7:$J$31,10,FALSE)="","",VLOOKUP(Table1[[#This Row],[sheet]],Prg!$A$7:$J$31,10,FALSE)*1)</f>
        <v/>
      </c>
      <c r="AF3999" s="72">
        <f>VLOOKUP(Table1[[#This Row],[sheet]],Prg!$A$7:$J$31,5,FALSE)</f>
        <v>0</v>
      </c>
      <c r="AG3999" s="72">
        <f>ROW()</f>
        <v>3999</v>
      </c>
    </row>
    <row r="4000" spans="24:33" hidden="1" x14ac:dyDescent="0.3">
      <c r="X4000" s="66">
        <v>23</v>
      </c>
      <c r="Y4000" s="66" t="s">
        <v>489</v>
      </c>
      <c r="Z4000" s="66" t="s">
        <v>14</v>
      </c>
      <c r="AA4000" s="66" t="str">
        <f>IF(OR(VLOOKUP(Table1[[#This Row],[sheet]],Prg!$A$7:$F$31,6,FALSE)=Prg!$O$2,VLOOKUP(Table1[[#This Row],[sheet]],Prg!$A$7:$F$31,6,FALSE)=Prg!$O$3),"Yes","No")</f>
        <v>No</v>
      </c>
      <c r="AB4000" s="66">
        <v>2023</v>
      </c>
      <c r="AC4000" s="72">
        <v>16</v>
      </c>
      <c r="AD4000" s="66">
        <f ca="1">IF(ISERROR(VLOOKUP(Table1[[#This Row],[item]],INDIRECT("'"&amp;Table1[[#This Row],[sheet]]&amp;"'!$A$8:$T$42"),Table1[[#This Row],[r]],FALSE)),"",VLOOKUP(Table1[[#This Row],[item]],INDIRECT("'"&amp;Table1[[#This Row],[sheet]]&amp;"'!$A$8:$T$42"),Table1[[#This Row],[r]],FALSE))</f>
        <v>0</v>
      </c>
      <c r="AE4000" s="72" t="str">
        <f>IF(VLOOKUP(Table1[[#This Row],[sheet]],Prg!$A$7:$J$31,10,FALSE)="","",VLOOKUP(Table1[[#This Row],[sheet]],Prg!$A$7:$J$31,10,FALSE)*1)</f>
        <v/>
      </c>
      <c r="AF4000" s="72">
        <f>VLOOKUP(Table1[[#This Row],[sheet]],Prg!$A$7:$J$31,5,FALSE)</f>
        <v>0</v>
      </c>
      <c r="AG4000" s="72">
        <f>ROW()</f>
        <v>4000</v>
      </c>
    </row>
    <row r="4001" spans="24:33" hidden="1" x14ac:dyDescent="0.3">
      <c r="X4001" s="66">
        <v>23</v>
      </c>
      <c r="Y4001" s="66" t="s">
        <v>490</v>
      </c>
      <c r="Z4001" s="66" t="s">
        <v>464</v>
      </c>
      <c r="AA4001" s="66" t="str">
        <f>IF(OR(VLOOKUP(Table1[[#This Row],[sheet]],Prg!$A$7:$F$31,6,FALSE)=Prg!$O$2,VLOOKUP(Table1[[#This Row],[sheet]],Prg!$A$7:$F$31,6,FALSE)=Prg!$O$3),"Yes","No")</f>
        <v>No</v>
      </c>
      <c r="AB4001" s="66">
        <v>2023</v>
      </c>
      <c r="AC4001" s="72">
        <v>16</v>
      </c>
      <c r="AD4001" s="66">
        <f ca="1">IF(ISERROR(VLOOKUP(Table1[[#This Row],[item]],INDIRECT("'"&amp;Table1[[#This Row],[sheet]]&amp;"'!$A$8:$T$42"),Table1[[#This Row],[r]],FALSE)),"",VLOOKUP(Table1[[#This Row],[item]],INDIRECT("'"&amp;Table1[[#This Row],[sheet]]&amp;"'!$A$8:$T$42"),Table1[[#This Row],[r]],FALSE))</f>
        <v>0</v>
      </c>
      <c r="AE4001" s="72" t="str">
        <f>IF(VLOOKUP(Table1[[#This Row],[sheet]],Prg!$A$7:$J$31,10,FALSE)="","",VLOOKUP(Table1[[#This Row],[sheet]],Prg!$A$7:$J$31,10,FALSE)*1)</f>
        <v/>
      </c>
      <c r="AF4001" s="72">
        <f>VLOOKUP(Table1[[#This Row],[sheet]],Prg!$A$7:$J$31,5,FALSE)</f>
        <v>0</v>
      </c>
      <c r="AG4001" s="72">
        <f>ROW()</f>
        <v>4001</v>
      </c>
    </row>
    <row r="4002" spans="24:33" hidden="1" x14ac:dyDescent="0.3">
      <c r="X4002" s="66">
        <v>23</v>
      </c>
      <c r="Y4002" s="66" t="s">
        <v>491</v>
      </c>
      <c r="Z4002" s="66" t="s">
        <v>15</v>
      </c>
      <c r="AA4002" s="66" t="str">
        <f>IF(OR(VLOOKUP(Table1[[#This Row],[sheet]],Prg!$A$7:$F$31,6,FALSE)=Prg!$O$2,VLOOKUP(Table1[[#This Row],[sheet]],Prg!$A$7:$F$31,6,FALSE)=Prg!$O$3),"Yes","No")</f>
        <v>No</v>
      </c>
      <c r="AB4002" s="66">
        <v>2023</v>
      </c>
      <c r="AC4002" s="72">
        <v>16</v>
      </c>
      <c r="AD4002" s="66">
        <f ca="1">IF(ISERROR(VLOOKUP(Table1[[#This Row],[item]],INDIRECT("'"&amp;Table1[[#This Row],[sheet]]&amp;"'!$A$8:$T$42"),Table1[[#This Row],[r]],FALSE)),"",VLOOKUP(Table1[[#This Row],[item]],INDIRECT("'"&amp;Table1[[#This Row],[sheet]]&amp;"'!$A$8:$T$42"),Table1[[#This Row],[r]],FALSE))</f>
        <v>0</v>
      </c>
      <c r="AE4002" s="72" t="str">
        <f>IF(VLOOKUP(Table1[[#This Row],[sheet]],Prg!$A$7:$J$31,10,FALSE)="","",VLOOKUP(Table1[[#This Row],[sheet]],Prg!$A$7:$J$31,10,FALSE)*1)</f>
        <v/>
      </c>
      <c r="AF4002" s="72">
        <f>VLOOKUP(Table1[[#This Row],[sheet]],Prg!$A$7:$J$31,5,FALSE)</f>
        <v>0</v>
      </c>
      <c r="AG4002" s="72">
        <f>ROW()</f>
        <v>4002</v>
      </c>
    </row>
    <row r="4003" spans="24:33" hidden="1" x14ac:dyDescent="0.3">
      <c r="X4003" s="66">
        <v>23</v>
      </c>
      <c r="Y4003" s="66" t="s">
        <v>492</v>
      </c>
      <c r="Z4003" s="66" t="s">
        <v>16</v>
      </c>
      <c r="AA4003" s="66" t="str">
        <f>IF(OR(VLOOKUP(Table1[[#This Row],[sheet]],Prg!$A$7:$F$31,6,FALSE)=Prg!$O$2,VLOOKUP(Table1[[#This Row],[sheet]],Prg!$A$7:$F$31,6,FALSE)=Prg!$O$3),"Yes","No")</f>
        <v>No</v>
      </c>
      <c r="AB4003" s="66">
        <v>2023</v>
      </c>
      <c r="AC4003" s="72">
        <v>16</v>
      </c>
      <c r="AD4003" s="66">
        <f ca="1">IF(ISERROR(VLOOKUP(Table1[[#This Row],[item]],INDIRECT("'"&amp;Table1[[#This Row],[sheet]]&amp;"'!$A$8:$T$42"),Table1[[#This Row],[r]],FALSE)),"",VLOOKUP(Table1[[#This Row],[item]],INDIRECT("'"&amp;Table1[[#This Row],[sheet]]&amp;"'!$A$8:$T$42"),Table1[[#This Row],[r]],FALSE))</f>
        <v>0</v>
      </c>
      <c r="AE4003" s="72" t="str">
        <f>IF(VLOOKUP(Table1[[#This Row],[sheet]],Prg!$A$7:$J$31,10,FALSE)="","",VLOOKUP(Table1[[#This Row],[sheet]],Prg!$A$7:$J$31,10,FALSE)*1)</f>
        <v/>
      </c>
      <c r="AF4003" s="72">
        <f>VLOOKUP(Table1[[#This Row],[sheet]],Prg!$A$7:$J$31,5,FALSE)</f>
        <v>0</v>
      </c>
      <c r="AG4003" s="72">
        <f>ROW()</f>
        <v>4003</v>
      </c>
    </row>
    <row r="4004" spans="24:33" hidden="1" x14ac:dyDescent="0.3">
      <c r="X4004" s="66">
        <v>23</v>
      </c>
      <c r="Y4004" s="66" t="s">
        <v>493</v>
      </c>
      <c r="Z4004" s="66" t="s">
        <v>17</v>
      </c>
      <c r="AA4004" s="66" t="str">
        <f>IF(OR(VLOOKUP(Table1[[#This Row],[sheet]],Prg!$A$7:$F$31,6,FALSE)=Prg!$O$2,VLOOKUP(Table1[[#This Row],[sheet]],Prg!$A$7:$F$31,6,FALSE)=Prg!$O$3),"Yes","No")</f>
        <v>No</v>
      </c>
      <c r="AB4004" s="66">
        <v>2023</v>
      </c>
      <c r="AC4004" s="72">
        <v>16</v>
      </c>
      <c r="AD4004" s="66">
        <f ca="1">IF(ISERROR(VLOOKUP(Table1[[#This Row],[item]],INDIRECT("'"&amp;Table1[[#This Row],[sheet]]&amp;"'!$A$8:$T$42"),Table1[[#This Row],[r]],FALSE)),"",VLOOKUP(Table1[[#This Row],[item]],INDIRECT("'"&amp;Table1[[#This Row],[sheet]]&amp;"'!$A$8:$T$42"),Table1[[#This Row],[r]],FALSE))</f>
        <v>0</v>
      </c>
      <c r="AE4004" s="72" t="str">
        <f>IF(VLOOKUP(Table1[[#This Row],[sheet]],Prg!$A$7:$J$31,10,FALSE)="","",VLOOKUP(Table1[[#This Row],[sheet]],Prg!$A$7:$J$31,10,FALSE)*1)</f>
        <v/>
      </c>
      <c r="AF4004" s="72">
        <f>VLOOKUP(Table1[[#This Row],[sheet]],Prg!$A$7:$J$31,5,FALSE)</f>
        <v>0</v>
      </c>
      <c r="AG4004" s="72">
        <f>ROW()</f>
        <v>4004</v>
      </c>
    </row>
    <row r="4005" spans="24:33" hidden="1" x14ac:dyDescent="0.3">
      <c r="X4005" s="66">
        <v>23</v>
      </c>
      <c r="Y4005" s="66" t="s">
        <v>494</v>
      </c>
      <c r="Z4005" s="66" t="s">
        <v>465</v>
      </c>
      <c r="AA4005" s="66" t="str">
        <f>IF(OR(VLOOKUP(Table1[[#This Row],[sheet]],Prg!$A$7:$F$31,6,FALSE)=Prg!$O$2,VLOOKUP(Table1[[#This Row],[sheet]],Prg!$A$7:$F$31,6,FALSE)=Prg!$O$3),"Yes","No")</f>
        <v>No</v>
      </c>
      <c r="AB4005" s="66">
        <v>2023</v>
      </c>
      <c r="AC4005" s="72">
        <v>16</v>
      </c>
      <c r="AD4005" s="66">
        <f ca="1">IF(ISERROR(VLOOKUP(Table1[[#This Row],[item]],INDIRECT("'"&amp;Table1[[#This Row],[sheet]]&amp;"'!$A$8:$T$42"),Table1[[#This Row],[r]],FALSE)),"",VLOOKUP(Table1[[#This Row],[item]],INDIRECT("'"&amp;Table1[[#This Row],[sheet]]&amp;"'!$A$8:$T$42"),Table1[[#This Row],[r]],FALSE))</f>
        <v>0</v>
      </c>
      <c r="AE4005" s="72" t="str">
        <f>IF(VLOOKUP(Table1[[#This Row],[sheet]],Prg!$A$7:$J$31,10,FALSE)="","",VLOOKUP(Table1[[#This Row],[sheet]],Prg!$A$7:$J$31,10,FALSE)*1)</f>
        <v/>
      </c>
      <c r="AF4005" s="72">
        <f>VLOOKUP(Table1[[#This Row],[sheet]],Prg!$A$7:$J$31,5,FALSE)</f>
        <v>0</v>
      </c>
      <c r="AG4005" s="72">
        <f>ROW()</f>
        <v>4005</v>
      </c>
    </row>
    <row r="4006" spans="24:33" hidden="1" x14ac:dyDescent="0.3">
      <c r="X4006" s="66">
        <v>23</v>
      </c>
      <c r="Y4006" s="66" t="s">
        <v>495</v>
      </c>
      <c r="Z4006" s="66" t="s">
        <v>18</v>
      </c>
      <c r="AA4006" s="66" t="str">
        <f>IF(OR(VLOOKUP(Table1[[#This Row],[sheet]],Prg!$A$7:$F$31,6,FALSE)=Prg!$O$2,VLOOKUP(Table1[[#This Row],[sheet]],Prg!$A$7:$F$31,6,FALSE)=Prg!$O$3),"Yes","No")</f>
        <v>No</v>
      </c>
      <c r="AB4006" s="66">
        <v>2023</v>
      </c>
      <c r="AC4006" s="72">
        <v>16</v>
      </c>
      <c r="AD4006" s="66">
        <f ca="1">IF(ISERROR(VLOOKUP(Table1[[#This Row],[item]],INDIRECT("'"&amp;Table1[[#This Row],[sheet]]&amp;"'!$A$8:$T$42"),Table1[[#This Row],[r]],FALSE)),"",VLOOKUP(Table1[[#This Row],[item]],INDIRECT("'"&amp;Table1[[#This Row],[sheet]]&amp;"'!$A$8:$T$42"),Table1[[#This Row],[r]],FALSE))</f>
        <v>0</v>
      </c>
      <c r="AE4006" s="72" t="str">
        <f>IF(VLOOKUP(Table1[[#This Row],[sheet]],Prg!$A$7:$J$31,10,FALSE)="","",VLOOKUP(Table1[[#This Row],[sheet]],Prg!$A$7:$J$31,10,FALSE)*1)</f>
        <v/>
      </c>
      <c r="AF4006" s="72">
        <f>VLOOKUP(Table1[[#This Row],[sheet]],Prg!$A$7:$J$31,5,FALSE)</f>
        <v>0</v>
      </c>
      <c r="AG4006" s="72">
        <f>ROW()</f>
        <v>4006</v>
      </c>
    </row>
    <row r="4007" spans="24:33" hidden="1" x14ac:dyDescent="0.3">
      <c r="X4007" s="66">
        <v>23</v>
      </c>
      <c r="Y4007" s="66" t="s">
        <v>496</v>
      </c>
      <c r="Z4007" s="66" t="s">
        <v>19</v>
      </c>
      <c r="AA4007" s="66" t="str">
        <f>IF(OR(VLOOKUP(Table1[[#This Row],[sheet]],Prg!$A$7:$F$31,6,FALSE)=Prg!$O$2,VLOOKUP(Table1[[#This Row],[sheet]],Prg!$A$7:$F$31,6,FALSE)=Prg!$O$3),"Yes","No")</f>
        <v>No</v>
      </c>
      <c r="AB4007" s="66">
        <v>2023</v>
      </c>
      <c r="AC4007" s="72">
        <v>16</v>
      </c>
      <c r="AD4007" s="66">
        <f ca="1">IF(ISERROR(VLOOKUP(Table1[[#This Row],[item]],INDIRECT("'"&amp;Table1[[#This Row],[sheet]]&amp;"'!$A$8:$T$42"),Table1[[#This Row],[r]],FALSE)),"",VLOOKUP(Table1[[#This Row],[item]],INDIRECT("'"&amp;Table1[[#This Row],[sheet]]&amp;"'!$A$8:$T$42"),Table1[[#This Row],[r]],FALSE))</f>
        <v>0</v>
      </c>
      <c r="AE4007" s="72" t="str">
        <f>IF(VLOOKUP(Table1[[#This Row],[sheet]],Prg!$A$7:$J$31,10,FALSE)="","",VLOOKUP(Table1[[#This Row],[sheet]],Prg!$A$7:$J$31,10,FALSE)*1)</f>
        <v/>
      </c>
      <c r="AF4007" s="72">
        <f>VLOOKUP(Table1[[#This Row],[sheet]],Prg!$A$7:$J$31,5,FALSE)</f>
        <v>0</v>
      </c>
      <c r="AG4007" s="72">
        <f>ROW()</f>
        <v>4007</v>
      </c>
    </row>
    <row r="4008" spans="24:33" hidden="1" x14ac:dyDescent="0.3">
      <c r="X4008" s="66">
        <v>23</v>
      </c>
      <c r="Y4008" s="66" t="s">
        <v>497</v>
      </c>
      <c r="Z4008" s="66" t="s">
        <v>20</v>
      </c>
      <c r="AA4008" s="66" t="str">
        <f>IF(OR(VLOOKUP(Table1[[#This Row],[sheet]],Prg!$A$7:$F$31,6,FALSE)=Prg!$O$2,VLOOKUP(Table1[[#This Row],[sheet]],Prg!$A$7:$F$31,6,FALSE)=Prg!$O$3),"Yes","No")</f>
        <v>No</v>
      </c>
      <c r="AB4008" s="66">
        <v>2023</v>
      </c>
      <c r="AC4008" s="72">
        <v>16</v>
      </c>
      <c r="AD4008" s="66">
        <f ca="1">IF(ISERROR(VLOOKUP(Table1[[#This Row],[item]],INDIRECT("'"&amp;Table1[[#This Row],[sheet]]&amp;"'!$A$8:$T$42"),Table1[[#This Row],[r]],FALSE)),"",VLOOKUP(Table1[[#This Row],[item]],INDIRECT("'"&amp;Table1[[#This Row],[sheet]]&amp;"'!$A$8:$T$42"),Table1[[#This Row],[r]],FALSE))</f>
        <v>0</v>
      </c>
      <c r="AE4008" s="72" t="str">
        <f>IF(VLOOKUP(Table1[[#This Row],[sheet]],Prg!$A$7:$J$31,10,FALSE)="","",VLOOKUP(Table1[[#This Row],[sheet]],Prg!$A$7:$J$31,10,FALSE)*1)</f>
        <v/>
      </c>
      <c r="AF4008" s="72">
        <f>VLOOKUP(Table1[[#This Row],[sheet]],Prg!$A$7:$J$31,5,FALSE)</f>
        <v>0</v>
      </c>
      <c r="AG4008" s="72">
        <f>ROW()</f>
        <v>4008</v>
      </c>
    </row>
    <row r="4009" spans="24:33" hidden="1" x14ac:dyDescent="0.3">
      <c r="X4009" s="66">
        <v>23</v>
      </c>
      <c r="Y4009" s="66" t="s">
        <v>498</v>
      </c>
      <c r="Z4009" s="66" t="s">
        <v>466</v>
      </c>
      <c r="AA4009" s="66" t="str">
        <f>IF(OR(VLOOKUP(Table1[[#This Row],[sheet]],Prg!$A$7:$F$31,6,FALSE)=Prg!$O$2,VLOOKUP(Table1[[#This Row],[sheet]],Prg!$A$7:$F$31,6,FALSE)=Prg!$O$3),"Yes","No")</f>
        <v>No</v>
      </c>
      <c r="AB4009" s="66">
        <v>2023</v>
      </c>
      <c r="AC4009" s="72">
        <v>16</v>
      </c>
      <c r="AD4009" s="66">
        <f ca="1">IF(ISERROR(VLOOKUP(Table1[[#This Row],[item]],INDIRECT("'"&amp;Table1[[#This Row],[sheet]]&amp;"'!$A$8:$T$42"),Table1[[#This Row],[r]],FALSE)),"",VLOOKUP(Table1[[#This Row],[item]],INDIRECT("'"&amp;Table1[[#This Row],[sheet]]&amp;"'!$A$8:$T$42"),Table1[[#This Row],[r]],FALSE))</f>
        <v>0</v>
      </c>
      <c r="AE4009" s="72" t="str">
        <f>IF(VLOOKUP(Table1[[#This Row],[sheet]],Prg!$A$7:$J$31,10,FALSE)="","",VLOOKUP(Table1[[#This Row],[sheet]],Prg!$A$7:$J$31,10,FALSE)*1)</f>
        <v/>
      </c>
      <c r="AF4009" s="72">
        <f>VLOOKUP(Table1[[#This Row],[sheet]],Prg!$A$7:$J$31,5,FALSE)</f>
        <v>0</v>
      </c>
      <c r="AG4009" s="72">
        <f>ROW()</f>
        <v>4009</v>
      </c>
    </row>
    <row r="4010" spans="24:33" hidden="1" x14ac:dyDescent="0.3">
      <c r="X4010" s="66">
        <v>23</v>
      </c>
      <c r="Y4010" s="66" t="s">
        <v>499</v>
      </c>
      <c r="Z4010" s="66" t="s">
        <v>21</v>
      </c>
      <c r="AA4010" s="66" t="str">
        <f>IF(OR(VLOOKUP(Table1[[#This Row],[sheet]],Prg!$A$7:$F$31,6,FALSE)=Prg!$O$2,VLOOKUP(Table1[[#This Row],[sheet]],Prg!$A$7:$F$31,6,FALSE)=Prg!$O$3),"Yes","No")</f>
        <v>No</v>
      </c>
      <c r="AB4010" s="66">
        <v>2023</v>
      </c>
      <c r="AC4010" s="72">
        <v>16</v>
      </c>
      <c r="AD4010" s="66">
        <f ca="1">IF(ISERROR(VLOOKUP(Table1[[#This Row],[item]],INDIRECT("'"&amp;Table1[[#This Row],[sheet]]&amp;"'!$A$8:$T$42"),Table1[[#This Row],[r]],FALSE)),"",VLOOKUP(Table1[[#This Row],[item]],INDIRECT("'"&amp;Table1[[#This Row],[sheet]]&amp;"'!$A$8:$T$42"),Table1[[#This Row],[r]],FALSE))</f>
        <v>0</v>
      </c>
      <c r="AE4010" s="72" t="str">
        <f>IF(VLOOKUP(Table1[[#This Row],[sheet]],Prg!$A$7:$J$31,10,FALSE)="","",VLOOKUP(Table1[[#This Row],[sheet]],Prg!$A$7:$J$31,10,FALSE)*1)</f>
        <v/>
      </c>
      <c r="AF4010" s="72">
        <f>VLOOKUP(Table1[[#This Row],[sheet]],Prg!$A$7:$J$31,5,FALSE)</f>
        <v>0</v>
      </c>
      <c r="AG4010" s="72">
        <f>ROW()</f>
        <v>4010</v>
      </c>
    </row>
    <row r="4011" spans="24:33" hidden="1" x14ac:dyDescent="0.3">
      <c r="X4011" s="66">
        <v>23</v>
      </c>
      <c r="Y4011" s="66" t="s">
        <v>500</v>
      </c>
      <c r="Z4011" s="66" t="s">
        <v>22</v>
      </c>
      <c r="AA4011" s="66" t="str">
        <f>IF(OR(VLOOKUP(Table1[[#This Row],[sheet]],Prg!$A$7:$F$31,6,FALSE)=Prg!$O$2,VLOOKUP(Table1[[#This Row],[sheet]],Prg!$A$7:$F$31,6,FALSE)=Prg!$O$3),"Yes","No")</f>
        <v>No</v>
      </c>
      <c r="AB4011" s="66">
        <v>2023</v>
      </c>
      <c r="AC4011" s="72">
        <v>16</v>
      </c>
      <c r="AD4011" s="66">
        <f ca="1">IF(ISERROR(VLOOKUP(Table1[[#This Row],[item]],INDIRECT("'"&amp;Table1[[#This Row],[sheet]]&amp;"'!$A$8:$T$42"),Table1[[#This Row],[r]],FALSE)),"",VLOOKUP(Table1[[#This Row],[item]],INDIRECT("'"&amp;Table1[[#This Row],[sheet]]&amp;"'!$A$8:$T$42"),Table1[[#This Row],[r]],FALSE))</f>
        <v>0</v>
      </c>
      <c r="AE4011" s="72" t="str">
        <f>IF(VLOOKUP(Table1[[#This Row],[sheet]],Prg!$A$7:$J$31,10,FALSE)="","",VLOOKUP(Table1[[#This Row],[sheet]],Prg!$A$7:$J$31,10,FALSE)*1)</f>
        <v/>
      </c>
      <c r="AF4011" s="72">
        <f>VLOOKUP(Table1[[#This Row],[sheet]],Prg!$A$7:$J$31,5,FALSE)</f>
        <v>0</v>
      </c>
      <c r="AG4011" s="72">
        <f>ROW()</f>
        <v>4011</v>
      </c>
    </row>
    <row r="4012" spans="24:33" hidden="1" x14ac:dyDescent="0.3">
      <c r="X4012" s="66">
        <v>23</v>
      </c>
      <c r="Y4012" s="66" t="s">
        <v>501</v>
      </c>
      <c r="Z4012" s="66" t="s">
        <v>23</v>
      </c>
      <c r="AA4012" s="66" t="str">
        <f>IF(OR(VLOOKUP(Table1[[#This Row],[sheet]],Prg!$A$7:$F$31,6,FALSE)=Prg!$O$2,VLOOKUP(Table1[[#This Row],[sheet]],Prg!$A$7:$F$31,6,FALSE)=Prg!$O$3),"Yes","No")</f>
        <v>No</v>
      </c>
      <c r="AB4012" s="66">
        <v>2023</v>
      </c>
      <c r="AC4012" s="72">
        <v>16</v>
      </c>
      <c r="AD4012" s="66">
        <f ca="1">IF(ISERROR(VLOOKUP(Table1[[#This Row],[item]],INDIRECT("'"&amp;Table1[[#This Row],[sheet]]&amp;"'!$A$8:$T$42"),Table1[[#This Row],[r]],FALSE)),"",VLOOKUP(Table1[[#This Row],[item]],INDIRECT("'"&amp;Table1[[#This Row],[sheet]]&amp;"'!$A$8:$T$42"),Table1[[#This Row],[r]],FALSE))</f>
        <v>0</v>
      </c>
      <c r="AE4012" s="72" t="str">
        <f>IF(VLOOKUP(Table1[[#This Row],[sheet]],Prg!$A$7:$J$31,10,FALSE)="","",VLOOKUP(Table1[[#This Row],[sheet]],Prg!$A$7:$J$31,10,FALSE)*1)</f>
        <v/>
      </c>
      <c r="AF4012" s="72">
        <f>VLOOKUP(Table1[[#This Row],[sheet]],Prg!$A$7:$J$31,5,FALSE)</f>
        <v>0</v>
      </c>
      <c r="AG4012" s="72">
        <f>ROW()</f>
        <v>4012</v>
      </c>
    </row>
    <row r="4013" spans="24:33" hidden="1" x14ac:dyDescent="0.3">
      <c r="X4013" s="66">
        <v>23</v>
      </c>
      <c r="Y4013" s="66" t="s">
        <v>502</v>
      </c>
      <c r="Z4013" s="66" t="s">
        <v>467</v>
      </c>
      <c r="AA4013" s="66" t="str">
        <f>IF(OR(VLOOKUP(Table1[[#This Row],[sheet]],Prg!$A$7:$F$31,6,FALSE)=Prg!$O$2,VLOOKUP(Table1[[#This Row],[sheet]],Prg!$A$7:$F$31,6,FALSE)=Prg!$O$3),"Yes","No")</f>
        <v>No</v>
      </c>
      <c r="AB4013" s="66">
        <v>2023</v>
      </c>
      <c r="AC4013" s="72">
        <v>16</v>
      </c>
      <c r="AD4013" s="66">
        <f ca="1">IF(ISERROR(VLOOKUP(Table1[[#This Row],[item]],INDIRECT("'"&amp;Table1[[#This Row],[sheet]]&amp;"'!$A$8:$T$42"),Table1[[#This Row],[r]],FALSE)),"",VLOOKUP(Table1[[#This Row],[item]],INDIRECT("'"&amp;Table1[[#This Row],[sheet]]&amp;"'!$A$8:$T$42"),Table1[[#This Row],[r]],FALSE))</f>
        <v>0</v>
      </c>
      <c r="AE4013" s="72" t="str">
        <f>IF(VLOOKUP(Table1[[#This Row],[sheet]],Prg!$A$7:$J$31,10,FALSE)="","",VLOOKUP(Table1[[#This Row],[sheet]],Prg!$A$7:$J$31,10,FALSE)*1)</f>
        <v/>
      </c>
      <c r="AF4013" s="72">
        <f>VLOOKUP(Table1[[#This Row],[sheet]],Prg!$A$7:$J$31,5,FALSE)</f>
        <v>0</v>
      </c>
      <c r="AG4013" s="72">
        <f>ROW()</f>
        <v>4013</v>
      </c>
    </row>
    <row r="4014" spans="24:33" hidden="1" x14ac:dyDescent="0.3">
      <c r="X4014" s="66">
        <v>23</v>
      </c>
      <c r="Y4014" s="66" t="s">
        <v>473</v>
      </c>
      <c r="Z4014" s="66" t="s">
        <v>1</v>
      </c>
      <c r="AA4014" s="66" t="str">
        <f>IF(OR(VLOOKUP(Table1[[#This Row],[sheet]],Prg!$A$7:$F$31,6,FALSE)=Prg!$O$2,VLOOKUP(Table1[[#This Row],[sheet]],Prg!$A$7:$F$31,6,FALSE)=Prg!$O$3),"Yes","No")</f>
        <v>No</v>
      </c>
      <c r="AB4014" s="66">
        <v>2023</v>
      </c>
      <c r="AC4014" s="72">
        <v>16</v>
      </c>
      <c r="AD4014" s="66">
        <f ca="1">IF(ISERROR(VLOOKUP(Table1[[#This Row],[item]],INDIRECT("'"&amp;Table1[[#This Row],[sheet]]&amp;"'!$A$8:$T$42"),Table1[[#This Row],[r]],FALSE)),"",VLOOKUP(Table1[[#This Row],[item]],INDIRECT("'"&amp;Table1[[#This Row],[sheet]]&amp;"'!$A$8:$T$42"),Table1[[#This Row],[r]],FALSE))</f>
        <v>0</v>
      </c>
      <c r="AE4014" s="72" t="str">
        <f>IF(VLOOKUP(Table1[[#This Row],[sheet]],Prg!$A$7:$J$31,10,FALSE)="","",VLOOKUP(Table1[[#This Row],[sheet]],Prg!$A$7:$J$31,10,FALSE)*1)</f>
        <v/>
      </c>
      <c r="AF4014" s="72">
        <f>VLOOKUP(Table1[[#This Row],[sheet]],Prg!$A$7:$J$31,5,FALSE)</f>
        <v>0</v>
      </c>
      <c r="AG4014" s="72">
        <f>ROW()</f>
        <v>4014</v>
      </c>
    </row>
    <row r="4015" spans="24:33" hidden="1" x14ac:dyDescent="0.3">
      <c r="X4015" s="66">
        <v>23</v>
      </c>
      <c r="Y4015" s="66" t="s">
        <v>474</v>
      </c>
      <c r="Z4015" s="66" t="s">
        <v>24</v>
      </c>
      <c r="AA4015" s="66" t="str">
        <f>IF(OR(VLOOKUP(Table1[[#This Row],[sheet]],Prg!$A$7:$F$31,6,FALSE)=Prg!$O$2,VLOOKUP(Table1[[#This Row],[sheet]],Prg!$A$7:$F$31,6,FALSE)=Prg!$O$3),"Yes","No")</f>
        <v>No</v>
      </c>
      <c r="AB4015" s="66">
        <v>2023</v>
      </c>
      <c r="AC4015" s="72">
        <v>16</v>
      </c>
      <c r="AD4015" s="66">
        <f ca="1">IF(ISERROR(VLOOKUP(Table1[[#This Row],[item]],INDIRECT("'"&amp;Table1[[#This Row],[sheet]]&amp;"'!$A$8:$T$42"),Table1[[#This Row],[r]],FALSE)),"",VLOOKUP(Table1[[#This Row],[item]],INDIRECT("'"&amp;Table1[[#This Row],[sheet]]&amp;"'!$A$8:$T$42"),Table1[[#This Row],[r]],FALSE))</f>
        <v>0</v>
      </c>
      <c r="AE4015" s="72" t="str">
        <f>IF(VLOOKUP(Table1[[#This Row],[sheet]],Prg!$A$7:$J$31,10,FALSE)="","",VLOOKUP(Table1[[#This Row],[sheet]],Prg!$A$7:$J$31,10,FALSE)*1)</f>
        <v/>
      </c>
      <c r="AF4015" s="72">
        <f>VLOOKUP(Table1[[#This Row],[sheet]],Prg!$A$7:$J$31,5,FALSE)</f>
        <v>0</v>
      </c>
      <c r="AG4015" s="72">
        <f>ROW()</f>
        <v>4015</v>
      </c>
    </row>
    <row r="4016" spans="24:33" hidden="1" x14ac:dyDescent="0.3">
      <c r="X4016" s="66">
        <v>23</v>
      </c>
      <c r="Y4016" s="66" t="s">
        <v>477</v>
      </c>
      <c r="Z4016" s="66" t="s">
        <v>25</v>
      </c>
      <c r="AA4016" s="66" t="str">
        <f>IF(OR(VLOOKUP(Table1[[#This Row],[sheet]],Prg!$A$7:$F$31,6,FALSE)=Prg!$O$2,VLOOKUP(Table1[[#This Row],[sheet]],Prg!$A$7:$F$31,6,FALSE)=Prg!$O$3),"Yes","No")</f>
        <v>No</v>
      </c>
      <c r="AB4016" s="66">
        <v>2023</v>
      </c>
      <c r="AC4016" s="72">
        <v>16</v>
      </c>
      <c r="AD4016" s="66">
        <f ca="1">IF(ISERROR(VLOOKUP(Table1[[#This Row],[item]],INDIRECT("'"&amp;Table1[[#This Row],[sheet]]&amp;"'!$A$8:$T$42"),Table1[[#This Row],[r]],FALSE)),"",VLOOKUP(Table1[[#This Row],[item]],INDIRECT("'"&amp;Table1[[#This Row],[sheet]]&amp;"'!$A$8:$T$42"),Table1[[#This Row],[r]],FALSE))</f>
        <v>0</v>
      </c>
      <c r="AE4016" s="72" t="str">
        <f>IF(VLOOKUP(Table1[[#This Row],[sheet]],Prg!$A$7:$J$31,10,FALSE)="","",VLOOKUP(Table1[[#This Row],[sheet]],Prg!$A$7:$J$31,10,FALSE)*1)</f>
        <v/>
      </c>
      <c r="AF4016" s="72">
        <f>VLOOKUP(Table1[[#This Row],[sheet]],Prg!$A$7:$J$31,5,FALSE)</f>
        <v>0</v>
      </c>
      <c r="AG4016" s="72">
        <f>ROW()</f>
        <v>4016</v>
      </c>
    </row>
    <row r="4017" spans="24:33" hidden="1" x14ac:dyDescent="0.3">
      <c r="X4017" s="66">
        <v>23</v>
      </c>
      <c r="Y4017" s="66" t="s">
        <v>478</v>
      </c>
      <c r="Z4017" s="66" t="s">
        <v>26</v>
      </c>
      <c r="AA4017" s="66" t="str">
        <f>IF(OR(VLOOKUP(Table1[[#This Row],[sheet]],Prg!$A$7:$F$31,6,FALSE)=Prg!$O$2,VLOOKUP(Table1[[#This Row],[sheet]],Prg!$A$7:$F$31,6,FALSE)=Prg!$O$3),"Yes","No")</f>
        <v>No</v>
      </c>
      <c r="AB4017" s="66">
        <v>2023</v>
      </c>
      <c r="AC4017" s="72">
        <v>16</v>
      </c>
      <c r="AD4017" s="66">
        <f ca="1">IF(ISERROR(VLOOKUP(Table1[[#This Row],[item]],INDIRECT("'"&amp;Table1[[#This Row],[sheet]]&amp;"'!$A$8:$T$42"),Table1[[#This Row],[r]],FALSE)),"",VLOOKUP(Table1[[#This Row],[item]],INDIRECT("'"&amp;Table1[[#This Row],[sheet]]&amp;"'!$A$8:$T$42"),Table1[[#This Row],[r]],FALSE))</f>
        <v>0</v>
      </c>
      <c r="AE4017" s="72" t="str">
        <f>IF(VLOOKUP(Table1[[#This Row],[sheet]],Prg!$A$7:$J$31,10,FALSE)="","",VLOOKUP(Table1[[#This Row],[sheet]],Prg!$A$7:$J$31,10,FALSE)*1)</f>
        <v/>
      </c>
      <c r="AF4017" s="72">
        <f>VLOOKUP(Table1[[#This Row],[sheet]],Prg!$A$7:$J$31,5,FALSE)</f>
        <v>0</v>
      </c>
      <c r="AG4017" s="72">
        <f>ROW()</f>
        <v>4017</v>
      </c>
    </row>
    <row r="4018" spans="24:33" hidden="1" x14ac:dyDescent="0.3">
      <c r="X4018" s="66">
        <v>23</v>
      </c>
      <c r="Y4018" s="66" t="s">
        <v>479</v>
      </c>
      <c r="Z4018" s="66" t="s">
        <v>27</v>
      </c>
      <c r="AA4018" s="66" t="str">
        <f>IF(OR(VLOOKUP(Table1[[#This Row],[sheet]],Prg!$A$7:$F$31,6,FALSE)=Prg!$O$2,VLOOKUP(Table1[[#This Row],[sheet]],Prg!$A$7:$F$31,6,FALSE)=Prg!$O$3),"Yes","No")</f>
        <v>No</v>
      </c>
      <c r="AB4018" s="66">
        <v>2023</v>
      </c>
      <c r="AC4018" s="72">
        <v>16</v>
      </c>
      <c r="AD4018" s="66">
        <f ca="1">IF(ISERROR(VLOOKUP(Table1[[#This Row],[item]],INDIRECT("'"&amp;Table1[[#This Row],[sheet]]&amp;"'!$A$8:$T$42"),Table1[[#This Row],[r]],FALSE)),"",VLOOKUP(Table1[[#This Row],[item]],INDIRECT("'"&amp;Table1[[#This Row],[sheet]]&amp;"'!$A$8:$T$42"),Table1[[#This Row],[r]],FALSE))</f>
        <v>0</v>
      </c>
      <c r="AE4018" s="72" t="str">
        <f>IF(VLOOKUP(Table1[[#This Row],[sheet]],Prg!$A$7:$J$31,10,FALSE)="","",VLOOKUP(Table1[[#This Row],[sheet]],Prg!$A$7:$J$31,10,FALSE)*1)</f>
        <v/>
      </c>
      <c r="AF4018" s="72">
        <f>VLOOKUP(Table1[[#This Row],[sheet]],Prg!$A$7:$J$31,5,FALSE)</f>
        <v>0</v>
      </c>
      <c r="AG4018" s="72">
        <f>ROW()</f>
        <v>4018</v>
      </c>
    </row>
    <row r="4019" spans="24:33" hidden="1" x14ac:dyDescent="0.3">
      <c r="X4019" s="66">
        <v>23</v>
      </c>
      <c r="Y4019" s="66" t="s">
        <v>475</v>
      </c>
      <c r="Z4019" s="66" t="s">
        <v>28</v>
      </c>
      <c r="AA4019" s="66" t="str">
        <f>IF(OR(VLOOKUP(Table1[[#This Row],[sheet]],Prg!$A$7:$F$31,6,FALSE)=Prg!$O$2,VLOOKUP(Table1[[#This Row],[sheet]],Prg!$A$7:$F$31,6,FALSE)=Prg!$O$3),"Yes","No")</f>
        <v>No</v>
      </c>
      <c r="AB4019" s="66">
        <v>2023</v>
      </c>
      <c r="AC4019" s="72">
        <v>16</v>
      </c>
      <c r="AD4019" s="66">
        <f ca="1">IF(ISERROR(VLOOKUP(Table1[[#This Row],[item]],INDIRECT("'"&amp;Table1[[#This Row],[sheet]]&amp;"'!$A$8:$T$42"),Table1[[#This Row],[r]],FALSE)),"",VLOOKUP(Table1[[#This Row],[item]],INDIRECT("'"&amp;Table1[[#This Row],[sheet]]&amp;"'!$A$8:$T$42"),Table1[[#This Row],[r]],FALSE))</f>
        <v>0</v>
      </c>
      <c r="AE4019" s="72" t="str">
        <f>IF(VLOOKUP(Table1[[#This Row],[sheet]],Prg!$A$7:$J$31,10,FALSE)="","",VLOOKUP(Table1[[#This Row],[sheet]],Prg!$A$7:$J$31,10,FALSE)*1)</f>
        <v/>
      </c>
      <c r="AF4019" s="72">
        <f>VLOOKUP(Table1[[#This Row],[sheet]],Prg!$A$7:$J$31,5,FALSE)</f>
        <v>0</v>
      </c>
      <c r="AG4019" s="72">
        <f>ROW()</f>
        <v>4019</v>
      </c>
    </row>
    <row r="4020" spans="24:33" hidden="1" x14ac:dyDescent="0.3">
      <c r="X4020" s="66">
        <v>23</v>
      </c>
      <c r="Y4020" s="66" t="s">
        <v>480</v>
      </c>
      <c r="Z4020" s="66" t="s">
        <v>29</v>
      </c>
      <c r="AA4020" s="66" t="str">
        <f>IF(OR(VLOOKUP(Table1[[#This Row],[sheet]],Prg!$A$7:$F$31,6,FALSE)=Prg!$O$2,VLOOKUP(Table1[[#This Row],[sheet]],Prg!$A$7:$F$31,6,FALSE)=Prg!$O$3),"Yes","No")</f>
        <v>No</v>
      </c>
      <c r="AB4020" s="66">
        <v>2023</v>
      </c>
      <c r="AC4020" s="72">
        <v>16</v>
      </c>
      <c r="AD4020" s="66">
        <f ca="1">IF(ISERROR(VLOOKUP(Table1[[#This Row],[item]],INDIRECT("'"&amp;Table1[[#This Row],[sheet]]&amp;"'!$A$8:$T$42"),Table1[[#This Row],[r]],FALSE)),"",VLOOKUP(Table1[[#This Row],[item]],INDIRECT("'"&amp;Table1[[#This Row],[sheet]]&amp;"'!$A$8:$T$42"),Table1[[#This Row],[r]],FALSE))</f>
        <v>0</v>
      </c>
      <c r="AE4020" s="72" t="str">
        <f>IF(VLOOKUP(Table1[[#This Row],[sheet]],Prg!$A$7:$J$31,10,FALSE)="","",VLOOKUP(Table1[[#This Row],[sheet]],Prg!$A$7:$J$31,10,FALSE)*1)</f>
        <v/>
      </c>
      <c r="AF4020" s="72">
        <f>VLOOKUP(Table1[[#This Row],[sheet]],Prg!$A$7:$J$31,5,FALSE)</f>
        <v>0</v>
      </c>
      <c r="AG4020" s="72">
        <f>ROW()</f>
        <v>4020</v>
      </c>
    </row>
    <row r="4021" spans="24:33" hidden="1" x14ac:dyDescent="0.3">
      <c r="X4021" s="66">
        <v>23</v>
      </c>
      <c r="Y4021" s="66" t="s">
        <v>481</v>
      </c>
      <c r="Z4021" s="66" t="s">
        <v>30</v>
      </c>
      <c r="AA4021" s="66" t="str">
        <f>IF(OR(VLOOKUP(Table1[[#This Row],[sheet]],Prg!$A$7:$F$31,6,FALSE)=Prg!$O$2,VLOOKUP(Table1[[#This Row],[sheet]],Prg!$A$7:$F$31,6,FALSE)=Prg!$O$3),"Yes","No")</f>
        <v>No</v>
      </c>
      <c r="AB4021" s="66">
        <v>2023</v>
      </c>
      <c r="AC4021" s="72">
        <v>16</v>
      </c>
      <c r="AD4021" s="66">
        <f ca="1">IF(ISERROR(VLOOKUP(Table1[[#This Row],[item]],INDIRECT("'"&amp;Table1[[#This Row],[sheet]]&amp;"'!$A$8:$T$42"),Table1[[#This Row],[r]],FALSE)),"",VLOOKUP(Table1[[#This Row],[item]],INDIRECT("'"&amp;Table1[[#This Row],[sheet]]&amp;"'!$A$8:$T$42"),Table1[[#This Row],[r]],FALSE))</f>
        <v>0</v>
      </c>
      <c r="AE4021" s="72" t="str">
        <f>IF(VLOOKUP(Table1[[#This Row],[sheet]],Prg!$A$7:$J$31,10,FALSE)="","",VLOOKUP(Table1[[#This Row],[sheet]],Prg!$A$7:$J$31,10,FALSE)*1)</f>
        <v/>
      </c>
      <c r="AF4021" s="72">
        <f>VLOOKUP(Table1[[#This Row],[sheet]],Prg!$A$7:$J$31,5,FALSE)</f>
        <v>0</v>
      </c>
      <c r="AG4021" s="72">
        <f>ROW()</f>
        <v>4021</v>
      </c>
    </row>
    <row r="4022" spans="24:33" hidden="1" x14ac:dyDescent="0.3">
      <c r="X4022" s="66">
        <v>23</v>
      </c>
      <c r="Y4022" s="66" t="s">
        <v>482</v>
      </c>
      <c r="Z4022" s="66" t="s">
        <v>27</v>
      </c>
      <c r="AA4022" s="66" t="str">
        <f>IF(OR(VLOOKUP(Table1[[#This Row],[sheet]],Prg!$A$7:$F$31,6,FALSE)=Prg!$O$2,VLOOKUP(Table1[[#This Row],[sheet]],Prg!$A$7:$F$31,6,FALSE)=Prg!$O$3),"Yes","No")</f>
        <v>No</v>
      </c>
      <c r="AB4022" s="66">
        <v>2023</v>
      </c>
      <c r="AC4022" s="72">
        <v>16</v>
      </c>
      <c r="AD4022" s="66">
        <f ca="1">IF(ISERROR(VLOOKUP(Table1[[#This Row],[item]],INDIRECT("'"&amp;Table1[[#This Row],[sheet]]&amp;"'!$A$8:$T$42"),Table1[[#This Row],[r]],FALSE)),"",VLOOKUP(Table1[[#This Row],[item]],INDIRECT("'"&amp;Table1[[#This Row],[sheet]]&amp;"'!$A$8:$T$42"),Table1[[#This Row],[r]],FALSE))</f>
        <v>0</v>
      </c>
      <c r="AE4022" s="72" t="str">
        <f>IF(VLOOKUP(Table1[[#This Row],[sheet]],Prg!$A$7:$J$31,10,FALSE)="","",VLOOKUP(Table1[[#This Row],[sheet]],Prg!$A$7:$J$31,10,FALSE)*1)</f>
        <v/>
      </c>
      <c r="AF4022" s="72">
        <f>VLOOKUP(Table1[[#This Row],[sheet]],Prg!$A$7:$J$31,5,FALSE)</f>
        <v>0</v>
      </c>
      <c r="AG4022" s="72">
        <f>ROW()</f>
        <v>4022</v>
      </c>
    </row>
    <row r="4023" spans="24:33" hidden="1" x14ac:dyDescent="0.3">
      <c r="X4023" s="66">
        <v>23</v>
      </c>
      <c r="Y4023" s="66" t="s">
        <v>476</v>
      </c>
      <c r="Z4023" s="66" t="s">
        <v>469</v>
      </c>
      <c r="AA4023" s="66" t="str">
        <f>IF(OR(VLOOKUP(Table1[[#This Row],[sheet]],Prg!$A$7:$F$31,6,FALSE)=Prg!$O$2,VLOOKUP(Table1[[#This Row],[sheet]],Prg!$A$7:$F$31,6,FALSE)=Prg!$O$3),"Yes","No")</f>
        <v>No</v>
      </c>
      <c r="AB4023" s="66">
        <v>2023</v>
      </c>
      <c r="AC4023" s="72">
        <v>16</v>
      </c>
      <c r="AD4023" s="66">
        <f ca="1">IF(ISERROR(VLOOKUP(Table1[[#This Row],[item]],INDIRECT("'"&amp;Table1[[#This Row],[sheet]]&amp;"'!$A$8:$T$42"),Table1[[#This Row],[r]],FALSE)),"",VLOOKUP(Table1[[#This Row],[item]],INDIRECT("'"&amp;Table1[[#This Row],[sheet]]&amp;"'!$A$8:$T$42"),Table1[[#This Row],[r]],FALSE))</f>
        <v>0</v>
      </c>
      <c r="AE4023" s="72" t="str">
        <f>IF(VLOOKUP(Table1[[#This Row],[sheet]],Prg!$A$7:$J$31,10,FALSE)="","",VLOOKUP(Table1[[#This Row],[sheet]],Prg!$A$7:$J$31,10,FALSE)*1)</f>
        <v/>
      </c>
      <c r="AF4023" s="72">
        <f>VLOOKUP(Table1[[#This Row],[sheet]],Prg!$A$7:$J$31,5,FALSE)</f>
        <v>0</v>
      </c>
      <c r="AG4023" s="72">
        <f>ROW()</f>
        <v>4023</v>
      </c>
    </row>
    <row r="4024" spans="24:33" hidden="1" x14ac:dyDescent="0.3">
      <c r="X4024" s="66">
        <v>23</v>
      </c>
      <c r="Y4024" s="66" t="s">
        <v>483</v>
      </c>
      <c r="Z4024" s="66" t="s">
        <v>470</v>
      </c>
      <c r="AA4024" s="66" t="str">
        <f>IF(OR(VLOOKUP(Table1[[#This Row],[sheet]],Prg!$A$7:$F$31,6,FALSE)=Prg!$O$2,VLOOKUP(Table1[[#This Row],[sheet]],Prg!$A$7:$F$31,6,FALSE)=Prg!$O$3),"Yes","No")</f>
        <v>No</v>
      </c>
      <c r="AB4024" s="66">
        <v>2023</v>
      </c>
      <c r="AC4024" s="72">
        <v>16</v>
      </c>
      <c r="AD4024" s="66">
        <f ca="1">IF(ISERROR(VLOOKUP(Table1[[#This Row],[item]],INDIRECT("'"&amp;Table1[[#This Row],[sheet]]&amp;"'!$A$8:$T$42"),Table1[[#This Row],[r]],FALSE)),"",VLOOKUP(Table1[[#This Row],[item]],INDIRECT("'"&amp;Table1[[#This Row],[sheet]]&amp;"'!$A$8:$T$42"),Table1[[#This Row],[r]],FALSE))</f>
        <v>0</v>
      </c>
      <c r="AE4024" s="72" t="str">
        <f>IF(VLOOKUP(Table1[[#This Row],[sheet]],Prg!$A$7:$J$31,10,FALSE)="","",VLOOKUP(Table1[[#This Row],[sheet]],Prg!$A$7:$J$31,10,FALSE)*1)</f>
        <v/>
      </c>
      <c r="AF4024" s="72">
        <f>VLOOKUP(Table1[[#This Row],[sheet]],Prg!$A$7:$J$31,5,FALSE)</f>
        <v>0</v>
      </c>
      <c r="AG4024" s="72">
        <f>ROW()</f>
        <v>4024</v>
      </c>
    </row>
    <row r="4025" spans="24:33" hidden="1" x14ac:dyDescent="0.3">
      <c r="X4025" s="66">
        <v>23</v>
      </c>
      <c r="Y4025" s="66" t="s">
        <v>484</v>
      </c>
      <c r="Z4025" s="66" t="s">
        <v>471</v>
      </c>
      <c r="AA4025" s="66" t="str">
        <f>IF(OR(VLOOKUP(Table1[[#This Row],[sheet]],Prg!$A$7:$F$31,6,FALSE)=Prg!$O$2,VLOOKUP(Table1[[#This Row],[sheet]],Prg!$A$7:$F$31,6,FALSE)=Prg!$O$3),"Yes","No")</f>
        <v>No</v>
      </c>
      <c r="AB4025" s="66">
        <v>2023</v>
      </c>
      <c r="AC4025" s="72">
        <v>16</v>
      </c>
      <c r="AD4025" s="66">
        <f ca="1">IF(ISERROR(VLOOKUP(Table1[[#This Row],[item]],INDIRECT("'"&amp;Table1[[#This Row],[sheet]]&amp;"'!$A$8:$T$42"),Table1[[#This Row],[r]],FALSE)),"",VLOOKUP(Table1[[#This Row],[item]],INDIRECT("'"&amp;Table1[[#This Row],[sheet]]&amp;"'!$A$8:$T$42"),Table1[[#This Row],[r]],FALSE))</f>
        <v>0</v>
      </c>
      <c r="AE4025" s="72" t="str">
        <f>IF(VLOOKUP(Table1[[#This Row],[sheet]],Prg!$A$7:$J$31,10,FALSE)="","",VLOOKUP(Table1[[#This Row],[sheet]],Prg!$A$7:$J$31,10,FALSE)*1)</f>
        <v/>
      </c>
      <c r="AF4025" s="72">
        <f>VLOOKUP(Table1[[#This Row],[sheet]],Prg!$A$7:$J$31,5,FALSE)</f>
        <v>0</v>
      </c>
      <c r="AG4025" s="72">
        <f>ROW()</f>
        <v>4025</v>
      </c>
    </row>
    <row r="4026" spans="24:33" hidden="1" x14ac:dyDescent="0.3">
      <c r="X4026" s="66">
        <v>23</v>
      </c>
      <c r="Y4026" s="66" t="s">
        <v>485</v>
      </c>
      <c r="Z4026" s="66" t="s">
        <v>472</v>
      </c>
      <c r="AA4026" s="66" t="str">
        <f>IF(OR(VLOOKUP(Table1[[#This Row],[sheet]],Prg!$A$7:$F$31,6,FALSE)=Prg!$O$2,VLOOKUP(Table1[[#This Row],[sheet]],Prg!$A$7:$F$31,6,FALSE)=Prg!$O$3),"Yes","No")</f>
        <v>No</v>
      </c>
      <c r="AB4026" s="66">
        <v>2023</v>
      </c>
      <c r="AC4026" s="72">
        <v>16</v>
      </c>
      <c r="AD4026" s="66">
        <f ca="1">IF(ISERROR(VLOOKUP(Table1[[#This Row],[item]],INDIRECT("'"&amp;Table1[[#This Row],[sheet]]&amp;"'!$A$8:$T$42"),Table1[[#This Row],[r]],FALSE)),"",VLOOKUP(Table1[[#This Row],[item]],INDIRECT("'"&amp;Table1[[#This Row],[sheet]]&amp;"'!$A$8:$T$42"),Table1[[#This Row],[r]],FALSE))</f>
        <v>0</v>
      </c>
      <c r="AE4026" s="72" t="str">
        <f>IF(VLOOKUP(Table1[[#This Row],[sheet]],Prg!$A$7:$J$31,10,FALSE)="","",VLOOKUP(Table1[[#This Row],[sheet]],Prg!$A$7:$J$31,10,FALSE)*1)</f>
        <v/>
      </c>
      <c r="AF4026" s="72">
        <f>VLOOKUP(Table1[[#This Row],[sheet]],Prg!$A$7:$J$31,5,FALSE)</f>
        <v>0</v>
      </c>
      <c r="AG4026" s="72">
        <f>ROW()</f>
        <v>4026</v>
      </c>
    </row>
    <row r="4027" spans="24:33" hidden="1" x14ac:dyDescent="0.3">
      <c r="X4027" s="66">
        <v>23</v>
      </c>
      <c r="Y4027" s="66" t="s">
        <v>486</v>
      </c>
      <c r="Z4027" s="66" t="s">
        <v>31</v>
      </c>
      <c r="AA4027" s="66" t="str">
        <f>IF(OR(VLOOKUP(Table1[[#This Row],[sheet]],Prg!$A$7:$F$31,6,FALSE)=Prg!$O$2,VLOOKUP(Table1[[#This Row],[sheet]],Prg!$A$7:$F$31,6,FALSE)=Prg!$O$3),"Yes","No")</f>
        <v>No</v>
      </c>
      <c r="AB4027" s="66">
        <v>2023</v>
      </c>
      <c r="AC4027" s="72">
        <v>16</v>
      </c>
      <c r="AD4027" s="66">
        <f ca="1">IF(ISERROR(VLOOKUP(Table1[[#This Row],[item]],INDIRECT("'"&amp;Table1[[#This Row],[sheet]]&amp;"'!$A$8:$T$42"),Table1[[#This Row],[r]],FALSE)),"",VLOOKUP(Table1[[#This Row],[item]],INDIRECT("'"&amp;Table1[[#This Row],[sheet]]&amp;"'!$A$8:$T$42"),Table1[[#This Row],[r]],FALSE))</f>
        <v>0</v>
      </c>
      <c r="AE4027" s="72" t="str">
        <f>IF(VLOOKUP(Table1[[#This Row],[sheet]],Prg!$A$7:$J$31,10,FALSE)="","",VLOOKUP(Table1[[#This Row],[sheet]],Prg!$A$7:$J$31,10,FALSE)*1)</f>
        <v/>
      </c>
      <c r="AF4027" s="72">
        <f>VLOOKUP(Table1[[#This Row],[sheet]],Prg!$A$7:$J$31,5,FALSE)</f>
        <v>0</v>
      </c>
      <c r="AG4027" s="72">
        <f>ROW()</f>
        <v>4027</v>
      </c>
    </row>
    <row r="4028" spans="24:33" hidden="1" x14ac:dyDescent="0.3">
      <c r="X4028" s="66">
        <v>23</v>
      </c>
      <c r="Y4028" s="70" t="s">
        <v>487</v>
      </c>
      <c r="Z4028" s="70" t="s">
        <v>12</v>
      </c>
      <c r="AA4028" s="70" t="str">
        <f>IF(OR(VLOOKUP(Table1[[#This Row],[sheet]],Prg!$A$7:$F$31,6,FALSE)=Prg!$O$2,VLOOKUP(Table1[[#This Row],[sheet]],Prg!$A$7:$F$31,6,FALSE)=Prg!$O$3),"Yes","No")</f>
        <v>No</v>
      </c>
      <c r="AB4028" s="70">
        <v>2024</v>
      </c>
      <c r="AC4028" s="72">
        <v>17</v>
      </c>
      <c r="AD4028" s="66">
        <f ca="1">IF(ISERROR(VLOOKUP(Table1[[#This Row],[item]],INDIRECT("'"&amp;Table1[[#This Row],[sheet]]&amp;"'!$A$8:$T$42"),Table1[[#This Row],[r]],FALSE)),"",VLOOKUP(Table1[[#This Row],[item]],INDIRECT("'"&amp;Table1[[#This Row],[sheet]]&amp;"'!$A$8:$T$42"),Table1[[#This Row],[r]],FALSE))</f>
        <v>0</v>
      </c>
      <c r="AE4028" s="72" t="str">
        <f>IF(VLOOKUP(Table1[[#This Row],[sheet]],Prg!$A$7:$J$31,10,FALSE)="","",VLOOKUP(Table1[[#This Row],[sheet]],Prg!$A$7:$J$31,10,FALSE)*1)</f>
        <v/>
      </c>
      <c r="AF4028" s="72">
        <f>VLOOKUP(Table1[[#This Row],[sheet]],Prg!$A$7:$J$31,5,FALSE)</f>
        <v>0</v>
      </c>
      <c r="AG4028" s="72">
        <f>ROW()</f>
        <v>4028</v>
      </c>
    </row>
    <row r="4029" spans="24:33" hidden="1" x14ac:dyDescent="0.3">
      <c r="X4029" s="66">
        <v>23</v>
      </c>
      <c r="Y4029" s="66" t="s">
        <v>488</v>
      </c>
      <c r="Z4029" s="66" t="s">
        <v>13</v>
      </c>
      <c r="AA4029" s="66" t="str">
        <f>IF(OR(VLOOKUP(Table1[[#This Row],[sheet]],Prg!$A$7:$F$31,6,FALSE)=Prg!$O$2,VLOOKUP(Table1[[#This Row],[sheet]],Prg!$A$7:$F$31,6,FALSE)=Prg!$O$3),"Yes","No")</f>
        <v>No</v>
      </c>
      <c r="AB4029" s="66">
        <v>2024</v>
      </c>
      <c r="AC4029" s="72">
        <v>17</v>
      </c>
      <c r="AD4029" s="66">
        <f ca="1">IF(ISERROR(VLOOKUP(Table1[[#This Row],[item]],INDIRECT("'"&amp;Table1[[#This Row],[sheet]]&amp;"'!$A$8:$T$42"),Table1[[#This Row],[r]],FALSE)),"",VLOOKUP(Table1[[#This Row],[item]],INDIRECT("'"&amp;Table1[[#This Row],[sheet]]&amp;"'!$A$8:$T$42"),Table1[[#This Row],[r]],FALSE))</f>
        <v>0</v>
      </c>
      <c r="AE4029" s="72" t="str">
        <f>IF(VLOOKUP(Table1[[#This Row],[sheet]],Prg!$A$7:$J$31,10,FALSE)="","",VLOOKUP(Table1[[#This Row],[sheet]],Prg!$A$7:$J$31,10,FALSE)*1)</f>
        <v/>
      </c>
      <c r="AF4029" s="72">
        <f>VLOOKUP(Table1[[#This Row],[sheet]],Prg!$A$7:$J$31,5,FALSE)</f>
        <v>0</v>
      </c>
      <c r="AG4029" s="72">
        <f>ROW()</f>
        <v>4029</v>
      </c>
    </row>
    <row r="4030" spans="24:33" hidden="1" x14ac:dyDescent="0.3">
      <c r="X4030" s="66">
        <v>23</v>
      </c>
      <c r="Y4030" s="66" t="s">
        <v>489</v>
      </c>
      <c r="Z4030" s="66" t="s">
        <v>14</v>
      </c>
      <c r="AA4030" s="66" t="str">
        <f>IF(OR(VLOOKUP(Table1[[#This Row],[sheet]],Prg!$A$7:$F$31,6,FALSE)=Prg!$O$2,VLOOKUP(Table1[[#This Row],[sheet]],Prg!$A$7:$F$31,6,FALSE)=Prg!$O$3),"Yes","No")</f>
        <v>No</v>
      </c>
      <c r="AB4030" s="66">
        <v>2024</v>
      </c>
      <c r="AC4030" s="72">
        <v>17</v>
      </c>
      <c r="AD4030" s="66">
        <f ca="1">IF(ISERROR(VLOOKUP(Table1[[#This Row],[item]],INDIRECT("'"&amp;Table1[[#This Row],[sheet]]&amp;"'!$A$8:$T$42"),Table1[[#This Row],[r]],FALSE)),"",VLOOKUP(Table1[[#This Row],[item]],INDIRECT("'"&amp;Table1[[#This Row],[sheet]]&amp;"'!$A$8:$T$42"),Table1[[#This Row],[r]],FALSE))</f>
        <v>0</v>
      </c>
      <c r="AE4030" s="72" t="str">
        <f>IF(VLOOKUP(Table1[[#This Row],[sheet]],Prg!$A$7:$J$31,10,FALSE)="","",VLOOKUP(Table1[[#This Row],[sheet]],Prg!$A$7:$J$31,10,FALSE)*1)</f>
        <v/>
      </c>
      <c r="AF4030" s="72">
        <f>VLOOKUP(Table1[[#This Row],[sheet]],Prg!$A$7:$J$31,5,FALSE)</f>
        <v>0</v>
      </c>
      <c r="AG4030" s="72">
        <f>ROW()</f>
        <v>4030</v>
      </c>
    </row>
    <row r="4031" spans="24:33" hidden="1" x14ac:dyDescent="0.3">
      <c r="X4031" s="66">
        <v>23</v>
      </c>
      <c r="Y4031" s="66" t="s">
        <v>490</v>
      </c>
      <c r="Z4031" s="66" t="s">
        <v>464</v>
      </c>
      <c r="AA4031" s="66" t="str">
        <f>IF(OR(VLOOKUP(Table1[[#This Row],[sheet]],Prg!$A$7:$F$31,6,FALSE)=Prg!$O$2,VLOOKUP(Table1[[#This Row],[sheet]],Prg!$A$7:$F$31,6,FALSE)=Prg!$O$3),"Yes","No")</f>
        <v>No</v>
      </c>
      <c r="AB4031" s="66">
        <v>2024</v>
      </c>
      <c r="AC4031" s="72">
        <v>17</v>
      </c>
      <c r="AD4031" s="66">
        <f ca="1">IF(ISERROR(VLOOKUP(Table1[[#This Row],[item]],INDIRECT("'"&amp;Table1[[#This Row],[sheet]]&amp;"'!$A$8:$T$42"),Table1[[#This Row],[r]],FALSE)),"",VLOOKUP(Table1[[#This Row],[item]],INDIRECT("'"&amp;Table1[[#This Row],[sheet]]&amp;"'!$A$8:$T$42"),Table1[[#This Row],[r]],FALSE))</f>
        <v>0</v>
      </c>
      <c r="AE4031" s="72" t="str">
        <f>IF(VLOOKUP(Table1[[#This Row],[sheet]],Prg!$A$7:$J$31,10,FALSE)="","",VLOOKUP(Table1[[#This Row],[sheet]],Prg!$A$7:$J$31,10,FALSE)*1)</f>
        <v/>
      </c>
      <c r="AF4031" s="72">
        <f>VLOOKUP(Table1[[#This Row],[sheet]],Prg!$A$7:$J$31,5,FALSE)</f>
        <v>0</v>
      </c>
      <c r="AG4031" s="72">
        <f>ROW()</f>
        <v>4031</v>
      </c>
    </row>
    <row r="4032" spans="24:33" hidden="1" x14ac:dyDescent="0.3">
      <c r="X4032" s="66">
        <v>23</v>
      </c>
      <c r="Y4032" s="66" t="s">
        <v>491</v>
      </c>
      <c r="Z4032" s="66" t="s">
        <v>15</v>
      </c>
      <c r="AA4032" s="66" t="str">
        <f>IF(OR(VLOOKUP(Table1[[#This Row],[sheet]],Prg!$A$7:$F$31,6,FALSE)=Prg!$O$2,VLOOKUP(Table1[[#This Row],[sheet]],Prg!$A$7:$F$31,6,FALSE)=Prg!$O$3),"Yes","No")</f>
        <v>No</v>
      </c>
      <c r="AB4032" s="66">
        <v>2024</v>
      </c>
      <c r="AC4032" s="72">
        <v>17</v>
      </c>
      <c r="AD4032" s="66">
        <f ca="1">IF(ISERROR(VLOOKUP(Table1[[#This Row],[item]],INDIRECT("'"&amp;Table1[[#This Row],[sheet]]&amp;"'!$A$8:$T$42"),Table1[[#This Row],[r]],FALSE)),"",VLOOKUP(Table1[[#This Row],[item]],INDIRECT("'"&amp;Table1[[#This Row],[sheet]]&amp;"'!$A$8:$T$42"),Table1[[#This Row],[r]],FALSE))</f>
        <v>0</v>
      </c>
      <c r="AE4032" s="72" t="str">
        <f>IF(VLOOKUP(Table1[[#This Row],[sheet]],Prg!$A$7:$J$31,10,FALSE)="","",VLOOKUP(Table1[[#This Row],[sheet]],Prg!$A$7:$J$31,10,FALSE)*1)</f>
        <v/>
      </c>
      <c r="AF4032" s="72">
        <f>VLOOKUP(Table1[[#This Row],[sheet]],Prg!$A$7:$J$31,5,FALSE)</f>
        <v>0</v>
      </c>
      <c r="AG4032" s="72">
        <f>ROW()</f>
        <v>4032</v>
      </c>
    </row>
    <row r="4033" spans="24:33" hidden="1" x14ac:dyDescent="0.3">
      <c r="X4033" s="66">
        <v>23</v>
      </c>
      <c r="Y4033" s="66" t="s">
        <v>492</v>
      </c>
      <c r="Z4033" s="66" t="s">
        <v>16</v>
      </c>
      <c r="AA4033" s="66" t="str">
        <f>IF(OR(VLOOKUP(Table1[[#This Row],[sheet]],Prg!$A$7:$F$31,6,FALSE)=Prg!$O$2,VLOOKUP(Table1[[#This Row],[sheet]],Prg!$A$7:$F$31,6,FALSE)=Prg!$O$3),"Yes","No")</f>
        <v>No</v>
      </c>
      <c r="AB4033" s="66">
        <v>2024</v>
      </c>
      <c r="AC4033" s="72">
        <v>17</v>
      </c>
      <c r="AD4033" s="66">
        <f ca="1">IF(ISERROR(VLOOKUP(Table1[[#This Row],[item]],INDIRECT("'"&amp;Table1[[#This Row],[sheet]]&amp;"'!$A$8:$T$42"),Table1[[#This Row],[r]],FALSE)),"",VLOOKUP(Table1[[#This Row],[item]],INDIRECT("'"&amp;Table1[[#This Row],[sheet]]&amp;"'!$A$8:$T$42"),Table1[[#This Row],[r]],FALSE))</f>
        <v>0</v>
      </c>
      <c r="AE4033" s="72" t="str">
        <f>IF(VLOOKUP(Table1[[#This Row],[sheet]],Prg!$A$7:$J$31,10,FALSE)="","",VLOOKUP(Table1[[#This Row],[sheet]],Prg!$A$7:$J$31,10,FALSE)*1)</f>
        <v/>
      </c>
      <c r="AF4033" s="72">
        <f>VLOOKUP(Table1[[#This Row],[sheet]],Prg!$A$7:$J$31,5,FALSE)</f>
        <v>0</v>
      </c>
      <c r="AG4033" s="72">
        <f>ROW()</f>
        <v>4033</v>
      </c>
    </row>
    <row r="4034" spans="24:33" hidden="1" x14ac:dyDescent="0.3">
      <c r="X4034" s="66">
        <v>23</v>
      </c>
      <c r="Y4034" s="66" t="s">
        <v>493</v>
      </c>
      <c r="Z4034" s="66" t="s">
        <v>17</v>
      </c>
      <c r="AA4034" s="66" t="str">
        <f>IF(OR(VLOOKUP(Table1[[#This Row],[sheet]],Prg!$A$7:$F$31,6,FALSE)=Prg!$O$2,VLOOKUP(Table1[[#This Row],[sheet]],Prg!$A$7:$F$31,6,FALSE)=Prg!$O$3),"Yes","No")</f>
        <v>No</v>
      </c>
      <c r="AB4034" s="66">
        <v>2024</v>
      </c>
      <c r="AC4034" s="72">
        <v>17</v>
      </c>
      <c r="AD4034" s="66">
        <f ca="1">IF(ISERROR(VLOOKUP(Table1[[#This Row],[item]],INDIRECT("'"&amp;Table1[[#This Row],[sheet]]&amp;"'!$A$8:$T$42"),Table1[[#This Row],[r]],FALSE)),"",VLOOKUP(Table1[[#This Row],[item]],INDIRECT("'"&amp;Table1[[#This Row],[sheet]]&amp;"'!$A$8:$T$42"),Table1[[#This Row],[r]],FALSE))</f>
        <v>0</v>
      </c>
      <c r="AE4034" s="72" t="str">
        <f>IF(VLOOKUP(Table1[[#This Row],[sheet]],Prg!$A$7:$J$31,10,FALSE)="","",VLOOKUP(Table1[[#This Row],[sheet]],Prg!$A$7:$J$31,10,FALSE)*1)</f>
        <v/>
      </c>
      <c r="AF4034" s="72">
        <f>VLOOKUP(Table1[[#This Row],[sheet]],Prg!$A$7:$J$31,5,FALSE)</f>
        <v>0</v>
      </c>
      <c r="AG4034" s="72">
        <f>ROW()</f>
        <v>4034</v>
      </c>
    </row>
    <row r="4035" spans="24:33" hidden="1" x14ac:dyDescent="0.3">
      <c r="X4035" s="66">
        <v>23</v>
      </c>
      <c r="Y4035" s="66" t="s">
        <v>494</v>
      </c>
      <c r="Z4035" s="66" t="s">
        <v>465</v>
      </c>
      <c r="AA4035" s="66" t="str">
        <f>IF(OR(VLOOKUP(Table1[[#This Row],[sheet]],Prg!$A$7:$F$31,6,FALSE)=Prg!$O$2,VLOOKUP(Table1[[#This Row],[sheet]],Prg!$A$7:$F$31,6,FALSE)=Prg!$O$3),"Yes","No")</f>
        <v>No</v>
      </c>
      <c r="AB4035" s="66">
        <v>2024</v>
      </c>
      <c r="AC4035" s="72">
        <v>17</v>
      </c>
      <c r="AD4035" s="66">
        <f ca="1">IF(ISERROR(VLOOKUP(Table1[[#This Row],[item]],INDIRECT("'"&amp;Table1[[#This Row],[sheet]]&amp;"'!$A$8:$T$42"),Table1[[#This Row],[r]],FALSE)),"",VLOOKUP(Table1[[#This Row],[item]],INDIRECT("'"&amp;Table1[[#This Row],[sheet]]&amp;"'!$A$8:$T$42"),Table1[[#This Row],[r]],FALSE))</f>
        <v>0</v>
      </c>
      <c r="AE4035" s="72" t="str">
        <f>IF(VLOOKUP(Table1[[#This Row],[sheet]],Prg!$A$7:$J$31,10,FALSE)="","",VLOOKUP(Table1[[#This Row],[sheet]],Prg!$A$7:$J$31,10,FALSE)*1)</f>
        <v/>
      </c>
      <c r="AF4035" s="72">
        <f>VLOOKUP(Table1[[#This Row],[sheet]],Prg!$A$7:$J$31,5,FALSE)</f>
        <v>0</v>
      </c>
      <c r="AG4035" s="72">
        <f>ROW()</f>
        <v>4035</v>
      </c>
    </row>
    <row r="4036" spans="24:33" hidden="1" x14ac:dyDescent="0.3">
      <c r="X4036" s="66">
        <v>23</v>
      </c>
      <c r="Y4036" s="66" t="s">
        <v>495</v>
      </c>
      <c r="Z4036" s="66" t="s">
        <v>18</v>
      </c>
      <c r="AA4036" s="66" t="str">
        <f>IF(OR(VLOOKUP(Table1[[#This Row],[sheet]],Prg!$A$7:$F$31,6,FALSE)=Prg!$O$2,VLOOKUP(Table1[[#This Row],[sheet]],Prg!$A$7:$F$31,6,FALSE)=Prg!$O$3),"Yes","No")</f>
        <v>No</v>
      </c>
      <c r="AB4036" s="66">
        <v>2024</v>
      </c>
      <c r="AC4036" s="72">
        <v>17</v>
      </c>
      <c r="AD4036" s="66">
        <f ca="1">IF(ISERROR(VLOOKUP(Table1[[#This Row],[item]],INDIRECT("'"&amp;Table1[[#This Row],[sheet]]&amp;"'!$A$8:$T$42"),Table1[[#This Row],[r]],FALSE)),"",VLOOKUP(Table1[[#This Row],[item]],INDIRECT("'"&amp;Table1[[#This Row],[sheet]]&amp;"'!$A$8:$T$42"),Table1[[#This Row],[r]],FALSE))</f>
        <v>0</v>
      </c>
      <c r="AE4036" s="72" t="str">
        <f>IF(VLOOKUP(Table1[[#This Row],[sheet]],Prg!$A$7:$J$31,10,FALSE)="","",VLOOKUP(Table1[[#This Row],[sheet]],Prg!$A$7:$J$31,10,FALSE)*1)</f>
        <v/>
      </c>
      <c r="AF4036" s="72">
        <f>VLOOKUP(Table1[[#This Row],[sheet]],Prg!$A$7:$J$31,5,FALSE)</f>
        <v>0</v>
      </c>
      <c r="AG4036" s="72">
        <f>ROW()</f>
        <v>4036</v>
      </c>
    </row>
    <row r="4037" spans="24:33" hidden="1" x14ac:dyDescent="0.3">
      <c r="X4037" s="66">
        <v>23</v>
      </c>
      <c r="Y4037" s="66" t="s">
        <v>496</v>
      </c>
      <c r="Z4037" s="66" t="s">
        <v>19</v>
      </c>
      <c r="AA4037" s="66" t="str">
        <f>IF(OR(VLOOKUP(Table1[[#This Row],[sheet]],Prg!$A$7:$F$31,6,FALSE)=Prg!$O$2,VLOOKUP(Table1[[#This Row],[sheet]],Prg!$A$7:$F$31,6,FALSE)=Prg!$O$3),"Yes","No")</f>
        <v>No</v>
      </c>
      <c r="AB4037" s="66">
        <v>2024</v>
      </c>
      <c r="AC4037" s="72">
        <v>17</v>
      </c>
      <c r="AD4037" s="66">
        <f ca="1">IF(ISERROR(VLOOKUP(Table1[[#This Row],[item]],INDIRECT("'"&amp;Table1[[#This Row],[sheet]]&amp;"'!$A$8:$T$42"),Table1[[#This Row],[r]],FALSE)),"",VLOOKUP(Table1[[#This Row],[item]],INDIRECT("'"&amp;Table1[[#This Row],[sheet]]&amp;"'!$A$8:$T$42"),Table1[[#This Row],[r]],FALSE))</f>
        <v>0</v>
      </c>
      <c r="AE4037" s="72" t="str">
        <f>IF(VLOOKUP(Table1[[#This Row],[sheet]],Prg!$A$7:$J$31,10,FALSE)="","",VLOOKUP(Table1[[#This Row],[sheet]],Prg!$A$7:$J$31,10,FALSE)*1)</f>
        <v/>
      </c>
      <c r="AF4037" s="72">
        <f>VLOOKUP(Table1[[#This Row],[sheet]],Prg!$A$7:$J$31,5,FALSE)</f>
        <v>0</v>
      </c>
      <c r="AG4037" s="72">
        <f>ROW()</f>
        <v>4037</v>
      </c>
    </row>
    <row r="4038" spans="24:33" hidden="1" x14ac:dyDescent="0.3">
      <c r="X4038" s="66">
        <v>23</v>
      </c>
      <c r="Y4038" s="66" t="s">
        <v>497</v>
      </c>
      <c r="Z4038" s="66" t="s">
        <v>20</v>
      </c>
      <c r="AA4038" s="66" t="str">
        <f>IF(OR(VLOOKUP(Table1[[#This Row],[sheet]],Prg!$A$7:$F$31,6,FALSE)=Prg!$O$2,VLOOKUP(Table1[[#This Row],[sheet]],Prg!$A$7:$F$31,6,FALSE)=Prg!$O$3),"Yes","No")</f>
        <v>No</v>
      </c>
      <c r="AB4038" s="66">
        <v>2024</v>
      </c>
      <c r="AC4038" s="72">
        <v>17</v>
      </c>
      <c r="AD4038" s="66">
        <f ca="1">IF(ISERROR(VLOOKUP(Table1[[#This Row],[item]],INDIRECT("'"&amp;Table1[[#This Row],[sheet]]&amp;"'!$A$8:$T$42"),Table1[[#This Row],[r]],FALSE)),"",VLOOKUP(Table1[[#This Row],[item]],INDIRECT("'"&amp;Table1[[#This Row],[sheet]]&amp;"'!$A$8:$T$42"),Table1[[#This Row],[r]],FALSE))</f>
        <v>0</v>
      </c>
      <c r="AE4038" s="72" t="str">
        <f>IF(VLOOKUP(Table1[[#This Row],[sheet]],Prg!$A$7:$J$31,10,FALSE)="","",VLOOKUP(Table1[[#This Row],[sheet]],Prg!$A$7:$J$31,10,FALSE)*1)</f>
        <v/>
      </c>
      <c r="AF4038" s="72">
        <f>VLOOKUP(Table1[[#This Row],[sheet]],Prg!$A$7:$J$31,5,FALSE)</f>
        <v>0</v>
      </c>
      <c r="AG4038" s="72">
        <f>ROW()</f>
        <v>4038</v>
      </c>
    </row>
    <row r="4039" spans="24:33" hidden="1" x14ac:dyDescent="0.3">
      <c r="X4039" s="66">
        <v>23</v>
      </c>
      <c r="Y4039" s="66" t="s">
        <v>498</v>
      </c>
      <c r="Z4039" s="66" t="s">
        <v>466</v>
      </c>
      <c r="AA4039" s="66" t="str">
        <f>IF(OR(VLOOKUP(Table1[[#This Row],[sheet]],Prg!$A$7:$F$31,6,FALSE)=Prg!$O$2,VLOOKUP(Table1[[#This Row],[sheet]],Prg!$A$7:$F$31,6,FALSE)=Prg!$O$3),"Yes","No")</f>
        <v>No</v>
      </c>
      <c r="AB4039" s="66">
        <v>2024</v>
      </c>
      <c r="AC4039" s="72">
        <v>17</v>
      </c>
      <c r="AD4039" s="66">
        <f ca="1">IF(ISERROR(VLOOKUP(Table1[[#This Row],[item]],INDIRECT("'"&amp;Table1[[#This Row],[sheet]]&amp;"'!$A$8:$T$42"),Table1[[#This Row],[r]],FALSE)),"",VLOOKUP(Table1[[#This Row],[item]],INDIRECT("'"&amp;Table1[[#This Row],[sheet]]&amp;"'!$A$8:$T$42"),Table1[[#This Row],[r]],FALSE))</f>
        <v>0</v>
      </c>
      <c r="AE4039" s="72" t="str">
        <f>IF(VLOOKUP(Table1[[#This Row],[sheet]],Prg!$A$7:$J$31,10,FALSE)="","",VLOOKUP(Table1[[#This Row],[sheet]],Prg!$A$7:$J$31,10,FALSE)*1)</f>
        <v/>
      </c>
      <c r="AF4039" s="72">
        <f>VLOOKUP(Table1[[#This Row],[sheet]],Prg!$A$7:$J$31,5,FALSE)</f>
        <v>0</v>
      </c>
      <c r="AG4039" s="72">
        <f>ROW()</f>
        <v>4039</v>
      </c>
    </row>
    <row r="4040" spans="24:33" hidden="1" x14ac:dyDescent="0.3">
      <c r="X4040" s="66">
        <v>23</v>
      </c>
      <c r="Y4040" s="66" t="s">
        <v>499</v>
      </c>
      <c r="Z4040" s="66" t="s">
        <v>21</v>
      </c>
      <c r="AA4040" s="66" t="str">
        <f>IF(OR(VLOOKUP(Table1[[#This Row],[sheet]],Prg!$A$7:$F$31,6,FALSE)=Prg!$O$2,VLOOKUP(Table1[[#This Row],[sheet]],Prg!$A$7:$F$31,6,FALSE)=Prg!$O$3),"Yes","No")</f>
        <v>No</v>
      </c>
      <c r="AB4040" s="66">
        <v>2024</v>
      </c>
      <c r="AC4040" s="72">
        <v>17</v>
      </c>
      <c r="AD4040" s="66">
        <f ca="1">IF(ISERROR(VLOOKUP(Table1[[#This Row],[item]],INDIRECT("'"&amp;Table1[[#This Row],[sheet]]&amp;"'!$A$8:$T$42"),Table1[[#This Row],[r]],FALSE)),"",VLOOKUP(Table1[[#This Row],[item]],INDIRECT("'"&amp;Table1[[#This Row],[sheet]]&amp;"'!$A$8:$T$42"),Table1[[#This Row],[r]],FALSE))</f>
        <v>0</v>
      </c>
      <c r="AE4040" s="72" t="str">
        <f>IF(VLOOKUP(Table1[[#This Row],[sheet]],Prg!$A$7:$J$31,10,FALSE)="","",VLOOKUP(Table1[[#This Row],[sheet]],Prg!$A$7:$J$31,10,FALSE)*1)</f>
        <v/>
      </c>
      <c r="AF4040" s="72">
        <f>VLOOKUP(Table1[[#This Row],[sheet]],Prg!$A$7:$J$31,5,FALSE)</f>
        <v>0</v>
      </c>
      <c r="AG4040" s="72">
        <f>ROW()</f>
        <v>4040</v>
      </c>
    </row>
    <row r="4041" spans="24:33" hidden="1" x14ac:dyDescent="0.3">
      <c r="X4041" s="66">
        <v>23</v>
      </c>
      <c r="Y4041" s="66" t="s">
        <v>500</v>
      </c>
      <c r="Z4041" s="66" t="s">
        <v>22</v>
      </c>
      <c r="AA4041" s="66" t="str">
        <f>IF(OR(VLOOKUP(Table1[[#This Row],[sheet]],Prg!$A$7:$F$31,6,FALSE)=Prg!$O$2,VLOOKUP(Table1[[#This Row],[sheet]],Prg!$A$7:$F$31,6,FALSE)=Prg!$O$3),"Yes","No")</f>
        <v>No</v>
      </c>
      <c r="AB4041" s="66">
        <v>2024</v>
      </c>
      <c r="AC4041" s="72">
        <v>17</v>
      </c>
      <c r="AD4041" s="66">
        <f ca="1">IF(ISERROR(VLOOKUP(Table1[[#This Row],[item]],INDIRECT("'"&amp;Table1[[#This Row],[sheet]]&amp;"'!$A$8:$T$42"),Table1[[#This Row],[r]],FALSE)),"",VLOOKUP(Table1[[#This Row],[item]],INDIRECT("'"&amp;Table1[[#This Row],[sheet]]&amp;"'!$A$8:$T$42"),Table1[[#This Row],[r]],FALSE))</f>
        <v>0</v>
      </c>
      <c r="AE4041" s="72" t="str">
        <f>IF(VLOOKUP(Table1[[#This Row],[sheet]],Prg!$A$7:$J$31,10,FALSE)="","",VLOOKUP(Table1[[#This Row],[sheet]],Prg!$A$7:$J$31,10,FALSE)*1)</f>
        <v/>
      </c>
      <c r="AF4041" s="72">
        <f>VLOOKUP(Table1[[#This Row],[sheet]],Prg!$A$7:$J$31,5,FALSE)</f>
        <v>0</v>
      </c>
      <c r="AG4041" s="72">
        <f>ROW()</f>
        <v>4041</v>
      </c>
    </row>
    <row r="4042" spans="24:33" hidden="1" x14ac:dyDescent="0.3">
      <c r="X4042" s="66">
        <v>23</v>
      </c>
      <c r="Y4042" s="66" t="s">
        <v>501</v>
      </c>
      <c r="Z4042" s="66" t="s">
        <v>23</v>
      </c>
      <c r="AA4042" s="66" t="str">
        <f>IF(OR(VLOOKUP(Table1[[#This Row],[sheet]],Prg!$A$7:$F$31,6,FALSE)=Prg!$O$2,VLOOKUP(Table1[[#This Row],[sheet]],Prg!$A$7:$F$31,6,FALSE)=Prg!$O$3),"Yes","No")</f>
        <v>No</v>
      </c>
      <c r="AB4042" s="66">
        <v>2024</v>
      </c>
      <c r="AC4042" s="72">
        <v>17</v>
      </c>
      <c r="AD4042" s="66">
        <f ca="1">IF(ISERROR(VLOOKUP(Table1[[#This Row],[item]],INDIRECT("'"&amp;Table1[[#This Row],[sheet]]&amp;"'!$A$8:$T$42"),Table1[[#This Row],[r]],FALSE)),"",VLOOKUP(Table1[[#This Row],[item]],INDIRECT("'"&amp;Table1[[#This Row],[sheet]]&amp;"'!$A$8:$T$42"),Table1[[#This Row],[r]],FALSE))</f>
        <v>0</v>
      </c>
      <c r="AE4042" s="72" t="str">
        <f>IF(VLOOKUP(Table1[[#This Row],[sheet]],Prg!$A$7:$J$31,10,FALSE)="","",VLOOKUP(Table1[[#This Row],[sheet]],Prg!$A$7:$J$31,10,FALSE)*1)</f>
        <v/>
      </c>
      <c r="AF4042" s="72">
        <f>VLOOKUP(Table1[[#This Row],[sheet]],Prg!$A$7:$J$31,5,FALSE)</f>
        <v>0</v>
      </c>
      <c r="AG4042" s="72">
        <f>ROW()</f>
        <v>4042</v>
      </c>
    </row>
    <row r="4043" spans="24:33" hidden="1" x14ac:dyDescent="0.3">
      <c r="X4043" s="66">
        <v>23</v>
      </c>
      <c r="Y4043" s="66" t="s">
        <v>502</v>
      </c>
      <c r="Z4043" s="66" t="s">
        <v>467</v>
      </c>
      <c r="AA4043" s="66" t="str">
        <f>IF(OR(VLOOKUP(Table1[[#This Row],[sheet]],Prg!$A$7:$F$31,6,FALSE)=Prg!$O$2,VLOOKUP(Table1[[#This Row],[sheet]],Prg!$A$7:$F$31,6,FALSE)=Prg!$O$3),"Yes","No")</f>
        <v>No</v>
      </c>
      <c r="AB4043" s="66">
        <v>2024</v>
      </c>
      <c r="AC4043" s="72">
        <v>17</v>
      </c>
      <c r="AD4043" s="66">
        <f ca="1">IF(ISERROR(VLOOKUP(Table1[[#This Row],[item]],INDIRECT("'"&amp;Table1[[#This Row],[sheet]]&amp;"'!$A$8:$T$42"),Table1[[#This Row],[r]],FALSE)),"",VLOOKUP(Table1[[#This Row],[item]],INDIRECT("'"&amp;Table1[[#This Row],[sheet]]&amp;"'!$A$8:$T$42"),Table1[[#This Row],[r]],FALSE))</f>
        <v>0</v>
      </c>
      <c r="AE4043" s="72" t="str">
        <f>IF(VLOOKUP(Table1[[#This Row],[sheet]],Prg!$A$7:$J$31,10,FALSE)="","",VLOOKUP(Table1[[#This Row],[sheet]],Prg!$A$7:$J$31,10,FALSE)*1)</f>
        <v/>
      </c>
      <c r="AF4043" s="72">
        <f>VLOOKUP(Table1[[#This Row],[sheet]],Prg!$A$7:$J$31,5,FALSE)</f>
        <v>0</v>
      </c>
      <c r="AG4043" s="72">
        <f>ROW()</f>
        <v>4043</v>
      </c>
    </row>
    <row r="4044" spans="24:33" hidden="1" x14ac:dyDescent="0.3">
      <c r="X4044" s="66">
        <v>23</v>
      </c>
      <c r="Y4044" s="66" t="s">
        <v>473</v>
      </c>
      <c r="Z4044" s="66" t="s">
        <v>1</v>
      </c>
      <c r="AA4044" s="66" t="str">
        <f>IF(OR(VLOOKUP(Table1[[#This Row],[sheet]],Prg!$A$7:$F$31,6,FALSE)=Prg!$O$2,VLOOKUP(Table1[[#This Row],[sheet]],Prg!$A$7:$F$31,6,FALSE)=Prg!$O$3),"Yes","No")</f>
        <v>No</v>
      </c>
      <c r="AB4044" s="66">
        <v>2024</v>
      </c>
      <c r="AC4044" s="72">
        <v>17</v>
      </c>
      <c r="AD4044" s="66">
        <f ca="1">IF(ISERROR(VLOOKUP(Table1[[#This Row],[item]],INDIRECT("'"&amp;Table1[[#This Row],[sheet]]&amp;"'!$A$8:$T$42"),Table1[[#This Row],[r]],FALSE)),"",VLOOKUP(Table1[[#This Row],[item]],INDIRECT("'"&amp;Table1[[#This Row],[sheet]]&amp;"'!$A$8:$T$42"),Table1[[#This Row],[r]],FALSE))</f>
        <v>0</v>
      </c>
      <c r="AE4044" s="72" t="str">
        <f>IF(VLOOKUP(Table1[[#This Row],[sheet]],Prg!$A$7:$J$31,10,FALSE)="","",VLOOKUP(Table1[[#This Row],[sheet]],Prg!$A$7:$J$31,10,FALSE)*1)</f>
        <v/>
      </c>
      <c r="AF4044" s="72">
        <f>VLOOKUP(Table1[[#This Row],[sheet]],Prg!$A$7:$J$31,5,FALSE)</f>
        <v>0</v>
      </c>
      <c r="AG4044" s="72">
        <f>ROW()</f>
        <v>4044</v>
      </c>
    </row>
    <row r="4045" spans="24:33" hidden="1" x14ac:dyDescent="0.3">
      <c r="X4045" s="66">
        <v>23</v>
      </c>
      <c r="Y4045" s="66" t="s">
        <v>474</v>
      </c>
      <c r="Z4045" s="66" t="s">
        <v>24</v>
      </c>
      <c r="AA4045" s="66" t="str">
        <f>IF(OR(VLOOKUP(Table1[[#This Row],[sheet]],Prg!$A$7:$F$31,6,FALSE)=Prg!$O$2,VLOOKUP(Table1[[#This Row],[sheet]],Prg!$A$7:$F$31,6,FALSE)=Prg!$O$3),"Yes","No")</f>
        <v>No</v>
      </c>
      <c r="AB4045" s="66">
        <v>2024</v>
      </c>
      <c r="AC4045" s="72">
        <v>17</v>
      </c>
      <c r="AD4045" s="66">
        <f ca="1">IF(ISERROR(VLOOKUP(Table1[[#This Row],[item]],INDIRECT("'"&amp;Table1[[#This Row],[sheet]]&amp;"'!$A$8:$T$42"),Table1[[#This Row],[r]],FALSE)),"",VLOOKUP(Table1[[#This Row],[item]],INDIRECT("'"&amp;Table1[[#This Row],[sheet]]&amp;"'!$A$8:$T$42"),Table1[[#This Row],[r]],FALSE))</f>
        <v>0</v>
      </c>
      <c r="AE4045" s="72" t="str">
        <f>IF(VLOOKUP(Table1[[#This Row],[sheet]],Prg!$A$7:$J$31,10,FALSE)="","",VLOOKUP(Table1[[#This Row],[sheet]],Prg!$A$7:$J$31,10,FALSE)*1)</f>
        <v/>
      </c>
      <c r="AF4045" s="72">
        <f>VLOOKUP(Table1[[#This Row],[sheet]],Prg!$A$7:$J$31,5,FALSE)</f>
        <v>0</v>
      </c>
      <c r="AG4045" s="72">
        <f>ROW()</f>
        <v>4045</v>
      </c>
    </row>
    <row r="4046" spans="24:33" hidden="1" x14ac:dyDescent="0.3">
      <c r="X4046" s="66">
        <v>23</v>
      </c>
      <c r="Y4046" s="66" t="s">
        <v>477</v>
      </c>
      <c r="Z4046" s="66" t="s">
        <v>25</v>
      </c>
      <c r="AA4046" s="66" t="str">
        <f>IF(OR(VLOOKUP(Table1[[#This Row],[sheet]],Prg!$A$7:$F$31,6,FALSE)=Prg!$O$2,VLOOKUP(Table1[[#This Row],[sheet]],Prg!$A$7:$F$31,6,FALSE)=Prg!$O$3),"Yes","No")</f>
        <v>No</v>
      </c>
      <c r="AB4046" s="66">
        <v>2024</v>
      </c>
      <c r="AC4046" s="72">
        <v>17</v>
      </c>
      <c r="AD4046" s="66">
        <f ca="1">IF(ISERROR(VLOOKUP(Table1[[#This Row],[item]],INDIRECT("'"&amp;Table1[[#This Row],[sheet]]&amp;"'!$A$8:$T$42"),Table1[[#This Row],[r]],FALSE)),"",VLOOKUP(Table1[[#This Row],[item]],INDIRECT("'"&amp;Table1[[#This Row],[sheet]]&amp;"'!$A$8:$T$42"),Table1[[#This Row],[r]],FALSE))</f>
        <v>0</v>
      </c>
      <c r="AE4046" s="72" t="str">
        <f>IF(VLOOKUP(Table1[[#This Row],[sheet]],Prg!$A$7:$J$31,10,FALSE)="","",VLOOKUP(Table1[[#This Row],[sheet]],Prg!$A$7:$J$31,10,FALSE)*1)</f>
        <v/>
      </c>
      <c r="AF4046" s="72">
        <f>VLOOKUP(Table1[[#This Row],[sheet]],Prg!$A$7:$J$31,5,FALSE)</f>
        <v>0</v>
      </c>
      <c r="AG4046" s="72">
        <f>ROW()</f>
        <v>4046</v>
      </c>
    </row>
    <row r="4047" spans="24:33" hidden="1" x14ac:dyDescent="0.3">
      <c r="X4047" s="66">
        <v>23</v>
      </c>
      <c r="Y4047" s="66" t="s">
        <v>478</v>
      </c>
      <c r="Z4047" s="66" t="s">
        <v>26</v>
      </c>
      <c r="AA4047" s="66" t="str">
        <f>IF(OR(VLOOKUP(Table1[[#This Row],[sheet]],Prg!$A$7:$F$31,6,FALSE)=Prg!$O$2,VLOOKUP(Table1[[#This Row],[sheet]],Prg!$A$7:$F$31,6,FALSE)=Prg!$O$3),"Yes","No")</f>
        <v>No</v>
      </c>
      <c r="AB4047" s="66">
        <v>2024</v>
      </c>
      <c r="AC4047" s="72">
        <v>17</v>
      </c>
      <c r="AD4047" s="66">
        <f ca="1">IF(ISERROR(VLOOKUP(Table1[[#This Row],[item]],INDIRECT("'"&amp;Table1[[#This Row],[sheet]]&amp;"'!$A$8:$T$42"),Table1[[#This Row],[r]],FALSE)),"",VLOOKUP(Table1[[#This Row],[item]],INDIRECT("'"&amp;Table1[[#This Row],[sheet]]&amp;"'!$A$8:$T$42"),Table1[[#This Row],[r]],FALSE))</f>
        <v>0</v>
      </c>
      <c r="AE4047" s="72" t="str">
        <f>IF(VLOOKUP(Table1[[#This Row],[sheet]],Prg!$A$7:$J$31,10,FALSE)="","",VLOOKUP(Table1[[#This Row],[sheet]],Prg!$A$7:$J$31,10,FALSE)*1)</f>
        <v/>
      </c>
      <c r="AF4047" s="72">
        <f>VLOOKUP(Table1[[#This Row],[sheet]],Prg!$A$7:$J$31,5,FALSE)</f>
        <v>0</v>
      </c>
      <c r="AG4047" s="72">
        <f>ROW()</f>
        <v>4047</v>
      </c>
    </row>
    <row r="4048" spans="24:33" hidden="1" x14ac:dyDescent="0.3">
      <c r="X4048" s="66">
        <v>23</v>
      </c>
      <c r="Y4048" s="66" t="s">
        <v>479</v>
      </c>
      <c r="Z4048" s="66" t="s">
        <v>27</v>
      </c>
      <c r="AA4048" s="66" t="str">
        <f>IF(OR(VLOOKUP(Table1[[#This Row],[sheet]],Prg!$A$7:$F$31,6,FALSE)=Prg!$O$2,VLOOKUP(Table1[[#This Row],[sheet]],Prg!$A$7:$F$31,6,FALSE)=Prg!$O$3),"Yes","No")</f>
        <v>No</v>
      </c>
      <c r="AB4048" s="66">
        <v>2024</v>
      </c>
      <c r="AC4048" s="72">
        <v>17</v>
      </c>
      <c r="AD4048" s="66">
        <f ca="1">IF(ISERROR(VLOOKUP(Table1[[#This Row],[item]],INDIRECT("'"&amp;Table1[[#This Row],[sheet]]&amp;"'!$A$8:$T$42"),Table1[[#This Row],[r]],FALSE)),"",VLOOKUP(Table1[[#This Row],[item]],INDIRECT("'"&amp;Table1[[#This Row],[sheet]]&amp;"'!$A$8:$T$42"),Table1[[#This Row],[r]],FALSE))</f>
        <v>0</v>
      </c>
      <c r="AE4048" s="72" t="str">
        <f>IF(VLOOKUP(Table1[[#This Row],[sheet]],Prg!$A$7:$J$31,10,FALSE)="","",VLOOKUP(Table1[[#This Row],[sheet]],Prg!$A$7:$J$31,10,FALSE)*1)</f>
        <v/>
      </c>
      <c r="AF4048" s="72">
        <f>VLOOKUP(Table1[[#This Row],[sheet]],Prg!$A$7:$J$31,5,FALSE)</f>
        <v>0</v>
      </c>
      <c r="AG4048" s="72">
        <f>ROW()</f>
        <v>4048</v>
      </c>
    </row>
    <row r="4049" spans="24:33" hidden="1" x14ac:dyDescent="0.3">
      <c r="X4049" s="66">
        <v>23</v>
      </c>
      <c r="Y4049" s="66" t="s">
        <v>475</v>
      </c>
      <c r="Z4049" s="66" t="s">
        <v>28</v>
      </c>
      <c r="AA4049" s="66" t="str">
        <f>IF(OR(VLOOKUP(Table1[[#This Row],[sheet]],Prg!$A$7:$F$31,6,FALSE)=Prg!$O$2,VLOOKUP(Table1[[#This Row],[sheet]],Prg!$A$7:$F$31,6,FALSE)=Prg!$O$3),"Yes","No")</f>
        <v>No</v>
      </c>
      <c r="AB4049" s="66">
        <v>2024</v>
      </c>
      <c r="AC4049" s="72">
        <v>17</v>
      </c>
      <c r="AD4049" s="66">
        <f ca="1">IF(ISERROR(VLOOKUP(Table1[[#This Row],[item]],INDIRECT("'"&amp;Table1[[#This Row],[sheet]]&amp;"'!$A$8:$T$42"),Table1[[#This Row],[r]],FALSE)),"",VLOOKUP(Table1[[#This Row],[item]],INDIRECT("'"&amp;Table1[[#This Row],[sheet]]&amp;"'!$A$8:$T$42"),Table1[[#This Row],[r]],FALSE))</f>
        <v>0</v>
      </c>
      <c r="AE4049" s="72" t="str">
        <f>IF(VLOOKUP(Table1[[#This Row],[sheet]],Prg!$A$7:$J$31,10,FALSE)="","",VLOOKUP(Table1[[#This Row],[sheet]],Prg!$A$7:$J$31,10,FALSE)*1)</f>
        <v/>
      </c>
      <c r="AF4049" s="72">
        <f>VLOOKUP(Table1[[#This Row],[sheet]],Prg!$A$7:$J$31,5,FALSE)</f>
        <v>0</v>
      </c>
      <c r="AG4049" s="72">
        <f>ROW()</f>
        <v>4049</v>
      </c>
    </row>
    <row r="4050" spans="24:33" hidden="1" x14ac:dyDescent="0.3">
      <c r="X4050" s="66">
        <v>23</v>
      </c>
      <c r="Y4050" s="66" t="s">
        <v>480</v>
      </c>
      <c r="Z4050" s="66" t="s">
        <v>29</v>
      </c>
      <c r="AA4050" s="66" t="str">
        <f>IF(OR(VLOOKUP(Table1[[#This Row],[sheet]],Prg!$A$7:$F$31,6,FALSE)=Prg!$O$2,VLOOKUP(Table1[[#This Row],[sheet]],Prg!$A$7:$F$31,6,FALSE)=Prg!$O$3),"Yes","No")</f>
        <v>No</v>
      </c>
      <c r="AB4050" s="66">
        <v>2024</v>
      </c>
      <c r="AC4050" s="72">
        <v>17</v>
      </c>
      <c r="AD4050" s="66">
        <f ca="1">IF(ISERROR(VLOOKUP(Table1[[#This Row],[item]],INDIRECT("'"&amp;Table1[[#This Row],[sheet]]&amp;"'!$A$8:$T$42"),Table1[[#This Row],[r]],FALSE)),"",VLOOKUP(Table1[[#This Row],[item]],INDIRECT("'"&amp;Table1[[#This Row],[sheet]]&amp;"'!$A$8:$T$42"),Table1[[#This Row],[r]],FALSE))</f>
        <v>0</v>
      </c>
      <c r="AE4050" s="72" t="str">
        <f>IF(VLOOKUP(Table1[[#This Row],[sheet]],Prg!$A$7:$J$31,10,FALSE)="","",VLOOKUP(Table1[[#This Row],[sheet]],Prg!$A$7:$J$31,10,FALSE)*1)</f>
        <v/>
      </c>
      <c r="AF4050" s="72">
        <f>VLOOKUP(Table1[[#This Row],[sheet]],Prg!$A$7:$J$31,5,FALSE)</f>
        <v>0</v>
      </c>
      <c r="AG4050" s="72">
        <f>ROW()</f>
        <v>4050</v>
      </c>
    </row>
    <row r="4051" spans="24:33" hidden="1" x14ac:dyDescent="0.3">
      <c r="X4051" s="66">
        <v>23</v>
      </c>
      <c r="Y4051" s="66" t="s">
        <v>481</v>
      </c>
      <c r="Z4051" s="66" t="s">
        <v>30</v>
      </c>
      <c r="AA4051" s="66" t="str">
        <f>IF(OR(VLOOKUP(Table1[[#This Row],[sheet]],Prg!$A$7:$F$31,6,FALSE)=Prg!$O$2,VLOOKUP(Table1[[#This Row],[sheet]],Prg!$A$7:$F$31,6,FALSE)=Prg!$O$3),"Yes","No")</f>
        <v>No</v>
      </c>
      <c r="AB4051" s="66">
        <v>2024</v>
      </c>
      <c r="AC4051" s="72">
        <v>17</v>
      </c>
      <c r="AD4051" s="66">
        <f ca="1">IF(ISERROR(VLOOKUP(Table1[[#This Row],[item]],INDIRECT("'"&amp;Table1[[#This Row],[sheet]]&amp;"'!$A$8:$T$42"),Table1[[#This Row],[r]],FALSE)),"",VLOOKUP(Table1[[#This Row],[item]],INDIRECT("'"&amp;Table1[[#This Row],[sheet]]&amp;"'!$A$8:$T$42"),Table1[[#This Row],[r]],FALSE))</f>
        <v>0</v>
      </c>
      <c r="AE4051" s="72" t="str">
        <f>IF(VLOOKUP(Table1[[#This Row],[sheet]],Prg!$A$7:$J$31,10,FALSE)="","",VLOOKUP(Table1[[#This Row],[sheet]],Prg!$A$7:$J$31,10,FALSE)*1)</f>
        <v/>
      </c>
      <c r="AF4051" s="72">
        <f>VLOOKUP(Table1[[#This Row],[sheet]],Prg!$A$7:$J$31,5,FALSE)</f>
        <v>0</v>
      </c>
      <c r="AG4051" s="72">
        <f>ROW()</f>
        <v>4051</v>
      </c>
    </row>
    <row r="4052" spans="24:33" hidden="1" x14ac:dyDescent="0.3">
      <c r="X4052" s="66">
        <v>23</v>
      </c>
      <c r="Y4052" s="66" t="s">
        <v>482</v>
      </c>
      <c r="Z4052" s="66" t="s">
        <v>27</v>
      </c>
      <c r="AA4052" s="66" t="str">
        <f>IF(OR(VLOOKUP(Table1[[#This Row],[sheet]],Prg!$A$7:$F$31,6,FALSE)=Prg!$O$2,VLOOKUP(Table1[[#This Row],[sheet]],Prg!$A$7:$F$31,6,FALSE)=Prg!$O$3),"Yes","No")</f>
        <v>No</v>
      </c>
      <c r="AB4052" s="66">
        <v>2024</v>
      </c>
      <c r="AC4052" s="72">
        <v>17</v>
      </c>
      <c r="AD4052" s="66">
        <f ca="1">IF(ISERROR(VLOOKUP(Table1[[#This Row],[item]],INDIRECT("'"&amp;Table1[[#This Row],[sheet]]&amp;"'!$A$8:$T$42"),Table1[[#This Row],[r]],FALSE)),"",VLOOKUP(Table1[[#This Row],[item]],INDIRECT("'"&amp;Table1[[#This Row],[sheet]]&amp;"'!$A$8:$T$42"),Table1[[#This Row],[r]],FALSE))</f>
        <v>0</v>
      </c>
      <c r="AE4052" s="72" t="str">
        <f>IF(VLOOKUP(Table1[[#This Row],[sheet]],Prg!$A$7:$J$31,10,FALSE)="","",VLOOKUP(Table1[[#This Row],[sheet]],Prg!$A$7:$J$31,10,FALSE)*1)</f>
        <v/>
      </c>
      <c r="AF4052" s="72">
        <f>VLOOKUP(Table1[[#This Row],[sheet]],Prg!$A$7:$J$31,5,FALSE)</f>
        <v>0</v>
      </c>
      <c r="AG4052" s="72">
        <f>ROW()</f>
        <v>4052</v>
      </c>
    </row>
    <row r="4053" spans="24:33" hidden="1" x14ac:dyDescent="0.3">
      <c r="X4053" s="66">
        <v>23</v>
      </c>
      <c r="Y4053" s="66" t="s">
        <v>476</v>
      </c>
      <c r="Z4053" s="66" t="s">
        <v>469</v>
      </c>
      <c r="AA4053" s="66" t="str">
        <f>IF(OR(VLOOKUP(Table1[[#This Row],[sheet]],Prg!$A$7:$F$31,6,FALSE)=Prg!$O$2,VLOOKUP(Table1[[#This Row],[sheet]],Prg!$A$7:$F$31,6,FALSE)=Prg!$O$3),"Yes","No")</f>
        <v>No</v>
      </c>
      <c r="AB4053" s="66">
        <v>2024</v>
      </c>
      <c r="AC4053" s="72">
        <v>17</v>
      </c>
      <c r="AD4053" s="66">
        <f ca="1">IF(ISERROR(VLOOKUP(Table1[[#This Row],[item]],INDIRECT("'"&amp;Table1[[#This Row],[sheet]]&amp;"'!$A$8:$T$42"),Table1[[#This Row],[r]],FALSE)),"",VLOOKUP(Table1[[#This Row],[item]],INDIRECT("'"&amp;Table1[[#This Row],[sheet]]&amp;"'!$A$8:$T$42"),Table1[[#This Row],[r]],FALSE))</f>
        <v>0</v>
      </c>
      <c r="AE4053" s="72" t="str">
        <f>IF(VLOOKUP(Table1[[#This Row],[sheet]],Prg!$A$7:$J$31,10,FALSE)="","",VLOOKUP(Table1[[#This Row],[sheet]],Prg!$A$7:$J$31,10,FALSE)*1)</f>
        <v/>
      </c>
      <c r="AF4053" s="72">
        <f>VLOOKUP(Table1[[#This Row],[sheet]],Prg!$A$7:$J$31,5,FALSE)</f>
        <v>0</v>
      </c>
      <c r="AG4053" s="72">
        <f>ROW()</f>
        <v>4053</v>
      </c>
    </row>
    <row r="4054" spans="24:33" hidden="1" x14ac:dyDescent="0.3">
      <c r="X4054" s="66">
        <v>23</v>
      </c>
      <c r="Y4054" s="66" t="s">
        <v>483</v>
      </c>
      <c r="Z4054" s="66" t="s">
        <v>470</v>
      </c>
      <c r="AA4054" s="66" t="str">
        <f>IF(OR(VLOOKUP(Table1[[#This Row],[sheet]],Prg!$A$7:$F$31,6,FALSE)=Prg!$O$2,VLOOKUP(Table1[[#This Row],[sheet]],Prg!$A$7:$F$31,6,FALSE)=Prg!$O$3),"Yes","No")</f>
        <v>No</v>
      </c>
      <c r="AB4054" s="66">
        <v>2024</v>
      </c>
      <c r="AC4054" s="72">
        <v>17</v>
      </c>
      <c r="AD4054" s="66">
        <f ca="1">IF(ISERROR(VLOOKUP(Table1[[#This Row],[item]],INDIRECT("'"&amp;Table1[[#This Row],[sheet]]&amp;"'!$A$8:$T$42"),Table1[[#This Row],[r]],FALSE)),"",VLOOKUP(Table1[[#This Row],[item]],INDIRECT("'"&amp;Table1[[#This Row],[sheet]]&amp;"'!$A$8:$T$42"),Table1[[#This Row],[r]],FALSE))</f>
        <v>0</v>
      </c>
      <c r="AE4054" s="72" t="str">
        <f>IF(VLOOKUP(Table1[[#This Row],[sheet]],Prg!$A$7:$J$31,10,FALSE)="","",VLOOKUP(Table1[[#This Row],[sheet]],Prg!$A$7:$J$31,10,FALSE)*1)</f>
        <v/>
      </c>
      <c r="AF4054" s="72">
        <f>VLOOKUP(Table1[[#This Row],[sheet]],Prg!$A$7:$J$31,5,FALSE)</f>
        <v>0</v>
      </c>
      <c r="AG4054" s="72">
        <f>ROW()</f>
        <v>4054</v>
      </c>
    </row>
    <row r="4055" spans="24:33" hidden="1" x14ac:dyDescent="0.3">
      <c r="X4055" s="66">
        <v>23</v>
      </c>
      <c r="Y4055" s="66" t="s">
        <v>484</v>
      </c>
      <c r="Z4055" s="66" t="s">
        <v>471</v>
      </c>
      <c r="AA4055" s="66" t="str">
        <f>IF(OR(VLOOKUP(Table1[[#This Row],[sheet]],Prg!$A$7:$F$31,6,FALSE)=Prg!$O$2,VLOOKUP(Table1[[#This Row],[sheet]],Prg!$A$7:$F$31,6,FALSE)=Prg!$O$3),"Yes","No")</f>
        <v>No</v>
      </c>
      <c r="AB4055" s="66">
        <v>2024</v>
      </c>
      <c r="AC4055" s="72">
        <v>17</v>
      </c>
      <c r="AD4055" s="66">
        <f ca="1">IF(ISERROR(VLOOKUP(Table1[[#This Row],[item]],INDIRECT("'"&amp;Table1[[#This Row],[sheet]]&amp;"'!$A$8:$T$42"),Table1[[#This Row],[r]],FALSE)),"",VLOOKUP(Table1[[#This Row],[item]],INDIRECT("'"&amp;Table1[[#This Row],[sheet]]&amp;"'!$A$8:$T$42"),Table1[[#This Row],[r]],FALSE))</f>
        <v>0</v>
      </c>
      <c r="AE4055" s="72" t="str">
        <f>IF(VLOOKUP(Table1[[#This Row],[sheet]],Prg!$A$7:$J$31,10,FALSE)="","",VLOOKUP(Table1[[#This Row],[sheet]],Prg!$A$7:$J$31,10,FALSE)*1)</f>
        <v/>
      </c>
      <c r="AF4055" s="72">
        <f>VLOOKUP(Table1[[#This Row],[sheet]],Prg!$A$7:$J$31,5,FALSE)</f>
        <v>0</v>
      </c>
      <c r="AG4055" s="72">
        <f>ROW()</f>
        <v>4055</v>
      </c>
    </row>
    <row r="4056" spans="24:33" hidden="1" x14ac:dyDescent="0.3">
      <c r="X4056" s="66">
        <v>23</v>
      </c>
      <c r="Y4056" s="66" t="s">
        <v>485</v>
      </c>
      <c r="Z4056" s="66" t="s">
        <v>472</v>
      </c>
      <c r="AA4056" s="66" t="str">
        <f>IF(OR(VLOOKUP(Table1[[#This Row],[sheet]],Prg!$A$7:$F$31,6,FALSE)=Prg!$O$2,VLOOKUP(Table1[[#This Row],[sheet]],Prg!$A$7:$F$31,6,FALSE)=Prg!$O$3),"Yes","No")</f>
        <v>No</v>
      </c>
      <c r="AB4056" s="66">
        <v>2024</v>
      </c>
      <c r="AC4056" s="72">
        <v>17</v>
      </c>
      <c r="AD4056" s="66">
        <f ca="1">IF(ISERROR(VLOOKUP(Table1[[#This Row],[item]],INDIRECT("'"&amp;Table1[[#This Row],[sheet]]&amp;"'!$A$8:$T$42"),Table1[[#This Row],[r]],FALSE)),"",VLOOKUP(Table1[[#This Row],[item]],INDIRECT("'"&amp;Table1[[#This Row],[sheet]]&amp;"'!$A$8:$T$42"),Table1[[#This Row],[r]],FALSE))</f>
        <v>0</v>
      </c>
      <c r="AE4056" s="72" t="str">
        <f>IF(VLOOKUP(Table1[[#This Row],[sheet]],Prg!$A$7:$J$31,10,FALSE)="","",VLOOKUP(Table1[[#This Row],[sheet]],Prg!$A$7:$J$31,10,FALSE)*1)</f>
        <v/>
      </c>
      <c r="AF4056" s="72">
        <f>VLOOKUP(Table1[[#This Row],[sheet]],Prg!$A$7:$J$31,5,FALSE)</f>
        <v>0</v>
      </c>
      <c r="AG4056" s="72">
        <f>ROW()</f>
        <v>4056</v>
      </c>
    </row>
    <row r="4057" spans="24:33" hidden="1" x14ac:dyDescent="0.3">
      <c r="X4057" s="66">
        <v>23</v>
      </c>
      <c r="Y4057" s="66" t="s">
        <v>486</v>
      </c>
      <c r="Z4057" s="66" t="s">
        <v>31</v>
      </c>
      <c r="AA4057" s="66" t="str">
        <f>IF(OR(VLOOKUP(Table1[[#This Row],[sheet]],Prg!$A$7:$F$31,6,FALSE)=Prg!$O$2,VLOOKUP(Table1[[#This Row],[sheet]],Prg!$A$7:$F$31,6,FALSE)=Prg!$O$3),"Yes","No")</f>
        <v>No</v>
      </c>
      <c r="AB4057" s="66">
        <v>2024</v>
      </c>
      <c r="AC4057" s="72">
        <v>17</v>
      </c>
      <c r="AD4057" s="66">
        <f ca="1">IF(ISERROR(VLOOKUP(Table1[[#This Row],[item]],INDIRECT("'"&amp;Table1[[#This Row],[sheet]]&amp;"'!$A$8:$T$42"),Table1[[#This Row],[r]],FALSE)),"",VLOOKUP(Table1[[#This Row],[item]],INDIRECT("'"&amp;Table1[[#This Row],[sheet]]&amp;"'!$A$8:$T$42"),Table1[[#This Row],[r]],FALSE))</f>
        <v>0</v>
      </c>
      <c r="AE4057" s="72" t="str">
        <f>IF(VLOOKUP(Table1[[#This Row],[sheet]],Prg!$A$7:$J$31,10,FALSE)="","",VLOOKUP(Table1[[#This Row],[sheet]],Prg!$A$7:$J$31,10,FALSE)*1)</f>
        <v/>
      </c>
      <c r="AF4057" s="72">
        <f>VLOOKUP(Table1[[#This Row],[sheet]],Prg!$A$7:$J$31,5,FALSE)</f>
        <v>0</v>
      </c>
      <c r="AG4057" s="72">
        <f>ROW()</f>
        <v>4057</v>
      </c>
    </row>
    <row r="4058" spans="24:33" hidden="1" x14ac:dyDescent="0.3">
      <c r="X4058" s="66">
        <v>23</v>
      </c>
      <c r="Y4058" s="70" t="s">
        <v>487</v>
      </c>
      <c r="Z4058" s="70" t="s">
        <v>12</v>
      </c>
      <c r="AA4058" s="70" t="str">
        <f>IF(OR(VLOOKUP(Table1[[#This Row],[sheet]],Prg!$A$7:$F$31,6,FALSE)=Prg!$O$2,VLOOKUP(Table1[[#This Row],[sheet]],Prg!$A$7:$F$31,6,FALSE)=Prg!$O$3),"Yes","No")</f>
        <v>No</v>
      </c>
      <c r="AB4058" s="70">
        <v>2025</v>
      </c>
      <c r="AC4058" s="72">
        <v>18</v>
      </c>
      <c r="AD4058" s="66">
        <f ca="1">IF(ISERROR(VLOOKUP(Table1[[#This Row],[item]],INDIRECT("'"&amp;Table1[[#This Row],[sheet]]&amp;"'!$A$8:$T$42"),Table1[[#This Row],[r]],FALSE)),"",VLOOKUP(Table1[[#This Row],[item]],INDIRECT("'"&amp;Table1[[#This Row],[sheet]]&amp;"'!$A$8:$T$42"),Table1[[#This Row],[r]],FALSE))</f>
        <v>0</v>
      </c>
      <c r="AE4058" s="72" t="str">
        <f>IF(VLOOKUP(Table1[[#This Row],[sheet]],Prg!$A$7:$J$31,10,FALSE)="","",VLOOKUP(Table1[[#This Row],[sheet]],Prg!$A$7:$J$31,10,FALSE)*1)</f>
        <v/>
      </c>
      <c r="AF4058" s="72">
        <f>VLOOKUP(Table1[[#This Row],[sheet]],Prg!$A$7:$J$31,5,FALSE)</f>
        <v>0</v>
      </c>
      <c r="AG4058" s="72">
        <f>ROW()</f>
        <v>4058</v>
      </c>
    </row>
    <row r="4059" spans="24:33" hidden="1" x14ac:dyDescent="0.3">
      <c r="X4059" s="66">
        <v>23</v>
      </c>
      <c r="Y4059" s="66" t="s">
        <v>488</v>
      </c>
      <c r="Z4059" s="66" t="s">
        <v>13</v>
      </c>
      <c r="AA4059" s="66" t="str">
        <f>IF(OR(VLOOKUP(Table1[[#This Row],[sheet]],Prg!$A$7:$F$31,6,FALSE)=Prg!$O$2,VLOOKUP(Table1[[#This Row],[sheet]],Prg!$A$7:$F$31,6,FALSE)=Prg!$O$3),"Yes","No")</f>
        <v>No</v>
      </c>
      <c r="AB4059" s="66">
        <v>2025</v>
      </c>
      <c r="AC4059" s="72">
        <v>18</v>
      </c>
      <c r="AD4059" s="66">
        <f ca="1">IF(ISERROR(VLOOKUP(Table1[[#This Row],[item]],INDIRECT("'"&amp;Table1[[#This Row],[sheet]]&amp;"'!$A$8:$T$42"),Table1[[#This Row],[r]],FALSE)),"",VLOOKUP(Table1[[#This Row],[item]],INDIRECT("'"&amp;Table1[[#This Row],[sheet]]&amp;"'!$A$8:$T$42"),Table1[[#This Row],[r]],FALSE))</f>
        <v>0</v>
      </c>
      <c r="AE4059" s="72" t="str">
        <f>IF(VLOOKUP(Table1[[#This Row],[sheet]],Prg!$A$7:$J$31,10,FALSE)="","",VLOOKUP(Table1[[#This Row],[sheet]],Prg!$A$7:$J$31,10,FALSE)*1)</f>
        <v/>
      </c>
      <c r="AF4059" s="72">
        <f>VLOOKUP(Table1[[#This Row],[sheet]],Prg!$A$7:$J$31,5,FALSE)</f>
        <v>0</v>
      </c>
      <c r="AG4059" s="72">
        <f>ROW()</f>
        <v>4059</v>
      </c>
    </row>
    <row r="4060" spans="24:33" hidden="1" x14ac:dyDescent="0.3">
      <c r="X4060" s="66">
        <v>23</v>
      </c>
      <c r="Y4060" s="66" t="s">
        <v>489</v>
      </c>
      <c r="Z4060" s="66" t="s">
        <v>14</v>
      </c>
      <c r="AA4060" s="66" t="str">
        <f>IF(OR(VLOOKUP(Table1[[#This Row],[sheet]],Prg!$A$7:$F$31,6,FALSE)=Prg!$O$2,VLOOKUP(Table1[[#This Row],[sheet]],Prg!$A$7:$F$31,6,FALSE)=Prg!$O$3),"Yes","No")</f>
        <v>No</v>
      </c>
      <c r="AB4060" s="66">
        <v>2025</v>
      </c>
      <c r="AC4060" s="72">
        <v>18</v>
      </c>
      <c r="AD4060" s="66">
        <f ca="1">IF(ISERROR(VLOOKUP(Table1[[#This Row],[item]],INDIRECT("'"&amp;Table1[[#This Row],[sheet]]&amp;"'!$A$8:$T$42"),Table1[[#This Row],[r]],FALSE)),"",VLOOKUP(Table1[[#This Row],[item]],INDIRECT("'"&amp;Table1[[#This Row],[sheet]]&amp;"'!$A$8:$T$42"),Table1[[#This Row],[r]],FALSE))</f>
        <v>0</v>
      </c>
      <c r="AE4060" s="72" t="str">
        <f>IF(VLOOKUP(Table1[[#This Row],[sheet]],Prg!$A$7:$J$31,10,FALSE)="","",VLOOKUP(Table1[[#This Row],[sheet]],Prg!$A$7:$J$31,10,FALSE)*1)</f>
        <v/>
      </c>
      <c r="AF4060" s="72">
        <f>VLOOKUP(Table1[[#This Row],[sheet]],Prg!$A$7:$J$31,5,FALSE)</f>
        <v>0</v>
      </c>
      <c r="AG4060" s="72">
        <f>ROW()</f>
        <v>4060</v>
      </c>
    </row>
    <row r="4061" spans="24:33" hidden="1" x14ac:dyDescent="0.3">
      <c r="X4061" s="66">
        <v>23</v>
      </c>
      <c r="Y4061" s="66" t="s">
        <v>490</v>
      </c>
      <c r="Z4061" s="66" t="s">
        <v>464</v>
      </c>
      <c r="AA4061" s="66" t="str">
        <f>IF(OR(VLOOKUP(Table1[[#This Row],[sheet]],Prg!$A$7:$F$31,6,FALSE)=Prg!$O$2,VLOOKUP(Table1[[#This Row],[sheet]],Prg!$A$7:$F$31,6,FALSE)=Prg!$O$3),"Yes","No")</f>
        <v>No</v>
      </c>
      <c r="AB4061" s="66">
        <v>2025</v>
      </c>
      <c r="AC4061" s="72">
        <v>18</v>
      </c>
      <c r="AD4061" s="66">
        <f ca="1">IF(ISERROR(VLOOKUP(Table1[[#This Row],[item]],INDIRECT("'"&amp;Table1[[#This Row],[sheet]]&amp;"'!$A$8:$T$42"),Table1[[#This Row],[r]],FALSE)),"",VLOOKUP(Table1[[#This Row],[item]],INDIRECT("'"&amp;Table1[[#This Row],[sheet]]&amp;"'!$A$8:$T$42"),Table1[[#This Row],[r]],FALSE))</f>
        <v>0</v>
      </c>
      <c r="AE4061" s="72" t="str">
        <f>IF(VLOOKUP(Table1[[#This Row],[sheet]],Prg!$A$7:$J$31,10,FALSE)="","",VLOOKUP(Table1[[#This Row],[sheet]],Prg!$A$7:$J$31,10,FALSE)*1)</f>
        <v/>
      </c>
      <c r="AF4061" s="72">
        <f>VLOOKUP(Table1[[#This Row],[sheet]],Prg!$A$7:$J$31,5,FALSE)</f>
        <v>0</v>
      </c>
      <c r="AG4061" s="72">
        <f>ROW()</f>
        <v>4061</v>
      </c>
    </row>
    <row r="4062" spans="24:33" hidden="1" x14ac:dyDescent="0.3">
      <c r="X4062" s="66">
        <v>23</v>
      </c>
      <c r="Y4062" s="66" t="s">
        <v>491</v>
      </c>
      <c r="Z4062" s="66" t="s">
        <v>15</v>
      </c>
      <c r="AA4062" s="66" t="str">
        <f>IF(OR(VLOOKUP(Table1[[#This Row],[sheet]],Prg!$A$7:$F$31,6,FALSE)=Prg!$O$2,VLOOKUP(Table1[[#This Row],[sheet]],Prg!$A$7:$F$31,6,FALSE)=Prg!$O$3),"Yes","No")</f>
        <v>No</v>
      </c>
      <c r="AB4062" s="66">
        <v>2025</v>
      </c>
      <c r="AC4062" s="72">
        <v>18</v>
      </c>
      <c r="AD4062" s="66">
        <f ca="1">IF(ISERROR(VLOOKUP(Table1[[#This Row],[item]],INDIRECT("'"&amp;Table1[[#This Row],[sheet]]&amp;"'!$A$8:$T$42"),Table1[[#This Row],[r]],FALSE)),"",VLOOKUP(Table1[[#This Row],[item]],INDIRECT("'"&amp;Table1[[#This Row],[sheet]]&amp;"'!$A$8:$T$42"),Table1[[#This Row],[r]],FALSE))</f>
        <v>0</v>
      </c>
      <c r="AE4062" s="72" t="str">
        <f>IF(VLOOKUP(Table1[[#This Row],[sheet]],Prg!$A$7:$J$31,10,FALSE)="","",VLOOKUP(Table1[[#This Row],[sheet]],Prg!$A$7:$J$31,10,FALSE)*1)</f>
        <v/>
      </c>
      <c r="AF4062" s="72">
        <f>VLOOKUP(Table1[[#This Row],[sheet]],Prg!$A$7:$J$31,5,FALSE)</f>
        <v>0</v>
      </c>
      <c r="AG4062" s="72">
        <f>ROW()</f>
        <v>4062</v>
      </c>
    </row>
    <row r="4063" spans="24:33" hidden="1" x14ac:dyDescent="0.3">
      <c r="X4063" s="66">
        <v>23</v>
      </c>
      <c r="Y4063" s="66" t="s">
        <v>492</v>
      </c>
      <c r="Z4063" s="66" t="s">
        <v>16</v>
      </c>
      <c r="AA4063" s="66" t="str">
        <f>IF(OR(VLOOKUP(Table1[[#This Row],[sheet]],Prg!$A$7:$F$31,6,FALSE)=Prg!$O$2,VLOOKUP(Table1[[#This Row],[sheet]],Prg!$A$7:$F$31,6,FALSE)=Prg!$O$3),"Yes","No")</f>
        <v>No</v>
      </c>
      <c r="AB4063" s="66">
        <v>2025</v>
      </c>
      <c r="AC4063" s="72">
        <v>18</v>
      </c>
      <c r="AD4063" s="66">
        <f ca="1">IF(ISERROR(VLOOKUP(Table1[[#This Row],[item]],INDIRECT("'"&amp;Table1[[#This Row],[sheet]]&amp;"'!$A$8:$T$42"),Table1[[#This Row],[r]],FALSE)),"",VLOOKUP(Table1[[#This Row],[item]],INDIRECT("'"&amp;Table1[[#This Row],[sheet]]&amp;"'!$A$8:$T$42"),Table1[[#This Row],[r]],FALSE))</f>
        <v>0</v>
      </c>
      <c r="AE4063" s="72" t="str">
        <f>IF(VLOOKUP(Table1[[#This Row],[sheet]],Prg!$A$7:$J$31,10,FALSE)="","",VLOOKUP(Table1[[#This Row],[sheet]],Prg!$A$7:$J$31,10,FALSE)*1)</f>
        <v/>
      </c>
      <c r="AF4063" s="72">
        <f>VLOOKUP(Table1[[#This Row],[sheet]],Prg!$A$7:$J$31,5,FALSE)</f>
        <v>0</v>
      </c>
      <c r="AG4063" s="72">
        <f>ROW()</f>
        <v>4063</v>
      </c>
    </row>
    <row r="4064" spans="24:33" hidden="1" x14ac:dyDescent="0.3">
      <c r="X4064" s="66">
        <v>23</v>
      </c>
      <c r="Y4064" s="66" t="s">
        <v>493</v>
      </c>
      <c r="Z4064" s="66" t="s">
        <v>17</v>
      </c>
      <c r="AA4064" s="66" t="str">
        <f>IF(OR(VLOOKUP(Table1[[#This Row],[sheet]],Prg!$A$7:$F$31,6,FALSE)=Prg!$O$2,VLOOKUP(Table1[[#This Row],[sheet]],Prg!$A$7:$F$31,6,FALSE)=Prg!$O$3),"Yes","No")</f>
        <v>No</v>
      </c>
      <c r="AB4064" s="66">
        <v>2025</v>
      </c>
      <c r="AC4064" s="72">
        <v>18</v>
      </c>
      <c r="AD4064" s="66">
        <f ca="1">IF(ISERROR(VLOOKUP(Table1[[#This Row],[item]],INDIRECT("'"&amp;Table1[[#This Row],[sheet]]&amp;"'!$A$8:$T$42"),Table1[[#This Row],[r]],FALSE)),"",VLOOKUP(Table1[[#This Row],[item]],INDIRECT("'"&amp;Table1[[#This Row],[sheet]]&amp;"'!$A$8:$T$42"),Table1[[#This Row],[r]],FALSE))</f>
        <v>0</v>
      </c>
      <c r="AE4064" s="72" t="str">
        <f>IF(VLOOKUP(Table1[[#This Row],[sheet]],Prg!$A$7:$J$31,10,FALSE)="","",VLOOKUP(Table1[[#This Row],[sheet]],Prg!$A$7:$J$31,10,FALSE)*1)</f>
        <v/>
      </c>
      <c r="AF4064" s="72">
        <f>VLOOKUP(Table1[[#This Row],[sheet]],Prg!$A$7:$J$31,5,FALSE)</f>
        <v>0</v>
      </c>
      <c r="AG4064" s="72">
        <f>ROW()</f>
        <v>4064</v>
      </c>
    </row>
    <row r="4065" spans="24:33" hidden="1" x14ac:dyDescent="0.3">
      <c r="X4065" s="66">
        <v>23</v>
      </c>
      <c r="Y4065" s="66" t="s">
        <v>494</v>
      </c>
      <c r="Z4065" s="66" t="s">
        <v>465</v>
      </c>
      <c r="AA4065" s="66" t="str">
        <f>IF(OR(VLOOKUP(Table1[[#This Row],[sheet]],Prg!$A$7:$F$31,6,FALSE)=Prg!$O$2,VLOOKUP(Table1[[#This Row],[sheet]],Prg!$A$7:$F$31,6,FALSE)=Prg!$O$3),"Yes","No")</f>
        <v>No</v>
      </c>
      <c r="AB4065" s="66">
        <v>2025</v>
      </c>
      <c r="AC4065" s="72">
        <v>18</v>
      </c>
      <c r="AD4065" s="66">
        <f ca="1">IF(ISERROR(VLOOKUP(Table1[[#This Row],[item]],INDIRECT("'"&amp;Table1[[#This Row],[sheet]]&amp;"'!$A$8:$T$42"),Table1[[#This Row],[r]],FALSE)),"",VLOOKUP(Table1[[#This Row],[item]],INDIRECT("'"&amp;Table1[[#This Row],[sheet]]&amp;"'!$A$8:$T$42"),Table1[[#This Row],[r]],FALSE))</f>
        <v>0</v>
      </c>
      <c r="AE4065" s="72" t="str">
        <f>IF(VLOOKUP(Table1[[#This Row],[sheet]],Prg!$A$7:$J$31,10,FALSE)="","",VLOOKUP(Table1[[#This Row],[sheet]],Prg!$A$7:$J$31,10,FALSE)*1)</f>
        <v/>
      </c>
      <c r="AF4065" s="72">
        <f>VLOOKUP(Table1[[#This Row],[sheet]],Prg!$A$7:$J$31,5,FALSE)</f>
        <v>0</v>
      </c>
      <c r="AG4065" s="72">
        <f>ROW()</f>
        <v>4065</v>
      </c>
    </row>
    <row r="4066" spans="24:33" hidden="1" x14ac:dyDescent="0.3">
      <c r="X4066" s="66">
        <v>23</v>
      </c>
      <c r="Y4066" s="66" t="s">
        <v>495</v>
      </c>
      <c r="Z4066" s="66" t="s">
        <v>18</v>
      </c>
      <c r="AA4066" s="66" t="str">
        <f>IF(OR(VLOOKUP(Table1[[#This Row],[sheet]],Prg!$A$7:$F$31,6,FALSE)=Prg!$O$2,VLOOKUP(Table1[[#This Row],[sheet]],Prg!$A$7:$F$31,6,FALSE)=Prg!$O$3),"Yes","No")</f>
        <v>No</v>
      </c>
      <c r="AB4066" s="66">
        <v>2025</v>
      </c>
      <c r="AC4066" s="72">
        <v>18</v>
      </c>
      <c r="AD4066" s="66">
        <f ca="1">IF(ISERROR(VLOOKUP(Table1[[#This Row],[item]],INDIRECT("'"&amp;Table1[[#This Row],[sheet]]&amp;"'!$A$8:$T$42"),Table1[[#This Row],[r]],FALSE)),"",VLOOKUP(Table1[[#This Row],[item]],INDIRECT("'"&amp;Table1[[#This Row],[sheet]]&amp;"'!$A$8:$T$42"),Table1[[#This Row],[r]],FALSE))</f>
        <v>0</v>
      </c>
      <c r="AE4066" s="72" t="str">
        <f>IF(VLOOKUP(Table1[[#This Row],[sheet]],Prg!$A$7:$J$31,10,FALSE)="","",VLOOKUP(Table1[[#This Row],[sheet]],Prg!$A$7:$J$31,10,FALSE)*1)</f>
        <v/>
      </c>
      <c r="AF4066" s="72">
        <f>VLOOKUP(Table1[[#This Row],[sheet]],Prg!$A$7:$J$31,5,FALSE)</f>
        <v>0</v>
      </c>
      <c r="AG4066" s="72">
        <f>ROW()</f>
        <v>4066</v>
      </c>
    </row>
    <row r="4067" spans="24:33" hidden="1" x14ac:dyDescent="0.3">
      <c r="X4067" s="66">
        <v>23</v>
      </c>
      <c r="Y4067" s="66" t="s">
        <v>496</v>
      </c>
      <c r="Z4067" s="66" t="s">
        <v>19</v>
      </c>
      <c r="AA4067" s="66" t="str">
        <f>IF(OR(VLOOKUP(Table1[[#This Row],[sheet]],Prg!$A$7:$F$31,6,FALSE)=Prg!$O$2,VLOOKUP(Table1[[#This Row],[sheet]],Prg!$A$7:$F$31,6,FALSE)=Prg!$O$3),"Yes","No")</f>
        <v>No</v>
      </c>
      <c r="AB4067" s="66">
        <v>2025</v>
      </c>
      <c r="AC4067" s="72">
        <v>18</v>
      </c>
      <c r="AD4067" s="66">
        <f ca="1">IF(ISERROR(VLOOKUP(Table1[[#This Row],[item]],INDIRECT("'"&amp;Table1[[#This Row],[sheet]]&amp;"'!$A$8:$T$42"),Table1[[#This Row],[r]],FALSE)),"",VLOOKUP(Table1[[#This Row],[item]],INDIRECT("'"&amp;Table1[[#This Row],[sheet]]&amp;"'!$A$8:$T$42"),Table1[[#This Row],[r]],FALSE))</f>
        <v>0</v>
      </c>
      <c r="AE4067" s="72" t="str">
        <f>IF(VLOOKUP(Table1[[#This Row],[sheet]],Prg!$A$7:$J$31,10,FALSE)="","",VLOOKUP(Table1[[#This Row],[sheet]],Prg!$A$7:$J$31,10,FALSE)*1)</f>
        <v/>
      </c>
      <c r="AF4067" s="72">
        <f>VLOOKUP(Table1[[#This Row],[sheet]],Prg!$A$7:$J$31,5,FALSE)</f>
        <v>0</v>
      </c>
      <c r="AG4067" s="72">
        <f>ROW()</f>
        <v>4067</v>
      </c>
    </row>
    <row r="4068" spans="24:33" hidden="1" x14ac:dyDescent="0.3">
      <c r="X4068" s="66">
        <v>23</v>
      </c>
      <c r="Y4068" s="66" t="s">
        <v>497</v>
      </c>
      <c r="Z4068" s="66" t="s">
        <v>20</v>
      </c>
      <c r="AA4068" s="66" t="str">
        <f>IF(OR(VLOOKUP(Table1[[#This Row],[sheet]],Prg!$A$7:$F$31,6,FALSE)=Prg!$O$2,VLOOKUP(Table1[[#This Row],[sheet]],Prg!$A$7:$F$31,6,FALSE)=Prg!$O$3),"Yes","No")</f>
        <v>No</v>
      </c>
      <c r="AB4068" s="66">
        <v>2025</v>
      </c>
      <c r="AC4068" s="72">
        <v>18</v>
      </c>
      <c r="AD4068" s="66">
        <f ca="1">IF(ISERROR(VLOOKUP(Table1[[#This Row],[item]],INDIRECT("'"&amp;Table1[[#This Row],[sheet]]&amp;"'!$A$8:$T$42"),Table1[[#This Row],[r]],FALSE)),"",VLOOKUP(Table1[[#This Row],[item]],INDIRECT("'"&amp;Table1[[#This Row],[sheet]]&amp;"'!$A$8:$T$42"),Table1[[#This Row],[r]],FALSE))</f>
        <v>0</v>
      </c>
      <c r="AE4068" s="72" t="str">
        <f>IF(VLOOKUP(Table1[[#This Row],[sheet]],Prg!$A$7:$J$31,10,FALSE)="","",VLOOKUP(Table1[[#This Row],[sheet]],Prg!$A$7:$J$31,10,FALSE)*1)</f>
        <v/>
      </c>
      <c r="AF4068" s="72">
        <f>VLOOKUP(Table1[[#This Row],[sheet]],Prg!$A$7:$J$31,5,FALSE)</f>
        <v>0</v>
      </c>
      <c r="AG4068" s="72">
        <f>ROW()</f>
        <v>4068</v>
      </c>
    </row>
    <row r="4069" spans="24:33" hidden="1" x14ac:dyDescent="0.3">
      <c r="X4069" s="66">
        <v>23</v>
      </c>
      <c r="Y4069" s="66" t="s">
        <v>498</v>
      </c>
      <c r="Z4069" s="66" t="s">
        <v>466</v>
      </c>
      <c r="AA4069" s="66" t="str">
        <f>IF(OR(VLOOKUP(Table1[[#This Row],[sheet]],Prg!$A$7:$F$31,6,FALSE)=Prg!$O$2,VLOOKUP(Table1[[#This Row],[sheet]],Prg!$A$7:$F$31,6,FALSE)=Prg!$O$3),"Yes","No")</f>
        <v>No</v>
      </c>
      <c r="AB4069" s="66">
        <v>2025</v>
      </c>
      <c r="AC4069" s="72">
        <v>18</v>
      </c>
      <c r="AD4069" s="66">
        <f ca="1">IF(ISERROR(VLOOKUP(Table1[[#This Row],[item]],INDIRECT("'"&amp;Table1[[#This Row],[sheet]]&amp;"'!$A$8:$T$42"),Table1[[#This Row],[r]],FALSE)),"",VLOOKUP(Table1[[#This Row],[item]],INDIRECT("'"&amp;Table1[[#This Row],[sheet]]&amp;"'!$A$8:$T$42"),Table1[[#This Row],[r]],FALSE))</f>
        <v>0</v>
      </c>
      <c r="AE4069" s="72" t="str">
        <f>IF(VLOOKUP(Table1[[#This Row],[sheet]],Prg!$A$7:$J$31,10,FALSE)="","",VLOOKUP(Table1[[#This Row],[sheet]],Prg!$A$7:$J$31,10,FALSE)*1)</f>
        <v/>
      </c>
      <c r="AF4069" s="72">
        <f>VLOOKUP(Table1[[#This Row],[sheet]],Prg!$A$7:$J$31,5,FALSE)</f>
        <v>0</v>
      </c>
      <c r="AG4069" s="72">
        <f>ROW()</f>
        <v>4069</v>
      </c>
    </row>
    <row r="4070" spans="24:33" hidden="1" x14ac:dyDescent="0.3">
      <c r="X4070" s="66">
        <v>23</v>
      </c>
      <c r="Y4070" s="66" t="s">
        <v>499</v>
      </c>
      <c r="Z4070" s="66" t="s">
        <v>21</v>
      </c>
      <c r="AA4070" s="66" t="str">
        <f>IF(OR(VLOOKUP(Table1[[#This Row],[sheet]],Prg!$A$7:$F$31,6,FALSE)=Prg!$O$2,VLOOKUP(Table1[[#This Row],[sheet]],Prg!$A$7:$F$31,6,FALSE)=Prg!$O$3),"Yes","No")</f>
        <v>No</v>
      </c>
      <c r="AB4070" s="66">
        <v>2025</v>
      </c>
      <c r="AC4070" s="72">
        <v>18</v>
      </c>
      <c r="AD4070" s="66">
        <f ca="1">IF(ISERROR(VLOOKUP(Table1[[#This Row],[item]],INDIRECT("'"&amp;Table1[[#This Row],[sheet]]&amp;"'!$A$8:$T$42"),Table1[[#This Row],[r]],FALSE)),"",VLOOKUP(Table1[[#This Row],[item]],INDIRECT("'"&amp;Table1[[#This Row],[sheet]]&amp;"'!$A$8:$T$42"),Table1[[#This Row],[r]],FALSE))</f>
        <v>0</v>
      </c>
      <c r="AE4070" s="72" t="str">
        <f>IF(VLOOKUP(Table1[[#This Row],[sheet]],Prg!$A$7:$J$31,10,FALSE)="","",VLOOKUP(Table1[[#This Row],[sheet]],Prg!$A$7:$J$31,10,FALSE)*1)</f>
        <v/>
      </c>
      <c r="AF4070" s="72">
        <f>VLOOKUP(Table1[[#This Row],[sheet]],Prg!$A$7:$J$31,5,FALSE)</f>
        <v>0</v>
      </c>
      <c r="AG4070" s="72">
        <f>ROW()</f>
        <v>4070</v>
      </c>
    </row>
    <row r="4071" spans="24:33" hidden="1" x14ac:dyDescent="0.3">
      <c r="X4071" s="66">
        <v>23</v>
      </c>
      <c r="Y4071" s="66" t="s">
        <v>500</v>
      </c>
      <c r="Z4071" s="66" t="s">
        <v>22</v>
      </c>
      <c r="AA4071" s="66" t="str">
        <f>IF(OR(VLOOKUP(Table1[[#This Row],[sheet]],Prg!$A$7:$F$31,6,FALSE)=Prg!$O$2,VLOOKUP(Table1[[#This Row],[sheet]],Prg!$A$7:$F$31,6,FALSE)=Prg!$O$3),"Yes","No")</f>
        <v>No</v>
      </c>
      <c r="AB4071" s="66">
        <v>2025</v>
      </c>
      <c r="AC4071" s="72">
        <v>18</v>
      </c>
      <c r="AD4071" s="66">
        <f ca="1">IF(ISERROR(VLOOKUP(Table1[[#This Row],[item]],INDIRECT("'"&amp;Table1[[#This Row],[sheet]]&amp;"'!$A$8:$T$42"),Table1[[#This Row],[r]],FALSE)),"",VLOOKUP(Table1[[#This Row],[item]],INDIRECT("'"&amp;Table1[[#This Row],[sheet]]&amp;"'!$A$8:$T$42"),Table1[[#This Row],[r]],FALSE))</f>
        <v>0</v>
      </c>
      <c r="AE4071" s="72" t="str">
        <f>IF(VLOOKUP(Table1[[#This Row],[sheet]],Prg!$A$7:$J$31,10,FALSE)="","",VLOOKUP(Table1[[#This Row],[sheet]],Prg!$A$7:$J$31,10,FALSE)*1)</f>
        <v/>
      </c>
      <c r="AF4071" s="72">
        <f>VLOOKUP(Table1[[#This Row],[sheet]],Prg!$A$7:$J$31,5,FALSE)</f>
        <v>0</v>
      </c>
      <c r="AG4071" s="72">
        <f>ROW()</f>
        <v>4071</v>
      </c>
    </row>
    <row r="4072" spans="24:33" hidden="1" x14ac:dyDescent="0.3">
      <c r="X4072" s="66">
        <v>23</v>
      </c>
      <c r="Y4072" s="66" t="s">
        <v>501</v>
      </c>
      <c r="Z4072" s="66" t="s">
        <v>23</v>
      </c>
      <c r="AA4072" s="66" t="str">
        <f>IF(OR(VLOOKUP(Table1[[#This Row],[sheet]],Prg!$A$7:$F$31,6,FALSE)=Prg!$O$2,VLOOKUP(Table1[[#This Row],[sheet]],Prg!$A$7:$F$31,6,FALSE)=Prg!$O$3),"Yes","No")</f>
        <v>No</v>
      </c>
      <c r="AB4072" s="66">
        <v>2025</v>
      </c>
      <c r="AC4072" s="72">
        <v>18</v>
      </c>
      <c r="AD4072" s="66">
        <f ca="1">IF(ISERROR(VLOOKUP(Table1[[#This Row],[item]],INDIRECT("'"&amp;Table1[[#This Row],[sheet]]&amp;"'!$A$8:$T$42"),Table1[[#This Row],[r]],FALSE)),"",VLOOKUP(Table1[[#This Row],[item]],INDIRECT("'"&amp;Table1[[#This Row],[sheet]]&amp;"'!$A$8:$T$42"),Table1[[#This Row],[r]],FALSE))</f>
        <v>0</v>
      </c>
      <c r="AE4072" s="72" t="str">
        <f>IF(VLOOKUP(Table1[[#This Row],[sheet]],Prg!$A$7:$J$31,10,FALSE)="","",VLOOKUP(Table1[[#This Row],[sheet]],Prg!$A$7:$J$31,10,FALSE)*1)</f>
        <v/>
      </c>
      <c r="AF4072" s="72">
        <f>VLOOKUP(Table1[[#This Row],[sheet]],Prg!$A$7:$J$31,5,FALSE)</f>
        <v>0</v>
      </c>
      <c r="AG4072" s="72">
        <f>ROW()</f>
        <v>4072</v>
      </c>
    </row>
    <row r="4073" spans="24:33" hidden="1" x14ac:dyDescent="0.3">
      <c r="X4073" s="66">
        <v>23</v>
      </c>
      <c r="Y4073" s="66" t="s">
        <v>502</v>
      </c>
      <c r="Z4073" s="66" t="s">
        <v>467</v>
      </c>
      <c r="AA4073" s="66" t="str">
        <f>IF(OR(VLOOKUP(Table1[[#This Row],[sheet]],Prg!$A$7:$F$31,6,FALSE)=Prg!$O$2,VLOOKUP(Table1[[#This Row],[sheet]],Prg!$A$7:$F$31,6,FALSE)=Prg!$O$3),"Yes","No")</f>
        <v>No</v>
      </c>
      <c r="AB4073" s="66">
        <v>2025</v>
      </c>
      <c r="AC4073" s="72">
        <v>18</v>
      </c>
      <c r="AD4073" s="66">
        <f ca="1">IF(ISERROR(VLOOKUP(Table1[[#This Row],[item]],INDIRECT("'"&amp;Table1[[#This Row],[sheet]]&amp;"'!$A$8:$T$42"),Table1[[#This Row],[r]],FALSE)),"",VLOOKUP(Table1[[#This Row],[item]],INDIRECT("'"&amp;Table1[[#This Row],[sheet]]&amp;"'!$A$8:$T$42"),Table1[[#This Row],[r]],FALSE))</f>
        <v>0</v>
      </c>
      <c r="AE4073" s="72" t="str">
        <f>IF(VLOOKUP(Table1[[#This Row],[sheet]],Prg!$A$7:$J$31,10,FALSE)="","",VLOOKUP(Table1[[#This Row],[sheet]],Prg!$A$7:$J$31,10,FALSE)*1)</f>
        <v/>
      </c>
      <c r="AF4073" s="72">
        <f>VLOOKUP(Table1[[#This Row],[sheet]],Prg!$A$7:$J$31,5,FALSE)</f>
        <v>0</v>
      </c>
      <c r="AG4073" s="72">
        <f>ROW()</f>
        <v>4073</v>
      </c>
    </row>
    <row r="4074" spans="24:33" hidden="1" x14ac:dyDescent="0.3">
      <c r="X4074" s="66">
        <v>23</v>
      </c>
      <c r="Y4074" s="66" t="s">
        <v>473</v>
      </c>
      <c r="Z4074" s="66" t="s">
        <v>1</v>
      </c>
      <c r="AA4074" s="66" t="str">
        <f>IF(OR(VLOOKUP(Table1[[#This Row],[sheet]],Prg!$A$7:$F$31,6,FALSE)=Prg!$O$2,VLOOKUP(Table1[[#This Row],[sheet]],Prg!$A$7:$F$31,6,FALSE)=Prg!$O$3),"Yes","No")</f>
        <v>No</v>
      </c>
      <c r="AB4074" s="66">
        <v>2025</v>
      </c>
      <c r="AC4074" s="72">
        <v>18</v>
      </c>
      <c r="AD4074" s="66">
        <f ca="1">IF(ISERROR(VLOOKUP(Table1[[#This Row],[item]],INDIRECT("'"&amp;Table1[[#This Row],[sheet]]&amp;"'!$A$8:$T$42"),Table1[[#This Row],[r]],FALSE)),"",VLOOKUP(Table1[[#This Row],[item]],INDIRECT("'"&amp;Table1[[#This Row],[sheet]]&amp;"'!$A$8:$T$42"),Table1[[#This Row],[r]],FALSE))</f>
        <v>0</v>
      </c>
      <c r="AE4074" s="72" t="str">
        <f>IF(VLOOKUP(Table1[[#This Row],[sheet]],Prg!$A$7:$J$31,10,FALSE)="","",VLOOKUP(Table1[[#This Row],[sheet]],Prg!$A$7:$J$31,10,FALSE)*1)</f>
        <v/>
      </c>
      <c r="AF4074" s="72">
        <f>VLOOKUP(Table1[[#This Row],[sheet]],Prg!$A$7:$J$31,5,FALSE)</f>
        <v>0</v>
      </c>
      <c r="AG4074" s="72">
        <f>ROW()</f>
        <v>4074</v>
      </c>
    </row>
    <row r="4075" spans="24:33" hidden="1" x14ac:dyDescent="0.3">
      <c r="X4075" s="66">
        <v>23</v>
      </c>
      <c r="Y4075" s="66" t="s">
        <v>474</v>
      </c>
      <c r="Z4075" s="66" t="s">
        <v>24</v>
      </c>
      <c r="AA4075" s="66" t="str">
        <f>IF(OR(VLOOKUP(Table1[[#This Row],[sheet]],Prg!$A$7:$F$31,6,FALSE)=Prg!$O$2,VLOOKUP(Table1[[#This Row],[sheet]],Prg!$A$7:$F$31,6,FALSE)=Prg!$O$3),"Yes","No")</f>
        <v>No</v>
      </c>
      <c r="AB4075" s="66">
        <v>2025</v>
      </c>
      <c r="AC4075" s="72">
        <v>18</v>
      </c>
      <c r="AD4075" s="66">
        <f ca="1">IF(ISERROR(VLOOKUP(Table1[[#This Row],[item]],INDIRECT("'"&amp;Table1[[#This Row],[sheet]]&amp;"'!$A$8:$T$42"),Table1[[#This Row],[r]],FALSE)),"",VLOOKUP(Table1[[#This Row],[item]],INDIRECT("'"&amp;Table1[[#This Row],[sheet]]&amp;"'!$A$8:$T$42"),Table1[[#This Row],[r]],FALSE))</f>
        <v>0</v>
      </c>
      <c r="AE4075" s="72" t="str">
        <f>IF(VLOOKUP(Table1[[#This Row],[sheet]],Prg!$A$7:$J$31,10,FALSE)="","",VLOOKUP(Table1[[#This Row],[sheet]],Prg!$A$7:$J$31,10,FALSE)*1)</f>
        <v/>
      </c>
      <c r="AF4075" s="72">
        <f>VLOOKUP(Table1[[#This Row],[sheet]],Prg!$A$7:$J$31,5,FALSE)</f>
        <v>0</v>
      </c>
      <c r="AG4075" s="72">
        <f>ROW()</f>
        <v>4075</v>
      </c>
    </row>
    <row r="4076" spans="24:33" hidden="1" x14ac:dyDescent="0.3">
      <c r="X4076" s="66">
        <v>23</v>
      </c>
      <c r="Y4076" s="66" t="s">
        <v>477</v>
      </c>
      <c r="Z4076" s="66" t="s">
        <v>25</v>
      </c>
      <c r="AA4076" s="66" t="str">
        <f>IF(OR(VLOOKUP(Table1[[#This Row],[sheet]],Prg!$A$7:$F$31,6,FALSE)=Prg!$O$2,VLOOKUP(Table1[[#This Row],[sheet]],Prg!$A$7:$F$31,6,FALSE)=Prg!$O$3),"Yes","No")</f>
        <v>No</v>
      </c>
      <c r="AB4076" s="66">
        <v>2025</v>
      </c>
      <c r="AC4076" s="72">
        <v>18</v>
      </c>
      <c r="AD4076" s="66">
        <f ca="1">IF(ISERROR(VLOOKUP(Table1[[#This Row],[item]],INDIRECT("'"&amp;Table1[[#This Row],[sheet]]&amp;"'!$A$8:$T$42"),Table1[[#This Row],[r]],FALSE)),"",VLOOKUP(Table1[[#This Row],[item]],INDIRECT("'"&amp;Table1[[#This Row],[sheet]]&amp;"'!$A$8:$T$42"),Table1[[#This Row],[r]],FALSE))</f>
        <v>0</v>
      </c>
      <c r="AE4076" s="72" t="str">
        <f>IF(VLOOKUP(Table1[[#This Row],[sheet]],Prg!$A$7:$J$31,10,FALSE)="","",VLOOKUP(Table1[[#This Row],[sheet]],Prg!$A$7:$J$31,10,FALSE)*1)</f>
        <v/>
      </c>
      <c r="AF4076" s="72">
        <f>VLOOKUP(Table1[[#This Row],[sheet]],Prg!$A$7:$J$31,5,FALSE)</f>
        <v>0</v>
      </c>
      <c r="AG4076" s="72">
        <f>ROW()</f>
        <v>4076</v>
      </c>
    </row>
    <row r="4077" spans="24:33" hidden="1" x14ac:dyDescent="0.3">
      <c r="X4077" s="66">
        <v>23</v>
      </c>
      <c r="Y4077" s="66" t="s">
        <v>478</v>
      </c>
      <c r="Z4077" s="66" t="s">
        <v>26</v>
      </c>
      <c r="AA4077" s="66" t="str">
        <f>IF(OR(VLOOKUP(Table1[[#This Row],[sheet]],Prg!$A$7:$F$31,6,FALSE)=Prg!$O$2,VLOOKUP(Table1[[#This Row],[sheet]],Prg!$A$7:$F$31,6,FALSE)=Prg!$O$3),"Yes","No")</f>
        <v>No</v>
      </c>
      <c r="AB4077" s="66">
        <v>2025</v>
      </c>
      <c r="AC4077" s="72">
        <v>18</v>
      </c>
      <c r="AD4077" s="66">
        <f ca="1">IF(ISERROR(VLOOKUP(Table1[[#This Row],[item]],INDIRECT("'"&amp;Table1[[#This Row],[sheet]]&amp;"'!$A$8:$T$42"),Table1[[#This Row],[r]],FALSE)),"",VLOOKUP(Table1[[#This Row],[item]],INDIRECT("'"&amp;Table1[[#This Row],[sheet]]&amp;"'!$A$8:$T$42"),Table1[[#This Row],[r]],FALSE))</f>
        <v>0</v>
      </c>
      <c r="AE4077" s="72" t="str">
        <f>IF(VLOOKUP(Table1[[#This Row],[sheet]],Prg!$A$7:$J$31,10,FALSE)="","",VLOOKUP(Table1[[#This Row],[sheet]],Prg!$A$7:$J$31,10,FALSE)*1)</f>
        <v/>
      </c>
      <c r="AF4077" s="72">
        <f>VLOOKUP(Table1[[#This Row],[sheet]],Prg!$A$7:$J$31,5,FALSE)</f>
        <v>0</v>
      </c>
      <c r="AG4077" s="72">
        <f>ROW()</f>
        <v>4077</v>
      </c>
    </row>
    <row r="4078" spans="24:33" hidden="1" x14ac:dyDescent="0.3">
      <c r="X4078" s="66">
        <v>23</v>
      </c>
      <c r="Y4078" s="66" t="s">
        <v>479</v>
      </c>
      <c r="Z4078" s="66" t="s">
        <v>27</v>
      </c>
      <c r="AA4078" s="66" t="str">
        <f>IF(OR(VLOOKUP(Table1[[#This Row],[sheet]],Prg!$A$7:$F$31,6,FALSE)=Prg!$O$2,VLOOKUP(Table1[[#This Row],[sheet]],Prg!$A$7:$F$31,6,FALSE)=Prg!$O$3),"Yes","No")</f>
        <v>No</v>
      </c>
      <c r="AB4078" s="66">
        <v>2025</v>
      </c>
      <c r="AC4078" s="72">
        <v>18</v>
      </c>
      <c r="AD4078" s="66">
        <f ca="1">IF(ISERROR(VLOOKUP(Table1[[#This Row],[item]],INDIRECT("'"&amp;Table1[[#This Row],[sheet]]&amp;"'!$A$8:$T$42"),Table1[[#This Row],[r]],FALSE)),"",VLOOKUP(Table1[[#This Row],[item]],INDIRECT("'"&amp;Table1[[#This Row],[sheet]]&amp;"'!$A$8:$T$42"),Table1[[#This Row],[r]],FALSE))</f>
        <v>0</v>
      </c>
      <c r="AE4078" s="72" t="str">
        <f>IF(VLOOKUP(Table1[[#This Row],[sheet]],Prg!$A$7:$J$31,10,FALSE)="","",VLOOKUP(Table1[[#This Row],[sheet]],Prg!$A$7:$J$31,10,FALSE)*1)</f>
        <v/>
      </c>
      <c r="AF4078" s="72">
        <f>VLOOKUP(Table1[[#This Row],[sheet]],Prg!$A$7:$J$31,5,FALSE)</f>
        <v>0</v>
      </c>
      <c r="AG4078" s="72">
        <f>ROW()</f>
        <v>4078</v>
      </c>
    </row>
    <row r="4079" spans="24:33" hidden="1" x14ac:dyDescent="0.3">
      <c r="X4079" s="66">
        <v>23</v>
      </c>
      <c r="Y4079" s="66" t="s">
        <v>475</v>
      </c>
      <c r="Z4079" s="66" t="s">
        <v>28</v>
      </c>
      <c r="AA4079" s="66" t="str">
        <f>IF(OR(VLOOKUP(Table1[[#This Row],[sheet]],Prg!$A$7:$F$31,6,FALSE)=Prg!$O$2,VLOOKUP(Table1[[#This Row],[sheet]],Prg!$A$7:$F$31,6,FALSE)=Prg!$O$3),"Yes","No")</f>
        <v>No</v>
      </c>
      <c r="AB4079" s="66">
        <v>2025</v>
      </c>
      <c r="AC4079" s="72">
        <v>18</v>
      </c>
      <c r="AD4079" s="66">
        <f ca="1">IF(ISERROR(VLOOKUP(Table1[[#This Row],[item]],INDIRECT("'"&amp;Table1[[#This Row],[sheet]]&amp;"'!$A$8:$T$42"),Table1[[#This Row],[r]],FALSE)),"",VLOOKUP(Table1[[#This Row],[item]],INDIRECT("'"&amp;Table1[[#This Row],[sheet]]&amp;"'!$A$8:$T$42"),Table1[[#This Row],[r]],FALSE))</f>
        <v>0</v>
      </c>
      <c r="AE4079" s="72" t="str">
        <f>IF(VLOOKUP(Table1[[#This Row],[sheet]],Prg!$A$7:$J$31,10,FALSE)="","",VLOOKUP(Table1[[#This Row],[sheet]],Prg!$A$7:$J$31,10,FALSE)*1)</f>
        <v/>
      </c>
      <c r="AF4079" s="72">
        <f>VLOOKUP(Table1[[#This Row],[sheet]],Prg!$A$7:$J$31,5,FALSE)</f>
        <v>0</v>
      </c>
      <c r="AG4079" s="72">
        <f>ROW()</f>
        <v>4079</v>
      </c>
    </row>
    <row r="4080" spans="24:33" hidden="1" x14ac:dyDescent="0.3">
      <c r="X4080" s="66">
        <v>23</v>
      </c>
      <c r="Y4080" s="66" t="s">
        <v>480</v>
      </c>
      <c r="Z4080" s="66" t="s">
        <v>29</v>
      </c>
      <c r="AA4080" s="66" t="str">
        <f>IF(OR(VLOOKUP(Table1[[#This Row],[sheet]],Prg!$A$7:$F$31,6,FALSE)=Prg!$O$2,VLOOKUP(Table1[[#This Row],[sheet]],Prg!$A$7:$F$31,6,FALSE)=Prg!$O$3),"Yes","No")</f>
        <v>No</v>
      </c>
      <c r="AB4080" s="66">
        <v>2025</v>
      </c>
      <c r="AC4080" s="72">
        <v>18</v>
      </c>
      <c r="AD4080" s="66">
        <f ca="1">IF(ISERROR(VLOOKUP(Table1[[#This Row],[item]],INDIRECT("'"&amp;Table1[[#This Row],[sheet]]&amp;"'!$A$8:$T$42"),Table1[[#This Row],[r]],FALSE)),"",VLOOKUP(Table1[[#This Row],[item]],INDIRECT("'"&amp;Table1[[#This Row],[sheet]]&amp;"'!$A$8:$T$42"),Table1[[#This Row],[r]],FALSE))</f>
        <v>0</v>
      </c>
      <c r="AE4080" s="72" t="str">
        <f>IF(VLOOKUP(Table1[[#This Row],[sheet]],Prg!$A$7:$J$31,10,FALSE)="","",VLOOKUP(Table1[[#This Row],[sheet]],Prg!$A$7:$J$31,10,FALSE)*1)</f>
        <v/>
      </c>
      <c r="AF4080" s="72">
        <f>VLOOKUP(Table1[[#This Row],[sheet]],Prg!$A$7:$J$31,5,FALSE)</f>
        <v>0</v>
      </c>
      <c r="AG4080" s="72">
        <f>ROW()</f>
        <v>4080</v>
      </c>
    </row>
    <row r="4081" spans="24:33" hidden="1" x14ac:dyDescent="0.3">
      <c r="X4081" s="66">
        <v>23</v>
      </c>
      <c r="Y4081" s="66" t="s">
        <v>481</v>
      </c>
      <c r="Z4081" s="66" t="s">
        <v>30</v>
      </c>
      <c r="AA4081" s="66" t="str">
        <f>IF(OR(VLOOKUP(Table1[[#This Row],[sheet]],Prg!$A$7:$F$31,6,FALSE)=Prg!$O$2,VLOOKUP(Table1[[#This Row],[sheet]],Prg!$A$7:$F$31,6,FALSE)=Prg!$O$3),"Yes","No")</f>
        <v>No</v>
      </c>
      <c r="AB4081" s="66">
        <v>2025</v>
      </c>
      <c r="AC4081" s="72">
        <v>18</v>
      </c>
      <c r="AD4081" s="66">
        <f ca="1">IF(ISERROR(VLOOKUP(Table1[[#This Row],[item]],INDIRECT("'"&amp;Table1[[#This Row],[sheet]]&amp;"'!$A$8:$T$42"),Table1[[#This Row],[r]],FALSE)),"",VLOOKUP(Table1[[#This Row],[item]],INDIRECT("'"&amp;Table1[[#This Row],[sheet]]&amp;"'!$A$8:$T$42"),Table1[[#This Row],[r]],FALSE))</f>
        <v>0</v>
      </c>
      <c r="AE4081" s="72" t="str">
        <f>IF(VLOOKUP(Table1[[#This Row],[sheet]],Prg!$A$7:$J$31,10,FALSE)="","",VLOOKUP(Table1[[#This Row],[sheet]],Prg!$A$7:$J$31,10,FALSE)*1)</f>
        <v/>
      </c>
      <c r="AF4081" s="72">
        <f>VLOOKUP(Table1[[#This Row],[sheet]],Prg!$A$7:$J$31,5,FALSE)</f>
        <v>0</v>
      </c>
      <c r="AG4081" s="72">
        <f>ROW()</f>
        <v>4081</v>
      </c>
    </row>
    <row r="4082" spans="24:33" hidden="1" x14ac:dyDescent="0.3">
      <c r="X4082" s="66">
        <v>23</v>
      </c>
      <c r="Y4082" s="66" t="s">
        <v>482</v>
      </c>
      <c r="Z4082" s="66" t="s">
        <v>27</v>
      </c>
      <c r="AA4082" s="66" t="str">
        <f>IF(OR(VLOOKUP(Table1[[#This Row],[sheet]],Prg!$A$7:$F$31,6,FALSE)=Prg!$O$2,VLOOKUP(Table1[[#This Row],[sheet]],Prg!$A$7:$F$31,6,FALSE)=Prg!$O$3),"Yes","No")</f>
        <v>No</v>
      </c>
      <c r="AB4082" s="66">
        <v>2025</v>
      </c>
      <c r="AC4082" s="72">
        <v>18</v>
      </c>
      <c r="AD4082" s="66">
        <f ca="1">IF(ISERROR(VLOOKUP(Table1[[#This Row],[item]],INDIRECT("'"&amp;Table1[[#This Row],[sheet]]&amp;"'!$A$8:$T$42"),Table1[[#This Row],[r]],FALSE)),"",VLOOKUP(Table1[[#This Row],[item]],INDIRECT("'"&amp;Table1[[#This Row],[sheet]]&amp;"'!$A$8:$T$42"),Table1[[#This Row],[r]],FALSE))</f>
        <v>0</v>
      </c>
      <c r="AE4082" s="72" t="str">
        <f>IF(VLOOKUP(Table1[[#This Row],[sheet]],Prg!$A$7:$J$31,10,FALSE)="","",VLOOKUP(Table1[[#This Row],[sheet]],Prg!$A$7:$J$31,10,FALSE)*1)</f>
        <v/>
      </c>
      <c r="AF4082" s="72">
        <f>VLOOKUP(Table1[[#This Row],[sheet]],Prg!$A$7:$J$31,5,FALSE)</f>
        <v>0</v>
      </c>
      <c r="AG4082" s="72">
        <f>ROW()</f>
        <v>4082</v>
      </c>
    </row>
    <row r="4083" spans="24:33" hidden="1" x14ac:dyDescent="0.3">
      <c r="X4083" s="66">
        <v>23</v>
      </c>
      <c r="Y4083" s="66" t="s">
        <v>476</v>
      </c>
      <c r="Z4083" s="66" t="s">
        <v>469</v>
      </c>
      <c r="AA4083" s="66" t="str">
        <f>IF(OR(VLOOKUP(Table1[[#This Row],[sheet]],Prg!$A$7:$F$31,6,FALSE)=Prg!$O$2,VLOOKUP(Table1[[#This Row],[sheet]],Prg!$A$7:$F$31,6,FALSE)=Prg!$O$3),"Yes","No")</f>
        <v>No</v>
      </c>
      <c r="AB4083" s="66">
        <v>2025</v>
      </c>
      <c r="AC4083" s="72">
        <v>18</v>
      </c>
      <c r="AD4083" s="66">
        <f ca="1">IF(ISERROR(VLOOKUP(Table1[[#This Row],[item]],INDIRECT("'"&amp;Table1[[#This Row],[sheet]]&amp;"'!$A$8:$T$42"),Table1[[#This Row],[r]],FALSE)),"",VLOOKUP(Table1[[#This Row],[item]],INDIRECT("'"&amp;Table1[[#This Row],[sheet]]&amp;"'!$A$8:$T$42"),Table1[[#This Row],[r]],FALSE))</f>
        <v>0</v>
      </c>
      <c r="AE4083" s="72" t="str">
        <f>IF(VLOOKUP(Table1[[#This Row],[sheet]],Prg!$A$7:$J$31,10,FALSE)="","",VLOOKUP(Table1[[#This Row],[sheet]],Prg!$A$7:$J$31,10,FALSE)*1)</f>
        <v/>
      </c>
      <c r="AF4083" s="72">
        <f>VLOOKUP(Table1[[#This Row],[sheet]],Prg!$A$7:$J$31,5,FALSE)</f>
        <v>0</v>
      </c>
      <c r="AG4083" s="72">
        <f>ROW()</f>
        <v>4083</v>
      </c>
    </row>
    <row r="4084" spans="24:33" hidden="1" x14ac:dyDescent="0.3">
      <c r="X4084" s="66">
        <v>23</v>
      </c>
      <c r="Y4084" s="66" t="s">
        <v>483</v>
      </c>
      <c r="Z4084" s="66" t="s">
        <v>470</v>
      </c>
      <c r="AA4084" s="66" t="str">
        <f>IF(OR(VLOOKUP(Table1[[#This Row],[sheet]],Prg!$A$7:$F$31,6,FALSE)=Prg!$O$2,VLOOKUP(Table1[[#This Row],[sheet]],Prg!$A$7:$F$31,6,FALSE)=Prg!$O$3),"Yes","No")</f>
        <v>No</v>
      </c>
      <c r="AB4084" s="66">
        <v>2025</v>
      </c>
      <c r="AC4084" s="72">
        <v>18</v>
      </c>
      <c r="AD4084" s="66">
        <f ca="1">IF(ISERROR(VLOOKUP(Table1[[#This Row],[item]],INDIRECT("'"&amp;Table1[[#This Row],[sheet]]&amp;"'!$A$8:$T$42"),Table1[[#This Row],[r]],FALSE)),"",VLOOKUP(Table1[[#This Row],[item]],INDIRECT("'"&amp;Table1[[#This Row],[sheet]]&amp;"'!$A$8:$T$42"),Table1[[#This Row],[r]],FALSE))</f>
        <v>0</v>
      </c>
      <c r="AE4084" s="72" t="str">
        <f>IF(VLOOKUP(Table1[[#This Row],[sheet]],Prg!$A$7:$J$31,10,FALSE)="","",VLOOKUP(Table1[[#This Row],[sheet]],Prg!$A$7:$J$31,10,FALSE)*1)</f>
        <v/>
      </c>
      <c r="AF4084" s="72">
        <f>VLOOKUP(Table1[[#This Row],[sheet]],Prg!$A$7:$J$31,5,FALSE)</f>
        <v>0</v>
      </c>
      <c r="AG4084" s="72">
        <f>ROW()</f>
        <v>4084</v>
      </c>
    </row>
    <row r="4085" spans="24:33" hidden="1" x14ac:dyDescent="0.3">
      <c r="X4085" s="66">
        <v>23</v>
      </c>
      <c r="Y4085" s="66" t="s">
        <v>484</v>
      </c>
      <c r="Z4085" s="66" t="s">
        <v>471</v>
      </c>
      <c r="AA4085" s="66" t="str">
        <f>IF(OR(VLOOKUP(Table1[[#This Row],[sheet]],Prg!$A$7:$F$31,6,FALSE)=Prg!$O$2,VLOOKUP(Table1[[#This Row],[sheet]],Prg!$A$7:$F$31,6,FALSE)=Prg!$O$3),"Yes","No")</f>
        <v>No</v>
      </c>
      <c r="AB4085" s="66">
        <v>2025</v>
      </c>
      <c r="AC4085" s="72">
        <v>18</v>
      </c>
      <c r="AD4085" s="66">
        <f ca="1">IF(ISERROR(VLOOKUP(Table1[[#This Row],[item]],INDIRECT("'"&amp;Table1[[#This Row],[sheet]]&amp;"'!$A$8:$T$42"),Table1[[#This Row],[r]],FALSE)),"",VLOOKUP(Table1[[#This Row],[item]],INDIRECT("'"&amp;Table1[[#This Row],[sheet]]&amp;"'!$A$8:$T$42"),Table1[[#This Row],[r]],FALSE))</f>
        <v>0</v>
      </c>
      <c r="AE4085" s="72" t="str">
        <f>IF(VLOOKUP(Table1[[#This Row],[sheet]],Prg!$A$7:$J$31,10,FALSE)="","",VLOOKUP(Table1[[#This Row],[sheet]],Prg!$A$7:$J$31,10,FALSE)*1)</f>
        <v/>
      </c>
      <c r="AF4085" s="72">
        <f>VLOOKUP(Table1[[#This Row],[sheet]],Prg!$A$7:$J$31,5,FALSE)</f>
        <v>0</v>
      </c>
      <c r="AG4085" s="72">
        <f>ROW()</f>
        <v>4085</v>
      </c>
    </row>
    <row r="4086" spans="24:33" hidden="1" x14ac:dyDescent="0.3">
      <c r="X4086" s="66">
        <v>23</v>
      </c>
      <c r="Y4086" s="66" t="s">
        <v>485</v>
      </c>
      <c r="Z4086" s="66" t="s">
        <v>472</v>
      </c>
      <c r="AA4086" s="66" t="str">
        <f>IF(OR(VLOOKUP(Table1[[#This Row],[sheet]],Prg!$A$7:$F$31,6,FALSE)=Prg!$O$2,VLOOKUP(Table1[[#This Row],[sheet]],Prg!$A$7:$F$31,6,FALSE)=Prg!$O$3),"Yes","No")</f>
        <v>No</v>
      </c>
      <c r="AB4086" s="66">
        <v>2025</v>
      </c>
      <c r="AC4086" s="72">
        <v>18</v>
      </c>
      <c r="AD4086" s="66">
        <f ca="1">IF(ISERROR(VLOOKUP(Table1[[#This Row],[item]],INDIRECT("'"&amp;Table1[[#This Row],[sheet]]&amp;"'!$A$8:$T$42"),Table1[[#This Row],[r]],FALSE)),"",VLOOKUP(Table1[[#This Row],[item]],INDIRECT("'"&amp;Table1[[#This Row],[sheet]]&amp;"'!$A$8:$T$42"),Table1[[#This Row],[r]],FALSE))</f>
        <v>0</v>
      </c>
      <c r="AE4086" s="72" t="str">
        <f>IF(VLOOKUP(Table1[[#This Row],[sheet]],Prg!$A$7:$J$31,10,FALSE)="","",VLOOKUP(Table1[[#This Row],[sheet]],Prg!$A$7:$J$31,10,FALSE)*1)</f>
        <v/>
      </c>
      <c r="AF4086" s="72">
        <f>VLOOKUP(Table1[[#This Row],[sheet]],Prg!$A$7:$J$31,5,FALSE)</f>
        <v>0</v>
      </c>
      <c r="AG4086" s="72">
        <f>ROW()</f>
        <v>4086</v>
      </c>
    </row>
    <row r="4087" spans="24:33" hidden="1" x14ac:dyDescent="0.3">
      <c r="X4087" s="66">
        <v>23</v>
      </c>
      <c r="Y4087" s="66" t="s">
        <v>486</v>
      </c>
      <c r="Z4087" s="66" t="s">
        <v>31</v>
      </c>
      <c r="AA4087" s="66" t="str">
        <f>IF(OR(VLOOKUP(Table1[[#This Row],[sheet]],Prg!$A$7:$F$31,6,FALSE)=Prg!$O$2,VLOOKUP(Table1[[#This Row],[sheet]],Prg!$A$7:$F$31,6,FALSE)=Prg!$O$3),"Yes","No")</f>
        <v>No</v>
      </c>
      <c r="AB4087" s="66">
        <v>2025</v>
      </c>
      <c r="AC4087" s="72">
        <v>18</v>
      </c>
      <c r="AD4087" s="66">
        <f ca="1">IF(ISERROR(VLOOKUP(Table1[[#This Row],[item]],INDIRECT("'"&amp;Table1[[#This Row],[sheet]]&amp;"'!$A$8:$T$42"),Table1[[#This Row],[r]],FALSE)),"",VLOOKUP(Table1[[#This Row],[item]],INDIRECT("'"&amp;Table1[[#This Row],[sheet]]&amp;"'!$A$8:$T$42"),Table1[[#This Row],[r]],FALSE))</f>
        <v>0</v>
      </c>
      <c r="AE4087" s="72" t="str">
        <f>IF(VLOOKUP(Table1[[#This Row],[sheet]],Prg!$A$7:$J$31,10,FALSE)="","",VLOOKUP(Table1[[#This Row],[sheet]],Prg!$A$7:$J$31,10,FALSE)*1)</f>
        <v/>
      </c>
      <c r="AF4087" s="72">
        <f>VLOOKUP(Table1[[#This Row],[sheet]],Prg!$A$7:$J$31,5,FALSE)</f>
        <v>0</v>
      </c>
      <c r="AG4087" s="72">
        <f>ROW()</f>
        <v>4087</v>
      </c>
    </row>
    <row r="4088" spans="24:33" hidden="1" x14ac:dyDescent="0.3">
      <c r="X4088" s="66">
        <v>23</v>
      </c>
      <c r="Y4088" s="70" t="s">
        <v>487</v>
      </c>
      <c r="Z4088" s="70" t="s">
        <v>12</v>
      </c>
      <c r="AA4088" s="70" t="str">
        <f>IF(OR(VLOOKUP(Table1[[#This Row],[sheet]],Prg!$A$7:$F$31,6,FALSE)=Prg!$O$2,VLOOKUP(Table1[[#This Row],[sheet]],Prg!$A$7:$F$31,6,FALSE)=Prg!$O$3),"Yes","No")</f>
        <v>No</v>
      </c>
      <c r="AB4088" s="70">
        <v>2026</v>
      </c>
      <c r="AC4088" s="72">
        <v>19</v>
      </c>
      <c r="AD4088" s="66">
        <f ca="1">IF(ISERROR(VLOOKUP(Table1[[#This Row],[item]],INDIRECT("'"&amp;Table1[[#This Row],[sheet]]&amp;"'!$A$8:$T$42"),Table1[[#This Row],[r]],FALSE)),"",VLOOKUP(Table1[[#This Row],[item]],INDIRECT("'"&amp;Table1[[#This Row],[sheet]]&amp;"'!$A$8:$T$42"),Table1[[#This Row],[r]],FALSE))</f>
        <v>0</v>
      </c>
      <c r="AE4088" s="72" t="str">
        <f>IF(VLOOKUP(Table1[[#This Row],[sheet]],Prg!$A$7:$J$31,10,FALSE)="","",VLOOKUP(Table1[[#This Row],[sheet]],Prg!$A$7:$J$31,10,FALSE)*1)</f>
        <v/>
      </c>
      <c r="AF4088" s="72">
        <f>VLOOKUP(Table1[[#This Row],[sheet]],Prg!$A$7:$J$31,5,FALSE)</f>
        <v>0</v>
      </c>
      <c r="AG4088" s="72">
        <f>ROW()</f>
        <v>4088</v>
      </c>
    </row>
    <row r="4089" spans="24:33" hidden="1" x14ac:dyDescent="0.3">
      <c r="X4089" s="66">
        <v>23</v>
      </c>
      <c r="Y4089" s="66" t="s">
        <v>488</v>
      </c>
      <c r="Z4089" s="66" t="s">
        <v>13</v>
      </c>
      <c r="AA4089" s="66" t="str">
        <f>IF(OR(VLOOKUP(Table1[[#This Row],[sheet]],Prg!$A$7:$F$31,6,FALSE)=Prg!$O$2,VLOOKUP(Table1[[#This Row],[sheet]],Prg!$A$7:$F$31,6,FALSE)=Prg!$O$3),"Yes","No")</f>
        <v>No</v>
      </c>
      <c r="AB4089" s="66">
        <v>2026</v>
      </c>
      <c r="AC4089" s="72">
        <v>19</v>
      </c>
      <c r="AD4089" s="66">
        <f ca="1">IF(ISERROR(VLOOKUP(Table1[[#This Row],[item]],INDIRECT("'"&amp;Table1[[#This Row],[sheet]]&amp;"'!$A$8:$T$42"),Table1[[#This Row],[r]],FALSE)),"",VLOOKUP(Table1[[#This Row],[item]],INDIRECT("'"&amp;Table1[[#This Row],[sheet]]&amp;"'!$A$8:$T$42"),Table1[[#This Row],[r]],FALSE))</f>
        <v>0</v>
      </c>
      <c r="AE4089" s="72" t="str">
        <f>IF(VLOOKUP(Table1[[#This Row],[sheet]],Prg!$A$7:$J$31,10,FALSE)="","",VLOOKUP(Table1[[#This Row],[sheet]],Prg!$A$7:$J$31,10,FALSE)*1)</f>
        <v/>
      </c>
      <c r="AF4089" s="72">
        <f>VLOOKUP(Table1[[#This Row],[sheet]],Prg!$A$7:$J$31,5,FALSE)</f>
        <v>0</v>
      </c>
      <c r="AG4089" s="72">
        <f>ROW()</f>
        <v>4089</v>
      </c>
    </row>
    <row r="4090" spans="24:33" hidden="1" x14ac:dyDescent="0.3">
      <c r="X4090" s="66">
        <v>23</v>
      </c>
      <c r="Y4090" s="66" t="s">
        <v>489</v>
      </c>
      <c r="Z4090" s="66" t="s">
        <v>14</v>
      </c>
      <c r="AA4090" s="66" t="str">
        <f>IF(OR(VLOOKUP(Table1[[#This Row],[sheet]],Prg!$A$7:$F$31,6,FALSE)=Prg!$O$2,VLOOKUP(Table1[[#This Row],[sheet]],Prg!$A$7:$F$31,6,FALSE)=Prg!$O$3),"Yes","No")</f>
        <v>No</v>
      </c>
      <c r="AB4090" s="66">
        <v>2026</v>
      </c>
      <c r="AC4090" s="72">
        <v>19</v>
      </c>
      <c r="AD4090" s="66">
        <f ca="1">IF(ISERROR(VLOOKUP(Table1[[#This Row],[item]],INDIRECT("'"&amp;Table1[[#This Row],[sheet]]&amp;"'!$A$8:$T$42"),Table1[[#This Row],[r]],FALSE)),"",VLOOKUP(Table1[[#This Row],[item]],INDIRECT("'"&amp;Table1[[#This Row],[sheet]]&amp;"'!$A$8:$T$42"),Table1[[#This Row],[r]],FALSE))</f>
        <v>0</v>
      </c>
      <c r="AE4090" s="72" t="str">
        <f>IF(VLOOKUP(Table1[[#This Row],[sheet]],Prg!$A$7:$J$31,10,FALSE)="","",VLOOKUP(Table1[[#This Row],[sheet]],Prg!$A$7:$J$31,10,FALSE)*1)</f>
        <v/>
      </c>
      <c r="AF4090" s="72">
        <f>VLOOKUP(Table1[[#This Row],[sheet]],Prg!$A$7:$J$31,5,FALSE)</f>
        <v>0</v>
      </c>
      <c r="AG4090" s="72">
        <f>ROW()</f>
        <v>4090</v>
      </c>
    </row>
    <row r="4091" spans="24:33" hidden="1" x14ac:dyDescent="0.3">
      <c r="X4091" s="66">
        <v>23</v>
      </c>
      <c r="Y4091" s="66" t="s">
        <v>490</v>
      </c>
      <c r="Z4091" s="66" t="s">
        <v>464</v>
      </c>
      <c r="AA4091" s="66" t="str">
        <f>IF(OR(VLOOKUP(Table1[[#This Row],[sheet]],Prg!$A$7:$F$31,6,FALSE)=Prg!$O$2,VLOOKUP(Table1[[#This Row],[sheet]],Prg!$A$7:$F$31,6,FALSE)=Prg!$O$3),"Yes","No")</f>
        <v>No</v>
      </c>
      <c r="AB4091" s="66">
        <v>2026</v>
      </c>
      <c r="AC4091" s="72">
        <v>19</v>
      </c>
      <c r="AD4091" s="66">
        <f ca="1">IF(ISERROR(VLOOKUP(Table1[[#This Row],[item]],INDIRECT("'"&amp;Table1[[#This Row],[sheet]]&amp;"'!$A$8:$T$42"),Table1[[#This Row],[r]],FALSE)),"",VLOOKUP(Table1[[#This Row],[item]],INDIRECT("'"&amp;Table1[[#This Row],[sheet]]&amp;"'!$A$8:$T$42"),Table1[[#This Row],[r]],FALSE))</f>
        <v>0</v>
      </c>
      <c r="AE4091" s="72" t="str">
        <f>IF(VLOOKUP(Table1[[#This Row],[sheet]],Prg!$A$7:$J$31,10,FALSE)="","",VLOOKUP(Table1[[#This Row],[sheet]],Prg!$A$7:$J$31,10,FALSE)*1)</f>
        <v/>
      </c>
      <c r="AF4091" s="72">
        <f>VLOOKUP(Table1[[#This Row],[sheet]],Prg!$A$7:$J$31,5,FALSE)</f>
        <v>0</v>
      </c>
      <c r="AG4091" s="72">
        <f>ROW()</f>
        <v>4091</v>
      </c>
    </row>
    <row r="4092" spans="24:33" hidden="1" x14ac:dyDescent="0.3">
      <c r="X4092" s="66">
        <v>23</v>
      </c>
      <c r="Y4092" s="66" t="s">
        <v>491</v>
      </c>
      <c r="Z4092" s="66" t="s">
        <v>15</v>
      </c>
      <c r="AA4092" s="66" t="str">
        <f>IF(OR(VLOOKUP(Table1[[#This Row],[sheet]],Prg!$A$7:$F$31,6,FALSE)=Prg!$O$2,VLOOKUP(Table1[[#This Row],[sheet]],Prg!$A$7:$F$31,6,FALSE)=Prg!$O$3),"Yes","No")</f>
        <v>No</v>
      </c>
      <c r="AB4092" s="66">
        <v>2026</v>
      </c>
      <c r="AC4092" s="72">
        <v>19</v>
      </c>
      <c r="AD4092" s="66">
        <f ca="1">IF(ISERROR(VLOOKUP(Table1[[#This Row],[item]],INDIRECT("'"&amp;Table1[[#This Row],[sheet]]&amp;"'!$A$8:$T$42"),Table1[[#This Row],[r]],FALSE)),"",VLOOKUP(Table1[[#This Row],[item]],INDIRECT("'"&amp;Table1[[#This Row],[sheet]]&amp;"'!$A$8:$T$42"),Table1[[#This Row],[r]],FALSE))</f>
        <v>0</v>
      </c>
      <c r="AE4092" s="72" t="str">
        <f>IF(VLOOKUP(Table1[[#This Row],[sheet]],Prg!$A$7:$J$31,10,FALSE)="","",VLOOKUP(Table1[[#This Row],[sheet]],Prg!$A$7:$J$31,10,FALSE)*1)</f>
        <v/>
      </c>
      <c r="AF4092" s="72">
        <f>VLOOKUP(Table1[[#This Row],[sheet]],Prg!$A$7:$J$31,5,FALSE)</f>
        <v>0</v>
      </c>
      <c r="AG4092" s="72">
        <f>ROW()</f>
        <v>4092</v>
      </c>
    </row>
    <row r="4093" spans="24:33" hidden="1" x14ac:dyDescent="0.3">
      <c r="X4093" s="66">
        <v>23</v>
      </c>
      <c r="Y4093" s="66" t="s">
        <v>492</v>
      </c>
      <c r="Z4093" s="66" t="s">
        <v>16</v>
      </c>
      <c r="AA4093" s="66" t="str">
        <f>IF(OR(VLOOKUP(Table1[[#This Row],[sheet]],Prg!$A$7:$F$31,6,FALSE)=Prg!$O$2,VLOOKUP(Table1[[#This Row],[sheet]],Prg!$A$7:$F$31,6,FALSE)=Prg!$O$3),"Yes","No")</f>
        <v>No</v>
      </c>
      <c r="AB4093" s="66">
        <v>2026</v>
      </c>
      <c r="AC4093" s="72">
        <v>19</v>
      </c>
      <c r="AD4093" s="66">
        <f ca="1">IF(ISERROR(VLOOKUP(Table1[[#This Row],[item]],INDIRECT("'"&amp;Table1[[#This Row],[sheet]]&amp;"'!$A$8:$T$42"),Table1[[#This Row],[r]],FALSE)),"",VLOOKUP(Table1[[#This Row],[item]],INDIRECT("'"&amp;Table1[[#This Row],[sheet]]&amp;"'!$A$8:$T$42"),Table1[[#This Row],[r]],FALSE))</f>
        <v>0</v>
      </c>
      <c r="AE4093" s="72" t="str">
        <f>IF(VLOOKUP(Table1[[#This Row],[sheet]],Prg!$A$7:$J$31,10,FALSE)="","",VLOOKUP(Table1[[#This Row],[sheet]],Prg!$A$7:$J$31,10,FALSE)*1)</f>
        <v/>
      </c>
      <c r="AF4093" s="72">
        <f>VLOOKUP(Table1[[#This Row],[sheet]],Prg!$A$7:$J$31,5,FALSE)</f>
        <v>0</v>
      </c>
      <c r="AG4093" s="72">
        <f>ROW()</f>
        <v>4093</v>
      </c>
    </row>
    <row r="4094" spans="24:33" hidden="1" x14ac:dyDescent="0.3">
      <c r="X4094" s="66">
        <v>23</v>
      </c>
      <c r="Y4094" s="66" t="s">
        <v>493</v>
      </c>
      <c r="Z4094" s="66" t="s">
        <v>17</v>
      </c>
      <c r="AA4094" s="66" t="str">
        <f>IF(OR(VLOOKUP(Table1[[#This Row],[sheet]],Prg!$A$7:$F$31,6,FALSE)=Prg!$O$2,VLOOKUP(Table1[[#This Row],[sheet]],Prg!$A$7:$F$31,6,FALSE)=Prg!$O$3),"Yes","No")</f>
        <v>No</v>
      </c>
      <c r="AB4094" s="66">
        <v>2026</v>
      </c>
      <c r="AC4094" s="72">
        <v>19</v>
      </c>
      <c r="AD4094" s="66">
        <f ca="1">IF(ISERROR(VLOOKUP(Table1[[#This Row],[item]],INDIRECT("'"&amp;Table1[[#This Row],[sheet]]&amp;"'!$A$8:$T$42"),Table1[[#This Row],[r]],FALSE)),"",VLOOKUP(Table1[[#This Row],[item]],INDIRECT("'"&amp;Table1[[#This Row],[sheet]]&amp;"'!$A$8:$T$42"),Table1[[#This Row],[r]],FALSE))</f>
        <v>0</v>
      </c>
      <c r="AE4094" s="72" t="str">
        <f>IF(VLOOKUP(Table1[[#This Row],[sheet]],Prg!$A$7:$J$31,10,FALSE)="","",VLOOKUP(Table1[[#This Row],[sheet]],Prg!$A$7:$J$31,10,FALSE)*1)</f>
        <v/>
      </c>
      <c r="AF4094" s="72">
        <f>VLOOKUP(Table1[[#This Row],[sheet]],Prg!$A$7:$J$31,5,FALSE)</f>
        <v>0</v>
      </c>
      <c r="AG4094" s="72">
        <f>ROW()</f>
        <v>4094</v>
      </c>
    </row>
    <row r="4095" spans="24:33" hidden="1" x14ac:dyDescent="0.3">
      <c r="X4095" s="66">
        <v>23</v>
      </c>
      <c r="Y4095" s="66" t="s">
        <v>494</v>
      </c>
      <c r="Z4095" s="66" t="s">
        <v>465</v>
      </c>
      <c r="AA4095" s="66" t="str">
        <f>IF(OR(VLOOKUP(Table1[[#This Row],[sheet]],Prg!$A$7:$F$31,6,FALSE)=Prg!$O$2,VLOOKUP(Table1[[#This Row],[sheet]],Prg!$A$7:$F$31,6,FALSE)=Prg!$O$3),"Yes","No")</f>
        <v>No</v>
      </c>
      <c r="AB4095" s="66">
        <v>2026</v>
      </c>
      <c r="AC4095" s="72">
        <v>19</v>
      </c>
      <c r="AD4095" s="66">
        <f ca="1">IF(ISERROR(VLOOKUP(Table1[[#This Row],[item]],INDIRECT("'"&amp;Table1[[#This Row],[sheet]]&amp;"'!$A$8:$T$42"),Table1[[#This Row],[r]],FALSE)),"",VLOOKUP(Table1[[#This Row],[item]],INDIRECT("'"&amp;Table1[[#This Row],[sheet]]&amp;"'!$A$8:$T$42"),Table1[[#This Row],[r]],FALSE))</f>
        <v>0</v>
      </c>
      <c r="AE4095" s="72" t="str">
        <f>IF(VLOOKUP(Table1[[#This Row],[sheet]],Prg!$A$7:$J$31,10,FALSE)="","",VLOOKUP(Table1[[#This Row],[sheet]],Prg!$A$7:$J$31,10,FALSE)*1)</f>
        <v/>
      </c>
      <c r="AF4095" s="72">
        <f>VLOOKUP(Table1[[#This Row],[sheet]],Prg!$A$7:$J$31,5,FALSE)</f>
        <v>0</v>
      </c>
      <c r="AG4095" s="72">
        <f>ROW()</f>
        <v>4095</v>
      </c>
    </row>
    <row r="4096" spans="24:33" hidden="1" x14ac:dyDescent="0.3">
      <c r="X4096" s="66">
        <v>23</v>
      </c>
      <c r="Y4096" s="66" t="s">
        <v>495</v>
      </c>
      <c r="Z4096" s="66" t="s">
        <v>18</v>
      </c>
      <c r="AA4096" s="66" t="str">
        <f>IF(OR(VLOOKUP(Table1[[#This Row],[sheet]],Prg!$A$7:$F$31,6,FALSE)=Prg!$O$2,VLOOKUP(Table1[[#This Row],[sheet]],Prg!$A$7:$F$31,6,FALSE)=Prg!$O$3),"Yes","No")</f>
        <v>No</v>
      </c>
      <c r="AB4096" s="66">
        <v>2026</v>
      </c>
      <c r="AC4096" s="72">
        <v>19</v>
      </c>
      <c r="AD4096" s="66">
        <f ca="1">IF(ISERROR(VLOOKUP(Table1[[#This Row],[item]],INDIRECT("'"&amp;Table1[[#This Row],[sheet]]&amp;"'!$A$8:$T$42"),Table1[[#This Row],[r]],FALSE)),"",VLOOKUP(Table1[[#This Row],[item]],INDIRECT("'"&amp;Table1[[#This Row],[sheet]]&amp;"'!$A$8:$T$42"),Table1[[#This Row],[r]],FALSE))</f>
        <v>0</v>
      </c>
      <c r="AE4096" s="72" t="str">
        <f>IF(VLOOKUP(Table1[[#This Row],[sheet]],Prg!$A$7:$J$31,10,FALSE)="","",VLOOKUP(Table1[[#This Row],[sheet]],Prg!$A$7:$J$31,10,FALSE)*1)</f>
        <v/>
      </c>
      <c r="AF4096" s="72">
        <f>VLOOKUP(Table1[[#This Row],[sheet]],Prg!$A$7:$J$31,5,FALSE)</f>
        <v>0</v>
      </c>
      <c r="AG4096" s="72">
        <f>ROW()</f>
        <v>4096</v>
      </c>
    </row>
    <row r="4097" spans="24:33" hidden="1" x14ac:dyDescent="0.3">
      <c r="X4097" s="66">
        <v>23</v>
      </c>
      <c r="Y4097" s="66" t="s">
        <v>496</v>
      </c>
      <c r="Z4097" s="66" t="s">
        <v>19</v>
      </c>
      <c r="AA4097" s="66" t="str">
        <f>IF(OR(VLOOKUP(Table1[[#This Row],[sheet]],Prg!$A$7:$F$31,6,FALSE)=Prg!$O$2,VLOOKUP(Table1[[#This Row],[sheet]],Prg!$A$7:$F$31,6,FALSE)=Prg!$O$3),"Yes","No")</f>
        <v>No</v>
      </c>
      <c r="AB4097" s="66">
        <v>2026</v>
      </c>
      <c r="AC4097" s="72">
        <v>19</v>
      </c>
      <c r="AD4097" s="66">
        <f ca="1">IF(ISERROR(VLOOKUP(Table1[[#This Row],[item]],INDIRECT("'"&amp;Table1[[#This Row],[sheet]]&amp;"'!$A$8:$T$42"),Table1[[#This Row],[r]],FALSE)),"",VLOOKUP(Table1[[#This Row],[item]],INDIRECT("'"&amp;Table1[[#This Row],[sheet]]&amp;"'!$A$8:$T$42"),Table1[[#This Row],[r]],FALSE))</f>
        <v>0</v>
      </c>
      <c r="AE4097" s="72" t="str">
        <f>IF(VLOOKUP(Table1[[#This Row],[sheet]],Prg!$A$7:$J$31,10,FALSE)="","",VLOOKUP(Table1[[#This Row],[sheet]],Prg!$A$7:$J$31,10,FALSE)*1)</f>
        <v/>
      </c>
      <c r="AF4097" s="72">
        <f>VLOOKUP(Table1[[#This Row],[sheet]],Prg!$A$7:$J$31,5,FALSE)</f>
        <v>0</v>
      </c>
      <c r="AG4097" s="72">
        <f>ROW()</f>
        <v>4097</v>
      </c>
    </row>
    <row r="4098" spans="24:33" hidden="1" x14ac:dyDescent="0.3">
      <c r="X4098" s="66">
        <v>23</v>
      </c>
      <c r="Y4098" s="66" t="s">
        <v>497</v>
      </c>
      <c r="Z4098" s="66" t="s">
        <v>20</v>
      </c>
      <c r="AA4098" s="66" t="str">
        <f>IF(OR(VLOOKUP(Table1[[#This Row],[sheet]],Prg!$A$7:$F$31,6,FALSE)=Prg!$O$2,VLOOKUP(Table1[[#This Row],[sheet]],Prg!$A$7:$F$31,6,FALSE)=Prg!$O$3),"Yes","No")</f>
        <v>No</v>
      </c>
      <c r="AB4098" s="66">
        <v>2026</v>
      </c>
      <c r="AC4098" s="72">
        <v>19</v>
      </c>
      <c r="AD4098" s="66">
        <f ca="1">IF(ISERROR(VLOOKUP(Table1[[#This Row],[item]],INDIRECT("'"&amp;Table1[[#This Row],[sheet]]&amp;"'!$A$8:$T$42"),Table1[[#This Row],[r]],FALSE)),"",VLOOKUP(Table1[[#This Row],[item]],INDIRECT("'"&amp;Table1[[#This Row],[sheet]]&amp;"'!$A$8:$T$42"),Table1[[#This Row],[r]],FALSE))</f>
        <v>0</v>
      </c>
      <c r="AE4098" s="72" t="str">
        <f>IF(VLOOKUP(Table1[[#This Row],[sheet]],Prg!$A$7:$J$31,10,FALSE)="","",VLOOKUP(Table1[[#This Row],[sheet]],Prg!$A$7:$J$31,10,FALSE)*1)</f>
        <v/>
      </c>
      <c r="AF4098" s="72">
        <f>VLOOKUP(Table1[[#This Row],[sheet]],Prg!$A$7:$J$31,5,FALSE)</f>
        <v>0</v>
      </c>
      <c r="AG4098" s="72">
        <f>ROW()</f>
        <v>4098</v>
      </c>
    </row>
    <row r="4099" spans="24:33" hidden="1" x14ac:dyDescent="0.3">
      <c r="X4099" s="66">
        <v>23</v>
      </c>
      <c r="Y4099" s="66" t="s">
        <v>498</v>
      </c>
      <c r="Z4099" s="66" t="s">
        <v>466</v>
      </c>
      <c r="AA4099" s="66" t="str">
        <f>IF(OR(VLOOKUP(Table1[[#This Row],[sheet]],Prg!$A$7:$F$31,6,FALSE)=Prg!$O$2,VLOOKUP(Table1[[#This Row],[sheet]],Prg!$A$7:$F$31,6,FALSE)=Prg!$O$3),"Yes","No")</f>
        <v>No</v>
      </c>
      <c r="AB4099" s="66">
        <v>2026</v>
      </c>
      <c r="AC4099" s="72">
        <v>19</v>
      </c>
      <c r="AD4099" s="66">
        <f ca="1">IF(ISERROR(VLOOKUP(Table1[[#This Row],[item]],INDIRECT("'"&amp;Table1[[#This Row],[sheet]]&amp;"'!$A$8:$T$42"),Table1[[#This Row],[r]],FALSE)),"",VLOOKUP(Table1[[#This Row],[item]],INDIRECT("'"&amp;Table1[[#This Row],[sheet]]&amp;"'!$A$8:$T$42"),Table1[[#This Row],[r]],FALSE))</f>
        <v>0</v>
      </c>
      <c r="AE4099" s="72" t="str">
        <f>IF(VLOOKUP(Table1[[#This Row],[sheet]],Prg!$A$7:$J$31,10,FALSE)="","",VLOOKUP(Table1[[#This Row],[sheet]],Prg!$A$7:$J$31,10,FALSE)*1)</f>
        <v/>
      </c>
      <c r="AF4099" s="72">
        <f>VLOOKUP(Table1[[#This Row],[sheet]],Prg!$A$7:$J$31,5,FALSE)</f>
        <v>0</v>
      </c>
      <c r="AG4099" s="72">
        <f>ROW()</f>
        <v>4099</v>
      </c>
    </row>
    <row r="4100" spans="24:33" hidden="1" x14ac:dyDescent="0.3">
      <c r="X4100" s="66">
        <v>23</v>
      </c>
      <c r="Y4100" s="66" t="s">
        <v>499</v>
      </c>
      <c r="Z4100" s="66" t="s">
        <v>21</v>
      </c>
      <c r="AA4100" s="66" t="str">
        <f>IF(OR(VLOOKUP(Table1[[#This Row],[sheet]],Prg!$A$7:$F$31,6,FALSE)=Prg!$O$2,VLOOKUP(Table1[[#This Row],[sheet]],Prg!$A$7:$F$31,6,FALSE)=Prg!$O$3),"Yes","No")</f>
        <v>No</v>
      </c>
      <c r="AB4100" s="66">
        <v>2026</v>
      </c>
      <c r="AC4100" s="72">
        <v>19</v>
      </c>
      <c r="AD4100" s="66">
        <f ca="1">IF(ISERROR(VLOOKUP(Table1[[#This Row],[item]],INDIRECT("'"&amp;Table1[[#This Row],[sheet]]&amp;"'!$A$8:$T$42"),Table1[[#This Row],[r]],FALSE)),"",VLOOKUP(Table1[[#This Row],[item]],INDIRECT("'"&amp;Table1[[#This Row],[sheet]]&amp;"'!$A$8:$T$42"),Table1[[#This Row],[r]],FALSE))</f>
        <v>0</v>
      </c>
      <c r="AE4100" s="72" t="str">
        <f>IF(VLOOKUP(Table1[[#This Row],[sheet]],Prg!$A$7:$J$31,10,FALSE)="","",VLOOKUP(Table1[[#This Row],[sheet]],Prg!$A$7:$J$31,10,FALSE)*1)</f>
        <v/>
      </c>
      <c r="AF4100" s="72">
        <f>VLOOKUP(Table1[[#This Row],[sheet]],Prg!$A$7:$J$31,5,FALSE)</f>
        <v>0</v>
      </c>
      <c r="AG4100" s="72">
        <f>ROW()</f>
        <v>4100</v>
      </c>
    </row>
    <row r="4101" spans="24:33" hidden="1" x14ac:dyDescent="0.3">
      <c r="X4101" s="66">
        <v>23</v>
      </c>
      <c r="Y4101" s="66" t="s">
        <v>500</v>
      </c>
      <c r="Z4101" s="66" t="s">
        <v>22</v>
      </c>
      <c r="AA4101" s="66" t="str">
        <f>IF(OR(VLOOKUP(Table1[[#This Row],[sheet]],Prg!$A$7:$F$31,6,FALSE)=Prg!$O$2,VLOOKUP(Table1[[#This Row],[sheet]],Prg!$A$7:$F$31,6,FALSE)=Prg!$O$3),"Yes","No")</f>
        <v>No</v>
      </c>
      <c r="AB4101" s="66">
        <v>2026</v>
      </c>
      <c r="AC4101" s="72">
        <v>19</v>
      </c>
      <c r="AD4101" s="66">
        <f ca="1">IF(ISERROR(VLOOKUP(Table1[[#This Row],[item]],INDIRECT("'"&amp;Table1[[#This Row],[sheet]]&amp;"'!$A$8:$T$42"),Table1[[#This Row],[r]],FALSE)),"",VLOOKUP(Table1[[#This Row],[item]],INDIRECT("'"&amp;Table1[[#This Row],[sheet]]&amp;"'!$A$8:$T$42"),Table1[[#This Row],[r]],FALSE))</f>
        <v>0</v>
      </c>
      <c r="AE4101" s="72" t="str">
        <f>IF(VLOOKUP(Table1[[#This Row],[sheet]],Prg!$A$7:$J$31,10,FALSE)="","",VLOOKUP(Table1[[#This Row],[sheet]],Prg!$A$7:$J$31,10,FALSE)*1)</f>
        <v/>
      </c>
      <c r="AF4101" s="72">
        <f>VLOOKUP(Table1[[#This Row],[sheet]],Prg!$A$7:$J$31,5,FALSE)</f>
        <v>0</v>
      </c>
      <c r="AG4101" s="72">
        <f>ROW()</f>
        <v>4101</v>
      </c>
    </row>
    <row r="4102" spans="24:33" hidden="1" x14ac:dyDescent="0.3">
      <c r="X4102" s="66">
        <v>23</v>
      </c>
      <c r="Y4102" s="66" t="s">
        <v>501</v>
      </c>
      <c r="Z4102" s="66" t="s">
        <v>23</v>
      </c>
      <c r="AA4102" s="66" t="str">
        <f>IF(OR(VLOOKUP(Table1[[#This Row],[sheet]],Prg!$A$7:$F$31,6,FALSE)=Prg!$O$2,VLOOKUP(Table1[[#This Row],[sheet]],Prg!$A$7:$F$31,6,FALSE)=Prg!$O$3),"Yes","No")</f>
        <v>No</v>
      </c>
      <c r="AB4102" s="66">
        <v>2026</v>
      </c>
      <c r="AC4102" s="72">
        <v>19</v>
      </c>
      <c r="AD4102" s="66">
        <f ca="1">IF(ISERROR(VLOOKUP(Table1[[#This Row],[item]],INDIRECT("'"&amp;Table1[[#This Row],[sheet]]&amp;"'!$A$8:$T$42"),Table1[[#This Row],[r]],FALSE)),"",VLOOKUP(Table1[[#This Row],[item]],INDIRECT("'"&amp;Table1[[#This Row],[sheet]]&amp;"'!$A$8:$T$42"),Table1[[#This Row],[r]],FALSE))</f>
        <v>0</v>
      </c>
      <c r="AE4102" s="72" t="str">
        <f>IF(VLOOKUP(Table1[[#This Row],[sheet]],Prg!$A$7:$J$31,10,FALSE)="","",VLOOKUP(Table1[[#This Row],[sheet]],Prg!$A$7:$J$31,10,FALSE)*1)</f>
        <v/>
      </c>
      <c r="AF4102" s="72">
        <f>VLOOKUP(Table1[[#This Row],[sheet]],Prg!$A$7:$J$31,5,FALSE)</f>
        <v>0</v>
      </c>
      <c r="AG4102" s="72">
        <f>ROW()</f>
        <v>4102</v>
      </c>
    </row>
    <row r="4103" spans="24:33" hidden="1" x14ac:dyDescent="0.3">
      <c r="X4103" s="66">
        <v>23</v>
      </c>
      <c r="Y4103" s="66" t="s">
        <v>502</v>
      </c>
      <c r="Z4103" s="66" t="s">
        <v>467</v>
      </c>
      <c r="AA4103" s="66" t="str">
        <f>IF(OR(VLOOKUP(Table1[[#This Row],[sheet]],Prg!$A$7:$F$31,6,FALSE)=Prg!$O$2,VLOOKUP(Table1[[#This Row],[sheet]],Prg!$A$7:$F$31,6,FALSE)=Prg!$O$3),"Yes","No")</f>
        <v>No</v>
      </c>
      <c r="AB4103" s="66">
        <v>2026</v>
      </c>
      <c r="AC4103" s="72">
        <v>19</v>
      </c>
      <c r="AD4103" s="66">
        <f ca="1">IF(ISERROR(VLOOKUP(Table1[[#This Row],[item]],INDIRECT("'"&amp;Table1[[#This Row],[sheet]]&amp;"'!$A$8:$T$42"),Table1[[#This Row],[r]],FALSE)),"",VLOOKUP(Table1[[#This Row],[item]],INDIRECT("'"&amp;Table1[[#This Row],[sheet]]&amp;"'!$A$8:$T$42"),Table1[[#This Row],[r]],FALSE))</f>
        <v>0</v>
      </c>
      <c r="AE4103" s="72" t="str">
        <f>IF(VLOOKUP(Table1[[#This Row],[sheet]],Prg!$A$7:$J$31,10,FALSE)="","",VLOOKUP(Table1[[#This Row],[sheet]],Prg!$A$7:$J$31,10,FALSE)*1)</f>
        <v/>
      </c>
      <c r="AF4103" s="72">
        <f>VLOOKUP(Table1[[#This Row],[sheet]],Prg!$A$7:$J$31,5,FALSE)</f>
        <v>0</v>
      </c>
      <c r="AG4103" s="72">
        <f>ROW()</f>
        <v>4103</v>
      </c>
    </row>
    <row r="4104" spans="24:33" hidden="1" x14ac:dyDescent="0.3">
      <c r="X4104" s="66">
        <v>23</v>
      </c>
      <c r="Y4104" s="66" t="s">
        <v>473</v>
      </c>
      <c r="Z4104" s="66" t="s">
        <v>1</v>
      </c>
      <c r="AA4104" s="66" t="str">
        <f>IF(OR(VLOOKUP(Table1[[#This Row],[sheet]],Prg!$A$7:$F$31,6,FALSE)=Prg!$O$2,VLOOKUP(Table1[[#This Row],[sheet]],Prg!$A$7:$F$31,6,FALSE)=Prg!$O$3),"Yes","No")</f>
        <v>No</v>
      </c>
      <c r="AB4104" s="66">
        <v>2026</v>
      </c>
      <c r="AC4104" s="72">
        <v>19</v>
      </c>
      <c r="AD4104" s="66">
        <f ca="1">IF(ISERROR(VLOOKUP(Table1[[#This Row],[item]],INDIRECT("'"&amp;Table1[[#This Row],[sheet]]&amp;"'!$A$8:$T$42"),Table1[[#This Row],[r]],FALSE)),"",VLOOKUP(Table1[[#This Row],[item]],INDIRECT("'"&amp;Table1[[#This Row],[sheet]]&amp;"'!$A$8:$T$42"),Table1[[#This Row],[r]],FALSE))</f>
        <v>0</v>
      </c>
      <c r="AE4104" s="72" t="str">
        <f>IF(VLOOKUP(Table1[[#This Row],[sheet]],Prg!$A$7:$J$31,10,FALSE)="","",VLOOKUP(Table1[[#This Row],[sheet]],Prg!$A$7:$J$31,10,FALSE)*1)</f>
        <v/>
      </c>
      <c r="AF4104" s="72">
        <f>VLOOKUP(Table1[[#This Row],[sheet]],Prg!$A$7:$J$31,5,FALSE)</f>
        <v>0</v>
      </c>
      <c r="AG4104" s="72">
        <f>ROW()</f>
        <v>4104</v>
      </c>
    </row>
    <row r="4105" spans="24:33" hidden="1" x14ac:dyDescent="0.3">
      <c r="X4105" s="66">
        <v>23</v>
      </c>
      <c r="Y4105" s="66" t="s">
        <v>474</v>
      </c>
      <c r="Z4105" s="66" t="s">
        <v>24</v>
      </c>
      <c r="AA4105" s="66" t="str">
        <f>IF(OR(VLOOKUP(Table1[[#This Row],[sheet]],Prg!$A$7:$F$31,6,FALSE)=Prg!$O$2,VLOOKUP(Table1[[#This Row],[sheet]],Prg!$A$7:$F$31,6,FALSE)=Prg!$O$3),"Yes","No")</f>
        <v>No</v>
      </c>
      <c r="AB4105" s="66">
        <v>2026</v>
      </c>
      <c r="AC4105" s="72">
        <v>19</v>
      </c>
      <c r="AD4105" s="66">
        <f ca="1">IF(ISERROR(VLOOKUP(Table1[[#This Row],[item]],INDIRECT("'"&amp;Table1[[#This Row],[sheet]]&amp;"'!$A$8:$T$42"),Table1[[#This Row],[r]],FALSE)),"",VLOOKUP(Table1[[#This Row],[item]],INDIRECT("'"&amp;Table1[[#This Row],[sheet]]&amp;"'!$A$8:$T$42"),Table1[[#This Row],[r]],FALSE))</f>
        <v>0</v>
      </c>
      <c r="AE4105" s="72" t="str">
        <f>IF(VLOOKUP(Table1[[#This Row],[sheet]],Prg!$A$7:$J$31,10,FALSE)="","",VLOOKUP(Table1[[#This Row],[sheet]],Prg!$A$7:$J$31,10,FALSE)*1)</f>
        <v/>
      </c>
      <c r="AF4105" s="72">
        <f>VLOOKUP(Table1[[#This Row],[sheet]],Prg!$A$7:$J$31,5,FALSE)</f>
        <v>0</v>
      </c>
      <c r="AG4105" s="72">
        <f>ROW()</f>
        <v>4105</v>
      </c>
    </row>
    <row r="4106" spans="24:33" hidden="1" x14ac:dyDescent="0.3">
      <c r="X4106" s="66">
        <v>23</v>
      </c>
      <c r="Y4106" s="66" t="s">
        <v>477</v>
      </c>
      <c r="Z4106" s="66" t="s">
        <v>25</v>
      </c>
      <c r="AA4106" s="66" t="str">
        <f>IF(OR(VLOOKUP(Table1[[#This Row],[sheet]],Prg!$A$7:$F$31,6,FALSE)=Prg!$O$2,VLOOKUP(Table1[[#This Row],[sheet]],Prg!$A$7:$F$31,6,FALSE)=Prg!$O$3),"Yes","No")</f>
        <v>No</v>
      </c>
      <c r="AB4106" s="66">
        <v>2026</v>
      </c>
      <c r="AC4106" s="72">
        <v>19</v>
      </c>
      <c r="AD4106" s="66">
        <f ca="1">IF(ISERROR(VLOOKUP(Table1[[#This Row],[item]],INDIRECT("'"&amp;Table1[[#This Row],[sheet]]&amp;"'!$A$8:$T$42"),Table1[[#This Row],[r]],FALSE)),"",VLOOKUP(Table1[[#This Row],[item]],INDIRECT("'"&amp;Table1[[#This Row],[sheet]]&amp;"'!$A$8:$T$42"),Table1[[#This Row],[r]],FALSE))</f>
        <v>0</v>
      </c>
      <c r="AE4106" s="72" t="str">
        <f>IF(VLOOKUP(Table1[[#This Row],[sheet]],Prg!$A$7:$J$31,10,FALSE)="","",VLOOKUP(Table1[[#This Row],[sheet]],Prg!$A$7:$J$31,10,FALSE)*1)</f>
        <v/>
      </c>
      <c r="AF4106" s="72">
        <f>VLOOKUP(Table1[[#This Row],[sheet]],Prg!$A$7:$J$31,5,FALSE)</f>
        <v>0</v>
      </c>
      <c r="AG4106" s="72">
        <f>ROW()</f>
        <v>4106</v>
      </c>
    </row>
    <row r="4107" spans="24:33" hidden="1" x14ac:dyDescent="0.3">
      <c r="X4107" s="66">
        <v>23</v>
      </c>
      <c r="Y4107" s="66" t="s">
        <v>478</v>
      </c>
      <c r="Z4107" s="66" t="s">
        <v>26</v>
      </c>
      <c r="AA4107" s="66" t="str">
        <f>IF(OR(VLOOKUP(Table1[[#This Row],[sheet]],Prg!$A$7:$F$31,6,FALSE)=Prg!$O$2,VLOOKUP(Table1[[#This Row],[sheet]],Prg!$A$7:$F$31,6,FALSE)=Prg!$O$3),"Yes","No")</f>
        <v>No</v>
      </c>
      <c r="AB4107" s="66">
        <v>2026</v>
      </c>
      <c r="AC4107" s="72">
        <v>19</v>
      </c>
      <c r="AD4107" s="66">
        <f ca="1">IF(ISERROR(VLOOKUP(Table1[[#This Row],[item]],INDIRECT("'"&amp;Table1[[#This Row],[sheet]]&amp;"'!$A$8:$T$42"),Table1[[#This Row],[r]],FALSE)),"",VLOOKUP(Table1[[#This Row],[item]],INDIRECT("'"&amp;Table1[[#This Row],[sheet]]&amp;"'!$A$8:$T$42"),Table1[[#This Row],[r]],FALSE))</f>
        <v>0</v>
      </c>
      <c r="AE4107" s="72" t="str">
        <f>IF(VLOOKUP(Table1[[#This Row],[sheet]],Prg!$A$7:$J$31,10,FALSE)="","",VLOOKUP(Table1[[#This Row],[sheet]],Prg!$A$7:$J$31,10,FALSE)*1)</f>
        <v/>
      </c>
      <c r="AF4107" s="72">
        <f>VLOOKUP(Table1[[#This Row],[sheet]],Prg!$A$7:$J$31,5,FALSE)</f>
        <v>0</v>
      </c>
      <c r="AG4107" s="72">
        <f>ROW()</f>
        <v>4107</v>
      </c>
    </row>
    <row r="4108" spans="24:33" hidden="1" x14ac:dyDescent="0.3">
      <c r="X4108" s="66">
        <v>23</v>
      </c>
      <c r="Y4108" s="66" t="s">
        <v>479</v>
      </c>
      <c r="Z4108" s="66" t="s">
        <v>27</v>
      </c>
      <c r="AA4108" s="66" t="str">
        <f>IF(OR(VLOOKUP(Table1[[#This Row],[sheet]],Prg!$A$7:$F$31,6,FALSE)=Prg!$O$2,VLOOKUP(Table1[[#This Row],[sheet]],Prg!$A$7:$F$31,6,FALSE)=Prg!$O$3),"Yes","No")</f>
        <v>No</v>
      </c>
      <c r="AB4108" s="66">
        <v>2026</v>
      </c>
      <c r="AC4108" s="72">
        <v>19</v>
      </c>
      <c r="AD4108" s="66">
        <f ca="1">IF(ISERROR(VLOOKUP(Table1[[#This Row],[item]],INDIRECT("'"&amp;Table1[[#This Row],[sheet]]&amp;"'!$A$8:$T$42"),Table1[[#This Row],[r]],FALSE)),"",VLOOKUP(Table1[[#This Row],[item]],INDIRECT("'"&amp;Table1[[#This Row],[sheet]]&amp;"'!$A$8:$T$42"),Table1[[#This Row],[r]],FALSE))</f>
        <v>0</v>
      </c>
      <c r="AE4108" s="72" t="str">
        <f>IF(VLOOKUP(Table1[[#This Row],[sheet]],Prg!$A$7:$J$31,10,FALSE)="","",VLOOKUP(Table1[[#This Row],[sheet]],Prg!$A$7:$J$31,10,FALSE)*1)</f>
        <v/>
      </c>
      <c r="AF4108" s="72">
        <f>VLOOKUP(Table1[[#This Row],[sheet]],Prg!$A$7:$J$31,5,FALSE)</f>
        <v>0</v>
      </c>
      <c r="AG4108" s="72">
        <f>ROW()</f>
        <v>4108</v>
      </c>
    </row>
    <row r="4109" spans="24:33" hidden="1" x14ac:dyDescent="0.3">
      <c r="X4109" s="66">
        <v>23</v>
      </c>
      <c r="Y4109" s="66" t="s">
        <v>475</v>
      </c>
      <c r="Z4109" s="66" t="s">
        <v>28</v>
      </c>
      <c r="AA4109" s="66" t="str">
        <f>IF(OR(VLOOKUP(Table1[[#This Row],[sheet]],Prg!$A$7:$F$31,6,FALSE)=Prg!$O$2,VLOOKUP(Table1[[#This Row],[sheet]],Prg!$A$7:$F$31,6,FALSE)=Prg!$O$3),"Yes","No")</f>
        <v>No</v>
      </c>
      <c r="AB4109" s="66">
        <v>2026</v>
      </c>
      <c r="AC4109" s="72">
        <v>19</v>
      </c>
      <c r="AD4109" s="66">
        <f ca="1">IF(ISERROR(VLOOKUP(Table1[[#This Row],[item]],INDIRECT("'"&amp;Table1[[#This Row],[sheet]]&amp;"'!$A$8:$T$42"),Table1[[#This Row],[r]],FALSE)),"",VLOOKUP(Table1[[#This Row],[item]],INDIRECT("'"&amp;Table1[[#This Row],[sheet]]&amp;"'!$A$8:$T$42"),Table1[[#This Row],[r]],FALSE))</f>
        <v>0</v>
      </c>
      <c r="AE4109" s="72" t="str">
        <f>IF(VLOOKUP(Table1[[#This Row],[sheet]],Prg!$A$7:$J$31,10,FALSE)="","",VLOOKUP(Table1[[#This Row],[sheet]],Prg!$A$7:$J$31,10,FALSE)*1)</f>
        <v/>
      </c>
      <c r="AF4109" s="72">
        <f>VLOOKUP(Table1[[#This Row],[sheet]],Prg!$A$7:$J$31,5,FALSE)</f>
        <v>0</v>
      </c>
      <c r="AG4109" s="72">
        <f>ROW()</f>
        <v>4109</v>
      </c>
    </row>
    <row r="4110" spans="24:33" hidden="1" x14ac:dyDescent="0.3">
      <c r="X4110" s="66">
        <v>23</v>
      </c>
      <c r="Y4110" s="66" t="s">
        <v>480</v>
      </c>
      <c r="Z4110" s="66" t="s">
        <v>29</v>
      </c>
      <c r="AA4110" s="66" t="str">
        <f>IF(OR(VLOOKUP(Table1[[#This Row],[sheet]],Prg!$A$7:$F$31,6,FALSE)=Prg!$O$2,VLOOKUP(Table1[[#This Row],[sheet]],Prg!$A$7:$F$31,6,FALSE)=Prg!$O$3),"Yes","No")</f>
        <v>No</v>
      </c>
      <c r="AB4110" s="66">
        <v>2026</v>
      </c>
      <c r="AC4110" s="72">
        <v>19</v>
      </c>
      <c r="AD4110" s="66">
        <f ca="1">IF(ISERROR(VLOOKUP(Table1[[#This Row],[item]],INDIRECT("'"&amp;Table1[[#This Row],[sheet]]&amp;"'!$A$8:$T$42"),Table1[[#This Row],[r]],FALSE)),"",VLOOKUP(Table1[[#This Row],[item]],INDIRECT("'"&amp;Table1[[#This Row],[sheet]]&amp;"'!$A$8:$T$42"),Table1[[#This Row],[r]],FALSE))</f>
        <v>0</v>
      </c>
      <c r="AE4110" s="72" t="str">
        <f>IF(VLOOKUP(Table1[[#This Row],[sheet]],Prg!$A$7:$J$31,10,FALSE)="","",VLOOKUP(Table1[[#This Row],[sheet]],Prg!$A$7:$J$31,10,FALSE)*1)</f>
        <v/>
      </c>
      <c r="AF4110" s="72">
        <f>VLOOKUP(Table1[[#This Row],[sheet]],Prg!$A$7:$J$31,5,FALSE)</f>
        <v>0</v>
      </c>
      <c r="AG4110" s="72">
        <f>ROW()</f>
        <v>4110</v>
      </c>
    </row>
    <row r="4111" spans="24:33" hidden="1" x14ac:dyDescent="0.3">
      <c r="X4111" s="66">
        <v>23</v>
      </c>
      <c r="Y4111" s="66" t="s">
        <v>481</v>
      </c>
      <c r="Z4111" s="66" t="s">
        <v>30</v>
      </c>
      <c r="AA4111" s="66" t="str">
        <f>IF(OR(VLOOKUP(Table1[[#This Row],[sheet]],Prg!$A$7:$F$31,6,FALSE)=Prg!$O$2,VLOOKUP(Table1[[#This Row],[sheet]],Prg!$A$7:$F$31,6,FALSE)=Prg!$O$3),"Yes","No")</f>
        <v>No</v>
      </c>
      <c r="AB4111" s="66">
        <v>2026</v>
      </c>
      <c r="AC4111" s="72">
        <v>19</v>
      </c>
      <c r="AD4111" s="66">
        <f ca="1">IF(ISERROR(VLOOKUP(Table1[[#This Row],[item]],INDIRECT("'"&amp;Table1[[#This Row],[sheet]]&amp;"'!$A$8:$T$42"),Table1[[#This Row],[r]],FALSE)),"",VLOOKUP(Table1[[#This Row],[item]],INDIRECT("'"&amp;Table1[[#This Row],[sheet]]&amp;"'!$A$8:$T$42"),Table1[[#This Row],[r]],FALSE))</f>
        <v>0</v>
      </c>
      <c r="AE4111" s="72" t="str">
        <f>IF(VLOOKUP(Table1[[#This Row],[sheet]],Prg!$A$7:$J$31,10,FALSE)="","",VLOOKUP(Table1[[#This Row],[sheet]],Prg!$A$7:$J$31,10,FALSE)*1)</f>
        <v/>
      </c>
      <c r="AF4111" s="72">
        <f>VLOOKUP(Table1[[#This Row],[sheet]],Prg!$A$7:$J$31,5,FALSE)</f>
        <v>0</v>
      </c>
      <c r="AG4111" s="72">
        <f>ROW()</f>
        <v>4111</v>
      </c>
    </row>
    <row r="4112" spans="24:33" hidden="1" x14ac:dyDescent="0.3">
      <c r="X4112" s="66">
        <v>23</v>
      </c>
      <c r="Y4112" s="66" t="s">
        <v>482</v>
      </c>
      <c r="Z4112" s="66" t="s">
        <v>27</v>
      </c>
      <c r="AA4112" s="66" t="str">
        <f>IF(OR(VLOOKUP(Table1[[#This Row],[sheet]],Prg!$A$7:$F$31,6,FALSE)=Prg!$O$2,VLOOKUP(Table1[[#This Row],[sheet]],Prg!$A$7:$F$31,6,FALSE)=Prg!$O$3),"Yes","No")</f>
        <v>No</v>
      </c>
      <c r="AB4112" s="66">
        <v>2026</v>
      </c>
      <c r="AC4112" s="72">
        <v>19</v>
      </c>
      <c r="AD4112" s="66">
        <f ca="1">IF(ISERROR(VLOOKUP(Table1[[#This Row],[item]],INDIRECT("'"&amp;Table1[[#This Row],[sheet]]&amp;"'!$A$8:$T$42"),Table1[[#This Row],[r]],FALSE)),"",VLOOKUP(Table1[[#This Row],[item]],INDIRECT("'"&amp;Table1[[#This Row],[sheet]]&amp;"'!$A$8:$T$42"),Table1[[#This Row],[r]],FALSE))</f>
        <v>0</v>
      </c>
      <c r="AE4112" s="72" t="str">
        <f>IF(VLOOKUP(Table1[[#This Row],[sheet]],Prg!$A$7:$J$31,10,FALSE)="","",VLOOKUP(Table1[[#This Row],[sheet]],Prg!$A$7:$J$31,10,FALSE)*1)</f>
        <v/>
      </c>
      <c r="AF4112" s="72">
        <f>VLOOKUP(Table1[[#This Row],[sheet]],Prg!$A$7:$J$31,5,FALSE)</f>
        <v>0</v>
      </c>
      <c r="AG4112" s="72">
        <f>ROW()</f>
        <v>4112</v>
      </c>
    </row>
    <row r="4113" spans="24:33" hidden="1" x14ac:dyDescent="0.3">
      <c r="X4113" s="66">
        <v>23</v>
      </c>
      <c r="Y4113" s="66" t="s">
        <v>476</v>
      </c>
      <c r="Z4113" s="66" t="s">
        <v>469</v>
      </c>
      <c r="AA4113" s="66" t="str">
        <f>IF(OR(VLOOKUP(Table1[[#This Row],[sheet]],Prg!$A$7:$F$31,6,FALSE)=Prg!$O$2,VLOOKUP(Table1[[#This Row],[sheet]],Prg!$A$7:$F$31,6,FALSE)=Prg!$O$3),"Yes","No")</f>
        <v>No</v>
      </c>
      <c r="AB4113" s="66">
        <v>2026</v>
      </c>
      <c r="AC4113" s="72">
        <v>19</v>
      </c>
      <c r="AD4113" s="66">
        <f ca="1">IF(ISERROR(VLOOKUP(Table1[[#This Row],[item]],INDIRECT("'"&amp;Table1[[#This Row],[sheet]]&amp;"'!$A$8:$T$42"),Table1[[#This Row],[r]],FALSE)),"",VLOOKUP(Table1[[#This Row],[item]],INDIRECT("'"&amp;Table1[[#This Row],[sheet]]&amp;"'!$A$8:$T$42"),Table1[[#This Row],[r]],FALSE))</f>
        <v>0</v>
      </c>
      <c r="AE4113" s="72" t="str">
        <f>IF(VLOOKUP(Table1[[#This Row],[sheet]],Prg!$A$7:$J$31,10,FALSE)="","",VLOOKUP(Table1[[#This Row],[sheet]],Prg!$A$7:$J$31,10,FALSE)*1)</f>
        <v/>
      </c>
      <c r="AF4113" s="72">
        <f>VLOOKUP(Table1[[#This Row],[sheet]],Prg!$A$7:$J$31,5,FALSE)</f>
        <v>0</v>
      </c>
      <c r="AG4113" s="72">
        <f>ROW()</f>
        <v>4113</v>
      </c>
    </row>
    <row r="4114" spans="24:33" hidden="1" x14ac:dyDescent="0.3">
      <c r="X4114" s="66">
        <v>23</v>
      </c>
      <c r="Y4114" s="66" t="s">
        <v>483</v>
      </c>
      <c r="Z4114" s="66" t="s">
        <v>470</v>
      </c>
      <c r="AA4114" s="66" t="str">
        <f>IF(OR(VLOOKUP(Table1[[#This Row],[sheet]],Prg!$A$7:$F$31,6,FALSE)=Prg!$O$2,VLOOKUP(Table1[[#This Row],[sheet]],Prg!$A$7:$F$31,6,FALSE)=Prg!$O$3),"Yes","No")</f>
        <v>No</v>
      </c>
      <c r="AB4114" s="66">
        <v>2026</v>
      </c>
      <c r="AC4114" s="72">
        <v>19</v>
      </c>
      <c r="AD4114" s="66">
        <f ca="1">IF(ISERROR(VLOOKUP(Table1[[#This Row],[item]],INDIRECT("'"&amp;Table1[[#This Row],[sheet]]&amp;"'!$A$8:$T$42"),Table1[[#This Row],[r]],FALSE)),"",VLOOKUP(Table1[[#This Row],[item]],INDIRECT("'"&amp;Table1[[#This Row],[sheet]]&amp;"'!$A$8:$T$42"),Table1[[#This Row],[r]],FALSE))</f>
        <v>0</v>
      </c>
      <c r="AE4114" s="72" t="str">
        <f>IF(VLOOKUP(Table1[[#This Row],[sheet]],Prg!$A$7:$J$31,10,FALSE)="","",VLOOKUP(Table1[[#This Row],[sheet]],Prg!$A$7:$J$31,10,FALSE)*1)</f>
        <v/>
      </c>
      <c r="AF4114" s="72">
        <f>VLOOKUP(Table1[[#This Row],[sheet]],Prg!$A$7:$J$31,5,FALSE)</f>
        <v>0</v>
      </c>
      <c r="AG4114" s="72">
        <f>ROW()</f>
        <v>4114</v>
      </c>
    </row>
    <row r="4115" spans="24:33" hidden="1" x14ac:dyDescent="0.3">
      <c r="X4115" s="66">
        <v>23</v>
      </c>
      <c r="Y4115" s="66" t="s">
        <v>484</v>
      </c>
      <c r="Z4115" s="66" t="s">
        <v>471</v>
      </c>
      <c r="AA4115" s="66" t="str">
        <f>IF(OR(VLOOKUP(Table1[[#This Row],[sheet]],Prg!$A$7:$F$31,6,FALSE)=Prg!$O$2,VLOOKUP(Table1[[#This Row],[sheet]],Prg!$A$7:$F$31,6,FALSE)=Prg!$O$3),"Yes","No")</f>
        <v>No</v>
      </c>
      <c r="AB4115" s="66">
        <v>2026</v>
      </c>
      <c r="AC4115" s="72">
        <v>19</v>
      </c>
      <c r="AD4115" s="66">
        <f ca="1">IF(ISERROR(VLOOKUP(Table1[[#This Row],[item]],INDIRECT("'"&amp;Table1[[#This Row],[sheet]]&amp;"'!$A$8:$T$42"),Table1[[#This Row],[r]],FALSE)),"",VLOOKUP(Table1[[#This Row],[item]],INDIRECT("'"&amp;Table1[[#This Row],[sheet]]&amp;"'!$A$8:$T$42"),Table1[[#This Row],[r]],FALSE))</f>
        <v>0</v>
      </c>
      <c r="AE4115" s="72" t="str">
        <f>IF(VLOOKUP(Table1[[#This Row],[sheet]],Prg!$A$7:$J$31,10,FALSE)="","",VLOOKUP(Table1[[#This Row],[sheet]],Prg!$A$7:$J$31,10,FALSE)*1)</f>
        <v/>
      </c>
      <c r="AF4115" s="72">
        <f>VLOOKUP(Table1[[#This Row],[sheet]],Prg!$A$7:$J$31,5,FALSE)</f>
        <v>0</v>
      </c>
      <c r="AG4115" s="72">
        <f>ROW()</f>
        <v>4115</v>
      </c>
    </row>
    <row r="4116" spans="24:33" hidden="1" x14ac:dyDescent="0.3">
      <c r="X4116" s="66">
        <v>23</v>
      </c>
      <c r="Y4116" s="66" t="s">
        <v>485</v>
      </c>
      <c r="Z4116" s="66" t="s">
        <v>472</v>
      </c>
      <c r="AA4116" s="66" t="str">
        <f>IF(OR(VLOOKUP(Table1[[#This Row],[sheet]],Prg!$A$7:$F$31,6,FALSE)=Prg!$O$2,VLOOKUP(Table1[[#This Row],[sheet]],Prg!$A$7:$F$31,6,FALSE)=Prg!$O$3),"Yes","No")</f>
        <v>No</v>
      </c>
      <c r="AB4116" s="66">
        <v>2026</v>
      </c>
      <c r="AC4116" s="72">
        <v>19</v>
      </c>
      <c r="AD4116" s="66">
        <f ca="1">IF(ISERROR(VLOOKUP(Table1[[#This Row],[item]],INDIRECT("'"&amp;Table1[[#This Row],[sheet]]&amp;"'!$A$8:$T$42"),Table1[[#This Row],[r]],FALSE)),"",VLOOKUP(Table1[[#This Row],[item]],INDIRECT("'"&amp;Table1[[#This Row],[sheet]]&amp;"'!$A$8:$T$42"),Table1[[#This Row],[r]],FALSE))</f>
        <v>0</v>
      </c>
      <c r="AE4116" s="72" t="str">
        <f>IF(VLOOKUP(Table1[[#This Row],[sheet]],Prg!$A$7:$J$31,10,FALSE)="","",VLOOKUP(Table1[[#This Row],[sheet]],Prg!$A$7:$J$31,10,FALSE)*1)</f>
        <v/>
      </c>
      <c r="AF4116" s="72">
        <f>VLOOKUP(Table1[[#This Row],[sheet]],Prg!$A$7:$J$31,5,FALSE)</f>
        <v>0</v>
      </c>
      <c r="AG4116" s="72">
        <f>ROW()</f>
        <v>4116</v>
      </c>
    </row>
    <row r="4117" spans="24:33" hidden="1" x14ac:dyDescent="0.3">
      <c r="X4117" s="66">
        <v>23</v>
      </c>
      <c r="Y4117" s="66" t="s">
        <v>486</v>
      </c>
      <c r="Z4117" s="66" t="s">
        <v>31</v>
      </c>
      <c r="AA4117" s="66" t="str">
        <f>IF(OR(VLOOKUP(Table1[[#This Row],[sheet]],Prg!$A$7:$F$31,6,FALSE)=Prg!$O$2,VLOOKUP(Table1[[#This Row],[sheet]],Prg!$A$7:$F$31,6,FALSE)=Prg!$O$3),"Yes","No")</f>
        <v>No</v>
      </c>
      <c r="AB4117" s="66">
        <v>2026</v>
      </c>
      <c r="AC4117" s="72">
        <v>19</v>
      </c>
      <c r="AD4117" s="66">
        <f ca="1">IF(ISERROR(VLOOKUP(Table1[[#This Row],[item]],INDIRECT("'"&amp;Table1[[#This Row],[sheet]]&amp;"'!$A$8:$T$42"),Table1[[#This Row],[r]],FALSE)),"",VLOOKUP(Table1[[#This Row],[item]],INDIRECT("'"&amp;Table1[[#This Row],[sheet]]&amp;"'!$A$8:$T$42"),Table1[[#This Row],[r]],FALSE))</f>
        <v>0</v>
      </c>
      <c r="AE4117" s="72" t="str">
        <f>IF(VLOOKUP(Table1[[#This Row],[sheet]],Prg!$A$7:$J$31,10,FALSE)="","",VLOOKUP(Table1[[#This Row],[sheet]],Prg!$A$7:$J$31,10,FALSE)*1)</f>
        <v/>
      </c>
      <c r="AF4117" s="72">
        <f>VLOOKUP(Table1[[#This Row],[sheet]],Prg!$A$7:$J$31,5,FALSE)</f>
        <v>0</v>
      </c>
      <c r="AG4117" s="72">
        <f>ROW()</f>
        <v>4117</v>
      </c>
    </row>
    <row r="4118" spans="24:33" hidden="1" x14ac:dyDescent="0.3">
      <c r="X4118" s="66">
        <v>23</v>
      </c>
      <c r="Y4118" s="70" t="s">
        <v>487</v>
      </c>
      <c r="Z4118" s="70" t="s">
        <v>12</v>
      </c>
      <c r="AA4118" s="70" t="str">
        <f>IF(OR(VLOOKUP(Table1[[#This Row],[sheet]],Prg!$A$7:$F$31,6,FALSE)=Prg!$O$2,VLOOKUP(Table1[[#This Row],[sheet]],Prg!$A$7:$F$31,6,FALSE)=Prg!$O$3),"Yes","No")</f>
        <v>No</v>
      </c>
      <c r="AB4118" s="70" t="s">
        <v>2</v>
      </c>
      <c r="AC4118" s="72">
        <v>20</v>
      </c>
      <c r="AD4118" s="66">
        <f ca="1">IF(ISERROR(VLOOKUP(Table1[[#This Row],[item]],INDIRECT("'"&amp;Table1[[#This Row],[sheet]]&amp;"'!$A$8:$T$42"),Table1[[#This Row],[r]],FALSE)),"",VLOOKUP(Table1[[#This Row],[item]],INDIRECT("'"&amp;Table1[[#This Row],[sheet]]&amp;"'!$A$8:$T$42"),Table1[[#This Row],[r]],FALSE))</f>
        <v>0</v>
      </c>
      <c r="AE4118" s="72" t="str">
        <f>IF(VLOOKUP(Table1[[#This Row],[sheet]],Prg!$A$7:$J$31,10,FALSE)="","",VLOOKUP(Table1[[#This Row],[sheet]],Prg!$A$7:$J$31,10,FALSE)*1)</f>
        <v/>
      </c>
      <c r="AF4118" s="72">
        <f>VLOOKUP(Table1[[#This Row],[sheet]],Prg!$A$7:$J$31,5,FALSE)</f>
        <v>0</v>
      </c>
      <c r="AG4118" s="72">
        <f>ROW()</f>
        <v>4118</v>
      </c>
    </row>
    <row r="4119" spans="24:33" hidden="1" x14ac:dyDescent="0.3">
      <c r="X4119" s="66">
        <v>23</v>
      </c>
      <c r="Y4119" s="66" t="s">
        <v>488</v>
      </c>
      <c r="Z4119" s="66" t="s">
        <v>13</v>
      </c>
      <c r="AA4119" s="66" t="str">
        <f>IF(OR(VLOOKUP(Table1[[#This Row],[sheet]],Prg!$A$7:$F$31,6,FALSE)=Prg!$O$2,VLOOKUP(Table1[[#This Row],[sheet]],Prg!$A$7:$F$31,6,FALSE)=Prg!$O$3),"Yes","No")</f>
        <v>No</v>
      </c>
      <c r="AB4119" s="66" t="s">
        <v>2</v>
      </c>
      <c r="AC4119" s="72">
        <v>20</v>
      </c>
      <c r="AD4119" s="66">
        <f ca="1">IF(ISERROR(VLOOKUP(Table1[[#This Row],[item]],INDIRECT("'"&amp;Table1[[#This Row],[sheet]]&amp;"'!$A$8:$T$42"),Table1[[#This Row],[r]],FALSE)),"",VLOOKUP(Table1[[#This Row],[item]],INDIRECT("'"&amp;Table1[[#This Row],[sheet]]&amp;"'!$A$8:$T$42"),Table1[[#This Row],[r]],FALSE))</f>
        <v>0</v>
      </c>
      <c r="AE4119" s="72" t="str">
        <f>IF(VLOOKUP(Table1[[#This Row],[sheet]],Prg!$A$7:$J$31,10,FALSE)="","",VLOOKUP(Table1[[#This Row],[sheet]],Prg!$A$7:$J$31,10,FALSE)*1)</f>
        <v/>
      </c>
      <c r="AF4119" s="72">
        <f>VLOOKUP(Table1[[#This Row],[sheet]],Prg!$A$7:$J$31,5,FALSE)</f>
        <v>0</v>
      </c>
      <c r="AG4119" s="72">
        <f>ROW()</f>
        <v>4119</v>
      </c>
    </row>
    <row r="4120" spans="24:33" hidden="1" x14ac:dyDescent="0.3">
      <c r="X4120" s="66">
        <v>23</v>
      </c>
      <c r="Y4120" s="66" t="s">
        <v>489</v>
      </c>
      <c r="Z4120" s="66" t="s">
        <v>14</v>
      </c>
      <c r="AA4120" s="66" t="str">
        <f>IF(OR(VLOOKUP(Table1[[#This Row],[sheet]],Prg!$A$7:$F$31,6,FALSE)=Prg!$O$2,VLOOKUP(Table1[[#This Row],[sheet]],Prg!$A$7:$F$31,6,FALSE)=Prg!$O$3),"Yes","No")</f>
        <v>No</v>
      </c>
      <c r="AB4120" s="66" t="s">
        <v>2</v>
      </c>
      <c r="AC4120" s="72">
        <v>20</v>
      </c>
      <c r="AD4120" s="66">
        <f ca="1">IF(ISERROR(VLOOKUP(Table1[[#This Row],[item]],INDIRECT("'"&amp;Table1[[#This Row],[sheet]]&amp;"'!$A$8:$T$42"),Table1[[#This Row],[r]],FALSE)),"",VLOOKUP(Table1[[#This Row],[item]],INDIRECT("'"&amp;Table1[[#This Row],[sheet]]&amp;"'!$A$8:$T$42"),Table1[[#This Row],[r]],FALSE))</f>
        <v>0</v>
      </c>
      <c r="AE4120" s="72" t="str">
        <f>IF(VLOOKUP(Table1[[#This Row],[sheet]],Prg!$A$7:$J$31,10,FALSE)="","",VLOOKUP(Table1[[#This Row],[sheet]],Prg!$A$7:$J$31,10,FALSE)*1)</f>
        <v/>
      </c>
      <c r="AF4120" s="72">
        <f>VLOOKUP(Table1[[#This Row],[sheet]],Prg!$A$7:$J$31,5,FALSE)</f>
        <v>0</v>
      </c>
      <c r="AG4120" s="72">
        <f>ROW()</f>
        <v>4120</v>
      </c>
    </row>
    <row r="4121" spans="24:33" hidden="1" x14ac:dyDescent="0.3">
      <c r="X4121" s="66">
        <v>23</v>
      </c>
      <c r="Y4121" s="66" t="s">
        <v>490</v>
      </c>
      <c r="Z4121" s="66" t="s">
        <v>464</v>
      </c>
      <c r="AA4121" s="66" t="str">
        <f>IF(OR(VLOOKUP(Table1[[#This Row],[sheet]],Prg!$A$7:$F$31,6,FALSE)=Prg!$O$2,VLOOKUP(Table1[[#This Row],[sheet]],Prg!$A$7:$F$31,6,FALSE)=Prg!$O$3),"Yes","No")</f>
        <v>No</v>
      </c>
      <c r="AB4121" s="66" t="s">
        <v>2</v>
      </c>
      <c r="AC4121" s="72">
        <v>20</v>
      </c>
      <c r="AD4121" s="66">
        <f ca="1">IF(ISERROR(VLOOKUP(Table1[[#This Row],[item]],INDIRECT("'"&amp;Table1[[#This Row],[sheet]]&amp;"'!$A$8:$T$42"),Table1[[#This Row],[r]],FALSE)),"",VLOOKUP(Table1[[#This Row],[item]],INDIRECT("'"&amp;Table1[[#This Row],[sheet]]&amp;"'!$A$8:$T$42"),Table1[[#This Row],[r]],FALSE))</f>
        <v>0</v>
      </c>
      <c r="AE4121" s="72" t="str">
        <f>IF(VLOOKUP(Table1[[#This Row],[sheet]],Prg!$A$7:$J$31,10,FALSE)="","",VLOOKUP(Table1[[#This Row],[sheet]],Prg!$A$7:$J$31,10,FALSE)*1)</f>
        <v/>
      </c>
      <c r="AF4121" s="72">
        <f>VLOOKUP(Table1[[#This Row],[sheet]],Prg!$A$7:$J$31,5,FALSE)</f>
        <v>0</v>
      </c>
      <c r="AG4121" s="72">
        <f>ROW()</f>
        <v>4121</v>
      </c>
    </row>
    <row r="4122" spans="24:33" hidden="1" x14ac:dyDescent="0.3">
      <c r="X4122" s="66">
        <v>23</v>
      </c>
      <c r="Y4122" s="66" t="s">
        <v>491</v>
      </c>
      <c r="Z4122" s="66" t="s">
        <v>15</v>
      </c>
      <c r="AA4122" s="66" t="str">
        <f>IF(OR(VLOOKUP(Table1[[#This Row],[sheet]],Prg!$A$7:$F$31,6,FALSE)=Prg!$O$2,VLOOKUP(Table1[[#This Row],[sheet]],Prg!$A$7:$F$31,6,FALSE)=Prg!$O$3),"Yes","No")</f>
        <v>No</v>
      </c>
      <c r="AB4122" s="66" t="s">
        <v>2</v>
      </c>
      <c r="AC4122" s="72">
        <v>20</v>
      </c>
      <c r="AD4122" s="66">
        <f ca="1">IF(ISERROR(VLOOKUP(Table1[[#This Row],[item]],INDIRECT("'"&amp;Table1[[#This Row],[sheet]]&amp;"'!$A$8:$T$42"),Table1[[#This Row],[r]],FALSE)),"",VLOOKUP(Table1[[#This Row],[item]],INDIRECT("'"&amp;Table1[[#This Row],[sheet]]&amp;"'!$A$8:$T$42"),Table1[[#This Row],[r]],FALSE))</f>
        <v>0</v>
      </c>
      <c r="AE4122" s="72" t="str">
        <f>IF(VLOOKUP(Table1[[#This Row],[sheet]],Prg!$A$7:$J$31,10,FALSE)="","",VLOOKUP(Table1[[#This Row],[sheet]],Prg!$A$7:$J$31,10,FALSE)*1)</f>
        <v/>
      </c>
      <c r="AF4122" s="72">
        <f>VLOOKUP(Table1[[#This Row],[sheet]],Prg!$A$7:$J$31,5,FALSE)</f>
        <v>0</v>
      </c>
      <c r="AG4122" s="72">
        <f>ROW()</f>
        <v>4122</v>
      </c>
    </row>
    <row r="4123" spans="24:33" hidden="1" x14ac:dyDescent="0.3">
      <c r="X4123" s="66">
        <v>23</v>
      </c>
      <c r="Y4123" s="66" t="s">
        <v>492</v>
      </c>
      <c r="Z4123" s="66" t="s">
        <v>16</v>
      </c>
      <c r="AA4123" s="66" t="str">
        <f>IF(OR(VLOOKUP(Table1[[#This Row],[sheet]],Prg!$A$7:$F$31,6,FALSE)=Prg!$O$2,VLOOKUP(Table1[[#This Row],[sheet]],Prg!$A$7:$F$31,6,FALSE)=Prg!$O$3),"Yes","No")</f>
        <v>No</v>
      </c>
      <c r="AB4123" s="66" t="s">
        <v>2</v>
      </c>
      <c r="AC4123" s="72">
        <v>20</v>
      </c>
      <c r="AD4123" s="66">
        <f ca="1">IF(ISERROR(VLOOKUP(Table1[[#This Row],[item]],INDIRECT("'"&amp;Table1[[#This Row],[sheet]]&amp;"'!$A$8:$T$42"),Table1[[#This Row],[r]],FALSE)),"",VLOOKUP(Table1[[#This Row],[item]],INDIRECT("'"&amp;Table1[[#This Row],[sheet]]&amp;"'!$A$8:$T$42"),Table1[[#This Row],[r]],FALSE))</f>
        <v>0</v>
      </c>
      <c r="AE4123" s="72" t="str">
        <f>IF(VLOOKUP(Table1[[#This Row],[sheet]],Prg!$A$7:$J$31,10,FALSE)="","",VLOOKUP(Table1[[#This Row],[sheet]],Prg!$A$7:$J$31,10,FALSE)*1)</f>
        <v/>
      </c>
      <c r="AF4123" s="72">
        <f>VLOOKUP(Table1[[#This Row],[sheet]],Prg!$A$7:$J$31,5,FALSE)</f>
        <v>0</v>
      </c>
      <c r="AG4123" s="72">
        <f>ROW()</f>
        <v>4123</v>
      </c>
    </row>
    <row r="4124" spans="24:33" hidden="1" x14ac:dyDescent="0.3">
      <c r="X4124" s="66">
        <v>23</v>
      </c>
      <c r="Y4124" s="66" t="s">
        <v>493</v>
      </c>
      <c r="Z4124" s="66" t="s">
        <v>17</v>
      </c>
      <c r="AA4124" s="66" t="str">
        <f>IF(OR(VLOOKUP(Table1[[#This Row],[sheet]],Prg!$A$7:$F$31,6,FALSE)=Prg!$O$2,VLOOKUP(Table1[[#This Row],[sheet]],Prg!$A$7:$F$31,6,FALSE)=Prg!$O$3),"Yes","No")</f>
        <v>No</v>
      </c>
      <c r="AB4124" s="66" t="s">
        <v>2</v>
      </c>
      <c r="AC4124" s="72">
        <v>20</v>
      </c>
      <c r="AD4124" s="66">
        <f ca="1">IF(ISERROR(VLOOKUP(Table1[[#This Row],[item]],INDIRECT("'"&amp;Table1[[#This Row],[sheet]]&amp;"'!$A$8:$T$42"),Table1[[#This Row],[r]],FALSE)),"",VLOOKUP(Table1[[#This Row],[item]],INDIRECT("'"&amp;Table1[[#This Row],[sheet]]&amp;"'!$A$8:$T$42"),Table1[[#This Row],[r]],FALSE))</f>
        <v>0</v>
      </c>
      <c r="AE4124" s="72" t="str">
        <f>IF(VLOOKUP(Table1[[#This Row],[sheet]],Prg!$A$7:$J$31,10,FALSE)="","",VLOOKUP(Table1[[#This Row],[sheet]],Prg!$A$7:$J$31,10,FALSE)*1)</f>
        <v/>
      </c>
      <c r="AF4124" s="72">
        <f>VLOOKUP(Table1[[#This Row],[sheet]],Prg!$A$7:$J$31,5,FALSE)</f>
        <v>0</v>
      </c>
      <c r="AG4124" s="72">
        <f>ROW()</f>
        <v>4124</v>
      </c>
    </row>
    <row r="4125" spans="24:33" hidden="1" x14ac:dyDescent="0.3">
      <c r="X4125" s="66">
        <v>23</v>
      </c>
      <c r="Y4125" s="66" t="s">
        <v>494</v>
      </c>
      <c r="Z4125" s="66" t="s">
        <v>465</v>
      </c>
      <c r="AA4125" s="66" t="str">
        <f>IF(OR(VLOOKUP(Table1[[#This Row],[sheet]],Prg!$A$7:$F$31,6,FALSE)=Prg!$O$2,VLOOKUP(Table1[[#This Row],[sheet]],Prg!$A$7:$F$31,6,FALSE)=Prg!$O$3),"Yes","No")</f>
        <v>No</v>
      </c>
      <c r="AB4125" s="66" t="s">
        <v>2</v>
      </c>
      <c r="AC4125" s="72">
        <v>20</v>
      </c>
      <c r="AD4125" s="66">
        <f ca="1">IF(ISERROR(VLOOKUP(Table1[[#This Row],[item]],INDIRECT("'"&amp;Table1[[#This Row],[sheet]]&amp;"'!$A$8:$T$42"),Table1[[#This Row],[r]],FALSE)),"",VLOOKUP(Table1[[#This Row],[item]],INDIRECT("'"&amp;Table1[[#This Row],[sheet]]&amp;"'!$A$8:$T$42"),Table1[[#This Row],[r]],FALSE))</f>
        <v>0</v>
      </c>
      <c r="AE4125" s="72" t="str">
        <f>IF(VLOOKUP(Table1[[#This Row],[sheet]],Prg!$A$7:$J$31,10,FALSE)="","",VLOOKUP(Table1[[#This Row],[sheet]],Prg!$A$7:$J$31,10,FALSE)*1)</f>
        <v/>
      </c>
      <c r="AF4125" s="72">
        <f>VLOOKUP(Table1[[#This Row],[sheet]],Prg!$A$7:$J$31,5,FALSE)</f>
        <v>0</v>
      </c>
      <c r="AG4125" s="72">
        <f>ROW()</f>
        <v>4125</v>
      </c>
    </row>
    <row r="4126" spans="24:33" hidden="1" x14ac:dyDescent="0.3">
      <c r="X4126" s="66">
        <v>23</v>
      </c>
      <c r="Y4126" s="66" t="s">
        <v>495</v>
      </c>
      <c r="Z4126" s="66" t="s">
        <v>18</v>
      </c>
      <c r="AA4126" s="66" t="str">
        <f>IF(OR(VLOOKUP(Table1[[#This Row],[sheet]],Prg!$A$7:$F$31,6,FALSE)=Prg!$O$2,VLOOKUP(Table1[[#This Row],[sheet]],Prg!$A$7:$F$31,6,FALSE)=Prg!$O$3),"Yes","No")</f>
        <v>No</v>
      </c>
      <c r="AB4126" s="66" t="s">
        <v>2</v>
      </c>
      <c r="AC4126" s="72">
        <v>20</v>
      </c>
      <c r="AD4126" s="66">
        <f ca="1">IF(ISERROR(VLOOKUP(Table1[[#This Row],[item]],INDIRECT("'"&amp;Table1[[#This Row],[sheet]]&amp;"'!$A$8:$T$42"),Table1[[#This Row],[r]],FALSE)),"",VLOOKUP(Table1[[#This Row],[item]],INDIRECT("'"&amp;Table1[[#This Row],[sheet]]&amp;"'!$A$8:$T$42"),Table1[[#This Row],[r]],FALSE))</f>
        <v>0</v>
      </c>
      <c r="AE4126" s="72" t="str">
        <f>IF(VLOOKUP(Table1[[#This Row],[sheet]],Prg!$A$7:$J$31,10,FALSE)="","",VLOOKUP(Table1[[#This Row],[sheet]],Prg!$A$7:$J$31,10,FALSE)*1)</f>
        <v/>
      </c>
      <c r="AF4126" s="72">
        <f>VLOOKUP(Table1[[#This Row],[sheet]],Prg!$A$7:$J$31,5,FALSE)</f>
        <v>0</v>
      </c>
      <c r="AG4126" s="72">
        <f>ROW()</f>
        <v>4126</v>
      </c>
    </row>
    <row r="4127" spans="24:33" hidden="1" x14ac:dyDescent="0.3">
      <c r="X4127" s="66">
        <v>23</v>
      </c>
      <c r="Y4127" s="66" t="s">
        <v>496</v>
      </c>
      <c r="Z4127" s="66" t="s">
        <v>19</v>
      </c>
      <c r="AA4127" s="66" t="str">
        <f>IF(OR(VLOOKUP(Table1[[#This Row],[sheet]],Prg!$A$7:$F$31,6,FALSE)=Prg!$O$2,VLOOKUP(Table1[[#This Row],[sheet]],Prg!$A$7:$F$31,6,FALSE)=Prg!$O$3),"Yes","No")</f>
        <v>No</v>
      </c>
      <c r="AB4127" s="66" t="s">
        <v>2</v>
      </c>
      <c r="AC4127" s="72">
        <v>20</v>
      </c>
      <c r="AD4127" s="66">
        <f ca="1">IF(ISERROR(VLOOKUP(Table1[[#This Row],[item]],INDIRECT("'"&amp;Table1[[#This Row],[sheet]]&amp;"'!$A$8:$T$42"),Table1[[#This Row],[r]],FALSE)),"",VLOOKUP(Table1[[#This Row],[item]],INDIRECT("'"&amp;Table1[[#This Row],[sheet]]&amp;"'!$A$8:$T$42"),Table1[[#This Row],[r]],FALSE))</f>
        <v>0</v>
      </c>
      <c r="AE4127" s="72" t="str">
        <f>IF(VLOOKUP(Table1[[#This Row],[sheet]],Prg!$A$7:$J$31,10,FALSE)="","",VLOOKUP(Table1[[#This Row],[sheet]],Prg!$A$7:$J$31,10,FALSE)*1)</f>
        <v/>
      </c>
      <c r="AF4127" s="72">
        <f>VLOOKUP(Table1[[#This Row],[sheet]],Prg!$A$7:$J$31,5,FALSE)</f>
        <v>0</v>
      </c>
      <c r="AG4127" s="72">
        <f>ROW()</f>
        <v>4127</v>
      </c>
    </row>
    <row r="4128" spans="24:33" hidden="1" x14ac:dyDescent="0.3">
      <c r="X4128" s="66">
        <v>23</v>
      </c>
      <c r="Y4128" s="66" t="s">
        <v>497</v>
      </c>
      <c r="Z4128" s="66" t="s">
        <v>20</v>
      </c>
      <c r="AA4128" s="66" t="str">
        <f>IF(OR(VLOOKUP(Table1[[#This Row],[sheet]],Prg!$A$7:$F$31,6,FALSE)=Prg!$O$2,VLOOKUP(Table1[[#This Row],[sheet]],Prg!$A$7:$F$31,6,FALSE)=Prg!$O$3),"Yes","No")</f>
        <v>No</v>
      </c>
      <c r="AB4128" s="66" t="s">
        <v>2</v>
      </c>
      <c r="AC4128" s="72">
        <v>20</v>
      </c>
      <c r="AD4128" s="66">
        <f ca="1">IF(ISERROR(VLOOKUP(Table1[[#This Row],[item]],INDIRECT("'"&amp;Table1[[#This Row],[sheet]]&amp;"'!$A$8:$T$42"),Table1[[#This Row],[r]],FALSE)),"",VLOOKUP(Table1[[#This Row],[item]],INDIRECT("'"&amp;Table1[[#This Row],[sheet]]&amp;"'!$A$8:$T$42"),Table1[[#This Row],[r]],FALSE))</f>
        <v>0</v>
      </c>
      <c r="AE4128" s="72" t="str">
        <f>IF(VLOOKUP(Table1[[#This Row],[sheet]],Prg!$A$7:$J$31,10,FALSE)="","",VLOOKUP(Table1[[#This Row],[sheet]],Prg!$A$7:$J$31,10,FALSE)*1)</f>
        <v/>
      </c>
      <c r="AF4128" s="72">
        <f>VLOOKUP(Table1[[#This Row],[sheet]],Prg!$A$7:$J$31,5,FALSE)</f>
        <v>0</v>
      </c>
      <c r="AG4128" s="72">
        <f>ROW()</f>
        <v>4128</v>
      </c>
    </row>
    <row r="4129" spans="24:33" hidden="1" x14ac:dyDescent="0.3">
      <c r="X4129" s="66">
        <v>23</v>
      </c>
      <c r="Y4129" s="66" t="s">
        <v>498</v>
      </c>
      <c r="Z4129" s="66" t="s">
        <v>466</v>
      </c>
      <c r="AA4129" s="66" t="str">
        <f>IF(OR(VLOOKUP(Table1[[#This Row],[sheet]],Prg!$A$7:$F$31,6,FALSE)=Prg!$O$2,VLOOKUP(Table1[[#This Row],[sheet]],Prg!$A$7:$F$31,6,FALSE)=Prg!$O$3),"Yes","No")</f>
        <v>No</v>
      </c>
      <c r="AB4129" s="66" t="s">
        <v>2</v>
      </c>
      <c r="AC4129" s="72">
        <v>20</v>
      </c>
      <c r="AD4129" s="66">
        <f ca="1">IF(ISERROR(VLOOKUP(Table1[[#This Row],[item]],INDIRECT("'"&amp;Table1[[#This Row],[sheet]]&amp;"'!$A$8:$T$42"),Table1[[#This Row],[r]],FALSE)),"",VLOOKUP(Table1[[#This Row],[item]],INDIRECT("'"&amp;Table1[[#This Row],[sheet]]&amp;"'!$A$8:$T$42"),Table1[[#This Row],[r]],FALSE))</f>
        <v>0</v>
      </c>
      <c r="AE4129" s="72" t="str">
        <f>IF(VLOOKUP(Table1[[#This Row],[sheet]],Prg!$A$7:$J$31,10,FALSE)="","",VLOOKUP(Table1[[#This Row],[sheet]],Prg!$A$7:$J$31,10,FALSE)*1)</f>
        <v/>
      </c>
      <c r="AF4129" s="72">
        <f>VLOOKUP(Table1[[#This Row],[sheet]],Prg!$A$7:$J$31,5,FALSE)</f>
        <v>0</v>
      </c>
      <c r="AG4129" s="72">
        <f>ROW()</f>
        <v>4129</v>
      </c>
    </row>
    <row r="4130" spans="24:33" hidden="1" x14ac:dyDescent="0.3">
      <c r="X4130" s="66">
        <v>23</v>
      </c>
      <c r="Y4130" s="66" t="s">
        <v>499</v>
      </c>
      <c r="Z4130" s="66" t="s">
        <v>21</v>
      </c>
      <c r="AA4130" s="66" t="str">
        <f>IF(OR(VLOOKUP(Table1[[#This Row],[sheet]],Prg!$A$7:$F$31,6,FALSE)=Prg!$O$2,VLOOKUP(Table1[[#This Row],[sheet]],Prg!$A$7:$F$31,6,FALSE)=Prg!$O$3),"Yes","No")</f>
        <v>No</v>
      </c>
      <c r="AB4130" s="66" t="s">
        <v>2</v>
      </c>
      <c r="AC4130" s="72">
        <v>20</v>
      </c>
      <c r="AD4130" s="66">
        <f ca="1">IF(ISERROR(VLOOKUP(Table1[[#This Row],[item]],INDIRECT("'"&amp;Table1[[#This Row],[sheet]]&amp;"'!$A$8:$T$42"),Table1[[#This Row],[r]],FALSE)),"",VLOOKUP(Table1[[#This Row],[item]],INDIRECT("'"&amp;Table1[[#This Row],[sheet]]&amp;"'!$A$8:$T$42"),Table1[[#This Row],[r]],FALSE))</f>
        <v>0</v>
      </c>
      <c r="AE4130" s="72" t="str">
        <f>IF(VLOOKUP(Table1[[#This Row],[sheet]],Prg!$A$7:$J$31,10,FALSE)="","",VLOOKUP(Table1[[#This Row],[sheet]],Prg!$A$7:$J$31,10,FALSE)*1)</f>
        <v/>
      </c>
      <c r="AF4130" s="72">
        <f>VLOOKUP(Table1[[#This Row],[sheet]],Prg!$A$7:$J$31,5,FALSE)</f>
        <v>0</v>
      </c>
      <c r="AG4130" s="72">
        <f>ROW()</f>
        <v>4130</v>
      </c>
    </row>
    <row r="4131" spans="24:33" hidden="1" x14ac:dyDescent="0.3">
      <c r="X4131" s="66">
        <v>23</v>
      </c>
      <c r="Y4131" s="66" t="s">
        <v>500</v>
      </c>
      <c r="Z4131" s="66" t="s">
        <v>22</v>
      </c>
      <c r="AA4131" s="66" t="str">
        <f>IF(OR(VLOOKUP(Table1[[#This Row],[sheet]],Prg!$A$7:$F$31,6,FALSE)=Prg!$O$2,VLOOKUP(Table1[[#This Row],[sheet]],Prg!$A$7:$F$31,6,FALSE)=Prg!$O$3),"Yes","No")</f>
        <v>No</v>
      </c>
      <c r="AB4131" s="66" t="s">
        <v>2</v>
      </c>
      <c r="AC4131" s="72">
        <v>20</v>
      </c>
      <c r="AD4131" s="66">
        <f ca="1">IF(ISERROR(VLOOKUP(Table1[[#This Row],[item]],INDIRECT("'"&amp;Table1[[#This Row],[sheet]]&amp;"'!$A$8:$T$42"),Table1[[#This Row],[r]],FALSE)),"",VLOOKUP(Table1[[#This Row],[item]],INDIRECT("'"&amp;Table1[[#This Row],[sheet]]&amp;"'!$A$8:$T$42"),Table1[[#This Row],[r]],FALSE))</f>
        <v>0</v>
      </c>
      <c r="AE4131" s="72" t="str">
        <f>IF(VLOOKUP(Table1[[#This Row],[sheet]],Prg!$A$7:$J$31,10,FALSE)="","",VLOOKUP(Table1[[#This Row],[sheet]],Prg!$A$7:$J$31,10,FALSE)*1)</f>
        <v/>
      </c>
      <c r="AF4131" s="72">
        <f>VLOOKUP(Table1[[#This Row],[sheet]],Prg!$A$7:$J$31,5,FALSE)</f>
        <v>0</v>
      </c>
      <c r="AG4131" s="72">
        <f>ROW()</f>
        <v>4131</v>
      </c>
    </row>
    <row r="4132" spans="24:33" hidden="1" x14ac:dyDescent="0.3">
      <c r="X4132" s="66">
        <v>23</v>
      </c>
      <c r="Y4132" s="66" t="s">
        <v>501</v>
      </c>
      <c r="Z4132" s="66" t="s">
        <v>23</v>
      </c>
      <c r="AA4132" s="66" t="str">
        <f>IF(OR(VLOOKUP(Table1[[#This Row],[sheet]],Prg!$A$7:$F$31,6,FALSE)=Prg!$O$2,VLOOKUP(Table1[[#This Row],[sheet]],Prg!$A$7:$F$31,6,FALSE)=Prg!$O$3),"Yes","No")</f>
        <v>No</v>
      </c>
      <c r="AB4132" s="66" t="s">
        <v>2</v>
      </c>
      <c r="AC4132" s="72">
        <v>20</v>
      </c>
      <c r="AD4132" s="66">
        <f ca="1">IF(ISERROR(VLOOKUP(Table1[[#This Row],[item]],INDIRECT("'"&amp;Table1[[#This Row],[sheet]]&amp;"'!$A$8:$T$42"),Table1[[#This Row],[r]],FALSE)),"",VLOOKUP(Table1[[#This Row],[item]],INDIRECT("'"&amp;Table1[[#This Row],[sheet]]&amp;"'!$A$8:$T$42"),Table1[[#This Row],[r]],FALSE))</f>
        <v>0</v>
      </c>
      <c r="AE4132" s="72" t="str">
        <f>IF(VLOOKUP(Table1[[#This Row],[sheet]],Prg!$A$7:$J$31,10,FALSE)="","",VLOOKUP(Table1[[#This Row],[sheet]],Prg!$A$7:$J$31,10,FALSE)*1)</f>
        <v/>
      </c>
      <c r="AF4132" s="72">
        <f>VLOOKUP(Table1[[#This Row],[sheet]],Prg!$A$7:$J$31,5,FALSE)</f>
        <v>0</v>
      </c>
      <c r="AG4132" s="72">
        <f>ROW()</f>
        <v>4132</v>
      </c>
    </row>
    <row r="4133" spans="24:33" hidden="1" x14ac:dyDescent="0.3">
      <c r="X4133" s="66">
        <v>23</v>
      </c>
      <c r="Y4133" s="66" t="s">
        <v>502</v>
      </c>
      <c r="Z4133" s="66" t="s">
        <v>467</v>
      </c>
      <c r="AA4133" s="66" t="str">
        <f>IF(OR(VLOOKUP(Table1[[#This Row],[sheet]],Prg!$A$7:$F$31,6,FALSE)=Prg!$O$2,VLOOKUP(Table1[[#This Row],[sheet]],Prg!$A$7:$F$31,6,FALSE)=Prg!$O$3),"Yes","No")</f>
        <v>No</v>
      </c>
      <c r="AB4133" s="66" t="s">
        <v>2</v>
      </c>
      <c r="AC4133" s="72">
        <v>20</v>
      </c>
      <c r="AD4133" s="66">
        <f ca="1">IF(ISERROR(VLOOKUP(Table1[[#This Row],[item]],INDIRECT("'"&amp;Table1[[#This Row],[sheet]]&amp;"'!$A$8:$T$42"),Table1[[#This Row],[r]],FALSE)),"",VLOOKUP(Table1[[#This Row],[item]],INDIRECT("'"&amp;Table1[[#This Row],[sheet]]&amp;"'!$A$8:$T$42"),Table1[[#This Row],[r]],FALSE))</f>
        <v>0</v>
      </c>
      <c r="AE4133" s="72" t="str">
        <f>IF(VLOOKUP(Table1[[#This Row],[sheet]],Prg!$A$7:$J$31,10,FALSE)="","",VLOOKUP(Table1[[#This Row],[sheet]],Prg!$A$7:$J$31,10,FALSE)*1)</f>
        <v/>
      </c>
      <c r="AF4133" s="72">
        <f>VLOOKUP(Table1[[#This Row],[sheet]],Prg!$A$7:$J$31,5,FALSE)</f>
        <v>0</v>
      </c>
      <c r="AG4133" s="72">
        <f>ROW()</f>
        <v>4133</v>
      </c>
    </row>
    <row r="4134" spans="24:33" hidden="1" x14ac:dyDescent="0.3">
      <c r="X4134" s="66">
        <v>23</v>
      </c>
      <c r="Y4134" s="66" t="s">
        <v>473</v>
      </c>
      <c r="Z4134" s="66" t="s">
        <v>1</v>
      </c>
      <c r="AA4134" s="66" t="str">
        <f>IF(OR(VLOOKUP(Table1[[#This Row],[sheet]],Prg!$A$7:$F$31,6,FALSE)=Prg!$O$2,VLOOKUP(Table1[[#This Row],[sheet]],Prg!$A$7:$F$31,6,FALSE)=Prg!$O$3),"Yes","No")</f>
        <v>No</v>
      </c>
      <c r="AB4134" s="66" t="s">
        <v>2</v>
      </c>
      <c r="AC4134" s="72">
        <v>20</v>
      </c>
      <c r="AD4134" s="66">
        <f ca="1">IF(ISERROR(VLOOKUP(Table1[[#This Row],[item]],INDIRECT("'"&amp;Table1[[#This Row],[sheet]]&amp;"'!$A$8:$T$42"),Table1[[#This Row],[r]],FALSE)),"",VLOOKUP(Table1[[#This Row],[item]],INDIRECT("'"&amp;Table1[[#This Row],[sheet]]&amp;"'!$A$8:$T$42"),Table1[[#This Row],[r]],FALSE))</f>
        <v>0</v>
      </c>
      <c r="AE4134" s="72" t="str">
        <f>IF(VLOOKUP(Table1[[#This Row],[sheet]],Prg!$A$7:$J$31,10,FALSE)="","",VLOOKUP(Table1[[#This Row],[sheet]],Prg!$A$7:$J$31,10,FALSE)*1)</f>
        <v/>
      </c>
      <c r="AF4134" s="72">
        <f>VLOOKUP(Table1[[#This Row],[sheet]],Prg!$A$7:$J$31,5,FALSE)</f>
        <v>0</v>
      </c>
      <c r="AG4134" s="72">
        <f>ROW()</f>
        <v>4134</v>
      </c>
    </row>
    <row r="4135" spans="24:33" hidden="1" x14ac:dyDescent="0.3">
      <c r="X4135" s="66">
        <v>23</v>
      </c>
      <c r="Y4135" s="66" t="s">
        <v>474</v>
      </c>
      <c r="Z4135" s="66" t="s">
        <v>24</v>
      </c>
      <c r="AA4135" s="66" t="str">
        <f>IF(OR(VLOOKUP(Table1[[#This Row],[sheet]],Prg!$A$7:$F$31,6,FALSE)=Prg!$O$2,VLOOKUP(Table1[[#This Row],[sheet]],Prg!$A$7:$F$31,6,FALSE)=Prg!$O$3),"Yes","No")</f>
        <v>No</v>
      </c>
      <c r="AB4135" s="66" t="s">
        <v>2</v>
      </c>
      <c r="AC4135" s="72">
        <v>20</v>
      </c>
      <c r="AD4135" s="66">
        <f ca="1">IF(ISERROR(VLOOKUP(Table1[[#This Row],[item]],INDIRECT("'"&amp;Table1[[#This Row],[sheet]]&amp;"'!$A$8:$T$42"),Table1[[#This Row],[r]],FALSE)),"",VLOOKUP(Table1[[#This Row],[item]],INDIRECT("'"&amp;Table1[[#This Row],[sheet]]&amp;"'!$A$8:$T$42"),Table1[[#This Row],[r]],FALSE))</f>
        <v>0</v>
      </c>
      <c r="AE4135" s="72" t="str">
        <f>IF(VLOOKUP(Table1[[#This Row],[sheet]],Prg!$A$7:$J$31,10,FALSE)="","",VLOOKUP(Table1[[#This Row],[sheet]],Prg!$A$7:$J$31,10,FALSE)*1)</f>
        <v/>
      </c>
      <c r="AF4135" s="72">
        <f>VLOOKUP(Table1[[#This Row],[sheet]],Prg!$A$7:$J$31,5,FALSE)</f>
        <v>0</v>
      </c>
      <c r="AG4135" s="72">
        <f>ROW()</f>
        <v>4135</v>
      </c>
    </row>
    <row r="4136" spans="24:33" hidden="1" x14ac:dyDescent="0.3">
      <c r="X4136" s="66">
        <v>23</v>
      </c>
      <c r="Y4136" s="66" t="s">
        <v>477</v>
      </c>
      <c r="Z4136" s="66" t="s">
        <v>25</v>
      </c>
      <c r="AA4136" s="66" t="str">
        <f>IF(OR(VLOOKUP(Table1[[#This Row],[sheet]],Prg!$A$7:$F$31,6,FALSE)=Prg!$O$2,VLOOKUP(Table1[[#This Row],[sheet]],Prg!$A$7:$F$31,6,FALSE)=Prg!$O$3),"Yes","No")</f>
        <v>No</v>
      </c>
      <c r="AB4136" s="66" t="s">
        <v>2</v>
      </c>
      <c r="AC4136" s="72">
        <v>20</v>
      </c>
      <c r="AD4136" s="66">
        <f ca="1">IF(ISERROR(VLOOKUP(Table1[[#This Row],[item]],INDIRECT("'"&amp;Table1[[#This Row],[sheet]]&amp;"'!$A$8:$T$42"),Table1[[#This Row],[r]],FALSE)),"",VLOOKUP(Table1[[#This Row],[item]],INDIRECT("'"&amp;Table1[[#This Row],[sheet]]&amp;"'!$A$8:$T$42"),Table1[[#This Row],[r]],FALSE))</f>
        <v>0</v>
      </c>
      <c r="AE4136" s="72" t="str">
        <f>IF(VLOOKUP(Table1[[#This Row],[sheet]],Prg!$A$7:$J$31,10,FALSE)="","",VLOOKUP(Table1[[#This Row],[sheet]],Prg!$A$7:$J$31,10,FALSE)*1)</f>
        <v/>
      </c>
      <c r="AF4136" s="72">
        <f>VLOOKUP(Table1[[#This Row],[sheet]],Prg!$A$7:$J$31,5,FALSE)</f>
        <v>0</v>
      </c>
      <c r="AG4136" s="72">
        <f>ROW()</f>
        <v>4136</v>
      </c>
    </row>
    <row r="4137" spans="24:33" hidden="1" x14ac:dyDescent="0.3">
      <c r="X4137" s="66">
        <v>23</v>
      </c>
      <c r="Y4137" s="66" t="s">
        <v>478</v>
      </c>
      <c r="Z4137" s="66" t="s">
        <v>26</v>
      </c>
      <c r="AA4137" s="66" t="str">
        <f>IF(OR(VLOOKUP(Table1[[#This Row],[sheet]],Prg!$A$7:$F$31,6,FALSE)=Prg!$O$2,VLOOKUP(Table1[[#This Row],[sheet]],Prg!$A$7:$F$31,6,FALSE)=Prg!$O$3),"Yes","No")</f>
        <v>No</v>
      </c>
      <c r="AB4137" s="66" t="s">
        <v>2</v>
      </c>
      <c r="AC4137" s="72">
        <v>20</v>
      </c>
      <c r="AD4137" s="66">
        <f ca="1">IF(ISERROR(VLOOKUP(Table1[[#This Row],[item]],INDIRECT("'"&amp;Table1[[#This Row],[sheet]]&amp;"'!$A$8:$T$42"),Table1[[#This Row],[r]],FALSE)),"",VLOOKUP(Table1[[#This Row],[item]],INDIRECT("'"&amp;Table1[[#This Row],[sheet]]&amp;"'!$A$8:$T$42"),Table1[[#This Row],[r]],FALSE))</f>
        <v>0</v>
      </c>
      <c r="AE4137" s="72" t="str">
        <f>IF(VLOOKUP(Table1[[#This Row],[sheet]],Prg!$A$7:$J$31,10,FALSE)="","",VLOOKUP(Table1[[#This Row],[sheet]],Prg!$A$7:$J$31,10,FALSE)*1)</f>
        <v/>
      </c>
      <c r="AF4137" s="72">
        <f>VLOOKUP(Table1[[#This Row],[sheet]],Prg!$A$7:$J$31,5,FALSE)</f>
        <v>0</v>
      </c>
      <c r="AG4137" s="72">
        <f>ROW()</f>
        <v>4137</v>
      </c>
    </row>
    <row r="4138" spans="24:33" hidden="1" x14ac:dyDescent="0.3">
      <c r="X4138" s="66">
        <v>23</v>
      </c>
      <c r="Y4138" s="66" t="s">
        <v>479</v>
      </c>
      <c r="Z4138" s="66" t="s">
        <v>27</v>
      </c>
      <c r="AA4138" s="66" t="str">
        <f>IF(OR(VLOOKUP(Table1[[#This Row],[sheet]],Prg!$A$7:$F$31,6,FALSE)=Prg!$O$2,VLOOKUP(Table1[[#This Row],[sheet]],Prg!$A$7:$F$31,6,FALSE)=Prg!$O$3),"Yes","No")</f>
        <v>No</v>
      </c>
      <c r="AB4138" s="66" t="s">
        <v>2</v>
      </c>
      <c r="AC4138" s="72">
        <v>20</v>
      </c>
      <c r="AD4138" s="66">
        <f ca="1">IF(ISERROR(VLOOKUP(Table1[[#This Row],[item]],INDIRECT("'"&amp;Table1[[#This Row],[sheet]]&amp;"'!$A$8:$T$42"),Table1[[#This Row],[r]],FALSE)),"",VLOOKUP(Table1[[#This Row],[item]],INDIRECT("'"&amp;Table1[[#This Row],[sheet]]&amp;"'!$A$8:$T$42"),Table1[[#This Row],[r]],FALSE))</f>
        <v>0</v>
      </c>
      <c r="AE4138" s="72" t="str">
        <f>IF(VLOOKUP(Table1[[#This Row],[sheet]],Prg!$A$7:$J$31,10,FALSE)="","",VLOOKUP(Table1[[#This Row],[sheet]],Prg!$A$7:$J$31,10,FALSE)*1)</f>
        <v/>
      </c>
      <c r="AF4138" s="72">
        <f>VLOOKUP(Table1[[#This Row],[sheet]],Prg!$A$7:$J$31,5,FALSE)</f>
        <v>0</v>
      </c>
      <c r="AG4138" s="72">
        <f>ROW()</f>
        <v>4138</v>
      </c>
    </row>
    <row r="4139" spans="24:33" hidden="1" x14ac:dyDescent="0.3">
      <c r="X4139" s="66">
        <v>23</v>
      </c>
      <c r="Y4139" s="66" t="s">
        <v>475</v>
      </c>
      <c r="Z4139" s="66" t="s">
        <v>28</v>
      </c>
      <c r="AA4139" s="66" t="str">
        <f>IF(OR(VLOOKUP(Table1[[#This Row],[sheet]],Prg!$A$7:$F$31,6,FALSE)=Prg!$O$2,VLOOKUP(Table1[[#This Row],[sheet]],Prg!$A$7:$F$31,6,FALSE)=Prg!$O$3),"Yes","No")</f>
        <v>No</v>
      </c>
      <c r="AB4139" s="66" t="s">
        <v>2</v>
      </c>
      <c r="AC4139" s="72">
        <v>20</v>
      </c>
      <c r="AD4139" s="66">
        <f ca="1">IF(ISERROR(VLOOKUP(Table1[[#This Row],[item]],INDIRECT("'"&amp;Table1[[#This Row],[sheet]]&amp;"'!$A$8:$T$42"),Table1[[#This Row],[r]],FALSE)),"",VLOOKUP(Table1[[#This Row],[item]],INDIRECT("'"&amp;Table1[[#This Row],[sheet]]&amp;"'!$A$8:$T$42"),Table1[[#This Row],[r]],FALSE))</f>
        <v>0</v>
      </c>
      <c r="AE4139" s="72" t="str">
        <f>IF(VLOOKUP(Table1[[#This Row],[sheet]],Prg!$A$7:$J$31,10,FALSE)="","",VLOOKUP(Table1[[#This Row],[sheet]],Prg!$A$7:$J$31,10,FALSE)*1)</f>
        <v/>
      </c>
      <c r="AF4139" s="72">
        <f>VLOOKUP(Table1[[#This Row],[sheet]],Prg!$A$7:$J$31,5,FALSE)</f>
        <v>0</v>
      </c>
      <c r="AG4139" s="72">
        <f>ROW()</f>
        <v>4139</v>
      </c>
    </row>
    <row r="4140" spans="24:33" hidden="1" x14ac:dyDescent="0.3">
      <c r="X4140" s="66">
        <v>23</v>
      </c>
      <c r="Y4140" s="66" t="s">
        <v>480</v>
      </c>
      <c r="Z4140" s="66" t="s">
        <v>29</v>
      </c>
      <c r="AA4140" s="66" t="str">
        <f>IF(OR(VLOOKUP(Table1[[#This Row],[sheet]],Prg!$A$7:$F$31,6,FALSE)=Prg!$O$2,VLOOKUP(Table1[[#This Row],[sheet]],Prg!$A$7:$F$31,6,FALSE)=Prg!$O$3),"Yes","No")</f>
        <v>No</v>
      </c>
      <c r="AB4140" s="66" t="s">
        <v>2</v>
      </c>
      <c r="AC4140" s="72">
        <v>20</v>
      </c>
      <c r="AD4140" s="66">
        <f ca="1">IF(ISERROR(VLOOKUP(Table1[[#This Row],[item]],INDIRECT("'"&amp;Table1[[#This Row],[sheet]]&amp;"'!$A$8:$T$42"),Table1[[#This Row],[r]],FALSE)),"",VLOOKUP(Table1[[#This Row],[item]],INDIRECT("'"&amp;Table1[[#This Row],[sheet]]&amp;"'!$A$8:$T$42"),Table1[[#This Row],[r]],FALSE))</f>
        <v>0</v>
      </c>
      <c r="AE4140" s="72" t="str">
        <f>IF(VLOOKUP(Table1[[#This Row],[sheet]],Prg!$A$7:$J$31,10,FALSE)="","",VLOOKUP(Table1[[#This Row],[sheet]],Prg!$A$7:$J$31,10,FALSE)*1)</f>
        <v/>
      </c>
      <c r="AF4140" s="72">
        <f>VLOOKUP(Table1[[#This Row],[sheet]],Prg!$A$7:$J$31,5,FALSE)</f>
        <v>0</v>
      </c>
      <c r="AG4140" s="72">
        <f>ROW()</f>
        <v>4140</v>
      </c>
    </row>
    <row r="4141" spans="24:33" hidden="1" x14ac:dyDescent="0.3">
      <c r="X4141" s="66">
        <v>23</v>
      </c>
      <c r="Y4141" s="66" t="s">
        <v>481</v>
      </c>
      <c r="Z4141" s="66" t="s">
        <v>30</v>
      </c>
      <c r="AA4141" s="66" t="str">
        <f>IF(OR(VLOOKUP(Table1[[#This Row],[sheet]],Prg!$A$7:$F$31,6,FALSE)=Prg!$O$2,VLOOKUP(Table1[[#This Row],[sheet]],Prg!$A$7:$F$31,6,FALSE)=Prg!$O$3),"Yes","No")</f>
        <v>No</v>
      </c>
      <c r="AB4141" s="66" t="s">
        <v>2</v>
      </c>
      <c r="AC4141" s="72">
        <v>20</v>
      </c>
      <c r="AD4141" s="66">
        <f ca="1">IF(ISERROR(VLOOKUP(Table1[[#This Row],[item]],INDIRECT("'"&amp;Table1[[#This Row],[sheet]]&amp;"'!$A$8:$T$42"),Table1[[#This Row],[r]],FALSE)),"",VLOOKUP(Table1[[#This Row],[item]],INDIRECT("'"&amp;Table1[[#This Row],[sheet]]&amp;"'!$A$8:$T$42"),Table1[[#This Row],[r]],FALSE))</f>
        <v>0</v>
      </c>
      <c r="AE4141" s="72" t="str">
        <f>IF(VLOOKUP(Table1[[#This Row],[sheet]],Prg!$A$7:$J$31,10,FALSE)="","",VLOOKUP(Table1[[#This Row],[sheet]],Prg!$A$7:$J$31,10,FALSE)*1)</f>
        <v/>
      </c>
      <c r="AF4141" s="72">
        <f>VLOOKUP(Table1[[#This Row],[sheet]],Prg!$A$7:$J$31,5,FALSE)</f>
        <v>0</v>
      </c>
      <c r="AG4141" s="72">
        <f>ROW()</f>
        <v>4141</v>
      </c>
    </row>
    <row r="4142" spans="24:33" hidden="1" x14ac:dyDescent="0.3">
      <c r="X4142" s="66">
        <v>23</v>
      </c>
      <c r="Y4142" s="66" t="s">
        <v>482</v>
      </c>
      <c r="Z4142" s="66" t="s">
        <v>27</v>
      </c>
      <c r="AA4142" s="66" t="str">
        <f>IF(OR(VLOOKUP(Table1[[#This Row],[sheet]],Prg!$A$7:$F$31,6,FALSE)=Prg!$O$2,VLOOKUP(Table1[[#This Row],[sheet]],Prg!$A$7:$F$31,6,FALSE)=Prg!$O$3),"Yes","No")</f>
        <v>No</v>
      </c>
      <c r="AB4142" s="66" t="s">
        <v>2</v>
      </c>
      <c r="AC4142" s="72">
        <v>20</v>
      </c>
      <c r="AD4142" s="66">
        <f ca="1">IF(ISERROR(VLOOKUP(Table1[[#This Row],[item]],INDIRECT("'"&amp;Table1[[#This Row],[sheet]]&amp;"'!$A$8:$T$42"),Table1[[#This Row],[r]],FALSE)),"",VLOOKUP(Table1[[#This Row],[item]],INDIRECT("'"&amp;Table1[[#This Row],[sheet]]&amp;"'!$A$8:$T$42"),Table1[[#This Row],[r]],FALSE))</f>
        <v>0</v>
      </c>
      <c r="AE4142" s="72" t="str">
        <f>IF(VLOOKUP(Table1[[#This Row],[sheet]],Prg!$A$7:$J$31,10,FALSE)="","",VLOOKUP(Table1[[#This Row],[sheet]],Prg!$A$7:$J$31,10,FALSE)*1)</f>
        <v/>
      </c>
      <c r="AF4142" s="72">
        <f>VLOOKUP(Table1[[#This Row],[sheet]],Prg!$A$7:$J$31,5,FALSE)</f>
        <v>0</v>
      </c>
      <c r="AG4142" s="72">
        <f>ROW()</f>
        <v>4142</v>
      </c>
    </row>
    <row r="4143" spans="24:33" hidden="1" x14ac:dyDescent="0.3">
      <c r="X4143" s="66">
        <v>23</v>
      </c>
      <c r="Y4143" s="66" t="s">
        <v>476</v>
      </c>
      <c r="Z4143" s="66" t="s">
        <v>469</v>
      </c>
      <c r="AA4143" s="66" t="str">
        <f>IF(OR(VLOOKUP(Table1[[#This Row],[sheet]],Prg!$A$7:$F$31,6,FALSE)=Prg!$O$2,VLOOKUP(Table1[[#This Row],[sheet]],Prg!$A$7:$F$31,6,FALSE)=Prg!$O$3),"Yes","No")</f>
        <v>No</v>
      </c>
      <c r="AB4143" s="66" t="s">
        <v>2</v>
      </c>
      <c r="AC4143" s="72">
        <v>20</v>
      </c>
      <c r="AD4143" s="66">
        <f ca="1">IF(ISERROR(VLOOKUP(Table1[[#This Row],[item]],INDIRECT("'"&amp;Table1[[#This Row],[sheet]]&amp;"'!$A$8:$T$42"),Table1[[#This Row],[r]],FALSE)),"",VLOOKUP(Table1[[#This Row],[item]],INDIRECT("'"&amp;Table1[[#This Row],[sheet]]&amp;"'!$A$8:$T$42"),Table1[[#This Row],[r]],FALSE))</f>
        <v>0</v>
      </c>
      <c r="AE4143" s="72" t="str">
        <f>IF(VLOOKUP(Table1[[#This Row],[sheet]],Prg!$A$7:$J$31,10,FALSE)="","",VLOOKUP(Table1[[#This Row],[sheet]],Prg!$A$7:$J$31,10,FALSE)*1)</f>
        <v/>
      </c>
      <c r="AF4143" s="72">
        <f>VLOOKUP(Table1[[#This Row],[sheet]],Prg!$A$7:$J$31,5,FALSE)</f>
        <v>0</v>
      </c>
      <c r="AG4143" s="72">
        <f>ROW()</f>
        <v>4143</v>
      </c>
    </row>
    <row r="4144" spans="24:33" hidden="1" x14ac:dyDescent="0.3">
      <c r="X4144" s="66">
        <v>23</v>
      </c>
      <c r="Y4144" s="66" t="s">
        <v>483</v>
      </c>
      <c r="Z4144" s="66" t="s">
        <v>470</v>
      </c>
      <c r="AA4144" s="66" t="str">
        <f>IF(OR(VLOOKUP(Table1[[#This Row],[sheet]],Prg!$A$7:$F$31,6,FALSE)=Prg!$O$2,VLOOKUP(Table1[[#This Row],[sheet]],Prg!$A$7:$F$31,6,FALSE)=Prg!$O$3),"Yes","No")</f>
        <v>No</v>
      </c>
      <c r="AB4144" s="66" t="s">
        <v>2</v>
      </c>
      <c r="AC4144" s="72">
        <v>20</v>
      </c>
      <c r="AD4144" s="66">
        <f ca="1">IF(ISERROR(VLOOKUP(Table1[[#This Row],[item]],INDIRECT("'"&amp;Table1[[#This Row],[sheet]]&amp;"'!$A$8:$T$42"),Table1[[#This Row],[r]],FALSE)),"",VLOOKUP(Table1[[#This Row],[item]],INDIRECT("'"&amp;Table1[[#This Row],[sheet]]&amp;"'!$A$8:$T$42"),Table1[[#This Row],[r]],FALSE))</f>
        <v>0</v>
      </c>
      <c r="AE4144" s="72" t="str">
        <f>IF(VLOOKUP(Table1[[#This Row],[sheet]],Prg!$A$7:$J$31,10,FALSE)="","",VLOOKUP(Table1[[#This Row],[sheet]],Prg!$A$7:$J$31,10,FALSE)*1)</f>
        <v/>
      </c>
      <c r="AF4144" s="72">
        <f>VLOOKUP(Table1[[#This Row],[sheet]],Prg!$A$7:$J$31,5,FALSE)</f>
        <v>0</v>
      </c>
      <c r="AG4144" s="72">
        <f>ROW()</f>
        <v>4144</v>
      </c>
    </row>
    <row r="4145" spans="24:33" hidden="1" x14ac:dyDescent="0.3">
      <c r="X4145" s="66">
        <v>23</v>
      </c>
      <c r="Y4145" s="66" t="s">
        <v>484</v>
      </c>
      <c r="Z4145" s="66" t="s">
        <v>471</v>
      </c>
      <c r="AA4145" s="66" t="str">
        <f>IF(OR(VLOOKUP(Table1[[#This Row],[sheet]],Prg!$A$7:$F$31,6,FALSE)=Prg!$O$2,VLOOKUP(Table1[[#This Row],[sheet]],Prg!$A$7:$F$31,6,FALSE)=Prg!$O$3),"Yes","No")</f>
        <v>No</v>
      </c>
      <c r="AB4145" s="66" t="s">
        <v>2</v>
      </c>
      <c r="AC4145" s="72">
        <v>20</v>
      </c>
      <c r="AD4145" s="66">
        <f ca="1">IF(ISERROR(VLOOKUP(Table1[[#This Row],[item]],INDIRECT("'"&amp;Table1[[#This Row],[sheet]]&amp;"'!$A$8:$T$42"),Table1[[#This Row],[r]],FALSE)),"",VLOOKUP(Table1[[#This Row],[item]],INDIRECT("'"&amp;Table1[[#This Row],[sheet]]&amp;"'!$A$8:$T$42"),Table1[[#This Row],[r]],FALSE))</f>
        <v>0</v>
      </c>
      <c r="AE4145" s="72" t="str">
        <f>IF(VLOOKUP(Table1[[#This Row],[sheet]],Prg!$A$7:$J$31,10,FALSE)="","",VLOOKUP(Table1[[#This Row],[sheet]],Prg!$A$7:$J$31,10,FALSE)*1)</f>
        <v/>
      </c>
      <c r="AF4145" s="72">
        <f>VLOOKUP(Table1[[#This Row],[sheet]],Prg!$A$7:$J$31,5,FALSE)</f>
        <v>0</v>
      </c>
      <c r="AG4145" s="72">
        <f>ROW()</f>
        <v>4145</v>
      </c>
    </row>
    <row r="4146" spans="24:33" hidden="1" x14ac:dyDescent="0.3">
      <c r="X4146" s="66">
        <v>23</v>
      </c>
      <c r="Y4146" s="66" t="s">
        <v>485</v>
      </c>
      <c r="Z4146" s="66" t="s">
        <v>472</v>
      </c>
      <c r="AA4146" s="66" t="str">
        <f>IF(OR(VLOOKUP(Table1[[#This Row],[sheet]],Prg!$A$7:$F$31,6,FALSE)=Prg!$O$2,VLOOKUP(Table1[[#This Row],[sheet]],Prg!$A$7:$F$31,6,FALSE)=Prg!$O$3),"Yes","No")</f>
        <v>No</v>
      </c>
      <c r="AB4146" s="66" t="s">
        <v>2</v>
      </c>
      <c r="AC4146" s="72">
        <v>20</v>
      </c>
      <c r="AD4146" s="66">
        <f ca="1">IF(ISERROR(VLOOKUP(Table1[[#This Row],[item]],INDIRECT("'"&amp;Table1[[#This Row],[sheet]]&amp;"'!$A$8:$T$42"),Table1[[#This Row],[r]],FALSE)),"",VLOOKUP(Table1[[#This Row],[item]],INDIRECT("'"&amp;Table1[[#This Row],[sheet]]&amp;"'!$A$8:$T$42"),Table1[[#This Row],[r]],FALSE))</f>
        <v>0</v>
      </c>
      <c r="AE4146" s="72" t="str">
        <f>IF(VLOOKUP(Table1[[#This Row],[sheet]],Prg!$A$7:$J$31,10,FALSE)="","",VLOOKUP(Table1[[#This Row],[sheet]],Prg!$A$7:$J$31,10,FALSE)*1)</f>
        <v/>
      </c>
      <c r="AF4146" s="72">
        <f>VLOOKUP(Table1[[#This Row],[sheet]],Prg!$A$7:$J$31,5,FALSE)</f>
        <v>0</v>
      </c>
      <c r="AG4146" s="72">
        <f>ROW()</f>
        <v>4146</v>
      </c>
    </row>
    <row r="4147" spans="24:33" hidden="1" x14ac:dyDescent="0.3">
      <c r="X4147" s="66">
        <v>23</v>
      </c>
      <c r="Y4147" s="66" t="s">
        <v>486</v>
      </c>
      <c r="Z4147" s="66" t="s">
        <v>31</v>
      </c>
      <c r="AA4147" s="66" t="str">
        <f>IF(OR(VLOOKUP(Table1[[#This Row],[sheet]],Prg!$A$7:$F$31,6,FALSE)=Prg!$O$2,VLOOKUP(Table1[[#This Row],[sheet]],Prg!$A$7:$F$31,6,FALSE)=Prg!$O$3),"Yes","No")</f>
        <v>No</v>
      </c>
      <c r="AB4147" s="66" t="s">
        <v>2</v>
      </c>
      <c r="AC4147" s="72">
        <v>20</v>
      </c>
      <c r="AD4147" s="66">
        <f ca="1">IF(ISERROR(VLOOKUP(Table1[[#This Row],[item]],INDIRECT("'"&amp;Table1[[#This Row],[sheet]]&amp;"'!$A$8:$T$42"),Table1[[#This Row],[r]],FALSE)),"",VLOOKUP(Table1[[#This Row],[item]],INDIRECT("'"&amp;Table1[[#This Row],[sheet]]&amp;"'!$A$8:$T$42"),Table1[[#This Row],[r]],FALSE))</f>
        <v>0</v>
      </c>
      <c r="AE4147" s="72" t="str">
        <f>IF(VLOOKUP(Table1[[#This Row],[sheet]],Prg!$A$7:$J$31,10,FALSE)="","",VLOOKUP(Table1[[#This Row],[sheet]],Prg!$A$7:$J$31,10,FALSE)*1)</f>
        <v/>
      </c>
      <c r="AF4147" s="72">
        <f>VLOOKUP(Table1[[#This Row],[sheet]],Prg!$A$7:$J$31,5,FALSE)</f>
        <v>0</v>
      </c>
      <c r="AG4147" s="72">
        <f>ROW()</f>
        <v>4147</v>
      </c>
    </row>
    <row r="4148" spans="24:33" hidden="1" x14ac:dyDescent="0.3">
      <c r="X4148" s="66">
        <v>24</v>
      </c>
      <c r="Y4148" s="70" t="s">
        <v>487</v>
      </c>
      <c r="Z4148" s="70" t="s">
        <v>12</v>
      </c>
      <c r="AA4148" s="70" t="str">
        <f>IF(OR(VLOOKUP(Table1[[#This Row],[sheet]],Prg!$A$7:$F$31,6,FALSE)=Prg!$O$2,VLOOKUP(Table1[[#This Row],[sheet]],Prg!$A$7:$F$31,6,FALSE)=Prg!$O$3),"Yes","No")</f>
        <v>No</v>
      </c>
      <c r="AB4148" s="70">
        <v>2022</v>
      </c>
      <c r="AC4148" s="72">
        <v>15</v>
      </c>
      <c r="AD4148" s="66">
        <f ca="1">IF(ISERROR(VLOOKUP(Table1[[#This Row],[item]],INDIRECT("'"&amp;Table1[[#This Row],[sheet]]&amp;"'!$A$8:$T$42"),Table1[[#This Row],[r]],FALSE)),"",VLOOKUP(Table1[[#This Row],[item]],INDIRECT("'"&amp;Table1[[#This Row],[sheet]]&amp;"'!$A$8:$T$42"),Table1[[#This Row],[r]],FALSE))</f>
        <v>0</v>
      </c>
      <c r="AE4148" s="72" t="str">
        <f>IF(VLOOKUP(Table1[[#This Row],[sheet]],Prg!$A$7:$J$31,10,FALSE)="","",VLOOKUP(Table1[[#This Row],[sheet]],Prg!$A$7:$J$31,10,FALSE)*1)</f>
        <v/>
      </c>
      <c r="AF4148" s="72">
        <f>VLOOKUP(Table1[[#This Row],[sheet]],Prg!$A$7:$J$31,5,FALSE)</f>
        <v>0</v>
      </c>
      <c r="AG4148" s="72">
        <f>ROW()</f>
        <v>4148</v>
      </c>
    </row>
    <row r="4149" spans="24:33" hidden="1" x14ac:dyDescent="0.3">
      <c r="X4149" s="66">
        <v>24</v>
      </c>
      <c r="Y4149" s="66" t="s">
        <v>488</v>
      </c>
      <c r="Z4149" s="66" t="s">
        <v>13</v>
      </c>
      <c r="AA4149" s="66" t="str">
        <f>IF(OR(VLOOKUP(Table1[[#This Row],[sheet]],Prg!$A$7:$F$31,6,FALSE)=Prg!$O$2,VLOOKUP(Table1[[#This Row],[sheet]],Prg!$A$7:$F$31,6,FALSE)=Prg!$O$3),"Yes","No")</f>
        <v>No</v>
      </c>
      <c r="AB4149" s="66">
        <v>2022</v>
      </c>
      <c r="AC4149" s="72">
        <v>15</v>
      </c>
      <c r="AD4149" s="66">
        <f ca="1">IF(ISERROR(VLOOKUP(Table1[[#This Row],[item]],INDIRECT("'"&amp;Table1[[#This Row],[sheet]]&amp;"'!$A$8:$T$42"),Table1[[#This Row],[r]],FALSE)),"",VLOOKUP(Table1[[#This Row],[item]],INDIRECT("'"&amp;Table1[[#This Row],[sheet]]&amp;"'!$A$8:$T$42"),Table1[[#This Row],[r]],FALSE))</f>
        <v>0</v>
      </c>
      <c r="AE4149" s="72" t="str">
        <f>IF(VLOOKUP(Table1[[#This Row],[sheet]],Prg!$A$7:$J$31,10,FALSE)="","",VLOOKUP(Table1[[#This Row],[sheet]],Prg!$A$7:$J$31,10,FALSE)*1)</f>
        <v/>
      </c>
      <c r="AF4149" s="72">
        <f>VLOOKUP(Table1[[#This Row],[sheet]],Prg!$A$7:$J$31,5,FALSE)</f>
        <v>0</v>
      </c>
      <c r="AG4149" s="72">
        <f>ROW()</f>
        <v>4149</v>
      </c>
    </row>
    <row r="4150" spans="24:33" hidden="1" x14ac:dyDescent="0.3">
      <c r="X4150" s="66">
        <v>24</v>
      </c>
      <c r="Y4150" s="66" t="s">
        <v>489</v>
      </c>
      <c r="Z4150" s="66" t="s">
        <v>14</v>
      </c>
      <c r="AA4150" s="66" t="str">
        <f>IF(OR(VLOOKUP(Table1[[#This Row],[sheet]],Prg!$A$7:$F$31,6,FALSE)=Prg!$O$2,VLOOKUP(Table1[[#This Row],[sheet]],Prg!$A$7:$F$31,6,FALSE)=Prg!$O$3),"Yes","No")</f>
        <v>No</v>
      </c>
      <c r="AB4150" s="66">
        <v>2022</v>
      </c>
      <c r="AC4150" s="72">
        <v>15</v>
      </c>
      <c r="AD4150" s="66">
        <f ca="1">IF(ISERROR(VLOOKUP(Table1[[#This Row],[item]],INDIRECT("'"&amp;Table1[[#This Row],[sheet]]&amp;"'!$A$8:$T$42"),Table1[[#This Row],[r]],FALSE)),"",VLOOKUP(Table1[[#This Row],[item]],INDIRECT("'"&amp;Table1[[#This Row],[sheet]]&amp;"'!$A$8:$T$42"),Table1[[#This Row],[r]],FALSE))</f>
        <v>0</v>
      </c>
      <c r="AE4150" s="72" t="str">
        <f>IF(VLOOKUP(Table1[[#This Row],[sheet]],Prg!$A$7:$J$31,10,FALSE)="","",VLOOKUP(Table1[[#This Row],[sheet]],Prg!$A$7:$J$31,10,FALSE)*1)</f>
        <v/>
      </c>
      <c r="AF4150" s="72">
        <f>VLOOKUP(Table1[[#This Row],[sheet]],Prg!$A$7:$J$31,5,FALSE)</f>
        <v>0</v>
      </c>
      <c r="AG4150" s="72">
        <f>ROW()</f>
        <v>4150</v>
      </c>
    </row>
    <row r="4151" spans="24:33" hidden="1" x14ac:dyDescent="0.3">
      <c r="X4151" s="66">
        <v>24</v>
      </c>
      <c r="Y4151" s="66" t="s">
        <v>490</v>
      </c>
      <c r="Z4151" s="66" t="s">
        <v>464</v>
      </c>
      <c r="AA4151" s="66" t="str">
        <f>IF(OR(VLOOKUP(Table1[[#This Row],[sheet]],Prg!$A$7:$F$31,6,FALSE)=Prg!$O$2,VLOOKUP(Table1[[#This Row],[sheet]],Prg!$A$7:$F$31,6,FALSE)=Prg!$O$3),"Yes","No")</f>
        <v>No</v>
      </c>
      <c r="AB4151" s="66">
        <v>2022</v>
      </c>
      <c r="AC4151" s="72">
        <v>15</v>
      </c>
      <c r="AD4151" s="66">
        <f ca="1">IF(ISERROR(VLOOKUP(Table1[[#This Row],[item]],INDIRECT("'"&amp;Table1[[#This Row],[sheet]]&amp;"'!$A$8:$T$42"),Table1[[#This Row],[r]],FALSE)),"",VLOOKUP(Table1[[#This Row],[item]],INDIRECT("'"&amp;Table1[[#This Row],[sheet]]&amp;"'!$A$8:$T$42"),Table1[[#This Row],[r]],FALSE))</f>
        <v>0</v>
      </c>
      <c r="AE4151" s="72" t="str">
        <f>IF(VLOOKUP(Table1[[#This Row],[sheet]],Prg!$A$7:$J$31,10,FALSE)="","",VLOOKUP(Table1[[#This Row],[sheet]],Prg!$A$7:$J$31,10,FALSE)*1)</f>
        <v/>
      </c>
      <c r="AF4151" s="72">
        <f>VLOOKUP(Table1[[#This Row],[sheet]],Prg!$A$7:$J$31,5,FALSE)</f>
        <v>0</v>
      </c>
      <c r="AG4151" s="72">
        <f>ROW()</f>
        <v>4151</v>
      </c>
    </row>
    <row r="4152" spans="24:33" hidden="1" x14ac:dyDescent="0.3">
      <c r="X4152" s="66">
        <v>24</v>
      </c>
      <c r="Y4152" s="66" t="s">
        <v>491</v>
      </c>
      <c r="Z4152" s="66" t="s">
        <v>15</v>
      </c>
      <c r="AA4152" s="66" t="str">
        <f>IF(OR(VLOOKUP(Table1[[#This Row],[sheet]],Prg!$A$7:$F$31,6,FALSE)=Prg!$O$2,VLOOKUP(Table1[[#This Row],[sheet]],Prg!$A$7:$F$31,6,FALSE)=Prg!$O$3),"Yes","No")</f>
        <v>No</v>
      </c>
      <c r="AB4152" s="66">
        <v>2022</v>
      </c>
      <c r="AC4152" s="72">
        <v>15</v>
      </c>
      <c r="AD4152" s="66">
        <f ca="1">IF(ISERROR(VLOOKUP(Table1[[#This Row],[item]],INDIRECT("'"&amp;Table1[[#This Row],[sheet]]&amp;"'!$A$8:$T$42"),Table1[[#This Row],[r]],FALSE)),"",VLOOKUP(Table1[[#This Row],[item]],INDIRECT("'"&amp;Table1[[#This Row],[sheet]]&amp;"'!$A$8:$T$42"),Table1[[#This Row],[r]],FALSE))</f>
        <v>0</v>
      </c>
      <c r="AE4152" s="72" t="str">
        <f>IF(VLOOKUP(Table1[[#This Row],[sheet]],Prg!$A$7:$J$31,10,FALSE)="","",VLOOKUP(Table1[[#This Row],[sheet]],Prg!$A$7:$J$31,10,FALSE)*1)</f>
        <v/>
      </c>
      <c r="AF4152" s="72">
        <f>VLOOKUP(Table1[[#This Row],[sheet]],Prg!$A$7:$J$31,5,FALSE)</f>
        <v>0</v>
      </c>
      <c r="AG4152" s="72">
        <f>ROW()</f>
        <v>4152</v>
      </c>
    </row>
    <row r="4153" spans="24:33" hidden="1" x14ac:dyDescent="0.3">
      <c r="X4153" s="66">
        <v>24</v>
      </c>
      <c r="Y4153" s="66" t="s">
        <v>492</v>
      </c>
      <c r="Z4153" s="66" t="s">
        <v>16</v>
      </c>
      <c r="AA4153" s="66" t="str">
        <f>IF(OR(VLOOKUP(Table1[[#This Row],[sheet]],Prg!$A$7:$F$31,6,FALSE)=Prg!$O$2,VLOOKUP(Table1[[#This Row],[sheet]],Prg!$A$7:$F$31,6,FALSE)=Prg!$O$3),"Yes","No")</f>
        <v>No</v>
      </c>
      <c r="AB4153" s="66">
        <v>2022</v>
      </c>
      <c r="AC4153" s="72">
        <v>15</v>
      </c>
      <c r="AD4153" s="66">
        <f ca="1">IF(ISERROR(VLOOKUP(Table1[[#This Row],[item]],INDIRECT("'"&amp;Table1[[#This Row],[sheet]]&amp;"'!$A$8:$T$42"),Table1[[#This Row],[r]],FALSE)),"",VLOOKUP(Table1[[#This Row],[item]],INDIRECT("'"&amp;Table1[[#This Row],[sheet]]&amp;"'!$A$8:$T$42"),Table1[[#This Row],[r]],FALSE))</f>
        <v>0</v>
      </c>
      <c r="AE4153" s="72" t="str">
        <f>IF(VLOOKUP(Table1[[#This Row],[sheet]],Prg!$A$7:$J$31,10,FALSE)="","",VLOOKUP(Table1[[#This Row],[sheet]],Prg!$A$7:$J$31,10,FALSE)*1)</f>
        <v/>
      </c>
      <c r="AF4153" s="72">
        <f>VLOOKUP(Table1[[#This Row],[sheet]],Prg!$A$7:$J$31,5,FALSE)</f>
        <v>0</v>
      </c>
      <c r="AG4153" s="72">
        <f>ROW()</f>
        <v>4153</v>
      </c>
    </row>
    <row r="4154" spans="24:33" hidden="1" x14ac:dyDescent="0.3">
      <c r="X4154" s="66">
        <v>24</v>
      </c>
      <c r="Y4154" s="66" t="s">
        <v>493</v>
      </c>
      <c r="Z4154" s="66" t="s">
        <v>17</v>
      </c>
      <c r="AA4154" s="66" t="str">
        <f>IF(OR(VLOOKUP(Table1[[#This Row],[sheet]],Prg!$A$7:$F$31,6,FALSE)=Prg!$O$2,VLOOKUP(Table1[[#This Row],[sheet]],Prg!$A$7:$F$31,6,FALSE)=Prg!$O$3),"Yes","No")</f>
        <v>No</v>
      </c>
      <c r="AB4154" s="66">
        <v>2022</v>
      </c>
      <c r="AC4154" s="72">
        <v>15</v>
      </c>
      <c r="AD4154" s="66">
        <f ca="1">IF(ISERROR(VLOOKUP(Table1[[#This Row],[item]],INDIRECT("'"&amp;Table1[[#This Row],[sheet]]&amp;"'!$A$8:$T$42"),Table1[[#This Row],[r]],FALSE)),"",VLOOKUP(Table1[[#This Row],[item]],INDIRECT("'"&amp;Table1[[#This Row],[sheet]]&amp;"'!$A$8:$T$42"),Table1[[#This Row],[r]],FALSE))</f>
        <v>0</v>
      </c>
      <c r="AE4154" s="72" t="str">
        <f>IF(VLOOKUP(Table1[[#This Row],[sheet]],Prg!$A$7:$J$31,10,FALSE)="","",VLOOKUP(Table1[[#This Row],[sheet]],Prg!$A$7:$J$31,10,FALSE)*1)</f>
        <v/>
      </c>
      <c r="AF4154" s="72">
        <f>VLOOKUP(Table1[[#This Row],[sheet]],Prg!$A$7:$J$31,5,FALSE)</f>
        <v>0</v>
      </c>
      <c r="AG4154" s="72">
        <f>ROW()</f>
        <v>4154</v>
      </c>
    </row>
    <row r="4155" spans="24:33" hidden="1" x14ac:dyDescent="0.3">
      <c r="X4155" s="66">
        <v>24</v>
      </c>
      <c r="Y4155" s="66" t="s">
        <v>494</v>
      </c>
      <c r="Z4155" s="66" t="s">
        <v>465</v>
      </c>
      <c r="AA4155" s="66" t="str">
        <f>IF(OR(VLOOKUP(Table1[[#This Row],[sheet]],Prg!$A$7:$F$31,6,FALSE)=Prg!$O$2,VLOOKUP(Table1[[#This Row],[sheet]],Prg!$A$7:$F$31,6,FALSE)=Prg!$O$3),"Yes","No")</f>
        <v>No</v>
      </c>
      <c r="AB4155" s="66">
        <v>2022</v>
      </c>
      <c r="AC4155" s="72">
        <v>15</v>
      </c>
      <c r="AD4155" s="66">
        <f ca="1">IF(ISERROR(VLOOKUP(Table1[[#This Row],[item]],INDIRECT("'"&amp;Table1[[#This Row],[sheet]]&amp;"'!$A$8:$T$42"),Table1[[#This Row],[r]],FALSE)),"",VLOOKUP(Table1[[#This Row],[item]],INDIRECT("'"&amp;Table1[[#This Row],[sheet]]&amp;"'!$A$8:$T$42"),Table1[[#This Row],[r]],FALSE))</f>
        <v>0</v>
      </c>
      <c r="AE4155" s="72" t="str">
        <f>IF(VLOOKUP(Table1[[#This Row],[sheet]],Prg!$A$7:$J$31,10,FALSE)="","",VLOOKUP(Table1[[#This Row],[sheet]],Prg!$A$7:$J$31,10,FALSE)*1)</f>
        <v/>
      </c>
      <c r="AF4155" s="72">
        <f>VLOOKUP(Table1[[#This Row],[sheet]],Prg!$A$7:$J$31,5,FALSE)</f>
        <v>0</v>
      </c>
      <c r="AG4155" s="72">
        <f>ROW()</f>
        <v>4155</v>
      </c>
    </row>
    <row r="4156" spans="24:33" hidden="1" x14ac:dyDescent="0.3">
      <c r="X4156" s="66">
        <v>24</v>
      </c>
      <c r="Y4156" s="66" t="s">
        <v>495</v>
      </c>
      <c r="Z4156" s="66" t="s">
        <v>18</v>
      </c>
      <c r="AA4156" s="66" t="str">
        <f>IF(OR(VLOOKUP(Table1[[#This Row],[sheet]],Prg!$A$7:$F$31,6,FALSE)=Prg!$O$2,VLOOKUP(Table1[[#This Row],[sheet]],Prg!$A$7:$F$31,6,FALSE)=Prg!$O$3),"Yes","No")</f>
        <v>No</v>
      </c>
      <c r="AB4156" s="66">
        <v>2022</v>
      </c>
      <c r="AC4156" s="72">
        <v>15</v>
      </c>
      <c r="AD4156" s="66">
        <f ca="1">IF(ISERROR(VLOOKUP(Table1[[#This Row],[item]],INDIRECT("'"&amp;Table1[[#This Row],[sheet]]&amp;"'!$A$8:$T$42"),Table1[[#This Row],[r]],FALSE)),"",VLOOKUP(Table1[[#This Row],[item]],INDIRECT("'"&amp;Table1[[#This Row],[sheet]]&amp;"'!$A$8:$T$42"),Table1[[#This Row],[r]],FALSE))</f>
        <v>0</v>
      </c>
      <c r="AE4156" s="72" t="str">
        <f>IF(VLOOKUP(Table1[[#This Row],[sheet]],Prg!$A$7:$J$31,10,FALSE)="","",VLOOKUP(Table1[[#This Row],[sheet]],Prg!$A$7:$J$31,10,FALSE)*1)</f>
        <v/>
      </c>
      <c r="AF4156" s="72">
        <f>VLOOKUP(Table1[[#This Row],[sheet]],Prg!$A$7:$J$31,5,FALSE)</f>
        <v>0</v>
      </c>
      <c r="AG4156" s="72">
        <f>ROW()</f>
        <v>4156</v>
      </c>
    </row>
    <row r="4157" spans="24:33" hidden="1" x14ac:dyDescent="0.3">
      <c r="X4157" s="66">
        <v>24</v>
      </c>
      <c r="Y4157" s="66" t="s">
        <v>496</v>
      </c>
      <c r="Z4157" s="66" t="s">
        <v>19</v>
      </c>
      <c r="AA4157" s="66" t="str">
        <f>IF(OR(VLOOKUP(Table1[[#This Row],[sheet]],Prg!$A$7:$F$31,6,FALSE)=Prg!$O$2,VLOOKUP(Table1[[#This Row],[sheet]],Prg!$A$7:$F$31,6,FALSE)=Prg!$O$3),"Yes","No")</f>
        <v>No</v>
      </c>
      <c r="AB4157" s="66">
        <v>2022</v>
      </c>
      <c r="AC4157" s="72">
        <v>15</v>
      </c>
      <c r="AD4157" s="66">
        <f ca="1">IF(ISERROR(VLOOKUP(Table1[[#This Row],[item]],INDIRECT("'"&amp;Table1[[#This Row],[sheet]]&amp;"'!$A$8:$T$42"),Table1[[#This Row],[r]],FALSE)),"",VLOOKUP(Table1[[#This Row],[item]],INDIRECT("'"&amp;Table1[[#This Row],[sheet]]&amp;"'!$A$8:$T$42"),Table1[[#This Row],[r]],FALSE))</f>
        <v>0</v>
      </c>
      <c r="AE4157" s="72" t="str">
        <f>IF(VLOOKUP(Table1[[#This Row],[sheet]],Prg!$A$7:$J$31,10,FALSE)="","",VLOOKUP(Table1[[#This Row],[sheet]],Prg!$A$7:$J$31,10,FALSE)*1)</f>
        <v/>
      </c>
      <c r="AF4157" s="72">
        <f>VLOOKUP(Table1[[#This Row],[sheet]],Prg!$A$7:$J$31,5,FALSE)</f>
        <v>0</v>
      </c>
      <c r="AG4157" s="72">
        <f>ROW()</f>
        <v>4157</v>
      </c>
    </row>
    <row r="4158" spans="24:33" hidden="1" x14ac:dyDescent="0.3">
      <c r="X4158" s="66">
        <v>24</v>
      </c>
      <c r="Y4158" s="66" t="s">
        <v>497</v>
      </c>
      <c r="Z4158" s="66" t="s">
        <v>20</v>
      </c>
      <c r="AA4158" s="66" t="str">
        <f>IF(OR(VLOOKUP(Table1[[#This Row],[sheet]],Prg!$A$7:$F$31,6,FALSE)=Prg!$O$2,VLOOKUP(Table1[[#This Row],[sheet]],Prg!$A$7:$F$31,6,FALSE)=Prg!$O$3),"Yes","No")</f>
        <v>No</v>
      </c>
      <c r="AB4158" s="66">
        <v>2022</v>
      </c>
      <c r="AC4158" s="72">
        <v>15</v>
      </c>
      <c r="AD4158" s="66">
        <f ca="1">IF(ISERROR(VLOOKUP(Table1[[#This Row],[item]],INDIRECT("'"&amp;Table1[[#This Row],[sheet]]&amp;"'!$A$8:$T$42"),Table1[[#This Row],[r]],FALSE)),"",VLOOKUP(Table1[[#This Row],[item]],INDIRECT("'"&amp;Table1[[#This Row],[sheet]]&amp;"'!$A$8:$T$42"),Table1[[#This Row],[r]],FALSE))</f>
        <v>0</v>
      </c>
      <c r="AE4158" s="72" t="str">
        <f>IF(VLOOKUP(Table1[[#This Row],[sheet]],Prg!$A$7:$J$31,10,FALSE)="","",VLOOKUP(Table1[[#This Row],[sheet]],Prg!$A$7:$J$31,10,FALSE)*1)</f>
        <v/>
      </c>
      <c r="AF4158" s="72">
        <f>VLOOKUP(Table1[[#This Row],[sheet]],Prg!$A$7:$J$31,5,FALSE)</f>
        <v>0</v>
      </c>
      <c r="AG4158" s="72">
        <f>ROW()</f>
        <v>4158</v>
      </c>
    </row>
    <row r="4159" spans="24:33" hidden="1" x14ac:dyDescent="0.3">
      <c r="X4159" s="66">
        <v>24</v>
      </c>
      <c r="Y4159" s="66" t="s">
        <v>498</v>
      </c>
      <c r="Z4159" s="66" t="s">
        <v>466</v>
      </c>
      <c r="AA4159" s="66" t="str">
        <f>IF(OR(VLOOKUP(Table1[[#This Row],[sheet]],Prg!$A$7:$F$31,6,FALSE)=Prg!$O$2,VLOOKUP(Table1[[#This Row],[sheet]],Prg!$A$7:$F$31,6,FALSE)=Prg!$O$3),"Yes","No")</f>
        <v>No</v>
      </c>
      <c r="AB4159" s="66">
        <v>2022</v>
      </c>
      <c r="AC4159" s="72">
        <v>15</v>
      </c>
      <c r="AD4159" s="66">
        <f ca="1">IF(ISERROR(VLOOKUP(Table1[[#This Row],[item]],INDIRECT("'"&amp;Table1[[#This Row],[sheet]]&amp;"'!$A$8:$T$42"),Table1[[#This Row],[r]],FALSE)),"",VLOOKUP(Table1[[#This Row],[item]],INDIRECT("'"&amp;Table1[[#This Row],[sheet]]&amp;"'!$A$8:$T$42"),Table1[[#This Row],[r]],FALSE))</f>
        <v>0</v>
      </c>
      <c r="AE4159" s="72" t="str">
        <f>IF(VLOOKUP(Table1[[#This Row],[sheet]],Prg!$A$7:$J$31,10,FALSE)="","",VLOOKUP(Table1[[#This Row],[sheet]],Prg!$A$7:$J$31,10,FALSE)*1)</f>
        <v/>
      </c>
      <c r="AF4159" s="72">
        <f>VLOOKUP(Table1[[#This Row],[sheet]],Prg!$A$7:$J$31,5,FALSE)</f>
        <v>0</v>
      </c>
      <c r="AG4159" s="72">
        <f>ROW()</f>
        <v>4159</v>
      </c>
    </row>
    <row r="4160" spans="24:33" hidden="1" x14ac:dyDescent="0.3">
      <c r="X4160" s="66">
        <v>24</v>
      </c>
      <c r="Y4160" s="66" t="s">
        <v>499</v>
      </c>
      <c r="Z4160" s="66" t="s">
        <v>21</v>
      </c>
      <c r="AA4160" s="66" t="str">
        <f>IF(OR(VLOOKUP(Table1[[#This Row],[sheet]],Prg!$A$7:$F$31,6,FALSE)=Prg!$O$2,VLOOKUP(Table1[[#This Row],[sheet]],Prg!$A$7:$F$31,6,FALSE)=Prg!$O$3),"Yes","No")</f>
        <v>No</v>
      </c>
      <c r="AB4160" s="66">
        <v>2022</v>
      </c>
      <c r="AC4160" s="72">
        <v>15</v>
      </c>
      <c r="AD4160" s="66">
        <f ca="1">IF(ISERROR(VLOOKUP(Table1[[#This Row],[item]],INDIRECT("'"&amp;Table1[[#This Row],[sheet]]&amp;"'!$A$8:$T$42"),Table1[[#This Row],[r]],FALSE)),"",VLOOKUP(Table1[[#This Row],[item]],INDIRECT("'"&amp;Table1[[#This Row],[sheet]]&amp;"'!$A$8:$T$42"),Table1[[#This Row],[r]],FALSE))</f>
        <v>0</v>
      </c>
      <c r="AE4160" s="72" t="str">
        <f>IF(VLOOKUP(Table1[[#This Row],[sheet]],Prg!$A$7:$J$31,10,FALSE)="","",VLOOKUP(Table1[[#This Row],[sheet]],Prg!$A$7:$J$31,10,FALSE)*1)</f>
        <v/>
      </c>
      <c r="AF4160" s="72">
        <f>VLOOKUP(Table1[[#This Row],[sheet]],Prg!$A$7:$J$31,5,FALSE)</f>
        <v>0</v>
      </c>
      <c r="AG4160" s="72">
        <f>ROW()</f>
        <v>4160</v>
      </c>
    </row>
    <row r="4161" spans="24:33" hidden="1" x14ac:dyDescent="0.3">
      <c r="X4161" s="66">
        <v>24</v>
      </c>
      <c r="Y4161" s="66" t="s">
        <v>500</v>
      </c>
      <c r="Z4161" s="66" t="s">
        <v>22</v>
      </c>
      <c r="AA4161" s="66" t="str">
        <f>IF(OR(VLOOKUP(Table1[[#This Row],[sheet]],Prg!$A$7:$F$31,6,FALSE)=Prg!$O$2,VLOOKUP(Table1[[#This Row],[sheet]],Prg!$A$7:$F$31,6,FALSE)=Prg!$O$3),"Yes","No")</f>
        <v>No</v>
      </c>
      <c r="AB4161" s="66">
        <v>2022</v>
      </c>
      <c r="AC4161" s="72">
        <v>15</v>
      </c>
      <c r="AD4161" s="66">
        <f ca="1">IF(ISERROR(VLOOKUP(Table1[[#This Row],[item]],INDIRECT("'"&amp;Table1[[#This Row],[sheet]]&amp;"'!$A$8:$T$42"),Table1[[#This Row],[r]],FALSE)),"",VLOOKUP(Table1[[#This Row],[item]],INDIRECT("'"&amp;Table1[[#This Row],[sheet]]&amp;"'!$A$8:$T$42"),Table1[[#This Row],[r]],FALSE))</f>
        <v>0</v>
      </c>
      <c r="AE4161" s="72" t="str">
        <f>IF(VLOOKUP(Table1[[#This Row],[sheet]],Prg!$A$7:$J$31,10,FALSE)="","",VLOOKUP(Table1[[#This Row],[sheet]],Prg!$A$7:$J$31,10,FALSE)*1)</f>
        <v/>
      </c>
      <c r="AF4161" s="72">
        <f>VLOOKUP(Table1[[#This Row],[sheet]],Prg!$A$7:$J$31,5,FALSE)</f>
        <v>0</v>
      </c>
      <c r="AG4161" s="72">
        <f>ROW()</f>
        <v>4161</v>
      </c>
    </row>
    <row r="4162" spans="24:33" hidden="1" x14ac:dyDescent="0.3">
      <c r="X4162" s="66">
        <v>24</v>
      </c>
      <c r="Y4162" s="66" t="s">
        <v>501</v>
      </c>
      <c r="Z4162" s="66" t="s">
        <v>23</v>
      </c>
      <c r="AA4162" s="66" t="str">
        <f>IF(OR(VLOOKUP(Table1[[#This Row],[sheet]],Prg!$A$7:$F$31,6,FALSE)=Prg!$O$2,VLOOKUP(Table1[[#This Row],[sheet]],Prg!$A$7:$F$31,6,FALSE)=Prg!$O$3),"Yes","No")</f>
        <v>No</v>
      </c>
      <c r="AB4162" s="66">
        <v>2022</v>
      </c>
      <c r="AC4162" s="72">
        <v>15</v>
      </c>
      <c r="AD4162" s="66">
        <f ca="1">IF(ISERROR(VLOOKUP(Table1[[#This Row],[item]],INDIRECT("'"&amp;Table1[[#This Row],[sheet]]&amp;"'!$A$8:$T$42"),Table1[[#This Row],[r]],FALSE)),"",VLOOKUP(Table1[[#This Row],[item]],INDIRECT("'"&amp;Table1[[#This Row],[sheet]]&amp;"'!$A$8:$T$42"),Table1[[#This Row],[r]],FALSE))</f>
        <v>0</v>
      </c>
      <c r="AE4162" s="72" t="str">
        <f>IF(VLOOKUP(Table1[[#This Row],[sheet]],Prg!$A$7:$J$31,10,FALSE)="","",VLOOKUP(Table1[[#This Row],[sheet]],Prg!$A$7:$J$31,10,FALSE)*1)</f>
        <v/>
      </c>
      <c r="AF4162" s="72">
        <f>VLOOKUP(Table1[[#This Row],[sheet]],Prg!$A$7:$J$31,5,FALSE)</f>
        <v>0</v>
      </c>
      <c r="AG4162" s="72">
        <f>ROW()</f>
        <v>4162</v>
      </c>
    </row>
    <row r="4163" spans="24:33" hidden="1" x14ac:dyDescent="0.3">
      <c r="X4163" s="66">
        <v>24</v>
      </c>
      <c r="Y4163" s="66" t="s">
        <v>502</v>
      </c>
      <c r="Z4163" s="66" t="s">
        <v>467</v>
      </c>
      <c r="AA4163" s="66" t="str">
        <f>IF(OR(VLOOKUP(Table1[[#This Row],[sheet]],Prg!$A$7:$F$31,6,FALSE)=Prg!$O$2,VLOOKUP(Table1[[#This Row],[sheet]],Prg!$A$7:$F$31,6,FALSE)=Prg!$O$3),"Yes","No")</f>
        <v>No</v>
      </c>
      <c r="AB4163" s="66">
        <v>2022</v>
      </c>
      <c r="AC4163" s="72">
        <v>15</v>
      </c>
      <c r="AD4163" s="66">
        <f ca="1">IF(ISERROR(VLOOKUP(Table1[[#This Row],[item]],INDIRECT("'"&amp;Table1[[#This Row],[sheet]]&amp;"'!$A$8:$T$42"),Table1[[#This Row],[r]],FALSE)),"",VLOOKUP(Table1[[#This Row],[item]],INDIRECT("'"&amp;Table1[[#This Row],[sheet]]&amp;"'!$A$8:$T$42"),Table1[[#This Row],[r]],FALSE))</f>
        <v>0</v>
      </c>
      <c r="AE4163" s="72" t="str">
        <f>IF(VLOOKUP(Table1[[#This Row],[sheet]],Prg!$A$7:$J$31,10,FALSE)="","",VLOOKUP(Table1[[#This Row],[sheet]],Prg!$A$7:$J$31,10,FALSE)*1)</f>
        <v/>
      </c>
      <c r="AF4163" s="72">
        <f>VLOOKUP(Table1[[#This Row],[sheet]],Prg!$A$7:$J$31,5,FALSE)</f>
        <v>0</v>
      </c>
      <c r="AG4163" s="72">
        <f>ROW()</f>
        <v>4163</v>
      </c>
    </row>
    <row r="4164" spans="24:33" hidden="1" x14ac:dyDescent="0.3">
      <c r="X4164" s="66">
        <v>24</v>
      </c>
      <c r="Y4164" s="66" t="s">
        <v>473</v>
      </c>
      <c r="Z4164" s="66" t="s">
        <v>1</v>
      </c>
      <c r="AA4164" s="66" t="str">
        <f>IF(OR(VLOOKUP(Table1[[#This Row],[sheet]],Prg!$A$7:$F$31,6,FALSE)=Prg!$O$2,VLOOKUP(Table1[[#This Row],[sheet]],Prg!$A$7:$F$31,6,FALSE)=Prg!$O$3),"Yes","No")</f>
        <v>No</v>
      </c>
      <c r="AB4164" s="66">
        <v>2022</v>
      </c>
      <c r="AC4164" s="72">
        <v>15</v>
      </c>
      <c r="AD4164" s="66">
        <f ca="1">IF(ISERROR(VLOOKUP(Table1[[#This Row],[item]],INDIRECT("'"&amp;Table1[[#This Row],[sheet]]&amp;"'!$A$8:$T$42"),Table1[[#This Row],[r]],FALSE)),"",VLOOKUP(Table1[[#This Row],[item]],INDIRECT("'"&amp;Table1[[#This Row],[sheet]]&amp;"'!$A$8:$T$42"),Table1[[#This Row],[r]],FALSE))</f>
        <v>0</v>
      </c>
      <c r="AE4164" s="72" t="str">
        <f>IF(VLOOKUP(Table1[[#This Row],[sheet]],Prg!$A$7:$J$31,10,FALSE)="","",VLOOKUP(Table1[[#This Row],[sheet]],Prg!$A$7:$J$31,10,FALSE)*1)</f>
        <v/>
      </c>
      <c r="AF4164" s="72">
        <f>VLOOKUP(Table1[[#This Row],[sheet]],Prg!$A$7:$J$31,5,FALSE)</f>
        <v>0</v>
      </c>
      <c r="AG4164" s="72">
        <f>ROW()</f>
        <v>4164</v>
      </c>
    </row>
    <row r="4165" spans="24:33" hidden="1" x14ac:dyDescent="0.3">
      <c r="X4165" s="66">
        <v>24</v>
      </c>
      <c r="Y4165" s="66" t="s">
        <v>474</v>
      </c>
      <c r="Z4165" s="66" t="s">
        <v>24</v>
      </c>
      <c r="AA4165" s="66" t="str">
        <f>IF(OR(VLOOKUP(Table1[[#This Row],[sheet]],Prg!$A$7:$F$31,6,FALSE)=Prg!$O$2,VLOOKUP(Table1[[#This Row],[sheet]],Prg!$A$7:$F$31,6,FALSE)=Prg!$O$3),"Yes","No")</f>
        <v>No</v>
      </c>
      <c r="AB4165" s="66">
        <v>2022</v>
      </c>
      <c r="AC4165" s="72">
        <v>15</v>
      </c>
      <c r="AD4165" s="66">
        <f ca="1">IF(ISERROR(VLOOKUP(Table1[[#This Row],[item]],INDIRECT("'"&amp;Table1[[#This Row],[sheet]]&amp;"'!$A$8:$T$42"),Table1[[#This Row],[r]],FALSE)),"",VLOOKUP(Table1[[#This Row],[item]],INDIRECT("'"&amp;Table1[[#This Row],[sheet]]&amp;"'!$A$8:$T$42"),Table1[[#This Row],[r]],FALSE))</f>
        <v>0</v>
      </c>
      <c r="AE4165" s="72" t="str">
        <f>IF(VLOOKUP(Table1[[#This Row],[sheet]],Prg!$A$7:$J$31,10,FALSE)="","",VLOOKUP(Table1[[#This Row],[sheet]],Prg!$A$7:$J$31,10,FALSE)*1)</f>
        <v/>
      </c>
      <c r="AF4165" s="72">
        <f>VLOOKUP(Table1[[#This Row],[sheet]],Prg!$A$7:$J$31,5,FALSE)</f>
        <v>0</v>
      </c>
      <c r="AG4165" s="72">
        <f>ROW()</f>
        <v>4165</v>
      </c>
    </row>
    <row r="4166" spans="24:33" hidden="1" x14ac:dyDescent="0.3">
      <c r="X4166" s="66">
        <v>24</v>
      </c>
      <c r="Y4166" s="66" t="s">
        <v>477</v>
      </c>
      <c r="Z4166" s="66" t="s">
        <v>25</v>
      </c>
      <c r="AA4166" s="66" t="str">
        <f>IF(OR(VLOOKUP(Table1[[#This Row],[sheet]],Prg!$A$7:$F$31,6,FALSE)=Prg!$O$2,VLOOKUP(Table1[[#This Row],[sheet]],Prg!$A$7:$F$31,6,FALSE)=Prg!$O$3),"Yes","No")</f>
        <v>No</v>
      </c>
      <c r="AB4166" s="66">
        <v>2022</v>
      </c>
      <c r="AC4166" s="72">
        <v>15</v>
      </c>
      <c r="AD4166" s="66">
        <f ca="1">IF(ISERROR(VLOOKUP(Table1[[#This Row],[item]],INDIRECT("'"&amp;Table1[[#This Row],[sheet]]&amp;"'!$A$8:$T$42"),Table1[[#This Row],[r]],FALSE)),"",VLOOKUP(Table1[[#This Row],[item]],INDIRECT("'"&amp;Table1[[#This Row],[sheet]]&amp;"'!$A$8:$T$42"),Table1[[#This Row],[r]],FALSE))</f>
        <v>0</v>
      </c>
      <c r="AE4166" s="72" t="str">
        <f>IF(VLOOKUP(Table1[[#This Row],[sheet]],Prg!$A$7:$J$31,10,FALSE)="","",VLOOKUP(Table1[[#This Row],[sheet]],Prg!$A$7:$J$31,10,FALSE)*1)</f>
        <v/>
      </c>
      <c r="AF4166" s="72">
        <f>VLOOKUP(Table1[[#This Row],[sheet]],Prg!$A$7:$J$31,5,FALSE)</f>
        <v>0</v>
      </c>
      <c r="AG4166" s="72">
        <f>ROW()</f>
        <v>4166</v>
      </c>
    </row>
    <row r="4167" spans="24:33" hidden="1" x14ac:dyDescent="0.3">
      <c r="X4167" s="66">
        <v>24</v>
      </c>
      <c r="Y4167" s="66" t="s">
        <v>478</v>
      </c>
      <c r="Z4167" s="66" t="s">
        <v>26</v>
      </c>
      <c r="AA4167" s="66" t="str">
        <f>IF(OR(VLOOKUP(Table1[[#This Row],[sheet]],Prg!$A$7:$F$31,6,FALSE)=Prg!$O$2,VLOOKUP(Table1[[#This Row],[sheet]],Prg!$A$7:$F$31,6,FALSE)=Prg!$O$3),"Yes","No")</f>
        <v>No</v>
      </c>
      <c r="AB4167" s="66">
        <v>2022</v>
      </c>
      <c r="AC4167" s="72">
        <v>15</v>
      </c>
      <c r="AD4167" s="66">
        <f ca="1">IF(ISERROR(VLOOKUP(Table1[[#This Row],[item]],INDIRECT("'"&amp;Table1[[#This Row],[sheet]]&amp;"'!$A$8:$T$42"),Table1[[#This Row],[r]],FALSE)),"",VLOOKUP(Table1[[#This Row],[item]],INDIRECT("'"&amp;Table1[[#This Row],[sheet]]&amp;"'!$A$8:$T$42"),Table1[[#This Row],[r]],FALSE))</f>
        <v>0</v>
      </c>
      <c r="AE4167" s="72" t="str">
        <f>IF(VLOOKUP(Table1[[#This Row],[sheet]],Prg!$A$7:$J$31,10,FALSE)="","",VLOOKUP(Table1[[#This Row],[sheet]],Prg!$A$7:$J$31,10,FALSE)*1)</f>
        <v/>
      </c>
      <c r="AF4167" s="72">
        <f>VLOOKUP(Table1[[#This Row],[sheet]],Prg!$A$7:$J$31,5,FALSE)</f>
        <v>0</v>
      </c>
      <c r="AG4167" s="72">
        <f>ROW()</f>
        <v>4167</v>
      </c>
    </row>
    <row r="4168" spans="24:33" hidden="1" x14ac:dyDescent="0.3">
      <c r="X4168" s="66">
        <v>24</v>
      </c>
      <c r="Y4168" s="66" t="s">
        <v>479</v>
      </c>
      <c r="Z4168" s="66" t="s">
        <v>27</v>
      </c>
      <c r="AA4168" s="66" t="str">
        <f>IF(OR(VLOOKUP(Table1[[#This Row],[sheet]],Prg!$A$7:$F$31,6,FALSE)=Prg!$O$2,VLOOKUP(Table1[[#This Row],[sheet]],Prg!$A$7:$F$31,6,FALSE)=Prg!$O$3),"Yes","No")</f>
        <v>No</v>
      </c>
      <c r="AB4168" s="66">
        <v>2022</v>
      </c>
      <c r="AC4168" s="72">
        <v>15</v>
      </c>
      <c r="AD4168" s="66">
        <f ca="1">IF(ISERROR(VLOOKUP(Table1[[#This Row],[item]],INDIRECT("'"&amp;Table1[[#This Row],[sheet]]&amp;"'!$A$8:$T$42"),Table1[[#This Row],[r]],FALSE)),"",VLOOKUP(Table1[[#This Row],[item]],INDIRECT("'"&amp;Table1[[#This Row],[sheet]]&amp;"'!$A$8:$T$42"),Table1[[#This Row],[r]],FALSE))</f>
        <v>0</v>
      </c>
      <c r="AE4168" s="72" t="str">
        <f>IF(VLOOKUP(Table1[[#This Row],[sheet]],Prg!$A$7:$J$31,10,FALSE)="","",VLOOKUP(Table1[[#This Row],[sheet]],Prg!$A$7:$J$31,10,FALSE)*1)</f>
        <v/>
      </c>
      <c r="AF4168" s="72">
        <f>VLOOKUP(Table1[[#This Row],[sheet]],Prg!$A$7:$J$31,5,FALSE)</f>
        <v>0</v>
      </c>
      <c r="AG4168" s="72">
        <f>ROW()</f>
        <v>4168</v>
      </c>
    </row>
    <row r="4169" spans="24:33" hidden="1" x14ac:dyDescent="0.3">
      <c r="X4169" s="66">
        <v>24</v>
      </c>
      <c r="Y4169" s="66" t="s">
        <v>475</v>
      </c>
      <c r="Z4169" s="66" t="s">
        <v>28</v>
      </c>
      <c r="AA4169" s="66" t="str">
        <f>IF(OR(VLOOKUP(Table1[[#This Row],[sheet]],Prg!$A$7:$F$31,6,FALSE)=Prg!$O$2,VLOOKUP(Table1[[#This Row],[sheet]],Prg!$A$7:$F$31,6,FALSE)=Prg!$O$3),"Yes","No")</f>
        <v>No</v>
      </c>
      <c r="AB4169" s="66">
        <v>2022</v>
      </c>
      <c r="AC4169" s="72">
        <v>15</v>
      </c>
      <c r="AD4169" s="66">
        <f ca="1">IF(ISERROR(VLOOKUP(Table1[[#This Row],[item]],INDIRECT("'"&amp;Table1[[#This Row],[sheet]]&amp;"'!$A$8:$T$42"),Table1[[#This Row],[r]],FALSE)),"",VLOOKUP(Table1[[#This Row],[item]],INDIRECT("'"&amp;Table1[[#This Row],[sheet]]&amp;"'!$A$8:$T$42"),Table1[[#This Row],[r]],FALSE))</f>
        <v>0</v>
      </c>
      <c r="AE4169" s="72" t="str">
        <f>IF(VLOOKUP(Table1[[#This Row],[sheet]],Prg!$A$7:$J$31,10,FALSE)="","",VLOOKUP(Table1[[#This Row],[sheet]],Prg!$A$7:$J$31,10,FALSE)*1)</f>
        <v/>
      </c>
      <c r="AF4169" s="72">
        <f>VLOOKUP(Table1[[#This Row],[sheet]],Prg!$A$7:$J$31,5,FALSE)</f>
        <v>0</v>
      </c>
      <c r="AG4169" s="72">
        <f>ROW()</f>
        <v>4169</v>
      </c>
    </row>
    <row r="4170" spans="24:33" hidden="1" x14ac:dyDescent="0.3">
      <c r="X4170" s="66">
        <v>24</v>
      </c>
      <c r="Y4170" s="66" t="s">
        <v>480</v>
      </c>
      <c r="Z4170" s="66" t="s">
        <v>29</v>
      </c>
      <c r="AA4170" s="66" t="str">
        <f>IF(OR(VLOOKUP(Table1[[#This Row],[sheet]],Prg!$A$7:$F$31,6,FALSE)=Prg!$O$2,VLOOKUP(Table1[[#This Row],[sheet]],Prg!$A$7:$F$31,6,FALSE)=Prg!$O$3),"Yes","No")</f>
        <v>No</v>
      </c>
      <c r="AB4170" s="66">
        <v>2022</v>
      </c>
      <c r="AC4170" s="72">
        <v>15</v>
      </c>
      <c r="AD4170" s="66">
        <f ca="1">IF(ISERROR(VLOOKUP(Table1[[#This Row],[item]],INDIRECT("'"&amp;Table1[[#This Row],[sheet]]&amp;"'!$A$8:$T$42"),Table1[[#This Row],[r]],FALSE)),"",VLOOKUP(Table1[[#This Row],[item]],INDIRECT("'"&amp;Table1[[#This Row],[sheet]]&amp;"'!$A$8:$T$42"),Table1[[#This Row],[r]],FALSE))</f>
        <v>0</v>
      </c>
      <c r="AE4170" s="72" t="str">
        <f>IF(VLOOKUP(Table1[[#This Row],[sheet]],Prg!$A$7:$J$31,10,FALSE)="","",VLOOKUP(Table1[[#This Row],[sheet]],Prg!$A$7:$J$31,10,FALSE)*1)</f>
        <v/>
      </c>
      <c r="AF4170" s="72">
        <f>VLOOKUP(Table1[[#This Row],[sheet]],Prg!$A$7:$J$31,5,FALSE)</f>
        <v>0</v>
      </c>
      <c r="AG4170" s="72">
        <f>ROW()</f>
        <v>4170</v>
      </c>
    </row>
    <row r="4171" spans="24:33" hidden="1" x14ac:dyDescent="0.3">
      <c r="X4171" s="66">
        <v>24</v>
      </c>
      <c r="Y4171" s="66" t="s">
        <v>481</v>
      </c>
      <c r="Z4171" s="66" t="s">
        <v>30</v>
      </c>
      <c r="AA4171" s="66" t="str">
        <f>IF(OR(VLOOKUP(Table1[[#This Row],[sheet]],Prg!$A$7:$F$31,6,FALSE)=Prg!$O$2,VLOOKUP(Table1[[#This Row],[sheet]],Prg!$A$7:$F$31,6,FALSE)=Prg!$O$3),"Yes","No")</f>
        <v>No</v>
      </c>
      <c r="AB4171" s="66">
        <v>2022</v>
      </c>
      <c r="AC4171" s="72">
        <v>15</v>
      </c>
      <c r="AD4171" s="66">
        <f ca="1">IF(ISERROR(VLOOKUP(Table1[[#This Row],[item]],INDIRECT("'"&amp;Table1[[#This Row],[sheet]]&amp;"'!$A$8:$T$42"),Table1[[#This Row],[r]],FALSE)),"",VLOOKUP(Table1[[#This Row],[item]],INDIRECT("'"&amp;Table1[[#This Row],[sheet]]&amp;"'!$A$8:$T$42"),Table1[[#This Row],[r]],FALSE))</f>
        <v>0</v>
      </c>
      <c r="AE4171" s="72" t="str">
        <f>IF(VLOOKUP(Table1[[#This Row],[sheet]],Prg!$A$7:$J$31,10,FALSE)="","",VLOOKUP(Table1[[#This Row],[sheet]],Prg!$A$7:$J$31,10,FALSE)*1)</f>
        <v/>
      </c>
      <c r="AF4171" s="72">
        <f>VLOOKUP(Table1[[#This Row],[sheet]],Prg!$A$7:$J$31,5,FALSE)</f>
        <v>0</v>
      </c>
      <c r="AG4171" s="72">
        <f>ROW()</f>
        <v>4171</v>
      </c>
    </row>
    <row r="4172" spans="24:33" hidden="1" x14ac:dyDescent="0.3">
      <c r="X4172" s="66">
        <v>24</v>
      </c>
      <c r="Y4172" s="66" t="s">
        <v>482</v>
      </c>
      <c r="Z4172" s="66" t="s">
        <v>27</v>
      </c>
      <c r="AA4172" s="66" t="str">
        <f>IF(OR(VLOOKUP(Table1[[#This Row],[sheet]],Prg!$A$7:$F$31,6,FALSE)=Prg!$O$2,VLOOKUP(Table1[[#This Row],[sheet]],Prg!$A$7:$F$31,6,FALSE)=Prg!$O$3),"Yes","No")</f>
        <v>No</v>
      </c>
      <c r="AB4172" s="66">
        <v>2022</v>
      </c>
      <c r="AC4172" s="72">
        <v>15</v>
      </c>
      <c r="AD4172" s="66">
        <f ca="1">IF(ISERROR(VLOOKUP(Table1[[#This Row],[item]],INDIRECT("'"&amp;Table1[[#This Row],[sheet]]&amp;"'!$A$8:$T$42"),Table1[[#This Row],[r]],FALSE)),"",VLOOKUP(Table1[[#This Row],[item]],INDIRECT("'"&amp;Table1[[#This Row],[sheet]]&amp;"'!$A$8:$T$42"),Table1[[#This Row],[r]],FALSE))</f>
        <v>0</v>
      </c>
      <c r="AE4172" s="72" t="str">
        <f>IF(VLOOKUP(Table1[[#This Row],[sheet]],Prg!$A$7:$J$31,10,FALSE)="","",VLOOKUP(Table1[[#This Row],[sheet]],Prg!$A$7:$J$31,10,FALSE)*1)</f>
        <v/>
      </c>
      <c r="AF4172" s="72">
        <f>VLOOKUP(Table1[[#This Row],[sheet]],Prg!$A$7:$J$31,5,FALSE)</f>
        <v>0</v>
      </c>
      <c r="AG4172" s="72">
        <f>ROW()</f>
        <v>4172</v>
      </c>
    </row>
    <row r="4173" spans="24:33" hidden="1" x14ac:dyDescent="0.3">
      <c r="X4173" s="66">
        <v>24</v>
      </c>
      <c r="Y4173" s="66" t="s">
        <v>476</v>
      </c>
      <c r="Z4173" s="66" t="s">
        <v>469</v>
      </c>
      <c r="AA4173" s="66" t="str">
        <f>IF(OR(VLOOKUP(Table1[[#This Row],[sheet]],Prg!$A$7:$F$31,6,FALSE)=Prg!$O$2,VLOOKUP(Table1[[#This Row],[sheet]],Prg!$A$7:$F$31,6,FALSE)=Prg!$O$3),"Yes","No")</f>
        <v>No</v>
      </c>
      <c r="AB4173" s="66">
        <v>2022</v>
      </c>
      <c r="AC4173" s="72">
        <v>15</v>
      </c>
      <c r="AD4173" s="66">
        <f ca="1">IF(ISERROR(VLOOKUP(Table1[[#This Row],[item]],INDIRECT("'"&amp;Table1[[#This Row],[sheet]]&amp;"'!$A$8:$T$42"),Table1[[#This Row],[r]],FALSE)),"",VLOOKUP(Table1[[#This Row],[item]],INDIRECT("'"&amp;Table1[[#This Row],[sheet]]&amp;"'!$A$8:$T$42"),Table1[[#This Row],[r]],FALSE))</f>
        <v>0</v>
      </c>
      <c r="AE4173" s="72" t="str">
        <f>IF(VLOOKUP(Table1[[#This Row],[sheet]],Prg!$A$7:$J$31,10,FALSE)="","",VLOOKUP(Table1[[#This Row],[sheet]],Prg!$A$7:$J$31,10,FALSE)*1)</f>
        <v/>
      </c>
      <c r="AF4173" s="72">
        <f>VLOOKUP(Table1[[#This Row],[sheet]],Prg!$A$7:$J$31,5,FALSE)</f>
        <v>0</v>
      </c>
      <c r="AG4173" s="72">
        <f>ROW()</f>
        <v>4173</v>
      </c>
    </row>
    <row r="4174" spans="24:33" hidden="1" x14ac:dyDescent="0.3">
      <c r="X4174" s="66">
        <v>24</v>
      </c>
      <c r="Y4174" s="66" t="s">
        <v>483</v>
      </c>
      <c r="Z4174" s="66" t="s">
        <v>470</v>
      </c>
      <c r="AA4174" s="66" t="str">
        <f>IF(OR(VLOOKUP(Table1[[#This Row],[sheet]],Prg!$A$7:$F$31,6,FALSE)=Prg!$O$2,VLOOKUP(Table1[[#This Row],[sheet]],Prg!$A$7:$F$31,6,FALSE)=Prg!$O$3),"Yes","No")</f>
        <v>No</v>
      </c>
      <c r="AB4174" s="66">
        <v>2022</v>
      </c>
      <c r="AC4174" s="72">
        <v>15</v>
      </c>
      <c r="AD4174" s="66">
        <f ca="1">IF(ISERROR(VLOOKUP(Table1[[#This Row],[item]],INDIRECT("'"&amp;Table1[[#This Row],[sheet]]&amp;"'!$A$8:$T$42"),Table1[[#This Row],[r]],FALSE)),"",VLOOKUP(Table1[[#This Row],[item]],INDIRECT("'"&amp;Table1[[#This Row],[sheet]]&amp;"'!$A$8:$T$42"),Table1[[#This Row],[r]],FALSE))</f>
        <v>0</v>
      </c>
      <c r="AE4174" s="72" t="str">
        <f>IF(VLOOKUP(Table1[[#This Row],[sheet]],Prg!$A$7:$J$31,10,FALSE)="","",VLOOKUP(Table1[[#This Row],[sheet]],Prg!$A$7:$J$31,10,FALSE)*1)</f>
        <v/>
      </c>
      <c r="AF4174" s="72">
        <f>VLOOKUP(Table1[[#This Row],[sheet]],Prg!$A$7:$J$31,5,FALSE)</f>
        <v>0</v>
      </c>
      <c r="AG4174" s="72">
        <f>ROW()</f>
        <v>4174</v>
      </c>
    </row>
    <row r="4175" spans="24:33" hidden="1" x14ac:dyDescent="0.3">
      <c r="X4175" s="66">
        <v>24</v>
      </c>
      <c r="Y4175" s="66" t="s">
        <v>484</v>
      </c>
      <c r="Z4175" s="66" t="s">
        <v>471</v>
      </c>
      <c r="AA4175" s="66" t="str">
        <f>IF(OR(VLOOKUP(Table1[[#This Row],[sheet]],Prg!$A$7:$F$31,6,FALSE)=Prg!$O$2,VLOOKUP(Table1[[#This Row],[sheet]],Prg!$A$7:$F$31,6,FALSE)=Prg!$O$3),"Yes","No")</f>
        <v>No</v>
      </c>
      <c r="AB4175" s="66">
        <v>2022</v>
      </c>
      <c r="AC4175" s="72">
        <v>15</v>
      </c>
      <c r="AD4175" s="66">
        <f ca="1">IF(ISERROR(VLOOKUP(Table1[[#This Row],[item]],INDIRECT("'"&amp;Table1[[#This Row],[sheet]]&amp;"'!$A$8:$T$42"),Table1[[#This Row],[r]],FALSE)),"",VLOOKUP(Table1[[#This Row],[item]],INDIRECT("'"&amp;Table1[[#This Row],[sheet]]&amp;"'!$A$8:$T$42"),Table1[[#This Row],[r]],FALSE))</f>
        <v>0</v>
      </c>
      <c r="AE4175" s="72" t="str">
        <f>IF(VLOOKUP(Table1[[#This Row],[sheet]],Prg!$A$7:$J$31,10,FALSE)="","",VLOOKUP(Table1[[#This Row],[sheet]],Prg!$A$7:$J$31,10,FALSE)*1)</f>
        <v/>
      </c>
      <c r="AF4175" s="72">
        <f>VLOOKUP(Table1[[#This Row],[sheet]],Prg!$A$7:$J$31,5,FALSE)</f>
        <v>0</v>
      </c>
      <c r="AG4175" s="72">
        <f>ROW()</f>
        <v>4175</v>
      </c>
    </row>
    <row r="4176" spans="24:33" hidden="1" x14ac:dyDescent="0.3">
      <c r="X4176" s="66">
        <v>24</v>
      </c>
      <c r="Y4176" s="66" t="s">
        <v>485</v>
      </c>
      <c r="Z4176" s="66" t="s">
        <v>472</v>
      </c>
      <c r="AA4176" s="66" t="str">
        <f>IF(OR(VLOOKUP(Table1[[#This Row],[sheet]],Prg!$A$7:$F$31,6,FALSE)=Prg!$O$2,VLOOKUP(Table1[[#This Row],[sheet]],Prg!$A$7:$F$31,6,FALSE)=Prg!$O$3),"Yes","No")</f>
        <v>No</v>
      </c>
      <c r="AB4176" s="66">
        <v>2022</v>
      </c>
      <c r="AC4176" s="72">
        <v>15</v>
      </c>
      <c r="AD4176" s="66">
        <f ca="1">IF(ISERROR(VLOOKUP(Table1[[#This Row],[item]],INDIRECT("'"&amp;Table1[[#This Row],[sheet]]&amp;"'!$A$8:$T$42"),Table1[[#This Row],[r]],FALSE)),"",VLOOKUP(Table1[[#This Row],[item]],INDIRECT("'"&amp;Table1[[#This Row],[sheet]]&amp;"'!$A$8:$T$42"),Table1[[#This Row],[r]],FALSE))</f>
        <v>0</v>
      </c>
      <c r="AE4176" s="72" t="str">
        <f>IF(VLOOKUP(Table1[[#This Row],[sheet]],Prg!$A$7:$J$31,10,FALSE)="","",VLOOKUP(Table1[[#This Row],[sheet]],Prg!$A$7:$J$31,10,FALSE)*1)</f>
        <v/>
      </c>
      <c r="AF4176" s="72">
        <f>VLOOKUP(Table1[[#This Row],[sheet]],Prg!$A$7:$J$31,5,FALSE)</f>
        <v>0</v>
      </c>
      <c r="AG4176" s="72">
        <f>ROW()</f>
        <v>4176</v>
      </c>
    </row>
    <row r="4177" spans="24:33" hidden="1" x14ac:dyDescent="0.3">
      <c r="X4177" s="66">
        <v>24</v>
      </c>
      <c r="Y4177" s="66" t="s">
        <v>486</v>
      </c>
      <c r="Z4177" s="66" t="s">
        <v>31</v>
      </c>
      <c r="AA4177" s="66" t="str">
        <f>IF(OR(VLOOKUP(Table1[[#This Row],[sheet]],Prg!$A$7:$F$31,6,FALSE)=Prg!$O$2,VLOOKUP(Table1[[#This Row],[sheet]],Prg!$A$7:$F$31,6,FALSE)=Prg!$O$3),"Yes","No")</f>
        <v>No</v>
      </c>
      <c r="AB4177" s="66">
        <v>2022</v>
      </c>
      <c r="AC4177" s="72">
        <v>15</v>
      </c>
      <c r="AD4177" s="66">
        <f ca="1">IF(ISERROR(VLOOKUP(Table1[[#This Row],[item]],INDIRECT("'"&amp;Table1[[#This Row],[sheet]]&amp;"'!$A$8:$T$42"),Table1[[#This Row],[r]],FALSE)),"",VLOOKUP(Table1[[#This Row],[item]],INDIRECT("'"&amp;Table1[[#This Row],[sheet]]&amp;"'!$A$8:$T$42"),Table1[[#This Row],[r]],FALSE))</f>
        <v>0</v>
      </c>
      <c r="AE4177" s="72" t="str">
        <f>IF(VLOOKUP(Table1[[#This Row],[sheet]],Prg!$A$7:$J$31,10,FALSE)="","",VLOOKUP(Table1[[#This Row],[sheet]],Prg!$A$7:$J$31,10,FALSE)*1)</f>
        <v/>
      </c>
      <c r="AF4177" s="72">
        <f>VLOOKUP(Table1[[#This Row],[sheet]],Prg!$A$7:$J$31,5,FALSE)</f>
        <v>0</v>
      </c>
      <c r="AG4177" s="72">
        <f>ROW()</f>
        <v>4177</v>
      </c>
    </row>
    <row r="4178" spans="24:33" hidden="1" x14ac:dyDescent="0.3">
      <c r="X4178" s="66">
        <v>24</v>
      </c>
      <c r="Y4178" s="70" t="s">
        <v>487</v>
      </c>
      <c r="Z4178" s="70" t="s">
        <v>12</v>
      </c>
      <c r="AA4178" s="70" t="str">
        <f>IF(OR(VLOOKUP(Table1[[#This Row],[sheet]],Prg!$A$7:$F$31,6,FALSE)=Prg!$O$2,VLOOKUP(Table1[[#This Row],[sheet]],Prg!$A$7:$F$31,6,FALSE)=Prg!$O$3),"Yes","No")</f>
        <v>No</v>
      </c>
      <c r="AB4178" s="70">
        <v>2023</v>
      </c>
      <c r="AC4178" s="72">
        <v>16</v>
      </c>
      <c r="AD4178" s="66">
        <f ca="1">IF(ISERROR(VLOOKUP(Table1[[#This Row],[item]],INDIRECT("'"&amp;Table1[[#This Row],[sheet]]&amp;"'!$A$8:$T$42"),Table1[[#This Row],[r]],FALSE)),"",VLOOKUP(Table1[[#This Row],[item]],INDIRECT("'"&amp;Table1[[#This Row],[sheet]]&amp;"'!$A$8:$T$42"),Table1[[#This Row],[r]],FALSE))</f>
        <v>0</v>
      </c>
      <c r="AE4178" s="72" t="str">
        <f>IF(VLOOKUP(Table1[[#This Row],[sheet]],Prg!$A$7:$J$31,10,FALSE)="","",VLOOKUP(Table1[[#This Row],[sheet]],Prg!$A$7:$J$31,10,FALSE)*1)</f>
        <v/>
      </c>
      <c r="AF4178" s="72">
        <f>VLOOKUP(Table1[[#This Row],[sheet]],Prg!$A$7:$J$31,5,FALSE)</f>
        <v>0</v>
      </c>
      <c r="AG4178" s="72">
        <f>ROW()</f>
        <v>4178</v>
      </c>
    </row>
    <row r="4179" spans="24:33" hidden="1" x14ac:dyDescent="0.3">
      <c r="X4179" s="66">
        <v>24</v>
      </c>
      <c r="Y4179" s="66" t="s">
        <v>488</v>
      </c>
      <c r="Z4179" s="66" t="s">
        <v>13</v>
      </c>
      <c r="AA4179" s="66" t="str">
        <f>IF(OR(VLOOKUP(Table1[[#This Row],[sheet]],Prg!$A$7:$F$31,6,FALSE)=Prg!$O$2,VLOOKUP(Table1[[#This Row],[sheet]],Prg!$A$7:$F$31,6,FALSE)=Prg!$O$3),"Yes","No")</f>
        <v>No</v>
      </c>
      <c r="AB4179" s="66">
        <v>2023</v>
      </c>
      <c r="AC4179" s="72">
        <v>16</v>
      </c>
      <c r="AD4179" s="66">
        <f ca="1">IF(ISERROR(VLOOKUP(Table1[[#This Row],[item]],INDIRECT("'"&amp;Table1[[#This Row],[sheet]]&amp;"'!$A$8:$T$42"),Table1[[#This Row],[r]],FALSE)),"",VLOOKUP(Table1[[#This Row],[item]],INDIRECT("'"&amp;Table1[[#This Row],[sheet]]&amp;"'!$A$8:$T$42"),Table1[[#This Row],[r]],FALSE))</f>
        <v>0</v>
      </c>
      <c r="AE4179" s="72" t="str">
        <f>IF(VLOOKUP(Table1[[#This Row],[sheet]],Prg!$A$7:$J$31,10,FALSE)="","",VLOOKUP(Table1[[#This Row],[sheet]],Prg!$A$7:$J$31,10,FALSE)*1)</f>
        <v/>
      </c>
      <c r="AF4179" s="72">
        <f>VLOOKUP(Table1[[#This Row],[sheet]],Prg!$A$7:$J$31,5,FALSE)</f>
        <v>0</v>
      </c>
      <c r="AG4179" s="72">
        <f>ROW()</f>
        <v>4179</v>
      </c>
    </row>
    <row r="4180" spans="24:33" hidden="1" x14ac:dyDescent="0.3">
      <c r="X4180" s="66">
        <v>24</v>
      </c>
      <c r="Y4180" s="66" t="s">
        <v>489</v>
      </c>
      <c r="Z4180" s="66" t="s">
        <v>14</v>
      </c>
      <c r="AA4180" s="66" t="str">
        <f>IF(OR(VLOOKUP(Table1[[#This Row],[sheet]],Prg!$A$7:$F$31,6,FALSE)=Prg!$O$2,VLOOKUP(Table1[[#This Row],[sheet]],Prg!$A$7:$F$31,6,FALSE)=Prg!$O$3),"Yes","No")</f>
        <v>No</v>
      </c>
      <c r="AB4180" s="66">
        <v>2023</v>
      </c>
      <c r="AC4180" s="72">
        <v>16</v>
      </c>
      <c r="AD4180" s="66">
        <f ca="1">IF(ISERROR(VLOOKUP(Table1[[#This Row],[item]],INDIRECT("'"&amp;Table1[[#This Row],[sheet]]&amp;"'!$A$8:$T$42"),Table1[[#This Row],[r]],FALSE)),"",VLOOKUP(Table1[[#This Row],[item]],INDIRECT("'"&amp;Table1[[#This Row],[sheet]]&amp;"'!$A$8:$T$42"),Table1[[#This Row],[r]],FALSE))</f>
        <v>0</v>
      </c>
      <c r="AE4180" s="72" t="str">
        <f>IF(VLOOKUP(Table1[[#This Row],[sheet]],Prg!$A$7:$J$31,10,FALSE)="","",VLOOKUP(Table1[[#This Row],[sheet]],Prg!$A$7:$J$31,10,FALSE)*1)</f>
        <v/>
      </c>
      <c r="AF4180" s="72">
        <f>VLOOKUP(Table1[[#This Row],[sheet]],Prg!$A$7:$J$31,5,FALSE)</f>
        <v>0</v>
      </c>
      <c r="AG4180" s="72">
        <f>ROW()</f>
        <v>4180</v>
      </c>
    </row>
    <row r="4181" spans="24:33" hidden="1" x14ac:dyDescent="0.3">
      <c r="X4181" s="66">
        <v>24</v>
      </c>
      <c r="Y4181" s="66" t="s">
        <v>490</v>
      </c>
      <c r="Z4181" s="66" t="s">
        <v>464</v>
      </c>
      <c r="AA4181" s="66" t="str">
        <f>IF(OR(VLOOKUP(Table1[[#This Row],[sheet]],Prg!$A$7:$F$31,6,FALSE)=Prg!$O$2,VLOOKUP(Table1[[#This Row],[sheet]],Prg!$A$7:$F$31,6,FALSE)=Prg!$O$3),"Yes","No")</f>
        <v>No</v>
      </c>
      <c r="AB4181" s="66">
        <v>2023</v>
      </c>
      <c r="AC4181" s="72">
        <v>16</v>
      </c>
      <c r="AD4181" s="66">
        <f ca="1">IF(ISERROR(VLOOKUP(Table1[[#This Row],[item]],INDIRECT("'"&amp;Table1[[#This Row],[sheet]]&amp;"'!$A$8:$T$42"),Table1[[#This Row],[r]],FALSE)),"",VLOOKUP(Table1[[#This Row],[item]],INDIRECT("'"&amp;Table1[[#This Row],[sheet]]&amp;"'!$A$8:$T$42"),Table1[[#This Row],[r]],FALSE))</f>
        <v>0</v>
      </c>
      <c r="AE4181" s="72" t="str">
        <f>IF(VLOOKUP(Table1[[#This Row],[sheet]],Prg!$A$7:$J$31,10,FALSE)="","",VLOOKUP(Table1[[#This Row],[sheet]],Prg!$A$7:$J$31,10,FALSE)*1)</f>
        <v/>
      </c>
      <c r="AF4181" s="72">
        <f>VLOOKUP(Table1[[#This Row],[sheet]],Prg!$A$7:$J$31,5,FALSE)</f>
        <v>0</v>
      </c>
      <c r="AG4181" s="72">
        <f>ROW()</f>
        <v>4181</v>
      </c>
    </row>
    <row r="4182" spans="24:33" hidden="1" x14ac:dyDescent="0.3">
      <c r="X4182" s="66">
        <v>24</v>
      </c>
      <c r="Y4182" s="66" t="s">
        <v>491</v>
      </c>
      <c r="Z4182" s="66" t="s">
        <v>15</v>
      </c>
      <c r="AA4182" s="66" t="str">
        <f>IF(OR(VLOOKUP(Table1[[#This Row],[sheet]],Prg!$A$7:$F$31,6,FALSE)=Prg!$O$2,VLOOKUP(Table1[[#This Row],[sheet]],Prg!$A$7:$F$31,6,FALSE)=Prg!$O$3),"Yes","No")</f>
        <v>No</v>
      </c>
      <c r="AB4182" s="66">
        <v>2023</v>
      </c>
      <c r="AC4182" s="72">
        <v>16</v>
      </c>
      <c r="AD4182" s="66">
        <f ca="1">IF(ISERROR(VLOOKUP(Table1[[#This Row],[item]],INDIRECT("'"&amp;Table1[[#This Row],[sheet]]&amp;"'!$A$8:$T$42"),Table1[[#This Row],[r]],FALSE)),"",VLOOKUP(Table1[[#This Row],[item]],INDIRECT("'"&amp;Table1[[#This Row],[sheet]]&amp;"'!$A$8:$T$42"),Table1[[#This Row],[r]],FALSE))</f>
        <v>0</v>
      </c>
      <c r="AE4182" s="72" t="str">
        <f>IF(VLOOKUP(Table1[[#This Row],[sheet]],Prg!$A$7:$J$31,10,FALSE)="","",VLOOKUP(Table1[[#This Row],[sheet]],Prg!$A$7:$J$31,10,FALSE)*1)</f>
        <v/>
      </c>
      <c r="AF4182" s="72">
        <f>VLOOKUP(Table1[[#This Row],[sheet]],Prg!$A$7:$J$31,5,FALSE)</f>
        <v>0</v>
      </c>
      <c r="AG4182" s="72">
        <f>ROW()</f>
        <v>4182</v>
      </c>
    </row>
    <row r="4183" spans="24:33" hidden="1" x14ac:dyDescent="0.3">
      <c r="X4183" s="66">
        <v>24</v>
      </c>
      <c r="Y4183" s="66" t="s">
        <v>492</v>
      </c>
      <c r="Z4183" s="66" t="s">
        <v>16</v>
      </c>
      <c r="AA4183" s="66" t="str">
        <f>IF(OR(VLOOKUP(Table1[[#This Row],[sheet]],Prg!$A$7:$F$31,6,FALSE)=Prg!$O$2,VLOOKUP(Table1[[#This Row],[sheet]],Prg!$A$7:$F$31,6,FALSE)=Prg!$O$3),"Yes","No")</f>
        <v>No</v>
      </c>
      <c r="AB4183" s="66">
        <v>2023</v>
      </c>
      <c r="AC4183" s="72">
        <v>16</v>
      </c>
      <c r="AD4183" s="66">
        <f ca="1">IF(ISERROR(VLOOKUP(Table1[[#This Row],[item]],INDIRECT("'"&amp;Table1[[#This Row],[sheet]]&amp;"'!$A$8:$T$42"),Table1[[#This Row],[r]],FALSE)),"",VLOOKUP(Table1[[#This Row],[item]],INDIRECT("'"&amp;Table1[[#This Row],[sheet]]&amp;"'!$A$8:$T$42"),Table1[[#This Row],[r]],FALSE))</f>
        <v>0</v>
      </c>
      <c r="AE4183" s="72" t="str">
        <f>IF(VLOOKUP(Table1[[#This Row],[sheet]],Prg!$A$7:$J$31,10,FALSE)="","",VLOOKUP(Table1[[#This Row],[sheet]],Prg!$A$7:$J$31,10,FALSE)*1)</f>
        <v/>
      </c>
      <c r="AF4183" s="72">
        <f>VLOOKUP(Table1[[#This Row],[sheet]],Prg!$A$7:$J$31,5,FALSE)</f>
        <v>0</v>
      </c>
      <c r="AG4183" s="72">
        <f>ROW()</f>
        <v>4183</v>
      </c>
    </row>
    <row r="4184" spans="24:33" hidden="1" x14ac:dyDescent="0.3">
      <c r="X4184" s="66">
        <v>24</v>
      </c>
      <c r="Y4184" s="66" t="s">
        <v>493</v>
      </c>
      <c r="Z4184" s="66" t="s">
        <v>17</v>
      </c>
      <c r="AA4184" s="66" t="str">
        <f>IF(OR(VLOOKUP(Table1[[#This Row],[sheet]],Prg!$A$7:$F$31,6,FALSE)=Prg!$O$2,VLOOKUP(Table1[[#This Row],[sheet]],Prg!$A$7:$F$31,6,FALSE)=Prg!$O$3),"Yes","No")</f>
        <v>No</v>
      </c>
      <c r="AB4184" s="66">
        <v>2023</v>
      </c>
      <c r="AC4184" s="72">
        <v>16</v>
      </c>
      <c r="AD4184" s="66">
        <f ca="1">IF(ISERROR(VLOOKUP(Table1[[#This Row],[item]],INDIRECT("'"&amp;Table1[[#This Row],[sheet]]&amp;"'!$A$8:$T$42"),Table1[[#This Row],[r]],FALSE)),"",VLOOKUP(Table1[[#This Row],[item]],INDIRECT("'"&amp;Table1[[#This Row],[sheet]]&amp;"'!$A$8:$T$42"),Table1[[#This Row],[r]],FALSE))</f>
        <v>0</v>
      </c>
      <c r="AE4184" s="72" t="str">
        <f>IF(VLOOKUP(Table1[[#This Row],[sheet]],Prg!$A$7:$J$31,10,FALSE)="","",VLOOKUP(Table1[[#This Row],[sheet]],Prg!$A$7:$J$31,10,FALSE)*1)</f>
        <v/>
      </c>
      <c r="AF4184" s="72">
        <f>VLOOKUP(Table1[[#This Row],[sheet]],Prg!$A$7:$J$31,5,FALSE)</f>
        <v>0</v>
      </c>
      <c r="AG4184" s="72">
        <f>ROW()</f>
        <v>4184</v>
      </c>
    </row>
    <row r="4185" spans="24:33" hidden="1" x14ac:dyDescent="0.3">
      <c r="X4185" s="66">
        <v>24</v>
      </c>
      <c r="Y4185" s="66" t="s">
        <v>494</v>
      </c>
      <c r="Z4185" s="66" t="s">
        <v>465</v>
      </c>
      <c r="AA4185" s="66" t="str">
        <f>IF(OR(VLOOKUP(Table1[[#This Row],[sheet]],Prg!$A$7:$F$31,6,FALSE)=Prg!$O$2,VLOOKUP(Table1[[#This Row],[sheet]],Prg!$A$7:$F$31,6,FALSE)=Prg!$O$3),"Yes","No")</f>
        <v>No</v>
      </c>
      <c r="AB4185" s="66">
        <v>2023</v>
      </c>
      <c r="AC4185" s="72">
        <v>16</v>
      </c>
      <c r="AD4185" s="66">
        <f ca="1">IF(ISERROR(VLOOKUP(Table1[[#This Row],[item]],INDIRECT("'"&amp;Table1[[#This Row],[sheet]]&amp;"'!$A$8:$T$42"),Table1[[#This Row],[r]],FALSE)),"",VLOOKUP(Table1[[#This Row],[item]],INDIRECT("'"&amp;Table1[[#This Row],[sheet]]&amp;"'!$A$8:$T$42"),Table1[[#This Row],[r]],FALSE))</f>
        <v>0</v>
      </c>
      <c r="AE4185" s="72" t="str">
        <f>IF(VLOOKUP(Table1[[#This Row],[sheet]],Prg!$A$7:$J$31,10,FALSE)="","",VLOOKUP(Table1[[#This Row],[sheet]],Prg!$A$7:$J$31,10,FALSE)*1)</f>
        <v/>
      </c>
      <c r="AF4185" s="72">
        <f>VLOOKUP(Table1[[#This Row],[sheet]],Prg!$A$7:$J$31,5,FALSE)</f>
        <v>0</v>
      </c>
      <c r="AG4185" s="72">
        <f>ROW()</f>
        <v>4185</v>
      </c>
    </row>
    <row r="4186" spans="24:33" hidden="1" x14ac:dyDescent="0.3">
      <c r="X4186" s="66">
        <v>24</v>
      </c>
      <c r="Y4186" s="66" t="s">
        <v>495</v>
      </c>
      <c r="Z4186" s="66" t="s">
        <v>18</v>
      </c>
      <c r="AA4186" s="66" t="str">
        <f>IF(OR(VLOOKUP(Table1[[#This Row],[sheet]],Prg!$A$7:$F$31,6,FALSE)=Prg!$O$2,VLOOKUP(Table1[[#This Row],[sheet]],Prg!$A$7:$F$31,6,FALSE)=Prg!$O$3),"Yes","No")</f>
        <v>No</v>
      </c>
      <c r="AB4186" s="66">
        <v>2023</v>
      </c>
      <c r="AC4186" s="72">
        <v>16</v>
      </c>
      <c r="AD4186" s="66">
        <f ca="1">IF(ISERROR(VLOOKUP(Table1[[#This Row],[item]],INDIRECT("'"&amp;Table1[[#This Row],[sheet]]&amp;"'!$A$8:$T$42"),Table1[[#This Row],[r]],FALSE)),"",VLOOKUP(Table1[[#This Row],[item]],INDIRECT("'"&amp;Table1[[#This Row],[sheet]]&amp;"'!$A$8:$T$42"),Table1[[#This Row],[r]],FALSE))</f>
        <v>0</v>
      </c>
      <c r="AE4186" s="72" t="str">
        <f>IF(VLOOKUP(Table1[[#This Row],[sheet]],Prg!$A$7:$J$31,10,FALSE)="","",VLOOKUP(Table1[[#This Row],[sheet]],Prg!$A$7:$J$31,10,FALSE)*1)</f>
        <v/>
      </c>
      <c r="AF4186" s="72">
        <f>VLOOKUP(Table1[[#This Row],[sheet]],Prg!$A$7:$J$31,5,FALSE)</f>
        <v>0</v>
      </c>
      <c r="AG4186" s="72">
        <f>ROW()</f>
        <v>4186</v>
      </c>
    </row>
    <row r="4187" spans="24:33" hidden="1" x14ac:dyDescent="0.3">
      <c r="X4187" s="66">
        <v>24</v>
      </c>
      <c r="Y4187" s="66" t="s">
        <v>496</v>
      </c>
      <c r="Z4187" s="66" t="s">
        <v>19</v>
      </c>
      <c r="AA4187" s="66" t="str">
        <f>IF(OR(VLOOKUP(Table1[[#This Row],[sheet]],Prg!$A$7:$F$31,6,FALSE)=Prg!$O$2,VLOOKUP(Table1[[#This Row],[sheet]],Prg!$A$7:$F$31,6,FALSE)=Prg!$O$3),"Yes","No")</f>
        <v>No</v>
      </c>
      <c r="AB4187" s="66">
        <v>2023</v>
      </c>
      <c r="AC4187" s="72">
        <v>16</v>
      </c>
      <c r="AD4187" s="66">
        <f ca="1">IF(ISERROR(VLOOKUP(Table1[[#This Row],[item]],INDIRECT("'"&amp;Table1[[#This Row],[sheet]]&amp;"'!$A$8:$T$42"),Table1[[#This Row],[r]],FALSE)),"",VLOOKUP(Table1[[#This Row],[item]],INDIRECT("'"&amp;Table1[[#This Row],[sheet]]&amp;"'!$A$8:$T$42"),Table1[[#This Row],[r]],FALSE))</f>
        <v>0</v>
      </c>
      <c r="AE4187" s="72" t="str">
        <f>IF(VLOOKUP(Table1[[#This Row],[sheet]],Prg!$A$7:$J$31,10,FALSE)="","",VLOOKUP(Table1[[#This Row],[sheet]],Prg!$A$7:$J$31,10,FALSE)*1)</f>
        <v/>
      </c>
      <c r="AF4187" s="72">
        <f>VLOOKUP(Table1[[#This Row],[sheet]],Prg!$A$7:$J$31,5,FALSE)</f>
        <v>0</v>
      </c>
      <c r="AG4187" s="72">
        <f>ROW()</f>
        <v>4187</v>
      </c>
    </row>
    <row r="4188" spans="24:33" hidden="1" x14ac:dyDescent="0.3">
      <c r="X4188" s="66">
        <v>24</v>
      </c>
      <c r="Y4188" s="66" t="s">
        <v>497</v>
      </c>
      <c r="Z4188" s="66" t="s">
        <v>20</v>
      </c>
      <c r="AA4188" s="66" t="str">
        <f>IF(OR(VLOOKUP(Table1[[#This Row],[sheet]],Prg!$A$7:$F$31,6,FALSE)=Prg!$O$2,VLOOKUP(Table1[[#This Row],[sheet]],Prg!$A$7:$F$31,6,FALSE)=Prg!$O$3),"Yes","No")</f>
        <v>No</v>
      </c>
      <c r="AB4188" s="66">
        <v>2023</v>
      </c>
      <c r="AC4188" s="72">
        <v>16</v>
      </c>
      <c r="AD4188" s="66">
        <f ca="1">IF(ISERROR(VLOOKUP(Table1[[#This Row],[item]],INDIRECT("'"&amp;Table1[[#This Row],[sheet]]&amp;"'!$A$8:$T$42"),Table1[[#This Row],[r]],FALSE)),"",VLOOKUP(Table1[[#This Row],[item]],INDIRECT("'"&amp;Table1[[#This Row],[sheet]]&amp;"'!$A$8:$T$42"),Table1[[#This Row],[r]],FALSE))</f>
        <v>0</v>
      </c>
      <c r="AE4188" s="72" t="str">
        <f>IF(VLOOKUP(Table1[[#This Row],[sheet]],Prg!$A$7:$J$31,10,FALSE)="","",VLOOKUP(Table1[[#This Row],[sheet]],Prg!$A$7:$J$31,10,FALSE)*1)</f>
        <v/>
      </c>
      <c r="AF4188" s="72">
        <f>VLOOKUP(Table1[[#This Row],[sheet]],Prg!$A$7:$J$31,5,FALSE)</f>
        <v>0</v>
      </c>
      <c r="AG4188" s="72">
        <f>ROW()</f>
        <v>4188</v>
      </c>
    </row>
    <row r="4189" spans="24:33" hidden="1" x14ac:dyDescent="0.3">
      <c r="X4189" s="66">
        <v>24</v>
      </c>
      <c r="Y4189" s="66" t="s">
        <v>498</v>
      </c>
      <c r="Z4189" s="66" t="s">
        <v>466</v>
      </c>
      <c r="AA4189" s="66" t="str">
        <f>IF(OR(VLOOKUP(Table1[[#This Row],[sheet]],Prg!$A$7:$F$31,6,FALSE)=Prg!$O$2,VLOOKUP(Table1[[#This Row],[sheet]],Prg!$A$7:$F$31,6,FALSE)=Prg!$O$3),"Yes","No")</f>
        <v>No</v>
      </c>
      <c r="AB4189" s="66">
        <v>2023</v>
      </c>
      <c r="AC4189" s="72">
        <v>16</v>
      </c>
      <c r="AD4189" s="66">
        <f ca="1">IF(ISERROR(VLOOKUP(Table1[[#This Row],[item]],INDIRECT("'"&amp;Table1[[#This Row],[sheet]]&amp;"'!$A$8:$T$42"),Table1[[#This Row],[r]],FALSE)),"",VLOOKUP(Table1[[#This Row],[item]],INDIRECT("'"&amp;Table1[[#This Row],[sheet]]&amp;"'!$A$8:$T$42"),Table1[[#This Row],[r]],FALSE))</f>
        <v>0</v>
      </c>
      <c r="AE4189" s="72" t="str">
        <f>IF(VLOOKUP(Table1[[#This Row],[sheet]],Prg!$A$7:$J$31,10,FALSE)="","",VLOOKUP(Table1[[#This Row],[sheet]],Prg!$A$7:$J$31,10,FALSE)*1)</f>
        <v/>
      </c>
      <c r="AF4189" s="72">
        <f>VLOOKUP(Table1[[#This Row],[sheet]],Prg!$A$7:$J$31,5,FALSE)</f>
        <v>0</v>
      </c>
      <c r="AG4189" s="72">
        <f>ROW()</f>
        <v>4189</v>
      </c>
    </row>
    <row r="4190" spans="24:33" hidden="1" x14ac:dyDescent="0.3">
      <c r="X4190" s="66">
        <v>24</v>
      </c>
      <c r="Y4190" s="66" t="s">
        <v>499</v>
      </c>
      <c r="Z4190" s="66" t="s">
        <v>21</v>
      </c>
      <c r="AA4190" s="66" t="str">
        <f>IF(OR(VLOOKUP(Table1[[#This Row],[sheet]],Prg!$A$7:$F$31,6,FALSE)=Prg!$O$2,VLOOKUP(Table1[[#This Row],[sheet]],Prg!$A$7:$F$31,6,FALSE)=Prg!$O$3),"Yes","No")</f>
        <v>No</v>
      </c>
      <c r="AB4190" s="66">
        <v>2023</v>
      </c>
      <c r="AC4190" s="72">
        <v>16</v>
      </c>
      <c r="AD4190" s="66">
        <f ca="1">IF(ISERROR(VLOOKUP(Table1[[#This Row],[item]],INDIRECT("'"&amp;Table1[[#This Row],[sheet]]&amp;"'!$A$8:$T$42"),Table1[[#This Row],[r]],FALSE)),"",VLOOKUP(Table1[[#This Row],[item]],INDIRECT("'"&amp;Table1[[#This Row],[sheet]]&amp;"'!$A$8:$T$42"),Table1[[#This Row],[r]],FALSE))</f>
        <v>0</v>
      </c>
      <c r="AE4190" s="72" t="str">
        <f>IF(VLOOKUP(Table1[[#This Row],[sheet]],Prg!$A$7:$J$31,10,FALSE)="","",VLOOKUP(Table1[[#This Row],[sheet]],Prg!$A$7:$J$31,10,FALSE)*1)</f>
        <v/>
      </c>
      <c r="AF4190" s="72">
        <f>VLOOKUP(Table1[[#This Row],[sheet]],Prg!$A$7:$J$31,5,FALSE)</f>
        <v>0</v>
      </c>
      <c r="AG4190" s="72">
        <f>ROW()</f>
        <v>4190</v>
      </c>
    </row>
    <row r="4191" spans="24:33" hidden="1" x14ac:dyDescent="0.3">
      <c r="X4191" s="66">
        <v>24</v>
      </c>
      <c r="Y4191" s="66" t="s">
        <v>500</v>
      </c>
      <c r="Z4191" s="66" t="s">
        <v>22</v>
      </c>
      <c r="AA4191" s="66" t="str">
        <f>IF(OR(VLOOKUP(Table1[[#This Row],[sheet]],Prg!$A$7:$F$31,6,FALSE)=Prg!$O$2,VLOOKUP(Table1[[#This Row],[sheet]],Prg!$A$7:$F$31,6,FALSE)=Prg!$O$3),"Yes","No")</f>
        <v>No</v>
      </c>
      <c r="AB4191" s="66">
        <v>2023</v>
      </c>
      <c r="AC4191" s="72">
        <v>16</v>
      </c>
      <c r="AD4191" s="66">
        <f ca="1">IF(ISERROR(VLOOKUP(Table1[[#This Row],[item]],INDIRECT("'"&amp;Table1[[#This Row],[sheet]]&amp;"'!$A$8:$T$42"),Table1[[#This Row],[r]],FALSE)),"",VLOOKUP(Table1[[#This Row],[item]],INDIRECT("'"&amp;Table1[[#This Row],[sheet]]&amp;"'!$A$8:$T$42"),Table1[[#This Row],[r]],FALSE))</f>
        <v>0</v>
      </c>
      <c r="AE4191" s="72" t="str">
        <f>IF(VLOOKUP(Table1[[#This Row],[sheet]],Prg!$A$7:$J$31,10,FALSE)="","",VLOOKUP(Table1[[#This Row],[sheet]],Prg!$A$7:$J$31,10,FALSE)*1)</f>
        <v/>
      </c>
      <c r="AF4191" s="72">
        <f>VLOOKUP(Table1[[#This Row],[sheet]],Prg!$A$7:$J$31,5,FALSE)</f>
        <v>0</v>
      </c>
      <c r="AG4191" s="72">
        <f>ROW()</f>
        <v>4191</v>
      </c>
    </row>
    <row r="4192" spans="24:33" hidden="1" x14ac:dyDescent="0.3">
      <c r="X4192" s="66">
        <v>24</v>
      </c>
      <c r="Y4192" s="66" t="s">
        <v>501</v>
      </c>
      <c r="Z4192" s="66" t="s">
        <v>23</v>
      </c>
      <c r="AA4192" s="66" t="str">
        <f>IF(OR(VLOOKUP(Table1[[#This Row],[sheet]],Prg!$A$7:$F$31,6,FALSE)=Prg!$O$2,VLOOKUP(Table1[[#This Row],[sheet]],Prg!$A$7:$F$31,6,FALSE)=Prg!$O$3),"Yes","No")</f>
        <v>No</v>
      </c>
      <c r="AB4192" s="66">
        <v>2023</v>
      </c>
      <c r="AC4192" s="72">
        <v>16</v>
      </c>
      <c r="AD4192" s="66">
        <f ca="1">IF(ISERROR(VLOOKUP(Table1[[#This Row],[item]],INDIRECT("'"&amp;Table1[[#This Row],[sheet]]&amp;"'!$A$8:$T$42"),Table1[[#This Row],[r]],FALSE)),"",VLOOKUP(Table1[[#This Row],[item]],INDIRECT("'"&amp;Table1[[#This Row],[sheet]]&amp;"'!$A$8:$T$42"),Table1[[#This Row],[r]],FALSE))</f>
        <v>0</v>
      </c>
      <c r="AE4192" s="72" t="str">
        <f>IF(VLOOKUP(Table1[[#This Row],[sheet]],Prg!$A$7:$J$31,10,FALSE)="","",VLOOKUP(Table1[[#This Row],[sheet]],Prg!$A$7:$J$31,10,FALSE)*1)</f>
        <v/>
      </c>
      <c r="AF4192" s="72">
        <f>VLOOKUP(Table1[[#This Row],[sheet]],Prg!$A$7:$J$31,5,FALSE)</f>
        <v>0</v>
      </c>
      <c r="AG4192" s="72">
        <f>ROW()</f>
        <v>4192</v>
      </c>
    </row>
    <row r="4193" spans="24:33" hidden="1" x14ac:dyDescent="0.3">
      <c r="X4193" s="66">
        <v>24</v>
      </c>
      <c r="Y4193" s="66" t="s">
        <v>502</v>
      </c>
      <c r="Z4193" s="66" t="s">
        <v>467</v>
      </c>
      <c r="AA4193" s="66" t="str">
        <f>IF(OR(VLOOKUP(Table1[[#This Row],[sheet]],Prg!$A$7:$F$31,6,FALSE)=Prg!$O$2,VLOOKUP(Table1[[#This Row],[sheet]],Prg!$A$7:$F$31,6,FALSE)=Prg!$O$3),"Yes","No")</f>
        <v>No</v>
      </c>
      <c r="AB4193" s="66">
        <v>2023</v>
      </c>
      <c r="AC4193" s="72">
        <v>16</v>
      </c>
      <c r="AD4193" s="66">
        <f ca="1">IF(ISERROR(VLOOKUP(Table1[[#This Row],[item]],INDIRECT("'"&amp;Table1[[#This Row],[sheet]]&amp;"'!$A$8:$T$42"),Table1[[#This Row],[r]],FALSE)),"",VLOOKUP(Table1[[#This Row],[item]],INDIRECT("'"&amp;Table1[[#This Row],[sheet]]&amp;"'!$A$8:$T$42"),Table1[[#This Row],[r]],FALSE))</f>
        <v>0</v>
      </c>
      <c r="AE4193" s="72" t="str">
        <f>IF(VLOOKUP(Table1[[#This Row],[sheet]],Prg!$A$7:$J$31,10,FALSE)="","",VLOOKUP(Table1[[#This Row],[sheet]],Prg!$A$7:$J$31,10,FALSE)*1)</f>
        <v/>
      </c>
      <c r="AF4193" s="72">
        <f>VLOOKUP(Table1[[#This Row],[sheet]],Prg!$A$7:$J$31,5,FALSE)</f>
        <v>0</v>
      </c>
      <c r="AG4193" s="72">
        <f>ROW()</f>
        <v>4193</v>
      </c>
    </row>
    <row r="4194" spans="24:33" hidden="1" x14ac:dyDescent="0.3">
      <c r="X4194" s="66">
        <v>24</v>
      </c>
      <c r="Y4194" s="66" t="s">
        <v>473</v>
      </c>
      <c r="Z4194" s="66" t="s">
        <v>1</v>
      </c>
      <c r="AA4194" s="66" t="str">
        <f>IF(OR(VLOOKUP(Table1[[#This Row],[sheet]],Prg!$A$7:$F$31,6,FALSE)=Prg!$O$2,VLOOKUP(Table1[[#This Row],[sheet]],Prg!$A$7:$F$31,6,FALSE)=Prg!$O$3),"Yes","No")</f>
        <v>No</v>
      </c>
      <c r="AB4194" s="66">
        <v>2023</v>
      </c>
      <c r="AC4194" s="72">
        <v>16</v>
      </c>
      <c r="AD4194" s="66">
        <f ca="1">IF(ISERROR(VLOOKUP(Table1[[#This Row],[item]],INDIRECT("'"&amp;Table1[[#This Row],[sheet]]&amp;"'!$A$8:$T$42"),Table1[[#This Row],[r]],FALSE)),"",VLOOKUP(Table1[[#This Row],[item]],INDIRECT("'"&amp;Table1[[#This Row],[sheet]]&amp;"'!$A$8:$T$42"),Table1[[#This Row],[r]],FALSE))</f>
        <v>0</v>
      </c>
      <c r="AE4194" s="72" t="str">
        <f>IF(VLOOKUP(Table1[[#This Row],[sheet]],Prg!$A$7:$J$31,10,FALSE)="","",VLOOKUP(Table1[[#This Row],[sheet]],Prg!$A$7:$J$31,10,FALSE)*1)</f>
        <v/>
      </c>
      <c r="AF4194" s="72">
        <f>VLOOKUP(Table1[[#This Row],[sheet]],Prg!$A$7:$J$31,5,FALSE)</f>
        <v>0</v>
      </c>
      <c r="AG4194" s="72">
        <f>ROW()</f>
        <v>4194</v>
      </c>
    </row>
    <row r="4195" spans="24:33" hidden="1" x14ac:dyDescent="0.3">
      <c r="X4195" s="66">
        <v>24</v>
      </c>
      <c r="Y4195" s="66" t="s">
        <v>474</v>
      </c>
      <c r="Z4195" s="66" t="s">
        <v>24</v>
      </c>
      <c r="AA4195" s="66" t="str">
        <f>IF(OR(VLOOKUP(Table1[[#This Row],[sheet]],Prg!$A$7:$F$31,6,FALSE)=Prg!$O$2,VLOOKUP(Table1[[#This Row],[sheet]],Prg!$A$7:$F$31,6,FALSE)=Prg!$O$3),"Yes","No")</f>
        <v>No</v>
      </c>
      <c r="AB4195" s="66">
        <v>2023</v>
      </c>
      <c r="AC4195" s="72">
        <v>16</v>
      </c>
      <c r="AD4195" s="66">
        <f ca="1">IF(ISERROR(VLOOKUP(Table1[[#This Row],[item]],INDIRECT("'"&amp;Table1[[#This Row],[sheet]]&amp;"'!$A$8:$T$42"),Table1[[#This Row],[r]],FALSE)),"",VLOOKUP(Table1[[#This Row],[item]],INDIRECT("'"&amp;Table1[[#This Row],[sheet]]&amp;"'!$A$8:$T$42"),Table1[[#This Row],[r]],FALSE))</f>
        <v>0</v>
      </c>
      <c r="AE4195" s="72" t="str">
        <f>IF(VLOOKUP(Table1[[#This Row],[sheet]],Prg!$A$7:$J$31,10,FALSE)="","",VLOOKUP(Table1[[#This Row],[sheet]],Prg!$A$7:$J$31,10,FALSE)*1)</f>
        <v/>
      </c>
      <c r="AF4195" s="72">
        <f>VLOOKUP(Table1[[#This Row],[sheet]],Prg!$A$7:$J$31,5,FALSE)</f>
        <v>0</v>
      </c>
      <c r="AG4195" s="72">
        <f>ROW()</f>
        <v>4195</v>
      </c>
    </row>
    <row r="4196" spans="24:33" hidden="1" x14ac:dyDescent="0.3">
      <c r="X4196" s="66">
        <v>24</v>
      </c>
      <c r="Y4196" s="66" t="s">
        <v>477</v>
      </c>
      <c r="Z4196" s="66" t="s">
        <v>25</v>
      </c>
      <c r="AA4196" s="66" t="str">
        <f>IF(OR(VLOOKUP(Table1[[#This Row],[sheet]],Prg!$A$7:$F$31,6,FALSE)=Prg!$O$2,VLOOKUP(Table1[[#This Row],[sheet]],Prg!$A$7:$F$31,6,FALSE)=Prg!$O$3),"Yes","No")</f>
        <v>No</v>
      </c>
      <c r="AB4196" s="66">
        <v>2023</v>
      </c>
      <c r="AC4196" s="72">
        <v>16</v>
      </c>
      <c r="AD4196" s="66">
        <f ca="1">IF(ISERROR(VLOOKUP(Table1[[#This Row],[item]],INDIRECT("'"&amp;Table1[[#This Row],[sheet]]&amp;"'!$A$8:$T$42"),Table1[[#This Row],[r]],FALSE)),"",VLOOKUP(Table1[[#This Row],[item]],INDIRECT("'"&amp;Table1[[#This Row],[sheet]]&amp;"'!$A$8:$T$42"),Table1[[#This Row],[r]],FALSE))</f>
        <v>0</v>
      </c>
      <c r="AE4196" s="72" t="str">
        <f>IF(VLOOKUP(Table1[[#This Row],[sheet]],Prg!$A$7:$J$31,10,FALSE)="","",VLOOKUP(Table1[[#This Row],[sheet]],Prg!$A$7:$J$31,10,FALSE)*1)</f>
        <v/>
      </c>
      <c r="AF4196" s="72">
        <f>VLOOKUP(Table1[[#This Row],[sheet]],Prg!$A$7:$J$31,5,FALSE)</f>
        <v>0</v>
      </c>
      <c r="AG4196" s="72">
        <f>ROW()</f>
        <v>4196</v>
      </c>
    </row>
    <row r="4197" spans="24:33" hidden="1" x14ac:dyDescent="0.3">
      <c r="X4197" s="66">
        <v>24</v>
      </c>
      <c r="Y4197" s="66" t="s">
        <v>478</v>
      </c>
      <c r="Z4197" s="66" t="s">
        <v>26</v>
      </c>
      <c r="AA4197" s="66" t="str">
        <f>IF(OR(VLOOKUP(Table1[[#This Row],[sheet]],Prg!$A$7:$F$31,6,FALSE)=Prg!$O$2,VLOOKUP(Table1[[#This Row],[sheet]],Prg!$A$7:$F$31,6,FALSE)=Prg!$O$3),"Yes","No")</f>
        <v>No</v>
      </c>
      <c r="AB4197" s="66">
        <v>2023</v>
      </c>
      <c r="AC4197" s="72">
        <v>16</v>
      </c>
      <c r="AD4197" s="66">
        <f ca="1">IF(ISERROR(VLOOKUP(Table1[[#This Row],[item]],INDIRECT("'"&amp;Table1[[#This Row],[sheet]]&amp;"'!$A$8:$T$42"),Table1[[#This Row],[r]],FALSE)),"",VLOOKUP(Table1[[#This Row],[item]],INDIRECT("'"&amp;Table1[[#This Row],[sheet]]&amp;"'!$A$8:$T$42"),Table1[[#This Row],[r]],FALSE))</f>
        <v>0</v>
      </c>
      <c r="AE4197" s="72" t="str">
        <f>IF(VLOOKUP(Table1[[#This Row],[sheet]],Prg!$A$7:$J$31,10,FALSE)="","",VLOOKUP(Table1[[#This Row],[sheet]],Prg!$A$7:$J$31,10,FALSE)*1)</f>
        <v/>
      </c>
      <c r="AF4197" s="72">
        <f>VLOOKUP(Table1[[#This Row],[sheet]],Prg!$A$7:$J$31,5,FALSE)</f>
        <v>0</v>
      </c>
      <c r="AG4197" s="72">
        <f>ROW()</f>
        <v>4197</v>
      </c>
    </row>
    <row r="4198" spans="24:33" hidden="1" x14ac:dyDescent="0.3">
      <c r="X4198" s="66">
        <v>24</v>
      </c>
      <c r="Y4198" s="66" t="s">
        <v>479</v>
      </c>
      <c r="Z4198" s="66" t="s">
        <v>27</v>
      </c>
      <c r="AA4198" s="66" t="str">
        <f>IF(OR(VLOOKUP(Table1[[#This Row],[sheet]],Prg!$A$7:$F$31,6,FALSE)=Prg!$O$2,VLOOKUP(Table1[[#This Row],[sheet]],Prg!$A$7:$F$31,6,FALSE)=Prg!$O$3),"Yes","No")</f>
        <v>No</v>
      </c>
      <c r="AB4198" s="66">
        <v>2023</v>
      </c>
      <c r="AC4198" s="72">
        <v>16</v>
      </c>
      <c r="AD4198" s="66">
        <f ca="1">IF(ISERROR(VLOOKUP(Table1[[#This Row],[item]],INDIRECT("'"&amp;Table1[[#This Row],[sheet]]&amp;"'!$A$8:$T$42"),Table1[[#This Row],[r]],FALSE)),"",VLOOKUP(Table1[[#This Row],[item]],INDIRECT("'"&amp;Table1[[#This Row],[sheet]]&amp;"'!$A$8:$T$42"),Table1[[#This Row],[r]],FALSE))</f>
        <v>0</v>
      </c>
      <c r="AE4198" s="72" t="str">
        <f>IF(VLOOKUP(Table1[[#This Row],[sheet]],Prg!$A$7:$J$31,10,FALSE)="","",VLOOKUP(Table1[[#This Row],[sheet]],Prg!$A$7:$J$31,10,FALSE)*1)</f>
        <v/>
      </c>
      <c r="AF4198" s="72">
        <f>VLOOKUP(Table1[[#This Row],[sheet]],Prg!$A$7:$J$31,5,FALSE)</f>
        <v>0</v>
      </c>
      <c r="AG4198" s="72">
        <f>ROW()</f>
        <v>4198</v>
      </c>
    </row>
    <row r="4199" spans="24:33" hidden="1" x14ac:dyDescent="0.3">
      <c r="X4199" s="66">
        <v>24</v>
      </c>
      <c r="Y4199" s="66" t="s">
        <v>475</v>
      </c>
      <c r="Z4199" s="66" t="s">
        <v>28</v>
      </c>
      <c r="AA4199" s="66" t="str">
        <f>IF(OR(VLOOKUP(Table1[[#This Row],[sheet]],Prg!$A$7:$F$31,6,FALSE)=Prg!$O$2,VLOOKUP(Table1[[#This Row],[sheet]],Prg!$A$7:$F$31,6,FALSE)=Prg!$O$3),"Yes","No")</f>
        <v>No</v>
      </c>
      <c r="AB4199" s="66">
        <v>2023</v>
      </c>
      <c r="AC4199" s="72">
        <v>16</v>
      </c>
      <c r="AD4199" s="66">
        <f ca="1">IF(ISERROR(VLOOKUP(Table1[[#This Row],[item]],INDIRECT("'"&amp;Table1[[#This Row],[sheet]]&amp;"'!$A$8:$T$42"),Table1[[#This Row],[r]],FALSE)),"",VLOOKUP(Table1[[#This Row],[item]],INDIRECT("'"&amp;Table1[[#This Row],[sheet]]&amp;"'!$A$8:$T$42"),Table1[[#This Row],[r]],FALSE))</f>
        <v>0</v>
      </c>
      <c r="AE4199" s="72" t="str">
        <f>IF(VLOOKUP(Table1[[#This Row],[sheet]],Prg!$A$7:$J$31,10,FALSE)="","",VLOOKUP(Table1[[#This Row],[sheet]],Prg!$A$7:$J$31,10,FALSE)*1)</f>
        <v/>
      </c>
      <c r="AF4199" s="72">
        <f>VLOOKUP(Table1[[#This Row],[sheet]],Prg!$A$7:$J$31,5,FALSE)</f>
        <v>0</v>
      </c>
      <c r="AG4199" s="72">
        <f>ROW()</f>
        <v>4199</v>
      </c>
    </row>
    <row r="4200" spans="24:33" hidden="1" x14ac:dyDescent="0.3">
      <c r="X4200" s="66">
        <v>24</v>
      </c>
      <c r="Y4200" s="66" t="s">
        <v>480</v>
      </c>
      <c r="Z4200" s="66" t="s">
        <v>29</v>
      </c>
      <c r="AA4200" s="66" t="str">
        <f>IF(OR(VLOOKUP(Table1[[#This Row],[sheet]],Prg!$A$7:$F$31,6,FALSE)=Prg!$O$2,VLOOKUP(Table1[[#This Row],[sheet]],Prg!$A$7:$F$31,6,FALSE)=Prg!$O$3),"Yes","No")</f>
        <v>No</v>
      </c>
      <c r="AB4200" s="66">
        <v>2023</v>
      </c>
      <c r="AC4200" s="72">
        <v>16</v>
      </c>
      <c r="AD4200" s="66">
        <f ca="1">IF(ISERROR(VLOOKUP(Table1[[#This Row],[item]],INDIRECT("'"&amp;Table1[[#This Row],[sheet]]&amp;"'!$A$8:$T$42"),Table1[[#This Row],[r]],FALSE)),"",VLOOKUP(Table1[[#This Row],[item]],INDIRECT("'"&amp;Table1[[#This Row],[sheet]]&amp;"'!$A$8:$T$42"),Table1[[#This Row],[r]],FALSE))</f>
        <v>0</v>
      </c>
      <c r="AE4200" s="72" t="str">
        <f>IF(VLOOKUP(Table1[[#This Row],[sheet]],Prg!$A$7:$J$31,10,FALSE)="","",VLOOKUP(Table1[[#This Row],[sheet]],Prg!$A$7:$J$31,10,FALSE)*1)</f>
        <v/>
      </c>
      <c r="AF4200" s="72">
        <f>VLOOKUP(Table1[[#This Row],[sheet]],Prg!$A$7:$J$31,5,FALSE)</f>
        <v>0</v>
      </c>
      <c r="AG4200" s="72">
        <f>ROW()</f>
        <v>4200</v>
      </c>
    </row>
    <row r="4201" spans="24:33" hidden="1" x14ac:dyDescent="0.3">
      <c r="X4201" s="66">
        <v>24</v>
      </c>
      <c r="Y4201" s="66" t="s">
        <v>481</v>
      </c>
      <c r="Z4201" s="66" t="s">
        <v>30</v>
      </c>
      <c r="AA4201" s="66" t="str">
        <f>IF(OR(VLOOKUP(Table1[[#This Row],[sheet]],Prg!$A$7:$F$31,6,FALSE)=Prg!$O$2,VLOOKUP(Table1[[#This Row],[sheet]],Prg!$A$7:$F$31,6,FALSE)=Prg!$O$3),"Yes","No")</f>
        <v>No</v>
      </c>
      <c r="AB4201" s="66">
        <v>2023</v>
      </c>
      <c r="AC4201" s="72">
        <v>16</v>
      </c>
      <c r="AD4201" s="66">
        <f ca="1">IF(ISERROR(VLOOKUP(Table1[[#This Row],[item]],INDIRECT("'"&amp;Table1[[#This Row],[sheet]]&amp;"'!$A$8:$T$42"),Table1[[#This Row],[r]],FALSE)),"",VLOOKUP(Table1[[#This Row],[item]],INDIRECT("'"&amp;Table1[[#This Row],[sheet]]&amp;"'!$A$8:$T$42"),Table1[[#This Row],[r]],FALSE))</f>
        <v>0</v>
      </c>
      <c r="AE4201" s="72" t="str">
        <f>IF(VLOOKUP(Table1[[#This Row],[sheet]],Prg!$A$7:$J$31,10,FALSE)="","",VLOOKUP(Table1[[#This Row],[sheet]],Prg!$A$7:$J$31,10,FALSE)*1)</f>
        <v/>
      </c>
      <c r="AF4201" s="72">
        <f>VLOOKUP(Table1[[#This Row],[sheet]],Prg!$A$7:$J$31,5,FALSE)</f>
        <v>0</v>
      </c>
      <c r="AG4201" s="72">
        <f>ROW()</f>
        <v>4201</v>
      </c>
    </row>
    <row r="4202" spans="24:33" hidden="1" x14ac:dyDescent="0.3">
      <c r="X4202" s="66">
        <v>24</v>
      </c>
      <c r="Y4202" s="66" t="s">
        <v>482</v>
      </c>
      <c r="Z4202" s="66" t="s">
        <v>27</v>
      </c>
      <c r="AA4202" s="66" t="str">
        <f>IF(OR(VLOOKUP(Table1[[#This Row],[sheet]],Prg!$A$7:$F$31,6,FALSE)=Prg!$O$2,VLOOKUP(Table1[[#This Row],[sheet]],Prg!$A$7:$F$31,6,FALSE)=Prg!$O$3),"Yes","No")</f>
        <v>No</v>
      </c>
      <c r="AB4202" s="66">
        <v>2023</v>
      </c>
      <c r="AC4202" s="72">
        <v>16</v>
      </c>
      <c r="AD4202" s="66">
        <f ca="1">IF(ISERROR(VLOOKUP(Table1[[#This Row],[item]],INDIRECT("'"&amp;Table1[[#This Row],[sheet]]&amp;"'!$A$8:$T$42"),Table1[[#This Row],[r]],FALSE)),"",VLOOKUP(Table1[[#This Row],[item]],INDIRECT("'"&amp;Table1[[#This Row],[sheet]]&amp;"'!$A$8:$T$42"),Table1[[#This Row],[r]],FALSE))</f>
        <v>0</v>
      </c>
      <c r="AE4202" s="72" t="str">
        <f>IF(VLOOKUP(Table1[[#This Row],[sheet]],Prg!$A$7:$J$31,10,FALSE)="","",VLOOKUP(Table1[[#This Row],[sheet]],Prg!$A$7:$J$31,10,FALSE)*1)</f>
        <v/>
      </c>
      <c r="AF4202" s="72">
        <f>VLOOKUP(Table1[[#This Row],[sheet]],Prg!$A$7:$J$31,5,FALSE)</f>
        <v>0</v>
      </c>
      <c r="AG4202" s="72">
        <f>ROW()</f>
        <v>4202</v>
      </c>
    </row>
    <row r="4203" spans="24:33" hidden="1" x14ac:dyDescent="0.3">
      <c r="X4203" s="66">
        <v>24</v>
      </c>
      <c r="Y4203" s="66" t="s">
        <v>476</v>
      </c>
      <c r="Z4203" s="66" t="s">
        <v>469</v>
      </c>
      <c r="AA4203" s="66" t="str">
        <f>IF(OR(VLOOKUP(Table1[[#This Row],[sheet]],Prg!$A$7:$F$31,6,FALSE)=Prg!$O$2,VLOOKUP(Table1[[#This Row],[sheet]],Prg!$A$7:$F$31,6,FALSE)=Prg!$O$3),"Yes","No")</f>
        <v>No</v>
      </c>
      <c r="AB4203" s="66">
        <v>2023</v>
      </c>
      <c r="AC4203" s="72">
        <v>16</v>
      </c>
      <c r="AD4203" s="66">
        <f ca="1">IF(ISERROR(VLOOKUP(Table1[[#This Row],[item]],INDIRECT("'"&amp;Table1[[#This Row],[sheet]]&amp;"'!$A$8:$T$42"),Table1[[#This Row],[r]],FALSE)),"",VLOOKUP(Table1[[#This Row],[item]],INDIRECT("'"&amp;Table1[[#This Row],[sheet]]&amp;"'!$A$8:$T$42"),Table1[[#This Row],[r]],FALSE))</f>
        <v>0</v>
      </c>
      <c r="AE4203" s="72" t="str">
        <f>IF(VLOOKUP(Table1[[#This Row],[sheet]],Prg!$A$7:$J$31,10,FALSE)="","",VLOOKUP(Table1[[#This Row],[sheet]],Prg!$A$7:$J$31,10,FALSE)*1)</f>
        <v/>
      </c>
      <c r="AF4203" s="72">
        <f>VLOOKUP(Table1[[#This Row],[sheet]],Prg!$A$7:$J$31,5,FALSE)</f>
        <v>0</v>
      </c>
      <c r="AG4203" s="72">
        <f>ROW()</f>
        <v>4203</v>
      </c>
    </row>
    <row r="4204" spans="24:33" hidden="1" x14ac:dyDescent="0.3">
      <c r="X4204" s="66">
        <v>24</v>
      </c>
      <c r="Y4204" s="66" t="s">
        <v>483</v>
      </c>
      <c r="Z4204" s="66" t="s">
        <v>470</v>
      </c>
      <c r="AA4204" s="66" t="str">
        <f>IF(OR(VLOOKUP(Table1[[#This Row],[sheet]],Prg!$A$7:$F$31,6,FALSE)=Prg!$O$2,VLOOKUP(Table1[[#This Row],[sheet]],Prg!$A$7:$F$31,6,FALSE)=Prg!$O$3),"Yes","No")</f>
        <v>No</v>
      </c>
      <c r="AB4204" s="66">
        <v>2023</v>
      </c>
      <c r="AC4204" s="72">
        <v>16</v>
      </c>
      <c r="AD4204" s="66">
        <f ca="1">IF(ISERROR(VLOOKUP(Table1[[#This Row],[item]],INDIRECT("'"&amp;Table1[[#This Row],[sheet]]&amp;"'!$A$8:$T$42"),Table1[[#This Row],[r]],FALSE)),"",VLOOKUP(Table1[[#This Row],[item]],INDIRECT("'"&amp;Table1[[#This Row],[sheet]]&amp;"'!$A$8:$T$42"),Table1[[#This Row],[r]],FALSE))</f>
        <v>0</v>
      </c>
      <c r="AE4204" s="72" t="str">
        <f>IF(VLOOKUP(Table1[[#This Row],[sheet]],Prg!$A$7:$J$31,10,FALSE)="","",VLOOKUP(Table1[[#This Row],[sheet]],Prg!$A$7:$J$31,10,FALSE)*1)</f>
        <v/>
      </c>
      <c r="AF4204" s="72">
        <f>VLOOKUP(Table1[[#This Row],[sheet]],Prg!$A$7:$J$31,5,FALSE)</f>
        <v>0</v>
      </c>
      <c r="AG4204" s="72">
        <f>ROW()</f>
        <v>4204</v>
      </c>
    </row>
    <row r="4205" spans="24:33" hidden="1" x14ac:dyDescent="0.3">
      <c r="X4205" s="66">
        <v>24</v>
      </c>
      <c r="Y4205" s="66" t="s">
        <v>484</v>
      </c>
      <c r="Z4205" s="66" t="s">
        <v>471</v>
      </c>
      <c r="AA4205" s="66" t="str">
        <f>IF(OR(VLOOKUP(Table1[[#This Row],[sheet]],Prg!$A$7:$F$31,6,FALSE)=Prg!$O$2,VLOOKUP(Table1[[#This Row],[sheet]],Prg!$A$7:$F$31,6,FALSE)=Prg!$O$3),"Yes","No")</f>
        <v>No</v>
      </c>
      <c r="AB4205" s="66">
        <v>2023</v>
      </c>
      <c r="AC4205" s="72">
        <v>16</v>
      </c>
      <c r="AD4205" s="66">
        <f ca="1">IF(ISERROR(VLOOKUP(Table1[[#This Row],[item]],INDIRECT("'"&amp;Table1[[#This Row],[sheet]]&amp;"'!$A$8:$T$42"),Table1[[#This Row],[r]],FALSE)),"",VLOOKUP(Table1[[#This Row],[item]],INDIRECT("'"&amp;Table1[[#This Row],[sheet]]&amp;"'!$A$8:$T$42"),Table1[[#This Row],[r]],FALSE))</f>
        <v>0</v>
      </c>
      <c r="AE4205" s="72" t="str">
        <f>IF(VLOOKUP(Table1[[#This Row],[sheet]],Prg!$A$7:$J$31,10,FALSE)="","",VLOOKUP(Table1[[#This Row],[sheet]],Prg!$A$7:$J$31,10,FALSE)*1)</f>
        <v/>
      </c>
      <c r="AF4205" s="72">
        <f>VLOOKUP(Table1[[#This Row],[sheet]],Prg!$A$7:$J$31,5,FALSE)</f>
        <v>0</v>
      </c>
      <c r="AG4205" s="72">
        <f>ROW()</f>
        <v>4205</v>
      </c>
    </row>
    <row r="4206" spans="24:33" hidden="1" x14ac:dyDescent="0.3">
      <c r="X4206" s="66">
        <v>24</v>
      </c>
      <c r="Y4206" s="66" t="s">
        <v>485</v>
      </c>
      <c r="Z4206" s="66" t="s">
        <v>472</v>
      </c>
      <c r="AA4206" s="66" t="str">
        <f>IF(OR(VLOOKUP(Table1[[#This Row],[sheet]],Prg!$A$7:$F$31,6,FALSE)=Prg!$O$2,VLOOKUP(Table1[[#This Row],[sheet]],Prg!$A$7:$F$31,6,FALSE)=Prg!$O$3),"Yes","No")</f>
        <v>No</v>
      </c>
      <c r="AB4206" s="66">
        <v>2023</v>
      </c>
      <c r="AC4206" s="72">
        <v>16</v>
      </c>
      <c r="AD4206" s="66">
        <f ca="1">IF(ISERROR(VLOOKUP(Table1[[#This Row],[item]],INDIRECT("'"&amp;Table1[[#This Row],[sheet]]&amp;"'!$A$8:$T$42"),Table1[[#This Row],[r]],FALSE)),"",VLOOKUP(Table1[[#This Row],[item]],INDIRECT("'"&amp;Table1[[#This Row],[sheet]]&amp;"'!$A$8:$T$42"),Table1[[#This Row],[r]],FALSE))</f>
        <v>0</v>
      </c>
      <c r="AE4206" s="72" t="str">
        <f>IF(VLOOKUP(Table1[[#This Row],[sheet]],Prg!$A$7:$J$31,10,FALSE)="","",VLOOKUP(Table1[[#This Row],[sheet]],Prg!$A$7:$J$31,10,FALSE)*1)</f>
        <v/>
      </c>
      <c r="AF4206" s="72">
        <f>VLOOKUP(Table1[[#This Row],[sheet]],Prg!$A$7:$J$31,5,FALSE)</f>
        <v>0</v>
      </c>
      <c r="AG4206" s="72">
        <f>ROW()</f>
        <v>4206</v>
      </c>
    </row>
    <row r="4207" spans="24:33" hidden="1" x14ac:dyDescent="0.3">
      <c r="X4207" s="66">
        <v>24</v>
      </c>
      <c r="Y4207" s="66" t="s">
        <v>486</v>
      </c>
      <c r="Z4207" s="66" t="s">
        <v>31</v>
      </c>
      <c r="AA4207" s="66" t="str">
        <f>IF(OR(VLOOKUP(Table1[[#This Row],[sheet]],Prg!$A$7:$F$31,6,FALSE)=Prg!$O$2,VLOOKUP(Table1[[#This Row],[sheet]],Prg!$A$7:$F$31,6,FALSE)=Prg!$O$3),"Yes","No")</f>
        <v>No</v>
      </c>
      <c r="AB4207" s="66">
        <v>2023</v>
      </c>
      <c r="AC4207" s="72">
        <v>16</v>
      </c>
      <c r="AD4207" s="66">
        <f ca="1">IF(ISERROR(VLOOKUP(Table1[[#This Row],[item]],INDIRECT("'"&amp;Table1[[#This Row],[sheet]]&amp;"'!$A$8:$T$42"),Table1[[#This Row],[r]],FALSE)),"",VLOOKUP(Table1[[#This Row],[item]],INDIRECT("'"&amp;Table1[[#This Row],[sheet]]&amp;"'!$A$8:$T$42"),Table1[[#This Row],[r]],FALSE))</f>
        <v>0</v>
      </c>
      <c r="AE4207" s="72" t="str">
        <f>IF(VLOOKUP(Table1[[#This Row],[sheet]],Prg!$A$7:$J$31,10,FALSE)="","",VLOOKUP(Table1[[#This Row],[sheet]],Prg!$A$7:$J$31,10,FALSE)*1)</f>
        <v/>
      </c>
      <c r="AF4207" s="72">
        <f>VLOOKUP(Table1[[#This Row],[sheet]],Prg!$A$7:$J$31,5,FALSE)</f>
        <v>0</v>
      </c>
      <c r="AG4207" s="72">
        <f>ROW()</f>
        <v>4207</v>
      </c>
    </row>
    <row r="4208" spans="24:33" hidden="1" x14ac:dyDescent="0.3">
      <c r="X4208" s="66">
        <v>24</v>
      </c>
      <c r="Y4208" s="70" t="s">
        <v>487</v>
      </c>
      <c r="Z4208" s="70" t="s">
        <v>12</v>
      </c>
      <c r="AA4208" s="70" t="str">
        <f>IF(OR(VLOOKUP(Table1[[#This Row],[sheet]],Prg!$A$7:$F$31,6,FALSE)=Prg!$O$2,VLOOKUP(Table1[[#This Row],[sheet]],Prg!$A$7:$F$31,6,FALSE)=Prg!$O$3),"Yes","No")</f>
        <v>No</v>
      </c>
      <c r="AB4208" s="70">
        <v>2024</v>
      </c>
      <c r="AC4208" s="72">
        <v>17</v>
      </c>
      <c r="AD4208" s="66">
        <f ca="1">IF(ISERROR(VLOOKUP(Table1[[#This Row],[item]],INDIRECT("'"&amp;Table1[[#This Row],[sheet]]&amp;"'!$A$8:$T$42"),Table1[[#This Row],[r]],FALSE)),"",VLOOKUP(Table1[[#This Row],[item]],INDIRECT("'"&amp;Table1[[#This Row],[sheet]]&amp;"'!$A$8:$T$42"),Table1[[#This Row],[r]],FALSE))</f>
        <v>0</v>
      </c>
      <c r="AE4208" s="72" t="str">
        <f>IF(VLOOKUP(Table1[[#This Row],[sheet]],Prg!$A$7:$J$31,10,FALSE)="","",VLOOKUP(Table1[[#This Row],[sheet]],Prg!$A$7:$J$31,10,FALSE)*1)</f>
        <v/>
      </c>
      <c r="AF4208" s="72">
        <f>VLOOKUP(Table1[[#This Row],[sheet]],Prg!$A$7:$J$31,5,FALSE)</f>
        <v>0</v>
      </c>
      <c r="AG4208" s="72">
        <f>ROW()</f>
        <v>4208</v>
      </c>
    </row>
    <row r="4209" spans="24:33" hidden="1" x14ac:dyDescent="0.3">
      <c r="X4209" s="66">
        <v>24</v>
      </c>
      <c r="Y4209" s="66" t="s">
        <v>488</v>
      </c>
      <c r="Z4209" s="66" t="s">
        <v>13</v>
      </c>
      <c r="AA4209" s="66" t="str">
        <f>IF(OR(VLOOKUP(Table1[[#This Row],[sheet]],Prg!$A$7:$F$31,6,FALSE)=Prg!$O$2,VLOOKUP(Table1[[#This Row],[sheet]],Prg!$A$7:$F$31,6,FALSE)=Prg!$O$3),"Yes","No")</f>
        <v>No</v>
      </c>
      <c r="AB4209" s="66">
        <v>2024</v>
      </c>
      <c r="AC4209" s="72">
        <v>17</v>
      </c>
      <c r="AD4209" s="66">
        <f ca="1">IF(ISERROR(VLOOKUP(Table1[[#This Row],[item]],INDIRECT("'"&amp;Table1[[#This Row],[sheet]]&amp;"'!$A$8:$T$42"),Table1[[#This Row],[r]],FALSE)),"",VLOOKUP(Table1[[#This Row],[item]],INDIRECT("'"&amp;Table1[[#This Row],[sheet]]&amp;"'!$A$8:$T$42"),Table1[[#This Row],[r]],FALSE))</f>
        <v>0</v>
      </c>
      <c r="AE4209" s="72" t="str">
        <f>IF(VLOOKUP(Table1[[#This Row],[sheet]],Prg!$A$7:$J$31,10,FALSE)="","",VLOOKUP(Table1[[#This Row],[sheet]],Prg!$A$7:$J$31,10,FALSE)*1)</f>
        <v/>
      </c>
      <c r="AF4209" s="72">
        <f>VLOOKUP(Table1[[#This Row],[sheet]],Prg!$A$7:$J$31,5,FALSE)</f>
        <v>0</v>
      </c>
      <c r="AG4209" s="72">
        <f>ROW()</f>
        <v>4209</v>
      </c>
    </row>
    <row r="4210" spans="24:33" hidden="1" x14ac:dyDescent="0.3">
      <c r="X4210" s="66">
        <v>24</v>
      </c>
      <c r="Y4210" s="66" t="s">
        <v>489</v>
      </c>
      <c r="Z4210" s="66" t="s">
        <v>14</v>
      </c>
      <c r="AA4210" s="66" t="str">
        <f>IF(OR(VLOOKUP(Table1[[#This Row],[sheet]],Prg!$A$7:$F$31,6,FALSE)=Prg!$O$2,VLOOKUP(Table1[[#This Row],[sheet]],Prg!$A$7:$F$31,6,FALSE)=Prg!$O$3),"Yes","No")</f>
        <v>No</v>
      </c>
      <c r="AB4210" s="66">
        <v>2024</v>
      </c>
      <c r="AC4210" s="72">
        <v>17</v>
      </c>
      <c r="AD4210" s="66">
        <f ca="1">IF(ISERROR(VLOOKUP(Table1[[#This Row],[item]],INDIRECT("'"&amp;Table1[[#This Row],[sheet]]&amp;"'!$A$8:$T$42"),Table1[[#This Row],[r]],FALSE)),"",VLOOKUP(Table1[[#This Row],[item]],INDIRECT("'"&amp;Table1[[#This Row],[sheet]]&amp;"'!$A$8:$T$42"),Table1[[#This Row],[r]],FALSE))</f>
        <v>0</v>
      </c>
      <c r="AE4210" s="72" t="str">
        <f>IF(VLOOKUP(Table1[[#This Row],[sheet]],Prg!$A$7:$J$31,10,FALSE)="","",VLOOKUP(Table1[[#This Row],[sheet]],Prg!$A$7:$J$31,10,FALSE)*1)</f>
        <v/>
      </c>
      <c r="AF4210" s="72">
        <f>VLOOKUP(Table1[[#This Row],[sheet]],Prg!$A$7:$J$31,5,FALSE)</f>
        <v>0</v>
      </c>
      <c r="AG4210" s="72">
        <f>ROW()</f>
        <v>4210</v>
      </c>
    </row>
    <row r="4211" spans="24:33" hidden="1" x14ac:dyDescent="0.3">
      <c r="X4211" s="66">
        <v>24</v>
      </c>
      <c r="Y4211" s="66" t="s">
        <v>490</v>
      </c>
      <c r="Z4211" s="66" t="s">
        <v>464</v>
      </c>
      <c r="AA4211" s="66" t="str">
        <f>IF(OR(VLOOKUP(Table1[[#This Row],[sheet]],Prg!$A$7:$F$31,6,FALSE)=Prg!$O$2,VLOOKUP(Table1[[#This Row],[sheet]],Prg!$A$7:$F$31,6,FALSE)=Prg!$O$3),"Yes","No")</f>
        <v>No</v>
      </c>
      <c r="AB4211" s="66">
        <v>2024</v>
      </c>
      <c r="AC4211" s="72">
        <v>17</v>
      </c>
      <c r="AD4211" s="66">
        <f ca="1">IF(ISERROR(VLOOKUP(Table1[[#This Row],[item]],INDIRECT("'"&amp;Table1[[#This Row],[sheet]]&amp;"'!$A$8:$T$42"),Table1[[#This Row],[r]],FALSE)),"",VLOOKUP(Table1[[#This Row],[item]],INDIRECT("'"&amp;Table1[[#This Row],[sheet]]&amp;"'!$A$8:$T$42"),Table1[[#This Row],[r]],FALSE))</f>
        <v>0</v>
      </c>
      <c r="AE4211" s="72" t="str">
        <f>IF(VLOOKUP(Table1[[#This Row],[sheet]],Prg!$A$7:$J$31,10,FALSE)="","",VLOOKUP(Table1[[#This Row],[sheet]],Prg!$A$7:$J$31,10,FALSE)*1)</f>
        <v/>
      </c>
      <c r="AF4211" s="72">
        <f>VLOOKUP(Table1[[#This Row],[sheet]],Prg!$A$7:$J$31,5,FALSE)</f>
        <v>0</v>
      </c>
      <c r="AG4211" s="72">
        <f>ROW()</f>
        <v>4211</v>
      </c>
    </row>
    <row r="4212" spans="24:33" hidden="1" x14ac:dyDescent="0.3">
      <c r="X4212" s="66">
        <v>24</v>
      </c>
      <c r="Y4212" s="66" t="s">
        <v>491</v>
      </c>
      <c r="Z4212" s="66" t="s">
        <v>15</v>
      </c>
      <c r="AA4212" s="66" t="str">
        <f>IF(OR(VLOOKUP(Table1[[#This Row],[sheet]],Prg!$A$7:$F$31,6,FALSE)=Prg!$O$2,VLOOKUP(Table1[[#This Row],[sheet]],Prg!$A$7:$F$31,6,FALSE)=Prg!$O$3),"Yes","No")</f>
        <v>No</v>
      </c>
      <c r="AB4212" s="66">
        <v>2024</v>
      </c>
      <c r="AC4212" s="72">
        <v>17</v>
      </c>
      <c r="AD4212" s="66">
        <f ca="1">IF(ISERROR(VLOOKUP(Table1[[#This Row],[item]],INDIRECT("'"&amp;Table1[[#This Row],[sheet]]&amp;"'!$A$8:$T$42"),Table1[[#This Row],[r]],FALSE)),"",VLOOKUP(Table1[[#This Row],[item]],INDIRECT("'"&amp;Table1[[#This Row],[sheet]]&amp;"'!$A$8:$T$42"),Table1[[#This Row],[r]],FALSE))</f>
        <v>0</v>
      </c>
      <c r="AE4212" s="72" t="str">
        <f>IF(VLOOKUP(Table1[[#This Row],[sheet]],Prg!$A$7:$J$31,10,FALSE)="","",VLOOKUP(Table1[[#This Row],[sheet]],Prg!$A$7:$J$31,10,FALSE)*1)</f>
        <v/>
      </c>
      <c r="AF4212" s="72">
        <f>VLOOKUP(Table1[[#This Row],[sheet]],Prg!$A$7:$J$31,5,FALSE)</f>
        <v>0</v>
      </c>
      <c r="AG4212" s="72">
        <f>ROW()</f>
        <v>4212</v>
      </c>
    </row>
    <row r="4213" spans="24:33" hidden="1" x14ac:dyDescent="0.3">
      <c r="X4213" s="66">
        <v>24</v>
      </c>
      <c r="Y4213" s="66" t="s">
        <v>492</v>
      </c>
      <c r="Z4213" s="66" t="s">
        <v>16</v>
      </c>
      <c r="AA4213" s="66" t="str">
        <f>IF(OR(VLOOKUP(Table1[[#This Row],[sheet]],Prg!$A$7:$F$31,6,FALSE)=Prg!$O$2,VLOOKUP(Table1[[#This Row],[sheet]],Prg!$A$7:$F$31,6,FALSE)=Prg!$O$3),"Yes","No")</f>
        <v>No</v>
      </c>
      <c r="AB4213" s="66">
        <v>2024</v>
      </c>
      <c r="AC4213" s="72">
        <v>17</v>
      </c>
      <c r="AD4213" s="66">
        <f ca="1">IF(ISERROR(VLOOKUP(Table1[[#This Row],[item]],INDIRECT("'"&amp;Table1[[#This Row],[sheet]]&amp;"'!$A$8:$T$42"),Table1[[#This Row],[r]],FALSE)),"",VLOOKUP(Table1[[#This Row],[item]],INDIRECT("'"&amp;Table1[[#This Row],[sheet]]&amp;"'!$A$8:$T$42"),Table1[[#This Row],[r]],FALSE))</f>
        <v>0</v>
      </c>
      <c r="AE4213" s="72" t="str">
        <f>IF(VLOOKUP(Table1[[#This Row],[sheet]],Prg!$A$7:$J$31,10,FALSE)="","",VLOOKUP(Table1[[#This Row],[sheet]],Prg!$A$7:$J$31,10,FALSE)*1)</f>
        <v/>
      </c>
      <c r="AF4213" s="72">
        <f>VLOOKUP(Table1[[#This Row],[sheet]],Prg!$A$7:$J$31,5,FALSE)</f>
        <v>0</v>
      </c>
      <c r="AG4213" s="72">
        <f>ROW()</f>
        <v>4213</v>
      </c>
    </row>
    <row r="4214" spans="24:33" hidden="1" x14ac:dyDescent="0.3">
      <c r="X4214" s="66">
        <v>24</v>
      </c>
      <c r="Y4214" s="66" t="s">
        <v>493</v>
      </c>
      <c r="Z4214" s="66" t="s">
        <v>17</v>
      </c>
      <c r="AA4214" s="66" t="str">
        <f>IF(OR(VLOOKUP(Table1[[#This Row],[sheet]],Prg!$A$7:$F$31,6,FALSE)=Prg!$O$2,VLOOKUP(Table1[[#This Row],[sheet]],Prg!$A$7:$F$31,6,FALSE)=Prg!$O$3),"Yes","No")</f>
        <v>No</v>
      </c>
      <c r="AB4214" s="66">
        <v>2024</v>
      </c>
      <c r="AC4214" s="72">
        <v>17</v>
      </c>
      <c r="AD4214" s="66">
        <f ca="1">IF(ISERROR(VLOOKUP(Table1[[#This Row],[item]],INDIRECT("'"&amp;Table1[[#This Row],[sheet]]&amp;"'!$A$8:$T$42"),Table1[[#This Row],[r]],FALSE)),"",VLOOKUP(Table1[[#This Row],[item]],INDIRECT("'"&amp;Table1[[#This Row],[sheet]]&amp;"'!$A$8:$T$42"),Table1[[#This Row],[r]],FALSE))</f>
        <v>0</v>
      </c>
      <c r="AE4214" s="72" t="str">
        <f>IF(VLOOKUP(Table1[[#This Row],[sheet]],Prg!$A$7:$J$31,10,FALSE)="","",VLOOKUP(Table1[[#This Row],[sheet]],Prg!$A$7:$J$31,10,FALSE)*1)</f>
        <v/>
      </c>
      <c r="AF4214" s="72">
        <f>VLOOKUP(Table1[[#This Row],[sheet]],Prg!$A$7:$J$31,5,FALSE)</f>
        <v>0</v>
      </c>
      <c r="AG4214" s="72">
        <f>ROW()</f>
        <v>4214</v>
      </c>
    </row>
    <row r="4215" spans="24:33" hidden="1" x14ac:dyDescent="0.3">
      <c r="X4215" s="66">
        <v>24</v>
      </c>
      <c r="Y4215" s="66" t="s">
        <v>494</v>
      </c>
      <c r="Z4215" s="66" t="s">
        <v>465</v>
      </c>
      <c r="AA4215" s="66" t="str">
        <f>IF(OR(VLOOKUP(Table1[[#This Row],[sheet]],Prg!$A$7:$F$31,6,FALSE)=Prg!$O$2,VLOOKUP(Table1[[#This Row],[sheet]],Prg!$A$7:$F$31,6,FALSE)=Prg!$O$3),"Yes","No")</f>
        <v>No</v>
      </c>
      <c r="AB4215" s="66">
        <v>2024</v>
      </c>
      <c r="AC4215" s="72">
        <v>17</v>
      </c>
      <c r="AD4215" s="66">
        <f ca="1">IF(ISERROR(VLOOKUP(Table1[[#This Row],[item]],INDIRECT("'"&amp;Table1[[#This Row],[sheet]]&amp;"'!$A$8:$T$42"),Table1[[#This Row],[r]],FALSE)),"",VLOOKUP(Table1[[#This Row],[item]],INDIRECT("'"&amp;Table1[[#This Row],[sheet]]&amp;"'!$A$8:$T$42"),Table1[[#This Row],[r]],FALSE))</f>
        <v>0</v>
      </c>
      <c r="AE4215" s="72" t="str">
        <f>IF(VLOOKUP(Table1[[#This Row],[sheet]],Prg!$A$7:$J$31,10,FALSE)="","",VLOOKUP(Table1[[#This Row],[sheet]],Prg!$A$7:$J$31,10,FALSE)*1)</f>
        <v/>
      </c>
      <c r="AF4215" s="72">
        <f>VLOOKUP(Table1[[#This Row],[sheet]],Prg!$A$7:$J$31,5,FALSE)</f>
        <v>0</v>
      </c>
      <c r="AG4215" s="72">
        <f>ROW()</f>
        <v>4215</v>
      </c>
    </row>
    <row r="4216" spans="24:33" hidden="1" x14ac:dyDescent="0.3">
      <c r="X4216" s="66">
        <v>24</v>
      </c>
      <c r="Y4216" s="66" t="s">
        <v>495</v>
      </c>
      <c r="Z4216" s="66" t="s">
        <v>18</v>
      </c>
      <c r="AA4216" s="66" t="str">
        <f>IF(OR(VLOOKUP(Table1[[#This Row],[sheet]],Prg!$A$7:$F$31,6,FALSE)=Prg!$O$2,VLOOKUP(Table1[[#This Row],[sheet]],Prg!$A$7:$F$31,6,FALSE)=Prg!$O$3),"Yes","No")</f>
        <v>No</v>
      </c>
      <c r="AB4216" s="66">
        <v>2024</v>
      </c>
      <c r="AC4216" s="72">
        <v>17</v>
      </c>
      <c r="AD4216" s="66">
        <f ca="1">IF(ISERROR(VLOOKUP(Table1[[#This Row],[item]],INDIRECT("'"&amp;Table1[[#This Row],[sheet]]&amp;"'!$A$8:$T$42"),Table1[[#This Row],[r]],FALSE)),"",VLOOKUP(Table1[[#This Row],[item]],INDIRECT("'"&amp;Table1[[#This Row],[sheet]]&amp;"'!$A$8:$T$42"),Table1[[#This Row],[r]],FALSE))</f>
        <v>0</v>
      </c>
      <c r="AE4216" s="72" t="str">
        <f>IF(VLOOKUP(Table1[[#This Row],[sheet]],Prg!$A$7:$J$31,10,FALSE)="","",VLOOKUP(Table1[[#This Row],[sheet]],Prg!$A$7:$J$31,10,FALSE)*1)</f>
        <v/>
      </c>
      <c r="AF4216" s="72">
        <f>VLOOKUP(Table1[[#This Row],[sheet]],Prg!$A$7:$J$31,5,FALSE)</f>
        <v>0</v>
      </c>
      <c r="AG4216" s="72">
        <f>ROW()</f>
        <v>4216</v>
      </c>
    </row>
    <row r="4217" spans="24:33" hidden="1" x14ac:dyDescent="0.3">
      <c r="X4217" s="66">
        <v>24</v>
      </c>
      <c r="Y4217" s="66" t="s">
        <v>496</v>
      </c>
      <c r="Z4217" s="66" t="s">
        <v>19</v>
      </c>
      <c r="AA4217" s="66" t="str">
        <f>IF(OR(VLOOKUP(Table1[[#This Row],[sheet]],Prg!$A$7:$F$31,6,FALSE)=Prg!$O$2,VLOOKUP(Table1[[#This Row],[sheet]],Prg!$A$7:$F$31,6,FALSE)=Prg!$O$3),"Yes","No")</f>
        <v>No</v>
      </c>
      <c r="AB4217" s="66">
        <v>2024</v>
      </c>
      <c r="AC4217" s="72">
        <v>17</v>
      </c>
      <c r="AD4217" s="66">
        <f ca="1">IF(ISERROR(VLOOKUP(Table1[[#This Row],[item]],INDIRECT("'"&amp;Table1[[#This Row],[sheet]]&amp;"'!$A$8:$T$42"),Table1[[#This Row],[r]],FALSE)),"",VLOOKUP(Table1[[#This Row],[item]],INDIRECT("'"&amp;Table1[[#This Row],[sheet]]&amp;"'!$A$8:$T$42"),Table1[[#This Row],[r]],FALSE))</f>
        <v>0</v>
      </c>
      <c r="AE4217" s="72" t="str">
        <f>IF(VLOOKUP(Table1[[#This Row],[sheet]],Prg!$A$7:$J$31,10,FALSE)="","",VLOOKUP(Table1[[#This Row],[sheet]],Prg!$A$7:$J$31,10,FALSE)*1)</f>
        <v/>
      </c>
      <c r="AF4217" s="72">
        <f>VLOOKUP(Table1[[#This Row],[sheet]],Prg!$A$7:$J$31,5,FALSE)</f>
        <v>0</v>
      </c>
      <c r="AG4217" s="72">
        <f>ROW()</f>
        <v>4217</v>
      </c>
    </row>
    <row r="4218" spans="24:33" hidden="1" x14ac:dyDescent="0.3">
      <c r="X4218" s="66">
        <v>24</v>
      </c>
      <c r="Y4218" s="66" t="s">
        <v>497</v>
      </c>
      <c r="Z4218" s="66" t="s">
        <v>20</v>
      </c>
      <c r="AA4218" s="66" t="str">
        <f>IF(OR(VLOOKUP(Table1[[#This Row],[sheet]],Prg!$A$7:$F$31,6,FALSE)=Prg!$O$2,VLOOKUP(Table1[[#This Row],[sheet]],Prg!$A$7:$F$31,6,FALSE)=Prg!$O$3),"Yes","No")</f>
        <v>No</v>
      </c>
      <c r="AB4218" s="66">
        <v>2024</v>
      </c>
      <c r="AC4218" s="72">
        <v>17</v>
      </c>
      <c r="AD4218" s="66">
        <f ca="1">IF(ISERROR(VLOOKUP(Table1[[#This Row],[item]],INDIRECT("'"&amp;Table1[[#This Row],[sheet]]&amp;"'!$A$8:$T$42"),Table1[[#This Row],[r]],FALSE)),"",VLOOKUP(Table1[[#This Row],[item]],INDIRECT("'"&amp;Table1[[#This Row],[sheet]]&amp;"'!$A$8:$T$42"),Table1[[#This Row],[r]],FALSE))</f>
        <v>0</v>
      </c>
      <c r="AE4218" s="72" t="str">
        <f>IF(VLOOKUP(Table1[[#This Row],[sheet]],Prg!$A$7:$J$31,10,FALSE)="","",VLOOKUP(Table1[[#This Row],[sheet]],Prg!$A$7:$J$31,10,FALSE)*1)</f>
        <v/>
      </c>
      <c r="AF4218" s="72">
        <f>VLOOKUP(Table1[[#This Row],[sheet]],Prg!$A$7:$J$31,5,FALSE)</f>
        <v>0</v>
      </c>
      <c r="AG4218" s="72">
        <f>ROW()</f>
        <v>4218</v>
      </c>
    </row>
    <row r="4219" spans="24:33" hidden="1" x14ac:dyDescent="0.3">
      <c r="X4219" s="66">
        <v>24</v>
      </c>
      <c r="Y4219" s="66" t="s">
        <v>498</v>
      </c>
      <c r="Z4219" s="66" t="s">
        <v>466</v>
      </c>
      <c r="AA4219" s="66" t="str">
        <f>IF(OR(VLOOKUP(Table1[[#This Row],[sheet]],Prg!$A$7:$F$31,6,FALSE)=Prg!$O$2,VLOOKUP(Table1[[#This Row],[sheet]],Prg!$A$7:$F$31,6,FALSE)=Prg!$O$3),"Yes","No")</f>
        <v>No</v>
      </c>
      <c r="AB4219" s="66">
        <v>2024</v>
      </c>
      <c r="AC4219" s="72">
        <v>17</v>
      </c>
      <c r="AD4219" s="66">
        <f ca="1">IF(ISERROR(VLOOKUP(Table1[[#This Row],[item]],INDIRECT("'"&amp;Table1[[#This Row],[sheet]]&amp;"'!$A$8:$T$42"),Table1[[#This Row],[r]],FALSE)),"",VLOOKUP(Table1[[#This Row],[item]],INDIRECT("'"&amp;Table1[[#This Row],[sheet]]&amp;"'!$A$8:$T$42"),Table1[[#This Row],[r]],FALSE))</f>
        <v>0</v>
      </c>
      <c r="AE4219" s="72" t="str">
        <f>IF(VLOOKUP(Table1[[#This Row],[sheet]],Prg!$A$7:$J$31,10,FALSE)="","",VLOOKUP(Table1[[#This Row],[sheet]],Prg!$A$7:$J$31,10,FALSE)*1)</f>
        <v/>
      </c>
      <c r="AF4219" s="72">
        <f>VLOOKUP(Table1[[#This Row],[sheet]],Prg!$A$7:$J$31,5,FALSE)</f>
        <v>0</v>
      </c>
      <c r="AG4219" s="72">
        <f>ROW()</f>
        <v>4219</v>
      </c>
    </row>
    <row r="4220" spans="24:33" hidden="1" x14ac:dyDescent="0.3">
      <c r="X4220" s="66">
        <v>24</v>
      </c>
      <c r="Y4220" s="66" t="s">
        <v>499</v>
      </c>
      <c r="Z4220" s="66" t="s">
        <v>21</v>
      </c>
      <c r="AA4220" s="66" t="str">
        <f>IF(OR(VLOOKUP(Table1[[#This Row],[sheet]],Prg!$A$7:$F$31,6,FALSE)=Prg!$O$2,VLOOKUP(Table1[[#This Row],[sheet]],Prg!$A$7:$F$31,6,FALSE)=Prg!$O$3),"Yes","No")</f>
        <v>No</v>
      </c>
      <c r="AB4220" s="66">
        <v>2024</v>
      </c>
      <c r="AC4220" s="72">
        <v>17</v>
      </c>
      <c r="AD4220" s="66">
        <f ca="1">IF(ISERROR(VLOOKUP(Table1[[#This Row],[item]],INDIRECT("'"&amp;Table1[[#This Row],[sheet]]&amp;"'!$A$8:$T$42"),Table1[[#This Row],[r]],FALSE)),"",VLOOKUP(Table1[[#This Row],[item]],INDIRECT("'"&amp;Table1[[#This Row],[sheet]]&amp;"'!$A$8:$T$42"),Table1[[#This Row],[r]],FALSE))</f>
        <v>0</v>
      </c>
      <c r="AE4220" s="72" t="str">
        <f>IF(VLOOKUP(Table1[[#This Row],[sheet]],Prg!$A$7:$J$31,10,FALSE)="","",VLOOKUP(Table1[[#This Row],[sheet]],Prg!$A$7:$J$31,10,FALSE)*1)</f>
        <v/>
      </c>
      <c r="AF4220" s="72">
        <f>VLOOKUP(Table1[[#This Row],[sheet]],Prg!$A$7:$J$31,5,FALSE)</f>
        <v>0</v>
      </c>
      <c r="AG4220" s="72">
        <f>ROW()</f>
        <v>4220</v>
      </c>
    </row>
    <row r="4221" spans="24:33" hidden="1" x14ac:dyDescent="0.3">
      <c r="X4221" s="66">
        <v>24</v>
      </c>
      <c r="Y4221" s="66" t="s">
        <v>500</v>
      </c>
      <c r="Z4221" s="66" t="s">
        <v>22</v>
      </c>
      <c r="AA4221" s="66" t="str">
        <f>IF(OR(VLOOKUP(Table1[[#This Row],[sheet]],Prg!$A$7:$F$31,6,FALSE)=Prg!$O$2,VLOOKUP(Table1[[#This Row],[sheet]],Prg!$A$7:$F$31,6,FALSE)=Prg!$O$3),"Yes","No")</f>
        <v>No</v>
      </c>
      <c r="AB4221" s="66">
        <v>2024</v>
      </c>
      <c r="AC4221" s="72">
        <v>17</v>
      </c>
      <c r="AD4221" s="66">
        <f ca="1">IF(ISERROR(VLOOKUP(Table1[[#This Row],[item]],INDIRECT("'"&amp;Table1[[#This Row],[sheet]]&amp;"'!$A$8:$T$42"),Table1[[#This Row],[r]],FALSE)),"",VLOOKUP(Table1[[#This Row],[item]],INDIRECT("'"&amp;Table1[[#This Row],[sheet]]&amp;"'!$A$8:$T$42"),Table1[[#This Row],[r]],FALSE))</f>
        <v>0</v>
      </c>
      <c r="AE4221" s="72" t="str">
        <f>IF(VLOOKUP(Table1[[#This Row],[sheet]],Prg!$A$7:$J$31,10,FALSE)="","",VLOOKUP(Table1[[#This Row],[sheet]],Prg!$A$7:$J$31,10,FALSE)*1)</f>
        <v/>
      </c>
      <c r="AF4221" s="72">
        <f>VLOOKUP(Table1[[#This Row],[sheet]],Prg!$A$7:$J$31,5,FALSE)</f>
        <v>0</v>
      </c>
      <c r="AG4221" s="72">
        <f>ROW()</f>
        <v>4221</v>
      </c>
    </row>
    <row r="4222" spans="24:33" hidden="1" x14ac:dyDescent="0.3">
      <c r="X4222" s="66">
        <v>24</v>
      </c>
      <c r="Y4222" s="66" t="s">
        <v>501</v>
      </c>
      <c r="Z4222" s="66" t="s">
        <v>23</v>
      </c>
      <c r="AA4222" s="66" t="str">
        <f>IF(OR(VLOOKUP(Table1[[#This Row],[sheet]],Prg!$A$7:$F$31,6,FALSE)=Prg!$O$2,VLOOKUP(Table1[[#This Row],[sheet]],Prg!$A$7:$F$31,6,FALSE)=Prg!$O$3),"Yes","No")</f>
        <v>No</v>
      </c>
      <c r="AB4222" s="66">
        <v>2024</v>
      </c>
      <c r="AC4222" s="72">
        <v>17</v>
      </c>
      <c r="AD4222" s="66">
        <f ca="1">IF(ISERROR(VLOOKUP(Table1[[#This Row],[item]],INDIRECT("'"&amp;Table1[[#This Row],[sheet]]&amp;"'!$A$8:$T$42"),Table1[[#This Row],[r]],FALSE)),"",VLOOKUP(Table1[[#This Row],[item]],INDIRECT("'"&amp;Table1[[#This Row],[sheet]]&amp;"'!$A$8:$T$42"),Table1[[#This Row],[r]],FALSE))</f>
        <v>0</v>
      </c>
      <c r="AE4222" s="72" t="str">
        <f>IF(VLOOKUP(Table1[[#This Row],[sheet]],Prg!$A$7:$J$31,10,FALSE)="","",VLOOKUP(Table1[[#This Row],[sheet]],Prg!$A$7:$J$31,10,FALSE)*1)</f>
        <v/>
      </c>
      <c r="AF4222" s="72">
        <f>VLOOKUP(Table1[[#This Row],[sheet]],Prg!$A$7:$J$31,5,FALSE)</f>
        <v>0</v>
      </c>
      <c r="AG4222" s="72">
        <f>ROW()</f>
        <v>4222</v>
      </c>
    </row>
    <row r="4223" spans="24:33" hidden="1" x14ac:dyDescent="0.3">
      <c r="X4223" s="66">
        <v>24</v>
      </c>
      <c r="Y4223" s="66" t="s">
        <v>502</v>
      </c>
      <c r="Z4223" s="66" t="s">
        <v>467</v>
      </c>
      <c r="AA4223" s="66" t="str">
        <f>IF(OR(VLOOKUP(Table1[[#This Row],[sheet]],Prg!$A$7:$F$31,6,FALSE)=Prg!$O$2,VLOOKUP(Table1[[#This Row],[sheet]],Prg!$A$7:$F$31,6,FALSE)=Prg!$O$3),"Yes","No")</f>
        <v>No</v>
      </c>
      <c r="AB4223" s="66">
        <v>2024</v>
      </c>
      <c r="AC4223" s="72">
        <v>17</v>
      </c>
      <c r="AD4223" s="66">
        <f ca="1">IF(ISERROR(VLOOKUP(Table1[[#This Row],[item]],INDIRECT("'"&amp;Table1[[#This Row],[sheet]]&amp;"'!$A$8:$T$42"),Table1[[#This Row],[r]],FALSE)),"",VLOOKUP(Table1[[#This Row],[item]],INDIRECT("'"&amp;Table1[[#This Row],[sheet]]&amp;"'!$A$8:$T$42"),Table1[[#This Row],[r]],FALSE))</f>
        <v>0</v>
      </c>
      <c r="AE4223" s="72" t="str">
        <f>IF(VLOOKUP(Table1[[#This Row],[sheet]],Prg!$A$7:$J$31,10,FALSE)="","",VLOOKUP(Table1[[#This Row],[sheet]],Prg!$A$7:$J$31,10,FALSE)*1)</f>
        <v/>
      </c>
      <c r="AF4223" s="72">
        <f>VLOOKUP(Table1[[#This Row],[sheet]],Prg!$A$7:$J$31,5,FALSE)</f>
        <v>0</v>
      </c>
      <c r="AG4223" s="72">
        <f>ROW()</f>
        <v>4223</v>
      </c>
    </row>
    <row r="4224" spans="24:33" hidden="1" x14ac:dyDescent="0.3">
      <c r="X4224" s="66">
        <v>24</v>
      </c>
      <c r="Y4224" s="66" t="s">
        <v>473</v>
      </c>
      <c r="Z4224" s="66" t="s">
        <v>1</v>
      </c>
      <c r="AA4224" s="66" t="str">
        <f>IF(OR(VLOOKUP(Table1[[#This Row],[sheet]],Prg!$A$7:$F$31,6,FALSE)=Prg!$O$2,VLOOKUP(Table1[[#This Row],[sheet]],Prg!$A$7:$F$31,6,FALSE)=Prg!$O$3),"Yes","No")</f>
        <v>No</v>
      </c>
      <c r="AB4224" s="66">
        <v>2024</v>
      </c>
      <c r="AC4224" s="72">
        <v>17</v>
      </c>
      <c r="AD4224" s="66">
        <f ca="1">IF(ISERROR(VLOOKUP(Table1[[#This Row],[item]],INDIRECT("'"&amp;Table1[[#This Row],[sheet]]&amp;"'!$A$8:$T$42"),Table1[[#This Row],[r]],FALSE)),"",VLOOKUP(Table1[[#This Row],[item]],INDIRECT("'"&amp;Table1[[#This Row],[sheet]]&amp;"'!$A$8:$T$42"),Table1[[#This Row],[r]],FALSE))</f>
        <v>0</v>
      </c>
      <c r="AE4224" s="72" t="str">
        <f>IF(VLOOKUP(Table1[[#This Row],[sheet]],Prg!$A$7:$J$31,10,FALSE)="","",VLOOKUP(Table1[[#This Row],[sheet]],Prg!$A$7:$J$31,10,FALSE)*1)</f>
        <v/>
      </c>
      <c r="AF4224" s="72">
        <f>VLOOKUP(Table1[[#This Row],[sheet]],Prg!$A$7:$J$31,5,FALSE)</f>
        <v>0</v>
      </c>
      <c r="AG4224" s="72">
        <f>ROW()</f>
        <v>4224</v>
      </c>
    </row>
    <row r="4225" spans="24:33" hidden="1" x14ac:dyDescent="0.3">
      <c r="X4225" s="66">
        <v>24</v>
      </c>
      <c r="Y4225" s="66" t="s">
        <v>474</v>
      </c>
      <c r="Z4225" s="66" t="s">
        <v>24</v>
      </c>
      <c r="AA4225" s="66" t="str">
        <f>IF(OR(VLOOKUP(Table1[[#This Row],[sheet]],Prg!$A$7:$F$31,6,FALSE)=Prg!$O$2,VLOOKUP(Table1[[#This Row],[sheet]],Prg!$A$7:$F$31,6,FALSE)=Prg!$O$3),"Yes","No")</f>
        <v>No</v>
      </c>
      <c r="AB4225" s="66">
        <v>2024</v>
      </c>
      <c r="AC4225" s="72">
        <v>17</v>
      </c>
      <c r="AD4225" s="66">
        <f ca="1">IF(ISERROR(VLOOKUP(Table1[[#This Row],[item]],INDIRECT("'"&amp;Table1[[#This Row],[sheet]]&amp;"'!$A$8:$T$42"),Table1[[#This Row],[r]],FALSE)),"",VLOOKUP(Table1[[#This Row],[item]],INDIRECT("'"&amp;Table1[[#This Row],[sheet]]&amp;"'!$A$8:$T$42"),Table1[[#This Row],[r]],FALSE))</f>
        <v>0</v>
      </c>
      <c r="AE4225" s="72" t="str">
        <f>IF(VLOOKUP(Table1[[#This Row],[sheet]],Prg!$A$7:$J$31,10,FALSE)="","",VLOOKUP(Table1[[#This Row],[sheet]],Prg!$A$7:$J$31,10,FALSE)*1)</f>
        <v/>
      </c>
      <c r="AF4225" s="72">
        <f>VLOOKUP(Table1[[#This Row],[sheet]],Prg!$A$7:$J$31,5,FALSE)</f>
        <v>0</v>
      </c>
      <c r="AG4225" s="72">
        <f>ROW()</f>
        <v>4225</v>
      </c>
    </row>
    <row r="4226" spans="24:33" hidden="1" x14ac:dyDescent="0.3">
      <c r="X4226" s="66">
        <v>24</v>
      </c>
      <c r="Y4226" s="66" t="s">
        <v>477</v>
      </c>
      <c r="Z4226" s="66" t="s">
        <v>25</v>
      </c>
      <c r="AA4226" s="66" t="str">
        <f>IF(OR(VLOOKUP(Table1[[#This Row],[sheet]],Prg!$A$7:$F$31,6,FALSE)=Prg!$O$2,VLOOKUP(Table1[[#This Row],[sheet]],Prg!$A$7:$F$31,6,FALSE)=Prg!$O$3),"Yes","No")</f>
        <v>No</v>
      </c>
      <c r="AB4226" s="66">
        <v>2024</v>
      </c>
      <c r="AC4226" s="72">
        <v>17</v>
      </c>
      <c r="AD4226" s="66">
        <f ca="1">IF(ISERROR(VLOOKUP(Table1[[#This Row],[item]],INDIRECT("'"&amp;Table1[[#This Row],[sheet]]&amp;"'!$A$8:$T$42"),Table1[[#This Row],[r]],FALSE)),"",VLOOKUP(Table1[[#This Row],[item]],INDIRECT("'"&amp;Table1[[#This Row],[sheet]]&amp;"'!$A$8:$T$42"),Table1[[#This Row],[r]],FALSE))</f>
        <v>0</v>
      </c>
      <c r="AE4226" s="72" t="str">
        <f>IF(VLOOKUP(Table1[[#This Row],[sheet]],Prg!$A$7:$J$31,10,FALSE)="","",VLOOKUP(Table1[[#This Row],[sheet]],Prg!$A$7:$J$31,10,FALSE)*1)</f>
        <v/>
      </c>
      <c r="AF4226" s="72">
        <f>VLOOKUP(Table1[[#This Row],[sheet]],Prg!$A$7:$J$31,5,FALSE)</f>
        <v>0</v>
      </c>
      <c r="AG4226" s="72">
        <f>ROW()</f>
        <v>4226</v>
      </c>
    </row>
    <row r="4227" spans="24:33" hidden="1" x14ac:dyDescent="0.3">
      <c r="X4227" s="66">
        <v>24</v>
      </c>
      <c r="Y4227" s="66" t="s">
        <v>478</v>
      </c>
      <c r="Z4227" s="66" t="s">
        <v>26</v>
      </c>
      <c r="AA4227" s="66" t="str">
        <f>IF(OR(VLOOKUP(Table1[[#This Row],[sheet]],Prg!$A$7:$F$31,6,FALSE)=Prg!$O$2,VLOOKUP(Table1[[#This Row],[sheet]],Prg!$A$7:$F$31,6,FALSE)=Prg!$O$3),"Yes","No")</f>
        <v>No</v>
      </c>
      <c r="AB4227" s="66">
        <v>2024</v>
      </c>
      <c r="AC4227" s="72">
        <v>17</v>
      </c>
      <c r="AD4227" s="66">
        <f ca="1">IF(ISERROR(VLOOKUP(Table1[[#This Row],[item]],INDIRECT("'"&amp;Table1[[#This Row],[sheet]]&amp;"'!$A$8:$T$42"),Table1[[#This Row],[r]],FALSE)),"",VLOOKUP(Table1[[#This Row],[item]],INDIRECT("'"&amp;Table1[[#This Row],[sheet]]&amp;"'!$A$8:$T$42"),Table1[[#This Row],[r]],FALSE))</f>
        <v>0</v>
      </c>
      <c r="AE4227" s="72" t="str">
        <f>IF(VLOOKUP(Table1[[#This Row],[sheet]],Prg!$A$7:$J$31,10,FALSE)="","",VLOOKUP(Table1[[#This Row],[sheet]],Prg!$A$7:$J$31,10,FALSE)*1)</f>
        <v/>
      </c>
      <c r="AF4227" s="72">
        <f>VLOOKUP(Table1[[#This Row],[sheet]],Prg!$A$7:$J$31,5,FALSE)</f>
        <v>0</v>
      </c>
      <c r="AG4227" s="72">
        <f>ROW()</f>
        <v>4227</v>
      </c>
    </row>
    <row r="4228" spans="24:33" hidden="1" x14ac:dyDescent="0.3">
      <c r="X4228" s="66">
        <v>24</v>
      </c>
      <c r="Y4228" s="66" t="s">
        <v>479</v>
      </c>
      <c r="Z4228" s="66" t="s">
        <v>27</v>
      </c>
      <c r="AA4228" s="66" t="str">
        <f>IF(OR(VLOOKUP(Table1[[#This Row],[sheet]],Prg!$A$7:$F$31,6,FALSE)=Prg!$O$2,VLOOKUP(Table1[[#This Row],[sheet]],Prg!$A$7:$F$31,6,FALSE)=Prg!$O$3),"Yes","No")</f>
        <v>No</v>
      </c>
      <c r="AB4228" s="66">
        <v>2024</v>
      </c>
      <c r="AC4228" s="72">
        <v>17</v>
      </c>
      <c r="AD4228" s="66">
        <f ca="1">IF(ISERROR(VLOOKUP(Table1[[#This Row],[item]],INDIRECT("'"&amp;Table1[[#This Row],[sheet]]&amp;"'!$A$8:$T$42"),Table1[[#This Row],[r]],FALSE)),"",VLOOKUP(Table1[[#This Row],[item]],INDIRECT("'"&amp;Table1[[#This Row],[sheet]]&amp;"'!$A$8:$T$42"),Table1[[#This Row],[r]],FALSE))</f>
        <v>0</v>
      </c>
      <c r="AE4228" s="72" t="str">
        <f>IF(VLOOKUP(Table1[[#This Row],[sheet]],Prg!$A$7:$J$31,10,FALSE)="","",VLOOKUP(Table1[[#This Row],[sheet]],Prg!$A$7:$J$31,10,FALSE)*1)</f>
        <v/>
      </c>
      <c r="AF4228" s="72">
        <f>VLOOKUP(Table1[[#This Row],[sheet]],Prg!$A$7:$J$31,5,FALSE)</f>
        <v>0</v>
      </c>
      <c r="AG4228" s="72">
        <f>ROW()</f>
        <v>4228</v>
      </c>
    </row>
    <row r="4229" spans="24:33" hidden="1" x14ac:dyDescent="0.3">
      <c r="X4229" s="66">
        <v>24</v>
      </c>
      <c r="Y4229" s="66" t="s">
        <v>475</v>
      </c>
      <c r="Z4229" s="66" t="s">
        <v>28</v>
      </c>
      <c r="AA4229" s="66" t="str">
        <f>IF(OR(VLOOKUP(Table1[[#This Row],[sheet]],Prg!$A$7:$F$31,6,FALSE)=Prg!$O$2,VLOOKUP(Table1[[#This Row],[sheet]],Prg!$A$7:$F$31,6,FALSE)=Prg!$O$3),"Yes","No")</f>
        <v>No</v>
      </c>
      <c r="AB4229" s="66">
        <v>2024</v>
      </c>
      <c r="AC4229" s="72">
        <v>17</v>
      </c>
      <c r="AD4229" s="66">
        <f ca="1">IF(ISERROR(VLOOKUP(Table1[[#This Row],[item]],INDIRECT("'"&amp;Table1[[#This Row],[sheet]]&amp;"'!$A$8:$T$42"),Table1[[#This Row],[r]],FALSE)),"",VLOOKUP(Table1[[#This Row],[item]],INDIRECT("'"&amp;Table1[[#This Row],[sheet]]&amp;"'!$A$8:$T$42"),Table1[[#This Row],[r]],FALSE))</f>
        <v>0</v>
      </c>
      <c r="AE4229" s="72" t="str">
        <f>IF(VLOOKUP(Table1[[#This Row],[sheet]],Prg!$A$7:$J$31,10,FALSE)="","",VLOOKUP(Table1[[#This Row],[sheet]],Prg!$A$7:$J$31,10,FALSE)*1)</f>
        <v/>
      </c>
      <c r="AF4229" s="72">
        <f>VLOOKUP(Table1[[#This Row],[sheet]],Prg!$A$7:$J$31,5,FALSE)</f>
        <v>0</v>
      </c>
      <c r="AG4229" s="72">
        <f>ROW()</f>
        <v>4229</v>
      </c>
    </row>
    <row r="4230" spans="24:33" hidden="1" x14ac:dyDescent="0.3">
      <c r="X4230" s="66">
        <v>24</v>
      </c>
      <c r="Y4230" s="66" t="s">
        <v>480</v>
      </c>
      <c r="Z4230" s="66" t="s">
        <v>29</v>
      </c>
      <c r="AA4230" s="66" t="str">
        <f>IF(OR(VLOOKUP(Table1[[#This Row],[sheet]],Prg!$A$7:$F$31,6,FALSE)=Prg!$O$2,VLOOKUP(Table1[[#This Row],[sheet]],Prg!$A$7:$F$31,6,FALSE)=Prg!$O$3),"Yes","No")</f>
        <v>No</v>
      </c>
      <c r="AB4230" s="66">
        <v>2024</v>
      </c>
      <c r="AC4230" s="72">
        <v>17</v>
      </c>
      <c r="AD4230" s="66">
        <f ca="1">IF(ISERROR(VLOOKUP(Table1[[#This Row],[item]],INDIRECT("'"&amp;Table1[[#This Row],[sheet]]&amp;"'!$A$8:$T$42"),Table1[[#This Row],[r]],FALSE)),"",VLOOKUP(Table1[[#This Row],[item]],INDIRECT("'"&amp;Table1[[#This Row],[sheet]]&amp;"'!$A$8:$T$42"),Table1[[#This Row],[r]],FALSE))</f>
        <v>0</v>
      </c>
      <c r="AE4230" s="72" t="str">
        <f>IF(VLOOKUP(Table1[[#This Row],[sheet]],Prg!$A$7:$J$31,10,FALSE)="","",VLOOKUP(Table1[[#This Row],[sheet]],Prg!$A$7:$J$31,10,FALSE)*1)</f>
        <v/>
      </c>
      <c r="AF4230" s="72">
        <f>VLOOKUP(Table1[[#This Row],[sheet]],Prg!$A$7:$J$31,5,FALSE)</f>
        <v>0</v>
      </c>
      <c r="AG4230" s="72">
        <f>ROW()</f>
        <v>4230</v>
      </c>
    </row>
    <row r="4231" spans="24:33" hidden="1" x14ac:dyDescent="0.3">
      <c r="X4231" s="66">
        <v>24</v>
      </c>
      <c r="Y4231" s="66" t="s">
        <v>481</v>
      </c>
      <c r="Z4231" s="66" t="s">
        <v>30</v>
      </c>
      <c r="AA4231" s="66" t="str">
        <f>IF(OR(VLOOKUP(Table1[[#This Row],[sheet]],Prg!$A$7:$F$31,6,FALSE)=Prg!$O$2,VLOOKUP(Table1[[#This Row],[sheet]],Prg!$A$7:$F$31,6,FALSE)=Prg!$O$3),"Yes","No")</f>
        <v>No</v>
      </c>
      <c r="AB4231" s="66">
        <v>2024</v>
      </c>
      <c r="AC4231" s="72">
        <v>17</v>
      </c>
      <c r="AD4231" s="66">
        <f ca="1">IF(ISERROR(VLOOKUP(Table1[[#This Row],[item]],INDIRECT("'"&amp;Table1[[#This Row],[sheet]]&amp;"'!$A$8:$T$42"),Table1[[#This Row],[r]],FALSE)),"",VLOOKUP(Table1[[#This Row],[item]],INDIRECT("'"&amp;Table1[[#This Row],[sheet]]&amp;"'!$A$8:$T$42"),Table1[[#This Row],[r]],FALSE))</f>
        <v>0</v>
      </c>
      <c r="AE4231" s="72" t="str">
        <f>IF(VLOOKUP(Table1[[#This Row],[sheet]],Prg!$A$7:$J$31,10,FALSE)="","",VLOOKUP(Table1[[#This Row],[sheet]],Prg!$A$7:$J$31,10,FALSE)*1)</f>
        <v/>
      </c>
      <c r="AF4231" s="72">
        <f>VLOOKUP(Table1[[#This Row],[sheet]],Prg!$A$7:$J$31,5,FALSE)</f>
        <v>0</v>
      </c>
      <c r="AG4231" s="72">
        <f>ROW()</f>
        <v>4231</v>
      </c>
    </row>
    <row r="4232" spans="24:33" hidden="1" x14ac:dyDescent="0.3">
      <c r="X4232" s="66">
        <v>24</v>
      </c>
      <c r="Y4232" s="66" t="s">
        <v>482</v>
      </c>
      <c r="Z4232" s="66" t="s">
        <v>27</v>
      </c>
      <c r="AA4232" s="66" t="str">
        <f>IF(OR(VLOOKUP(Table1[[#This Row],[sheet]],Prg!$A$7:$F$31,6,FALSE)=Prg!$O$2,VLOOKUP(Table1[[#This Row],[sheet]],Prg!$A$7:$F$31,6,FALSE)=Prg!$O$3),"Yes","No")</f>
        <v>No</v>
      </c>
      <c r="AB4232" s="66">
        <v>2024</v>
      </c>
      <c r="AC4232" s="72">
        <v>17</v>
      </c>
      <c r="AD4232" s="66">
        <f ca="1">IF(ISERROR(VLOOKUP(Table1[[#This Row],[item]],INDIRECT("'"&amp;Table1[[#This Row],[sheet]]&amp;"'!$A$8:$T$42"),Table1[[#This Row],[r]],FALSE)),"",VLOOKUP(Table1[[#This Row],[item]],INDIRECT("'"&amp;Table1[[#This Row],[sheet]]&amp;"'!$A$8:$T$42"),Table1[[#This Row],[r]],FALSE))</f>
        <v>0</v>
      </c>
      <c r="AE4232" s="72" t="str">
        <f>IF(VLOOKUP(Table1[[#This Row],[sheet]],Prg!$A$7:$J$31,10,FALSE)="","",VLOOKUP(Table1[[#This Row],[sheet]],Prg!$A$7:$J$31,10,FALSE)*1)</f>
        <v/>
      </c>
      <c r="AF4232" s="72">
        <f>VLOOKUP(Table1[[#This Row],[sheet]],Prg!$A$7:$J$31,5,FALSE)</f>
        <v>0</v>
      </c>
      <c r="AG4232" s="72">
        <f>ROW()</f>
        <v>4232</v>
      </c>
    </row>
    <row r="4233" spans="24:33" hidden="1" x14ac:dyDescent="0.3">
      <c r="X4233" s="66">
        <v>24</v>
      </c>
      <c r="Y4233" s="66" t="s">
        <v>476</v>
      </c>
      <c r="Z4233" s="66" t="s">
        <v>469</v>
      </c>
      <c r="AA4233" s="66" t="str">
        <f>IF(OR(VLOOKUP(Table1[[#This Row],[sheet]],Prg!$A$7:$F$31,6,FALSE)=Prg!$O$2,VLOOKUP(Table1[[#This Row],[sheet]],Prg!$A$7:$F$31,6,FALSE)=Prg!$O$3),"Yes","No")</f>
        <v>No</v>
      </c>
      <c r="AB4233" s="66">
        <v>2024</v>
      </c>
      <c r="AC4233" s="72">
        <v>17</v>
      </c>
      <c r="AD4233" s="66">
        <f ca="1">IF(ISERROR(VLOOKUP(Table1[[#This Row],[item]],INDIRECT("'"&amp;Table1[[#This Row],[sheet]]&amp;"'!$A$8:$T$42"),Table1[[#This Row],[r]],FALSE)),"",VLOOKUP(Table1[[#This Row],[item]],INDIRECT("'"&amp;Table1[[#This Row],[sheet]]&amp;"'!$A$8:$T$42"),Table1[[#This Row],[r]],FALSE))</f>
        <v>0</v>
      </c>
      <c r="AE4233" s="72" t="str">
        <f>IF(VLOOKUP(Table1[[#This Row],[sheet]],Prg!$A$7:$J$31,10,FALSE)="","",VLOOKUP(Table1[[#This Row],[sheet]],Prg!$A$7:$J$31,10,FALSE)*1)</f>
        <v/>
      </c>
      <c r="AF4233" s="72">
        <f>VLOOKUP(Table1[[#This Row],[sheet]],Prg!$A$7:$J$31,5,FALSE)</f>
        <v>0</v>
      </c>
      <c r="AG4233" s="72">
        <f>ROW()</f>
        <v>4233</v>
      </c>
    </row>
    <row r="4234" spans="24:33" hidden="1" x14ac:dyDescent="0.3">
      <c r="X4234" s="66">
        <v>24</v>
      </c>
      <c r="Y4234" s="66" t="s">
        <v>483</v>
      </c>
      <c r="Z4234" s="66" t="s">
        <v>470</v>
      </c>
      <c r="AA4234" s="66" t="str">
        <f>IF(OR(VLOOKUP(Table1[[#This Row],[sheet]],Prg!$A$7:$F$31,6,FALSE)=Prg!$O$2,VLOOKUP(Table1[[#This Row],[sheet]],Prg!$A$7:$F$31,6,FALSE)=Prg!$O$3),"Yes","No")</f>
        <v>No</v>
      </c>
      <c r="AB4234" s="66">
        <v>2024</v>
      </c>
      <c r="AC4234" s="72">
        <v>17</v>
      </c>
      <c r="AD4234" s="66">
        <f ca="1">IF(ISERROR(VLOOKUP(Table1[[#This Row],[item]],INDIRECT("'"&amp;Table1[[#This Row],[sheet]]&amp;"'!$A$8:$T$42"),Table1[[#This Row],[r]],FALSE)),"",VLOOKUP(Table1[[#This Row],[item]],INDIRECT("'"&amp;Table1[[#This Row],[sheet]]&amp;"'!$A$8:$T$42"),Table1[[#This Row],[r]],FALSE))</f>
        <v>0</v>
      </c>
      <c r="AE4234" s="72" t="str">
        <f>IF(VLOOKUP(Table1[[#This Row],[sheet]],Prg!$A$7:$J$31,10,FALSE)="","",VLOOKUP(Table1[[#This Row],[sheet]],Prg!$A$7:$J$31,10,FALSE)*1)</f>
        <v/>
      </c>
      <c r="AF4234" s="72">
        <f>VLOOKUP(Table1[[#This Row],[sheet]],Prg!$A$7:$J$31,5,FALSE)</f>
        <v>0</v>
      </c>
      <c r="AG4234" s="72">
        <f>ROW()</f>
        <v>4234</v>
      </c>
    </row>
    <row r="4235" spans="24:33" hidden="1" x14ac:dyDescent="0.3">
      <c r="X4235" s="66">
        <v>24</v>
      </c>
      <c r="Y4235" s="66" t="s">
        <v>484</v>
      </c>
      <c r="Z4235" s="66" t="s">
        <v>471</v>
      </c>
      <c r="AA4235" s="66" t="str">
        <f>IF(OR(VLOOKUP(Table1[[#This Row],[sheet]],Prg!$A$7:$F$31,6,FALSE)=Prg!$O$2,VLOOKUP(Table1[[#This Row],[sheet]],Prg!$A$7:$F$31,6,FALSE)=Prg!$O$3),"Yes","No")</f>
        <v>No</v>
      </c>
      <c r="AB4235" s="66">
        <v>2024</v>
      </c>
      <c r="AC4235" s="72">
        <v>17</v>
      </c>
      <c r="AD4235" s="66">
        <f ca="1">IF(ISERROR(VLOOKUP(Table1[[#This Row],[item]],INDIRECT("'"&amp;Table1[[#This Row],[sheet]]&amp;"'!$A$8:$T$42"),Table1[[#This Row],[r]],FALSE)),"",VLOOKUP(Table1[[#This Row],[item]],INDIRECT("'"&amp;Table1[[#This Row],[sheet]]&amp;"'!$A$8:$T$42"),Table1[[#This Row],[r]],FALSE))</f>
        <v>0</v>
      </c>
      <c r="AE4235" s="72" t="str">
        <f>IF(VLOOKUP(Table1[[#This Row],[sheet]],Prg!$A$7:$J$31,10,FALSE)="","",VLOOKUP(Table1[[#This Row],[sheet]],Prg!$A$7:$J$31,10,FALSE)*1)</f>
        <v/>
      </c>
      <c r="AF4235" s="72">
        <f>VLOOKUP(Table1[[#This Row],[sheet]],Prg!$A$7:$J$31,5,FALSE)</f>
        <v>0</v>
      </c>
      <c r="AG4235" s="72">
        <f>ROW()</f>
        <v>4235</v>
      </c>
    </row>
    <row r="4236" spans="24:33" hidden="1" x14ac:dyDescent="0.3">
      <c r="X4236" s="66">
        <v>24</v>
      </c>
      <c r="Y4236" s="66" t="s">
        <v>485</v>
      </c>
      <c r="Z4236" s="66" t="s">
        <v>472</v>
      </c>
      <c r="AA4236" s="66" t="str">
        <f>IF(OR(VLOOKUP(Table1[[#This Row],[sheet]],Prg!$A$7:$F$31,6,FALSE)=Prg!$O$2,VLOOKUP(Table1[[#This Row],[sheet]],Prg!$A$7:$F$31,6,FALSE)=Prg!$O$3),"Yes","No")</f>
        <v>No</v>
      </c>
      <c r="AB4236" s="66">
        <v>2024</v>
      </c>
      <c r="AC4236" s="72">
        <v>17</v>
      </c>
      <c r="AD4236" s="66">
        <f ca="1">IF(ISERROR(VLOOKUP(Table1[[#This Row],[item]],INDIRECT("'"&amp;Table1[[#This Row],[sheet]]&amp;"'!$A$8:$T$42"),Table1[[#This Row],[r]],FALSE)),"",VLOOKUP(Table1[[#This Row],[item]],INDIRECT("'"&amp;Table1[[#This Row],[sheet]]&amp;"'!$A$8:$T$42"),Table1[[#This Row],[r]],FALSE))</f>
        <v>0</v>
      </c>
      <c r="AE4236" s="72" t="str">
        <f>IF(VLOOKUP(Table1[[#This Row],[sheet]],Prg!$A$7:$J$31,10,FALSE)="","",VLOOKUP(Table1[[#This Row],[sheet]],Prg!$A$7:$J$31,10,FALSE)*1)</f>
        <v/>
      </c>
      <c r="AF4236" s="72">
        <f>VLOOKUP(Table1[[#This Row],[sheet]],Prg!$A$7:$J$31,5,FALSE)</f>
        <v>0</v>
      </c>
      <c r="AG4236" s="72">
        <f>ROW()</f>
        <v>4236</v>
      </c>
    </row>
    <row r="4237" spans="24:33" hidden="1" x14ac:dyDescent="0.3">
      <c r="X4237" s="66">
        <v>24</v>
      </c>
      <c r="Y4237" s="66" t="s">
        <v>486</v>
      </c>
      <c r="Z4237" s="66" t="s">
        <v>31</v>
      </c>
      <c r="AA4237" s="66" t="str">
        <f>IF(OR(VLOOKUP(Table1[[#This Row],[sheet]],Prg!$A$7:$F$31,6,FALSE)=Prg!$O$2,VLOOKUP(Table1[[#This Row],[sheet]],Prg!$A$7:$F$31,6,FALSE)=Prg!$O$3),"Yes","No")</f>
        <v>No</v>
      </c>
      <c r="AB4237" s="66">
        <v>2024</v>
      </c>
      <c r="AC4237" s="72">
        <v>17</v>
      </c>
      <c r="AD4237" s="66">
        <f ca="1">IF(ISERROR(VLOOKUP(Table1[[#This Row],[item]],INDIRECT("'"&amp;Table1[[#This Row],[sheet]]&amp;"'!$A$8:$T$42"),Table1[[#This Row],[r]],FALSE)),"",VLOOKUP(Table1[[#This Row],[item]],INDIRECT("'"&amp;Table1[[#This Row],[sheet]]&amp;"'!$A$8:$T$42"),Table1[[#This Row],[r]],FALSE))</f>
        <v>0</v>
      </c>
      <c r="AE4237" s="72" t="str">
        <f>IF(VLOOKUP(Table1[[#This Row],[sheet]],Prg!$A$7:$J$31,10,FALSE)="","",VLOOKUP(Table1[[#This Row],[sheet]],Prg!$A$7:$J$31,10,FALSE)*1)</f>
        <v/>
      </c>
      <c r="AF4237" s="72">
        <f>VLOOKUP(Table1[[#This Row],[sheet]],Prg!$A$7:$J$31,5,FALSE)</f>
        <v>0</v>
      </c>
      <c r="AG4237" s="72">
        <f>ROW()</f>
        <v>4237</v>
      </c>
    </row>
    <row r="4238" spans="24:33" hidden="1" x14ac:dyDescent="0.3">
      <c r="X4238" s="66">
        <v>24</v>
      </c>
      <c r="Y4238" s="70" t="s">
        <v>487</v>
      </c>
      <c r="Z4238" s="70" t="s">
        <v>12</v>
      </c>
      <c r="AA4238" s="70" t="str">
        <f>IF(OR(VLOOKUP(Table1[[#This Row],[sheet]],Prg!$A$7:$F$31,6,FALSE)=Prg!$O$2,VLOOKUP(Table1[[#This Row],[sheet]],Prg!$A$7:$F$31,6,FALSE)=Prg!$O$3),"Yes","No")</f>
        <v>No</v>
      </c>
      <c r="AB4238" s="70">
        <v>2025</v>
      </c>
      <c r="AC4238" s="72">
        <v>18</v>
      </c>
      <c r="AD4238" s="66">
        <f ca="1">IF(ISERROR(VLOOKUP(Table1[[#This Row],[item]],INDIRECT("'"&amp;Table1[[#This Row],[sheet]]&amp;"'!$A$8:$T$42"),Table1[[#This Row],[r]],FALSE)),"",VLOOKUP(Table1[[#This Row],[item]],INDIRECT("'"&amp;Table1[[#This Row],[sheet]]&amp;"'!$A$8:$T$42"),Table1[[#This Row],[r]],FALSE))</f>
        <v>0</v>
      </c>
      <c r="AE4238" s="72" t="str">
        <f>IF(VLOOKUP(Table1[[#This Row],[sheet]],Prg!$A$7:$J$31,10,FALSE)="","",VLOOKUP(Table1[[#This Row],[sheet]],Prg!$A$7:$J$31,10,FALSE)*1)</f>
        <v/>
      </c>
      <c r="AF4238" s="72">
        <f>VLOOKUP(Table1[[#This Row],[sheet]],Prg!$A$7:$J$31,5,FALSE)</f>
        <v>0</v>
      </c>
      <c r="AG4238" s="72">
        <f>ROW()</f>
        <v>4238</v>
      </c>
    </row>
    <row r="4239" spans="24:33" hidden="1" x14ac:dyDescent="0.3">
      <c r="X4239" s="66">
        <v>24</v>
      </c>
      <c r="Y4239" s="66" t="s">
        <v>488</v>
      </c>
      <c r="Z4239" s="66" t="s">
        <v>13</v>
      </c>
      <c r="AA4239" s="66" t="str">
        <f>IF(OR(VLOOKUP(Table1[[#This Row],[sheet]],Prg!$A$7:$F$31,6,FALSE)=Prg!$O$2,VLOOKUP(Table1[[#This Row],[sheet]],Prg!$A$7:$F$31,6,FALSE)=Prg!$O$3),"Yes","No")</f>
        <v>No</v>
      </c>
      <c r="AB4239" s="66">
        <v>2025</v>
      </c>
      <c r="AC4239" s="72">
        <v>18</v>
      </c>
      <c r="AD4239" s="66">
        <f ca="1">IF(ISERROR(VLOOKUP(Table1[[#This Row],[item]],INDIRECT("'"&amp;Table1[[#This Row],[sheet]]&amp;"'!$A$8:$T$42"),Table1[[#This Row],[r]],FALSE)),"",VLOOKUP(Table1[[#This Row],[item]],INDIRECT("'"&amp;Table1[[#This Row],[sheet]]&amp;"'!$A$8:$T$42"),Table1[[#This Row],[r]],FALSE))</f>
        <v>0</v>
      </c>
      <c r="AE4239" s="72" t="str">
        <f>IF(VLOOKUP(Table1[[#This Row],[sheet]],Prg!$A$7:$J$31,10,FALSE)="","",VLOOKUP(Table1[[#This Row],[sheet]],Prg!$A$7:$J$31,10,FALSE)*1)</f>
        <v/>
      </c>
      <c r="AF4239" s="72">
        <f>VLOOKUP(Table1[[#This Row],[sheet]],Prg!$A$7:$J$31,5,FALSE)</f>
        <v>0</v>
      </c>
      <c r="AG4239" s="72">
        <f>ROW()</f>
        <v>4239</v>
      </c>
    </row>
    <row r="4240" spans="24:33" hidden="1" x14ac:dyDescent="0.3">
      <c r="X4240" s="66">
        <v>24</v>
      </c>
      <c r="Y4240" s="66" t="s">
        <v>489</v>
      </c>
      <c r="Z4240" s="66" t="s">
        <v>14</v>
      </c>
      <c r="AA4240" s="66" t="str">
        <f>IF(OR(VLOOKUP(Table1[[#This Row],[sheet]],Prg!$A$7:$F$31,6,FALSE)=Prg!$O$2,VLOOKUP(Table1[[#This Row],[sheet]],Prg!$A$7:$F$31,6,FALSE)=Prg!$O$3),"Yes","No")</f>
        <v>No</v>
      </c>
      <c r="AB4240" s="66">
        <v>2025</v>
      </c>
      <c r="AC4240" s="72">
        <v>18</v>
      </c>
      <c r="AD4240" s="66">
        <f ca="1">IF(ISERROR(VLOOKUP(Table1[[#This Row],[item]],INDIRECT("'"&amp;Table1[[#This Row],[sheet]]&amp;"'!$A$8:$T$42"),Table1[[#This Row],[r]],FALSE)),"",VLOOKUP(Table1[[#This Row],[item]],INDIRECT("'"&amp;Table1[[#This Row],[sheet]]&amp;"'!$A$8:$T$42"),Table1[[#This Row],[r]],FALSE))</f>
        <v>0</v>
      </c>
      <c r="AE4240" s="72" t="str">
        <f>IF(VLOOKUP(Table1[[#This Row],[sheet]],Prg!$A$7:$J$31,10,FALSE)="","",VLOOKUP(Table1[[#This Row],[sheet]],Prg!$A$7:$J$31,10,FALSE)*1)</f>
        <v/>
      </c>
      <c r="AF4240" s="72">
        <f>VLOOKUP(Table1[[#This Row],[sheet]],Prg!$A$7:$J$31,5,FALSE)</f>
        <v>0</v>
      </c>
      <c r="AG4240" s="72">
        <f>ROW()</f>
        <v>4240</v>
      </c>
    </row>
    <row r="4241" spans="24:33" hidden="1" x14ac:dyDescent="0.3">
      <c r="X4241" s="66">
        <v>24</v>
      </c>
      <c r="Y4241" s="66" t="s">
        <v>490</v>
      </c>
      <c r="Z4241" s="66" t="s">
        <v>464</v>
      </c>
      <c r="AA4241" s="66" t="str">
        <f>IF(OR(VLOOKUP(Table1[[#This Row],[sheet]],Prg!$A$7:$F$31,6,FALSE)=Prg!$O$2,VLOOKUP(Table1[[#This Row],[sheet]],Prg!$A$7:$F$31,6,FALSE)=Prg!$O$3),"Yes","No")</f>
        <v>No</v>
      </c>
      <c r="AB4241" s="66">
        <v>2025</v>
      </c>
      <c r="AC4241" s="72">
        <v>18</v>
      </c>
      <c r="AD4241" s="66">
        <f ca="1">IF(ISERROR(VLOOKUP(Table1[[#This Row],[item]],INDIRECT("'"&amp;Table1[[#This Row],[sheet]]&amp;"'!$A$8:$T$42"),Table1[[#This Row],[r]],FALSE)),"",VLOOKUP(Table1[[#This Row],[item]],INDIRECT("'"&amp;Table1[[#This Row],[sheet]]&amp;"'!$A$8:$T$42"),Table1[[#This Row],[r]],FALSE))</f>
        <v>0</v>
      </c>
      <c r="AE4241" s="72" t="str">
        <f>IF(VLOOKUP(Table1[[#This Row],[sheet]],Prg!$A$7:$J$31,10,FALSE)="","",VLOOKUP(Table1[[#This Row],[sheet]],Prg!$A$7:$J$31,10,FALSE)*1)</f>
        <v/>
      </c>
      <c r="AF4241" s="72">
        <f>VLOOKUP(Table1[[#This Row],[sheet]],Prg!$A$7:$J$31,5,FALSE)</f>
        <v>0</v>
      </c>
      <c r="AG4241" s="72">
        <f>ROW()</f>
        <v>4241</v>
      </c>
    </row>
    <row r="4242" spans="24:33" hidden="1" x14ac:dyDescent="0.3">
      <c r="X4242" s="66">
        <v>24</v>
      </c>
      <c r="Y4242" s="66" t="s">
        <v>491</v>
      </c>
      <c r="Z4242" s="66" t="s">
        <v>15</v>
      </c>
      <c r="AA4242" s="66" t="str">
        <f>IF(OR(VLOOKUP(Table1[[#This Row],[sheet]],Prg!$A$7:$F$31,6,FALSE)=Prg!$O$2,VLOOKUP(Table1[[#This Row],[sheet]],Prg!$A$7:$F$31,6,FALSE)=Prg!$O$3),"Yes","No")</f>
        <v>No</v>
      </c>
      <c r="AB4242" s="66">
        <v>2025</v>
      </c>
      <c r="AC4242" s="72">
        <v>18</v>
      </c>
      <c r="AD4242" s="66">
        <f ca="1">IF(ISERROR(VLOOKUP(Table1[[#This Row],[item]],INDIRECT("'"&amp;Table1[[#This Row],[sheet]]&amp;"'!$A$8:$T$42"),Table1[[#This Row],[r]],FALSE)),"",VLOOKUP(Table1[[#This Row],[item]],INDIRECT("'"&amp;Table1[[#This Row],[sheet]]&amp;"'!$A$8:$T$42"),Table1[[#This Row],[r]],FALSE))</f>
        <v>0</v>
      </c>
      <c r="AE4242" s="72" t="str">
        <f>IF(VLOOKUP(Table1[[#This Row],[sheet]],Prg!$A$7:$J$31,10,FALSE)="","",VLOOKUP(Table1[[#This Row],[sheet]],Prg!$A$7:$J$31,10,FALSE)*1)</f>
        <v/>
      </c>
      <c r="AF4242" s="72">
        <f>VLOOKUP(Table1[[#This Row],[sheet]],Prg!$A$7:$J$31,5,FALSE)</f>
        <v>0</v>
      </c>
      <c r="AG4242" s="72">
        <f>ROW()</f>
        <v>4242</v>
      </c>
    </row>
    <row r="4243" spans="24:33" hidden="1" x14ac:dyDescent="0.3">
      <c r="X4243" s="66">
        <v>24</v>
      </c>
      <c r="Y4243" s="66" t="s">
        <v>492</v>
      </c>
      <c r="Z4243" s="66" t="s">
        <v>16</v>
      </c>
      <c r="AA4243" s="66" t="str">
        <f>IF(OR(VLOOKUP(Table1[[#This Row],[sheet]],Prg!$A$7:$F$31,6,FALSE)=Prg!$O$2,VLOOKUP(Table1[[#This Row],[sheet]],Prg!$A$7:$F$31,6,FALSE)=Prg!$O$3),"Yes","No")</f>
        <v>No</v>
      </c>
      <c r="AB4243" s="66">
        <v>2025</v>
      </c>
      <c r="AC4243" s="72">
        <v>18</v>
      </c>
      <c r="AD4243" s="66">
        <f ca="1">IF(ISERROR(VLOOKUP(Table1[[#This Row],[item]],INDIRECT("'"&amp;Table1[[#This Row],[sheet]]&amp;"'!$A$8:$T$42"),Table1[[#This Row],[r]],FALSE)),"",VLOOKUP(Table1[[#This Row],[item]],INDIRECT("'"&amp;Table1[[#This Row],[sheet]]&amp;"'!$A$8:$T$42"),Table1[[#This Row],[r]],FALSE))</f>
        <v>0</v>
      </c>
      <c r="AE4243" s="72" t="str">
        <f>IF(VLOOKUP(Table1[[#This Row],[sheet]],Prg!$A$7:$J$31,10,FALSE)="","",VLOOKUP(Table1[[#This Row],[sheet]],Prg!$A$7:$J$31,10,FALSE)*1)</f>
        <v/>
      </c>
      <c r="AF4243" s="72">
        <f>VLOOKUP(Table1[[#This Row],[sheet]],Prg!$A$7:$J$31,5,FALSE)</f>
        <v>0</v>
      </c>
      <c r="AG4243" s="72">
        <f>ROW()</f>
        <v>4243</v>
      </c>
    </row>
    <row r="4244" spans="24:33" hidden="1" x14ac:dyDescent="0.3">
      <c r="X4244" s="66">
        <v>24</v>
      </c>
      <c r="Y4244" s="66" t="s">
        <v>493</v>
      </c>
      <c r="Z4244" s="66" t="s">
        <v>17</v>
      </c>
      <c r="AA4244" s="66" t="str">
        <f>IF(OR(VLOOKUP(Table1[[#This Row],[sheet]],Prg!$A$7:$F$31,6,FALSE)=Prg!$O$2,VLOOKUP(Table1[[#This Row],[sheet]],Prg!$A$7:$F$31,6,FALSE)=Prg!$O$3),"Yes","No")</f>
        <v>No</v>
      </c>
      <c r="AB4244" s="66">
        <v>2025</v>
      </c>
      <c r="AC4244" s="72">
        <v>18</v>
      </c>
      <c r="AD4244" s="66">
        <f ca="1">IF(ISERROR(VLOOKUP(Table1[[#This Row],[item]],INDIRECT("'"&amp;Table1[[#This Row],[sheet]]&amp;"'!$A$8:$T$42"),Table1[[#This Row],[r]],FALSE)),"",VLOOKUP(Table1[[#This Row],[item]],INDIRECT("'"&amp;Table1[[#This Row],[sheet]]&amp;"'!$A$8:$T$42"),Table1[[#This Row],[r]],FALSE))</f>
        <v>0</v>
      </c>
      <c r="AE4244" s="72" t="str">
        <f>IF(VLOOKUP(Table1[[#This Row],[sheet]],Prg!$A$7:$J$31,10,FALSE)="","",VLOOKUP(Table1[[#This Row],[sheet]],Prg!$A$7:$J$31,10,FALSE)*1)</f>
        <v/>
      </c>
      <c r="AF4244" s="72">
        <f>VLOOKUP(Table1[[#This Row],[sheet]],Prg!$A$7:$J$31,5,FALSE)</f>
        <v>0</v>
      </c>
      <c r="AG4244" s="72">
        <f>ROW()</f>
        <v>4244</v>
      </c>
    </row>
    <row r="4245" spans="24:33" hidden="1" x14ac:dyDescent="0.3">
      <c r="X4245" s="66">
        <v>24</v>
      </c>
      <c r="Y4245" s="66" t="s">
        <v>494</v>
      </c>
      <c r="Z4245" s="66" t="s">
        <v>465</v>
      </c>
      <c r="AA4245" s="66" t="str">
        <f>IF(OR(VLOOKUP(Table1[[#This Row],[sheet]],Prg!$A$7:$F$31,6,FALSE)=Prg!$O$2,VLOOKUP(Table1[[#This Row],[sheet]],Prg!$A$7:$F$31,6,FALSE)=Prg!$O$3),"Yes","No")</f>
        <v>No</v>
      </c>
      <c r="AB4245" s="66">
        <v>2025</v>
      </c>
      <c r="AC4245" s="72">
        <v>18</v>
      </c>
      <c r="AD4245" s="66">
        <f ca="1">IF(ISERROR(VLOOKUP(Table1[[#This Row],[item]],INDIRECT("'"&amp;Table1[[#This Row],[sheet]]&amp;"'!$A$8:$T$42"),Table1[[#This Row],[r]],FALSE)),"",VLOOKUP(Table1[[#This Row],[item]],INDIRECT("'"&amp;Table1[[#This Row],[sheet]]&amp;"'!$A$8:$T$42"),Table1[[#This Row],[r]],FALSE))</f>
        <v>0</v>
      </c>
      <c r="AE4245" s="72" t="str">
        <f>IF(VLOOKUP(Table1[[#This Row],[sheet]],Prg!$A$7:$J$31,10,FALSE)="","",VLOOKUP(Table1[[#This Row],[sheet]],Prg!$A$7:$J$31,10,FALSE)*1)</f>
        <v/>
      </c>
      <c r="AF4245" s="72">
        <f>VLOOKUP(Table1[[#This Row],[sheet]],Prg!$A$7:$J$31,5,FALSE)</f>
        <v>0</v>
      </c>
      <c r="AG4245" s="72">
        <f>ROW()</f>
        <v>4245</v>
      </c>
    </row>
    <row r="4246" spans="24:33" hidden="1" x14ac:dyDescent="0.3">
      <c r="X4246" s="66">
        <v>24</v>
      </c>
      <c r="Y4246" s="66" t="s">
        <v>495</v>
      </c>
      <c r="Z4246" s="66" t="s">
        <v>18</v>
      </c>
      <c r="AA4246" s="66" t="str">
        <f>IF(OR(VLOOKUP(Table1[[#This Row],[sheet]],Prg!$A$7:$F$31,6,FALSE)=Prg!$O$2,VLOOKUP(Table1[[#This Row],[sheet]],Prg!$A$7:$F$31,6,FALSE)=Prg!$O$3),"Yes","No")</f>
        <v>No</v>
      </c>
      <c r="AB4246" s="66">
        <v>2025</v>
      </c>
      <c r="AC4246" s="72">
        <v>18</v>
      </c>
      <c r="AD4246" s="66">
        <f ca="1">IF(ISERROR(VLOOKUP(Table1[[#This Row],[item]],INDIRECT("'"&amp;Table1[[#This Row],[sheet]]&amp;"'!$A$8:$T$42"),Table1[[#This Row],[r]],FALSE)),"",VLOOKUP(Table1[[#This Row],[item]],INDIRECT("'"&amp;Table1[[#This Row],[sheet]]&amp;"'!$A$8:$T$42"),Table1[[#This Row],[r]],FALSE))</f>
        <v>0</v>
      </c>
      <c r="AE4246" s="72" t="str">
        <f>IF(VLOOKUP(Table1[[#This Row],[sheet]],Prg!$A$7:$J$31,10,FALSE)="","",VLOOKUP(Table1[[#This Row],[sheet]],Prg!$A$7:$J$31,10,FALSE)*1)</f>
        <v/>
      </c>
      <c r="AF4246" s="72">
        <f>VLOOKUP(Table1[[#This Row],[sheet]],Prg!$A$7:$J$31,5,FALSE)</f>
        <v>0</v>
      </c>
      <c r="AG4246" s="72">
        <f>ROW()</f>
        <v>4246</v>
      </c>
    </row>
    <row r="4247" spans="24:33" hidden="1" x14ac:dyDescent="0.3">
      <c r="X4247" s="66">
        <v>24</v>
      </c>
      <c r="Y4247" s="66" t="s">
        <v>496</v>
      </c>
      <c r="Z4247" s="66" t="s">
        <v>19</v>
      </c>
      <c r="AA4247" s="66" t="str">
        <f>IF(OR(VLOOKUP(Table1[[#This Row],[sheet]],Prg!$A$7:$F$31,6,FALSE)=Prg!$O$2,VLOOKUP(Table1[[#This Row],[sheet]],Prg!$A$7:$F$31,6,FALSE)=Prg!$O$3),"Yes","No")</f>
        <v>No</v>
      </c>
      <c r="AB4247" s="66">
        <v>2025</v>
      </c>
      <c r="AC4247" s="72">
        <v>18</v>
      </c>
      <c r="AD4247" s="66">
        <f ca="1">IF(ISERROR(VLOOKUP(Table1[[#This Row],[item]],INDIRECT("'"&amp;Table1[[#This Row],[sheet]]&amp;"'!$A$8:$T$42"),Table1[[#This Row],[r]],FALSE)),"",VLOOKUP(Table1[[#This Row],[item]],INDIRECT("'"&amp;Table1[[#This Row],[sheet]]&amp;"'!$A$8:$T$42"),Table1[[#This Row],[r]],FALSE))</f>
        <v>0</v>
      </c>
      <c r="AE4247" s="72" t="str">
        <f>IF(VLOOKUP(Table1[[#This Row],[sheet]],Prg!$A$7:$J$31,10,FALSE)="","",VLOOKUP(Table1[[#This Row],[sheet]],Prg!$A$7:$J$31,10,FALSE)*1)</f>
        <v/>
      </c>
      <c r="AF4247" s="72">
        <f>VLOOKUP(Table1[[#This Row],[sheet]],Prg!$A$7:$J$31,5,FALSE)</f>
        <v>0</v>
      </c>
      <c r="AG4247" s="72">
        <f>ROW()</f>
        <v>4247</v>
      </c>
    </row>
    <row r="4248" spans="24:33" hidden="1" x14ac:dyDescent="0.3">
      <c r="X4248" s="66">
        <v>24</v>
      </c>
      <c r="Y4248" s="66" t="s">
        <v>497</v>
      </c>
      <c r="Z4248" s="66" t="s">
        <v>20</v>
      </c>
      <c r="AA4248" s="66" t="str">
        <f>IF(OR(VLOOKUP(Table1[[#This Row],[sheet]],Prg!$A$7:$F$31,6,FALSE)=Prg!$O$2,VLOOKUP(Table1[[#This Row],[sheet]],Prg!$A$7:$F$31,6,FALSE)=Prg!$O$3),"Yes","No")</f>
        <v>No</v>
      </c>
      <c r="AB4248" s="66">
        <v>2025</v>
      </c>
      <c r="AC4248" s="72">
        <v>18</v>
      </c>
      <c r="AD4248" s="66">
        <f ca="1">IF(ISERROR(VLOOKUP(Table1[[#This Row],[item]],INDIRECT("'"&amp;Table1[[#This Row],[sheet]]&amp;"'!$A$8:$T$42"),Table1[[#This Row],[r]],FALSE)),"",VLOOKUP(Table1[[#This Row],[item]],INDIRECT("'"&amp;Table1[[#This Row],[sheet]]&amp;"'!$A$8:$T$42"),Table1[[#This Row],[r]],FALSE))</f>
        <v>0</v>
      </c>
      <c r="AE4248" s="72" t="str">
        <f>IF(VLOOKUP(Table1[[#This Row],[sheet]],Prg!$A$7:$J$31,10,FALSE)="","",VLOOKUP(Table1[[#This Row],[sheet]],Prg!$A$7:$J$31,10,FALSE)*1)</f>
        <v/>
      </c>
      <c r="AF4248" s="72">
        <f>VLOOKUP(Table1[[#This Row],[sheet]],Prg!$A$7:$J$31,5,FALSE)</f>
        <v>0</v>
      </c>
      <c r="AG4248" s="72">
        <f>ROW()</f>
        <v>4248</v>
      </c>
    </row>
    <row r="4249" spans="24:33" hidden="1" x14ac:dyDescent="0.3">
      <c r="X4249" s="66">
        <v>24</v>
      </c>
      <c r="Y4249" s="66" t="s">
        <v>498</v>
      </c>
      <c r="Z4249" s="66" t="s">
        <v>466</v>
      </c>
      <c r="AA4249" s="66" t="str">
        <f>IF(OR(VLOOKUP(Table1[[#This Row],[sheet]],Prg!$A$7:$F$31,6,FALSE)=Prg!$O$2,VLOOKUP(Table1[[#This Row],[sheet]],Prg!$A$7:$F$31,6,FALSE)=Prg!$O$3),"Yes","No")</f>
        <v>No</v>
      </c>
      <c r="AB4249" s="66">
        <v>2025</v>
      </c>
      <c r="AC4249" s="72">
        <v>18</v>
      </c>
      <c r="AD4249" s="66">
        <f ca="1">IF(ISERROR(VLOOKUP(Table1[[#This Row],[item]],INDIRECT("'"&amp;Table1[[#This Row],[sheet]]&amp;"'!$A$8:$T$42"),Table1[[#This Row],[r]],FALSE)),"",VLOOKUP(Table1[[#This Row],[item]],INDIRECT("'"&amp;Table1[[#This Row],[sheet]]&amp;"'!$A$8:$T$42"),Table1[[#This Row],[r]],FALSE))</f>
        <v>0</v>
      </c>
      <c r="AE4249" s="72" t="str">
        <f>IF(VLOOKUP(Table1[[#This Row],[sheet]],Prg!$A$7:$J$31,10,FALSE)="","",VLOOKUP(Table1[[#This Row],[sheet]],Prg!$A$7:$J$31,10,FALSE)*1)</f>
        <v/>
      </c>
      <c r="AF4249" s="72">
        <f>VLOOKUP(Table1[[#This Row],[sheet]],Prg!$A$7:$J$31,5,FALSE)</f>
        <v>0</v>
      </c>
      <c r="AG4249" s="72">
        <f>ROW()</f>
        <v>4249</v>
      </c>
    </row>
    <row r="4250" spans="24:33" hidden="1" x14ac:dyDescent="0.3">
      <c r="X4250" s="66">
        <v>24</v>
      </c>
      <c r="Y4250" s="66" t="s">
        <v>499</v>
      </c>
      <c r="Z4250" s="66" t="s">
        <v>21</v>
      </c>
      <c r="AA4250" s="66" t="str">
        <f>IF(OR(VLOOKUP(Table1[[#This Row],[sheet]],Prg!$A$7:$F$31,6,FALSE)=Prg!$O$2,VLOOKUP(Table1[[#This Row],[sheet]],Prg!$A$7:$F$31,6,FALSE)=Prg!$O$3),"Yes","No")</f>
        <v>No</v>
      </c>
      <c r="AB4250" s="66">
        <v>2025</v>
      </c>
      <c r="AC4250" s="72">
        <v>18</v>
      </c>
      <c r="AD4250" s="66">
        <f ca="1">IF(ISERROR(VLOOKUP(Table1[[#This Row],[item]],INDIRECT("'"&amp;Table1[[#This Row],[sheet]]&amp;"'!$A$8:$T$42"),Table1[[#This Row],[r]],FALSE)),"",VLOOKUP(Table1[[#This Row],[item]],INDIRECT("'"&amp;Table1[[#This Row],[sheet]]&amp;"'!$A$8:$T$42"),Table1[[#This Row],[r]],FALSE))</f>
        <v>0</v>
      </c>
      <c r="AE4250" s="72" t="str">
        <f>IF(VLOOKUP(Table1[[#This Row],[sheet]],Prg!$A$7:$J$31,10,FALSE)="","",VLOOKUP(Table1[[#This Row],[sheet]],Prg!$A$7:$J$31,10,FALSE)*1)</f>
        <v/>
      </c>
      <c r="AF4250" s="72">
        <f>VLOOKUP(Table1[[#This Row],[sheet]],Prg!$A$7:$J$31,5,FALSE)</f>
        <v>0</v>
      </c>
      <c r="AG4250" s="72">
        <f>ROW()</f>
        <v>4250</v>
      </c>
    </row>
    <row r="4251" spans="24:33" hidden="1" x14ac:dyDescent="0.3">
      <c r="X4251" s="66">
        <v>24</v>
      </c>
      <c r="Y4251" s="66" t="s">
        <v>500</v>
      </c>
      <c r="Z4251" s="66" t="s">
        <v>22</v>
      </c>
      <c r="AA4251" s="66" t="str">
        <f>IF(OR(VLOOKUP(Table1[[#This Row],[sheet]],Prg!$A$7:$F$31,6,FALSE)=Prg!$O$2,VLOOKUP(Table1[[#This Row],[sheet]],Prg!$A$7:$F$31,6,FALSE)=Prg!$O$3),"Yes","No")</f>
        <v>No</v>
      </c>
      <c r="AB4251" s="66">
        <v>2025</v>
      </c>
      <c r="AC4251" s="72">
        <v>18</v>
      </c>
      <c r="AD4251" s="66">
        <f ca="1">IF(ISERROR(VLOOKUP(Table1[[#This Row],[item]],INDIRECT("'"&amp;Table1[[#This Row],[sheet]]&amp;"'!$A$8:$T$42"),Table1[[#This Row],[r]],FALSE)),"",VLOOKUP(Table1[[#This Row],[item]],INDIRECT("'"&amp;Table1[[#This Row],[sheet]]&amp;"'!$A$8:$T$42"),Table1[[#This Row],[r]],FALSE))</f>
        <v>0</v>
      </c>
      <c r="AE4251" s="72" t="str">
        <f>IF(VLOOKUP(Table1[[#This Row],[sheet]],Prg!$A$7:$J$31,10,FALSE)="","",VLOOKUP(Table1[[#This Row],[sheet]],Prg!$A$7:$J$31,10,FALSE)*1)</f>
        <v/>
      </c>
      <c r="AF4251" s="72">
        <f>VLOOKUP(Table1[[#This Row],[sheet]],Prg!$A$7:$J$31,5,FALSE)</f>
        <v>0</v>
      </c>
      <c r="AG4251" s="72">
        <f>ROW()</f>
        <v>4251</v>
      </c>
    </row>
    <row r="4252" spans="24:33" hidden="1" x14ac:dyDescent="0.3">
      <c r="X4252" s="66">
        <v>24</v>
      </c>
      <c r="Y4252" s="66" t="s">
        <v>501</v>
      </c>
      <c r="Z4252" s="66" t="s">
        <v>23</v>
      </c>
      <c r="AA4252" s="66" t="str">
        <f>IF(OR(VLOOKUP(Table1[[#This Row],[sheet]],Prg!$A$7:$F$31,6,FALSE)=Prg!$O$2,VLOOKUP(Table1[[#This Row],[sheet]],Prg!$A$7:$F$31,6,FALSE)=Prg!$O$3),"Yes","No")</f>
        <v>No</v>
      </c>
      <c r="AB4252" s="66">
        <v>2025</v>
      </c>
      <c r="AC4252" s="72">
        <v>18</v>
      </c>
      <c r="AD4252" s="66">
        <f ca="1">IF(ISERROR(VLOOKUP(Table1[[#This Row],[item]],INDIRECT("'"&amp;Table1[[#This Row],[sheet]]&amp;"'!$A$8:$T$42"),Table1[[#This Row],[r]],FALSE)),"",VLOOKUP(Table1[[#This Row],[item]],INDIRECT("'"&amp;Table1[[#This Row],[sheet]]&amp;"'!$A$8:$T$42"),Table1[[#This Row],[r]],FALSE))</f>
        <v>0</v>
      </c>
      <c r="AE4252" s="72" t="str">
        <f>IF(VLOOKUP(Table1[[#This Row],[sheet]],Prg!$A$7:$J$31,10,FALSE)="","",VLOOKUP(Table1[[#This Row],[sheet]],Prg!$A$7:$J$31,10,FALSE)*1)</f>
        <v/>
      </c>
      <c r="AF4252" s="72">
        <f>VLOOKUP(Table1[[#This Row],[sheet]],Prg!$A$7:$J$31,5,FALSE)</f>
        <v>0</v>
      </c>
      <c r="AG4252" s="72">
        <f>ROW()</f>
        <v>4252</v>
      </c>
    </row>
    <row r="4253" spans="24:33" hidden="1" x14ac:dyDescent="0.3">
      <c r="X4253" s="66">
        <v>24</v>
      </c>
      <c r="Y4253" s="66" t="s">
        <v>502</v>
      </c>
      <c r="Z4253" s="66" t="s">
        <v>467</v>
      </c>
      <c r="AA4253" s="66" t="str">
        <f>IF(OR(VLOOKUP(Table1[[#This Row],[sheet]],Prg!$A$7:$F$31,6,FALSE)=Prg!$O$2,VLOOKUP(Table1[[#This Row],[sheet]],Prg!$A$7:$F$31,6,FALSE)=Prg!$O$3),"Yes","No")</f>
        <v>No</v>
      </c>
      <c r="AB4253" s="66">
        <v>2025</v>
      </c>
      <c r="AC4253" s="72">
        <v>18</v>
      </c>
      <c r="AD4253" s="66">
        <f ca="1">IF(ISERROR(VLOOKUP(Table1[[#This Row],[item]],INDIRECT("'"&amp;Table1[[#This Row],[sheet]]&amp;"'!$A$8:$T$42"),Table1[[#This Row],[r]],FALSE)),"",VLOOKUP(Table1[[#This Row],[item]],INDIRECT("'"&amp;Table1[[#This Row],[sheet]]&amp;"'!$A$8:$T$42"),Table1[[#This Row],[r]],FALSE))</f>
        <v>0</v>
      </c>
      <c r="AE4253" s="72" t="str">
        <f>IF(VLOOKUP(Table1[[#This Row],[sheet]],Prg!$A$7:$J$31,10,FALSE)="","",VLOOKUP(Table1[[#This Row],[sheet]],Prg!$A$7:$J$31,10,FALSE)*1)</f>
        <v/>
      </c>
      <c r="AF4253" s="72">
        <f>VLOOKUP(Table1[[#This Row],[sheet]],Prg!$A$7:$J$31,5,FALSE)</f>
        <v>0</v>
      </c>
      <c r="AG4253" s="72">
        <f>ROW()</f>
        <v>4253</v>
      </c>
    </row>
    <row r="4254" spans="24:33" hidden="1" x14ac:dyDescent="0.3">
      <c r="X4254" s="66">
        <v>24</v>
      </c>
      <c r="Y4254" s="66" t="s">
        <v>473</v>
      </c>
      <c r="Z4254" s="66" t="s">
        <v>1</v>
      </c>
      <c r="AA4254" s="66" t="str">
        <f>IF(OR(VLOOKUP(Table1[[#This Row],[sheet]],Prg!$A$7:$F$31,6,FALSE)=Prg!$O$2,VLOOKUP(Table1[[#This Row],[sheet]],Prg!$A$7:$F$31,6,FALSE)=Prg!$O$3),"Yes","No")</f>
        <v>No</v>
      </c>
      <c r="AB4254" s="66">
        <v>2025</v>
      </c>
      <c r="AC4254" s="72">
        <v>18</v>
      </c>
      <c r="AD4254" s="66">
        <f ca="1">IF(ISERROR(VLOOKUP(Table1[[#This Row],[item]],INDIRECT("'"&amp;Table1[[#This Row],[sheet]]&amp;"'!$A$8:$T$42"),Table1[[#This Row],[r]],FALSE)),"",VLOOKUP(Table1[[#This Row],[item]],INDIRECT("'"&amp;Table1[[#This Row],[sheet]]&amp;"'!$A$8:$T$42"),Table1[[#This Row],[r]],FALSE))</f>
        <v>0</v>
      </c>
      <c r="AE4254" s="72" t="str">
        <f>IF(VLOOKUP(Table1[[#This Row],[sheet]],Prg!$A$7:$J$31,10,FALSE)="","",VLOOKUP(Table1[[#This Row],[sheet]],Prg!$A$7:$J$31,10,FALSE)*1)</f>
        <v/>
      </c>
      <c r="AF4254" s="72">
        <f>VLOOKUP(Table1[[#This Row],[sheet]],Prg!$A$7:$J$31,5,FALSE)</f>
        <v>0</v>
      </c>
      <c r="AG4254" s="72">
        <f>ROW()</f>
        <v>4254</v>
      </c>
    </row>
    <row r="4255" spans="24:33" hidden="1" x14ac:dyDescent="0.3">
      <c r="X4255" s="66">
        <v>24</v>
      </c>
      <c r="Y4255" s="66" t="s">
        <v>474</v>
      </c>
      <c r="Z4255" s="66" t="s">
        <v>24</v>
      </c>
      <c r="AA4255" s="66" t="str">
        <f>IF(OR(VLOOKUP(Table1[[#This Row],[sheet]],Prg!$A$7:$F$31,6,FALSE)=Prg!$O$2,VLOOKUP(Table1[[#This Row],[sheet]],Prg!$A$7:$F$31,6,FALSE)=Prg!$O$3),"Yes","No")</f>
        <v>No</v>
      </c>
      <c r="AB4255" s="66">
        <v>2025</v>
      </c>
      <c r="AC4255" s="72">
        <v>18</v>
      </c>
      <c r="AD4255" s="66">
        <f ca="1">IF(ISERROR(VLOOKUP(Table1[[#This Row],[item]],INDIRECT("'"&amp;Table1[[#This Row],[sheet]]&amp;"'!$A$8:$T$42"),Table1[[#This Row],[r]],FALSE)),"",VLOOKUP(Table1[[#This Row],[item]],INDIRECT("'"&amp;Table1[[#This Row],[sheet]]&amp;"'!$A$8:$T$42"),Table1[[#This Row],[r]],FALSE))</f>
        <v>0</v>
      </c>
      <c r="AE4255" s="72" t="str">
        <f>IF(VLOOKUP(Table1[[#This Row],[sheet]],Prg!$A$7:$J$31,10,FALSE)="","",VLOOKUP(Table1[[#This Row],[sheet]],Prg!$A$7:$J$31,10,FALSE)*1)</f>
        <v/>
      </c>
      <c r="AF4255" s="72">
        <f>VLOOKUP(Table1[[#This Row],[sheet]],Prg!$A$7:$J$31,5,FALSE)</f>
        <v>0</v>
      </c>
      <c r="AG4255" s="72">
        <f>ROW()</f>
        <v>4255</v>
      </c>
    </row>
    <row r="4256" spans="24:33" hidden="1" x14ac:dyDescent="0.3">
      <c r="X4256" s="66">
        <v>24</v>
      </c>
      <c r="Y4256" s="66" t="s">
        <v>477</v>
      </c>
      <c r="Z4256" s="66" t="s">
        <v>25</v>
      </c>
      <c r="AA4256" s="66" t="str">
        <f>IF(OR(VLOOKUP(Table1[[#This Row],[sheet]],Prg!$A$7:$F$31,6,FALSE)=Prg!$O$2,VLOOKUP(Table1[[#This Row],[sheet]],Prg!$A$7:$F$31,6,FALSE)=Prg!$O$3),"Yes","No")</f>
        <v>No</v>
      </c>
      <c r="AB4256" s="66">
        <v>2025</v>
      </c>
      <c r="AC4256" s="72">
        <v>18</v>
      </c>
      <c r="AD4256" s="66">
        <f ca="1">IF(ISERROR(VLOOKUP(Table1[[#This Row],[item]],INDIRECT("'"&amp;Table1[[#This Row],[sheet]]&amp;"'!$A$8:$T$42"),Table1[[#This Row],[r]],FALSE)),"",VLOOKUP(Table1[[#This Row],[item]],INDIRECT("'"&amp;Table1[[#This Row],[sheet]]&amp;"'!$A$8:$T$42"),Table1[[#This Row],[r]],FALSE))</f>
        <v>0</v>
      </c>
      <c r="AE4256" s="72" t="str">
        <f>IF(VLOOKUP(Table1[[#This Row],[sheet]],Prg!$A$7:$J$31,10,FALSE)="","",VLOOKUP(Table1[[#This Row],[sheet]],Prg!$A$7:$J$31,10,FALSE)*1)</f>
        <v/>
      </c>
      <c r="AF4256" s="72">
        <f>VLOOKUP(Table1[[#This Row],[sheet]],Prg!$A$7:$J$31,5,FALSE)</f>
        <v>0</v>
      </c>
      <c r="AG4256" s="72">
        <f>ROW()</f>
        <v>4256</v>
      </c>
    </row>
    <row r="4257" spans="24:33" hidden="1" x14ac:dyDescent="0.3">
      <c r="X4257" s="66">
        <v>24</v>
      </c>
      <c r="Y4257" s="66" t="s">
        <v>478</v>
      </c>
      <c r="Z4257" s="66" t="s">
        <v>26</v>
      </c>
      <c r="AA4257" s="66" t="str">
        <f>IF(OR(VLOOKUP(Table1[[#This Row],[sheet]],Prg!$A$7:$F$31,6,FALSE)=Prg!$O$2,VLOOKUP(Table1[[#This Row],[sheet]],Prg!$A$7:$F$31,6,FALSE)=Prg!$O$3),"Yes","No")</f>
        <v>No</v>
      </c>
      <c r="AB4257" s="66">
        <v>2025</v>
      </c>
      <c r="AC4257" s="72">
        <v>18</v>
      </c>
      <c r="AD4257" s="66">
        <f ca="1">IF(ISERROR(VLOOKUP(Table1[[#This Row],[item]],INDIRECT("'"&amp;Table1[[#This Row],[sheet]]&amp;"'!$A$8:$T$42"),Table1[[#This Row],[r]],FALSE)),"",VLOOKUP(Table1[[#This Row],[item]],INDIRECT("'"&amp;Table1[[#This Row],[sheet]]&amp;"'!$A$8:$T$42"),Table1[[#This Row],[r]],FALSE))</f>
        <v>0</v>
      </c>
      <c r="AE4257" s="72" t="str">
        <f>IF(VLOOKUP(Table1[[#This Row],[sheet]],Prg!$A$7:$J$31,10,FALSE)="","",VLOOKUP(Table1[[#This Row],[sheet]],Prg!$A$7:$J$31,10,FALSE)*1)</f>
        <v/>
      </c>
      <c r="AF4257" s="72">
        <f>VLOOKUP(Table1[[#This Row],[sheet]],Prg!$A$7:$J$31,5,FALSE)</f>
        <v>0</v>
      </c>
      <c r="AG4257" s="72">
        <f>ROW()</f>
        <v>4257</v>
      </c>
    </row>
    <row r="4258" spans="24:33" hidden="1" x14ac:dyDescent="0.3">
      <c r="X4258" s="66">
        <v>24</v>
      </c>
      <c r="Y4258" s="66" t="s">
        <v>479</v>
      </c>
      <c r="Z4258" s="66" t="s">
        <v>27</v>
      </c>
      <c r="AA4258" s="66" t="str">
        <f>IF(OR(VLOOKUP(Table1[[#This Row],[sheet]],Prg!$A$7:$F$31,6,FALSE)=Prg!$O$2,VLOOKUP(Table1[[#This Row],[sheet]],Prg!$A$7:$F$31,6,FALSE)=Prg!$O$3),"Yes","No")</f>
        <v>No</v>
      </c>
      <c r="AB4258" s="66">
        <v>2025</v>
      </c>
      <c r="AC4258" s="72">
        <v>18</v>
      </c>
      <c r="AD4258" s="66">
        <f ca="1">IF(ISERROR(VLOOKUP(Table1[[#This Row],[item]],INDIRECT("'"&amp;Table1[[#This Row],[sheet]]&amp;"'!$A$8:$T$42"),Table1[[#This Row],[r]],FALSE)),"",VLOOKUP(Table1[[#This Row],[item]],INDIRECT("'"&amp;Table1[[#This Row],[sheet]]&amp;"'!$A$8:$T$42"),Table1[[#This Row],[r]],FALSE))</f>
        <v>0</v>
      </c>
      <c r="AE4258" s="72" t="str">
        <f>IF(VLOOKUP(Table1[[#This Row],[sheet]],Prg!$A$7:$J$31,10,FALSE)="","",VLOOKUP(Table1[[#This Row],[sheet]],Prg!$A$7:$J$31,10,FALSE)*1)</f>
        <v/>
      </c>
      <c r="AF4258" s="72">
        <f>VLOOKUP(Table1[[#This Row],[sheet]],Prg!$A$7:$J$31,5,FALSE)</f>
        <v>0</v>
      </c>
      <c r="AG4258" s="72">
        <f>ROW()</f>
        <v>4258</v>
      </c>
    </row>
    <row r="4259" spans="24:33" hidden="1" x14ac:dyDescent="0.3">
      <c r="X4259" s="66">
        <v>24</v>
      </c>
      <c r="Y4259" s="66" t="s">
        <v>475</v>
      </c>
      <c r="Z4259" s="66" t="s">
        <v>28</v>
      </c>
      <c r="AA4259" s="66" t="str">
        <f>IF(OR(VLOOKUP(Table1[[#This Row],[sheet]],Prg!$A$7:$F$31,6,FALSE)=Prg!$O$2,VLOOKUP(Table1[[#This Row],[sheet]],Prg!$A$7:$F$31,6,FALSE)=Prg!$O$3),"Yes","No")</f>
        <v>No</v>
      </c>
      <c r="AB4259" s="66">
        <v>2025</v>
      </c>
      <c r="AC4259" s="72">
        <v>18</v>
      </c>
      <c r="AD4259" s="66">
        <f ca="1">IF(ISERROR(VLOOKUP(Table1[[#This Row],[item]],INDIRECT("'"&amp;Table1[[#This Row],[sheet]]&amp;"'!$A$8:$T$42"),Table1[[#This Row],[r]],FALSE)),"",VLOOKUP(Table1[[#This Row],[item]],INDIRECT("'"&amp;Table1[[#This Row],[sheet]]&amp;"'!$A$8:$T$42"),Table1[[#This Row],[r]],FALSE))</f>
        <v>0</v>
      </c>
      <c r="AE4259" s="72" t="str">
        <f>IF(VLOOKUP(Table1[[#This Row],[sheet]],Prg!$A$7:$J$31,10,FALSE)="","",VLOOKUP(Table1[[#This Row],[sheet]],Prg!$A$7:$J$31,10,FALSE)*1)</f>
        <v/>
      </c>
      <c r="AF4259" s="72">
        <f>VLOOKUP(Table1[[#This Row],[sheet]],Prg!$A$7:$J$31,5,FALSE)</f>
        <v>0</v>
      </c>
      <c r="AG4259" s="72">
        <f>ROW()</f>
        <v>4259</v>
      </c>
    </row>
    <row r="4260" spans="24:33" hidden="1" x14ac:dyDescent="0.3">
      <c r="X4260" s="66">
        <v>24</v>
      </c>
      <c r="Y4260" s="66" t="s">
        <v>480</v>
      </c>
      <c r="Z4260" s="66" t="s">
        <v>29</v>
      </c>
      <c r="AA4260" s="66" t="str">
        <f>IF(OR(VLOOKUP(Table1[[#This Row],[sheet]],Prg!$A$7:$F$31,6,FALSE)=Prg!$O$2,VLOOKUP(Table1[[#This Row],[sheet]],Prg!$A$7:$F$31,6,FALSE)=Prg!$O$3),"Yes","No")</f>
        <v>No</v>
      </c>
      <c r="AB4260" s="66">
        <v>2025</v>
      </c>
      <c r="AC4260" s="72">
        <v>18</v>
      </c>
      <c r="AD4260" s="66">
        <f ca="1">IF(ISERROR(VLOOKUP(Table1[[#This Row],[item]],INDIRECT("'"&amp;Table1[[#This Row],[sheet]]&amp;"'!$A$8:$T$42"),Table1[[#This Row],[r]],FALSE)),"",VLOOKUP(Table1[[#This Row],[item]],INDIRECT("'"&amp;Table1[[#This Row],[sheet]]&amp;"'!$A$8:$T$42"),Table1[[#This Row],[r]],FALSE))</f>
        <v>0</v>
      </c>
      <c r="AE4260" s="72" t="str">
        <f>IF(VLOOKUP(Table1[[#This Row],[sheet]],Prg!$A$7:$J$31,10,FALSE)="","",VLOOKUP(Table1[[#This Row],[sheet]],Prg!$A$7:$J$31,10,FALSE)*1)</f>
        <v/>
      </c>
      <c r="AF4260" s="72">
        <f>VLOOKUP(Table1[[#This Row],[sheet]],Prg!$A$7:$J$31,5,FALSE)</f>
        <v>0</v>
      </c>
      <c r="AG4260" s="72">
        <f>ROW()</f>
        <v>4260</v>
      </c>
    </row>
    <row r="4261" spans="24:33" hidden="1" x14ac:dyDescent="0.3">
      <c r="X4261" s="66">
        <v>24</v>
      </c>
      <c r="Y4261" s="66" t="s">
        <v>481</v>
      </c>
      <c r="Z4261" s="66" t="s">
        <v>30</v>
      </c>
      <c r="AA4261" s="66" t="str">
        <f>IF(OR(VLOOKUP(Table1[[#This Row],[sheet]],Prg!$A$7:$F$31,6,FALSE)=Prg!$O$2,VLOOKUP(Table1[[#This Row],[sheet]],Prg!$A$7:$F$31,6,FALSE)=Prg!$O$3),"Yes","No")</f>
        <v>No</v>
      </c>
      <c r="AB4261" s="66">
        <v>2025</v>
      </c>
      <c r="AC4261" s="72">
        <v>18</v>
      </c>
      <c r="AD4261" s="66">
        <f ca="1">IF(ISERROR(VLOOKUP(Table1[[#This Row],[item]],INDIRECT("'"&amp;Table1[[#This Row],[sheet]]&amp;"'!$A$8:$T$42"),Table1[[#This Row],[r]],FALSE)),"",VLOOKUP(Table1[[#This Row],[item]],INDIRECT("'"&amp;Table1[[#This Row],[sheet]]&amp;"'!$A$8:$T$42"),Table1[[#This Row],[r]],FALSE))</f>
        <v>0</v>
      </c>
      <c r="AE4261" s="72" t="str">
        <f>IF(VLOOKUP(Table1[[#This Row],[sheet]],Prg!$A$7:$J$31,10,FALSE)="","",VLOOKUP(Table1[[#This Row],[sheet]],Prg!$A$7:$J$31,10,FALSE)*1)</f>
        <v/>
      </c>
      <c r="AF4261" s="72">
        <f>VLOOKUP(Table1[[#This Row],[sheet]],Prg!$A$7:$J$31,5,FALSE)</f>
        <v>0</v>
      </c>
      <c r="AG4261" s="72">
        <f>ROW()</f>
        <v>4261</v>
      </c>
    </row>
    <row r="4262" spans="24:33" hidden="1" x14ac:dyDescent="0.3">
      <c r="X4262" s="66">
        <v>24</v>
      </c>
      <c r="Y4262" s="66" t="s">
        <v>482</v>
      </c>
      <c r="Z4262" s="66" t="s">
        <v>27</v>
      </c>
      <c r="AA4262" s="66" t="str">
        <f>IF(OR(VLOOKUP(Table1[[#This Row],[sheet]],Prg!$A$7:$F$31,6,FALSE)=Prg!$O$2,VLOOKUP(Table1[[#This Row],[sheet]],Prg!$A$7:$F$31,6,FALSE)=Prg!$O$3),"Yes","No")</f>
        <v>No</v>
      </c>
      <c r="AB4262" s="66">
        <v>2025</v>
      </c>
      <c r="AC4262" s="72">
        <v>18</v>
      </c>
      <c r="AD4262" s="66">
        <f ca="1">IF(ISERROR(VLOOKUP(Table1[[#This Row],[item]],INDIRECT("'"&amp;Table1[[#This Row],[sheet]]&amp;"'!$A$8:$T$42"),Table1[[#This Row],[r]],FALSE)),"",VLOOKUP(Table1[[#This Row],[item]],INDIRECT("'"&amp;Table1[[#This Row],[sheet]]&amp;"'!$A$8:$T$42"),Table1[[#This Row],[r]],FALSE))</f>
        <v>0</v>
      </c>
      <c r="AE4262" s="72" t="str">
        <f>IF(VLOOKUP(Table1[[#This Row],[sheet]],Prg!$A$7:$J$31,10,FALSE)="","",VLOOKUP(Table1[[#This Row],[sheet]],Prg!$A$7:$J$31,10,FALSE)*1)</f>
        <v/>
      </c>
      <c r="AF4262" s="72">
        <f>VLOOKUP(Table1[[#This Row],[sheet]],Prg!$A$7:$J$31,5,FALSE)</f>
        <v>0</v>
      </c>
      <c r="AG4262" s="72">
        <f>ROW()</f>
        <v>4262</v>
      </c>
    </row>
    <row r="4263" spans="24:33" hidden="1" x14ac:dyDescent="0.3">
      <c r="X4263" s="66">
        <v>24</v>
      </c>
      <c r="Y4263" s="66" t="s">
        <v>476</v>
      </c>
      <c r="Z4263" s="66" t="s">
        <v>469</v>
      </c>
      <c r="AA4263" s="66" t="str">
        <f>IF(OR(VLOOKUP(Table1[[#This Row],[sheet]],Prg!$A$7:$F$31,6,FALSE)=Prg!$O$2,VLOOKUP(Table1[[#This Row],[sheet]],Prg!$A$7:$F$31,6,FALSE)=Prg!$O$3),"Yes","No")</f>
        <v>No</v>
      </c>
      <c r="AB4263" s="66">
        <v>2025</v>
      </c>
      <c r="AC4263" s="72">
        <v>18</v>
      </c>
      <c r="AD4263" s="66">
        <f ca="1">IF(ISERROR(VLOOKUP(Table1[[#This Row],[item]],INDIRECT("'"&amp;Table1[[#This Row],[sheet]]&amp;"'!$A$8:$T$42"),Table1[[#This Row],[r]],FALSE)),"",VLOOKUP(Table1[[#This Row],[item]],INDIRECT("'"&amp;Table1[[#This Row],[sheet]]&amp;"'!$A$8:$T$42"),Table1[[#This Row],[r]],FALSE))</f>
        <v>0</v>
      </c>
      <c r="AE4263" s="72" t="str">
        <f>IF(VLOOKUP(Table1[[#This Row],[sheet]],Prg!$A$7:$J$31,10,FALSE)="","",VLOOKUP(Table1[[#This Row],[sheet]],Prg!$A$7:$J$31,10,FALSE)*1)</f>
        <v/>
      </c>
      <c r="AF4263" s="72">
        <f>VLOOKUP(Table1[[#This Row],[sheet]],Prg!$A$7:$J$31,5,FALSE)</f>
        <v>0</v>
      </c>
      <c r="AG4263" s="72">
        <f>ROW()</f>
        <v>4263</v>
      </c>
    </row>
    <row r="4264" spans="24:33" hidden="1" x14ac:dyDescent="0.3">
      <c r="X4264" s="66">
        <v>24</v>
      </c>
      <c r="Y4264" s="66" t="s">
        <v>483</v>
      </c>
      <c r="Z4264" s="66" t="s">
        <v>470</v>
      </c>
      <c r="AA4264" s="66" t="str">
        <f>IF(OR(VLOOKUP(Table1[[#This Row],[sheet]],Prg!$A$7:$F$31,6,FALSE)=Prg!$O$2,VLOOKUP(Table1[[#This Row],[sheet]],Prg!$A$7:$F$31,6,FALSE)=Prg!$O$3),"Yes","No")</f>
        <v>No</v>
      </c>
      <c r="AB4264" s="66">
        <v>2025</v>
      </c>
      <c r="AC4264" s="72">
        <v>18</v>
      </c>
      <c r="AD4264" s="66">
        <f ca="1">IF(ISERROR(VLOOKUP(Table1[[#This Row],[item]],INDIRECT("'"&amp;Table1[[#This Row],[sheet]]&amp;"'!$A$8:$T$42"),Table1[[#This Row],[r]],FALSE)),"",VLOOKUP(Table1[[#This Row],[item]],INDIRECT("'"&amp;Table1[[#This Row],[sheet]]&amp;"'!$A$8:$T$42"),Table1[[#This Row],[r]],FALSE))</f>
        <v>0</v>
      </c>
      <c r="AE4264" s="72" t="str">
        <f>IF(VLOOKUP(Table1[[#This Row],[sheet]],Prg!$A$7:$J$31,10,FALSE)="","",VLOOKUP(Table1[[#This Row],[sheet]],Prg!$A$7:$J$31,10,FALSE)*1)</f>
        <v/>
      </c>
      <c r="AF4264" s="72">
        <f>VLOOKUP(Table1[[#This Row],[sheet]],Prg!$A$7:$J$31,5,FALSE)</f>
        <v>0</v>
      </c>
      <c r="AG4264" s="72">
        <f>ROW()</f>
        <v>4264</v>
      </c>
    </row>
    <row r="4265" spans="24:33" hidden="1" x14ac:dyDescent="0.3">
      <c r="X4265" s="66">
        <v>24</v>
      </c>
      <c r="Y4265" s="66" t="s">
        <v>484</v>
      </c>
      <c r="Z4265" s="66" t="s">
        <v>471</v>
      </c>
      <c r="AA4265" s="66" t="str">
        <f>IF(OR(VLOOKUP(Table1[[#This Row],[sheet]],Prg!$A$7:$F$31,6,FALSE)=Prg!$O$2,VLOOKUP(Table1[[#This Row],[sheet]],Prg!$A$7:$F$31,6,FALSE)=Prg!$O$3),"Yes","No")</f>
        <v>No</v>
      </c>
      <c r="AB4265" s="66">
        <v>2025</v>
      </c>
      <c r="AC4265" s="72">
        <v>18</v>
      </c>
      <c r="AD4265" s="66">
        <f ca="1">IF(ISERROR(VLOOKUP(Table1[[#This Row],[item]],INDIRECT("'"&amp;Table1[[#This Row],[sheet]]&amp;"'!$A$8:$T$42"),Table1[[#This Row],[r]],FALSE)),"",VLOOKUP(Table1[[#This Row],[item]],INDIRECT("'"&amp;Table1[[#This Row],[sheet]]&amp;"'!$A$8:$T$42"),Table1[[#This Row],[r]],FALSE))</f>
        <v>0</v>
      </c>
      <c r="AE4265" s="72" t="str">
        <f>IF(VLOOKUP(Table1[[#This Row],[sheet]],Prg!$A$7:$J$31,10,FALSE)="","",VLOOKUP(Table1[[#This Row],[sheet]],Prg!$A$7:$J$31,10,FALSE)*1)</f>
        <v/>
      </c>
      <c r="AF4265" s="72">
        <f>VLOOKUP(Table1[[#This Row],[sheet]],Prg!$A$7:$J$31,5,FALSE)</f>
        <v>0</v>
      </c>
      <c r="AG4265" s="72">
        <f>ROW()</f>
        <v>4265</v>
      </c>
    </row>
    <row r="4266" spans="24:33" hidden="1" x14ac:dyDescent="0.3">
      <c r="X4266" s="66">
        <v>24</v>
      </c>
      <c r="Y4266" s="66" t="s">
        <v>485</v>
      </c>
      <c r="Z4266" s="66" t="s">
        <v>472</v>
      </c>
      <c r="AA4266" s="66" t="str">
        <f>IF(OR(VLOOKUP(Table1[[#This Row],[sheet]],Prg!$A$7:$F$31,6,FALSE)=Prg!$O$2,VLOOKUP(Table1[[#This Row],[sheet]],Prg!$A$7:$F$31,6,FALSE)=Prg!$O$3),"Yes","No")</f>
        <v>No</v>
      </c>
      <c r="AB4266" s="66">
        <v>2025</v>
      </c>
      <c r="AC4266" s="72">
        <v>18</v>
      </c>
      <c r="AD4266" s="66">
        <f ca="1">IF(ISERROR(VLOOKUP(Table1[[#This Row],[item]],INDIRECT("'"&amp;Table1[[#This Row],[sheet]]&amp;"'!$A$8:$T$42"),Table1[[#This Row],[r]],FALSE)),"",VLOOKUP(Table1[[#This Row],[item]],INDIRECT("'"&amp;Table1[[#This Row],[sheet]]&amp;"'!$A$8:$T$42"),Table1[[#This Row],[r]],FALSE))</f>
        <v>0</v>
      </c>
      <c r="AE4266" s="72" t="str">
        <f>IF(VLOOKUP(Table1[[#This Row],[sheet]],Prg!$A$7:$J$31,10,FALSE)="","",VLOOKUP(Table1[[#This Row],[sheet]],Prg!$A$7:$J$31,10,FALSE)*1)</f>
        <v/>
      </c>
      <c r="AF4266" s="72">
        <f>VLOOKUP(Table1[[#This Row],[sheet]],Prg!$A$7:$J$31,5,FALSE)</f>
        <v>0</v>
      </c>
      <c r="AG4266" s="72">
        <f>ROW()</f>
        <v>4266</v>
      </c>
    </row>
    <row r="4267" spans="24:33" hidden="1" x14ac:dyDescent="0.3">
      <c r="X4267" s="66">
        <v>24</v>
      </c>
      <c r="Y4267" s="66" t="s">
        <v>486</v>
      </c>
      <c r="Z4267" s="66" t="s">
        <v>31</v>
      </c>
      <c r="AA4267" s="66" t="str">
        <f>IF(OR(VLOOKUP(Table1[[#This Row],[sheet]],Prg!$A$7:$F$31,6,FALSE)=Prg!$O$2,VLOOKUP(Table1[[#This Row],[sheet]],Prg!$A$7:$F$31,6,FALSE)=Prg!$O$3),"Yes","No")</f>
        <v>No</v>
      </c>
      <c r="AB4267" s="66">
        <v>2025</v>
      </c>
      <c r="AC4267" s="72">
        <v>18</v>
      </c>
      <c r="AD4267" s="66">
        <f ca="1">IF(ISERROR(VLOOKUP(Table1[[#This Row],[item]],INDIRECT("'"&amp;Table1[[#This Row],[sheet]]&amp;"'!$A$8:$T$42"),Table1[[#This Row],[r]],FALSE)),"",VLOOKUP(Table1[[#This Row],[item]],INDIRECT("'"&amp;Table1[[#This Row],[sheet]]&amp;"'!$A$8:$T$42"),Table1[[#This Row],[r]],FALSE))</f>
        <v>0</v>
      </c>
      <c r="AE4267" s="72" t="str">
        <f>IF(VLOOKUP(Table1[[#This Row],[sheet]],Prg!$A$7:$J$31,10,FALSE)="","",VLOOKUP(Table1[[#This Row],[sheet]],Prg!$A$7:$J$31,10,FALSE)*1)</f>
        <v/>
      </c>
      <c r="AF4267" s="72">
        <f>VLOOKUP(Table1[[#This Row],[sheet]],Prg!$A$7:$J$31,5,FALSE)</f>
        <v>0</v>
      </c>
      <c r="AG4267" s="72">
        <f>ROW()</f>
        <v>4267</v>
      </c>
    </row>
    <row r="4268" spans="24:33" hidden="1" x14ac:dyDescent="0.3">
      <c r="X4268" s="66">
        <v>24</v>
      </c>
      <c r="Y4268" s="70" t="s">
        <v>487</v>
      </c>
      <c r="Z4268" s="70" t="s">
        <v>12</v>
      </c>
      <c r="AA4268" s="70" t="str">
        <f>IF(OR(VLOOKUP(Table1[[#This Row],[sheet]],Prg!$A$7:$F$31,6,FALSE)=Prg!$O$2,VLOOKUP(Table1[[#This Row],[sheet]],Prg!$A$7:$F$31,6,FALSE)=Prg!$O$3),"Yes","No")</f>
        <v>No</v>
      </c>
      <c r="AB4268" s="70">
        <v>2026</v>
      </c>
      <c r="AC4268" s="72">
        <v>19</v>
      </c>
      <c r="AD4268" s="66">
        <f ca="1">IF(ISERROR(VLOOKUP(Table1[[#This Row],[item]],INDIRECT("'"&amp;Table1[[#This Row],[sheet]]&amp;"'!$A$8:$T$42"),Table1[[#This Row],[r]],FALSE)),"",VLOOKUP(Table1[[#This Row],[item]],INDIRECT("'"&amp;Table1[[#This Row],[sheet]]&amp;"'!$A$8:$T$42"),Table1[[#This Row],[r]],FALSE))</f>
        <v>0</v>
      </c>
      <c r="AE4268" s="72" t="str">
        <f>IF(VLOOKUP(Table1[[#This Row],[sheet]],Prg!$A$7:$J$31,10,FALSE)="","",VLOOKUP(Table1[[#This Row],[sheet]],Prg!$A$7:$J$31,10,FALSE)*1)</f>
        <v/>
      </c>
      <c r="AF4268" s="72">
        <f>VLOOKUP(Table1[[#This Row],[sheet]],Prg!$A$7:$J$31,5,FALSE)</f>
        <v>0</v>
      </c>
      <c r="AG4268" s="72">
        <f>ROW()</f>
        <v>4268</v>
      </c>
    </row>
    <row r="4269" spans="24:33" hidden="1" x14ac:dyDescent="0.3">
      <c r="X4269" s="66">
        <v>24</v>
      </c>
      <c r="Y4269" s="66" t="s">
        <v>488</v>
      </c>
      <c r="Z4269" s="66" t="s">
        <v>13</v>
      </c>
      <c r="AA4269" s="66" t="str">
        <f>IF(OR(VLOOKUP(Table1[[#This Row],[sheet]],Prg!$A$7:$F$31,6,FALSE)=Prg!$O$2,VLOOKUP(Table1[[#This Row],[sheet]],Prg!$A$7:$F$31,6,FALSE)=Prg!$O$3),"Yes","No")</f>
        <v>No</v>
      </c>
      <c r="AB4269" s="66">
        <v>2026</v>
      </c>
      <c r="AC4269" s="72">
        <v>19</v>
      </c>
      <c r="AD4269" s="66">
        <f ca="1">IF(ISERROR(VLOOKUP(Table1[[#This Row],[item]],INDIRECT("'"&amp;Table1[[#This Row],[sheet]]&amp;"'!$A$8:$T$42"),Table1[[#This Row],[r]],FALSE)),"",VLOOKUP(Table1[[#This Row],[item]],INDIRECT("'"&amp;Table1[[#This Row],[sheet]]&amp;"'!$A$8:$T$42"),Table1[[#This Row],[r]],FALSE))</f>
        <v>0</v>
      </c>
      <c r="AE4269" s="72" t="str">
        <f>IF(VLOOKUP(Table1[[#This Row],[sheet]],Prg!$A$7:$J$31,10,FALSE)="","",VLOOKUP(Table1[[#This Row],[sheet]],Prg!$A$7:$J$31,10,FALSE)*1)</f>
        <v/>
      </c>
      <c r="AF4269" s="72">
        <f>VLOOKUP(Table1[[#This Row],[sheet]],Prg!$A$7:$J$31,5,FALSE)</f>
        <v>0</v>
      </c>
      <c r="AG4269" s="72">
        <f>ROW()</f>
        <v>4269</v>
      </c>
    </row>
    <row r="4270" spans="24:33" hidden="1" x14ac:dyDescent="0.3">
      <c r="X4270" s="66">
        <v>24</v>
      </c>
      <c r="Y4270" s="66" t="s">
        <v>489</v>
      </c>
      <c r="Z4270" s="66" t="s">
        <v>14</v>
      </c>
      <c r="AA4270" s="66" t="str">
        <f>IF(OR(VLOOKUP(Table1[[#This Row],[sheet]],Prg!$A$7:$F$31,6,FALSE)=Prg!$O$2,VLOOKUP(Table1[[#This Row],[sheet]],Prg!$A$7:$F$31,6,FALSE)=Prg!$O$3),"Yes","No")</f>
        <v>No</v>
      </c>
      <c r="AB4270" s="66">
        <v>2026</v>
      </c>
      <c r="AC4270" s="72">
        <v>19</v>
      </c>
      <c r="AD4270" s="66">
        <f ca="1">IF(ISERROR(VLOOKUP(Table1[[#This Row],[item]],INDIRECT("'"&amp;Table1[[#This Row],[sheet]]&amp;"'!$A$8:$T$42"),Table1[[#This Row],[r]],FALSE)),"",VLOOKUP(Table1[[#This Row],[item]],INDIRECT("'"&amp;Table1[[#This Row],[sheet]]&amp;"'!$A$8:$T$42"),Table1[[#This Row],[r]],FALSE))</f>
        <v>0</v>
      </c>
      <c r="AE4270" s="72" t="str">
        <f>IF(VLOOKUP(Table1[[#This Row],[sheet]],Prg!$A$7:$J$31,10,FALSE)="","",VLOOKUP(Table1[[#This Row],[sheet]],Prg!$A$7:$J$31,10,FALSE)*1)</f>
        <v/>
      </c>
      <c r="AF4270" s="72">
        <f>VLOOKUP(Table1[[#This Row],[sheet]],Prg!$A$7:$J$31,5,FALSE)</f>
        <v>0</v>
      </c>
      <c r="AG4270" s="72">
        <f>ROW()</f>
        <v>4270</v>
      </c>
    </row>
    <row r="4271" spans="24:33" hidden="1" x14ac:dyDescent="0.3">
      <c r="X4271" s="66">
        <v>24</v>
      </c>
      <c r="Y4271" s="66" t="s">
        <v>490</v>
      </c>
      <c r="Z4271" s="66" t="s">
        <v>464</v>
      </c>
      <c r="AA4271" s="66" t="str">
        <f>IF(OR(VLOOKUP(Table1[[#This Row],[sheet]],Prg!$A$7:$F$31,6,FALSE)=Prg!$O$2,VLOOKUP(Table1[[#This Row],[sheet]],Prg!$A$7:$F$31,6,FALSE)=Prg!$O$3),"Yes","No")</f>
        <v>No</v>
      </c>
      <c r="AB4271" s="66">
        <v>2026</v>
      </c>
      <c r="AC4271" s="72">
        <v>19</v>
      </c>
      <c r="AD4271" s="66">
        <f ca="1">IF(ISERROR(VLOOKUP(Table1[[#This Row],[item]],INDIRECT("'"&amp;Table1[[#This Row],[sheet]]&amp;"'!$A$8:$T$42"),Table1[[#This Row],[r]],FALSE)),"",VLOOKUP(Table1[[#This Row],[item]],INDIRECT("'"&amp;Table1[[#This Row],[sheet]]&amp;"'!$A$8:$T$42"),Table1[[#This Row],[r]],FALSE))</f>
        <v>0</v>
      </c>
      <c r="AE4271" s="72" t="str">
        <f>IF(VLOOKUP(Table1[[#This Row],[sheet]],Prg!$A$7:$J$31,10,FALSE)="","",VLOOKUP(Table1[[#This Row],[sheet]],Prg!$A$7:$J$31,10,FALSE)*1)</f>
        <v/>
      </c>
      <c r="AF4271" s="72">
        <f>VLOOKUP(Table1[[#This Row],[sheet]],Prg!$A$7:$J$31,5,FALSE)</f>
        <v>0</v>
      </c>
      <c r="AG4271" s="72">
        <f>ROW()</f>
        <v>4271</v>
      </c>
    </row>
    <row r="4272" spans="24:33" hidden="1" x14ac:dyDescent="0.3">
      <c r="X4272" s="66">
        <v>24</v>
      </c>
      <c r="Y4272" s="66" t="s">
        <v>491</v>
      </c>
      <c r="Z4272" s="66" t="s">
        <v>15</v>
      </c>
      <c r="AA4272" s="66" t="str">
        <f>IF(OR(VLOOKUP(Table1[[#This Row],[sheet]],Prg!$A$7:$F$31,6,FALSE)=Prg!$O$2,VLOOKUP(Table1[[#This Row],[sheet]],Prg!$A$7:$F$31,6,FALSE)=Prg!$O$3),"Yes","No")</f>
        <v>No</v>
      </c>
      <c r="AB4272" s="66">
        <v>2026</v>
      </c>
      <c r="AC4272" s="72">
        <v>19</v>
      </c>
      <c r="AD4272" s="66">
        <f ca="1">IF(ISERROR(VLOOKUP(Table1[[#This Row],[item]],INDIRECT("'"&amp;Table1[[#This Row],[sheet]]&amp;"'!$A$8:$T$42"),Table1[[#This Row],[r]],FALSE)),"",VLOOKUP(Table1[[#This Row],[item]],INDIRECT("'"&amp;Table1[[#This Row],[sheet]]&amp;"'!$A$8:$T$42"),Table1[[#This Row],[r]],FALSE))</f>
        <v>0</v>
      </c>
      <c r="AE4272" s="72" t="str">
        <f>IF(VLOOKUP(Table1[[#This Row],[sheet]],Prg!$A$7:$J$31,10,FALSE)="","",VLOOKUP(Table1[[#This Row],[sheet]],Prg!$A$7:$J$31,10,FALSE)*1)</f>
        <v/>
      </c>
      <c r="AF4272" s="72">
        <f>VLOOKUP(Table1[[#This Row],[sheet]],Prg!$A$7:$J$31,5,FALSE)</f>
        <v>0</v>
      </c>
      <c r="AG4272" s="72">
        <f>ROW()</f>
        <v>4272</v>
      </c>
    </row>
    <row r="4273" spans="24:33" hidden="1" x14ac:dyDescent="0.3">
      <c r="X4273" s="66">
        <v>24</v>
      </c>
      <c r="Y4273" s="66" t="s">
        <v>492</v>
      </c>
      <c r="Z4273" s="66" t="s">
        <v>16</v>
      </c>
      <c r="AA4273" s="66" t="str">
        <f>IF(OR(VLOOKUP(Table1[[#This Row],[sheet]],Prg!$A$7:$F$31,6,FALSE)=Prg!$O$2,VLOOKUP(Table1[[#This Row],[sheet]],Prg!$A$7:$F$31,6,FALSE)=Prg!$O$3),"Yes","No")</f>
        <v>No</v>
      </c>
      <c r="AB4273" s="66">
        <v>2026</v>
      </c>
      <c r="AC4273" s="72">
        <v>19</v>
      </c>
      <c r="AD4273" s="66">
        <f ca="1">IF(ISERROR(VLOOKUP(Table1[[#This Row],[item]],INDIRECT("'"&amp;Table1[[#This Row],[sheet]]&amp;"'!$A$8:$T$42"),Table1[[#This Row],[r]],FALSE)),"",VLOOKUP(Table1[[#This Row],[item]],INDIRECT("'"&amp;Table1[[#This Row],[sheet]]&amp;"'!$A$8:$T$42"),Table1[[#This Row],[r]],FALSE))</f>
        <v>0</v>
      </c>
      <c r="AE4273" s="72" t="str">
        <f>IF(VLOOKUP(Table1[[#This Row],[sheet]],Prg!$A$7:$J$31,10,FALSE)="","",VLOOKUP(Table1[[#This Row],[sheet]],Prg!$A$7:$J$31,10,FALSE)*1)</f>
        <v/>
      </c>
      <c r="AF4273" s="72">
        <f>VLOOKUP(Table1[[#This Row],[sheet]],Prg!$A$7:$J$31,5,FALSE)</f>
        <v>0</v>
      </c>
      <c r="AG4273" s="72">
        <f>ROW()</f>
        <v>4273</v>
      </c>
    </row>
    <row r="4274" spans="24:33" hidden="1" x14ac:dyDescent="0.3">
      <c r="X4274" s="66">
        <v>24</v>
      </c>
      <c r="Y4274" s="66" t="s">
        <v>493</v>
      </c>
      <c r="Z4274" s="66" t="s">
        <v>17</v>
      </c>
      <c r="AA4274" s="66" t="str">
        <f>IF(OR(VLOOKUP(Table1[[#This Row],[sheet]],Prg!$A$7:$F$31,6,FALSE)=Prg!$O$2,VLOOKUP(Table1[[#This Row],[sheet]],Prg!$A$7:$F$31,6,FALSE)=Prg!$O$3),"Yes","No")</f>
        <v>No</v>
      </c>
      <c r="AB4274" s="66">
        <v>2026</v>
      </c>
      <c r="AC4274" s="72">
        <v>19</v>
      </c>
      <c r="AD4274" s="66">
        <f ca="1">IF(ISERROR(VLOOKUP(Table1[[#This Row],[item]],INDIRECT("'"&amp;Table1[[#This Row],[sheet]]&amp;"'!$A$8:$T$42"),Table1[[#This Row],[r]],FALSE)),"",VLOOKUP(Table1[[#This Row],[item]],INDIRECT("'"&amp;Table1[[#This Row],[sheet]]&amp;"'!$A$8:$T$42"),Table1[[#This Row],[r]],FALSE))</f>
        <v>0</v>
      </c>
      <c r="AE4274" s="72" t="str">
        <f>IF(VLOOKUP(Table1[[#This Row],[sheet]],Prg!$A$7:$J$31,10,FALSE)="","",VLOOKUP(Table1[[#This Row],[sheet]],Prg!$A$7:$J$31,10,FALSE)*1)</f>
        <v/>
      </c>
      <c r="AF4274" s="72">
        <f>VLOOKUP(Table1[[#This Row],[sheet]],Prg!$A$7:$J$31,5,FALSE)</f>
        <v>0</v>
      </c>
      <c r="AG4274" s="72">
        <f>ROW()</f>
        <v>4274</v>
      </c>
    </row>
    <row r="4275" spans="24:33" hidden="1" x14ac:dyDescent="0.3">
      <c r="X4275" s="66">
        <v>24</v>
      </c>
      <c r="Y4275" s="66" t="s">
        <v>494</v>
      </c>
      <c r="Z4275" s="66" t="s">
        <v>465</v>
      </c>
      <c r="AA4275" s="66" t="str">
        <f>IF(OR(VLOOKUP(Table1[[#This Row],[sheet]],Prg!$A$7:$F$31,6,FALSE)=Prg!$O$2,VLOOKUP(Table1[[#This Row],[sheet]],Prg!$A$7:$F$31,6,FALSE)=Prg!$O$3),"Yes","No")</f>
        <v>No</v>
      </c>
      <c r="AB4275" s="66">
        <v>2026</v>
      </c>
      <c r="AC4275" s="72">
        <v>19</v>
      </c>
      <c r="AD4275" s="66">
        <f ca="1">IF(ISERROR(VLOOKUP(Table1[[#This Row],[item]],INDIRECT("'"&amp;Table1[[#This Row],[sheet]]&amp;"'!$A$8:$T$42"),Table1[[#This Row],[r]],FALSE)),"",VLOOKUP(Table1[[#This Row],[item]],INDIRECT("'"&amp;Table1[[#This Row],[sheet]]&amp;"'!$A$8:$T$42"),Table1[[#This Row],[r]],FALSE))</f>
        <v>0</v>
      </c>
      <c r="AE4275" s="72" t="str">
        <f>IF(VLOOKUP(Table1[[#This Row],[sheet]],Prg!$A$7:$J$31,10,FALSE)="","",VLOOKUP(Table1[[#This Row],[sheet]],Prg!$A$7:$J$31,10,FALSE)*1)</f>
        <v/>
      </c>
      <c r="AF4275" s="72">
        <f>VLOOKUP(Table1[[#This Row],[sheet]],Prg!$A$7:$J$31,5,FALSE)</f>
        <v>0</v>
      </c>
      <c r="AG4275" s="72">
        <f>ROW()</f>
        <v>4275</v>
      </c>
    </row>
    <row r="4276" spans="24:33" hidden="1" x14ac:dyDescent="0.3">
      <c r="X4276" s="66">
        <v>24</v>
      </c>
      <c r="Y4276" s="66" t="s">
        <v>495</v>
      </c>
      <c r="Z4276" s="66" t="s">
        <v>18</v>
      </c>
      <c r="AA4276" s="66" t="str">
        <f>IF(OR(VLOOKUP(Table1[[#This Row],[sheet]],Prg!$A$7:$F$31,6,FALSE)=Prg!$O$2,VLOOKUP(Table1[[#This Row],[sheet]],Prg!$A$7:$F$31,6,FALSE)=Prg!$O$3),"Yes","No")</f>
        <v>No</v>
      </c>
      <c r="AB4276" s="66">
        <v>2026</v>
      </c>
      <c r="AC4276" s="72">
        <v>19</v>
      </c>
      <c r="AD4276" s="66">
        <f ca="1">IF(ISERROR(VLOOKUP(Table1[[#This Row],[item]],INDIRECT("'"&amp;Table1[[#This Row],[sheet]]&amp;"'!$A$8:$T$42"),Table1[[#This Row],[r]],FALSE)),"",VLOOKUP(Table1[[#This Row],[item]],INDIRECT("'"&amp;Table1[[#This Row],[sheet]]&amp;"'!$A$8:$T$42"),Table1[[#This Row],[r]],FALSE))</f>
        <v>0</v>
      </c>
      <c r="AE4276" s="72" t="str">
        <f>IF(VLOOKUP(Table1[[#This Row],[sheet]],Prg!$A$7:$J$31,10,FALSE)="","",VLOOKUP(Table1[[#This Row],[sheet]],Prg!$A$7:$J$31,10,FALSE)*1)</f>
        <v/>
      </c>
      <c r="AF4276" s="72">
        <f>VLOOKUP(Table1[[#This Row],[sheet]],Prg!$A$7:$J$31,5,FALSE)</f>
        <v>0</v>
      </c>
      <c r="AG4276" s="72">
        <f>ROW()</f>
        <v>4276</v>
      </c>
    </row>
    <row r="4277" spans="24:33" hidden="1" x14ac:dyDescent="0.3">
      <c r="X4277" s="66">
        <v>24</v>
      </c>
      <c r="Y4277" s="66" t="s">
        <v>496</v>
      </c>
      <c r="Z4277" s="66" t="s">
        <v>19</v>
      </c>
      <c r="AA4277" s="66" t="str">
        <f>IF(OR(VLOOKUP(Table1[[#This Row],[sheet]],Prg!$A$7:$F$31,6,FALSE)=Prg!$O$2,VLOOKUP(Table1[[#This Row],[sheet]],Prg!$A$7:$F$31,6,FALSE)=Prg!$O$3),"Yes","No")</f>
        <v>No</v>
      </c>
      <c r="AB4277" s="66">
        <v>2026</v>
      </c>
      <c r="AC4277" s="72">
        <v>19</v>
      </c>
      <c r="AD4277" s="66">
        <f ca="1">IF(ISERROR(VLOOKUP(Table1[[#This Row],[item]],INDIRECT("'"&amp;Table1[[#This Row],[sheet]]&amp;"'!$A$8:$T$42"),Table1[[#This Row],[r]],FALSE)),"",VLOOKUP(Table1[[#This Row],[item]],INDIRECT("'"&amp;Table1[[#This Row],[sheet]]&amp;"'!$A$8:$T$42"),Table1[[#This Row],[r]],FALSE))</f>
        <v>0</v>
      </c>
      <c r="AE4277" s="72" t="str">
        <f>IF(VLOOKUP(Table1[[#This Row],[sheet]],Prg!$A$7:$J$31,10,FALSE)="","",VLOOKUP(Table1[[#This Row],[sheet]],Prg!$A$7:$J$31,10,FALSE)*1)</f>
        <v/>
      </c>
      <c r="AF4277" s="72">
        <f>VLOOKUP(Table1[[#This Row],[sheet]],Prg!$A$7:$J$31,5,FALSE)</f>
        <v>0</v>
      </c>
      <c r="AG4277" s="72">
        <f>ROW()</f>
        <v>4277</v>
      </c>
    </row>
    <row r="4278" spans="24:33" hidden="1" x14ac:dyDescent="0.3">
      <c r="X4278" s="66">
        <v>24</v>
      </c>
      <c r="Y4278" s="66" t="s">
        <v>497</v>
      </c>
      <c r="Z4278" s="66" t="s">
        <v>20</v>
      </c>
      <c r="AA4278" s="66" t="str">
        <f>IF(OR(VLOOKUP(Table1[[#This Row],[sheet]],Prg!$A$7:$F$31,6,FALSE)=Prg!$O$2,VLOOKUP(Table1[[#This Row],[sheet]],Prg!$A$7:$F$31,6,FALSE)=Prg!$O$3),"Yes","No")</f>
        <v>No</v>
      </c>
      <c r="AB4278" s="66">
        <v>2026</v>
      </c>
      <c r="AC4278" s="72">
        <v>19</v>
      </c>
      <c r="AD4278" s="66">
        <f ca="1">IF(ISERROR(VLOOKUP(Table1[[#This Row],[item]],INDIRECT("'"&amp;Table1[[#This Row],[sheet]]&amp;"'!$A$8:$T$42"),Table1[[#This Row],[r]],FALSE)),"",VLOOKUP(Table1[[#This Row],[item]],INDIRECT("'"&amp;Table1[[#This Row],[sheet]]&amp;"'!$A$8:$T$42"),Table1[[#This Row],[r]],FALSE))</f>
        <v>0</v>
      </c>
      <c r="AE4278" s="72" t="str">
        <f>IF(VLOOKUP(Table1[[#This Row],[sheet]],Prg!$A$7:$J$31,10,FALSE)="","",VLOOKUP(Table1[[#This Row],[sheet]],Prg!$A$7:$J$31,10,FALSE)*1)</f>
        <v/>
      </c>
      <c r="AF4278" s="72">
        <f>VLOOKUP(Table1[[#This Row],[sheet]],Prg!$A$7:$J$31,5,FALSE)</f>
        <v>0</v>
      </c>
      <c r="AG4278" s="72">
        <f>ROW()</f>
        <v>4278</v>
      </c>
    </row>
    <row r="4279" spans="24:33" hidden="1" x14ac:dyDescent="0.3">
      <c r="X4279" s="66">
        <v>24</v>
      </c>
      <c r="Y4279" s="66" t="s">
        <v>498</v>
      </c>
      <c r="Z4279" s="66" t="s">
        <v>466</v>
      </c>
      <c r="AA4279" s="66" t="str">
        <f>IF(OR(VLOOKUP(Table1[[#This Row],[sheet]],Prg!$A$7:$F$31,6,FALSE)=Prg!$O$2,VLOOKUP(Table1[[#This Row],[sheet]],Prg!$A$7:$F$31,6,FALSE)=Prg!$O$3),"Yes","No")</f>
        <v>No</v>
      </c>
      <c r="AB4279" s="66">
        <v>2026</v>
      </c>
      <c r="AC4279" s="72">
        <v>19</v>
      </c>
      <c r="AD4279" s="66">
        <f ca="1">IF(ISERROR(VLOOKUP(Table1[[#This Row],[item]],INDIRECT("'"&amp;Table1[[#This Row],[sheet]]&amp;"'!$A$8:$T$42"),Table1[[#This Row],[r]],FALSE)),"",VLOOKUP(Table1[[#This Row],[item]],INDIRECT("'"&amp;Table1[[#This Row],[sheet]]&amp;"'!$A$8:$T$42"),Table1[[#This Row],[r]],FALSE))</f>
        <v>0</v>
      </c>
      <c r="AE4279" s="72" t="str">
        <f>IF(VLOOKUP(Table1[[#This Row],[sheet]],Prg!$A$7:$J$31,10,FALSE)="","",VLOOKUP(Table1[[#This Row],[sheet]],Prg!$A$7:$J$31,10,FALSE)*1)</f>
        <v/>
      </c>
      <c r="AF4279" s="72">
        <f>VLOOKUP(Table1[[#This Row],[sheet]],Prg!$A$7:$J$31,5,FALSE)</f>
        <v>0</v>
      </c>
      <c r="AG4279" s="72">
        <f>ROW()</f>
        <v>4279</v>
      </c>
    </row>
    <row r="4280" spans="24:33" hidden="1" x14ac:dyDescent="0.3">
      <c r="X4280" s="66">
        <v>24</v>
      </c>
      <c r="Y4280" s="66" t="s">
        <v>499</v>
      </c>
      <c r="Z4280" s="66" t="s">
        <v>21</v>
      </c>
      <c r="AA4280" s="66" t="str">
        <f>IF(OR(VLOOKUP(Table1[[#This Row],[sheet]],Prg!$A$7:$F$31,6,FALSE)=Prg!$O$2,VLOOKUP(Table1[[#This Row],[sheet]],Prg!$A$7:$F$31,6,FALSE)=Prg!$O$3),"Yes","No")</f>
        <v>No</v>
      </c>
      <c r="AB4280" s="66">
        <v>2026</v>
      </c>
      <c r="AC4280" s="72">
        <v>19</v>
      </c>
      <c r="AD4280" s="66">
        <f ca="1">IF(ISERROR(VLOOKUP(Table1[[#This Row],[item]],INDIRECT("'"&amp;Table1[[#This Row],[sheet]]&amp;"'!$A$8:$T$42"),Table1[[#This Row],[r]],FALSE)),"",VLOOKUP(Table1[[#This Row],[item]],INDIRECT("'"&amp;Table1[[#This Row],[sheet]]&amp;"'!$A$8:$T$42"),Table1[[#This Row],[r]],FALSE))</f>
        <v>0</v>
      </c>
      <c r="AE4280" s="72" t="str">
        <f>IF(VLOOKUP(Table1[[#This Row],[sheet]],Prg!$A$7:$J$31,10,FALSE)="","",VLOOKUP(Table1[[#This Row],[sheet]],Prg!$A$7:$J$31,10,FALSE)*1)</f>
        <v/>
      </c>
      <c r="AF4280" s="72">
        <f>VLOOKUP(Table1[[#This Row],[sheet]],Prg!$A$7:$J$31,5,FALSE)</f>
        <v>0</v>
      </c>
      <c r="AG4280" s="72">
        <f>ROW()</f>
        <v>4280</v>
      </c>
    </row>
    <row r="4281" spans="24:33" hidden="1" x14ac:dyDescent="0.3">
      <c r="X4281" s="66">
        <v>24</v>
      </c>
      <c r="Y4281" s="66" t="s">
        <v>500</v>
      </c>
      <c r="Z4281" s="66" t="s">
        <v>22</v>
      </c>
      <c r="AA4281" s="66" t="str">
        <f>IF(OR(VLOOKUP(Table1[[#This Row],[sheet]],Prg!$A$7:$F$31,6,FALSE)=Prg!$O$2,VLOOKUP(Table1[[#This Row],[sheet]],Prg!$A$7:$F$31,6,FALSE)=Prg!$O$3),"Yes","No")</f>
        <v>No</v>
      </c>
      <c r="AB4281" s="66">
        <v>2026</v>
      </c>
      <c r="AC4281" s="72">
        <v>19</v>
      </c>
      <c r="AD4281" s="66">
        <f ca="1">IF(ISERROR(VLOOKUP(Table1[[#This Row],[item]],INDIRECT("'"&amp;Table1[[#This Row],[sheet]]&amp;"'!$A$8:$T$42"),Table1[[#This Row],[r]],FALSE)),"",VLOOKUP(Table1[[#This Row],[item]],INDIRECT("'"&amp;Table1[[#This Row],[sheet]]&amp;"'!$A$8:$T$42"),Table1[[#This Row],[r]],FALSE))</f>
        <v>0</v>
      </c>
      <c r="AE4281" s="72" t="str">
        <f>IF(VLOOKUP(Table1[[#This Row],[sheet]],Prg!$A$7:$J$31,10,FALSE)="","",VLOOKUP(Table1[[#This Row],[sheet]],Prg!$A$7:$J$31,10,FALSE)*1)</f>
        <v/>
      </c>
      <c r="AF4281" s="72">
        <f>VLOOKUP(Table1[[#This Row],[sheet]],Prg!$A$7:$J$31,5,FALSE)</f>
        <v>0</v>
      </c>
      <c r="AG4281" s="72">
        <f>ROW()</f>
        <v>4281</v>
      </c>
    </row>
    <row r="4282" spans="24:33" hidden="1" x14ac:dyDescent="0.3">
      <c r="X4282" s="66">
        <v>24</v>
      </c>
      <c r="Y4282" s="66" t="s">
        <v>501</v>
      </c>
      <c r="Z4282" s="66" t="s">
        <v>23</v>
      </c>
      <c r="AA4282" s="66" t="str">
        <f>IF(OR(VLOOKUP(Table1[[#This Row],[sheet]],Prg!$A$7:$F$31,6,FALSE)=Prg!$O$2,VLOOKUP(Table1[[#This Row],[sheet]],Prg!$A$7:$F$31,6,FALSE)=Prg!$O$3),"Yes","No")</f>
        <v>No</v>
      </c>
      <c r="AB4282" s="66">
        <v>2026</v>
      </c>
      <c r="AC4282" s="72">
        <v>19</v>
      </c>
      <c r="AD4282" s="66">
        <f ca="1">IF(ISERROR(VLOOKUP(Table1[[#This Row],[item]],INDIRECT("'"&amp;Table1[[#This Row],[sheet]]&amp;"'!$A$8:$T$42"),Table1[[#This Row],[r]],FALSE)),"",VLOOKUP(Table1[[#This Row],[item]],INDIRECT("'"&amp;Table1[[#This Row],[sheet]]&amp;"'!$A$8:$T$42"),Table1[[#This Row],[r]],FALSE))</f>
        <v>0</v>
      </c>
      <c r="AE4282" s="72" t="str">
        <f>IF(VLOOKUP(Table1[[#This Row],[sheet]],Prg!$A$7:$J$31,10,FALSE)="","",VLOOKUP(Table1[[#This Row],[sheet]],Prg!$A$7:$J$31,10,FALSE)*1)</f>
        <v/>
      </c>
      <c r="AF4282" s="72">
        <f>VLOOKUP(Table1[[#This Row],[sheet]],Prg!$A$7:$J$31,5,FALSE)</f>
        <v>0</v>
      </c>
      <c r="AG4282" s="72">
        <f>ROW()</f>
        <v>4282</v>
      </c>
    </row>
    <row r="4283" spans="24:33" hidden="1" x14ac:dyDescent="0.3">
      <c r="X4283" s="66">
        <v>24</v>
      </c>
      <c r="Y4283" s="66" t="s">
        <v>502</v>
      </c>
      <c r="Z4283" s="66" t="s">
        <v>467</v>
      </c>
      <c r="AA4283" s="66" t="str">
        <f>IF(OR(VLOOKUP(Table1[[#This Row],[sheet]],Prg!$A$7:$F$31,6,FALSE)=Prg!$O$2,VLOOKUP(Table1[[#This Row],[sheet]],Prg!$A$7:$F$31,6,FALSE)=Prg!$O$3),"Yes","No")</f>
        <v>No</v>
      </c>
      <c r="AB4283" s="66">
        <v>2026</v>
      </c>
      <c r="AC4283" s="72">
        <v>19</v>
      </c>
      <c r="AD4283" s="66">
        <f ca="1">IF(ISERROR(VLOOKUP(Table1[[#This Row],[item]],INDIRECT("'"&amp;Table1[[#This Row],[sheet]]&amp;"'!$A$8:$T$42"),Table1[[#This Row],[r]],FALSE)),"",VLOOKUP(Table1[[#This Row],[item]],INDIRECT("'"&amp;Table1[[#This Row],[sheet]]&amp;"'!$A$8:$T$42"),Table1[[#This Row],[r]],FALSE))</f>
        <v>0</v>
      </c>
      <c r="AE4283" s="72" t="str">
        <f>IF(VLOOKUP(Table1[[#This Row],[sheet]],Prg!$A$7:$J$31,10,FALSE)="","",VLOOKUP(Table1[[#This Row],[sheet]],Prg!$A$7:$J$31,10,FALSE)*1)</f>
        <v/>
      </c>
      <c r="AF4283" s="72">
        <f>VLOOKUP(Table1[[#This Row],[sheet]],Prg!$A$7:$J$31,5,FALSE)</f>
        <v>0</v>
      </c>
      <c r="AG4283" s="72">
        <f>ROW()</f>
        <v>4283</v>
      </c>
    </row>
    <row r="4284" spans="24:33" hidden="1" x14ac:dyDescent="0.3">
      <c r="X4284" s="66">
        <v>24</v>
      </c>
      <c r="Y4284" s="66" t="s">
        <v>473</v>
      </c>
      <c r="Z4284" s="66" t="s">
        <v>1</v>
      </c>
      <c r="AA4284" s="66" t="str">
        <f>IF(OR(VLOOKUP(Table1[[#This Row],[sheet]],Prg!$A$7:$F$31,6,FALSE)=Prg!$O$2,VLOOKUP(Table1[[#This Row],[sheet]],Prg!$A$7:$F$31,6,FALSE)=Prg!$O$3),"Yes","No")</f>
        <v>No</v>
      </c>
      <c r="AB4284" s="66">
        <v>2026</v>
      </c>
      <c r="AC4284" s="72">
        <v>19</v>
      </c>
      <c r="AD4284" s="66">
        <f ca="1">IF(ISERROR(VLOOKUP(Table1[[#This Row],[item]],INDIRECT("'"&amp;Table1[[#This Row],[sheet]]&amp;"'!$A$8:$T$42"),Table1[[#This Row],[r]],FALSE)),"",VLOOKUP(Table1[[#This Row],[item]],INDIRECT("'"&amp;Table1[[#This Row],[sheet]]&amp;"'!$A$8:$T$42"),Table1[[#This Row],[r]],FALSE))</f>
        <v>0</v>
      </c>
      <c r="AE4284" s="72" t="str">
        <f>IF(VLOOKUP(Table1[[#This Row],[sheet]],Prg!$A$7:$J$31,10,FALSE)="","",VLOOKUP(Table1[[#This Row],[sheet]],Prg!$A$7:$J$31,10,FALSE)*1)</f>
        <v/>
      </c>
      <c r="AF4284" s="72">
        <f>VLOOKUP(Table1[[#This Row],[sheet]],Prg!$A$7:$J$31,5,FALSE)</f>
        <v>0</v>
      </c>
      <c r="AG4284" s="72">
        <f>ROW()</f>
        <v>4284</v>
      </c>
    </row>
    <row r="4285" spans="24:33" hidden="1" x14ac:dyDescent="0.3">
      <c r="X4285" s="66">
        <v>24</v>
      </c>
      <c r="Y4285" s="66" t="s">
        <v>474</v>
      </c>
      <c r="Z4285" s="66" t="s">
        <v>24</v>
      </c>
      <c r="AA4285" s="66" t="str">
        <f>IF(OR(VLOOKUP(Table1[[#This Row],[sheet]],Prg!$A$7:$F$31,6,FALSE)=Prg!$O$2,VLOOKUP(Table1[[#This Row],[sheet]],Prg!$A$7:$F$31,6,FALSE)=Prg!$O$3),"Yes","No")</f>
        <v>No</v>
      </c>
      <c r="AB4285" s="66">
        <v>2026</v>
      </c>
      <c r="AC4285" s="72">
        <v>19</v>
      </c>
      <c r="AD4285" s="66">
        <f ca="1">IF(ISERROR(VLOOKUP(Table1[[#This Row],[item]],INDIRECT("'"&amp;Table1[[#This Row],[sheet]]&amp;"'!$A$8:$T$42"),Table1[[#This Row],[r]],FALSE)),"",VLOOKUP(Table1[[#This Row],[item]],INDIRECT("'"&amp;Table1[[#This Row],[sheet]]&amp;"'!$A$8:$T$42"),Table1[[#This Row],[r]],FALSE))</f>
        <v>0</v>
      </c>
      <c r="AE4285" s="72" t="str">
        <f>IF(VLOOKUP(Table1[[#This Row],[sheet]],Prg!$A$7:$J$31,10,FALSE)="","",VLOOKUP(Table1[[#This Row],[sheet]],Prg!$A$7:$J$31,10,FALSE)*1)</f>
        <v/>
      </c>
      <c r="AF4285" s="72">
        <f>VLOOKUP(Table1[[#This Row],[sheet]],Prg!$A$7:$J$31,5,FALSE)</f>
        <v>0</v>
      </c>
      <c r="AG4285" s="72">
        <f>ROW()</f>
        <v>4285</v>
      </c>
    </row>
    <row r="4286" spans="24:33" hidden="1" x14ac:dyDescent="0.3">
      <c r="X4286" s="66">
        <v>24</v>
      </c>
      <c r="Y4286" s="66" t="s">
        <v>477</v>
      </c>
      <c r="Z4286" s="66" t="s">
        <v>25</v>
      </c>
      <c r="AA4286" s="66" t="str">
        <f>IF(OR(VLOOKUP(Table1[[#This Row],[sheet]],Prg!$A$7:$F$31,6,FALSE)=Prg!$O$2,VLOOKUP(Table1[[#This Row],[sheet]],Prg!$A$7:$F$31,6,FALSE)=Prg!$O$3),"Yes","No")</f>
        <v>No</v>
      </c>
      <c r="AB4286" s="66">
        <v>2026</v>
      </c>
      <c r="AC4286" s="72">
        <v>19</v>
      </c>
      <c r="AD4286" s="66">
        <f ca="1">IF(ISERROR(VLOOKUP(Table1[[#This Row],[item]],INDIRECT("'"&amp;Table1[[#This Row],[sheet]]&amp;"'!$A$8:$T$42"),Table1[[#This Row],[r]],FALSE)),"",VLOOKUP(Table1[[#This Row],[item]],INDIRECT("'"&amp;Table1[[#This Row],[sheet]]&amp;"'!$A$8:$T$42"),Table1[[#This Row],[r]],FALSE))</f>
        <v>0</v>
      </c>
      <c r="AE4286" s="72" t="str">
        <f>IF(VLOOKUP(Table1[[#This Row],[sheet]],Prg!$A$7:$J$31,10,FALSE)="","",VLOOKUP(Table1[[#This Row],[sheet]],Prg!$A$7:$J$31,10,FALSE)*1)</f>
        <v/>
      </c>
      <c r="AF4286" s="72">
        <f>VLOOKUP(Table1[[#This Row],[sheet]],Prg!$A$7:$J$31,5,FALSE)</f>
        <v>0</v>
      </c>
      <c r="AG4286" s="72">
        <f>ROW()</f>
        <v>4286</v>
      </c>
    </row>
    <row r="4287" spans="24:33" hidden="1" x14ac:dyDescent="0.3">
      <c r="X4287" s="66">
        <v>24</v>
      </c>
      <c r="Y4287" s="66" t="s">
        <v>478</v>
      </c>
      <c r="Z4287" s="66" t="s">
        <v>26</v>
      </c>
      <c r="AA4287" s="66" t="str">
        <f>IF(OR(VLOOKUP(Table1[[#This Row],[sheet]],Prg!$A$7:$F$31,6,FALSE)=Prg!$O$2,VLOOKUP(Table1[[#This Row],[sheet]],Prg!$A$7:$F$31,6,FALSE)=Prg!$O$3),"Yes","No")</f>
        <v>No</v>
      </c>
      <c r="AB4287" s="66">
        <v>2026</v>
      </c>
      <c r="AC4287" s="72">
        <v>19</v>
      </c>
      <c r="AD4287" s="66">
        <f ca="1">IF(ISERROR(VLOOKUP(Table1[[#This Row],[item]],INDIRECT("'"&amp;Table1[[#This Row],[sheet]]&amp;"'!$A$8:$T$42"),Table1[[#This Row],[r]],FALSE)),"",VLOOKUP(Table1[[#This Row],[item]],INDIRECT("'"&amp;Table1[[#This Row],[sheet]]&amp;"'!$A$8:$T$42"),Table1[[#This Row],[r]],FALSE))</f>
        <v>0</v>
      </c>
      <c r="AE4287" s="72" t="str">
        <f>IF(VLOOKUP(Table1[[#This Row],[sheet]],Prg!$A$7:$J$31,10,FALSE)="","",VLOOKUP(Table1[[#This Row],[sheet]],Prg!$A$7:$J$31,10,FALSE)*1)</f>
        <v/>
      </c>
      <c r="AF4287" s="72">
        <f>VLOOKUP(Table1[[#This Row],[sheet]],Prg!$A$7:$J$31,5,FALSE)</f>
        <v>0</v>
      </c>
      <c r="AG4287" s="72">
        <f>ROW()</f>
        <v>4287</v>
      </c>
    </row>
    <row r="4288" spans="24:33" hidden="1" x14ac:dyDescent="0.3">
      <c r="X4288" s="66">
        <v>24</v>
      </c>
      <c r="Y4288" s="66" t="s">
        <v>479</v>
      </c>
      <c r="Z4288" s="66" t="s">
        <v>27</v>
      </c>
      <c r="AA4288" s="66" t="str">
        <f>IF(OR(VLOOKUP(Table1[[#This Row],[sheet]],Prg!$A$7:$F$31,6,FALSE)=Prg!$O$2,VLOOKUP(Table1[[#This Row],[sheet]],Prg!$A$7:$F$31,6,FALSE)=Prg!$O$3),"Yes","No")</f>
        <v>No</v>
      </c>
      <c r="AB4288" s="66">
        <v>2026</v>
      </c>
      <c r="AC4288" s="72">
        <v>19</v>
      </c>
      <c r="AD4288" s="66">
        <f ca="1">IF(ISERROR(VLOOKUP(Table1[[#This Row],[item]],INDIRECT("'"&amp;Table1[[#This Row],[sheet]]&amp;"'!$A$8:$T$42"),Table1[[#This Row],[r]],FALSE)),"",VLOOKUP(Table1[[#This Row],[item]],INDIRECT("'"&amp;Table1[[#This Row],[sheet]]&amp;"'!$A$8:$T$42"),Table1[[#This Row],[r]],FALSE))</f>
        <v>0</v>
      </c>
      <c r="AE4288" s="72" t="str">
        <f>IF(VLOOKUP(Table1[[#This Row],[sheet]],Prg!$A$7:$J$31,10,FALSE)="","",VLOOKUP(Table1[[#This Row],[sheet]],Prg!$A$7:$J$31,10,FALSE)*1)</f>
        <v/>
      </c>
      <c r="AF4288" s="72">
        <f>VLOOKUP(Table1[[#This Row],[sheet]],Prg!$A$7:$J$31,5,FALSE)</f>
        <v>0</v>
      </c>
      <c r="AG4288" s="72">
        <f>ROW()</f>
        <v>4288</v>
      </c>
    </row>
    <row r="4289" spans="24:33" hidden="1" x14ac:dyDescent="0.3">
      <c r="X4289" s="66">
        <v>24</v>
      </c>
      <c r="Y4289" s="66" t="s">
        <v>475</v>
      </c>
      <c r="Z4289" s="66" t="s">
        <v>28</v>
      </c>
      <c r="AA4289" s="66" t="str">
        <f>IF(OR(VLOOKUP(Table1[[#This Row],[sheet]],Prg!$A$7:$F$31,6,FALSE)=Prg!$O$2,VLOOKUP(Table1[[#This Row],[sheet]],Prg!$A$7:$F$31,6,FALSE)=Prg!$O$3),"Yes","No")</f>
        <v>No</v>
      </c>
      <c r="AB4289" s="66">
        <v>2026</v>
      </c>
      <c r="AC4289" s="72">
        <v>19</v>
      </c>
      <c r="AD4289" s="66">
        <f ca="1">IF(ISERROR(VLOOKUP(Table1[[#This Row],[item]],INDIRECT("'"&amp;Table1[[#This Row],[sheet]]&amp;"'!$A$8:$T$42"),Table1[[#This Row],[r]],FALSE)),"",VLOOKUP(Table1[[#This Row],[item]],INDIRECT("'"&amp;Table1[[#This Row],[sheet]]&amp;"'!$A$8:$T$42"),Table1[[#This Row],[r]],FALSE))</f>
        <v>0</v>
      </c>
      <c r="AE4289" s="72" t="str">
        <f>IF(VLOOKUP(Table1[[#This Row],[sheet]],Prg!$A$7:$J$31,10,FALSE)="","",VLOOKUP(Table1[[#This Row],[sheet]],Prg!$A$7:$J$31,10,FALSE)*1)</f>
        <v/>
      </c>
      <c r="AF4289" s="72">
        <f>VLOOKUP(Table1[[#This Row],[sheet]],Prg!$A$7:$J$31,5,FALSE)</f>
        <v>0</v>
      </c>
      <c r="AG4289" s="72">
        <f>ROW()</f>
        <v>4289</v>
      </c>
    </row>
    <row r="4290" spans="24:33" hidden="1" x14ac:dyDescent="0.3">
      <c r="X4290" s="66">
        <v>24</v>
      </c>
      <c r="Y4290" s="66" t="s">
        <v>480</v>
      </c>
      <c r="Z4290" s="66" t="s">
        <v>29</v>
      </c>
      <c r="AA4290" s="66" t="str">
        <f>IF(OR(VLOOKUP(Table1[[#This Row],[sheet]],Prg!$A$7:$F$31,6,FALSE)=Prg!$O$2,VLOOKUP(Table1[[#This Row],[sheet]],Prg!$A$7:$F$31,6,FALSE)=Prg!$O$3),"Yes","No")</f>
        <v>No</v>
      </c>
      <c r="AB4290" s="66">
        <v>2026</v>
      </c>
      <c r="AC4290" s="72">
        <v>19</v>
      </c>
      <c r="AD4290" s="66">
        <f ca="1">IF(ISERROR(VLOOKUP(Table1[[#This Row],[item]],INDIRECT("'"&amp;Table1[[#This Row],[sheet]]&amp;"'!$A$8:$T$42"),Table1[[#This Row],[r]],FALSE)),"",VLOOKUP(Table1[[#This Row],[item]],INDIRECT("'"&amp;Table1[[#This Row],[sheet]]&amp;"'!$A$8:$T$42"),Table1[[#This Row],[r]],FALSE))</f>
        <v>0</v>
      </c>
      <c r="AE4290" s="72" t="str">
        <f>IF(VLOOKUP(Table1[[#This Row],[sheet]],Prg!$A$7:$J$31,10,FALSE)="","",VLOOKUP(Table1[[#This Row],[sheet]],Prg!$A$7:$J$31,10,FALSE)*1)</f>
        <v/>
      </c>
      <c r="AF4290" s="72">
        <f>VLOOKUP(Table1[[#This Row],[sheet]],Prg!$A$7:$J$31,5,FALSE)</f>
        <v>0</v>
      </c>
      <c r="AG4290" s="72">
        <f>ROW()</f>
        <v>4290</v>
      </c>
    </row>
    <row r="4291" spans="24:33" hidden="1" x14ac:dyDescent="0.3">
      <c r="X4291" s="66">
        <v>24</v>
      </c>
      <c r="Y4291" s="66" t="s">
        <v>481</v>
      </c>
      <c r="Z4291" s="66" t="s">
        <v>30</v>
      </c>
      <c r="AA4291" s="66" t="str">
        <f>IF(OR(VLOOKUP(Table1[[#This Row],[sheet]],Prg!$A$7:$F$31,6,FALSE)=Prg!$O$2,VLOOKUP(Table1[[#This Row],[sheet]],Prg!$A$7:$F$31,6,FALSE)=Prg!$O$3),"Yes","No")</f>
        <v>No</v>
      </c>
      <c r="AB4291" s="66">
        <v>2026</v>
      </c>
      <c r="AC4291" s="72">
        <v>19</v>
      </c>
      <c r="AD4291" s="66">
        <f ca="1">IF(ISERROR(VLOOKUP(Table1[[#This Row],[item]],INDIRECT("'"&amp;Table1[[#This Row],[sheet]]&amp;"'!$A$8:$T$42"),Table1[[#This Row],[r]],FALSE)),"",VLOOKUP(Table1[[#This Row],[item]],INDIRECT("'"&amp;Table1[[#This Row],[sheet]]&amp;"'!$A$8:$T$42"),Table1[[#This Row],[r]],FALSE))</f>
        <v>0</v>
      </c>
      <c r="AE4291" s="72" t="str">
        <f>IF(VLOOKUP(Table1[[#This Row],[sheet]],Prg!$A$7:$J$31,10,FALSE)="","",VLOOKUP(Table1[[#This Row],[sheet]],Prg!$A$7:$J$31,10,FALSE)*1)</f>
        <v/>
      </c>
      <c r="AF4291" s="72">
        <f>VLOOKUP(Table1[[#This Row],[sheet]],Prg!$A$7:$J$31,5,FALSE)</f>
        <v>0</v>
      </c>
      <c r="AG4291" s="72">
        <f>ROW()</f>
        <v>4291</v>
      </c>
    </row>
    <row r="4292" spans="24:33" hidden="1" x14ac:dyDescent="0.3">
      <c r="X4292" s="66">
        <v>24</v>
      </c>
      <c r="Y4292" s="66" t="s">
        <v>482</v>
      </c>
      <c r="Z4292" s="66" t="s">
        <v>27</v>
      </c>
      <c r="AA4292" s="66" t="str">
        <f>IF(OR(VLOOKUP(Table1[[#This Row],[sheet]],Prg!$A$7:$F$31,6,FALSE)=Prg!$O$2,VLOOKUP(Table1[[#This Row],[sheet]],Prg!$A$7:$F$31,6,FALSE)=Prg!$O$3),"Yes","No")</f>
        <v>No</v>
      </c>
      <c r="AB4292" s="66">
        <v>2026</v>
      </c>
      <c r="AC4292" s="72">
        <v>19</v>
      </c>
      <c r="AD4292" s="66">
        <f ca="1">IF(ISERROR(VLOOKUP(Table1[[#This Row],[item]],INDIRECT("'"&amp;Table1[[#This Row],[sheet]]&amp;"'!$A$8:$T$42"),Table1[[#This Row],[r]],FALSE)),"",VLOOKUP(Table1[[#This Row],[item]],INDIRECT("'"&amp;Table1[[#This Row],[sheet]]&amp;"'!$A$8:$T$42"),Table1[[#This Row],[r]],FALSE))</f>
        <v>0</v>
      </c>
      <c r="AE4292" s="72" t="str">
        <f>IF(VLOOKUP(Table1[[#This Row],[sheet]],Prg!$A$7:$J$31,10,FALSE)="","",VLOOKUP(Table1[[#This Row],[sheet]],Prg!$A$7:$J$31,10,FALSE)*1)</f>
        <v/>
      </c>
      <c r="AF4292" s="72">
        <f>VLOOKUP(Table1[[#This Row],[sheet]],Prg!$A$7:$J$31,5,FALSE)</f>
        <v>0</v>
      </c>
      <c r="AG4292" s="72">
        <f>ROW()</f>
        <v>4292</v>
      </c>
    </row>
    <row r="4293" spans="24:33" hidden="1" x14ac:dyDescent="0.3">
      <c r="X4293" s="66">
        <v>24</v>
      </c>
      <c r="Y4293" s="66" t="s">
        <v>476</v>
      </c>
      <c r="Z4293" s="66" t="s">
        <v>469</v>
      </c>
      <c r="AA4293" s="66" t="str">
        <f>IF(OR(VLOOKUP(Table1[[#This Row],[sheet]],Prg!$A$7:$F$31,6,FALSE)=Prg!$O$2,VLOOKUP(Table1[[#This Row],[sheet]],Prg!$A$7:$F$31,6,FALSE)=Prg!$O$3),"Yes","No")</f>
        <v>No</v>
      </c>
      <c r="AB4293" s="66">
        <v>2026</v>
      </c>
      <c r="AC4293" s="72">
        <v>19</v>
      </c>
      <c r="AD4293" s="66">
        <f ca="1">IF(ISERROR(VLOOKUP(Table1[[#This Row],[item]],INDIRECT("'"&amp;Table1[[#This Row],[sheet]]&amp;"'!$A$8:$T$42"),Table1[[#This Row],[r]],FALSE)),"",VLOOKUP(Table1[[#This Row],[item]],INDIRECT("'"&amp;Table1[[#This Row],[sheet]]&amp;"'!$A$8:$T$42"),Table1[[#This Row],[r]],FALSE))</f>
        <v>0</v>
      </c>
      <c r="AE4293" s="72" t="str">
        <f>IF(VLOOKUP(Table1[[#This Row],[sheet]],Prg!$A$7:$J$31,10,FALSE)="","",VLOOKUP(Table1[[#This Row],[sheet]],Prg!$A$7:$J$31,10,FALSE)*1)</f>
        <v/>
      </c>
      <c r="AF4293" s="72">
        <f>VLOOKUP(Table1[[#This Row],[sheet]],Prg!$A$7:$J$31,5,FALSE)</f>
        <v>0</v>
      </c>
      <c r="AG4293" s="72">
        <f>ROW()</f>
        <v>4293</v>
      </c>
    </row>
    <row r="4294" spans="24:33" hidden="1" x14ac:dyDescent="0.3">
      <c r="X4294" s="66">
        <v>24</v>
      </c>
      <c r="Y4294" s="66" t="s">
        <v>483</v>
      </c>
      <c r="Z4294" s="66" t="s">
        <v>470</v>
      </c>
      <c r="AA4294" s="66" t="str">
        <f>IF(OR(VLOOKUP(Table1[[#This Row],[sheet]],Prg!$A$7:$F$31,6,FALSE)=Prg!$O$2,VLOOKUP(Table1[[#This Row],[sheet]],Prg!$A$7:$F$31,6,FALSE)=Prg!$O$3),"Yes","No")</f>
        <v>No</v>
      </c>
      <c r="AB4294" s="66">
        <v>2026</v>
      </c>
      <c r="AC4294" s="72">
        <v>19</v>
      </c>
      <c r="AD4294" s="66">
        <f ca="1">IF(ISERROR(VLOOKUP(Table1[[#This Row],[item]],INDIRECT("'"&amp;Table1[[#This Row],[sheet]]&amp;"'!$A$8:$T$42"),Table1[[#This Row],[r]],FALSE)),"",VLOOKUP(Table1[[#This Row],[item]],INDIRECT("'"&amp;Table1[[#This Row],[sheet]]&amp;"'!$A$8:$T$42"),Table1[[#This Row],[r]],FALSE))</f>
        <v>0</v>
      </c>
      <c r="AE4294" s="72" t="str">
        <f>IF(VLOOKUP(Table1[[#This Row],[sheet]],Prg!$A$7:$J$31,10,FALSE)="","",VLOOKUP(Table1[[#This Row],[sheet]],Prg!$A$7:$J$31,10,FALSE)*1)</f>
        <v/>
      </c>
      <c r="AF4294" s="72">
        <f>VLOOKUP(Table1[[#This Row],[sheet]],Prg!$A$7:$J$31,5,FALSE)</f>
        <v>0</v>
      </c>
      <c r="AG4294" s="72">
        <f>ROW()</f>
        <v>4294</v>
      </c>
    </row>
    <row r="4295" spans="24:33" hidden="1" x14ac:dyDescent="0.3">
      <c r="X4295" s="66">
        <v>24</v>
      </c>
      <c r="Y4295" s="66" t="s">
        <v>484</v>
      </c>
      <c r="Z4295" s="66" t="s">
        <v>471</v>
      </c>
      <c r="AA4295" s="66" t="str">
        <f>IF(OR(VLOOKUP(Table1[[#This Row],[sheet]],Prg!$A$7:$F$31,6,FALSE)=Prg!$O$2,VLOOKUP(Table1[[#This Row],[sheet]],Prg!$A$7:$F$31,6,FALSE)=Prg!$O$3),"Yes","No")</f>
        <v>No</v>
      </c>
      <c r="AB4295" s="66">
        <v>2026</v>
      </c>
      <c r="AC4295" s="72">
        <v>19</v>
      </c>
      <c r="AD4295" s="66">
        <f ca="1">IF(ISERROR(VLOOKUP(Table1[[#This Row],[item]],INDIRECT("'"&amp;Table1[[#This Row],[sheet]]&amp;"'!$A$8:$T$42"),Table1[[#This Row],[r]],FALSE)),"",VLOOKUP(Table1[[#This Row],[item]],INDIRECT("'"&amp;Table1[[#This Row],[sheet]]&amp;"'!$A$8:$T$42"),Table1[[#This Row],[r]],FALSE))</f>
        <v>0</v>
      </c>
      <c r="AE4295" s="72" t="str">
        <f>IF(VLOOKUP(Table1[[#This Row],[sheet]],Prg!$A$7:$J$31,10,FALSE)="","",VLOOKUP(Table1[[#This Row],[sheet]],Prg!$A$7:$J$31,10,FALSE)*1)</f>
        <v/>
      </c>
      <c r="AF4295" s="72">
        <f>VLOOKUP(Table1[[#This Row],[sheet]],Prg!$A$7:$J$31,5,FALSE)</f>
        <v>0</v>
      </c>
      <c r="AG4295" s="72">
        <f>ROW()</f>
        <v>4295</v>
      </c>
    </row>
    <row r="4296" spans="24:33" hidden="1" x14ac:dyDescent="0.3">
      <c r="X4296" s="66">
        <v>24</v>
      </c>
      <c r="Y4296" s="66" t="s">
        <v>485</v>
      </c>
      <c r="Z4296" s="66" t="s">
        <v>472</v>
      </c>
      <c r="AA4296" s="66" t="str">
        <f>IF(OR(VLOOKUP(Table1[[#This Row],[sheet]],Prg!$A$7:$F$31,6,FALSE)=Prg!$O$2,VLOOKUP(Table1[[#This Row],[sheet]],Prg!$A$7:$F$31,6,FALSE)=Prg!$O$3),"Yes","No")</f>
        <v>No</v>
      </c>
      <c r="AB4296" s="66">
        <v>2026</v>
      </c>
      <c r="AC4296" s="72">
        <v>19</v>
      </c>
      <c r="AD4296" s="66">
        <f ca="1">IF(ISERROR(VLOOKUP(Table1[[#This Row],[item]],INDIRECT("'"&amp;Table1[[#This Row],[sheet]]&amp;"'!$A$8:$T$42"),Table1[[#This Row],[r]],FALSE)),"",VLOOKUP(Table1[[#This Row],[item]],INDIRECT("'"&amp;Table1[[#This Row],[sheet]]&amp;"'!$A$8:$T$42"),Table1[[#This Row],[r]],FALSE))</f>
        <v>0</v>
      </c>
      <c r="AE4296" s="72" t="str">
        <f>IF(VLOOKUP(Table1[[#This Row],[sheet]],Prg!$A$7:$J$31,10,FALSE)="","",VLOOKUP(Table1[[#This Row],[sheet]],Prg!$A$7:$J$31,10,FALSE)*1)</f>
        <v/>
      </c>
      <c r="AF4296" s="72">
        <f>VLOOKUP(Table1[[#This Row],[sheet]],Prg!$A$7:$J$31,5,FALSE)</f>
        <v>0</v>
      </c>
      <c r="AG4296" s="72">
        <f>ROW()</f>
        <v>4296</v>
      </c>
    </row>
    <row r="4297" spans="24:33" hidden="1" x14ac:dyDescent="0.3">
      <c r="X4297" s="66">
        <v>24</v>
      </c>
      <c r="Y4297" s="66" t="s">
        <v>486</v>
      </c>
      <c r="Z4297" s="66" t="s">
        <v>31</v>
      </c>
      <c r="AA4297" s="66" t="str">
        <f>IF(OR(VLOOKUP(Table1[[#This Row],[sheet]],Prg!$A$7:$F$31,6,FALSE)=Prg!$O$2,VLOOKUP(Table1[[#This Row],[sheet]],Prg!$A$7:$F$31,6,FALSE)=Prg!$O$3),"Yes","No")</f>
        <v>No</v>
      </c>
      <c r="AB4297" s="66">
        <v>2026</v>
      </c>
      <c r="AC4297" s="72">
        <v>19</v>
      </c>
      <c r="AD4297" s="66">
        <f ca="1">IF(ISERROR(VLOOKUP(Table1[[#This Row],[item]],INDIRECT("'"&amp;Table1[[#This Row],[sheet]]&amp;"'!$A$8:$T$42"),Table1[[#This Row],[r]],FALSE)),"",VLOOKUP(Table1[[#This Row],[item]],INDIRECT("'"&amp;Table1[[#This Row],[sheet]]&amp;"'!$A$8:$T$42"),Table1[[#This Row],[r]],FALSE))</f>
        <v>0</v>
      </c>
      <c r="AE4297" s="72" t="str">
        <f>IF(VLOOKUP(Table1[[#This Row],[sheet]],Prg!$A$7:$J$31,10,FALSE)="","",VLOOKUP(Table1[[#This Row],[sheet]],Prg!$A$7:$J$31,10,FALSE)*1)</f>
        <v/>
      </c>
      <c r="AF4297" s="72">
        <f>VLOOKUP(Table1[[#This Row],[sheet]],Prg!$A$7:$J$31,5,FALSE)</f>
        <v>0</v>
      </c>
      <c r="AG4297" s="72">
        <f>ROW()</f>
        <v>4297</v>
      </c>
    </row>
    <row r="4298" spans="24:33" hidden="1" x14ac:dyDescent="0.3">
      <c r="X4298" s="66">
        <v>24</v>
      </c>
      <c r="Y4298" s="70" t="s">
        <v>487</v>
      </c>
      <c r="Z4298" s="70" t="s">
        <v>12</v>
      </c>
      <c r="AA4298" s="70" t="str">
        <f>IF(OR(VLOOKUP(Table1[[#This Row],[sheet]],Prg!$A$7:$F$31,6,FALSE)=Prg!$O$2,VLOOKUP(Table1[[#This Row],[sheet]],Prg!$A$7:$F$31,6,FALSE)=Prg!$O$3),"Yes","No")</f>
        <v>No</v>
      </c>
      <c r="AB4298" s="70" t="s">
        <v>2</v>
      </c>
      <c r="AC4298" s="72">
        <v>20</v>
      </c>
      <c r="AD4298" s="66">
        <f ca="1">IF(ISERROR(VLOOKUP(Table1[[#This Row],[item]],INDIRECT("'"&amp;Table1[[#This Row],[sheet]]&amp;"'!$A$8:$T$42"),Table1[[#This Row],[r]],FALSE)),"",VLOOKUP(Table1[[#This Row],[item]],INDIRECT("'"&amp;Table1[[#This Row],[sheet]]&amp;"'!$A$8:$T$42"),Table1[[#This Row],[r]],FALSE))</f>
        <v>0</v>
      </c>
      <c r="AE4298" s="72" t="str">
        <f>IF(VLOOKUP(Table1[[#This Row],[sheet]],Prg!$A$7:$J$31,10,FALSE)="","",VLOOKUP(Table1[[#This Row],[sheet]],Prg!$A$7:$J$31,10,FALSE)*1)</f>
        <v/>
      </c>
      <c r="AF4298" s="72">
        <f>VLOOKUP(Table1[[#This Row],[sheet]],Prg!$A$7:$J$31,5,FALSE)</f>
        <v>0</v>
      </c>
      <c r="AG4298" s="72">
        <f>ROW()</f>
        <v>4298</v>
      </c>
    </row>
    <row r="4299" spans="24:33" hidden="1" x14ac:dyDescent="0.3">
      <c r="X4299" s="66">
        <v>24</v>
      </c>
      <c r="Y4299" s="66" t="s">
        <v>488</v>
      </c>
      <c r="Z4299" s="66" t="s">
        <v>13</v>
      </c>
      <c r="AA4299" s="66" t="str">
        <f>IF(OR(VLOOKUP(Table1[[#This Row],[sheet]],Prg!$A$7:$F$31,6,FALSE)=Prg!$O$2,VLOOKUP(Table1[[#This Row],[sheet]],Prg!$A$7:$F$31,6,FALSE)=Prg!$O$3),"Yes","No")</f>
        <v>No</v>
      </c>
      <c r="AB4299" s="66" t="s">
        <v>2</v>
      </c>
      <c r="AC4299" s="72">
        <v>20</v>
      </c>
      <c r="AD4299" s="66">
        <f ca="1">IF(ISERROR(VLOOKUP(Table1[[#This Row],[item]],INDIRECT("'"&amp;Table1[[#This Row],[sheet]]&amp;"'!$A$8:$T$42"),Table1[[#This Row],[r]],FALSE)),"",VLOOKUP(Table1[[#This Row],[item]],INDIRECT("'"&amp;Table1[[#This Row],[sheet]]&amp;"'!$A$8:$T$42"),Table1[[#This Row],[r]],FALSE))</f>
        <v>0</v>
      </c>
      <c r="AE4299" s="72" t="str">
        <f>IF(VLOOKUP(Table1[[#This Row],[sheet]],Prg!$A$7:$J$31,10,FALSE)="","",VLOOKUP(Table1[[#This Row],[sheet]],Prg!$A$7:$J$31,10,FALSE)*1)</f>
        <v/>
      </c>
      <c r="AF4299" s="72">
        <f>VLOOKUP(Table1[[#This Row],[sheet]],Prg!$A$7:$J$31,5,FALSE)</f>
        <v>0</v>
      </c>
      <c r="AG4299" s="72">
        <f>ROW()</f>
        <v>4299</v>
      </c>
    </row>
    <row r="4300" spans="24:33" hidden="1" x14ac:dyDescent="0.3">
      <c r="X4300" s="66">
        <v>24</v>
      </c>
      <c r="Y4300" s="66" t="s">
        <v>489</v>
      </c>
      <c r="Z4300" s="66" t="s">
        <v>14</v>
      </c>
      <c r="AA4300" s="66" t="str">
        <f>IF(OR(VLOOKUP(Table1[[#This Row],[sheet]],Prg!$A$7:$F$31,6,FALSE)=Prg!$O$2,VLOOKUP(Table1[[#This Row],[sheet]],Prg!$A$7:$F$31,6,FALSE)=Prg!$O$3),"Yes","No")</f>
        <v>No</v>
      </c>
      <c r="AB4300" s="66" t="s">
        <v>2</v>
      </c>
      <c r="AC4300" s="72">
        <v>20</v>
      </c>
      <c r="AD4300" s="66">
        <f ca="1">IF(ISERROR(VLOOKUP(Table1[[#This Row],[item]],INDIRECT("'"&amp;Table1[[#This Row],[sheet]]&amp;"'!$A$8:$T$42"),Table1[[#This Row],[r]],FALSE)),"",VLOOKUP(Table1[[#This Row],[item]],INDIRECT("'"&amp;Table1[[#This Row],[sheet]]&amp;"'!$A$8:$T$42"),Table1[[#This Row],[r]],FALSE))</f>
        <v>0</v>
      </c>
      <c r="AE4300" s="72" t="str">
        <f>IF(VLOOKUP(Table1[[#This Row],[sheet]],Prg!$A$7:$J$31,10,FALSE)="","",VLOOKUP(Table1[[#This Row],[sheet]],Prg!$A$7:$J$31,10,FALSE)*1)</f>
        <v/>
      </c>
      <c r="AF4300" s="72">
        <f>VLOOKUP(Table1[[#This Row],[sheet]],Prg!$A$7:$J$31,5,FALSE)</f>
        <v>0</v>
      </c>
      <c r="AG4300" s="72">
        <f>ROW()</f>
        <v>4300</v>
      </c>
    </row>
    <row r="4301" spans="24:33" hidden="1" x14ac:dyDescent="0.3">
      <c r="X4301" s="66">
        <v>24</v>
      </c>
      <c r="Y4301" s="66" t="s">
        <v>490</v>
      </c>
      <c r="Z4301" s="66" t="s">
        <v>464</v>
      </c>
      <c r="AA4301" s="66" t="str">
        <f>IF(OR(VLOOKUP(Table1[[#This Row],[sheet]],Prg!$A$7:$F$31,6,FALSE)=Prg!$O$2,VLOOKUP(Table1[[#This Row],[sheet]],Prg!$A$7:$F$31,6,FALSE)=Prg!$O$3),"Yes","No")</f>
        <v>No</v>
      </c>
      <c r="AB4301" s="66" t="s">
        <v>2</v>
      </c>
      <c r="AC4301" s="72">
        <v>20</v>
      </c>
      <c r="AD4301" s="66">
        <f ca="1">IF(ISERROR(VLOOKUP(Table1[[#This Row],[item]],INDIRECT("'"&amp;Table1[[#This Row],[sheet]]&amp;"'!$A$8:$T$42"),Table1[[#This Row],[r]],FALSE)),"",VLOOKUP(Table1[[#This Row],[item]],INDIRECT("'"&amp;Table1[[#This Row],[sheet]]&amp;"'!$A$8:$T$42"),Table1[[#This Row],[r]],FALSE))</f>
        <v>0</v>
      </c>
      <c r="AE4301" s="72" t="str">
        <f>IF(VLOOKUP(Table1[[#This Row],[sheet]],Prg!$A$7:$J$31,10,FALSE)="","",VLOOKUP(Table1[[#This Row],[sheet]],Prg!$A$7:$J$31,10,FALSE)*1)</f>
        <v/>
      </c>
      <c r="AF4301" s="72">
        <f>VLOOKUP(Table1[[#This Row],[sheet]],Prg!$A$7:$J$31,5,FALSE)</f>
        <v>0</v>
      </c>
      <c r="AG4301" s="72">
        <f>ROW()</f>
        <v>4301</v>
      </c>
    </row>
    <row r="4302" spans="24:33" hidden="1" x14ac:dyDescent="0.3">
      <c r="X4302" s="66">
        <v>24</v>
      </c>
      <c r="Y4302" s="66" t="s">
        <v>491</v>
      </c>
      <c r="Z4302" s="66" t="s">
        <v>15</v>
      </c>
      <c r="AA4302" s="66" t="str">
        <f>IF(OR(VLOOKUP(Table1[[#This Row],[sheet]],Prg!$A$7:$F$31,6,FALSE)=Prg!$O$2,VLOOKUP(Table1[[#This Row],[sheet]],Prg!$A$7:$F$31,6,FALSE)=Prg!$O$3),"Yes","No")</f>
        <v>No</v>
      </c>
      <c r="AB4302" s="66" t="s">
        <v>2</v>
      </c>
      <c r="AC4302" s="72">
        <v>20</v>
      </c>
      <c r="AD4302" s="66">
        <f ca="1">IF(ISERROR(VLOOKUP(Table1[[#This Row],[item]],INDIRECT("'"&amp;Table1[[#This Row],[sheet]]&amp;"'!$A$8:$T$42"),Table1[[#This Row],[r]],FALSE)),"",VLOOKUP(Table1[[#This Row],[item]],INDIRECT("'"&amp;Table1[[#This Row],[sheet]]&amp;"'!$A$8:$T$42"),Table1[[#This Row],[r]],FALSE))</f>
        <v>0</v>
      </c>
      <c r="AE4302" s="72" t="str">
        <f>IF(VLOOKUP(Table1[[#This Row],[sheet]],Prg!$A$7:$J$31,10,FALSE)="","",VLOOKUP(Table1[[#This Row],[sheet]],Prg!$A$7:$J$31,10,FALSE)*1)</f>
        <v/>
      </c>
      <c r="AF4302" s="72">
        <f>VLOOKUP(Table1[[#This Row],[sheet]],Prg!$A$7:$J$31,5,FALSE)</f>
        <v>0</v>
      </c>
      <c r="AG4302" s="72">
        <f>ROW()</f>
        <v>4302</v>
      </c>
    </row>
    <row r="4303" spans="24:33" hidden="1" x14ac:dyDescent="0.3">
      <c r="X4303" s="66">
        <v>24</v>
      </c>
      <c r="Y4303" s="66" t="s">
        <v>492</v>
      </c>
      <c r="Z4303" s="66" t="s">
        <v>16</v>
      </c>
      <c r="AA4303" s="66" t="str">
        <f>IF(OR(VLOOKUP(Table1[[#This Row],[sheet]],Prg!$A$7:$F$31,6,FALSE)=Prg!$O$2,VLOOKUP(Table1[[#This Row],[sheet]],Prg!$A$7:$F$31,6,FALSE)=Prg!$O$3),"Yes","No")</f>
        <v>No</v>
      </c>
      <c r="AB4303" s="66" t="s">
        <v>2</v>
      </c>
      <c r="AC4303" s="72">
        <v>20</v>
      </c>
      <c r="AD4303" s="66">
        <f ca="1">IF(ISERROR(VLOOKUP(Table1[[#This Row],[item]],INDIRECT("'"&amp;Table1[[#This Row],[sheet]]&amp;"'!$A$8:$T$42"),Table1[[#This Row],[r]],FALSE)),"",VLOOKUP(Table1[[#This Row],[item]],INDIRECT("'"&amp;Table1[[#This Row],[sheet]]&amp;"'!$A$8:$T$42"),Table1[[#This Row],[r]],FALSE))</f>
        <v>0</v>
      </c>
      <c r="AE4303" s="72" t="str">
        <f>IF(VLOOKUP(Table1[[#This Row],[sheet]],Prg!$A$7:$J$31,10,FALSE)="","",VLOOKUP(Table1[[#This Row],[sheet]],Prg!$A$7:$J$31,10,FALSE)*1)</f>
        <v/>
      </c>
      <c r="AF4303" s="72">
        <f>VLOOKUP(Table1[[#This Row],[sheet]],Prg!$A$7:$J$31,5,FALSE)</f>
        <v>0</v>
      </c>
      <c r="AG4303" s="72">
        <f>ROW()</f>
        <v>4303</v>
      </c>
    </row>
    <row r="4304" spans="24:33" hidden="1" x14ac:dyDescent="0.3">
      <c r="X4304" s="66">
        <v>24</v>
      </c>
      <c r="Y4304" s="66" t="s">
        <v>493</v>
      </c>
      <c r="Z4304" s="66" t="s">
        <v>17</v>
      </c>
      <c r="AA4304" s="66" t="str">
        <f>IF(OR(VLOOKUP(Table1[[#This Row],[sheet]],Prg!$A$7:$F$31,6,FALSE)=Prg!$O$2,VLOOKUP(Table1[[#This Row],[sheet]],Prg!$A$7:$F$31,6,FALSE)=Prg!$O$3),"Yes","No")</f>
        <v>No</v>
      </c>
      <c r="AB4304" s="66" t="s">
        <v>2</v>
      </c>
      <c r="AC4304" s="72">
        <v>20</v>
      </c>
      <c r="AD4304" s="66">
        <f ca="1">IF(ISERROR(VLOOKUP(Table1[[#This Row],[item]],INDIRECT("'"&amp;Table1[[#This Row],[sheet]]&amp;"'!$A$8:$T$42"),Table1[[#This Row],[r]],FALSE)),"",VLOOKUP(Table1[[#This Row],[item]],INDIRECT("'"&amp;Table1[[#This Row],[sheet]]&amp;"'!$A$8:$T$42"),Table1[[#This Row],[r]],FALSE))</f>
        <v>0</v>
      </c>
      <c r="AE4304" s="72" t="str">
        <f>IF(VLOOKUP(Table1[[#This Row],[sheet]],Prg!$A$7:$J$31,10,FALSE)="","",VLOOKUP(Table1[[#This Row],[sheet]],Prg!$A$7:$J$31,10,FALSE)*1)</f>
        <v/>
      </c>
      <c r="AF4304" s="72">
        <f>VLOOKUP(Table1[[#This Row],[sheet]],Prg!$A$7:$J$31,5,FALSE)</f>
        <v>0</v>
      </c>
      <c r="AG4304" s="72">
        <f>ROW()</f>
        <v>4304</v>
      </c>
    </row>
    <row r="4305" spans="24:33" hidden="1" x14ac:dyDescent="0.3">
      <c r="X4305" s="66">
        <v>24</v>
      </c>
      <c r="Y4305" s="66" t="s">
        <v>494</v>
      </c>
      <c r="Z4305" s="66" t="s">
        <v>465</v>
      </c>
      <c r="AA4305" s="66" t="str">
        <f>IF(OR(VLOOKUP(Table1[[#This Row],[sheet]],Prg!$A$7:$F$31,6,FALSE)=Prg!$O$2,VLOOKUP(Table1[[#This Row],[sheet]],Prg!$A$7:$F$31,6,FALSE)=Prg!$O$3),"Yes","No")</f>
        <v>No</v>
      </c>
      <c r="AB4305" s="66" t="s">
        <v>2</v>
      </c>
      <c r="AC4305" s="72">
        <v>20</v>
      </c>
      <c r="AD4305" s="66">
        <f ca="1">IF(ISERROR(VLOOKUP(Table1[[#This Row],[item]],INDIRECT("'"&amp;Table1[[#This Row],[sheet]]&amp;"'!$A$8:$T$42"),Table1[[#This Row],[r]],FALSE)),"",VLOOKUP(Table1[[#This Row],[item]],INDIRECT("'"&amp;Table1[[#This Row],[sheet]]&amp;"'!$A$8:$T$42"),Table1[[#This Row],[r]],FALSE))</f>
        <v>0</v>
      </c>
      <c r="AE4305" s="72" t="str">
        <f>IF(VLOOKUP(Table1[[#This Row],[sheet]],Prg!$A$7:$J$31,10,FALSE)="","",VLOOKUP(Table1[[#This Row],[sheet]],Prg!$A$7:$J$31,10,FALSE)*1)</f>
        <v/>
      </c>
      <c r="AF4305" s="72">
        <f>VLOOKUP(Table1[[#This Row],[sheet]],Prg!$A$7:$J$31,5,FALSE)</f>
        <v>0</v>
      </c>
      <c r="AG4305" s="72">
        <f>ROW()</f>
        <v>4305</v>
      </c>
    </row>
    <row r="4306" spans="24:33" hidden="1" x14ac:dyDescent="0.3">
      <c r="X4306" s="66">
        <v>24</v>
      </c>
      <c r="Y4306" s="66" t="s">
        <v>495</v>
      </c>
      <c r="Z4306" s="66" t="s">
        <v>18</v>
      </c>
      <c r="AA4306" s="66" t="str">
        <f>IF(OR(VLOOKUP(Table1[[#This Row],[sheet]],Prg!$A$7:$F$31,6,FALSE)=Prg!$O$2,VLOOKUP(Table1[[#This Row],[sheet]],Prg!$A$7:$F$31,6,FALSE)=Prg!$O$3),"Yes","No")</f>
        <v>No</v>
      </c>
      <c r="AB4306" s="66" t="s">
        <v>2</v>
      </c>
      <c r="AC4306" s="72">
        <v>20</v>
      </c>
      <c r="AD4306" s="66">
        <f ca="1">IF(ISERROR(VLOOKUP(Table1[[#This Row],[item]],INDIRECT("'"&amp;Table1[[#This Row],[sheet]]&amp;"'!$A$8:$T$42"),Table1[[#This Row],[r]],FALSE)),"",VLOOKUP(Table1[[#This Row],[item]],INDIRECT("'"&amp;Table1[[#This Row],[sheet]]&amp;"'!$A$8:$T$42"),Table1[[#This Row],[r]],FALSE))</f>
        <v>0</v>
      </c>
      <c r="AE4306" s="72" t="str">
        <f>IF(VLOOKUP(Table1[[#This Row],[sheet]],Prg!$A$7:$J$31,10,FALSE)="","",VLOOKUP(Table1[[#This Row],[sheet]],Prg!$A$7:$J$31,10,FALSE)*1)</f>
        <v/>
      </c>
      <c r="AF4306" s="72">
        <f>VLOOKUP(Table1[[#This Row],[sheet]],Prg!$A$7:$J$31,5,FALSE)</f>
        <v>0</v>
      </c>
      <c r="AG4306" s="72">
        <f>ROW()</f>
        <v>4306</v>
      </c>
    </row>
    <row r="4307" spans="24:33" hidden="1" x14ac:dyDescent="0.3">
      <c r="X4307" s="66">
        <v>24</v>
      </c>
      <c r="Y4307" s="66" t="s">
        <v>496</v>
      </c>
      <c r="Z4307" s="66" t="s">
        <v>19</v>
      </c>
      <c r="AA4307" s="66" t="str">
        <f>IF(OR(VLOOKUP(Table1[[#This Row],[sheet]],Prg!$A$7:$F$31,6,FALSE)=Prg!$O$2,VLOOKUP(Table1[[#This Row],[sheet]],Prg!$A$7:$F$31,6,FALSE)=Prg!$O$3),"Yes","No")</f>
        <v>No</v>
      </c>
      <c r="AB4307" s="66" t="s">
        <v>2</v>
      </c>
      <c r="AC4307" s="72">
        <v>20</v>
      </c>
      <c r="AD4307" s="66">
        <f ca="1">IF(ISERROR(VLOOKUP(Table1[[#This Row],[item]],INDIRECT("'"&amp;Table1[[#This Row],[sheet]]&amp;"'!$A$8:$T$42"),Table1[[#This Row],[r]],FALSE)),"",VLOOKUP(Table1[[#This Row],[item]],INDIRECT("'"&amp;Table1[[#This Row],[sheet]]&amp;"'!$A$8:$T$42"),Table1[[#This Row],[r]],FALSE))</f>
        <v>0</v>
      </c>
      <c r="AE4307" s="72" t="str">
        <f>IF(VLOOKUP(Table1[[#This Row],[sheet]],Prg!$A$7:$J$31,10,FALSE)="","",VLOOKUP(Table1[[#This Row],[sheet]],Prg!$A$7:$J$31,10,FALSE)*1)</f>
        <v/>
      </c>
      <c r="AF4307" s="72">
        <f>VLOOKUP(Table1[[#This Row],[sheet]],Prg!$A$7:$J$31,5,FALSE)</f>
        <v>0</v>
      </c>
      <c r="AG4307" s="72">
        <f>ROW()</f>
        <v>4307</v>
      </c>
    </row>
    <row r="4308" spans="24:33" hidden="1" x14ac:dyDescent="0.3">
      <c r="X4308" s="66">
        <v>24</v>
      </c>
      <c r="Y4308" s="66" t="s">
        <v>497</v>
      </c>
      <c r="Z4308" s="66" t="s">
        <v>20</v>
      </c>
      <c r="AA4308" s="66" t="str">
        <f>IF(OR(VLOOKUP(Table1[[#This Row],[sheet]],Prg!$A$7:$F$31,6,FALSE)=Prg!$O$2,VLOOKUP(Table1[[#This Row],[sheet]],Prg!$A$7:$F$31,6,FALSE)=Prg!$O$3),"Yes","No")</f>
        <v>No</v>
      </c>
      <c r="AB4308" s="66" t="s">
        <v>2</v>
      </c>
      <c r="AC4308" s="72">
        <v>20</v>
      </c>
      <c r="AD4308" s="66">
        <f ca="1">IF(ISERROR(VLOOKUP(Table1[[#This Row],[item]],INDIRECT("'"&amp;Table1[[#This Row],[sheet]]&amp;"'!$A$8:$T$42"),Table1[[#This Row],[r]],FALSE)),"",VLOOKUP(Table1[[#This Row],[item]],INDIRECT("'"&amp;Table1[[#This Row],[sheet]]&amp;"'!$A$8:$T$42"),Table1[[#This Row],[r]],FALSE))</f>
        <v>0</v>
      </c>
      <c r="AE4308" s="72" t="str">
        <f>IF(VLOOKUP(Table1[[#This Row],[sheet]],Prg!$A$7:$J$31,10,FALSE)="","",VLOOKUP(Table1[[#This Row],[sheet]],Prg!$A$7:$J$31,10,FALSE)*1)</f>
        <v/>
      </c>
      <c r="AF4308" s="72">
        <f>VLOOKUP(Table1[[#This Row],[sheet]],Prg!$A$7:$J$31,5,FALSE)</f>
        <v>0</v>
      </c>
      <c r="AG4308" s="72">
        <f>ROW()</f>
        <v>4308</v>
      </c>
    </row>
    <row r="4309" spans="24:33" hidden="1" x14ac:dyDescent="0.3">
      <c r="X4309" s="66">
        <v>24</v>
      </c>
      <c r="Y4309" s="66" t="s">
        <v>498</v>
      </c>
      <c r="Z4309" s="66" t="s">
        <v>466</v>
      </c>
      <c r="AA4309" s="66" t="str">
        <f>IF(OR(VLOOKUP(Table1[[#This Row],[sheet]],Prg!$A$7:$F$31,6,FALSE)=Prg!$O$2,VLOOKUP(Table1[[#This Row],[sheet]],Prg!$A$7:$F$31,6,FALSE)=Prg!$O$3),"Yes","No")</f>
        <v>No</v>
      </c>
      <c r="AB4309" s="66" t="s">
        <v>2</v>
      </c>
      <c r="AC4309" s="72">
        <v>20</v>
      </c>
      <c r="AD4309" s="66">
        <f ca="1">IF(ISERROR(VLOOKUP(Table1[[#This Row],[item]],INDIRECT("'"&amp;Table1[[#This Row],[sheet]]&amp;"'!$A$8:$T$42"),Table1[[#This Row],[r]],FALSE)),"",VLOOKUP(Table1[[#This Row],[item]],INDIRECT("'"&amp;Table1[[#This Row],[sheet]]&amp;"'!$A$8:$T$42"),Table1[[#This Row],[r]],FALSE))</f>
        <v>0</v>
      </c>
      <c r="AE4309" s="72" t="str">
        <f>IF(VLOOKUP(Table1[[#This Row],[sheet]],Prg!$A$7:$J$31,10,FALSE)="","",VLOOKUP(Table1[[#This Row],[sheet]],Prg!$A$7:$J$31,10,FALSE)*1)</f>
        <v/>
      </c>
      <c r="AF4309" s="72">
        <f>VLOOKUP(Table1[[#This Row],[sheet]],Prg!$A$7:$J$31,5,FALSE)</f>
        <v>0</v>
      </c>
      <c r="AG4309" s="72">
        <f>ROW()</f>
        <v>4309</v>
      </c>
    </row>
    <row r="4310" spans="24:33" hidden="1" x14ac:dyDescent="0.3">
      <c r="X4310" s="66">
        <v>24</v>
      </c>
      <c r="Y4310" s="66" t="s">
        <v>499</v>
      </c>
      <c r="Z4310" s="66" t="s">
        <v>21</v>
      </c>
      <c r="AA4310" s="66" t="str">
        <f>IF(OR(VLOOKUP(Table1[[#This Row],[sheet]],Prg!$A$7:$F$31,6,FALSE)=Prg!$O$2,VLOOKUP(Table1[[#This Row],[sheet]],Prg!$A$7:$F$31,6,FALSE)=Prg!$O$3),"Yes","No")</f>
        <v>No</v>
      </c>
      <c r="AB4310" s="66" t="s">
        <v>2</v>
      </c>
      <c r="AC4310" s="72">
        <v>20</v>
      </c>
      <c r="AD4310" s="66">
        <f ca="1">IF(ISERROR(VLOOKUP(Table1[[#This Row],[item]],INDIRECT("'"&amp;Table1[[#This Row],[sheet]]&amp;"'!$A$8:$T$42"),Table1[[#This Row],[r]],FALSE)),"",VLOOKUP(Table1[[#This Row],[item]],INDIRECT("'"&amp;Table1[[#This Row],[sheet]]&amp;"'!$A$8:$T$42"),Table1[[#This Row],[r]],FALSE))</f>
        <v>0</v>
      </c>
      <c r="AE4310" s="72" t="str">
        <f>IF(VLOOKUP(Table1[[#This Row],[sheet]],Prg!$A$7:$J$31,10,FALSE)="","",VLOOKUP(Table1[[#This Row],[sheet]],Prg!$A$7:$J$31,10,FALSE)*1)</f>
        <v/>
      </c>
      <c r="AF4310" s="72">
        <f>VLOOKUP(Table1[[#This Row],[sheet]],Prg!$A$7:$J$31,5,FALSE)</f>
        <v>0</v>
      </c>
      <c r="AG4310" s="72">
        <f>ROW()</f>
        <v>4310</v>
      </c>
    </row>
    <row r="4311" spans="24:33" hidden="1" x14ac:dyDescent="0.3">
      <c r="X4311" s="66">
        <v>24</v>
      </c>
      <c r="Y4311" s="66" t="s">
        <v>500</v>
      </c>
      <c r="Z4311" s="66" t="s">
        <v>22</v>
      </c>
      <c r="AA4311" s="66" t="str">
        <f>IF(OR(VLOOKUP(Table1[[#This Row],[sheet]],Prg!$A$7:$F$31,6,FALSE)=Prg!$O$2,VLOOKUP(Table1[[#This Row],[sheet]],Prg!$A$7:$F$31,6,FALSE)=Prg!$O$3),"Yes","No")</f>
        <v>No</v>
      </c>
      <c r="AB4311" s="66" t="s">
        <v>2</v>
      </c>
      <c r="AC4311" s="72">
        <v>20</v>
      </c>
      <c r="AD4311" s="66">
        <f ca="1">IF(ISERROR(VLOOKUP(Table1[[#This Row],[item]],INDIRECT("'"&amp;Table1[[#This Row],[sheet]]&amp;"'!$A$8:$T$42"),Table1[[#This Row],[r]],FALSE)),"",VLOOKUP(Table1[[#This Row],[item]],INDIRECT("'"&amp;Table1[[#This Row],[sheet]]&amp;"'!$A$8:$T$42"),Table1[[#This Row],[r]],FALSE))</f>
        <v>0</v>
      </c>
      <c r="AE4311" s="72" t="str">
        <f>IF(VLOOKUP(Table1[[#This Row],[sheet]],Prg!$A$7:$J$31,10,FALSE)="","",VLOOKUP(Table1[[#This Row],[sheet]],Prg!$A$7:$J$31,10,FALSE)*1)</f>
        <v/>
      </c>
      <c r="AF4311" s="72">
        <f>VLOOKUP(Table1[[#This Row],[sheet]],Prg!$A$7:$J$31,5,FALSE)</f>
        <v>0</v>
      </c>
      <c r="AG4311" s="72">
        <f>ROW()</f>
        <v>4311</v>
      </c>
    </row>
    <row r="4312" spans="24:33" hidden="1" x14ac:dyDescent="0.3">
      <c r="X4312" s="66">
        <v>24</v>
      </c>
      <c r="Y4312" s="66" t="s">
        <v>501</v>
      </c>
      <c r="Z4312" s="66" t="s">
        <v>23</v>
      </c>
      <c r="AA4312" s="66" t="str">
        <f>IF(OR(VLOOKUP(Table1[[#This Row],[sheet]],Prg!$A$7:$F$31,6,FALSE)=Prg!$O$2,VLOOKUP(Table1[[#This Row],[sheet]],Prg!$A$7:$F$31,6,FALSE)=Prg!$O$3),"Yes","No")</f>
        <v>No</v>
      </c>
      <c r="AB4312" s="66" t="s">
        <v>2</v>
      </c>
      <c r="AC4312" s="72">
        <v>20</v>
      </c>
      <c r="AD4312" s="66">
        <f ca="1">IF(ISERROR(VLOOKUP(Table1[[#This Row],[item]],INDIRECT("'"&amp;Table1[[#This Row],[sheet]]&amp;"'!$A$8:$T$42"),Table1[[#This Row],[r]],FALSE)),"",VLOOKUP(Table1[[#This Row],[item]],INDIRECT("'"&amp;Table1[[#This Row],[sheet]]&amp;"'!$A$8:$T$42"),Table1[[#This Row],[r]],FALSE))</f>
        <v>0</v>
      </c>
      <c r="AE4312" s="72" t="str">
        <f>IF(VLOOKUP(Table1[[#This Row],[sheet]],Prg!$A$7:$J$31,10,FALSE)="","",VLOOKUP(Table1[[#This Row],[sheet]],Prg!$A$7:$J$31,10,FALSE)*1)</f>
        <v/>
      </c>
      <c r="AF4312" s="72">
        <f>VLOOKUP(Table1[[#This Row],[sheet]],Prg!$A$7:$J$31,5,FALSE)</f>
        <v>0</v>
      </c>
      <c r="AG4312" s="72">
        <f>ROW()</f>
        <v>4312</v>
      </c>
    </row>
    <row r="4313" spans="24:33" hidden="1" x14ac:dyDescent="0.3">
      <c r="X4313" s="66">
        <v>24</v>
      </c>
      <c r="Y4313" s="66" t="s">
        <v>502</v>
      </c>
      <c r="Z4313" s="66" t="s">
        <v>467</v>
      </c>
      <c r="AA4313" s="66" t="str">
        <f>IF(OR(VLOOKUP(Table1[[#This Row],[sheet]],Prg!$A$7:$F$31,6,FALSE)=Prg!$O$2,VLOOKUP(Table1[[#This Row],[sheet]],Prg!$A$7:$F$31,6,FALSE)=Prg!$O$3),"Yes","No")</f>
        <v>No</v>
      </c>
      <c r="AB4313" s="66" t="s">
        <v>2</v>
      </c>
      <c r="AC4313" s="72">
        <v>20</v>
      </c>
      <c r="AD4313" s="66">
        <f ca="1">IF(ISERROR(VLOOKUP(Table1[[#This Row],[item]],INDIRECT("'"&amp;Table1[[#This Row],[sheet]]&amp;"'!$A$8:$T$42"),Table1[[#This Row],[r]],FALSE)),"",VLOOKUP(Table1[[#This Row],[item]],INDIRECT("'"&amp;Table1[[#This Row],[sheet]]&amp;"'!$A$8:$T$42"),Table1[[#This Row],[r]],FALSE))</f>
        <v>0</v>
      </c>
      <c r="AE4313" s="72" t="str">
        <f>IF(VLOOKUP(Table1[[#This Row],[sheet]],Prg!$A$7:$J$31,10,FALSE)="","",VLOOKUP(Table1[[#This Row],[sheet]],Prg!$A$7:$J$31,10,FALSE)*1)</f>
        <v/>
      </c>
      <c r="AF4313" s="72">
        <f>VLOOKUP(Table1[[#This Row],[sheet]],Prg!$A$7:$J$31,5,FALSE)</f>
        <v>0</v>
      </c>
      <c r="AG4313" s="72">
        <f>ROW()</f>
        <v>4313</v>
      </c>
    </row>
    <row r="4314" spans="24:33" hidden="1" x14ac:dyDescent="0.3">
      <c r="X4314" s="66">
        <v>24</v>
      </c>
      <c r="Y4314" s="66" t="s">
        <v>473</v>
      </c>
      <c r="Z4314" s="66" t="s">
        <v>1</v>
      </c>
      <c r="AA4314" s="66" t="str">
        <f>IF(OR(VLOOKUP(Table1[[#This Row],[sheet]],Prg!$A$7:$F$31,6,FALSE)=Prg!$O$2,VLOOKUP(Table1[[#This Row],[sheet]],Prg!$A$7:$F$31,6,FALSE)=Prg!$O$3),"Yes","No")</f>
        <v>No</v>
      </c>
      <c r="AB4314" s="66" t="s">
        <v>2</v>
      </c>
      <c r="AC4314" s="72">
        <v>20</v>
      </c>
      <c r="AD4314" s="66">
        <f ca="1">IF(ISERROR(VLOOKUP(Table1[[#This Row],[item]],INDIRECT("'"&amp;Table1[[#This Row],[sheet]]&amp;"'!$A$8:$T$42"),Table1[[#This Row],[r]],FALSE)),"",VLOOKUP(Table1[[#This Row],[item]],INDIRECT("'"&amp;Table1[[#This Row],[sheet]]&amp;"'!$A$8:$T$42"),Table1[[#This Row],[r]],FALSE))</f>
        <v>0</v>
      </c>
      <c r="AE4314" s="72" t="str">
        <f>IF(VLOOKUP(Table1[[#This Row],[sheet]],Prg!$A$7:$J$31,10,FALSE)="","",VLOOKUP(Table1[[#This Row],[sheet]],Prg!$A$7:$J$31,10,FALSE)*1)</f>
        <v/>
      </c>
      <c r="AF4314" s="72">
        <f>VLOOKUP(Table1[[#This Row],[sheet]],Prg!$A$7:$J$31,5,FALSE)</f>
        <v>0</v>
      </c>
      <c r="AG4314" s="72">
        <f>ROW()</f>
        <v>4314</v>
      </c>
    </row>
    <row r="4315" spans="24:33" hidden="1" x14ac:dyDescent="0.3">
      <c r="X4315" s="66">
        <v>24</v>
      </c>
      <c r="Y4315" s="66" t="s">
        <v>474</v>
      </c>
      <c r="Z4315" s="66" t="s">
        <v>24</v>
      </c>
      <c r="AA4315" s="66" t="str">
        <f>IF(OR(VLOOKUP(Table1[[#This Row],[sheet]],Prg!$A$7:$F$31,6,FALSE)=Prg!$O$2,VLOOKUP(Table1[[#This Row],[sheet]],Prg!$A$7:$F$31,6,FALSE)=Prg!$O$3),"Yes","No")</f>
        <v>No</v>
      </c>
      <c r="AB4315" s="66" t="s">
        <v>2</v>
      </c>
      <c r="AC4315" s="72">
        <v>20</v>
      </c>
      <c r="AD4315" s="66">
        <f ca="1">IF(ISERROR(VLOOKUP(Table1[[#This Row],[item]],INDIRECT("'"&amp;Table1[[#This Row],[sheet]]&amp;"'!$A$8:$T$42"),Table1[[#This Row],[r]],FALSE)),"",VLOOKUP(Table1[[#This Row],[item]],INDIRECT("'"&amp;Table1[[#This Row],[sheet]]&amp;"'!$A$8:$T$42"),Table1[[#This Row],[r]],FALSE))</f>
        <v>0</v>
      </c>
      <c r="AE4315" s="72" t="str">
        <f>IF(VLOOKUP(Table1[[#This Row],[sheet]],Prg!$A$7:$J$31,10,FALSE)="","",VLOOKUP(Table1[[#This Row],[sheet]],Prg!$A$7:$J$31,10,FALSE)*1)</f>
        <v/>
      </c>
      <c r="AF4315" s="72">
        <f>VLOOKUP(Table1[[#This Row],[sheet]],Prg!$A$7:$J$31,5,FALSE)</f>
        <v>0</v>
      </c>
      <c r="AG4315" s="72">
        <f>ROW()</f>
        <v>4315</v>
      </c>
    </row>
    <row r="4316" spans="24:33" hidden="1" x14ac:dyDescent="0.3">
      <c r="X4316" s="66">
        <v>24</v>
      </c>
      <c r="Y4316" s="66" t="s">
        <v>477</v>
      </c>
      <c r="Z4316" s="66" t="s">
        <v>25</v>
      </c>
      <c r="AA4316" s="66" t="str">
        <f>IF(OR(VLOOKUP(Table1[[#This Row],[sheet]],Prg!$A$7:$F$31,6,FALSE)=Prg!$O$2,VLOOKUP(Table1[[#This Row],[sheet]],Prg!$A$7:$F$31,6,FALSE)=Prg!$O$3),"Yes","No")</f>
        <v>No</v>
      </c>
      <c r="AB4316" s="66" t="s">
        <v>2</v>
      </c>
      <c r="AC4316" s="72">
        <v>20</v>
      </c>
      <c r="AD4316" s="66">
        <f ca="1">IF(ISERROR(VLOOKUP(Table1[[#This Row],[item]],INDIRECT("'"&amp;Table1[[#This Row],[sheet]]&amp;"'!$A$8:$T$42"),Table1[[#This Row],[r]],FALSE)),"",VLOOKUP(Table1[[#This Row],[item]],INDIRECT("'"&amp;Table1[[#This Row],[sheet]]&amp;"'!$A$8:$T$42"),Table1[[#This Row],[r]],FALSE))</f>
        <v>0</v>
      </c>
      <c r="AE4316" s="72" t="str">
        <f>IF(VLOOKUP(Table1[[#This Row],[sheet]],Prg!$A$7:$J$31,10,FALSE)="","",VLOOKUP(Table1[[#This Row],[sheet]],Prg!$A$7:$J$31,10,FALSE)*1)</f>
        <v/>
      </c>
      <c r="AF4316" s="72">
        <f>VLOOKUP(Table1[[#This Row],[sheet]],Prg!$A$7:$J$31,5,FALSE)</f>
        <v>0</v>
      </c>
      <c r="AG4316" s="72">
        <f>ROW()</f>
        <v>4316</v>
      </c>
    </row>
    <row r="4317" spans="24:33" hidden="1" x14ac:dyDescent="0.3">
      <c r="X4317" s="66">
        <v>24</v>
      </c>
      <c r="Y4317" s="66" t="s">
        <v>478</v>
      </c>
      <c r="Z4317" s="66" t="s">
        <v>26</v>
      </c>
      <c r="AA4317" s="66" t="str">
        <f>IF(OR(VLOOKUP(Table1[[#This Row],[sheet]],Prg!$A$7:$F$31,6,FALSE)=Prg!$O$2,VLOOKUP(Table1[[#This Row],[sheet]],Prg!$A$7:$F$31,6,FALSE)=Prg!$O$3),"Yes","No")</f>
        <v>No</v>
      </c>
      <c r="AB4317" s="66" t="s">
        <v>2</v>
      </c>
      <c r="AC4317" s="72">
        <v>20</v>
      </c>
      <c r="AD4317" s="66">
        <f ca="1">IF(ISERROR(VLOOKUP(Table1[[#This Row],[item]],INDIRECT("'"&amp;Table1[[#This Row],[sheet]]&amp;"'!$A$8:$T$42"),Table1[[#This Row],[r]],FALSE)),"",VLOOKUP(Table1[[#This Row],[item]],INDIRECT("'"&amp;Table1[[#This Row],[sheet]]&amp;"'!$A$8:$T$42"),Table1[[#This Row],[r]],FALSE))</f>
        <v>0</v>
      </c>
      <c r="AE4317" s="72" t="str">
        <f>IF(VLOOKUP(Table1[[#This Row],[sheet]],Prg!$A$7:$J$31,10,FALSE)="","",VLOOKUP(Table1[[#This Row],[sheet]],Prg!$A$7:$J$31,10,FALSE)*1)</f>
        <v/>
      </c>
      <c r="AF4317" s="72">
        <f>VLOOKUP(Table1[[#This Row],[sheet]],Prg!$A$7:$J$31,5,FALSE)</f>
        <v>0</v>
      </c>
      <c r="AG4317" s="72">
        <f>ROW()</f>
        <v>4317</v>
      </c>
    </row>
    <row r="4318" spans="24:33" hidden="1" x14ac:dyDescent="0.3">
      <c r="X4318" s="66">
        <v>24</v>
      </c>
      <c r="Y4318" s="66" t="s">
        <v>479</v>
      </c>
      <c r="Z4318" s="66" t="s">
        <v>27</v>
      </c>
      <c r="AA4318" s="66" t="str">
        <f>IF(OR(VLOOKUP(Table1[[#This Row],[sheet]],Prg!$A$7:$F$31,6,FALSE)=Prg!$O$2,VLOOKUP(Table1[[#This Row],[sheet]],Prg!$A$7:$F$31,6,FALSE)=Prg!$O$3),"Yes","No")</f>
        <v>No</v>
      </c>
      <c r="AB4318" s="66" t="s">
        <v>2</v>
      </c>
      <c r="AC4318" s="72">
        <v>20</v>
      </c>
      <c r="AD4318" s="66">
        <f ca="1">IF(ISERROR(VLOOKUP(Table1[[#This Row],[item]],INDIRECT("'"&amp;Table1[[#This Row],[sheet]]&amp;"'!$A$8:$T$42"),Table1[[#This Row],[r]],FALSE)),"",VLOOKUP(Table1[[#This Row],[item]],INDIRECT("'"&amp;Table1[[#This Row],[sheet]]&amp;"'!$A$8:$T$42"),Table1[[#This Row],[r]],FALSE))</f>
        <v>0</v>
      </c>
      <c r="AE4318" s="72" t="str">
        <f>IF(VLOOKUP(Table1[[#This Row],[sheet]],Prg!$A$7:$J$31,10,FALSE)="","",VLOOKUP(Table1[[#This Row],[sheet]],Prg!$A$7:$J$31,10,FALSE)*1)</f>
        <v/>
      </c>
      <c r="AF4318" s="72">
        <f>VLOOKUP(Table1[[#This Row],[sheet]],Prg!$A$7:$J$31,5,FALSE)</f>
        <v>0</v>
      </c>
      <c r="AG4318" s="72">
        <f>ROW()</f>
        <v>4318</v>
      </c>
    </row>
    <row r="4319" spans="24:33" hidden="1" x14ac:dyDescent="0.3">
      <c r="X4319" s="66">
        <v>24</v>
      </c>
      <c r="Y4319" s="66" t="s">
        <v>475</v>
      </c>
      <c r="Z4319" s="66" t="s">
        <v>28</v>
      </c>
      <c r="AA4319" s="66" t="str">
        <f>IF(OR(VLOOKUP(Table1[[#This Row],[sheet]],Prg!$A$7:$F$31,6,FALSE)=Prg!$O$2,VLOOKUP(Table1[[#This Row],[sheet]],Prg!$A$7:$F$31,6,FALSE)=Prg!$O$3),"Yes","No")</f>
        <v>No</v>
      </c>
      <c r="AB4319" s="66" t="s">
        <v>2</v>
      </c>
      <c r="AC4319" s="72">
        <v>20</v>
      </c>
      <c r="AD4319" s="66">
        <f ca="1">IF(ISERROR(VLOOKUP(Table1[[#This Row],[item]],INDIRECT("'"&amp;Table1[[#This Row],[sheet]]&amp;"'!$A$8:$T$42"),Table1[[#This Row],[r]],FALSE)),"",VLOOKUP(Table1[[#This Row],[item]],INDIRECT("'"&amp;Table1[[#This Row],[sheet]]&amp;"'!$A$8:$T$42"),Table1[[#This Row],[r]],FALSE))</f>
        <v>0</v>
      </c>
      <c r="AE4319" s="72" t="str">
        <f>IF(VLOOKUP(Table1[[#This Row],[sheet]],Prg!$A$7:$J$31,10,FALSE)="","",VLOOKUP(Table1[[#This Row],[sheet]],Prg!$A$7:$J$31,10,FALSE)*1)</f>
        <v/>
      </c>
      <c r="AF4319" s="72">
        <f>VLOOKUP(Table1[[#This Row],[sheet]],Prg!$A$7:$J$31,5,FALSE)</f>
        <v>0</v>
      </c>
      <c r="AG4319" s="72">
        <f>ROW()</f>
        <v>4319</v>
      </c>
    </row>
    <row r="4320" spans="24:33" hidden="1" x14ac:dyDescent="0.3">
      <c r="X4320" s="66">
        <v>24</v>
      </c>
      <c r="Y4320" s="66" t="s">
        <v>480</v>
      </c>
      <c r="Z4320" s="66" t="s">
        <v>29</v>
      </c>
      <c r="AA4320" s="66" t="str">
        <f>IF(OR(VLOOKUP(Table1[[#This Row],[sheet]],Prg!$A$7:$F$31,6,FALSE)=Prg!$O$2,VLOOKUP(Table1[[#This Row],[sheet]],Prg!$A$7:$F$31,6,FALSE)=Prg!$O$3),"Yes","No")</f>
        <v>No</v>
      </c>
      <c r="AB4320" s="66" t="s">
        <v>2</v>
      </c>
      <c r="AC4320" s="72">
        <v>20</v>
      </c>
      <c r="AD4320" s="66">
        <f ca="1">IF(ISERROR(VLOOKUP(Table1[[#This Row],[item]],INDIRECT("'"&amp;Table1[[#This Row],[sheet]]&amp;"'!$A$8:$T$42"),Table1[[#This Row],[r]],FALSE)),"",VLOOKUP(Table1[[#This Row],[item]],INDIRECT("'"&amp;Table1[[#This Row],[sheet]]&amp;"'!$A$8:$T$42"),Table1[[#This Row],[r]],FALSE))</f>
        <v>0</v>
      </c>
      <c r="AE4320" s="72" t="str">
        <f>IF(VLOOKUP(Table1[[#This Row],[sheet]],Prg!$A$7:$J$31,10,FALSE)="","",VLOOKUP(Table1[[#This Row],[sheet]],Prg!$A$7:$J$31,10,FALSE)*1)</f>
        <v/>
      </c>
      <c r="AF4320" s="72">
        <f>VLOOKUP(Table1[[#This Row],[sheet]],Prg!$A$7:$J$31,5,FALSE)</f>
        <v>0</v>
      </c>
      <c r="AG4320" s="72">
        <f>ROW()</f>
        <v>4320</v>
      </c>
    </row>
    <row r="4321" spans="24:33" hidden="1" x14ac:dyDescent="0.3">
      <c r="X4321" s="66">
        <v>24</v>
      </c>
      <c r="Y4321" s="66" t="s">
        <v>481</v>
      </c>
      <c r="Z4321" s="66" t="s">
        <v>30</v>
      </c>
      <c r="AA4321" s="66" t="str">
        <f>IF(OR(VLOOKUP(Table1[[#This Row],[sheet]],Prg!$A$7:$F$31,6,FALSE)=Prg!$O$2,VLOOKUP(Table1[[#This Row],[sheet]],Prg!$A$7:$F$31,6,FALSE)=Prg!$O$3),"Yes","No")</f>
        <v>No</v>
      </c>
      <c r="AB4321" s="66" t="s">
        <v>2</v>
      </c>
      <c r="AC4321" s="72">
        <v>20</v>
      </c>
      <c r="AD4321" s="66">
        <f ca="1">IF(ISERROR(VLOOKUP(Table1[[#This Row],[item]],INDIRECT("'"&amp;Table1[[#This Row],[sheet]]&amp;"'!$A$8:$T$42"),Table1[[#This Row],[r]],FALSE)),"",VLOOKUP(Table1[[#This Row],[item]],INDIRECT("'"&amp;Table1[[#This Row],[sheet]]&amp;"'!$A$8:$T$42"),Table1[[#This Row],[r]],FALSE))</f>
        <v>0</v>
      </c>
      <c r="AE4321" s="72" t="str">
        <f>IF(VLOOKUP(Table1[[#This Row],[sheet]],Prg!$A$7:$J$31,10,FALSE)="","",VLOOKUP(Table1[[#This Row],[sheet]],Prg!$A$7:$J$31,10,FALSE)*1)</f>
        <v/>
      </c>
      <c r="AF4321" s="72">
        <f>VLOOKUP(Table1[[#This Row],[sheet]],Prg!$A$7:$J$31,5,FALSE)</f>
        <v>0</v>
      </c>
      <c r="AG4321" s="72">
        <f>ROW()</f>
        <v>4321</v>
      </c>
    </row>
    <row r="4322" spans="24:33" hidden="1" x14ac:dyDescent="0.3">
      <c r="X4322" s="66">
        <v>24</v>
      </c>
      <c r="Y4322" s="66" t="s">
        <v>482</v>
      </c>
      <c r="Z4322" s="66" t="s">
        <v>27</v>
      </c>
      <c r="AA4322" s="66" t="str">
        <f>IF(OR(VLOOKUP(Table1[[#This Row],[sheet]],Prg!$A$7:$F$31,6,FALSE)=Prg!$O$2,VLOOKUP(Table1[[#This Row],[sheet]],Prg!$A$7:$F$31,6,FALSE)=Prg!$O$3),"Yes","No")</f>
        <v>No</v>
      </c>
      <c r="AB4322" s="66" t="s">
        <v>2</v>
      </c>
      <c r="AC4322" s="72">
        <v>20</v>
      </c>
      <c r="AD4322" s="66">
        <f ca="1">IF(ISERROR(VLOOKUP(Table1[[#This Row],[item]],INDIRECT("'"&amp;Table1[[#This Row],[sheet]]&amp;"'!$A$8:$T$42"),Table1[[#This Row],[r]],FALSE)),"",VLOOKUP(Table1[[#This Row],[item]],INDIRECT("'"&amp;Table1[[#This Row],[sheet]]&amp;"'!$A$8:$T$42"),Table1[[#This Row],[r]],FALSE))</f>
        <v>0</v>
      </c>
      <c r="AE4322" s="72" t="str">
        <f>IF(VLOOKUP(Table1[[#This Row],[sheet]],Prg!$A$7:$J$31,10,FALSE)="","",VLOOKUP(Table1[[#This Row],[sheet]],Prg!$A$7:$J$31,10,FALSE)*1)</f>
        <v/>
      </c>
      <c r="AF4322" s="72">
        <f>VLOOKUP(Table1[[#This Row],[sheet]],Prg!$A$7:$J$31,5,FALSE)</f>
        <v>0</v>
      </c>
      <c r="AG4322" s="72">
        <f>ROW()</f>
        <v>4322</v>
      </c>
    </row>
    <row r="4323" spans="24:33" hidden="1" x14ac:dyDescent="0.3">
      <c r="X4323" s="66">
        <v>24</v>
      </c>
      <c r="Y4323" s="66" t="s">
        <v>476</v>
      </c>
      <c r="Z4323" s="66" t="s">
        <v>469</v>
      </c>
      <c r="AA4323" s="66" t="str">
        <f>IF(OR(VLOOKUP(Table1[[#This Row],[sheet]],Prg!$A$7:$F$31,6,FALSE)=Prg!$O$2,VLOOKUP(Table1[[#This Row],[sheet]],Prg!$A$7:$F$31,6,FALSE)=Prg!$O$3),"Yes","No")</f>
        <v>No</v>
      </c>
      <c r="AB4323" s="66" t="s">
        <v>2</v>
      </c>
      <c r="AC4323" s="72">
        <v>20</v>
      </c>
      <c r="AD4323" s="66">
        <f ca="1">IF(ISERROR(VLOOKUP(Table1[[#This Row],[item]],INDIRECT("'"&amp;Table1[[#This Row],[sheet]]&amp;"'!$A$8:$T$42"),Table1[[#This Row],[r]],FALSE)),"",VLOOKUP(Table1[[#This Row],[item]],INDIRECT("'"&amp;Table1[[#This Row],[sheet]]&amp;"'!$A$8:$T$42"),Table1[[#This Row],[r]],FALSE))</f>
        <v>0</v>
      </c>
      <c r="AE4323" s="72" t="str">
        <f>IF(VLOOKUP(Table1[[#This Row],[sheet]],Prg!$A$7:$J$31,10,FALSE)="","",VLOOKUP(Table1[[#This Row],[sheet]],Prg!$A$7:$J$31,10,FALSE)*1)</f>
        <v/>
      </c>
      <c r="AF4323" s="72">
        <f>VLOOKUP(Table1[[#This Row],[sheet]],Prg!$A$7:$J$31,5,FALSE)</f>
        <v>0</v>
      </c>
      <c r="AG4323" s="72">
        <f>ROW()</f>
        <v>4323</v>
      </c>
    </row>
    <row r="4324" spans="24:33" hidden="1" x14ac:dyDescent="0.3">
      <c r="X4324" s="66">
        <v>24</v>
      </c>
      <c r="Y4324" s="66" t="s">
        <v>483</v>
      </c>
      <c r="Z4324" s="66" t="s">
        <v>470</v>
      </c>
      <c r="AA4324" s="66" t="str">
        <f>IF(OR(VLOOKUP(Table1[[#This Row],[sheet]],Prg!$A$7:$F$31,6,FALSE)=Prg!$O$2,VLOOKUP(Table1[[#This Row],[sheet]],Prg!$A$7:$F$31,6,FALSE)=Prg!$O$3),"Yes","No")</f>
        <v>No</v>
      </c>
      <c r="AB4324" s="66" t="s">
        <v>2</v>
      </c>
      <c r="AC4324" s="72">
        <v>20</v>
      </c>
      <c r="AD4324" s="66">
        <f ca="1">IF(ISERROR(VLOOKUP(Table1[[#This Row],[item]],INDIRECT("'"&amp;Table1[[#This Row],[sheet]]&amp;"'!$A$8:$T$42"),Table1[[#This Row],[r]],FALSE)),"",VLOOKUP(Table1[[#This Row],[item]],INDIRECT("'"&amp;Table1[[#This Row],[sheet]]&amp;"'!$A$8:$T$42"),Table1[[#This Row],[r]],FALSE))</f>
        <v>0</v>
      </c>
      <c r="AE4324" s="72" t="str">
        <f>IF(VLOOKUP(Table1[[#This Row],[sheet]],Prg!$A$7:$J$31,10,FALSE)="","",VLOOKUP(Table1[[#This Row],[sheet]],Prg!$A$7:$J$31,10,FALSE)*1)</f>
        <v/>
      </c>
      <c r="AF4324" s="72">
        <f>VLOOKUP(Table1[[#This Row],[sheet]],Prg!$A$7:$J$31,5,FALSE)</f>
        <v>0</v>
      </c>
      <c r="AG4324" s="72">
        <f>ROW()</f>
        <v>4324</v>
      </c>
    </row>
    <row r="4325" spans="24:33" hidden="1" x14ac:dyDescent="0.3">
      <c r="X4325" s="66">
        <v>24</v>
      </c>
      <c r="Y4325" s="66" t="s">
        <v>484</v>
      </c>
      <c r="Z4325" s="66" t="s">
        <v>471</v>
      </c>
      <c r="AA4325" s="66" t="str">
        <f>IF(OR(VLOOKUP(Table1[[#This Row],[sheet]],Prg!$A$7:$F$31,6,FALSE)=Prg!$O$2,VLOOKUP(Table1[[#This Row],[sheet]],Prg!$A$7:$F$31,6,FALSE)=Prg!$O$3),"Yes","No")</f>
        <v>No</v>
      </c>
      <c r="AB4325" s="66" t="s">
        <v>2</v>
      </c>
      <c r="AC4325" s="72">
        <v>20</v>
      </c>
      <c r="AD4325" s="66">
        <f ca="1">IF(ISERROR(VLOOKUP(Table1[[#This Row],[item]],INDIRECT("'"&amp;Table1[[#This Row],[sheet]]&amp;"'!$A$8:$T$42"),Table1[[#This Row],[r]],FALSE)),"",VLOOKUP(Table1[[#This Row],[item]],INDIRECT("'"&amp;Table1[[#This Row],[sheet]]&amp;"'!$A$8:$T$42"),Table1[[#This Row],[r]],FALSE))</f>
        <v>0</v>
      </c>
      <c r="AE4325" s="72" t="str">
        <f>IF(VLOOKUP(Table1[[#This Row],[sheet]],Prg!$A$7:$J$31,10,FALSE)="","",VLOOKUP(Table1[[#This Row],[sheet]],Prg!$A$7:$J$31,10,FALSE)*1)</f>
        <v/>
      </c>
      <c r="AF4325" s="72">
        <f>VLOOKUP(Table1[[#This Row],[sheet]],Prg!$A$7:$J$31,5,FALSE)</f>
        <v>0</v>
      </c>
      <c r="AG4325" s="72">
        <f>ROW()</f>
        <v>4325</v>
      </c>
    </row>
    <row r="4326" spans="24:33" hidden="1" x14ac:dyDescent="0.3">
      <c r="X4326" s="66">
        <v>24</v>
      </c>
      <c r="Y4326" s="66" t="s">
        <v>485</v>
      </c>
      <c r="Z4326" s="66" t="s">
        <v>472</v>
      </c>
      <c r="AA4326" s="66" t="str">
        <f>IF(OR(VLOOKUP(Table1[[#This Row],[sheet]],Prg!$A$7:$F$31,6,FALSE)=Prg!$O$2,VLOOKUP(Table1[[#This Row],[sheet]],Prg!$A$7:$F$31,6,FALSE)=Prg!$O$3),"Yes","No")</f>
        <v>No</v>
      </c>
      <c r="AB4326" s="66" t="s">
        <v>2</v>
      </c>
      <c r="AC4326" s="72">
        <v>20</v>
      </c>
      <c r="AD4326" s="66">
        <f ca="1">IF(ISERROR(VLOOKUP(Table1[[#This Row],[item]],INDIRECT("'"&amp;Table1[[#This Row],[sheet]]&amp;"'!$A$8:$T$42"),Table1[[#This Row],[r]],FALSE)),"",VLOOKUP(Table1[[#This Row],[item]],INDIRECT("'"&amp;Table1[[#This Row],[sheet]]&amp;"'!$A$8:$T$42"),Table1[[#This Row],[r]],FALSE))</f>
        <v>0</v>
      </c>
      <c r="AE4326" s="72" t="str">
        <f>IF(VLOOKUP(Table1[[#This Row],[sheet]],Prg!$A$7:$J$31,10,FALSE)="","",VLOOKUP(Table1[[#This Row],[sheet]],Prg!$A$7:$J$31,10,FALSE)*1)</f>
        <v/>
      </c>
      <c r="AF4326" s="72">
        <f>VLOOKUP(Table1[[#This Row],[sheet]],Prg!$A$7:$J$31,5,FALSE)</f>
        <v>0</v>
      </c>
      <c r="AG4326" s="72">
        <f>ROW()</f>
        <v>4326</v>
      </c>
    </row>
    <row r="4327" spans="24:33" hidden="1" x14ac:dyDescent="0.3">
      <c r="X4327" s="66">
        <v>24</v>
      </c>
      <c r="Y4327" s="66" t="s">
        <v>486</v>
      </c>
      <c r="Z4327" s="66" t="s">
        <v>31</v>
      </c>
      <c r="AA4327" s="66" t="str">
        <f>IF(OR(VLOOKUP(Table1[[#This Row],[sheet]],Prg!$A$7:$F$31,6,FALSE)=Prg!$O$2,VLOOKUP(Table1[[#This Row],[sheet]],Prg!$A$7:$F$31,6,FALSE)=Prg!$O$3),"Yes","No")</f>
        <v>No</v>
      </c>
      <c r="AB4327" s="66" t="s">
        <v>2</v>
      </c>
      <c r="AC4327" s="72">
        <v>20</v>
      </c>
      <c r="AD4327" s="66">
        <f ca="1">IF(ISERROR(VLOOKUP(Table1[[#This Row],[item]],INDIRECT("'"&amp;Table1[[#This Row],[sheet]]&amp;"'!$A$8:$T$42"),Table1[[#This Row],[r]],FALSE)),"",VLOOKUP(Table1[[#This Row],[item]],INDIRECT("'"&amp;Table1[[#This Row],[sheet]]&amp;"'!$A$8:$T$42"),Table1[[#This Row],[r]],FALSE))</f>
        <v>0</v>
      </c>
      <c r="AE4327" s="72" t="str">
        <f>IF(VLOOKUP(Table1[[#This Row],[sheet]],Prg!$A$7:$J$31,10,FALSE)="","",VLOOKUP(Table1[[#This Row],[sheet]],Prg!$A$7:$J$31,10,FALSE)*1)</f>
        <v/>
      </c>
      <c r="AF4327" s="72">
        <f>VLOOKUP(Table1[[#This Row],[sheet]],Prg!$A$7:$J$31,5,FALSE)</f>
        <v>0</v>
      </c>
      <c r="AG4327" s="72">
        <f>ROW()</f>
        <v>4327</v>
      </c>
    </row>
    <row r="4328" spans="24:33" hidden="1" x14ac:dyDescent="0.3">
      <c r="X4328" s="66">
        <v>25</v>
      </c>
      <c r="Y4328" s="70" t="s">
        <v>487</v>
      </c>
      <c r="Z4328" s="70" t="s">
        <v>12</v>
      </c>
      <c r="AA4328" s="70" t="str">
        <f>IF(OR(VLOOKUP(Table1[[#This Row],[sheet]],Prg!$A$7:$F$31,6,FALSE)=Prg!$O$2,VLOOKUP(Table1[[#This Row],[sheet]],Prg!$A$7:$F$31,6,FALSE)=Prg!$O$3),"Yes","No")</f>
        <v>No</v>
      </c>
      <c r="AB4328" s="70">
        <v>2022</v>
      </c>
      <c r="AC4328" s="72">
        <v>15</v>
      </c>
      <c r="AD4328" s="66">
        <f ca="1">IF(ISERROR(VLOOKUP(Table1[[#This Row],[item]],INDIRECT("'"&amp;Table1[[#This Row],[sheet]]&amp;"'!$A$8:$T$42"),Table1[[#This Row],[r]],FALSE)),"",VLOOKUP(Table1[[#This Row],[item]],INDIRECT("'"&amp;Table1[[#This Row],[sheet]]&amp;"'!$A$8:$T$42"),Table1[[#This Row],[r]],FALSE))</f>
        <v>0</v>
      </c>
      <c r="AE4328" s="72" t="str">
        <f>IF(VLOOKUP(Table1[[#This Row],[sheet]],Prg!$A$7:$J$31,10,FALSE)="","",VLOOKUP(Table1[[#This Row],[sheet]],Prg!$A$7:$J$31,10,FALSE)*1)</f>
        <v/>
      </c>
      <c r="AF4328" s="72">
        <f>VLOOKUP(Table1[[#This Row],[sheet]],Prg!$A$7:$J$31,5,FALSE)</f>
        <v>0</v>
      </c>
      <c r="AG4328" s="72">
        <f>ROW()</f>
        <v>4328</v>
      </c>
    </row>
    <row r="4329" spans="24:33" hidden="1" x14ac:dyDescent="0.3">
      <c r="X4329" s="66">
        <v>25</v>
      </c>
      <c r="Y4329" s="66" t="s">
        <v>488</v>
      </c>
      <c r="Z4329" s="66" t="s">
        <v>13</v>
      </c>
      <c r="AA4329" s="66" t="str">
        <f>IF(OR(VLOOKUP(Table1[[#This Row],[sheet]],Prg!$A$7:$F$31,6,FALSE)=Prg!$O$2,VLOOKUP(Table1[[#This Row],[sheet]],Prg!$A$7:$F$31,6,FALSE)=Prg!$O$3),"Yes","No")</f>
        <v>No</v>
      </c>
      <c r="AB4329" s="66">
        <v>2022</v>
      </c>
      <c r="AC4329" s="72">
        <v>15</v>
      </c>
      <c r="AD4329" s="66">
        <f ca="1">IF(ISERROR(VLOOKUP(Table1[[#This Row],[item]],INDIRECT("'"&amp;Table1[[#This Row],[sheet]]&amp;"'!$A$8:$T$42"),Table1[[#This Row],[r]],FALSE)),"",VLOOKUP(Table1[[#This Row],[item]],INDIRECT("'"&amp;Table1[[#This Row],[sheet]]&amp;"'!$A$8:$T$42"),Table1[[#This Row],[r]],FALSE))</f>
        <v>0</v>
      </c>
      <c r="AE4329" s="72" t="str">
        <f>IF(VLOOKUP(Table1[[#This Row],[sheet]],Prg!$A$7:$J$31,10,FALSE)="","",VLOOKUP(Table1[[#This Row],[sheet]],Prg!$A$7:$J$31,10,FALSE)*1)</f>
        <v/>
      </c>
      <c r="AF4329" s="72">
        <f>VLOOKUP(Table1[[#This Row],[sheet]],Prg!$A$7:$J$31,5,FALSE)</f>
        <v>0</v>
      </c>
      <c r="AG4329" s="72">
        <f>ROW()</f>
        <v>4329</v>
      </c>
    </row>
    <row r="4330" spans="24:33" hidden="1" x14ac:dyDescent="0.3">
      <c r="X4330" s="66">
        <v>25</v>
      </c>
      <c r="Y4330" s="66" t="s">
        <v>489</v>
      </c>
      <c r="Z4330" s="66" t="s">
        <v>14</v>
      </c>
      <c r="AA4330" s="66" t="str">
        <f>IF(OR(VLOOKUP(Table1[[#This Row],[sheet]],Prg!$A$7:$F$31,6,FALSE)=Prg!$O$2,VLOOKUP(Table1[[#This Row],[sheet]],Prg!$A$7:$F$31,6,FALSE)=Prg!$O$3),"Yes","No")</f>
        <v>No</v>
      </c>
      <c r="AB4330" s="66">
        <v>2022</v>
      </c>
      <c r="AC4330" s="72">
        <v>15</v>
      </c>
      <c r="AD4330" s="66">
        <f ca="1">IF(ISERROR(VLOOKUP(Table1[[#This Row],[item]],INDIRECT("'"&amp;Table1[[#This Row],[sheet]]&amp;"'!$A$8:$T$42"),Table1[[#This Row],[r]],FALSE)),"",VLOOKUP(Table1[[#This Row],[item]],INDIRECT("'"&amp;Table1[[#This Row],[sheet]]&amp;"'!$A$8:$T$42"),Table1[[#This Row],[r]],FALSE))</f>
        <v>0</v>
      </c>
      <c r="AE4330" s="72" t="str">
        <f>IF(VLOOKUP(Table1[[#This Row],[sheet]],Prg!$A$7:$J$31,10,FALSE)="","",VLOOKUP(Table1[[#This Row],[sheet]],Prg!$A$7:$J$31,10,FALSE)*1)</f>
        <v/>
      </c>
      <c r="AF4330" s="72">
        <f>VLOOKUP(Table1[[#This Row],[sheet]],Prg!$A$7:$J$31,5,FALSE)</f>
        <v>0</v>
      </c>
      <c r="AG4330" s="72">
        <f>ROW()</f>
        <v>4330</v>
      </c>
    </row>
    <row r="4331" spans="24:33" hidden="1" x14ac:dyDescent="0.3">
      <c r="X4331" s="66">
        <v>25</v>
      </c>
      <c r="Y4331" s="66" t="s">
        <v>490</v>
      </c>
      <c r="Z4331" s="66" t="s">
        <v>464</v>
      </c>
      <c r="AA4331" s="66" t="str">
        <f>IF(OR(VLOOKUP(Table1[[#This Row],[sheet]],Prg!$A$7:$F$31,6,FALSE)=Prg!$O$2,VLOOKUP(Table1[[#This Row],[sheet]],Prg!$A$7:$F$31,6,FALSE)=Prg!$O$3),"Yes","No")</f>
        <v>No</v>
      </c>
      <c r="AB4331" s="66">
        <v>2022</v>
      </c>
      <c r="AC4331" s="72">
        <v>15</v>
      </c>
      <c r="AD4331" s="66">
        <f ca="1">IF(ISERROR(VLOOKUP(Table1[[#This Row],[item]],INDIRECT("'"&amp;Table1[[#This Row],[sheet]]&amp;"'!$A$8:$T$42"),Table1[[#This Row],[r]],FALSE)),"",VLOOKUP(Table1[[#This Row],[item]],INDIRECT("'"&amp;Table1[[#This Row],[sheet]]&amp;"'!$A$8:$T$42"),Table1[[#This Row],[r]],FALSE))</f>
        <v>0</v>
      </c>
      <c r="AE4331" s="72" t="str">
        <f>IF(VLOOKUP(Table1[[#This Row],[sheet]],Prg!$A$7:$J$31,10,FALSE)="","",VLOOKUP(Table1[[#This Row],[sheet]],Prg!$A$7:$J$31,10,FALSE)*1)</f>
        <v/>
      </c>
      <c r="AF4331" s="72">
        <f>VLOOKUP(Table1[[#This Row],[sheet]],Prg!$A$7:$J$31,5,FALSE)</f>
        <v>0</v>
      </c>
      <c r="AG4331" s="72">
        <f>ROW()</f>
        <v>4331</v>
      </c>
    </row>
    <row r="4332" spans="24:33" hidden="1" x14ac:dyDescent="0.3">
      <c r="X4332" s="66">
        <v>25</v>
      </c>
      <c r="Y4332" s="66" t="s">
        <v>491</v>
      </c>
      <c r="Z4332" s="66" t="s">
        <v>15</v>
      </c>
      <c r="AA4332" s="66" t="str">
        <f>IF(OR(VLOOKUP(Table1[[#This Row],[sheet]],Prg!$A$7:$F$31,6,FALSE)=Prg!$O$2,VLOOKUP(Table1[[#This Row],[sheet]],Prg!$A$7:$F$31,6,FALSE)=Prg!$O$3),"Yes","No")</f>
        <v>No</v>
      </c>
      <c r="AB4332" s="66">
        <v>2022</v>
      </c>
      <c r="AC4332" s="72">
        <v>15</v>
      </c>
      <c r="AD4332" s="66">
        <f ca="1">IF(ISERROR(VLOOKUP(Table1[[#This Row],[item]],INDIRECT("'"&amp;Table1[[#This Row],[sheet]]&amp;"'!$A$8:$T$42"),Table1[[#This Row],[r]],FALSE)),"",VLOOKUP(Table1[[#This Row],[item]],INDIRECT("'"&amp;Table1[[#This Row],[sheet]]&amp;"'!$A$8:$T$42"),Table1[[#This Row],[r]],FALSE))</f>
        <v>0</v>
      </c>
      <c r="AE4332" s="72" t="str">
        <f>IF(VLOOKUP(Table1[[#This Row],[sheet]],Prg!$A$7:$J$31,10,FALSE)="","",VLOOKUP(Table1[[#This Row],[sheet]],Prg!$A$7:$J$31,10,FALSE)*1)</f>
        <v/>
      </c>
      <c r="AF4332" s="72">
        <f>VLOOKUP(Table1[[#This Row],[sheet]],Prg!$A$7:$J$31,5,FALSE)</f>
        <v>0</v>
      </c>
      <c r="AG4332" s="72">
        <f>ROW()</f>
        <v>4332</v>
      </c>
    </row>
    <row r="4333" spans="24:33" hidden="1" x14ac:dyDescent="0.3">
      <c r="X4333" s="66">
        <v>25</v>
      </c>
      <c r="Y4333" s="66" t="s">
        <v>492</v>
      </c>
      <c r="Z4333" s="66" t="s">
        <v>16</v>
      </c>
      <c r="AA4333" s="66" t="str">
        <f>IF(OR(VLOOKUP(Table1[[#This Row],[sheet]],Prg!$A$7:$F$31,6,FALSE)=Prg!$O$2,VLOOKUP(Table1[[#This Row],[sheet]],Prg!$A$7:$F$31,6,FALSE)=Prg!$O$3),"Yes","No")</f>
        <v>No</v>
      </c>
      <c r="AB4333" s="66">
        <v>2022</v>
      </c>
      <c r="AC4333" s="72">
        <v>15</v>
      </c>
      <c r="AD4333" s="66">
        <f ca="1">IF(ISERROR(VLOOKUP(Table1[[#This Row],[item]],INDIRECT("'"&amp;Table1[[#This Row],[sheet]]&amp;"'!$A$8:$T$42"),Table1[[#This Row],[r]],FALSE)),"",VLOOKUP(Table1[[#This Row],[item]],INDIRECT("'"&amp;Table1[[#This Row],[sheet]]&amp;"'!$A$8:$T$42"),Table1[[#This Row],[r]],FALSE))</f>
        <v>0</v>
      </c>
      <c r="AE4333" s="72" t="str">
        <f>IF(VLOOKUP(Table1[[#This Row],[sheet]],Prg!$A$7:$J$31,10,FALSE)="","",VLOOKUP(Table1[[#This Row],[sheet]],Prg!$A$7:$J$31,10,FALSE)*1)</f>
        <v/>
      </c>
      <c r="AF4333" s="72">
        <f>VLOOKUP(Table1[[#This Row],[sheet]],Prg!$A$7:$J$31,5,FALSE)</f>
        <v>0</v>
      </c>
      <c r="AG4333" s="72">
        <f>ROW()</f>
        <v>4333</v>
      </c>
    </row>
    <row r="4334" spans="24:33" hidden="1" x14ac:dyDescent="0.3">
      <c r="X4334" s="66">
        <v>25</v>
      </c>
      <c r="Y4334" s="66" t="s">
        <v>493</v>
      </c>
      <c r="Z4334" s="66" t="s">
        <v>17</v>
      </c>
      <c r="AA4334" s="66" t="str">
        <f>IF(OR(VLOOKUP(Table1[[#This Row],[sheet]],Prg!$A$7:$F$31,6,FALSE)=Prg!$O$2,VLOOKUP(Table1[[#This Row],[sheet]],Prg!$A$7:$F$31,6,FALSE)=Prg!$O$3),"Yes","No")</f>
        <v>No</v>
      </c>
      <c r="AB4334" s="66">
        <v>2022</v>
      </c>
      <c r="AC4334" s="72">
        <v>15</v>
      </c>
      <c r="AD4334" s="66">
        <f ca="1">IF(ISERROR(VLOOKUP(Table1[[#This Row],[item]],INDIRECT("'"&amp;Table1[[#This Row],[sheet]]&amp;"'!$A$8:$T$42"),Table1[[#This Row],[r]],FALSE)),"",VLOOKUP(Table1[[#This Row],[item]],INDIRECT("'"&amp;Table1[[#This Row],[sheet]]&amp;"'!$A$8:$T$42"),Table1[[#This Row],[r]],FALSE))</f>
        <v>0</v>
      </c>
      <c r="AE4334" s="72" t="str">
        <f>IF(VLOOKUP(Table1[[#This Row],[sheet]],Prg!$A$7:$J$31,10,FALSE)="","",VLOOKUP(Table1[[#This Row],[sheet]],Prg!$A$7:$J$31,10,FALSE)*1)</f>
        <v/>
      </c>
      <c r="AF4334" s="72">
        <f>VLOOKUP(Table1[[#This Row],[sheet]],Prg!$A$7:$J$31,5,FALSE)</f>
        <v>0</v>
      </c>
      <c r="AG4334" s="72">
        <f>ROW()</f>
        <v>4334</v>
      </c>
    </row>
    <row r="4335" spans="24:33" hidden="1" x14ac:dyDescent="0.3">
      <c r="X4335" s="66">
        <v>25</v>
      </c>
      <c r="Y4335" s="66" t="s">
        <v>494</v>
      </c>
      <c r="Z4335" s="66" t="s">
        <v>465</v>
      </c>
      <c r="AA4335" s="66" t="str">
        <f>IF(OR(VLOOKUP(Table1[[#This Row],[sheet]],Prg!$A$7:$F$31,6,FALSE)=Prg!$O$2,VLOOKUP(Table1[[#This Row],[sheet]],Prg!$A$7:$F$31,6,FALSE)=Prg!$O$3),"Yes","No")</f>
        <v>No</v>
      </c>
      <c r="AB4335" s="66">
        <v>2022</v>
      </c>
      <c r="AC4335" s="72">
        <v>15</v>
      </c>
      <c r="AD4335" s="66">
        <f ca="1">IF(ISERROR(VLOOKUP(Table1[[#This Row],[item]],INDIRECT("'"&amp;Table1[[#This Row],[sheet]]&amp;"'!$A$8:$T$42"),Table1[[#This Row],[r]],FALSE)),"",VLOOKUP(Table1[[#This Row],[item]],INDIRECT("'"&amp;Table1[[#This Row],[sheet]]&amp;"'!$A$8:$T$42"),Table1[[#This Row],[r]],FALSE))</f>
        <v>0</v>
      </c>
      <c r="AE4335" s="72" t="str">
        <f>IF(VLOOKUP(Table1[[#This Row],[sheet]],Prg!$A$7:$J$31,10,FALSE)="","",VLOOKUP(Table1[[#This Row],[sheet]],Prg!$A$7:$J$31,10,FALSE)*1)</f>
        <v/>
      </c>
      <c r="AF4335" s="72">
        <f>VLOOKUP(Table1[[#This Row],[sheet]],Prg!$A$7:$J$31,5,FALSE)</f>
        <v>0</v>
      </c>
      <c r="AG4335" s="72">
        <f>ROW()</f>
        <v>4335</v>
      </c>
    </row>
    <row r="4336" spans="24:33" hidden="1" x14ac:dyDescent="0.3">
      <c r="X4336" s="66">
        <v>25</v>
      </c>
      <c r="Y4336" s="66" t="s">
        <v>495</v>
      </c>
      <c r="Z4336" s="66" t="s">
        <v>18</v>
      </c>
      <c r="AA4336" s="66" t="str">
        <f>IF(OR(VLOOKUP(Table1[[#This Row],[sheet]],Prg!$A$7:$F$31,6,FALSE)=Prg!$O$2,VLOOKUP(Table1[[#This Row],[sheet]],Prg!$A$7:$F$31,6,FALSE)=Prg!$O$3),"Yes","No")</f>
        <v>No</v>
      </c>
      <c r="AB4336" s="66">
        <v>2022</v>
      </c>
      <c r="AC4336" s="72">
        <v>15</v>
      </c>
      <c r="AD4336" s="66">
        <f ca="1">IF(ISERROR(VLOOKUP(Table1[[#This Row],[item]],INDIRECT("'"&amp;Table1[[#This Row],[sheet]]&amp;"'!$A$8:$T$42"),Table1[[#This Row],[r]],FALSE)),"",VLOOKUP(Table1[[#This Row],[item]],INDIRECT("'"&amp;Table1[[#This Row],[sheet]]&amp;"'!$A$8:$T$42"),Table1[[#This Row],[r]],FALSE))</f>
        <v>0</v>
      </c>
      <c r="AE4336" s="72" t="str">
        <f>IF(VLOOKUP(Table1[[#This Row],[sheet]],Prg!$A$7:$J$31,10,FALSE)="","",VLOOKUP(Table1[[#This Row],[sheet]],Prg!$A$7:$J$31,10,FALSE)*1)</f>
        <v/>
      </c>
      <c r="AF4336" s="72">
        <f>VLOOKUP(Table1[[#This Row],[sheet]],Prg!$A$7:$J$31,5,FALSE)</f>
        <v>0</v>
      </c>
      <c r="AG4336" s="72">
        <f>ROW()</f>
        <v>4336</v>
      </c>
    </row>
    <row r="4337" spans="24:33" hidden="1" x14ac:dyDescent="0.3">
      <c r="X4337" s="66">
        <v>25</v>
      </c>
      <c r="Y4337" s="66" t="s">
        <v>496</v>
      </c>
      <c r="Z4337" s="66" t="s">
        <v>19</v>
      </c>
      <c r="AA4337" s="66" t="str">
        <f>IF(OR(VLOOKUP(Table1[[#This Row],[sheet]],Prg!$A$7:$F$31,6,FALSE)=Prg!$O$2,VLOOKUP(Table1[[#This Row],[sheet]],Prg!$A$7:$F$31,6,FALSE)=Prg!$O$3),"Yes","No")</f>
        <v>No</v>
      </c>
      <c r="AB4337" s="66">
        <v>2022</v>
      </c>
      <c r="AC4337" s="72">
        <v>15</v>
      </c>
      <c r="AD4337" s="66">
        <f ca="1">IF(ISERROR(VLOOKUP(Table1[[#This Row],[item]],INDIRECT("'"&amp;Table1[[#This Row],[sheet]]&amp;"'!$A$8:$T$42"),Table1[[#This Row],[r]],FALSE)),"",VLOOKUP(Table1[[#This Row],[item]],INDIRECT("'"&amp;Table1[[#This Row],[sheet]]&amp;"'!$A$8:$T$42"),Table1[[#This Row],[r]],FALSE))</f>
        <v>0</v>
      </c>
      <c r="AE4337" s="72" t="str">
        <f>IF(VLOOKUP(Table1[[#This Row],[sheet]],Prg!$A$7:$J$31,10,FALSE)="","",VLOOKUP(Table1[[#This Row],[sheet]],Prg!$A$7:$J$31,10,FALSE)*1)</f>
        <v/>
      </c>
      <c r="AF4337" s="72">
        <f>VLOOKUP(Table1[[#This Row],[sheet]],Prg!$A$7:$J$31,5,FALSE)</f>
        <v>0</v>
      </c>
      <c r="AG4337" s="72">
        <f>ROW()</f>
        <v>4337</v>
      </c>
    </row>
    <row r="4338" spans="24:33" hidden="1" x14ac:dyDescent="0.3">
      <c r="X4338" s="66">
        <v>25</v>
      </c>
      <c r="Y4338" s="66" t="s">
        <v>497</v>
      </c>
      <c r="Z4338" s="66" t="s">
        <v>20</v>
      </c>
      <c r="AA4338" s="66" t="str">
        <f>IF(OR(VLOOKUP(Table1[[#This Row],[sheet]],Prg!$A$7:$F$31,6,FALSE)=Prg!$O$2,VLOOKUP(Table1[[#This Row],[sheet]],Prg!$A$7:$F$31,6,FALSE)=Prg!$O$3),"Yes","No")</f>
        <v>No</v>
      </c>
      <c r="AB4338" s="66">
        <v>2022</v>
      </c>
      <c r="AC4338" s="72">
        <v>15</v>
      </c>
      <c r="AD4338" s="66">
        <f ca="1">IF(ISERROR(VLOOKUP(Table1[[#This Row],[item]],INDIRECT("'"&amp;Table1[[#This Row],[sheet]]&amp;"'!$A$8:$T$42"),Table1[[#This Row],[r]],FALSE)),"",VLOOKUP(Table1[[#This Row],[item]],INDIRECT("'"&amp;Table1[[#This Row],[sheet]]&amp;"'!$A$8:$T$42"),Table1[[#This Row],[r]],FALSE))</f>
        <v>0</v>
      </c>
      <c r="AE4338" s="72" t="str">
        <f>IF(VLOOKUP(Table1[[#This Row],[sheet]],Prg!$A$7:$J$31,10,FALSE)="","",VLOOKUP(Table1[[#This Row],[sheet]],Prg!$A$7:$J$31,10,FALSE)*1)</f>
        <v/>
      </c>
      <c r="AF4338" s="72">
        <f>VLOOKUP(Table1[[#This Row],[sheet]],Prg!$A$7:$J$31,5,FALSE)</f>
        <v>0</v>
      </c>
      <c r="AG4338" s="72">
        <f>ROW()</f>
        <v>4338</v>
      </c>
    </row>
    <row r="4339" spans="24:33" hidden="1" x14ac:dyDescent="0.3">
      <c r="X4339" s="66">
        <v>25</v>
      </c>
      <c r="Y4339" s="66" t="s">
        <v>498</v>
      </c>
      <c r="Z4339" s="66" t="s">
        <v>466</v>
      </c>
      <c r="AA4339" s="66" t="str">
        <f>IF(OR(VLOOKUP(Table1[[#This Row],[sheet]],Prg!$A$7:$F$31,6,FALSE)=Prg!$O$2,VLOOKUP(Table1[[#This Row],[sheet]],Prg!$A$7:$F$31,6,FALSE)=Prg!$O$3),"Yes","No")</f>
        <v>No</v>
      </c>
      <c r="AB4339" s="66">
        <v>2022</v>
      </c>
      <c r="AC4339" s="72">
        <v>15</v>
      </c>
      <c r="AD4339" s="66">
        <f ca="1">IF(ISERROR(VLOOKUP(Table1[[#This Row],[item]],INDIRECT("'"&amp;Table1[[#This Row],[sheet]]&amp;"'!$A$8:$T$42"),Table1[[#This Row],[r]],FALSE)),"",VLOOKUP(Table1[[#This Row],[item]],INDIRECT("'"&amp;Table1[[#This Row],[sheet]]&amp;"'!$A$8:$T$42"),Table1[[#This Row],[r]],FALSE))</f>
        <v>0</v>
      </c>
      <c r="AE4339" s="72" t="str">
        <f>IF(VLOOKUP(Table1[[#This Row],[sheet]],Prg!$A$7:$J$31,10,FALSE)="","",VLOOKUP(Table1[[#This Row],[sheet]],Prg!$A$7:$J$31,10,FALSE)*1)</f>
        <v/>
      </c>
      <c r="AF4339" s="72">
        <f>VLOOKUP(Table1[[#This Row],[sheet]],Prg!$A$7:$J$31,5,FALSE)</f>
        <v>0</v>
      </c>
      <c r="AG4339" s="72">
        <f>ROW()</f>
        <v>4339</v>
      </c>
    </row>
    <row r="4340" spans="24:33" hidden="1" x14ac:dyDescent="0.3">
      <c r="X4340" s="66">
        <v>25</v>
      </c>
      <c r="Y4340" s="66" t="s">
        <v>499</v>
      </c>
      <c r="Z4340" s="66" t="s">
        <v>21</v>
      </c>
      <c r="AA4340" s="66" t="str">
        <f>IF(OR(VLOOKUP(Table1[[#This Row],[sheet]],Prg!$A$7:$F$31,6,FALSE)=Prg!$O$2,VLOOKUP(Table1[[#This Row],[sheet]],Prg!$A$7:$F$31,6,FALSE)=Prg!$O$3),"Yes","No")</f>
        <v>No</v>
      </c>
      <c r="AB4340" s="66">
        <v>2022</v>
      </c>
      <c r="AC4340" s="72">
        <v>15</v>
      </c>
      <c r="AD4340" s="66">
        <f ca="1">IF(ISERROR(VLOOKUP(Table1[[#This Row],[item]],INDIRECT("'"&amp;Table1[[#This Row],[sheet]]&amp;"'!$A$8:$T$42"),Table1[[#This Row],[r]],FALSE)),"",VLOOKUP(Table1[[#This Row],[item]],INDIRECT("'"&amp;Table1[[#This Row],[sheet]]&amp;"'!$A$8:$T$42"),Table1[[#This Row],[r]],FALSE))</f>
        <v>0</v>
      </c>
      <c r="AE4340" s="72" t="str">
        <f>IF(VLOOKUP(Table1[[#This Row],[sheet]],Prg!$A$7:$J$31,10,FALSE)="","",VLOOKUP(Table1[[#This Row],[sheet]],Prg!$A$7:$J$31,10,FALSE)*1)</f>
        <v/>
      </c>
      <c r="AF4340" s="72">
        <f>VLOOKUP(Table1[[#This Row],[sheet]],Prg!$A$7:$J$31,5,FALSE)</f>
        <v>0</v>
      </c>
      <c r="AG4340" s="72">
        <f>ROW()</f>
        <v>4340</v>
      </c>
    </row>
    <row r="4341" spans="24:33" hidden="1" x14ac:dyDescent="0.3">
      <c r="X4341" s="66">
        <v>25</v>
      </c>
      <c r="Y4341" s="66" t="s">
        <v>500</v>
      </c>
      <c r="Z4341" s="66" t="s">
        <v>22</v>
      </c>
      <c r="AA4341" s="66" t="str">
        <f>IF(OR(VLOOKUP(Table1[[#This Row],[sheet]],Prg!$A$7:$F$31,6,FALSE)=Prg!$O$2,VLOOKUP(Table1[[#This Row],[sheet]],Prg!$A$7:$F$31,6,FALSE)=Prg!$O$3),"Yes","No")</f>
        <v>No</v>
      </c>
      <c r="AB4341" s="66">
        <v>2022</v>
      </c>
      <c r="AC4341" s="72">
        <v>15</v>
      </c>
      <c r="AD4341" s="66">
        <f ca="1">IF(ISERROR(VLOOKUP(Table1[[#This Row],[item]],INDIRECT("'"&amp;Table1[[#This Row],[sheet]]&amp;"'!$A$8:$T$42"),Table1[[#This Row],[r]],FALSE)),"",VLOOKUP(Table1[[#This Row],[item]],INDIRECT("'"&amp;Table1[[#This Row],[sheet]]&amp;"'!$A$8:$T$42"),Table1[[#This Row],[r]],FALSE))</f>
        <v>0</v>
      </c>
      <c r="AE4341" s="72" t="str">
        <f>IF(VLOOKUP(Table1[[#This Row],[sheet]],Prg!$A$7:$J$31,10,FALSE)="","",VLOOKUP(Table1[[#This Row],[sheet]],Prg!$A$7:$J$31,10,FALSE)*1)</f>
        <v/>
      </c>
      <c r="AF4341" s="72">
        <f>VLOOKUP(Table1[[#This Row],[sheet]],Prg!$A$7:$J$31,5,FALSE)</f>
        <v>0</v>
      </c>
      <c r="AG4341" s="72">
        <f>ROW()</f>
        <v>4341</v>
      </c>
    </row>
    <row r="4342" spans="24:33" hidden="1" x14ac:dyDescent="0.3">
      <c r="X4342" s="66">
        <v>25</v>
      </c>
      <c r="Y4342" s="66" t="s">
        <v>501</v>
      </c>
      <c r="Z4342" s="66" t="s">
        <v>23</v>
      </c>
      <c r="AA4342" s="66" t="str">
        <f>IF(OR(VLOOKUP(Table1[[#This Row],[sheet]],Prg!$A$7:$F$31,6,FALSE)=Prg!$O$2,VLOOKUP(Table1[[#This Row],[sheet]],Prg!$A$7:$F$31,6,FALSE)=Prg!$O$3),"Yes","No")</f>
        <v>No</v>
      </c>
      <c r="AB4342" s="66">
        <v>2022</v>
      </c>
      <c r="AC4342" s="72">
        <v>15</v>
      </c>
      <c r="AD4342" s="66">
        <f ca="1">IF(ISERROR(VLOOKUP(Table1[[#This Row],[item]],INDIRECT("'"&amp;Table1[[#This Row],[sheet]]&amp;"'!$A$8:$T$42"),Table1[[#This Row],[r]],FALSE)),"",VLOOKUP(Table1[[#This Row],[item]],INDIRECT("'"&amp;Table1[[#This Row],[sheet]]&amp;"'!$A$8:$T$42"),Table1[[#This Row],[r]],FALSE))</f>
        <v>0</v>
      </c>
      <c r="AE4342" s="72" t="str">
        <f>IF(VLOOKUP(Table1[[#This Row],[sheet]],Prg!$A$7:$J$31,10,FALSE)="","",VLOOKUP(Table1[[#This Row],[sheet]],Prg!$A$7:$J$31,10,FALSE)*1)</f>
        <v/>
      </c>
      <c r="AF4342" s="72">
        <f>VLOOKUP(Table1[[#This Row],[sheet]],Prg!$A$7:$J$31,5,FALSE)</f>
        <v>0</v>
      </c>
      <c r="AG4342" s="72">
        <f>ROW()</f>
        <v>4342</v>
      </c>
    </row>
    <row r="4343" spans="24:33" hidden="1" x14ac:dyDescent="0.3">
      <c r="X4343" s="66">
        <v>25</v>
      </c>
      <c r="Y4343" s="66" t="s">
        <v>502</v>
      </c>
      <c r="Z4343" s="66" t="s">
        <v>467</v>
      </c>
      <c r="AA4343" s="66" t="str">
        <f>IF(OR(VLOOKUP(Table1[[#This Row],[sheet]],Prg!$A$7:$F$31,6,FALSE)=Prg!$O$2,VLOOKUP(Table1[[#This Row],[sheet]],Prg!$A$7:$F$31,6,FALSE)=Prg!$O$3),"Yes","No")</f>
        <v>No</v>
      </c>
      <c r="AB4343" s="66">
        <v>2022</v>
      </c>
      <c r="AC4343" s="72">
        <v>15</v>
      </c>
      <c r="AD4343" s="66">
        <f ca="1">IF(ISERROR(VLOOKUP(Table1[[#This Row],[item]],INDIRECT("'"&amp;Table1[[#This Row],[sheet]]&amp;"'!$A$8:$T$42"),Table1[[#This Row],[r]],FALSE)),"",VLOOKUP(Table1[[#This Row],[item]],INDIRECT("'"&amp;Table1[[#This Row],[sheet]]&amp;"'!$A$8:$T$42"),Table1[[#This Row],[r]],FALSE))</f>
        <v>0</v>
      </c>
      <c r="AE4343" s="72" t="str">
        <f>IF(VLOOKUP(Table1[[#This Row],[sheet]],Prg!$A$7:$J$31,10,FALSE)="","",VLOOKUP(Table1[[#This Row],[sheet]],Prg!$A$7:$J$31,10,FALSE)*1)</f>
        <v/>
      </c>
      <c r="AF4343" s="72">
        <f>VLOOKUP(Table1[[#This Row],[sheet]],Prg!$A$7:$J$31,5,FALSE)</f>
        <v>0</v>
      </c>
      <c r="AG4343" s="72">
        <f>ROW()</f>
        <v>4343</v>
      </c>
    </row>
    <row r="4344" spans="24:33" hidden="1" x14ac:dyDescent="0.3">
      <c r="X4344" s="66">
        <v>25</v>
      </c>
      <c r="Y4344" s="66" t="s">
        <v>473</v>
      </c>
      <c r="Z4344" s="66" t="s">
        <v>1</v>
      </c>
      <c r="AA4344" s="66" t="str">
        <f>IF(OR(VLOOKUP(Table1[[#This Row],[sheet]],Prg!$A$7:$F$31,6,FALSE)=Prg!$O$2,VLOOKUP(Table1[[#This Row],[sheet]],Prg!$A$7:$F$31,6,FALSE)=Prg!$O$3),"Yes","No")</f>
        <v>No</v>
      </c>
      <c r="AB4344" s="66">
        <v>2022</v>
      </c>
      <c r="AC4344" s="72">
        <v>15</v>
      </c>
      <c r="AD4344" s="66">
        <f ca="1">IF(ISERROR(VLOOKUP(Table1[[#This Row],[item]],INDIRECT("'"&amp;Table1[[#This Row],[sheet]]&amp;"'!$A$8:$T$42"),Table1[[#This Row],[r]],FALSE)),"",VLOOKUP(Table1[[#This Row],[item]],INDIRECT("'"&amp;Table1[[#This Row],[sheet]]&amp;"'!$A$8:$T$42"),Table1[[#This Row],[r]],FALSE))</f>
        <v>0</v>
      </c>
      <c r="AE4344" s="72" t="str">
        <f>IF(VLOOKUP(Table1[[#This Row],[sheet]],Prg!$A$7:$J$31,10,FALSE)="","",VLOOKUP(Table1[[#This Row],[sheet]],Prg!$A$7:$J$31,10,FALSE)*1)</f>
        <v/>
      </c>
      <c r="AF4344" s="72">
        <f>VLOOKUP(Table1[[#This Row],[sheet]],Prg!$A$7:$J$31,5,FALSE)</f>
        <v>0</v>
      </c>
      <c r="AG4344" s="72">
        <f>ROW()</f>
        <v>4344</v>
      </c>
    </row>
    <row r="4345" spans="24:33" hidden="1" x14ac:dyDescent="0.3">
      <c r="X4345" s="66">
        <v>25</v>
      </c>
      <c r="Y4345" s="66" t="s">
        <v>474</v>
      </c>
      <c r="Z4345" s="66" t="s">
        <v>24</v>
      </c>
      <c r="AA4345" s="66" t="str">
        <f>IF(OR(VLOOKUP(Table1[[#This Row],[sheet]],Prg!$A$7:$F$31,6,FALSE)=Prg!$O$2,VLOOKUP(Table1[[#This Row],[sheet]],Prg!$A$7:$F$31,6,FALSE)=Prg!$O$3),"Yes","No")</f>
        <v>No</v>
      </c>
      <c r="AB4345" s="66">
        <v>2022</v>
      </c>
      <c r="AC4345" s="72">
        <v>15</v>
      </c>
      <c r="AD4345" s="66">
        <f ca="1">IF(ISERROR(VLOOKUP(Table1[[#This Row],[item]],INDIRECT("'"&amp;Table1[[#This Row],[sheet]]&amp;"'!$A$8:$T$42"),Table1[[#This Row],[r]],FALSE)),"",VLOOKUP(Table1[[#This Row],[item]],INDIRECT("'"&amp;Table1[[#This Row],[sheet]]&amp;"'!$A$8:$T$42"),Table1[[#This Row],[r]],FALSE))</f>
        <v>0</v>
      </c>
      <c r="AE4345" s="72" t="str">
        <f>IF(VLOOKUP(Table1[[#This Row],[sheet]],Prg!$A$7:$J$31,10,FALSE)="","",VLOOKUP(Table1[[#This Row],[sheet]],Prg!$A$7:$J$31,10,FALSE)*1)</f>
        <v/>
      </c>
      <c r="AF4345" s="72">
        <f>VLOOKUP(Table1[[#This Row],[sheet]],Prg!$A$7:$J$31,5,FALSE)</f>
        <v>0</v>
      </c>
      <c r="AG4345" s="72">
        <f>ROW()</f>
        <v>4345</v>
      </c>
    </row>
    <row r="4346" spans="24:33" hidden="1" x14ac:dyDescent="0.3">
      <c r="X4346" s="66">
        <v>25</v>
      </c>
      <c r="Y4346" s="66" t="s">
        <v>477</v>
      </c>
      <c r="Z4346" s="66" t="s">
        <v>25</v>
      </c>
      <c r="AA4346" s="66" t="str">
        <f>IF(OR(VLOOKUP(Table1[[#This Row],[sheet]],Prg!$A$7:$F$31,6,FALSE)=Prg!$O$2,VLOOKUP(Table1[[#This Row],[sheet]],Prg!$A$7:$F$31,6,FALSE)=Prg!$O$3),"Yes","No")</f>
        <v>No</v>
      </c>
      <c r="AB4346" s="66">
        <v>2022</v>
      </c>
      <c r="AC4346" s="72">
        <v>15</v>
      </c>
      <c r="AD4346" s="66">
        <f ca="1">IF(ISERROR(VLOOKUP(Table1[[#This Row],[item]],INDIRECT("'"&amp;Table1[[#This Row],[sheet]]&amp;"'!$A$8:$T$42"),Table1[[#This Row],[r]],FALSE)),"",VLOOKUP(Table1[[#This Row],[item]],INDIRECT("'"&amp;Table1[[#This Row],[sheet]]&amp;"'!$A$8:$T$42"),Table1[[#This Row],[r]],FALSE))</f>
        <v>0</v>
      </c>
      <c r="AE4346" s="72" t="str">
        <f>IF(VLOOKUP(Table1[[#This Row],[sheet]],Prg!$A$7:$J$31,10,FALSE)="","",VLOOKUP(Table1[[#This Row],[sheet]],Prg!$A$7:$J$31,10,FALSE)*1)</f>
        <v/>
      </c>
      <c r="AF4346" s="72">
        <f>VLOOKUP(Table1[[#This Row],[sheet]],Prg!$A$7:$J$31,5,FALSE)</f>
        <v>0</v>
      </c>
      <c r="AG4346" s="72">
        <f>ROW()</f>
        <v>4346</v>
      </c>
    </row>
    <row r="4347" spans="24:33" hidden="1" x14ac:dyDescent="0.3">
      <c r="X4347" s="66">
        <v>25</v>
      </c>
      <c r="Y4347" s="66" t="s">
        <v>478</v>
      </c>
      <c r="Z4347" s="66" t="s">
        <v>26</v>
      </c>
      <c r="AA4347" s="66" t="str">
        <f>IF(OR(VLOOKUP(Table1[[#This Row],[sheet]],Prg!$A$7:$F$31,6,FALSE)=Prg!$O$2,VLOOKUP(Table1[[#This Row],[sheet]],Prg!$A$7:$F$31,6,FALSE)=Prg!$O$3),"Yes","No")</f>
        <v>No</v>
      </c>
      <c r="AB4347" s="66">
        <v>2022</v>
      </c>
      <c r="AC4347" s="72">
        <v>15</v>
      </c>
      <c r="AD4347" s="66">
        <f ca="1">IF(ISERROR(VLOOKUP(Table1[[#This Row],[item]],INDIRECT("'"&amp;Table1[[#This Row],[sheet]]&amp;"'!$A$8:$T$42"),Table1[[#This Row],[r]],FALSE)),"",VLOOKUP(Table1[[#This Row],[item]],INDIRECT("'"&amp;Table1[[#This Row],[sheet]]&amp;"'!$A$8:$T$42"),Table1[[#This Row],[r]],FALSE))</f>
        <v>0</v>
      </c>
      <c r="AE4347" s="72" t="str">
        <f>IF(VLOOKUP(Table1[[#This Row],[sheet]],Prg!$A$7:$J$31,10,FALSE)="","",VLOOKUP(Table1[[#This Row],[sheet]],Prg!$A$7:$J$31,10,FALSE)*1)</f>
        <v/>
      </c>
      <c r="AF4347" s="72">
        <f>VLOOKUP(Table1[[#This Row],[sheet]],Prg!$A$7:$J$31,5,FALSE)</f>
        <v>0</v>
      </c>
      <c r="AG4347" s="72">
        <f>ROW()</f>
        <v>4347</v>
      </c>
    </row>
    <row r="4348" spans="24:33" hidden="1" x14ac:dyDescent="0.3">
      <c r="X4348" s="66">
        <v>25</v>
      </c>
      <c r="Y4348" s="66" t="s">
        <v>479</v>
      </c>
      <c r="Z4348" s="66" t="s">
        <v>27</v>
      </c>
      <c r="AA4348" s="66" t="str">
        <f>IF(OR(VLOOKUP(Table1[[#This Row],[sheet]],Prg!$A$7:$F$31,6,FALSE)=Prg!$O$2,VLOOKUP(Table1[[#This Row],[sheet]],Prg!$A$7:$F$31,6,FALSE)=Prg!$O$3),"Yes","No")</f>
        <v>No</v>
      </c>
      <c r="AB4348" s="66">
        <v>2022</v>
      </c>
      <c r="AC4348" s="72">
        <v>15</v>
      </c>
      <c r="AD4348" s="66">
        <f ca="1">IF(ISERROR(VLOOKUP(Table1[[#This Row],[item]],INDIRECT("'"&amp;Table1[[#This Row],[sheet]]&amp;"'!$A$8:$T$42"),Table1[[#This Row],[r]],FALSE)),"",VLOOKUP(Table1[[#This Row],[item]],INDIRECT("'"&amp;Table1[[#This Row],[sheet]]&amp;"'!$A$8:$T$42"),Table1[[#This Row],[r]],FALSE))</f>
        <v>0</v>
      </c>
      <c r="AE4348" s="72" t="str">
        <f>IF(VLOOKUP(Table1[[#This Row],[sheet]],Prg!$A$7:$J$31,10,FALSE)="","",VLOOKUP(Table1[[#This Row],[sheet]],Prg!$A$7:$J$31,10,FALSE)*1)</f>
        <v/>
      </c>
      <c r="AF4348" s="72">
        <f>VLOOKUP(Table1[[#This Row],[sheet]],Prg!$A$7:$J$31,5,FALSE)</f>
        <v>0</v>
      </c>
      <c r="AG4348" s="72">
        <f>ROW()</f>
        <v>4348</v>
      </c>
    </row>
    <row r="4349" spans="24:33" hidden="1" x14ac:dyDescent="0.3">
      <c r="X4349" s="66">
        <v>25</v>
      </c>
      <c r="Y4349" s="66" t="s">
        <v>475</v>
      </c>
      <c r="Z4349" s="66" t="s">
        <v>28</v>
      </c>
      <c r="AA4349" s="66" t="str">
        <f>IF(OR(VLOOKUP(Table1[[#This Row],[sheet]],Prg!$A$7:$F$31,6,FALSE)=Prg!$O$2,VLOOKUP(Table1[[#This Row],[sheet]],Prg!$A$7:$F$31,6,FALSE)=Prg!$O$3),"Yes","No")</f>
        <v>No</v>
      </c>
      <c r="AB4349" s="66">
        <v>2022</v>
      </c>
      <c r="AC4349" s="72">
        <v>15</v>
      </c>
      <c r="AD4349" s="66">
        <f ca="1">IF(ISERROR(VLOOKUP(Table1[[#This Row],[item]],INDIRECT("'"&amp;Table1[[#This Row],[sheet]]&amp;"'!$A$8:$T$42"),Table1[[#This Row],[r]],FALSE)),"",VLOOKUP(Table1[[#This Row],[item]],INDIRECT("'"&amp;Table1[[#This Row],[sheet]]&amp;"'!$A$8:$T$42"),Table1[[#This Row],[r]],FALSE))</f>
        <v>0</v>
      </c>
      <c r="AE4349" s="72" t="str">
        <f>IF(VLOOKUP(Table1[[#This Row],[sheet]],Prg!$A$7:$J$31,10,FALSE)="","",VLOOKUP(Table1[[#This Row],[sheet]],Prg!$A$7:$J$31,10,FALSE)*1)</f>
        <v/>
      </c>
      <c r="AF4349" s="72">
        <f>VLOOKUP(Table1[[#This Row],[sheet]],Prg!$A$7:$J$31,5,FALSE)</f>
        <v>0</v>
      </c>
      <c r="AG4349" s="72">
        <f>ROW()</f>
        <v>4349</v>
      </c>
    </row>
    <row r="4350" spans="24:33" hidden="1" x14ac:dyDescent="0.3">
      <c r="X4350" s="66">
        <v>25</v>
      </c>
      <c r="Y4350" s="66" t="s">
        <v>480</v>
      </c>
      <c r="Z4350" s="66" t="s">
        <v>29</v>
      </c>
      <c r="AA4350" s="66" t="str">
        <f>IF(OR(VLOOKUP(Table1[[#This Row],[sheet]],Prg!$A$7:$F$31,6,FALSE)=Prg!$O$2,VLOOKUP(Table1[[#This Row],[sheet]],Prg!$A$7:$F$31,6,FALSE)=Prg!$O$3),"Yes","No")</f>
        <v>No</v>
      </c>
      <c r="AB4350" s="66">
        <v>2022</v>
      </c>
      <c r="AC4350" s="72">
        <v>15</v>
      </c>
      <c r="AD4350" s="66">
        <f ca="1">IF(ISERROR(VLOOKUP(Table1[[#This Row],[item]],INDIRECT("'"&amp;Table1[[#This Row],[sheet]]&amp;"'!$A$8:$T$42"),Table1[[#This Row],[r]],FALSE)),"",VLOOKUP(Table1[[#This Row],[item]],INDIRECT("'"&amp;Table1[[#This Row],[sheet]]&amp;"'!$A$8:$T$42"),Table1[[#This Row],[r]],FALSE))</f>
        <v>0</v>
      </c>
      <c r="AE4350" s="72" t="str">
        <f>IF(VLOOKUP(Table1[[#This Row],[sheet]],Prg!$A$7:$J$31,10,FALSE)="","",VLOOKUP(Table1[[#This Row],[sheet]],Prg!$A$7:$J$31,10,FALSE)*1)</f>
        <v/>
      </c>
      <c r="AF4350" s="72">
        <f>VLOOKUP(Table1[[#This Row],[sheet]],Prg!$A$7:$J$31,5,FALSE)</f>
        <v>0</v>
      </c>
      <c r="AG4350" s="72">
        <f>ROW()</f>
        <v>4350</v>
      </c>
    </row>
    <row r="4351" spans="24:33" hidden="1" x14ac:dyDescent="0.3">
      <c r="X4351" s="66">
        <v>25</v>
      </c>
      <c r="Y4351" s="66" t="s">
        <v>481</v>
      </c>
      <c r="Z4351" s="66" t="s">
        <v>30</v>
      </c>
      <c r="AA4351" s="66" t="str">
        <f>IF(OR(VLOOKUP(Table1[[#This Row],[sheet]],Prg!$A$7:$F$31,6,FALSE)=Prg!$O$2,VLOOKUP(Table1[[#This Row],[sheet]],Prg!$A$7:$F$31,6,FALSE)=Prg!$O$3),"Yes","No")</f>
        <v>No</v>
      </c>
      <c r="AB4351" s="66">
        <v>2022</v>
      </c>
      <c r="AC4351" s="72">
        <v>15</v>
      </c>
      <c r="AD4351" s="66">
        <f ca="1">IF(ISERROR(VLOOKUP(Table1[[#This Row],[item]],INDIRECT("'"&amp;Table1[[#This Row],[sheet]]&amp;"'!$A$8:$T$42"),Table1[[#This Row],[r]],FALSE)),"",VLOOKUP(Table1[[#This Row],[item]],INDIRECT("'"&amp;Table1[[#This Row],[sheet]]&amp;"'!$A$8:$T$42"),Table1[[#This Row],[r]],FALSE))</f>
        <v>0</v>
      </c>
      <c r="AE4351" s="72" t="str">
        <f>IF(VLOOKUP(Table1[[#This Row],[sheet]],Prg!$A$7:$J$31,10,FALSE)="","",VLOOKUP(Table1[[#This Row],[sheet]],Prg!$A$7:$J$31,10,FALSE)*1)</f>
        <v/>
      </c>
      <c r="AF4351" s="72">
        <f>VLOOKUP(Table1[[#This Row],[sheet]],Prg!$A$7:$J$31,5,FALSE)</f>
        <v>0</v>
      </c>
      <c r="AG4351" s="72">
        <f>ROW()</f>
        <v>4351</v>
      </c>
    </row>
    <row r="4352" spans="24:33" hidden="1" x14ac:dyDescent="0.3">
      <c r="X4352" s="66">
        <v>25</v>
      </c>
      <c r="Y4352" s="66" t="s">
        <v>482</v>
      </c>
      <c r="Z4352" s="66" t="s">
        <v>27</v>
      </c>
      <c r="AA4352" s="66" t="str">
        <f>IF(OR(VLOOKUP(Table1[[#This Row],[sheet]],Prg!$A$7:$F$31,6,FALSE)=Prg!$O$2,VLOOKUP(Table1[[#This Row],[sheet]],Prg!$A$7:$F$31,6,FALSE)=Prg!$O$3),"Yes","No")</f>
        <v>No</v>
      </c>
      <c r="AB4352" s="66">
        <v>2022</v>
      </c>
      <c r="AC4352" s="72">
        <v>15</v>
      </c>
      <c r="AD4352" s="66">
        <f ca="1">IF(ISERROR(VLOOKUP(Table1[[#This Row],[item]],INDIRECT("'"&amp;Table1[[#This Row],[sheet]]&amp;"'!$A$8:$T$42"),Table1[[#This Row],[r]],FALSE)),"",VLOOKUP(Table1[[#This Row],[item]],INDIRECT("'"&amp;Table1[[#This Row],[sheet]]&amp;"'!$A$8:$T$42"),Table1[[#This Row],[r]],FALSE))</f>
        <v>0</v>
      </c>
      <c r="AE4352" s="72" t="str">
        <f>IF(VLOOKUP(Table1[[#This Row],[sheet]],Prg!$A$7:$J$31,10,FALSE)="","",VLOOKUP(Table1[[#This Row],[sheet]],Prg!$A$7:$J$31,10,FALSE)*1)</f>
        <v/>
      </c>
      <c r="AF4352" s="72">
        <f>VLOOKUP(Table1[[#This Row],[sheet]],Prg!$A$7:$J$31,5,FALSE)</f>
        <v>0</v>
      </c>
      <c r="AG4352" s="72">
        <f>ROW()</f>
        <v>4352</v>
      </c>
    </row>
    <row r="4353" spans="24:33" hidden="1" x14ac:dyDescent="0.3">
      <c r="X4353" s="66">
        <v>25</v>
      </c>
      <c r="Y4353" s="66" t="s">
        <v>476</v>
      </c>
      <c r="Z4353" s="66" t="s">
        <v>469</v>
      </c>
      <c r="AA4353" s="66" t="str">
        <f>IF(OR(VLOOKUP(Table1[[#This Row],[sheet]],Prg!$A$7:$F$31,6,FALSE)=Prg!$O$2,VLOOKUP(Table1[[#This Row],[sheet]],Prg!$A$7:$F$31,6,FALSE)=Prg!$O$3),"Yes","No")</f>
        <v>No</v>
      </c>
      <c r="AB4353" s="66">
        <v>2022</v>
      </c>
      <c r="AC4353" s="72">
        <v>15</v>
      </c>
      <c r="AD4353" s="66">
        <f ca="1">IF(ISERROR(VLOOKUP(Table1[[#This Row],[item]],INDIRECT("'"&amp;Table1[[#This Row],[sheet]]&amp;"'!$A$8:$T$42"),Table1[[#This Row],[r]],FALSE)),"",VLOOKUP(Table1[[#This Row],[item]],INDIRECT("'"&amp;Table1[[#This Row],[sheet]]&amp;"'!$A$8:$T$42"),Table1[[#This Row],[r]],FALSE))</f>
        <v>0</v>
      </c>
      <c r="AE4353" s="72" t="str">
        <f>IF(VLOOKUP(Table1[[#This Row],[sheet]],Prg!$A$7:$J$31,10,FALSE)="","",VLOOKUP(Table1[[#This Row],[sheet]],Prg!$A$7:$J$31,10,FALSE)*1)</f>
        <v/>
      </c>
      <c r="AF4353" s="72">
        <f>VLOOKUP(Table1[[#This Row],[sheet]],Prg!$A$7:$J$31,5,FALSE)</f>
        <v>0</v>
      </c>
      <c r="AG4353" s="72">
        <f>ROW()</f>
        <v>4353</v>
      </c>
    </row>
    <row r="4354" spans="24:33" hidden="1" x14ac:dyDescent="0.3">
      <c r="X4354" s="66">
        <v>25</v>
      </c>
      <c r="Y4354" s="66" t="s">
        <v>483</v>
      </c>
      <c r="Z4354" s="66" t="s">
        <v>470</v>
      </c>
      <c r="AA4354" s="66" t="str">
        <f>IF(OR(VLOOKUP(Table1[[#This Row],[sheet]],Prg!$A$7:$F$31,6,FALSE)=Prg!$O$2,VLOOKUP(Table1[[#This Row],[sheet]],Prg!$A$7:$F$31,6,FALSE)=Prg!$O$3),"Yes","No")</f>
        <v>No</v>
      </c>
      <c r="AB4354" s="66">
        <v>2022</v>
      </c>
      <c r="AC4354" s="72">
        <v>15</v>
      </c>
      <c r="AD4354" s="66">
        <f ca="1">IF(ISERROR(VLOOKUP(Table1[[#This Row],[item]],INDIRECT("'"&amp;Table1[[#This Row],[sheet]]&amp;"'!$A$8:$T$42"),Table1[[#This Row],[r]],FALSE)),"",VLOOKUP(Table1[[#This Row],[item]],INDIRECT("'"&amp;Table1[[#This Row],[sheet]]&amp;"'!$A$8:$T$42"),Table1[[#This Row],[r]],FALSE))</f>
        <v>0</v>
      </c>
      <c r="AE4354" s="72" t="str">
        <f>IF(VLOOKUP(Table1[[#This Row],[sheet]],Prg!$A$7:$J$31,10,FALSE)="","",VLOOKUP(Table1[[#This Row],[sheet]],Prg!$A$7:$J$31,10,FALSE)*1)</f>
        <v/>
      </c>
      <c r="AF4354" s="72">
        <f>VLOOKUP(Table1[[#This Row],[sheet]],Prg!$A$7:$J$31,5,FALSE)</f>
        <v>0</v>
      </c>
      <c r="AG4354" s="72">
        <f>ROW()</f>
        <v>4354</v>
      </c>
    </row>
    <row r="4355" spans="24:33" hidden="1" x14ac:dyDescent="0.3">
      <c r="X4355" s="66">
        <v>25</v>
      </c>
      <c r="Y4355" s="66" t="s">
        <v>484</v>
      </c>
      <c r="Z4355" s="66" t="s">
        <v>471</v>
      </c>
      <c r="AA4355" s="66" t="str">
        <f>IF(OR(VLOOKUP(Table1[[#This Row],[sheet]],Prg!$A$7:$F$31,6,FALSE)=Prg!$O$2,VLOOKUP(Table1[[#This Row],[sheet]],Prg!$A$7:$F$31,6,FALSE)=Prg!$O$3),"Yes","No")</f>
        <v>No</v>
      </c>
      <c r="AB4355" s="66">
        <v>2022</v>
      </c>
      <c r="AC4355" s="72">
        <v>15</v>
      </c>
      <c r="AD4355" s="66">
        <f ca="1">IF(ISERROR(VLOOKUP(Table1[[#This Row],[item]],INDIRECT("'"&amp;Table1[[#This Row],[sheet]]&amp;"'!$A$8:$T$42"),Table1[[#This Row],[r]],FALSE)),"",VLOOKUP(Table1[[#This Row],[item]],INDIRECT("'"&amp;Table1[[#This Row],[sheet]]&amp;"'!$A$8:$T$42"),Table1[[#This Row],[r]],FALSE))</f>
        <v>0</v>
      </c>
      <c r="AE4355" s="72" t="str">
        <f>IF(VLOOKUP(Table1[[#This Row],[sheet]],Prg!$A$7:$J$31,10,FALSE)="","",VLOOKUP(Table1[[#This Row],[sheet]],Prg!$A$7:$J$31,10,FALSE)*1)</f>
        <v/>
      </c>
      <c r="AF4355" s="72">
        <f>VLOOKUP(Table1[[#This Row],[sheet]],Prg!$A$7:$J$31,5,FALSE)</f>
        <v>0</v>
      </c>
      <c r="AG4355" s="72">
        <f>ROW()</f>
        <v>4355</v>
      </c>
    </row>
    <row r="4356" spans="24:33" hidden="1" x14ac:dyDescent="0.3">
      <c r="X4356" s="66">
        <v>25</v>
      </c>
      <c r="Y4356" s="66" t="s">
        <v>485</v>
      </c>
      <c r="Z4356" s="66" t="s">
        <v>472</v>
      </c>
      <c r="AA4356" s="66" t="str">
        <f>IF(OR(VLOOKUP(Table1[[#This Row],[sheet]],Prg!$A$7:$F$31,6,FALSE)=Prg!$O$2,VLOOKUP(Table1[[#This Row],[sheet]],Prg!$A$7:$F$31,6,FALSE)=Prg!$O$3),"Yes","No")</f>
        <v>No</v>
      </c>
      <c r="AB4356" s="66">
        <v>2022</v>
      </c>
      <c r="AC4356" s="72">
        <v>15</v>
      </c>
      <c r="AD4356" s="66">
        <f ca="1">IF(ISERROR(VLOOKUP(Table1[[#This Row],[item]],INDIRECT("'"&amp;Table1[[#This Row],[sheet]]&amp;"'!$A$8:$T$42"),Table1[[#This Row],[r]],FALSE)),"",VLOOKUP(Table1[[#This Row],[item]],INDIRECT("'"&amp;Table1[[#This Row],[sheet]]&amp;"'!$A$8:$T$42"),Table1[[#This Row],[r]],FALSE))</f>
        <v>0</v>
      </c>
      <c r="AE4356" s="72" t="str">
        <f>IF(VLOOKUP(Table1[[#This Row],[sheet]],Prg!$A$7:$J$31,10,FALSE)="","",VLOOKUP(Table1[[#This Row],[sheet]],Prg!$A$7:$J$31,10,FALSE)*1)</f>
        <v/>
      </c>
      <c r="AF4356" s="72">
        <f>VLOOKUP(Table1[[#This Row],[sheet]],Prg!$A$7:$J$31,5,FALSE)</f>
        <v>0</v>
      </c>
      <c r="AG4356" s="72">
        <f>ROW()</f>
        <v>4356</v>
      </c>
    </row>
    <row r="4357" spans="24:33" hidden="1" x14ac:dyDescent="0.3">
      <c r="X4357" s="66">
        <v>25</v>
      </c>
      <c r="Y4357" s="66" t="s">
        <v>486</v>
      </c>
      <c r="Z4357" s="66" t="s">
        <v>31</v>
      </c>
      <c r="AA4357" s="66" t="str">
        <f>IF(OR(VLOOKUP(Table1[[#This Row],[sheet]],Prg!$A$7:$F$31,6,FALSE)=Prg!$O$2,VLOOKUP(Table1[[#This Row],[sheet]],Prg!$A$7:$F$31,6,FALSE)=Prg!$O$3),"Yes","No")</f>
        <v>No</v>
      </c>
      <c r="AB4357" s="66">
        <v>2022</v>
      </c>
      <c r="AC4357" s="72">
        <v>15</v>
      </c>
      <c r="AD4357" s="66">
        <f ca="1">IF(ISERROR(VLOOKUP(Table1[[#This Row],[item]],INDIRECT("'"&amp;Table1[[#This Row],[sheet]]&amp;"'!$A$8:$T$42"),Table1[[#This Row],[r]],FALSE)),"",VLOOKUP(Table1[[#This Row],[item]],INDIRECT("'"&amp;Table1[[#This Row],[sheet]]&amp;"'!$A$8:$T$42"),Table1[[#This Row],[r]],FALSE))</f>
        <v>0</v>
      </c>
      <c r="AE4357" s="72" t="str">
        <f>IF(VLOOKUP(Table1[[#This Row],[sheet]],Prg!$A$7:$J$31,10,FALSE)="","",VLOOKUP(Table1[[#This Row],[sheet]],Prg!$A$7:$J$31,10,FALSE)*1)</f>
        <v/>
      </c>
      <c r="AF4357" s="72">
        <f>VLOOKUP(Table1[[#This Row],[sheet]],Prg!$A$7:$J$31,5,FALSE)</f>
        <v>0</v>
      </c>
      <c r="AG4357" s="72">
        <f>ROW()</f>
        <v>4357</v>
      </c>
    </row>
    <row r="4358" spans="24:33" hidden="1" x14ac:dyDescent="0.3">
      <c r="X4358" s="66">
        <v>25</v>
      </c>
      <c r="Y4358" s="70" t="s">
        <v>487</v>
      </c>
      <c r="Z4358" s="70" t="s">
        <v>12</v>
      </c>
      <c r="AA4358" s="70" t="str">
        <f>IF(OR(VLOOKUP(Table1[[#This Row],[sheet]],Prg!$A$7:$F$31,6,FALSE)=Prg!$O$2,VLOOKUP(Table1[[#This Row],[sheet]],Prg!$A$7:$F$31,6,FALSE)=Prg!$O$3),"Yes","No")</f>
        <v>No</v>
      </c>
      <c r="AB4358" s="70">
        <v>2023</v>
      </c>
      <c r="AC4358" s="72">
        <v>16</v>
      </c>
      <c r="AD4358" s="66">
        <f ca="1">IF(ISERROR(VLOOKUP(Table1[[#This Row],[item]],INDIRECT("'"&amp;Table1[[#This Row],[sheet]]&amp;"'!$A$8:$T$42"),Table1[[#This Row],[r]],FALSE)),"",VLOOKUP(Table1[[#This Row],[item]],INDIRECT("'"&amp;Table1[[#This Row],[sheet]]&amp;"'!$A$8:$T$42"),Table1[[#This Row],[r]],FALSE))</f>
        <v>0</v>
      </c>
      <c r="AE4358" s="72" t="str">
        <f>IF(VLOOKUP(Table1[[#This Row],[sheet]],Prg!$A$7:$J$31,10,FALSE)="","",VLOOKUP(Table1[[#This Row],[sheet]],Prg!$A$7:$J$31,10,FALSE)*1)</f>
        <v/>
      </c>
      <c r="AF4358" s="72">
        <f>VLOOKUP(Table1[[#This Row],[sheet]],Prg!$A$7:$J$31,5,FALSE)</f>
        <v>0</v>
      </c>
      <c r="AG4358" s="72">
        <f>ROW()</f>
        <v>4358</v>
      </c>
    </row>
    <row r="4359" spans="24:33" hidden="1" x14ac:dyDescent="0.3">
      <c r="X4359" s="66">
        <v>25</v>
      </c>
      <c r="Y4359" s="66" t="s">
        <v>488</v>
      </c>
      <c r="Z4359" s="66" t="s">
        <v>13</v>
      </c>
      <c r="AA4359" s="66" t="str">
        <f>IF(OR(VLOOKUP(Table1[[#This Row],[sheet]],Prg!$A$7:$F$31,6,FALSE)=Prg!$O$2,VLOOKUP(Table1[[#This Row],[sheet]],Prg!$A$7:$F$31,6,FALSE)=Prg!$O$3),"Yes","No")</f>
        <v>No</v>
      </c>
      <c r="AB4359" s="66">
        <v>2023</v>
      </c>
      <c r="AC4359" s="72">
        <v>16</v>
      </c>
      <c r="AD4359" s="66">
        <f ca="1">IF(ISERROR(VLOOKUP(Table1[[#This Row],[item]],INDIRECT("'"&amp;Table1[[#This Row],[sheet]]&amp;"'!$A$8:$T$42"),Table1[[#This Row],[r]],FALSE)),"",VLOOKUP(Table1[[#This Row],[item]],INDIRECT("'"&amp;Table1[[#This Row],[sheet]]&amp;"'!$A$8:$T$42"),Table1[[#This Row],[r]],FALSE))</f>
        <v>0</v>
      </c>
      <c r="AE4359" s="72" t="str">
        <f>IF(VLOOKUP(Table1[[#This Row],[sheet]],Prg!$A$7:$J$31,10,FALSE)="","",VLOOKUP(Table1[[#This Row],[sheet]],Prg!$A$7:$J$31,10,FALSE)*1)</f>
        <v/>
      </c>
      <c r="AF4359" s="72">
        <f>VLOOKUP(Table1[[#This Row],[sheet]],Prg!$A$7:$J$31,5,FALSE)</f>
        <v>0</v>
      </c>
      <c r="AG4359" s="72">
        <f>ROW()</f>
        <v>4359</v>
      </c>
    </row>
    <row r="4360" spans="24:33" hidden="1" x14ac:dyDescent="0.3">
      <c r="X4360" s="66">
        <v>25</v>
      </c>
      <c r="Y4360" s="66" t="s">
        <v>489</v>
      </c>
      <c r="Z4360" s="66" t="s">
        <v>14</v>
      </c>
      <c r="AA4360" s="66" t="str">
        <f>IF(OR(VLOOKUP(Table1[[#This Row],[sheet]],Prg!$A$7:$F$31,6,FALSE)=Prg!$O$2,VLOOKUP(Table1[[#This Row],[sheet]],Prg!$A$7:$F$31,6,FALSE)=Prg!$O$3),"Yes","No")</f>
        <v>No</v>
      </c>
      <c r="AB4360" s="66">
        <v>2023</v>
      </c>
      <c r="AC4360" s="72">
        <v>16</v>
      </c>
      <c r="AD4360" s="66">
        <f ca="1">IF(ISERROR(VLOOKUP(Table1[[#This Row],[item]],INDIRECT("'"&amp;Table1[[#This Row],[sheet]]&amp;"'!$A$8:$T$42"),Table1[[#This Row],[r]],FALSE)),"",VLOOKUP(Table1[[#This Row],[item]],INDIRECT("'"&amp;Table1[[#This Row],[sheet]]&amp;"'!$A$8:$T$42"),Table1[[#This Row],[r]],FALSE))</f>
        <v>0</v>
      </c>
      <c r="AE4360" s="72" t="str">
        <f>IF(VLOOKUP(Table1[[#This Row],[sheet]],Prg!$A$7:$J$31,10,FALSE)="","",VLOOKUP(Table1[[#This Row],[sheet]],Prg!$A$7:$J$31,10,FALSE)*1)</f>
        <v/>
      </c>
      <c r="AF4360" s="72">
        <f>VLOOKUP(Table1[[#This Row],[sheet]],Prg!$A$7:$J$31,5,FALSE)</f>
        <v>0</v>
      </c>
      <c r="AG4360" s="72">
        <f>ROW()</f>
        <v>4360</v>
      </c>
    </row>
    <row r="4361" spans="24:33" hidden="1" x14ac:dyDescent="0.3">
      <c r="X4361" s="66">
        <v>25</v>
      </c>
      <c r="Y4361" s="66" t="s">
        <v>490</v>
      </c>
      <c r="Z4361" s="66" t="s">
        <v>464</v>
      </c>
      <c r="AA4361" s="66" t="str">
        <f>IF(OR(VLOOKUP(Table1[[#This Row],[sheet]],Prg!$A$7:$F$31,6,FALSE)=Prg!$O$2,VLOOKUP(Table1[[#This Row],[sheet]],Prg!$A$7:$F$31,6,FALSE)=Prg!$O$3),"Yes","No")</f>
        <v>No</v>
      </c>
      <c r="AB4361" s="66">
        <v>2023</v>
      </c>
      <c r="AC4361" s="72">
        <v>16</v>
      </c>
      <c r="AD4361" s="66">
        <f ca="1">IF(ISERROR(VLOOKUP(Table1[[#This Row],[item]],INDIRECT("'"&amp;Table1[[#This Row],[sheet]]&amp;"'!$A$8:$T$42"),Table1[[#This Row],[r]],FALSE)),"",VLOOKUP(Table1[[#This Row],[item]],INDIRECT("'"&amp;Table1[[#This Row],[sheet]]&amp;"'!$A$8:$T$42"),Table1[[#This Row],[r]],FALSE))</f>
        <v>0</v>
      </c>
      <c r="AE4361" s="72" t="str">
        <f>IF(VLOOKUP(Table1[[#This Row],[sheet]],Prg!$A$7:$J$31,10,FALSE)="","",VLOOKUP(Table1[[#This Row],[sheet]],Prg!$A$7:$J$31,10,FALSE)*1)</f>
        <v/>
      </c>
      <c r="AF4361" s="72">
        <f>VLOOKUP(Table1[[#This Row],[sheet]],Prg!$A$7:$J$31,5,FALSE)</f>
        <v>0</v>
      </c>
      <c r="AG4361" s="72">
        <f>ROW()</f>
        <v>4361</v>
      </c>
    </row>
    <row r="4362" spans="24:33" hidden="1" x14ac:dyDescent="0.3">
      <c r="X4362" s="66">
        <v>25</v>
      </c>
      <c r="Y4362" s="66" t="s">
        <v>491</v>
      </c>
      <c r="Z4362" s="66" t="s">
        <v>15</v>
      </c>
      <c r="AA4362" s="66" t="str">
        <f>IF(OR(VLOOKUP(Table1[[#This Row],[sheet]],Prg!$A$7:$F$31,6,FALSE)=Prg!$O$2,VLOOKUP(Table1[[#This Row],[sheet]],Prg!$A$7:$F$31,6,FALSE)=Prg!$O$3),"Yes","No")</f>
        <v>No</v>
      </c>
      <c r="AB4362" s="66">
        <v>2023</v>
      </c>
      <c r="AC4362" s="72">
        <v>16</v>
      </c>
      <c r="AD4362" s="66">
        <f ca="1">IF(ISERROR(VLOOKUP(Table1[[#This Row],[item]],INDIRECT("'"&amp;Table1[[#This Row],[sheet]]&amp;"'!$A$8:$T$42"),Table1[[#This Row],[r]],FALSE)),"",VLOOKUP(Table1[[#This Row],[item]],INDIRECT("'"&amp;Table1[[#This Row],[sheet]]&amp;"'!$A$8:$T$42"),Table1[[#This Row],[r]],FALSE))</f>
        <v>0</v>
      </c>
      <c r="AE4362" s="72" t="str">
        <f>IF(VLOOKUP(Table1[[#This Row],[sheet]],Prg!$A$7:$J$31,10,FALSE)="","",VLOOKUP(Table1[[#This Row],[sheet]],Prg!$A$7:$J$31,10,FALSE)*1)</f>
        <v/>
      </c>
      <c r="AF4362" s="72">
        <f>VLOOKUP(Table1[[#This Row],[sheet]],Prg!$A$7:$J$31,5,FALSE)</f>
        <v>0</v>
      </c>
      <c r="AG4362" s="72">
        <f>ROW()</f>
        <v>4362</v>
      </c>
    </row>
    <row r="4363" spans="24:33" hidden="1" x14ac:dyDescent="0.3">
      <c r="X4363" s="66">
        <v>25</v>
      </c>
      <c r="Y4363" s="66" t="s">
        <v>492</v>
      </c>
      <c r="Z4363" s="66" t="s">
        <v>16</v>
      </c>
      <c r="AA4363" s="66" t="str">
        <f>IF(OR(VLOOKUP(Table1[[#This Row],[sheet]],Prg!$A$7:$F$31,6,FALSE)=Prg!$O$2,VLOOKUP(Table1[[#This Row],[sheet]],Prg!$A$7:$F$31,6,FALSE)=Prg!$O$3),"Yes","No")</f>
        <v>No</v>
      </c>
      <c r="AB4363" s="66">
        <v>2023</v>
      </c>
      <c r="AC4363" s="72">
        <v>16</v>
      </c>
      <c r="AD4363" s="66">
        <f ca="1">IF(ISERROR(VLOOKUP(Table1[[#This Row],[item]],INDIRECT("'"&amp;Table1[[#This Row],[sheet]]&amp;"'!$A$8:$T$42"),Table1[[#This Row],[r]],FALSE)),"",VLOOKUP(Table1[[#This Row],[item]],INDIRECT("'"&amp;Table1[[#This Row],[sheet]]&amp;"'!$A$8:$T$42"),Table1[[#This Row],[r]],FALSE))</f>
        <v>0</v>
      </c>
      <c r="AE4363" s="72" t="str">
        <f>IF(VLOOKUP(Table1[[#This Row],[sheet]],Prg!$A$7:$J$31,10,FALSE)="","",VLOOKUP(Table1[[#This Row],[sheet]],Prg!$A$7:$J$31,10,FALSE)*1)</f>
        <v/>
      </c>
      <c r="AF4363" s="72">
        <f>VLOOKUP(Table1[[#This Row],[sheet]],Prg!$A$7:$J$31,5,FALSE)</f>
        <v>0</v>
      </c>
      <c r="AG4363" s="72">
        <f>ROW()</f>
        <v>4363</v>
      </c>
    </row>
    <row r="4364" spans="24:33" hidden="1" x14ac:dyDescent="0.3">
      <c r="X4364" s="66">
        <v>25</v>
      </c>
      <c r="Y4364" s="66" t="s">
        <v>493</v>
      </c>
      <c r="Z4364" s="66" t="s">
        <v>17</v>
      </c>
      <c r="AA4364" s="66" t="str">
        <f>IF(OR(VLOOKUP(Table1[[#This Row],[sheet]],Prg!$A$7:$F$31,6,FALSE)=Prg!$O$2,VLOOKUP(Table1[[#This Row],[sheet]],Prg!$A$7:$F$31,6,FALSE)=Prg!$O$3),"Yes","No")</f>
        <v>No</v>
      </c>
      <c r="AB4364" s="66">
        <v>2023</v>
      </c>
      <c r="AC4364" s="72">
        <v>16</v>
      </c>
      <c r="AD4364" s="66">
        <f ca="1">IF(ISERROR(VLOOKUP(Table1[[#This Row],[item]],INDIRECT("'"&amp;Table1[[#This Row],[sheet]]&amp;"'!$A$8:$T$42"),Table1[[#This Row],[r]],FALSE)),"",VLOOKUP(Table1[[#This Row],[item]],INDIRECT("'"&amp;Table1[[#This Row],[sheet]]&amp;"'!$A$8:$T$42"),Table1[[#This Row],[r]],FALSE))</f>
        <v>0</v>
      </c>
      <c r="AE4364" s="72" t="str">
        <f>IF(VLOOKUP(Table1[[#This Row],[sheet]],Prg!$A$7:$J$31,10,FALSE)="","",VLOOKUP(Table1[[#This Row],[sheet]],Prg!$A$7:$J$31,10,FALSE)*1)</f>
        <v/>
      </c>
      <c r="AF4364" s="72">
        <f>VLOOKUP(Table1[[#This Row],[sheet]],Prg!$A$7:$J$31,5,FALSE)</f>
        <v>0</v>
      </c>
      <c r="AG4364" s="72">
        <f>ROW()</f>
        <v>4364</v>
      </c>
    </row>
    <row r="4365" spans="24:33" hidden="1" x14ac:dyDescent="0.3">
      <c r="X4365" s="66">
        <v>25</v>
      </c>
      <c r="Y4365" s="66" t="s">
        <v>494</v>
      </c>
      <c r="Z4365" s="66" t="s">
        <v>465</v>
      </c>
      <c r="AA4365" s="66" t="str">
        <f>IF(OR(VLOOKUP(Table1[[#This Row],[sheet]],Prg!$A$7:$F$31,6,FALSE)=Prg!$O$2,VLOOKUP(Table1[[#This Row],[sheet]],Prg!$A$7:$F$31,6,FALSE)=Prg!$O$3),"Yes","No")</f>
        <v>No</v>
      </c>
      <c r="AB4365" s="66">
        <v>2023</v>
      </c>
      <c r="AC4365" s="72">
        <v>16</v>
      </c>
      <c r="AD4365" s="66">
        <f ca="1">IF(ISERROR(VLOOKUP(Table1[[#This Row],[item]],INDIRECT("'"&amp;Table1[[#This Row],[sheet]]&amp;"'!$A$8:$T$42"),Table1[[#This Row],[r]],FALSE)),"",VLOOKUP(Table1[[#This Row],[item]],INDIRECT("'"&amp;Table1[[#This Row],[sheet]]&amp;"'!$A$8:$T$42"),Table1[[#This Row],[r]],FALSE))</f>
        <v>0</v>
      </c>
      <c r="AE4365" s="72" t="str">
        <f>IF(VLOOKUP(Table1[[#This Row],[sheet]],Prg!$A$7:$J$31,10,FALSE)="","",VLOOKUP(Table1[[#This Row],[sheet]],Prg!$A$7:$J$31,10,FALSE)*1)</f>
        <v/>
      </c>
      <c r="AF4365" s="72">
        <f>VLOOKUP(Table1[[#This Row],[sheet]],Prg!$A$7:$J$31,5,FALSE)</f>
        <v>0</v>
      </c>
      <c r="AG4365" s="72">
        <f>ROW()</f>
        <v>4365</v>
      </c>
    </row>
    <row r="4366" spans="24:33" hidden="1" x14ac:dyDescent="0.3">
      <c r="X4366" s="66">
        <v>25</v>
      </c>
      <c r="Y4366" s="66" t="s">
        <v>495</v>
      </c>
      <c r="Z4366" s="66" t="s">
        <v>18</v>
      </c>
      <c r="AA4366" s="66" t="str">
        <f>IF(OR(VLOOKUP(Table1[[#This Row],[sheet]],Prg!$A$7:$F$31,6,FALSE)=Prg!$O$2,VLOOKUP(Table1[[#This Row],[sheet]],Prg!$A$7:$F$31,6,FALSE)=Prg!$O$3),"Yes","No")</f>
        <v>No</v>
      </c>
      <c r="AB4366" s="66">
        <v>2023</v>
      </c>
      <c r="AC4366" s="72">
        <v>16</v>
      </c>
      <c r="AD4366" s="66">
        <f ca="1">IF(ISERROR(VLOOKUP(Table1[[#This Row],[item]],INDIRECT("'"&amp;Table1[[#This Row],[sheet]]&amp;"'!$A$8:$T$42"),Table1[[#This Row],[r]],FALSE)),"",VLOOKUP(Table1[[#This Row],[item]],INDIRECT("'"&amp;Table1[[#This Row],[sheet]]&amp;"'!$A$8:$T$42"),Table1[[#This Row],[r]],FALSE))</f>
        <v>0</v>
      </c>
      <c r="AE4366" s="72" t="str">
        <f>IF(VLOOKUP(Table1[[#This Row],[sheet]],Prg!$A$7:$J$31,10,FALSE)="","",VLOOKUP(Table1[[#This Row],[sheet]],Prg!$A$7:$J$31,10,FALSE)*1)</f>
        <v/>
      </c>
      <c r="AF4366" s="72">
        <f>VLOOKUP(Table1[[#This Row],[sheet]],Prg!$A$7:$J$31,5,FALSE)</f>
        <v>0</v>
      </c>
      <c r="AG4366" s="72">
        <f>ROW()</f>
        <v>4366</v>
      </c>
    </row>
    <row r="4367" spans="24:33" hidden="1" x14ac:dyDescent="0.3">
      <c r="X4367" s="66">
        <v>25</v>
      </c>
      <c r="Y4367" s="66" t="s">
        <v>496</v>
      </c>
      <c r="Z4367" s="66" t="s">
        <v>19</v>
      </c>
      <c r="AA4367" s="66" t="str">
        <f>IF(OR(VLOOKUP(Table1[[#This Row],[sheet]],Prg!$A$7:$F$31,6,FALSE)=Prg!$O$2,VLOOKUP(Table1[[#This Row],[sheet]],Prg!$A$7:$F$31,6,FALSE)=Prg!$O$3),"Yes","No")</f>
        <v>No</v>
      </c>
      <c r="AB4367" s="66">
        <v>2023</v>
      </c>
      <c r="AC4367" s="72">
        <v>16</v>
      </c>
      <c r="AD4367" s="66">
        <f ca="1">IF(ISERROR(VLOOKUP(Table1[[#This Row],[item]],INDIRECT("'"&amp;Table1[[#This Row],[sheet]]&amp;"'!$A$8:$T$42"),Table1[[#This Row],[r]],FALSE)),"",VLOOKUP(Table1[[#This Row],[item]],INDIRECT("'"&amp;Table1[[#This Row],[sheet]]&amp;"'!$A$8:$T$42"),Table1[[#This Row],[r]],FALSE))</f>
        <v>0</v>
      </c>
      <c r="AE4367" s="72" t="str">
        <f>IF(VLOOKUP(Table1[[#This Row],[sheet]],Prg!$A$7:$J$31,10,FALSE)="","",VLOOKUP(Table1[[#This Row],[sheet]],Prg!$A$7:$J$31,10,FALSE)*1)</f>
        <v/>
      </c>
      <c r="AF4367" s="72">
        <f>VLOOKUP(Table1[[#This Row],[sheet]],Prg!$A$7:$J$31,5,FALSE)</f>
        <v>0</v>
      </c>
      <c r="AG4367" s="72">
        <f>ROW()</f>
        <v>4367</v>
      </c>
    </row>
    <row r="4368" spans="24:33" hidden="1" x14ac:dyDescent="0.3">
      <c r="X4368" s="66">
        <v>25</v>
      </c>
      <c r="Y4368" s="66" t="s">
        <v>497</v>
      </c>
      <c r="Z4368" s="66" t="s">
        <v>20</v>
      </c>
      <c r="AA4368" s="66" t="str">
        <f>IF(OR(VLOOKUP(Table1[[#This Row],[sheet]],Prg!$A$7:$F$31,6,FALSE)=Prg!$O$2,VLOOKUP(Table1[[#This Row],[sheet]],Prg!$A$7:$F$31,6,FALSE)=Prg!$O$3),"Yes","No")</f>
        <v>No</v>
      </c>
      <c r="AB4368" s="66">
        <v>2023</v>
      </c>
      <c r="AC4368" s="72">
        <v>16</v>
      </c>
      <c r="AD4368" s="66">
        <f ca="1">IF(ISERROR(VLOOKUP(Table1[[#This Row],[item]],INDIRECT("'"&amp;Table1[[#This Row],[sheet]]&amp;"'!$A$8:$T$42"),Table1[[#This Row],[r]],FALSE)),"",VLOOKUP(Table1[[#This Row],[item]],INDIRECT("'"&amp;Table1[[#This Row],[sheet]]&amp;"'!$A$8:$T$42"),Table1[[#This Row],[r]],FALSE))</f>
        <v>0</v>
      </c>
      <c r="AE4368" s="72" t="str">
        <f>IF(VLOOKUP(Table1[[#This Row],[sheet]],Prg!$A$7:$J$31,10,FALSE)="","",VLOOKUP(Table1[[#This Row],[sheet]],Prg!$A$7:$J$31,10,FALSE)*1)</f>
        <v/>
      </c>
      <c r="AF4368" s="72">
        <f>VLOOKUP(Table1[[#This Row],[sheet]],Prg!$A$7:$J$31,5,FALSE)</f>
        <v>0</v>
      </c>
      <c r="AG4368" s="72">
        <f>ROW()</f>
        <v>4368</v>
      </c>
    </row>
    <row r="4369" spans="24:33" hidden="1" x14ac:dyDescent="0.3">
      <c r="X4369" s="66">
        <v>25</v>
      </c>
      <c r="Y4369" s="66" t="s">
        <v>498</v>
      </c>
      <c r="Z4369" s="66" t="s">
        <v>466</v>
      </c>
      <c r="AA4369" s="66" t="str">
        <f>IF(OR(VLOOKUP(Table1[[#This Row],[sheet]],Prg!$A$7:$F$31,6,FALSE)=Prg!$O$2,VLOOKUP(Table1[[#This Row],[sheet]],Prg!$A$7:$F$31,6,FALSE)=Prg!$O$3),"Yes","No")</f>
        <v>No</v>
      </c>
      <c r="AB4369" s="66">
        <v>2023</v>
      </c>
      <c r="AC4369" s="72">
        <v>16</v>
      </c>
      <c r="AD4369" s="66">
        <f ca="1">IF(ISERROR(VLOOKUP(Table1[[#This Row],[item]],INDIRECT("'"&amp;Table1[[#This Row],[sheet]]&amp;"'!$A$8:$T$42"),Table1[[#This Row],[r]],FALSE)),"",VLOOKUP(Table1[[#This Row],[item]],INDIRECT("'"&amp;Table1[[#This Row],[sheet]]&amp;"'!$A$8:$T$42"),Table1[[#This Row],[r]],FALSE))</f>
        <v>0</v>
      </c>
      <c r="AE4369" s="72" t="str">
        <f>IF(VLOOKUP(Table1[[#This Row],[sheet]],Prg!$A$7:$J$31,10,FALSE)="","",VLOOKUP(Table1[[#This Row],[sheet]],Prg!$A$7:$J$31,10,FALSE)*1)</f>
        <v/>
      </c>
      <c r="AF4369" s="72">
        <f>VLOOKUP(Table1[[#This Row],[sheet]],Prg!$A$7:$J$31,5,FALSE)</f>
        <v>0</v>
      </c>
      <c r="AG4369" s="72">
        <f>ROW()</f>
        <v>4369</v>
      </c>
    </row>
    <row r="4370" spans="24:33" hidden="1" x14ac:dyDescent="0.3">
      <c r="X4370" s="66">
        <v>25</v>
      </c>
      <c r="Y4370" s="66" t="s">
        <v>499</v>
      </c>
      <c r="Z4370" s="66" t="s">
        <v>21</v>
      </c>
      <c r="AA4370" s="66" t="str">
        <f>IF(OR(VLOOKUP(Table1[[#This Row],[sheet]],Prg!$A$7:$F$31,6,FALSE)=Prg!$O$2,VLOOKUP(Table1[[#This Row],[sheet]],Prg!$A$7:$F$31,6,FALSE)=Prg!$O$3),"Yes","No")</f>
        <v>No</v>
      </c>
      <c r="AB4370" s="66">
        <v>2023</v>
      </c>
      <c r="AC4370" s="72">
        <v>16</v>
      </c>
      <c r="AD4370" s="66">
        <f ca="1">IF(ISERROR(VLOOKUP(Table1[[#This Row],[item]],INDIRECT("'"&amp;Table1[[#This Row],[sheet]]&amp;"'!$A$8:$T$42"),Table1[[#This Row],[r]],FALSE)),"",VLOOKUP(Table1[[#This Row],[item]],INDIRECT("'"&amp;Table1[[#This Row],[sheet]]&amp;"'!$A$8:$T$42"),Table1[[#This Row],[r]],FALSE))</f>
        <v>0</v>
      </c>
      <c r="AE4370" s="72" t="str">
        <f>IF(VLOOKUP(Table1[[#This Row],[sheet]],Prg!$A$7:$J$31,10,FALSE)="","",VLOOKUP(Table1[[#This Row],[sheet]],Prg!$A$7:$J$31,10,FALSE)*1)</f>
        <v/>
      </c>
      <c r="AF4370" s="72">
        <f>VLOOKUP(Table1[[#This Row],[sheet]],Prg!$A$7:$J$31,5,FALSE)</f>
        <v>0</v>
      </c>
      <c r="AG4370" s="72">
        <f>ROW()</f>
        <v>4370</v>
      </c>
    </row>
    <row r="4371" spans="24:33" hidden="1" x14ac:dyDescent="0.3">
      <c r="X4371" s="66">
        <v>25</v>
      </c>
      <c r="Y4371" s="66" t="s">
        <v>500</v>
      </c>
      <c r="Z4371" s="66" t="s">
        <v>22</v>
      </c>
      <c r="AA4371" s="66" t="str">
        <f>IF(OR(VLOOKUP(Table1[[#This Row],[sheet]],Prg!$A$7:$F$31,6,FALSE)=Prg!$O$2,VLOOKUP(Table1[[#This Row],[sheet]],Prg!$A$7:$F$31,6,FALSE)=Prg!$O$3),"Yes","No")</f>
        <v>No</v>
      </c>
      <c r="AB4371" s="66">
        <v>2023</v>
      </c>
      <c r="AC4371" s="72">
        <v>16</v>
      </c>
      <c r="AD4371" s="66">
        <f ca="1">IF(ISERROR(VLOOKUP(Table1[[#This Row],[item]],INDIRECT("'"&amp;Table1[[#This Row],[sheet]]&amp;"'!$A$8:$T$42"),Table1[[#This Row],[r]],FALSE)),"",VLOOKUP(Table1[[#This Row],[item]],INDIRECT("'"&amp;Table1[[#This Row],[sheet]]&amp;"'!$A$8:$T$42"),Table1[[#This Row],[r]],FALSE))</f>
        <v>0</v>
      </c>
      <c r="AE4371" s="72" t="str">
        <f>IF(VLOOKUP(Table1[[#This Row],[sheet]],Prg!$A$7:$J$31,10,FALSE)="","",VLOOKUP(Table1[[#This Row],[sheet]],Prg!$A$7:$J$31,10,FALSE)*1)</f>
        <v/>
      </c>
      <c r="AF4371" s="72">
        <f>VLOOKUP(Table1[[#This Row],[sheet]],Prg!$A$7:$J$31,5,FALSE)</f>
        <v>0</v>
      </c>
      <c r="AG4371" s="72">
        <f>ROW()</f>
        <v>4371</v>
      </c>
    </row>
    <row r="4372" spans="24:33" hidden="1" x14ac:dyDescent="0.3">
      <c r="X4372" s="66">
        <v>25</v>
      </c>
      <c r="Y4372" s="66" t="s">
        <v>501</v>
      </c>
      <c r="Z4372" s="66" t="s">
        <v>23</v>
      </c>
      <c r="AA4372" s="66" t="str">
        <f>IF(OR(VLOOKUP(Table1[[#This Row],[sheet]],Prg!$A$7:$F$31,6,FALSE)=Prg!$O$2,VLOOKUP(Table1[[#This Row],[sheet]],Prg!$A$7:$F$31,6,FALSE)=Prg!$O$3),"Yes","No")</f>
        <v>No</v>
      </c>
      <c r="AB4372" s="66">
        <v>2023</v>
      </c>
      <c r="AC4372" s="72">
        <v>16</v>
      </c>
      <c r="AD4372" s="66">
        <f ca="1">IF(ISERROR(VLOOKUP(Table1[[#This Row],[item]],INDIRECT("'"&amp;Table1[[#This Row],[sheet]]&amp;"'!$A$8:$T$42"),Table1[[#This Row],[r]],FALSE)),"",VLOOKUP(Table1[[#This Row],[item]],INDIRECT("'"&amp;Table1[[#This Row],[sheet]]&amp;"'!$A$8:$T$42"),Table1[[#This Row],[r]],FALSE))</f>
        <v>0</v>
      </c>
      <c r="AE4372" s="72" t="str">
        <f>IF(VLOOKUP(Table1[[#This Row],[sheet]],Prg!$A$7:$J$31,10,FALSE)="","",VLOOKUP(Table1[[#This Row],[sheet]],Prg!$A$7:$J$31,10,FALSE)*1)</f>
        <v/>
      </c>
      <c r="AF4372" s="72">
        <f>VLOOKUP(Table1[[#This Row],[sheet]],Prg!$A$7:$J$31,5,FALSE)</f>
        <v>0</v>
      </c>
      <c r="AG4372" s="72">
        <f>ROW()</f>
        <v>4372</v>
      </c>
    </row>
    <row r="4373" spans="24:33" hidden="1" x14ac:dyDescent="0.3">
      <c r="X4373" s="66">
        <v>25</v>
      </c>
      <c r="Y4373" s="66" t="s">
        <v>502</v>
      </c>
      <c r="Z4373" s="66" t="s">
        <v>467</v>
      </c>
      <c r="AA4373" s="66" t="str">
        <f>IF(OR(VLOOKUP(Table1[[#This Row],[sheet]],Prg!$A$7:$F$31,6,FALSE)=Prg!$O$2,VLOOKUP(Table1[[#This Row],[sheet]],Prg!$A$7:$F$31,6,FALSE)=Prg!$O$3),"Yes","No")</f>
        <v>No</v>
      </c>
      <c r="AB4373" s="66">
        <v>2023</v>
      </c>
      <c r="AC4373" s="72">
        <v>16</v>
      </c>
      <c r="AD4373" s="66">
        <f ca="1">IF(ISERROR(VLOOKUP(Table1[[#This Row],[item]],INDIRECT("'"&amp;Table1[[#This Row],[sheet]]&amp;"'!$A$8:$T$42"),Table1[[#This Row],[r]],FALSE)),"",VLOOKUP(Table1[[#This Row],[item]],INDIRECT("'"&amp;Table1[[#This Row],[sheet]]&amp;"'!$A$8:$T$42"),Table1[[#This Row],[r]],FALSE))</f>
        <v>0</v>
      </c>
      <c r="AE4373" s="72" t="str">
        <f>IF(VLOOKUP(Table1[[#This Row],[sheet]],Prg!$A$7:$J$31,10,FALSE)="","",VLOOKUP(Table1[[#This Row],[sheet]],Prg!$A$7:$J$31,10,FALSE)*1)</f>
        <v/>
      </c>
      <c r="AF4373" s="72">
        <f>VLOOKUP(Table1[[#This Row],[sheet]],Prg!$A$7:$J$31,5,FALSE)</f>
        <v>0</v>
      </c>
      <c r="AG4373" s="72">
        <f>ROW()</f>
        <v>4373</v>
      </c>
    </row>
    <row r="4374" spans="24:33" hidden="1" x14ac:dyDescent="0.3">
      <c r="X4374" s="66">
        <v>25</v>
      </c>
      <c r="Y4374" s="66" t="s">
        <v>473</v>
      </c>
      <c r="Z4374" s="66" t="s">
        <v>1</v>
      </c>
      <c r="AA4374" s="66" t="str">
        <f>IF(OR(VLOOKUP(Table1[[#This Row],[sheet]],Prg!$A$7:$F$31,6,FALSE)=Prg!$O$2,VLOOKUP(Table1[[#This Row],[sheet]],Prg!$A$7:$F$31,6,FALSE)=Prg!$O$3),"Yes","No")</f>
        <v>No</v>
      </c>
      <c r="AB4374" s="66">
        <v>2023</v>
      </c>
      <c r="AC4374" s="72">
        <v>16</v>
      </c>
      <c r="AD4374" s="66">
        <f ca="1">IF(ISERROR(VLOOKUP(Table1[[#This Row],[item]],INDIRECT("'"&amp;Table1[[#This Row],[sheet]]&amp;"'!$A$8:$T$42"),Table1[[#This Row],[r]],FALSE)),"",VLOOKUP(Table1[[#This Row],[item]],INDIRECT("'"&amp;Table1[[#This Row],[sheet]]&amp;"'!$A$8:$T$42"),Table1[[#This Row],[r]],FALSE))</f>
        <v>0</v>
      </c>
      <c r="AE4374" s="72" t="str">
        <f>IF(VLOOKUP(Table1[[#This Row],[sheet]],Prg!$A$7:$J$31,10,FALSE)="","",VLOOKUP(Table1[[#This Row],[sheet]],Prg!$A$7:$J$31,10,FALSE)*1)</f>
        <v/>
      </c>
      <c r="AF4374" s="72">
        <f>VLOOKUP(Table1[[#This Row],[sheet]],Prg!$A$7:$J$31,5,FALSE)</f>
        <v>0</v>
      </c>
      <c r="AG4374" s="72">
        <f>ROW()</f>
        <v>4374</v>
      </c>
    </row>
    <row r="4375" spans="24:33" hidden="1" x14ac:dyDescent="0.3">
      <c r="X4375" s="66">
        <v>25</v>
      </c>
      <c r="Y4375" s="66" t="s">
        <v>474</v>
      </c>
      <c r="Z4375" s="66" t="s">
        <v>24</v>
      </c>
      <c r="AA4375" s="66" t="str">
        <f>IF(OR(VLOOKUP(Table1[[#This Row],[sheet]],Prg!$A$7:$F$31,6,FALSE)=Prg!$O$2,VLOOKUP(Table1[[#This Row],[sheet]],Prg!$A$7:$F$31,6,FALSE)=Prg!$O$3),"Yes","No")</f>
        <v>No</v>
      </c>
      <c r="AB4375" s="66">
        <v>2023</v>
      </c>
      <c r="AC4375" s="72">
        <v>16</v>
      </c>
      <c r="AD4375" s="66">
        <f ca="1">IF(ISERROR(VLOOKUP(Table1[[#This Row],[item]],INDIRECT("'"&amp;Table1[[#This Row],[sheet]]&amp;"'!$A$8:$T$42"),Table1[[#This Row],[r]],FALSE)),"",VLOOKUP(Table1[[#This Row],[item]],INDIRECT("'"&amp;Table1[[#This Row],[sheet]]&amp;"'!$A$8:$T$42"),Table1[[#This Row],[r]],FALSE))</f>
        <v>0</v>
      </c>
      <c r="AE4375" s="72" t="str">
        <f>IF(VLOOKUP(Table1[[#This Row],[sheet]],Prg!$A$7:$J$31,10,FALSE)="","",VLOOKUP(Table1[[#This Row],[sheet]],Prg!$A$7:$J$31,10,FALSE)*1)</f>
        <v/>
      </c>
      <c r="AF4375" s="72">
        <f>VLOOKUP(Table1[[#This Row],[sheet]],Prg!$A$7:$J$31,5,FALSE)</f>
        <v>0</v>
      </c>
      <c r="AG4375" s="72">
        <f>ROW()</f>
        <v>4375</v>
      </c>
    </row>
    <row r="4376" spans="24:33" hidden="1" x14ac:dyDescent="0.3">
      <c r="X4376" s="66">
        <v>25</v>
      </c>
      <c r="Y4376" s="66" t="s">
        <v>477</v>
      </c>
      <c r="Z4376" s="66" t="s">
        <v>25</v>
      </c>
      <c r="AA4376" s="66" t="str">
        <f>IF(OR(VLOOKUP(Table1[[#This Row],[sheet]],Prg!$A$7:$F$31,6,FALSE)=Prg!$O$2,VLOOKUP(Table1[[#This Row],[sheet]],Prg!$A$7:$F$31,6,FALSE)=Prg!$O$3),"Yes","No")</f>
        <v>No</v>
      </c>
      <c r="AB4376" s="66">
        <v>2023</v>
      </c>
      <c r="AC4376" s="72">
        <v>16</v>
      </c>
      <c r="AD4376" s="66">
        <f ca="1">IF(ISERROR(VLOOKUP(Table1[[#This Row],[item]],INDIRECT("'"&amp;Table1[[#This Row],[sheet]]&amp;"'!$A$8:$T$42"),Table1[[#This Row],[r]],FALSE)),"",VLOOKUP(Table1[[#This Row],[item]],INDIRECT("'"&amp;Table1[[#This Row],[sheet]]&amp;"'!$A$8:$T$42"),Table1[[#This Row],[r]],FALSE))</f>
        <v>0</v>
      </c>
      <c r="AE4376" s="72" t="str">
        <f>IF(VLOOKUP(Table1[[#This Row],[sheet]],Prg!$A$7:$J$31,10,FALSE)="","",VLOOKUP(Table1[[#This Row],[sheet]],Prg!$A$7:$J$31,10,FALSE)*1)</f>
        <v/>
      </c>
      <c r="AF4376" s="72">
        <f>VLOOKUP(Table1[[#This Row],[sheet]],Prg!$A$7:$J$31,5,FALSE)</f>
        <v>0</v>
      </c>
      <c r="AG4376" s="72">
        <f>ROW()</f>
        <v>4376</v>
      </c>
    </row>
    <row r="4377" spans="24:33" hidden="1" x14ac:dyDescent="0.3">
      <c r="X4377" s="66">
        <v>25</v>
      </c>
      <c r="Y4377" s="66" t="s">
        <v>478</v>
      </c>
      <c r="Z4377" s="66" t="s">
        <v>26</v>
      </c>
      <c r="AA4377" s="66" t="str">
        <f>IF(OR(VLOOKUP(Table1[[#This Row],[sheet]],Prg!$A$7:$F$31,6,FALSE)=Prg!$O$2,VLOOKUP(Table1[[#This Row],[sheet]],Prg!$A$7:$F$31,6,FALSE)=Prg!$O$3),"Yes","No")</f>
        <v>No</v>
      </c>
      <c r="AB4377" s="66">
        <v>2023</v>
      </c>
      <c r="AC4377" s="72">
        <v>16</v>
      </c>
      <c r="AD4377" s="66">
        <f ca="1">IF(ISERROR(VLOOKUP(Table1[[#This Row],[item]],INDIRECT("'"&amp;Table1[[#This Row],[sheet]]&amp;"'!$A$8:$T$42"),Table1[[#This Row],[r]],FALSE)),"",VLOOKUP(Table1[[#This Row],[item]],INDIRECT("'"&amp;Table1[[#This Row],[sheet]]&amp;"'!$A$8:$T$42"),Table1[[#This Row],[r]],FALSE))</f>
        <v>0</v>
      </c>
      <c r="AE4377" s="72" t="str">
        <f>IF(VLOOKUP(Table1[[#This Row],[sheet]],Prg!$A$7:$J$31,10,FALSE)="","",VLOOKUP(Table1[[#This Row],[sheet]],Prg!$A$7:$J$31,10,FALSE)*1)</f>
        <v/>
      </c>
      <c r="AF4377" s="72">
        <f>VLOOKUP(Table1[[#This Row],[sheet]],Prg!$A$7:$J$31,5,FALSE)</f>
        <v>0</v>
      </c>
      <c r="AG4377" s="72">
        <f>ROW()</f>
        <v>4377</v>
      </c>
    </row>
    <row r="4378" spans="24:33" hidden="1" x14ac:dyDescent="0.3">
      <c r="X4378" s="66">
        <v>25</v>
      </c>
      <c r="Y4378" s="66" t="s">
        <v>479</v>
      </c>
      <c r="Z4378" s="66" t="s">
        <v>27</v>
      </c>
      <c r="AA4378" s="66" t="str">
        <f>IF(OR(VLOOKUP(Table1[[#This Row],[sheet]],Prg!$A$7:$F$31,6,FALSE)=Prg!$O$2,VLOOKUP(Table1[[#This Row],[sheet]],Prg!$A$7:$F$31,6,FALSE)=Prg!$O$3),"Yes","No")</f>
        <v>No</v>
      </c>
      <c r="AB4378" s="66">
        <v>2023</v>
      </c>
      <c r="AC4378" s="72">
        <v>16</v>
      </c>
      <c r="AD4378" s="66">
        <f ca="1">IF(ISERROR(VLOOKUP(Table1[[#This Row],[item]],INDIRECT("'"&amp;Table1[[#This Row],[sheet]]&amp;"'!$A$8:$T$42"),Table1[[#This Row],[r]],FALSE)),"",VLOOKUP(Table1[[#This Row],[item]],INDIRECT("'"&amp;Table1[[#This Row],[sheet]]&amp;"'!$A$8:$T$42"),Table1[[#This Row],[r]],FALSE))</f>
        <v>0</v>
      </c>
      <c r="AE4378" s="72" t="str">
        <f>IF(VLOOKUP(Table1[[#This Row],[sheet]],Prg!$A$7:$J$31,10,FALSE)="","",VLOOKUP(Table1[[#This Row],[sheet]],Prg!$A$7:$J$31,10,FALSE)*1)</f>
        <v/>
      </c>
      <c r="AF4378" s="72">
        <f>VLOOKUP(Table1[[#This Row],[sheet]],Prg!$A$7:$J$31,5,FALSE)</f>
        <v>0</v>
      </c>
      <c r="AG4378" s="72">
        <f>ROW()</f>
        <v>4378</v>
      </c>
    </row>
    <row r="4379" spans="24:33" hidden="1" x14ac:dyDescent="0.3">
      <c r="X4379" s="66">
        <v>25</v>
      </c>
      <c r="Y4379" s="66" t="s">
        <v>475</v>
      </c>
      <c r="Z4379" s="66" t="s">
        <v>28</v>
      </c>
      <c r="AA4379" s="66" t="str">
        <f>IF(OR(VLOOKUP(Table1[[#This Row],[sheet]],Prg!$A$7:$F$31,6,FALSE)=Prg!$O$2,VLOOKUP(Table1[[#This Row],[sheet]],Prg!$A$7:$F$31,6,FALSE)=Prg!$O$3),"Yes","No")</f>
        <v>No</v>
      </c>
      <c r="AB4379" s="66">
        <v>2023</v>
      </c>
      <c r="AC4379" s="72">
        <v>16</v>
      </c>
      <c r="AD4379" s="66">
        <f ca="1">IF(ISERROR(VLOOKUP(Table1[[#This Row],[item]],INDIRECT("'"&amp;Table1[[#This Row],[sheet]]&amp;"'!$A$8:$T$42"),Table1[[#This Row],[r]],FALSE)),"",VLOOKUP(Table1[[#This Row],[item]],INDIRECT("'"&amp;Table1[[#This Row],[sheet]]&amp;"'!$A$8:$T$42"),Table1[[#This Row],[r]],FALSE))</f>
        <v>0</v>
      </c>
      <c r="AE4379" s="72" t="str">
        <f>IF(VLOOKUP(Table1[[#This Row],[sheet]],Prg!$A$7:$J$31,10,FALSE)="","",VLOOKUP(Table1[[#This Row],[sheet]],Prg!$A$7:$J$31,10,FALSE)*1)</f>
        <v/>
      </c>
      <c r="AF4379" s="72">
        <f>VLOOKUP(Table1[[#This Row],[sheet]],Prg!$A$7:$J$31,5,FALSE)</f>
        <v>0</v>
      </c>
      <c r="AG4379" s="72">
        <f>ROW()</f>
        <v>4379</v>
      </c>
    </row>
    <row r="4380" spans="24:33" hidden="1" x14ac:dyDescent="0.3">
      <c r="X4380" s="66">
        <v>25</v>
      </c>
      <c r="Y4380" s="66" t="s">
        <v>480</v>
      </c>
      <c r="Z4380" s="66" t="s">
        <v>29</v>
      </c>
      <c r="AA4380" s="66" t="str">
        <f>IF(OR(VLOOKUP(Table1[[#This Row],[sheet]],Prg!$A$7:$F$31,6,FALSE)=Prg!$O$2,VLOOKUP(Table1[[#This Row],[sheet]],Prg!$A$7:$F$31,6,FALSE)=Prg!$O$3),"Yes","No")</f>
        <v>No</v>
      </c>
      <c r="AB4380" s="66">
        <v>2023</v>
      </c>
      <c r="AC4380" s="72">
        <v>16</v>
      </c>
      <c r="AD4380" s="66">
        <f ca="1">IF(ISERROR(VLOOKUP(Table1[[#This Row],[item]],INDIRECT("'"&amp;Table1[[#This Row],[sheet]]&amp;"'!$A$8:$T$42"),Table1[[#This Row],[r]],FALSE)),"",VLOOKUP(Table1[[#This Row],[item]],INDIRECT("'"&amp;Table1[[#This Row],[sheet]]&amp;"'!$A$8:$T$42"),Table1[[#This Row],[r]],FALSE))</f>
        <v>0</v>
      </c>
      <c r="AE4380" s="72" t="str">
        <f>IF(VLOOKUP(Table1[[#This Row],[sheet]],Prg!$A$7:$J$31,10,FALSE)="","",VLOOKUP(Table1[[#This Row],[sheet]],Prg!$A$7:$J$31,10,FALSE)*1)</f>
        <v/>
      </c>
      <c r="AF4380" s="72">
        <f>VLOOKUP(Table1[[#This Row],[sheet]],Prg!$A$7:$J$31,5,FALSE)</f>
        <v>0</v>
      </c>
      <c r="AG4380" s="72">
        <f>ROW()</f>
        <v>4380</v>
      </c>
    </row>
    <row r="4381" spans="24:33" hidden="1" x14ac:dyDescent="0.3">
      <c r="X4381" s="66">
        <v>25</v>
      </c>
      <c r="Y4381" s="66" t="s">
        <v>481</v>
      </c>
      <c r="Z4381" s="66" t="s">
        <v>30</v>
      </c>
      <c r="AA4381" s="66" t="str">
        <f>IF(OR(VLOOKUP(Table1[[#This Row],[sheet]],Prg!$A$7:$F$31,6,FALSE)=Prg!$O$2,VLOOKUP(Table1[[#This Row],[sheet]],Prg!$A$7:$F$31,6,FALSE)=Prg!$O$3),"Yes","No")</f>
        <v>No</v>
      </c>
      <c r="AB4381" s="66">
        <v>2023</v>
      </c>
      <c r="AC4381" s="72">
        <v>16</v>
      </c>
      <c r="AD4381" s="66">
        <f ca="1">IF(ISERROR(VLOOKUP(Table1[[#This Row],[item]],INDIRECT("'"&amp;Table1[[#This Row],[sheet]]&amp;"'!$A$8:$T$42"),Table1[[#This Row],[r]],FALSE)),"",VLOOKUP(Table1[[#This Row],[item]],INDIRECT("'"&amp;Table1[[#This Row],[sheet]]&amp;"'!$A$8:$T$42"),Table1[[#This Row],[r]],FALSE))</f>
        <v>0</v>
      </c>
      <c r="AE4381" s="72" t="str">
        <f>IF(VLOOKUP(Table1[[#This Row],[sheet]],Prg!$A$7:$J$31,10,FALSE)="","",VLOOKUP(Table1[[#This Row],[sheet]],Prg!$A$7:$J$31,10,FALSE)*1)</f>
        <v/>
      </c>
      <c r="AF4381" s="72">
        <f>VLOOKUP(Table1[[#This Row],[sheet]],Prg!$A$7:$J$31,5,FALSE)</f>
        <v>0</v>
      </c>
      <c r="AG4381" s="72">
        <f>ROW()</f>
        <v>4381</v>
      </c>
    </row>
    <row r="4382" spans="24:33" hidden="1" x14ac:dyDescent="0.3">
      <c r="X4382" s="66">
        <v>25</v>
      </c>
      <c r="Y4382" s="66" t="s">
        <v>482</v>
      </c>
      <c r="Z4382" s="66" t="s">
        <v>27</v>
      </c>
      <c r="AA4382" s="66" t="str">
        <f>IF(OR(VLOOKUP(Table1[[#This Row],[sheet]],Prg!$A$7:$F$31,6,FALSE)=Prg!$O$2,VLOOKUP(Table1[[#This Row],[sheet]],Prg!$A$7:$F$31,6,FALSE)=Prg!$O$3),"Yes","No")</f>
        <v>No</v>
      </c>
      <c r="AB4382" s="66">
        <v>2023</v>
      </c>
      <c r="AC4382" s="72">
        <v>16</v>
      </c>
      <c r="AD4382" s="66">
        <f ca="1">IF(ISERROR(VLOOKUP(Table1[[#This Row],[item]],INDIRECT("'"&amp;Table1[[#This Row],[sheet]]&amp;"'!$A$8:$T$42"),Table1[[#This Row],[r]],FALSE)),"",VLOOKUP(Table1[[#This Row],[item]],INDIRECT("'"&amp;Table1[[#This Row],[sheet]]&amp;"'!$A$8:$T$42"),Table1[[#This Row],[r]],FALSE))</f>
        <v>0</v>
      </c>
      <c r="AE4382" s="72" t="str">
        <f>IF(VLOOKUP(Table1[[#This Row],[sheet]],Prg!$A$7:$J$31,10,FALSE)="","",VLOOKUP(Table1[[#This Row],[sheet]],Prg!$A$7:$J$31,10,FALSE)*1)</f>
        <v/>
      </c>
      <c r="AF4382" s="72">
        <f>VLOOKUP(Table1[[#This Row],[sheet]],Prg!$A$7:$J$31,5,FALSE)</f>
        <v>0</v>
      </c>
      <c r="AG4382" s="72">
        <f>ROW()</f>
        <v>4382</v>
      </c>
    </row>
    <row r="4383" spans="24:33" hidden="1" x14ac:dyDescent="0.3">
      <c r="X4383" s="66">
        <v>25</v>
      </c>
      <c r="Y4383" s="66" t="s">
        <v>476</v>
      </c>
      <c r="Z4383" s="66" t="s">
        <v>469</v>
      </c>
      <c r="AA4383" s="66" t="str">
        <f>IF(OR(VLOOKUP(Table1[[#This Row],[sheet]],Prg!$A$7:$F$31,6,FALSE)=Prg!$O$2,VLOOKUP(Table1[[#This Row],[sheet]],Prg!$A$7:$F$31,6,FALSE)=Prg!$O$3),"Yes","No")</f>
        <v>No</v>
      </c>
      <c r="AB4383" s="66">
        <v>2023</v>
      </c>
      <c r="AC4383" s="72">
        <v>16</v>
      </c>
      <c r="AD4383" s="66">
        <f ca="1">IF(ISERROR(VLOOKUP(Table1[[#This Row],[item]],INDIRECT("'"&amp;Table1[[#This Row],[sheet]]&amp;"'!$A$8:$T$42"),Table1[[#This Row],[r]],FALSE)),"",VLOOKUP(Table1[[#This Row],[item]],INDIRECT("'"&amp;Table1[[#This Row],[sheet]]&amp;"'!$A$8:$T$42"),Table1[[#This Row],[r]],FALSE))</f>
        <v>0</v>
      </c>
      <c r="AE4383" s="72" t="str">
        <f>IF(VLOOKUP(Table1[[#This Row],[sheet]],Prg!$A$7:$J$31,10,FALSE)="","",VLOOKUP(Table1[[#This Row],[sheet]],Prg!$A$7:$J$31,10,FALSE)*1)</f>
        <v/>
      </c>
      <c r="AF4383" s="72">
        <f>VLOOKUP(Table1[[#This Row],[sheet]],Prg!$A$7:$J$31,5,FALSE)</f>
        <v>0</v>
      </c>
      <c r="AG4383" s="72">
        <f>ROW()</f>
        <v>4383</v>
      </c>
    </row>
    <row r="4384" spans="24:33" hidden="1" x14ac:dyDescent="0.3">
      <c r="X4384" s="66">
        <v>25</v>
      </c>
      <c r="Y4384" s="66" t="s">
        <v>483</v>
      </c>
      <c r="Z4384" s="66" t="s">
        <v>470</v>
      </c>
      <c r="AA4384" s="66" t="str">
        <f>IF(OR(VLOOKUP(Table1[[#This Row],[sheet]],Prg!$A$7:$F$31,6,FALSE)=Prg!$O$2,VLOOKUP(Table1[[#This Row],[sheet]],Prg!$A$7:$F$31,6,FALSE)=Prg!$O$3),"Yes","No")</f>
        <v>No</v>
      </c>
      <c r="AB4384" s="66">
        <v>2023</v>
      </c>
      <c r="AC4384" s="72">
        <v>16</v>
      </c>
      <c r="AD4384" s="66">
        <f ca="1">IF(ISERROR(VLOOKUP(Table1[[#This Row],[item]],INDIRECT("'"&amp;Table1[[#This Row],[sheet]]&amp;"'!$A$8:$T$42"),Table1[[#This Row],[r]],FALSE)),"",VLOOKUP(Table1[[#This Row],[item]],INDIRECT("'"&amp;Table1[[#This Row],[sheet]]&amp;"'!$A$8:$T$42"),Table1[[#This Row],[r]],FALSE))</f>
        <v>0</v>
      </c>
      <c r="AE4384" s="72" t="str">
        <f>IF(VLOOKUP(Table1[[#This Row],[sheet]],Prg!$A$7:$J$31,10,FALSE)="","",VLOOKUP(Table1[[#This Row],[sheet]],Prg!$A$7:$J$31,10,FALSE)*1)</f>
        <v/>
      </c>
      <c r="AF4384" s="72">
        <f>VLOOKUP(Table1[[#This Row],[sheet]],Prg!$A$7:$J$31,5,FALSE)</f>
        <v>0</v>
      </c>
      <c r="AG4384" s="72">
        <f>ROW()</f>
        <v>4384</v>
      </c>
    </row>
    <row r="4385" spans="24:33" hidden="1" x14ac:dyDescent="0.3">
      <c r="X4385" s="66">
        <v>25</v>
      </c>
      <c r="Y4385" s="66" t="s">
        <v>484</v>
      </c>
      <c r="Z4385" s="66" t="s">
        <v>471</v>
      </c>
      <c r="AA4385" s="66" t="str">
        <f>IF(OR(VLOOKUP(Table1[[#This Row],[sheet]],Prg!$A$7:$F$31,6,FALSE)=Prg!$O$2,VLOOKUP(Table1[[#This Row],[sheet]],Prg!$A$7:$F$31,6,FALSE)=Prg!$O$3),"Yes","No")</f>
        <v>No</v>
      </c>
      <c r="AB4385" s="66">
        <v>2023</v>
      </c>
      <c r="AC4385" s="72">
        <v>16</v>
      </c>
      <c r="AD4385" s="66">
        <f ca="1">IF(ISERROR(VLOOKUP(Table1[[#This Row],[item]],INDIRECT("'"&amp;Table1[[#This Row],[sheet]]&amp;"'!$A$8:$T$42"),Table1[[#This Row],[r]],FALSE)),"",VLOOKUP(Table1[[#This Row],[item]],INDIRECT("'"&amp;Table1[[#This Row],[sheet]]&amp;"'!$A$8:$T$42"),Table1[[#This Row],[r]],FALSE))</f>
        <v>0</v>
      </c>
      <c r="AE4385" s="72" t="str">
        <f>IF(VLOOKUP(Table1[[#This Row],[sheet]],Prg!$A$7:$J$31,10,FALSE)="","",VLOOKUP(Table1[[#This Row],[sheet]],Prg!$A$7:$J$31,10,FALSE)*1)</f>
        <v/>
      </c>
      <c r="AF4385" s="72">
        <f>VLOOKUP(Table1[[#This Row],[sheet]],Prg!$A$7:$J$31,5,FALSE)</f>
        <v>0</v>
      </c>
      <c r="AG4385" s="72">
        <f>ROW()</f>
        <v>4385</v>
      </c>
    </row>
    <row r="4386" spans="24:33" hidden="1" x14ac:dyDescent="0.3">
      <c r="X4386" s="66">
        <v>25</v>
      </c>
      <c r="Y4386" s="66" t="s">
        <v>485</v>
      </c>
      <c r="Z4386" s="66" t="s">
        <v>472</v>
      </c>
      <c r="AA4386" s="66" t="str">
        <f>IF(OR(VLOOKUP(Table1[[#This Row],[sheet]],Prg!$A$7:$F$31,6,FALSE)=Prg!$O$2,VLOOKUP(Table1[[#This Row],[sheet]],Prg!$A$7:$F$31,6,FALSE)=Prg!$O$3),"Yes","No")</f>
        <v>No</v>
      </c>
      <c r="AB4386" s="66">
        <v>2023</v>
      </c>
      <c r="AC4386" s="72">
        <v>16</v>
      </c>
      <c r="AD4386" s="66">
        <f ca="1">IF(ISERROR(VLOOKUP(Table1[[#This Row],[item]],INDIRECT("'"&amp;Table1[[#This Row],[sheet]]&amp;"'!$A$8:$T$42"),Table1[[#This Row],[r]],FALSE)),"",VLOOKUP(Table1[[#This Row],[item]],INDIRECT("'"&amp;Table1[[#This Row],[sheet]]&amp;"'!$A$8:$T$42"),Table1[[#This Row],[r]],FALSE))</f>
        <v>0</v>
      </c>
      <c r="AE4386" s="72" t="str">
        <f>IF(VLOOKUP(Table1[[#This Row],[sheet]],Prg!$A$7:$J$31,10,FALSE)="","",VLOOKUP(Table1[[#This Row],[sheet]],Prg!$A$7:$J$31,10,FALSE)*1)</f>
        <v/>
      </c>
      <c r="AF4386" s="72">
        <f>VLOOKUP(Table1[[#This Row],[sheet]],Prg!$A$7:$J$31,5,FALSE)</f>
        <v>0</v>
      </c>
      <c r="AG4386" s="72">
        <f>ROW()</f>
        <v>4386</v>
      </c>
    </row>
    <row r="4387" spans="24:33" hidden="1" x14ac:dyDescent="0.3">
      <c r="X4387" s="66">
        <v>25</v>
      </c>
      <c r="Y4387" s="66" t="s">
        <v>486</v>
      </c>
      <c r="Z4387" s="66" t="s">
        <v>31</v>
      </c>
      <c r="AA4387" s="66" t="str">
        <f>IF(OR(VLOOKUP(Table1[[#This Row],[sheet]],Prg!$A$7:$F$31,6,FALSE)=Prg!$O$2,VLOOKUP(Table1[[#This Row],[sheet]],Prg!$A$7:$F$31,6,FALSE)=Prg!$O$3),"Yes","No")</f>
        <v>No</v>
      </c>
      <c r="AB4387" s="66">
        <v>2023</v>
      </c>
      <c r="AC4387" s="72">
        <v>16</v>
      </c>
      <c r="AD4387" s="66">
        <f ca="1">IF(ISERROR(VLOOKUP(Table1[[#This Row],[item]],INDIRECT("'"&amp;Table1[[#This Row],[sheet]]&amp;"'!$A$8:$T$42"),Table1[[#This Row],[r]],FALSE)),"",VLOOKUP(Table1[[#This Row],[item]],INDIRECT("'"&amp;Table1[[#This Row],[sheet]]&amp;"'!$A$8:$T$42"),Table1[[#This Row],[r]],FALSE))</f>
        <v>0</v>
      </c>
      <c r="AE4387" s="72" t="str">
        <f>IF(VLOOKUP(Table1[[#This Row],[sheet]],Prg!$A$7:$J$31,10,FALSE)="","",VLOOKUP(Table1[[#This Row],[sheet]],Prg!$A$7:$J$31,10,FALSE)*1)</f>
        <v/>
      </c>
      <c r="AF4387" s="72">
        <f>VLOOKUP(Table1[[#This Row],[sheet]],Prg!$A$7:$J$31,5,FALSE)</f>
        <v>0</v>
      </c>
      <c r="AG4387" s="72">
        <f>ROW()</f>
        <v>4387</v>
      </c>
    </row>
    <row r="4388" spans="24:33" hidden="1" x14ac:dyDescent="0.3">
      <c r="X4388" s="66">
        <v>25</v>
      </c>
      <c r="Y4388" s="70" t="s">
        <v>487</v>
      </c>
      <c r="Z4388" s="70" t="s">
        <v>12</v>
      </c>
      <c r="AA4388" s="70" t="str">
        <f>IF(OR(VLOOKUP(Table1[[#This Row],[sheet]],Prg!$A$7:$F$31,6,FALSE)=Prg!$O$2,VLOOKUP(Table1[[#This Row],[sheet]],Prg!$A$7:$F$31,6,FALSE)=Prg!$O$3),"Yes","No")</f>
        <v>No</v>
      </c>
      <c r="AB4388" s="70">
        <v>2024</v>
      </c>
      <c r="AC4388" s="72">
        <v>17</v>
      </c>
      <c r="AD4388" s="66">
        <f ca="1">IF(ISERROR(VLOOKUP(Table1[[#This Row],[item]],INDIRECT("'"&amp;Table1[[#This Row],[sheet]]&amp;"'!$A$8:$T$42"),Table1[[#This Row],[r]],FALSE)),"",VLOOKUP(Table1[[#This Row],[item]],INDIRECT("'"&amp;Table1[[#This Row],[sheet]]&amp;"'!$A$8:$T$42"),Table1[[#This Row],[r]],FALSE))</f>
        <v>0</v>
      </c>
      <c r="AE4388" s="72" t="str">
        <f>IF(VLOOKUP(Table1[[#This Row],[sheet]],Prg!$A$7:$J$31,10,FALSE)="","",VLOOKUP(Table1[[#This Row],[sheet]],Prg!$A$7:$J$31,10,FALSE)*1)</f>
        <v/>
      </c>
      <c r="AF4388" s="72">
        <f>VLOOKUP(Table1[[#This Row],[sheet]],Prg!$A$7:$J$31,5,FALSE)</f>
        <v>0</v>
      </c>
      <c r="AG4388" s="72">
        <f>ROW()</f>
        <v>4388</v>
      </c>
    </row>
    <row r="4389" spans="24:33" hidden="1" x14ac:dyDescent="0.3">
      <c r="X4389" s="66">
        <v>25</v>
      </c>
      <c r="Y4389" s="66" t="s">
        <v>488</v>
      </c>
      <c r="Z4389" s="66" t="s">
        <v>13</v>
      </c>
      <c r="AA4389" s="66" t="str">
        <f>IF(OR(VLOOKUP(Table1[[#This Row],[sheet]],Prg!$A$7:$F$31,6,FALSE)=Prg!$O$2,VLOOKUP(Table1[[#This Row],[sheet]],Prg!$A$7:$F$31,6,FALSE)=Prg!$O$3),"Yes","No")</f>
        <v>No</v>
      </c>
      <c r="AB4389" s="66">
        <v>2024</v>
      </c>
      <c r="AC4389" s="72">
        <v>17</v>
      </c>
      <c r="AD4389" s="66">
        <f ca="1">IF(ISERROR(VLOOKUP(Table1[[#This Row],[item]],INDIRECT("'"&amp;Table1[[#This Row],[sheet]]&amp;"'!$A$8:$T$42"),Table1[[#This Row],[r]],FALSE)),"",VLOOKUP(Table1[[#This Row],[item]],INDIRECT("'"&amp;Table1[[#This Row],[sheet]]&amp;"'!$A$8:$T$42"),Table1[[#This Row],[r]],FALSE))</f>
        <v>0</v>
      </c>
      <c r="AE4389" s="72" t="str">
        <f>IF(VLOOKUP(Table1[[#This Row],[sheet]],Prg!$A$7:$J$31,10,FALSE)="","",VLOOKUP(Table1[[#This Row],[sheet]],Prg!$A$7:$J$31,10,FALSE)*1)</f>
        <v/>
      </c>
      <c r="AF4389" s="72">
        <f>VLOOKUP(Table1[[#This Row],[sheet]],Prg!$A$7:$J$31,5,FALSE)</f>
        <v>0</v>
      </c>
      <c r="AG4389" s="72">
        <f>ROW()</f>
        <v>4389</v>
      </c>
    </row>
    <row r="4390" spans="24:33" hidden="1" x14ac:dyDescent="0.3">
      <c r="X4390" s="66">
        <v>25</v>
      </c>
      <c r="Y4390" s="66" t="s">
        <v>489</v>
      </c>
      <c r="Z4390" s="66" t="s">
        <v>14</v>
      </c>
      <c r="AA4390" s="66" t="str">
        <f>IF(OR(VLOOKUP(Table1[[#This Row],[sheet]],Prg!$A$7:$F$31,6,FALSE)=Prg!$O$2,VLOOKUP(Table1[[#This Row],[sheet]],Prg!$A$7:$F$31,6,FALSE)=Prg!$O$3),"Yes","No")</f>
        <v>No</v>
      </c>
      <c r="AB4390" s="66">
        <v>2024</v>
      </c>
      <c r="AC4390" s="72">
        <v>17</v>
      </c>
      <c r="AD4390" s="66">
        <f ca="1">IF(ISERROR(VLOOKUP(Table1[[#This Row],[item]],INDIRECT("'"&amp;Table1[[#This Row],[sheet]]&amp;"'!$A$8:$T$42"),Table1[[#This Row],[r]],FALSE)),"",VLOOKUP(Table1[[#This Row],[item]],INDIRECT("'"&amp;Table1[[#This Row],[sheet]]&amp;"'!$A$8:$T$42"),Table1[[#This Row],[r]],FALSE))</f>
        <v>0</v>
      </c>
      <c r="AE4390" s="72" t="str">
        <f>IF(VLOOKUP(Table1[[#This Row],[sheet]],Prg!$A$7:$J$31,10,FALSE)="","",VLOOKUP(Table1[[#This Row],[sheet]],Prg!$A$7:$J$31,10,FALSE)*1)</f>
        <v/>
      </c>
      <c r="AF4390" s="72">
        <f>VLOOKUP(Table1[[#This Row],[sheet]],Prg!$A$7:$J$31,5,FALSE)</f>
        <v>0</v>
      </c>
      <c r="AG4390" s="72">
        <f>ROW()</f>
        <v>4390</v>
      </c>
    </row>
    <row r="4391" spans="24:33" hidden="1" x14ac:dyDescent="0.3">
      <c r="X4391" s="66">
        <v>25</v>
      </c>
      <c r="Y4391" s="66" t="s">
        <v>490</v>
      </c>
      <c r="Z4391" s="66" t="s">
        <v>464</v>
      </c>
      <c r="AA4391" s="66" t="str">
        <f>IF(OR(VLOOKUP(Table1[[#This Row],[sheet]],Prg!$A$7:$F$31,6,FALSE)=Prg!$O$2,VLOOKUP(Table1[[#This Row],[sheet]],Prg!$A$7:$F$31,6,FALSE)=Prg!$O$3),"Yes","No")</f>
        <v>No</v>
      </c>
      <c r="AB4391" s="66">
        <v>2024</v>
      </c>
      <c r="AC4391" s="72">
        <v>17</v>
      </c>
      <c r="AD4391" s="66">
        <f ca="1">IF(ISERROR(VLOOKUP(Table1[[#This Row],[item]],INDIRECT("'"&amp;Table1[[#This Row],[sheet]]&amp;"'!$A$8:$T$42"),Table1[[#This Row],[r]],FALSE)),"",VLOOKUP(Table1[[#This Row],[item]],INDIRECT("'"&amp;Table1[[#This Row],[sheet]]&amp;"'!$A$8:$T$42"),Table1[[#This Row],[r]],FALSE))</f>
        <v>0</v>
      </c>
      <c r="AE4391" s="72" t="str">
        <f>IF(VLOOKUP(Table1[[#This Row],[sheet]],Prg!$A$7:$J$31,10,FALSE)="","",VLOOKUP(Table1[[#This Row],[sheet]],Prg!$A$7:$J$31,10,FALSE)*1)</f>
        <v/>
      </c>
      <c r="AF4391" s="72">
        <f>VLOOKUP(Table1[[#This Row],[sheet]],Prg!$A$7:$J$31,5,FALSE)</f>
        <v>0</v>
      </c>
      <c r="AG4391" s="72">
        <f>ROW()</f>
        <v>4391</v>
      </c>
    </row>
    <row r="4392" spans="24:33" hidden="1" x14ac:dyDescent="0.3">
      <c r="X4392" s="66">
        <v>25</v>
      </c>
      <c r="Y4392" s="66" t="s">
        <v>491</v>
      </c>
      <c r="Z4392" s="66" t="s">
        <v>15</v>
      </c>
      <c r="AA4392" s="66" t="str">
        <f>IF(OR(VLOOKUP(Table1[[#This Row],[sheet]],Prg!$A$7:$F$31,6,FALSE)=Prg!$O$2,VLOOKUP(Table1[[#This Row],[sheet]],Prg!$A$7:$F$31,6,FALSE)=Prg!$O$3),"Yes","No")</f>
        <v>No</v>
      </c>
      <c r="AB4392" s="66">
        <v>2024</v>
      </c>
      <c r="AC4392" s="72">
        <v>17</v>
      </c>
      <c r="AD4392" s="66">
        <f ca="1">IF(ISERROR(VLOOKUP(Table1[[#This Row],[item]],INDIRECT("'"&amp;Table1[[#This Row],[sheet]]&amp;"'!$A$8:$T$42"),Table1[[#This Row],[r]],FALSE)),"",VLOOKUP(Table1[[#This Row],[item]],INDIRECT("'"&amp;Table1[[#This Row],[sheet]]&amp;"'!$A$8:$T$42"),Table1[[#This Row],[r]],FALSE))</f>
        <v>0</v>
      </c>
      <c r="AE4392" s="72" t="str">
        <f>IF(VLOOKUP(Table1[[#This Row],[sheet]],Prg!$A$7:$J$31,10,FALSE)="","",VLOOKUP(Table1[[#This Row],[sheet]],Prg!$A$7:$J$31,10,FALSE)*1)</f>
        <v/>
      </c>
      <c r="AF4392" s="72">
        <f>VLOOKUP(Table1[[#This Row],[sheet]],Prg!$A$7:$J$31,5,FALSE)</f>
        <v>0</v>
      </c>
      <c r="AG4392" s="72">
        <f>ROW()</f>
        <v>4392</v>
      </c>
    </row>
    <row r="4393" spans="24:33" hidden="1" x14ac:dyDescent="0.3">
      <c r="X4393" s="66">
        <v>25</v>
      </c>
      <c r="Y4393" s="66" t="s">
        <v>492</v>
      </c>
      <c r="Z4393" s="66" t="s">
        <v>16</v>
      </c>
      <c r="AA4393" s="66" t="str">
        <f>IF(OR(VLOOKUP(Table1[[#This Row],[sheet]],Prg!$A$7:$F$31,6,FALSE)=Prg!$O$2,VLOOKUP(Table1[[#This Row],[sheet]],Prg!$A$7:$F$31,6,FALSE)=Prg!$O$3),"Yes","No")</f>
        <v>No</v>
      </c>
      <c r="AB4393" s="66">
        <v>2024</v>
      </c>
      <c r="AC4393" s="72">
        <v>17</v>
      </c>
      <c r="AD4393" s="66">
        <f ca="1">IF(ISERROR(VLOOKUP(Table1[[#This Row],[item]],INDIRECT("'"&amp;Table1[[#This Row],[sheet]]&amp;"'!$A$8:$T$42"),Table1[[#This Row],[r]],FALSE)),"",VLOOKUP(Table1[[#This Row],[item]],INDIRECT("'"&amp;Table1[[#This Row],[sheet]]&amp;"'!$A$8:$T$42"),Table1[[#This Row],[r]],FALSE))</f>
        <v>0</v>
      </c>
      <c r="AE4393" s="72" t="str">
        <f>IF(VLOOKUP(Table1[[#This Row],[sheet]],Prg!$A$7:$J$31,10,FALSE)="","",VLOOKUP(Table1[[#This Row],[sheet]],Prg!$A$7:$J$31,10,FALSE)*1)</f>
        <v/>
      </c>
      <c r="AF4393" s="72">
        <f>VLOOKUP(Table1[[#This Row],[sheet]],Prg!$A$7:$J$31,5,FALSE)</f>
        <v>0</v>
      </c>
      <c r="AG4393" s="72">
        <f>ROW()</f>
        <v>4393</v>
      </c>
    </row>
    <row r="4394" spans="24:33" hidden="1" x14ac:dyDescent="0.3">
      <c r="X4394" s="66">
        <v>25</v>
      </c>
      <c r="Y4394" s="66" t="s">
        <v>493</v>
      </c>
      <c r="Z4394" s="66" t="s">
        <v>17</v>
      </c>
      <c r="AA4394" s="66" t="str">
        <f>IF(OR(VLOOKUP(Table1[[#This Row],[sheet]],Prg!$A$7:$F$31,6,FALSE)=Prg!$O$2,VLOOKUP(Table1[[#This Row],[sheet]],Prg!$A$7:$F$31,6,FALSE)=Prg!$O$3),"Yes","No")</f>
        <v>No</v>
      </c>
      <c r="AB4394" s="66">
        <v>2024</v>
      </c>
      <c r="AC4394" s="72">
        <v>17</v>
      </c>
      <c r="AD4394" s="66">
        <f ca="1">IF(ISERROR(VLOOKUP(Table1[[#This Row],[item]],INDIRECT("'"&amp;Table1[[#This Row],[sheet]]&amp;"'!$A$8:$T$42"),Table1[[#This Row],[r]],FALSE)),"",VLOOKUP(Table1[[#This Row],[item]],INDIRECT("'"&amp;Table1[[#This Row],[sheet]]&amp;"'!$A$8:$T$42"),Table1[[#This Row],[r]],FALSE))</f>
        <v>0</v>
      </c>
      <c r="AE4394" s="72" t="str">
        <f>IF(VLOOKUP(Table1[[#This Row],[sheet]],Prg!$A$7:$J$31,10,FALSE)="","",VLOOKUP(Table1[[#This Row],[sheet]],Prg!$A$7:$J$31,10,FALSE)*1)</f>
        <v/>
      </c>
      <c r="AF4394" s="72">
        <f>VLOOKUP(Table1[[#This Row],[sheet]],Prg!$A$7:$J$31,5,FALSE)</f>
        <v>0</v>
      </c>
      <c r="AG4394" s="72">
        <f>ROW()</f>
        <v>4394</v>
      </c>
    </row>
    <row r="4395" spans="24:33" hidden="1" x14ac:dyDescent="0.3">
      <c r="X4395" s="66">
        <v>25</v>
      </c>
      <c r="Y4395" s="66" t="s">
        <v>494</v>
      </c>
      <c r="Z4395" s="66" t="s">
        <v>465</v>
      </c>
      <c r="AA4395" s="66" t="str">
        <f>IF(OR(VLOOKUP(Table1[[#This Row],[sheet]],Prg!$A$7:$F$31,6,FALSE)=Prg!$O$2,VLOOKUP(Table1[[#This Row],[sheet]],Prg!$A$7:$F$31,6,FALSE)=Prg!$O$3),"Yes","No")</f>
        <v>No</v>
      </c>
      <c r="AB4395" s="66">
        <v>2024</v>
      </c>
      <c r="AC4395" s="72">
        <v>17</v>
      </c>
      <c r="AD4395" s="66">
        <f ca="1">IF(ISERROR(VLOOKUP(Table1[[#This Row],[item]],INDIRECT("'"&amp;Table1[[#This Row],[sheet]]&amp;"'!$A$8:$T$42"),Table1[[#This Row],[r]],FALSE)),"",VLOOKUP(Table1[[#This Row],[item]],INDIRECT("'"&amp;Table1[[#This Row],[sheet]]&amp;"'!$A$8:$T$42"),Table1[[#This Row],[r]],FALSE))</f>
        <v>0</v>
      </c>
      <c r="AE4395" s="72" t="str">
        <f>IF(VLOOKUP(Table1[[#This Row],[sheet]],Prg!$A$7:$J$31,10,FALSE)="","",VLOOKUP(Table1[[#This Row],[sheet]],Prg!$A$7:$J$31,10,FALSE)*1)</f>
        <v/>
      </c>
      <c r="AF4395" s="72">
        <f>VLOOKUP(Table1[[#This Row],[sheet]],Prg!$A$7:$J$31,5,FALSE)</f>
        <v>0</v>
      </c>
      <c r="AG4395" s="72">
        <f>ROW()</f>
        <v>4395</v>
      </c>
    </row>
    <row r="4396" spans="24:33" hidden="1" x14ac:dyDescent="0.3">
      <c r="X4396" s="66">
        <v>25</v>
      </c>
      <c r="Y4396" s="66" t="s">
        <v>495</v>
      </c>
      <c r="Z4396" s="66" t="s">
        <v>18</v>
      </c>
      <c r="AA4396" s="66" t="str">
        <f>IF(OR(VLOOKUP(Table1[[#This Row],[sheet]],Prg!$A$7:$F$31,6,FALSE)=Prg!$O$2,VLOOKUP(Table1[[#This Row],[sheet]],Prg!$A$7:$F$31,6,FALSE)=Prg!$O$3),"Yes","No")</f>
        <v>No</v>
      </c>
      <c r="AB4396" s="66">
        <v>2024</v>
      </c>
      <c r="AC4396" s="72">
        <v>17</v>
      </c>
      <c r="AD4396" s="66">
        <f ca="1">IF(ISERROR(VLOOKUP(Table1[[#This Row],[item]],INDIRECT("'"&amp;Table1[[#This Row],[sheet]]&amp;"'!$A$8:$T$42"),Table1[[#This Row],[r]],FALSE)),"",VLOOKUP(Table1[[#This Row],[item]],INDIRECT("'"&amp;Table1[[#This Row],[sheet]]&amp;"'!$A$8:$T$42"),Table1[[#This Row],[r]],FALSE))</f>
        <v>0</v>
      </c>
      <c r="AE4396" s="72" t="str">
        <f>IF(VLOOKUP(Table1[[#This Row],[sheet]],Prg!$A$7:$J$31,10,FALSE)="","",VLOOKUP(Table1[[#This Row],[sheet]],Prg!$A$7:$J$31,10,FALSE)*1)</f>
        <v/>
      </c>
      <c r="AF4396" s="72">
        <f>VLOOKUP(Table1[[#This Row],[sheet]],Prg!$A$7:$J$31,5,FALSE)</f>
        <v>0</v>
      </c>
      <c r="AG4396" s="72">
        <f>ROW()</f>
        <v>4396</v>
      </c>
    </row>
    <row r="4397" spans="24:33" hidden="1" x14ac:dyDescent="0.3">
      <c r="X4397" s="66">
        <v>25</v>
      </c>
      <c r="Y4397" s="66" t="s">
        <v>496</v>
      </c>
      <c r="Z4397" s="66" t="s">
        <v>19</v>
      </c>
      <c r="AA4397" s="66" t="str">
        <f>IF(OR(VLOOKUP(Table1[[#This Row],[sheet]],Prg!$A$7:$F$31,6,FALSE)=Prg!$O$2,VLOOKUP(Table1[[#This Row],[sheet]],Prg!$A$7:$F$31,6,FALSE)=Prg!$O$3),"Yes","No")</f>
        <v>No</v>
      </c>
      <c r="AB4397" s="66">
        <v>2024</v>
      </c>
      <c r="AC4397" s="72">
        <v>17</v>
      </c>
      <c r="AD4397" s="66">
        <f ca="1">IF(ISERROR(VLOOKUP(Table1[[#This Row],[item]],INDIRECT("'"&amp;Table1[[#This Row],[sheet]]&amp;"'!$A$8:$T$42"),Table1[[#This Row],[r]],FALSE)),"",VLOOKUP(Table1[[#This Row],[item]],INDIRECT("'"&amp;Table1[[#This Row],[sheet]]&amp;"'!$A$8:$T$42"),Table1[[#This Row],[r]],FALSE))</f>
        <v>0</v>
      </c>
      <c r="AE4397" s="72" t="str">
        <f>IF(VLOOKUP(Table1[[#This Row],[sheet]],Prg!$A$7:$J$31,10,FALSE)="","",VLOOKUP(Table1[[#This Row],[sheet]],Prg!$A$7:$J$31,10,FALSE)*1)</f>
        <v/>
      </c>
      <c r="AF4397" s="72">
        <f>VLOOKUP(Table1[[#This Row],[sheet]],Prg!$A$7:$J$31,5,FALSE)</f>
        <v>0</v>
      </c>
      <c r="AG4397" s="72">
        <f>ROW()</f>
        <v>4397</v>
      </c>
    </row>
    <row r="4398" spans="24:33" hidden="1" x14ac:dyDescent="0.3">
      <c r="X4398" s="66">
        <v>25</v>
      </c>
      <c r="Y4398" s="66" t="s">
        <v>497</v>
      </c>
      <c r="Z4398" s="66" t="s">
        <v>20</v>
      </c>
      <c r="AA4398" s="66" t="str">
        <f>IF(OR(VLOOKUP(Table1[[#This Row],[sheet]],Prg!$A$7:$F$31,6,FALSE)=Prg!$O$2,VLOOKUP(Table1[[#This Row],[sheet]],Prg!$A$7:$F$31,6,FALSE)=Prg!$O$3),"Yes","No")</f>
        <v>No</v>
      </c>
      <c r="AB4398" s="66">
        <v>2024</v>
      </c>
      <c r="AC4398" s="72">
        <v>17</v>
      </c>
      <c r="AD4398" s="66">
        <f ca="1">IF(ISERROR(VLOOKUP(Table1[[#This Row],[item]],INDIRECT("'"&amp;Table1[[#This Row],[sheet]]&amp;"'!$A$8:$T$42"),Table1[[#This Row],[r]],FALSE)),"",VLOOKUP(Table1[[#This Row],[item]],INDIRECT("'"&amp;Table1[[#This Row],[sheet]]&amp;"'!$A$8:$T$42"),Table1[[#This Row],[r]],FALSE))</f>
        <v>0</v>
      </c>
      <c r="AE4398" s="72" t="str">
        <f>IF(VLOOKUP(Table1[[#This Row],[sheet]],Prg!$A$7:$J$31,10,FALSE)="","",VLOOKUP(Table1[[#This Row],[sheet]],Prg!$A$7:$J$31,10,FALSE)*1)</f>
        <v/>
      </c>
      <c r="AF4398" s="72">
        <f>VLOOKUP(Table1[[#This Row],[sheet]],Prg!$A$7:$J$31,5,FALSE)</f>
        <v>0</v>
      </c>
      <c r="AG4398" s="72">
        <f>ROW()</f>
        <v>4398</v>
      </c>
    </row>
    <row r="4399" spans="24:33" hidden="1" x14ac:dyDescent="0.3">
      <c r="X4399" s="66">
        <v>25</v>
      </c>
      <c r="Y4399" s="66" t="s">
        <v>498</v>
      </c>
      <c r="Z4399" s="66" t="s">
        <v>466</v>
      </c>
      <c r="AA4399" s="66" t="str">
        <f>IF(OR(VLOOKUP(Table1[[#This Row],[sheet]],Prg!$A$7:$F$31,6,FALSE)=Prg!$O$2,VLOOKUP(Table1[[#This Row],[sheet]],Prg!$A$7:$F$31,6,FALSE)=Prg!$O$3),"Yes","No")</f>
        <v>No</v>
      </c>
      <c r="AB4399" s="66">
        <v>2024</v>
      </c>
      <c r="AC4399" s="72">
        <v>17</v>
      </c>
      <c r="AD4399" s="66">
        <f ca="1">IF(ISERROR(VLOOKUP(Table1[[#This Row],[item]],INDIRECT("'"&amp;Table1[[#This Row],[sheet]]&amp;"'!$A$8:$T$42"),Table1[[#This Row],[r]],FALSE)),"",VLOOKUP(Table1[[#This Row],[item]],INDIRECT("'"&amp;Table1[[#This Row],[sheet]]&amp;"'!$A$8:$T$42"),Table1[[#This Row],[r]],FALSE))</f>
        <v>0</v>
      </c>
      <c r="AE4399" s="72" t="str">
        <f>IF(VLOOKUP(Table1[[#This Row],[sheet]],Prg!$A$7:$J$31,10,FALSE)="","",VLOOKUP(Table1[[#This Row],[sheet]],Prg!$A$7:$J$31,10,FALSE)*1)</f>
        <v/>
      </c>
      <c r="AF4399" s="72">
        <f>VLOOKUP(Table1[[#This Row],[sheet]],Prg!$A$7:$J$31,5,FALSE)</f>
        <v>0</v>
      </c>
      <c r="AG4399" s="72">
        <f>ROW()</f>
        <v>4399</v>
      </c>
    </row>
    <row r="4400" spans="24:33" hidden="1" x14ac:dyDescent="0.3">
      <c r="X4400" s="66">
        <v>25</v>
      </c>
      <c r="Y4400" s="66" t="s">
        <v>499</v>
      </c>
      <c r="Z4400" s="66" t="s">
        <v>21</v>
      </c>
      <c r="AA4400" s="66" t="str">
        <f>IF(OR(VLOOKUP(Table1[[#This Row],[sheet]],Prg!$A$7:$F$31,6,FALSE)=Prg!$O$2,VLOOKUP(Table1[[#This Row],[sheet]],Prg!$A$7:$F$31,6,FALSE)=Prg!$O$3),"Yes","No")</f>
        <v>No</v>
      </c>
      <c r="AB4400" s="66">
        <v>2024</v>
      </c>
      <c r="AC4400" s="72">
        <v>17</v>
      </c>
      <c r="AD4400" s="66">
        <f ca="1">IF(ISERROR(VLOOKUP(Table1[[#This Row],[item]],INDIRECT("'"&amp;Table1[[#This Row],[sheet]]&amp;"'!$A$8:$T$42"),Table1[[#This Row],[r]],FALSE)),"",VLOOKUP(Table1[[#This Row],[item]],INDIRECT("'"&amp;Table1[[#This Row],[sheet]]&amp;"'!$A$8:$T$42"),Table1[[#This Row],[r]],FALSE))</f>
        <v>0</v>
      </c>
      <c r="AE4400" s="72" t="str">
        <f>IF(VLOOKUP(Table1[[#This Row],[sheet]],Prg!$A$7:$J$31,10,FALSE)="","",VLOOKUP(Table1[[#This Row],[sheet]],Prg!$A$7:$J$31,10,FALSE)*1)</f>
        <v/>
      </c>
      <c r="AF4400" s="72">
        <f>VLOOKUP(Table1[[#This Row],[sheet]],Prg!$A$7:$J$31,5,FALSE)</f>
        <v>0</v>
      </c>
      <c r="AG4400" s="72">
        <f>ROW()</f>
        <v>4400</v>
      </c>
    </row>
    <row r="4401" spans="24:33" hidden="1" x14ac:dyDescent="0.3">
      <c r="X4401" s="66">
        <v>25</v>
      </c>
      <c r="Y4401" s="66" t="s">
        <v>500</v>
      </c>
      <c r="Z4401" s="66" t="s">
        <v>22</v>
      </c>
      <c r="AA4401" s="66" t="str">
        <f>IF(OR(VLOOKUP(Table1[[#This Row],[sheet]],Prg!$A$7:$F$31,6,FALSE)=Prg!$O$2,VLOOKUP(Table1[[#This Row],[sheet]],Prg!$A$7:$F$31,6,FALSE)=Prg!$O$3),"Yes","No")</f>
        <v>No</v>
      </c>
      <c r="AB4401" s="66">
        <v>2024</v>
      </c>
      <c r="AC4401" s="72">
        <v>17</v>
      </c>
      <c r="AD4401" s="66">
        <f ca="1">IF(ISERROR(VLOOKUP(Table1[[#This Row],[item]],INDIRECT("'"&amp;Table1[[#This Row],[sheet]]&amp;"'!$A$8:$T$42"),Table1[[#This Row],[r]],FALSE)),"",VLOOKUP(Table1[[#This Row],[item]],INDIRECT("'"&amp;Table1[[#This Row],[sheet]]&amp;"'!$A$8:$T$42"),Table1[[#This Row],[r]],FALSE))</f>
        <v>0</v>
      </c>
      <c r="AE4401" s="72" t="str">
        <f>IF(VLOOKUP(Table1[[#This Row],[sheet]],Prg!$A$7:$J$31,10,FALSE)="","",VLOOKUP(Table1[[#This Row],[sheet]],Prg!$A$7:$J$31,10,FALSE)*1)</f>
        <v/>
      </c>
      <c r="AF4401" s="72">
        <f>VLOOKUP(Table1[[#This Row],[sheet]],Prg!$A$7:$J$31,5,FALSE)</f>
        <v>0</v>
      </c>
      <c r="AG4401" s="72">
        <f>ROW()</f>
        <v>4401</v>
      </c>
    </row>
    <row r="4402" spans="24:33" hidden="1" x14ac:dyDescent="0.3">
      <c r="X4402" s="66">
        <v>25</v>
      </c>
      <c r="Y4402" s="66" t="s">
        <v>501</v>
      </c>
      <c r="Z4402" s="66" t="s">
        <v>23</v>
      </c>
      <c r="AA4402" s="66" t="str">
        <f>IF(OR(VLOOKUP(Table1[[#This Row],[sheet]],Prg!$A$7:$F$31,6,FALSE)=Prg!$O$2,VLOOKUP(Table1[[#This Row],[sheet]],Prg!$A$7:$F$31,6,FALSE)=Prg!$O$3),"Yes","No")</f>
        <v>No</v>
      </c>
      <c r="AB4402" s="66">
        <v>2024</v>
      </c>
      <c r="AC4402" s="72">
        <v>17</v>
      </c>
      <c r="AD4402" s="66">
        <f ca="1">IF(ISERROR(VLOOKUP(Table1[[#This Row],[item]],INDIRECT("'"&amp;Table1[[#This Row],[sheet]]&amp;"'!$A$8:$T$42"),Table1[[#This Row],[r]],FALSE)),"",VLOOKUP(Table1[[#This Row],[item]],INDIRECT("'"&amp;Table1[[#This Row],[sheet]]&amp;"'!$A$8:$T$42"),Table1[[#This Row],[r]],FALSE))</f>
        <v>0</v>
      </c>
      <c r="AE4402" s="72" t="str">
        <f>IF(VLOOKUP(Table1[[#This Row],[sheet]],Prg!$A$7:$J$31,10,FALSE)="","",VLOOKUP(Table1[[#This Row],[sheet]],Prg!$A$7:$J$31,10,FALSE)*1)</f>
        <v/>
      </c>
      <c r="AF4402" s="72">
        <f>VLOOKUP(Table1[[#This Row],[sheet]],Prg!$A$7:$J$31,5,FALSE)</f>
        <v>0</v>
      </c>
      <c r="AG4402" s="72">
        <f>ROW()</f>
        <v>4402</v>
      </c>
    </row>
    <row r="4403" spans="24:33" hidden="1" x14ac:dyDescent="0.3">
      <c r="X4403" s="66">
        <v>25</v>
      </c>
      <c r="Y4403" s="66" t="s">
        <v>502</v>
      </c>
      <c r="Z4403" s="66" t="s">
        <v>467</v>
      </c>
      <c r="AA4403" s="66" t="str">
        <f>IF(OR(VLOOKUP(Table1[[#This Row],[sheet]],Prg!$A$7:$F$31,6,FALSE)=Prg!$O$2,VLOOKUP(Table1[[#This Row],[sheet]],Prg!$A$7:$F$31,6,FALSE)=Prg!$O$3),"Yes","No")</f>
        <v>No</v>
      </c>
      <c r="AB4403" s="66">
        <v>2024</v>
      </c>
      <c r="AC4403" s="72">
        <v>17</v>
      </c>
      <c r="AD4403" s="66">
        <f ca="1">IF(ISERROR(VLOOKUP(Table1[[#This Row],[item]],INDIRECT("'"&amp;Table1[[#This Row],[sheet]]&amp;"'!$A$8:$T$42"),Table1[[#This Row],[r]],FALSE)),"",VLOOKUP(Table1[[#This Row],[item]],INDIRECT("'"&amp;Table1[[#This Row],[sheet]]&amp;"'!$A$8:$T$42"),Table1[[#This Row],[r]],FALSE))</f>
        <v>0</v>
      </c>
      <c r="AE4403" s="72" t="str">
        <f>IF(VLOOKUP(Table1[[#This Row],[sheet]],Prg!$A$7:$J$31,10,FALSE)="","",VLOOKUP(Table1[[#This Row],[sheet]],Prg!$A$7:$J$31,10,FALSE)*1)</f>
        <v/>
      </c>
      <c r="AF4403" s="72">
        <f>VLOOKUP(Table1[[#This Row],[sheet]],Prg!$A$7:$J$31,5,FALSE)</f>
        <v>0</v>
      </c>
      <c r="AG4403" s="72">
        <f>ROW()</f>
        <v>4403</v>
      </c>
    </row>
    <row r="4404" spans="24:33" hidden="1" x14ac:dyDescent="0.3">
      <c r="X4404" s="66">
        <v>25</v>
      </c>
      <c r="Y4404" s="66" t="s">
        <v>473</v>
      </c>
      <c r="Z4404" s="66" t="s">
        <v>1</v>
      </c>
      <c r="AA4404" s="66" t="str">
        <f>IF(OR(VLOOKUP(Table1[[#This Row],[sheet]],Prg!$A$7:$F$31,6,FALSE)=Prg!$O$2,VLOOKUP(Table1[[#This Row],[sheet]],Prg!$A$7:$F$31,6,FALSE)=Prg!$O$3),"Yes","No")</f>
        <v>No</v>
      </c>
      <c r="AB4404" s="66">
        <v>2024</v>
      </c>
      <c r="AC4404" s="72">
        <v>17</v>
      </c>
      <c r="AD4404" s="66">
        <f ca="1">IF(ISERROR(VLOOKUP(Table1[[#This Row],[item]],INDIRECT("'"&amp;Table1[[#This Row],[sheet]]&amp;"'!$A$8:$T$42"),Table1[[#This Row],[r]],FALSE)),"",VLOOKUP(Table1[[#This Row],[item]],INDIRECT("'"&amp;Table1[[#This Row],[sheet]]&amp;"'!$A$8:$T$42"),Table1[[#This Row],[r]],FALSE))</f>
        <v>0</v>
      </c>
      <c r="AE4404" s="72" t="str">
        <f>IF(VLOOKUP(Table1[[#This Row],[sheet]],Prg!$A$7:$J$31,10,FALSE)="","",VLOOKUP(Table1[[#This Row],[sheet]],Prg!$A$7:$J$31,10,FALSE)*1)</f>
        <v/>
      </c>
      <c r="AF4404" s="72">
        <f>VLOOKUP(Table1[[#This Row],[sheet]],Prg!$A$7:$J$31,5,FALSE)</f>
        <v>0</v>
      </c>
      <c r="AG4404" s="72">
        <f>ROW()</f>
        <v>4404</v>
      </c>
    </row>
    <row r="4405" spans="24:33" hidden="1" x14ac:dyDescent="0.3">
      <c r="X4405" s="66">
        <v>25</v>
      </c>
      <c r="Y4405" s="66" t="s">
        <v>474</v>
      </c>
      <c r="Z4405" s="66" t="s">
        <v>24</v>
      </c>
      <c r="AA4405" s="66" t="str">
        <f>IF(OR(VLOOKUP(Table1[[#This Row],[sheet]],Prg!$A$7:$F$31,6,FALSE)=Prg!$O$2,VLOOKUP(Table1[[#This Row],[sheet]],Prg!$A$7:$F$31,6,FALSE)=Prg!$O$3),"Yes","No")</f>
        <v>No</v>
      </c>
      <c r="AB4405" s="66">
        <v>2024</v>
      </c>
      <c r="AC4405" s="72">
        <v>17</v>
      </c>
      <c r="AD4405" s="66">
        <f ca="1">IF(ISERROR(VLOOKUP(Table1[[#This Row],[item]],INDIRECT("'"&amp;Table1[[#This Row],[sheet]]&amp;"'!$A$8:$T$42"),Table1[[#This Row],[r]],FALSE)),"",VLOOKUP(Table1[[#This Row],[item]],INDIRECT("'"&amp;Table1[[#This Row],[sheet]]&amp;"'!$A$8:$T$42"),Table1[[#This Row],[r]],FALSE))</f>
        <v>0</v>
      </c>
      <c r="AE4405" s="72" t="str">
        <f>IF(VLOOKUP(Table1[[#This Row],[sheet]],Prg!$A$7:$J$31,10,FALSE)="","",VLOOKUP(Table1[[#This Row],[sheet]],Prg!$A$7:$J$31,10,FALSE)*1)</f>
        <v/>
      </c>
      <c r="AF4405" s="72">
        <f>VLOOKUP(Table1[[#This Row],[sheet]],Prg!$A$7:$J$31,5,FALSE)</f>
        <v>0</v>
      </c>
      <c r="AG4405" s="72">
        <f>ROW()</f>
        <v>4405</v>
      </c>
    </row>
    <row r="4406" spans="24:33" hidden="1" x14ac:dyDescent="0.3">
      <c r="X4406" s="66">
        <v>25</v>
      </c>
      <c r="Y4406" s="66" t="s">
        <v>477</v>
      </c>
      <c r="Z4406" s="66" t="s">
        <v>25</v>
      </c>
      <c r="AA4406" s="66" t="str">
        <f>IF(OR(VLOOKUP(Table1[[#This Row],[sheet]],Prg!$A$7:$F$31,6,FALSE)=Prg!$O$2,VLOOKUP(Table1[[#This Row],[sheet]],Prg!$A$7:$F$31,6,FALSE)=Prg!$O$3),"Yes","No")</f>
        <v>No</v>
      </c>
      <c r="AB4406" s="66">
        <v>2024</v>
      </c>
      <c r="AC4406" s="72">
        <v>17</v>
      </c>
      <c r="AD4406" s="66">
        <f ca="1">IF(ISERROR(VLOOKUP(Table1[[#This Row],[item]],INDIRECT("'"&amp;Table1[[#This Row],[sheet]]&amp;"'!$A$8:$T$42"),Table1[[#This Row],[r]],FALSE)),"",VLOOKUP(Table1[[#This Row],[item]],INDIRECT("'"&amp;Table1[[#This Row],[sheet]]&amp;"'!$A$8:$T$42"),Table1[[#This Row],[r]],FALSE))</f>
        <v>0</v>
      </c>
      <c r="AE4406" s="72" t="str">
        <f>IF(VLOOKUP(Table1[[#This Row],[sheet]],Prg!$A$7:$J$31,10,FALSE)="","",VLOOKUP(Table1[[#This Row],[sheet]],Prg!$A$7:$J$31,10,FALSE)*1)</f>
        <v/>
      </c>
      <c r="AF4406" s="72">
        <f>VLOOKUP(Table1[[#This Row],[sheet]],Prg!$A$7:$J$31,5,FALSE)</f>
        <v>0</v>
      </c>
      <c r="AG4406" s="72">
        <f>ROW()</f>
        <v>4406</v>
      </c>
    </row>
    <row r="4407" spans="24:33" hidden="1" x14ac:dyDescent="0.3">
      <c r="X4407" s="66">
        <v>25</v>
      </c>
      <c r="Y4407" s="66" t="s">
        <v>478</v>
      </c>
      <c r="Z4407" s="66" t="s">
        <v>26</v>
      </c>
      <c r="AA4407" s="66" t="str">
        <f>IF(OR(VLOOKUP(Table1[[#This Row],[sheet]],Prg!$A$7:$F$31,6,FALSE)=Prg!$O$2,VLOOKUP(Table1[[#This Row],[sheet]],Prg!$A$7:$F$31,6,FALSE)=Prg!$O$3),"Yes","No")</f>
        <v>No</v>
      </c>
      <c r="AB4407" s="66">
        <v>2024</v>
      </c>
      <c r="AC4407" s="72">
        <v>17</v>
      </c>
      <c r="AD4407" s="66">
        <f ca="1">IF(ISERROR(VLOOKUP(Table1[[#This Row],[item]],INDIRECT("'"&amp;Table1[[#This Row],[sheet]]&amp;"'!$A$8:$T$42"),Table1[[#This Row],[r]],FALSE)),"",VLOOKUP(Table1[[#This Row],[item]],INDIRECT("'"&amp;Table1[[#This Row],[sheet]]&amp;"'!$A$8:$T$42"),Table1[[#This Row],[r]],FALSE))</f>
        <v>0</v>
      </c>
      <c r="AE4407" s="72" t="str">
        <f>IF(VLOOKUP(Table1[[#This Row],[sheet]],Prg!$A$7:$J$31,10,FALSE)="","",VLOOKUP(Table1[[#This Row],[sheet]],Prg!$A$7:$J$31,10,FALSE)*1)</f>
        <v/>
      </c>
      <c r="AF4407" s="72">
        <f>VLOOKUP(Table1[[#This Row],[sheet]],Prg!$A$7:$J$31,5,FALSE)</f>
        <v>0</v>
      </c>
      <c r="AG4407" s="72">
        <f>ROW()</f>
        <v>4407</v>
      </c>
    </row>
    <row r="4408" spans="24:33" hidden="1" x14ac:dyDescent="0.3">
      <c r="X4408" s="66">
        <v>25</v>
      </c>
      <c r="Y4408" s="66" t="s">
        <v>479</v>
      </c>
      <c r="Z4408" s="66" t="s">
        <v>27</v>
      </c>
      <c r="AA4408" s="66" t="str">
        <f>IF(OR(VLOOKUP(Table1[[#This Row],[sheet]],Prg!$A$7:$F$31,6,FALSE)=Prg!$O$2,VLOOKUP(Table1[[#This Row],[sheet]],Prg!$A$7:$F$31,6,FALSE)=Prg!$O$3),"Yes","No")</f>
        <v>No</v>
      </c>
      <c r="AB4408" s="66">
        <v>2024</v>
      </c>
      <c r="AC4408" s="72">
        <v>17</v>
      </c>
      <c r="AD4408" s="66">
        <f ca="1">IF(ISERROR(VLOOKUP(Table1[[#This Row],[item]],INDIRECT("'"&amp;Table1[[#This Row],[sheet]]&amp;"'!$A$8:$T$42"),Table1[[#This Row],[r]],FALSE)),"",VLOOKUP(Table1[[#This Row],[item]],INDIRECT("'"&amp;Table1[[#This Row],[sheet]]&amp;"'!$A$8:$T$42"),Table1[[#This Row],[r]],FALSE))</f>
        <v>0</v>
      </c>
      <c r="AE4408" s="72" t="str">
        <f>IF(VLOOKUP(Table1[[#This Row],[sheet]],Prg!$A$7:$J$31,10,FALSE)="","",VLOOKUP(Table1[[#This Row],[sheet]],Prg!$A$7:$J$31,10,FALSE)*1)</f>
        <v/>
      </c>
      <c r="AF4408" s="72">
        <f>VLOOKUP(Table1[[#This Row],[sheet]],Prg!$A$7:$J$31,5,FALSE)</f>
        <v>0</v>
      </c>
      <c r="AG4408" s="72">
        <f>ROW()</f>
        <v>4408</v>
      </c>
    </row>
    <row r="4409" spans="24:33" hidden="1" x14ac:dyDescent="0.3">
      <c r="X4409" s="66">
        <v>25</v>
      </c>
      <c r="Y4409" s="66" t="s">
        <v>475</v>
      </c>
      <c r="Z4409" s="66" t="s">
        <v>28</v>
      </c>
      <c r="AA4409" s="66" t="str">
        <f>IF(OR(VLOOKUP(Table1[[#This Row],[sheet]],Prg!$A$7:$F$31,6,FALSE)=Prg!$O$2,VLOOKUP(Table1[[#This Row],[sheet]],Prg!$A$7:$F$31,6,FALSE)=Prg!$O$3),"Yes","No")</f>
        <v>No</v>
      </c>
      <c r="AB4409" s="66">
        <v>2024</v>
      </c>
      <c r="AC4409" s="72">
        <v>17</v>
      </c>
      <c r="AD4409" s="66">
        <f ca="1">IF(ISERROR(VLOOKUP(Table1[[#This Row],[item]],INDIRECT("'"&amp;Table1[[#This Row],[sheet]]&amp;"'!$A$8:$T$42"),Table1[[#This Row],[r]],FALSE)),"",VLOOKUP(Table1[[#This Row],[item]],INDIRECT("'"&amp;Table1[[#This Row],[sheet]]&amp;"'!$A$8:$T$42"),Table1[[#This Row],[r]],FALSE))</f>
        <v>0</v>
      </c>
      <c r="AE4409" s="72" t="str">
        <f>IF(VLOOKUP(Table1[[#This Row],[sheet]],Prg!$A$7:$J$31,10,FALSE)="","",VLOOKUP(Table1[[#This Row],[sheet]],Prg!$A$7:$J$31,10,FALSE)*1)</f>
        <v/>
      </c>
      <c r="AF4409" s="72">
        <f>VLOOKUP(Table1[[#This Row],[sheet]],Prg!$A$7:$J$31,5,FALSE)</f>
        <v>0</v>
      </c>
      <c r="AG4409" s="72">
        <f>ROW()</f>
        <v>4409</v>
      </c>
    </row>
    <row r="4410" spans="24:33" hidden="1" x14ac:dyDescent="0.3">
      <c r="X4410" s="66">
        <v>25</v>
      </c>
      <c r="Y4410" s="66" t="s">
        <v>480</v>
      </c>
      <c r="Z4410" s="66" t="s">
        <v>29</v>
      </c>
      <c r="AA4410" s="66" t="str">
        <f>IF(OR(VLOOKUP(Table1[[#This Row],[sheet]],Prg!$A$7:$F$31,6,FALSE)=Prg!$O$2,VLOOKUP(Table1[[#This Row],[sheet]],Prg!$A$7:$F$31,6,FALSE)=Prg!$O$3),"Yes","No")</f>
        <v>No</v>
      </c>
      <c r="AB4410" s="66">
        <v>2024</v>
      </c>
      <c r="AC4410" s="72">
        <v>17</v>
      </c>
      <c r="AD4410" s="66">
        <f ca="1">IF(ISERROR(VLOOKUP(Table1[[#This Row],[item]],INDIRECT("'"&amp;Table1[[#This Row],[sheet]]&amp;"'!$A$8:$T$42"),Table1[[#This Row],[r]],FALSE)),"",VLOOKUP(Table1[[#This Row],[item]],INDIRECT("'"&amp;Table1[[#This Row],[sheet]]&amp;"'!$A$8:$T$42"),Table1[[#This Row],[r]],FALSE))</f>
        <v>0</v>
      </c>
      <c r="AE4410" s="72" t="str">
        <f>IF(VLOOKUP(Table1[[#This Row],[sheet]],Prg!$A$7:$J$31,10,FALSE)="","",VLOOKUP(Table1[[#This Row],[sheet]],Prg!$A$7:$J$31,10,FALSE)*1)</f>
        <v/>
      </c>
      <c r="AF4410" s="72">
        <f>VLOOKUP(Table1[[#This Row],[sheet]],Prg!$A$7:$J$31,5,FALSE)</f>
        <v>0</v>
      </c>
      <c r="AG4410" s="72">
        <f>ROW()</f>
        <v>4410</v>
      </c>
    </row>
    <row r="4411" spans="24:33" hidden="1" x14ac:dyDescent="0.3">
      <c r="X4411" s="66">
        <v>25</v>
      </c>
      <c r="Y4411" s="66" t="s">
        <v>481</v>
      </c>
      <c r="Z4411" s="66" t="s">
        <v>30</v>
      </c>
      <c r="AA4411" s="66" t="str">
        <f>IF(OR(VLOOKUP(Table1[[#This Row],[sheet]],Prg!$A$7:$F$31,6,FALSE)=Prg!$O$2,VLOOKUP(Table1[[#This Row],[sheet]],Prg!$A$7:$F$31,6,FALSE)=Prg!$O$3),"Yes","No")</f>
        <v>No</v>
      </c>
      <c r="AB4411" s="66">
        <v>2024</v>
      </c>
      <c r="AC4411" s="72">
        <v>17</v>
      </c>
      <c r="AD4411" s="66">
        <f ca="1">IF(ISERROR(VLOOKUP(Table1[[#This Row],[item]],INDIRECT("'"&amp;Table1[[#This Row],[sheet]]&amp;"'!$A$8:$T$42"),Table1[[#This Row],[r]],FALSE)),"",VLOOKUP(Table1[[#This Row],[item]],INDIRECT("'"&amp;Table1[[#This Row],[sheet]]&amp;"'!$A$8:$T$42"),Table1[[#This Row],[r]],FALSE))</f>
        <v>0</v>
      </c>
      <c r="AE4411" s="72" t="str">
        <f>IF(VLOOKUP(Table1[[#This Row],[sheet]],Prg!$A$7:$J$31,10,FALSE)="","",VLOOKUP(Table1[[#This Row],[sheet]],Prg!$A$7:$J$31,10,FALSE)*1)</f>
        <v/>
      </c>
      <c r="AF4411" s="72">
        <f>VLOOKUP(Table1[[#This Row],[sheet]],Prg!$A$7:$J$31,5,FALSE)</f>
        <v>0</v>
      </c>
      <c r="AG4411" s="72">
        <f>ROW()</f>
        <v>4411</v>
      </c>
    </row>
    <row r="4412" spans="24:33" hidden="1" x14ac:dyDescent="0.3">
      <c r="X4412" s="66">
        <v>25</v>
      </c>
      <c r="Y4412" s="66" t="s">
        <v>482</v>
      </c>
      <c r="Z4412" s="66" t="s">
        <v>27</v>
      </c>
      <c r="AA4412" s="66" t="str">
        <f>IF(OR(VLOOKUP(Table1[[#This Row],[sheet]],Prg!$A$7:$F$31,6,FALSE)=Prg!$O$2,VLOOKUP(Table1[[#This Row],[sheet]],Prg!$A$7:$F$31,6,FALSE)=Prg!$O$3),"Yes","No")</f>
        <v>No</v>
      </c>
      <c r="AB4412" s="66">
        <v>2024</v>
      </c>
      <c r="AC4412" s="72">
        <v>17</v>
      </c>
      <c r="AD4412" s="66">
        <f ca="1">IF(ISERROR(VLOOKUP(Table1[[#This Row],[item]],INDIRECT("'"&amp;Table1[[#This Row],[sheet]]&amp;"'!$A$8:$T$42"),Table1[[#This Row],[r]],FALSE)),"",VLOOKUP(Table1[[#This Row],[item]],INDIRECT("'"&amp;Table1[[#This Row],[sheet]]&amp;"'!$A$8:$T$42"),Table1[[#This Row],[r]],FALSE))</f>
        <v>0</v>
      </c>
      <c r="AE4412" s="72" t="str">
        <f>IF(VLOOKUP(Table1[[#This Row],[sheet]],Prg!$A$7:$J$31,10,FALSE)="","",VLOOKUP(Table1[[#This Row],[sheet]],Prg!$A$7:$J$31,10,FALSE)*1)</f>
        <v/>
      </c>
      <c r="AF4412" s="72">
        <f>VLOOKUP(Table1[[#This Row],[sheet]],Prg!$A$7:$J$31,5,FALSE)</f>
        <v>0</v>
      </c>
      <c r="AG4412" s="72">
        <f>ROW()</f>
        <v>4412</v>
      </c>
    </row>
    <row r="4413" spans="24:33" hidden="1" x14ac:dyDescent="0.3">
      <c r="X4413" s="66">
        <v>25</v>
      </c>
      <c r="Y4413" s="66" t="s">
        <v>476</v>
      </c>
      <c r="Z4413" s="66" t="s">
        <v>469</v>
      </c>
      <c r="AA4413" s="66" t="str">
        <f>IF(OR(VLOOKUP(Table1[[#This Row],[sheet]],Prg!$A$7:$F$31,6,FALSE)=Prg!$O$2,VLOOKUP(Table1[[#This Row],[sheet]],Prg!$A$7:$F$31,6,FALSE)=Prg!$O$3),"Yes","No")</f>
        <v>No</v>
      </c>
      <c r="AB4413" s="66">
        <v>2024</v>
      </c>
      <c r="AC4413" s="72">
        <v>17</v>
      </c>
      <c r="AD4413" s="66">
        <f ca="1">IF(ISERROR(VLOOKUP(Table1[[#This Row],[item]],INDIRECT("'"&amp;Table1[[#This Row],[sheet]]&amp;"'!$A$8:$T$42"),Table1[[#This Row],[r]],FALSE)),"",VLOOKUP(Table1[[#This Row],[item]],INDIRECT("'"&amp;Table1[[#This Row],[sheet]]&amp;"'!$A$8:$T$42"),Table1[[#This Row],[r]],FALSE))</f>
        <v>0</v>
      </c>
      <c r="AE4413" s="72" t="str">
        <f>IF(VLOOKUP(Table1[[#This Row],[sheet]],Prg!$A$7:$J$31,10,FALSE)="","",VLOOKUP(Table1[[#This Row],[sheet]],Prg!$A$7:$J$31,10,FALSE)*1)</f>
        <v/>
      </c>
      <c r="AF4413" s="72">
        <f>VLOOKUP(Table1[[#This Row],[sheet]],Prg!$A$7:$J$31,5,FALSE)</f>
        <v>0</v>
      </c>
      <c r="AG4413" s="72">
        <f>ROW()</f>
        <v>4413</v>
      </c>
    </row>
    <row r="4414" spans="24:33" hidden="1" x14ac:dyDescent="0.3">
      <c r="X4414" s="66">
        <v>25</v>
      </c>
      <c r="Y4414" s="66" t="s">
        <v>483</v>
      </c>
      <c r="Z4414" s="66" t="s">
        <v>470</v>
      </c>
      <c r="AA4414" s="66" t="str">
        <f>IF(OR(VLOOKUP(Table1[[#This Row],[sheet]],Prg!$A$7:$F$31,6,FALSE)=Prg!$O$2,VLOOKUP(Table1[[#This Row],[sheet]],Prg!$A$7:$F$31,6,FALSE)=Prg!$O$3),"Yes","No")</f>
        <v>No</v>
      </c>
      <c r="AB4414" s="66">
        <v>2024</v>
      </c>
      <c r="AC4414" s="72">
        <v>17</v>
      </c>
      <c r="AD4414" s="66">
        <f ca="1">IF(ISERROR(VLOOKUP(Table1[[#This Row],[item]],INDIRECT("'"&amp;Table1[[#This Row],[sheet]]&amp;"'!$A$8:$T$42"),Table1[[#This Row],[r]],FALSE)),"",VLOOKUP(Table1[[#This Row],[item]],INDIRECT("'"&amp;Table1[[#This Row],[sheet]]&amp;"'!$A$8:$T$42"),Table1[[#This Row],[r]],FALSE))</f>
        <v>0</v>
      </c>
      <c r="AE4414" s="72" t="str">
        <f>IF(VLOOKUP(Table1[[#This Row],[sheet]],Prg!$A$7:$J$31,10,FALSE)="","",VLOOKUP(Table1[[#This Row],[sheet]],Prg!$A$7:$J$31,10,FALSE)*1)</f>
        <v/>
      </c>
      <c r="AF4414" s="72">
        <f>VLOOKUP(Table1[[#This Row],[sheet]],Prg!$A$7:$J$31,5,FALSE)</f>
        <v>0</v>
      </c>
      <c r="AG4414" s="72">
        <f>ROW()</f>
        <v>4414</v>
      </c>
    </row>
    <row r="4415" spans="24:33" hidden="1" x14ac:dyDescent="0.3">
      <c r="X4415" s="66">
        <v>25</v>
      </c>
      <c r="Y4415" s="66" t="s">
        <v>484</v>
      </c>
      <c r="Z4415" s="66" t="s">
        <v>471</v>
      </c>
      <c r="AA4415" s="66" t="str">
        <f>IF(OR(VLOOKUP(Table1[[#This Row],[sheet]],Prg!$A$7:$F$31,6,FALSE)=Prg!$O$2,VLOOKUP(Table1[[#This Row],[sheet]],Prg!$A$7:$F$31,6,FALSE)=Prg!$O$3),"Yes","No")</f>
        <v>No</v>
      </c>
      <c r="AB4415" s="66">
        <v>2024</v>
      </c>
      <c r="AC4415" s="72">
        <v>17</v>
      </c>
      <c r="AD4415" s="66">
        <f ca="1">IF(ISERROR(VLOOKUP(Table1[[#This Row],[item]],INDIRECT("'"&amp;Table1[[#This Row],[sheet]]&amp;"'!$A$8:$T$42"),Table1[[#This Row],[r]],FALSE)),"",VLOOKUP(Table1[[#This Row],[item]],INDIRECT("'"&amp;Table1[[#This Row],[sheet]]&amp;"'!$A$8:$T$42"),Table1[[#This Row],[r]],FALSE))</f>
        <v>0</v>
      </c>
      <c r="AE4415" s="72" t="str">
        <f>IF(VLOOKUP(Table1[[#This Row],[sheet]],Prg!$A$7:$J$31,10,FALSE)="","",VLOOKUP(Table1[[#This Row],[sheet]],Prg!$A$7:$J$31,10,FALSE)*1)</f>
        <v/>
      </c>
      <c r="AF4415" s="72">
        <f>VLOOKUP(Table1[[#This Row],[sheet]],Prg!$A$7:$J$31,5,FALSE)</f>
        <v>0</v>
      </c>
      <c r="AG4415" s="72">
        <f>ROW()</f>
        <v>4415</v>
      </c>
    </row>
    <row r="4416" spans="24:33" hidden="1" x14ac:dyDescent="0.3">
      <c r="X4416" s="66">
        <v>25</v>
      </c>
      <c r="Y4416" s="66" t="s">
        <v>485</v>
      </c>
      <c r="Z4416" s="66" t="s">
        <v>472</v>
      </c>
      <c r="AA4416" s="66" t="str">
        <f>IF(OR(VLOOKUP(Table1[[#This Row],[sheet]],Prg!$A$7:$F$31,6,FALSE)=Prg!$O$2,VLOOKUP(Table1[[#This Row],[sheet]],Prg!$A$7:$F$31,6,FALSE)=Prg!$O$3),"Yes","No")</f>
        <v>No</v>
      </c>
      <c r="AB4416" s="66">
        <v>2024</v>
      </c>
      <c r="AC4416" s="72">
        <v>17</v>
      </c>
      <c r="AD4416" s="66">
        <f ca="1">IF(ISERROR(VLOOKUP(Table1[[#This Row],[item]],INDIRECT("'"&amp;Table1[[#This Row],[sheet]]&amp;"'!$A$8:$T$42"),Table1[[#This Row],[r]],FALSE)),"",VLOOKUP(Table1[[#This Row],[item]],INDIRECT("'"&amp;Table1[[#This Row],[sheet]]&amp;"'!$A$8:$T$42"),Table1[[#This Row],[r]],FALSE))</f>
        <v>0</v>
      </c>
      <c r="AE4416" s="72" t="str">
        <f>IF(VLOOKUP(Table1[[#This Row],[sheet]],Prg!$A$7:$J$31,10,FALSE)="","",VLOOKUP(Table1[[#This Row],[sheet]],Prg!$A$7:$J$31,10,FALSE)*1)</f>
        <v/>
      </c>
      <c r="AF4416" s="72">
        <f>VLOOKUP(Table1[[#This Row],[sheet]],Prg!$A$7:$J$31,5,FALSE)</f>
        <v>0</v>
      </c>
      <c r="AG4416" s="72">
        <f>ROW()</f>
        <v>4416</v>
      </c>
    </row>
    <row r="4417" spans="24:33" hidden="1" x14ac:dyDescent="0.3">
      <c r="X4417" s="66">
        <v>25</v>
      </c>
      <c r="Y4417" s="66" t="s">
        <v>486</v>
      </c>
      <c r="Z4417" s="66" t="s">
        <v>31</v>
      </c>
      <c r="AA4417" s="66" t="str">
        <f>IF(OR(VLOOKUP(Table1[[#This Row],[sheet]],Prg!$A$7:$F$31,6,FALSE)=Prg!$O$2,VLOOKUP(Table1[[#This Row],[sheet]],Prg!$A$7:$F$31,6,FALSE)=Prg!$O$3),"Yes","No")</f>
        <v>No</v>
      </c>
      <c r="AB4417" s="66">
        <v>2024</v>
      </c>
      <c r="AC4417" s="72">
        <v>17</v>
      </c>
      <c r="AD4417" s="66">
        <f ca="1">IF(ISERROR(VLOOKUP(Table1[[#This Row],[item]],INDIRECT("'"&amp;Table1[[#This Row],[sheet]]&amp;"'!$A$8:$T$42"),Table1[[#This Row],[r]],FALSE)),"",VLOOKUP(Table1[[#This Row],[item]],INDIRECT("'"&amp;Table1[[#This Row],[sheet]]&amp;"'!$A$8:$T$42"),Table1[[#This Row],[r]],FALSE))</f>
        <v>0</v>
      </c>
      <c r="AE4417" s="72" t="str">
        <f>IF(VLOOKUP(Table1[[#This Row],[sheet]],Prg!$A$7:$J$31,10,FALSE)="","",VLOOKUP(Table1[[#This Row],[sheet]],Prg!$A$7:$J$31,10,FALSE)*1)</f>
        <v/>
      </c>
      <c r="AF4417" s="72">
        <f>VLOOKUP(Table1[[#This Row],[sheet]],Prg!$A$7:$J$31,5,FALSE)</f>
        <v>0</v>
      </c>
      <c r="AG4417" s="72">
        <f>ROW()</f>
        <v>4417</v>
      </c>
    </row>
    <row r="4418" spans="24:33" hidden="1" x14ac:dyDescent="0.3">
      <c r="X4418" s="66">
        <v>25</v>
      </c>
      <c r="Y4418" s="70" t="s">
        <v>487</v>
      </c>
      <c r="Z4418" s="70" t="s">
        <v>12</v>
      </c>
      <c r="AA4418" s="70" t="str">
        <f>IF(OR(VLOOKUP(Table1[[#This Row],[sheet]],Prg!$A$7:$F$31,6,FALSE)=Prg!$O$2,VLOOKUP(Table1[[#This Row],[sheet]],Prg!$A$7:$F$31,6,FALSE)=Prg!$O$3),"Yes","No")</f>
        <v>No</v>
      </c>
      <c r="AB4418" s="70">
        <v>2025</v>
      </c>
      <c r="AC4418" s="72">
        <v>18</v>
      </c>
      <c r="AD4418" s="66">
        <f ca="1">IF(ISERROR(VLOOKUP(Table1[[#This Row],[item]],INDIRECT("'"&amp;Table1[[#This Row],[sheet]]&amp;"'!$A$8:$T$42"),Table1[[#This Row],[r]],FALSE)),"",VLOOKUP(Table1[[#This Row],[item]],INDIRECT("'"&amp;Table1[[#This Row],[sheet]]&amp;"'!$A$8:$T$42"),Table1[[#This Row],[r]],FALSE))</f>
        <v>0</v>
      </c>
      <c r="AE4418" s="72" t="str">
        <f>IF(VLOOKUP(Table1[[#This Row],[sheet]],Prg!$A$7:$J$31,10,FALSE)="","",VLOOKUP(Table1[[#This Row],[sheet]],Prg!$A$7:$J$31,10,FALSE)*1)</f>
        <v/>
      </c>
      <c r="AF4418" s="72">
        <f>VLOOKUP(Table1[[#This Row],[sheet]],Prg!$A$7:$J$31,5,FALSE)</f>
        <v>0</v>
      </c>
      <c r="AG4418" s="72">
        <f>ROW()</f>
        <v>4418</v>
      </c>
    </row>
    <row r="4419" spans="24:33" hidden="1" x14ac:dyDescent="0.3">
      <c r="X4419" s="66">
        <v>25</v>
      </c>
      <c r="Y4419" s="66" t="s">
        <v>488</v>
      </c>
      <c r="Z4419" s="66" t="s">
        <v>13</v>
      </c>
      <c r="AA4419" s="66" t="str">
        <f>IF(OR(VLOOKUP(Table1[[#This Row],[sheet]],Prg!$A$7:$F$31,6,FALSE)=Prg!$O$2,VLOOKUP(Table1[[#This Row],[sheet]],Prg!$A$7:$F$31,6,FALSE)=Prg!$O$3),"Yes","No")</f>
        <v>No</v>
      </c>
      <c r="AB4419" s="66">
        <v>2025</v>
      </c>
      <c r="AC4419" s="72">
        <v>18</v>
      </c>
      <c r="AD4419" s="66">
        <f ca="1">IF(ISERROR(VLOOKUP(Table1[[#This Row],[item]],INDIRECT("'"&amp;Table1[[#This Row],[sheet]]&amp;"'!$A$8:$T$42"),Table1[[#This Row],[r]],FALSE)),"",VLOOKUP(Table1[[#This Row],[item]],INDIRECT("'"&amp;Table1[[#This Row],[sheet]]&amp;"'!$A$8:$T$42"),Table1[[#This Row],[r]],FALSE))</f>
        <v>0</v>
      </c>
      <c r="AE4419" s="72" t="str">
        <f>IF(VLOOKUP(Table1[[#This Row],[sheet]],Prg!$A$7:$J$31,10,FALSE)="","",VLOOKUP(Table1[[#This Row],[sheet]],Prg!$A$7:$J$31,10,FALSE)*1)</f>
        <v/>
      </c>
      <c r="AF4419" s="72">
        <f>VLOOKUP(Table1[[#This Row],[sheet]],Prg!$A$7:$J$31,5,FALSE)</f>
        <v>0</v>
      </c>
      <c r="AG4419" s="72">
        <f>ROW()</f>
        <v>4419</v>
      </c>
    </row>
    <row r="4420" spans="24:33" hidden="1" x14ac:dyDescent="0.3">
      <c r="X4420" s="66">
        <v>25</v>
      </c>
      <c r="Y4420" s="66" t="s">
        <v>489</v>
      </c>
      <c r="Z4420" s="66" t="s">
        <v>14</v>
      </c>
      <c r="AA4420" s="66" t="str">
        <f>IF(OR(VLOOKUP(Table1[[#This Row],[sheet]],Prg!$A$7:$F$31,6,FALSE)=Prg!$O$2,VLOOKUP(Table1[[#This Row],[sheet]],Prg!$A$7:$F$31,6,FALSE)=Prg!$O$3),"Yes","No")</f>
        <v>No</v>
      </c>
      <c r="AB4420" s="66">
        <v>2025</v>
      </c>
      <c r="AC4420" s="72">
        <v>18</v>
      </c>
      <c r="AD4420" s="66">
        <f ca="1">IF(ISERROR(VLOOKUP(Table1[[#This Row],[item]],INDIRECT("'"&amp;Table1[[#This Row],[sheet]]&amp;"'!$A$8:$T$42"),Table1[[#This Row],[r]],FALSE)),"",VLOOKUP(Table1[[#This Row],[item]],INDIRECT("'"&amp;Table1[[#This Row],[sheet]]&amp;"'!$A$8:$T$42"),Table1[[#This Row],[r]],FALSE))</f>
        <v>0</v>
      </c>
      <c r="AE4420" s="72" t="str">
        <f>IF(VLOOKUP(Table1[[#This Row],[sheet]],Prg!$A$7:$J$31,10,FALSE)="","",VLOOKUP(Table1[[#This Row],[sheet]],Prg!$A$7:$J$31,10,FALSE)*1)</f>
        <v/>
      </c>
      <c r="AF4420" s="72">
        <f>VLOOKUP(Table1[[#This Row],[sheet]],Prg!$A$7:$J$31,5,FALSE)</f>
        <v>0</v>
      </c>
      <c r="AG4420" s="72">
        <f>ROW()</f>
        <v>4420</v>
      </c>
    </row>
    <row r="4421" spans="24:33" hidden="1" x14ac:dyDescent="0.3">
      <c r="X4421" s="66">
        <v>25</v>
      </c>
      <c r="Y4421" s="66" t="s">
        <v>490</v>
      </c>
      <c r="Z4421" s="66" t="s">
        <v>464</v>
      </c>
      <c r="AA4421" s="66" t="str">
        <f>IF(OR(VLOOKUP(Table1[[#This Row],[sheet]],Prg!$A$7:$F$31,6,FALSE)=Prg!$O$2,VLOOKUP(Table1[[#This Row],[sheet]],Prg!$A$7:$F$31,6,FALSE)=Prg!$O$3),"Yes","No")</f>
        <v>No</v>
      </c>
      <c r="AB4421" s="66">
        <v>2025</v>
      </c>
      <c r="AC4421" s="72">
        <v>18</v>
      </c>
      <c r="AD4421" s="66">
        <f ca="1">IF(ISERROR(VLOOKUP(Table1[[#This Row],[item]],INDIRECT("'"&amp;Table1[[#This Row],[sheet]]&amp;"'!$A$8:$T$42"),Table1[[#This Row],[r]],FALSE)),"",VLOOKUP(Table1[[#This Row],[item]],INDIRECT("'"&amp;Table1[[#This Row],[sheet]]&amp;"'!$A$8:$T$42"),Table1[[#This Row],[r]],FALSE))</f>
        <v>0</v>
      </c>
      <c r="AE4421" s="72" t="str">
        <f>IF(VLOOKUP(Table1[[#This Row],[sheet]],Prg!$A$7:$J$31,10,FALSE)="","",VLOOKUP(Table1[[#This Row],[sheet]],Prg!$A$7:$J$31,10,FALSE)*1)</f>
        <v/>
      </c>
      <c r="AF4421" s="72">
        <f>VLOOKUP(Table1[[#This Row],[sheet]],Prg!$A$7:$J$31,5,FALSE)</f>
        <v>0</v>
      </c>
      <c r="AG4421" s="72">
        <f>ROW()</f>
        <v>4421</v>
      </c>
    </row>
    <row r="4422" spans="24:33" hidden="1" x14ac:dyDescent="0.3">
      <c r="X4422" s="66">
        <v>25</v>
      </c>
      <c r="Y4422" s="66" t="s">
        <v>491</v>
      </c>
      <c r="Z4422" s="66" t="s">
        <v>15</v>
      </c>
      <c r="AA4422" s="66" t="str">
        <f>IF(OR(VLOOKUP(Table1[[#This Row],[sheet]],Prg!$A$7:$F$31,6,FALSE)=Prg!$O$2,VLOOKUP(Table1[[#This Row],[sheet]],Prg!$A$7:$F$31,6,FALSE)=Prg!$O$3),"Yes","No")</f>
        <v>No</v>
      </c>
      <c r="AB4422" s="66">
        <v>2025</v>
      </c>
      <c r="AC4422" s="72">
        <v>18</v>
      </c>
      <c r="AD4422" s="66">
        <f ca="1">IF(ISERROR(VLOOKUP(Table1[[#This Row],[item]],INDIRECT("'"&amp;Table1[[#This Row],[sheet]]&amp;"'!$A$8:$T$42"),Table1[[#This Row],[r]],FALSE)),"",VLOOKUP(Table1[[#This Row],[item]],INDIRECT("'"&amp;Table1[[#This Row],[sheet]]&amp;"'!$A$8:$T$42"),Table1[[#This Row],[r]],FALSE))</f>
        <v>0</v>
      </c>
      <c r="AE4422" s="72" t="str">
        <f>IF(VLOOKUP(Table1[[#This Row],[sheet]],Prg!$A$7:$J$31,10,FALSE)="","",VLOOKUP(Table1[[#This Row],[sheet]],Prg!$A$7:$J$31,10,FALSE)*1)</f>
        <v/>
      </c>
      <c r="AF4422" s="72">
        <f>VLOOKUP(Table1[[#This Row],[sheet]],Prg!$A$7:$J$31,5,FALSE)</f>
        <v>0</v>
      </c>
      <c r="AG4422" s="72">
        <f>ROW()</f>
        <v>4422</v>
      </c>
    </row>
    <row r="4423" spans="24:33" hidden="1" x14ac:dyDescent="0.3">
      <c r="X4423" s="66">
        <v>25</v>
      </c>
      <c r="Y4423" s="66" t="s">
        <v>492</v>
      </c>
      <c r="Z4423" s="66" t="s">
        <v>16</v>
      </c>
      <c r="AA4423" s="66" t="str">
        <f>IF(OR(VLOOKUP(Table1[[#This Row],[sheet]],Prg!$A$7:$F$31,6,FALSE)=Prg!$O$2,VLOOKUP(Table1[[#This Row],[sheet]],Prg!$A$7:$F$31,6,FALSE)=Prg!$O$3),"Yes","No")</f>
        <v>No</v>
      </c>
      <c r="AB4423" s="66">
        <v>2025</v>
      </c>
      <c r="AC4423" s="72">
        <v>18</v>
      </c>
      <c r="AD4423" s="66">
        <f ca="1">IF(ISERROR(VLOOKUP(Table1[[#This Row],[item]],INDIRECT("'"&amp;Table1[[#This Row],[sheet]]&amp;"'!$A$8:$T$42"),Table1[[#This Row],[r]],FALSE)),"",VLOOKUP(Table1[[#This Row],[item]],INDIRECT("'"&amp;Table1[[#This Row],[sheet]]&amp;"'!$A$8:$T$42"),Table1[[#This Row],[r]],FALSE))</f>
        <v>0</v>
      </c>
      <c r="AE4423" s="72" t="str">
        <f>IF(VLOOKUP(Table1[[#This Row],[sheet]],Prg!$A$7:$J$31,10,FALSE)="","",VLOOKUP(Table1[[#This Row],[sheet]],Prg!$A$7:$J$31,10,FALSE)*1)</f>
        <v/>
      </c>
      <c r="AF4423" s="72">
        <f>VLOOKUP(Table1[[#This Row],[sheet]],Prg!$A$7:$J$31,5,FALSE)</f>
        <v>0</v>
      </c>
      <c r="AG4423" s="72">
        <f>ROW()</f>
        <v>4423</v>
      </c>
    </row>
    <row r="4424" spans="24:33" hidden="1" x14ac:dyDescent="0.3">
      <c r="X4424" s="66">
        <v>25</v>
      </c>
      <c r="Y4424" s="66" t="s">
        <v>493</v>
      </c>
      <c r="Z4424" s="66" t="s">
        <v>17</v>
      </c>
      <c r="AA4424" s="66" t="str">
        <f>IF(OR(VLOOKUP(Table1[[#This Row],[sheet]],Prg!$A$7:$F$31,6,FALSE)=Prg!$O$2,VLOOKUP(Table1[[#This Row],[sheet]],Prg!$A$7:$F$31,6,FALSE)=Prg!$O$3),"Yes","No")</f>
        <v>No</v>
      </c>
      <c r="AB4424" s="66">
        <v>2025</v>
      </c>
      <c r="AC4424" s="72">
        <v>18</v>
      </c>
      <c r="AD4424" s="66">
        <f ca="1">IF(ISERROR(VLOOKUP(Table1[[#This Row],[item]],INDIRECT("'"&amp;Table1[[#This Row],[sheet]]&amp;"'!$A$8:$T$42"),Table1[[#This Row],[r]],FALSE)),"",VLOOKUP(Table1[[#This Row],[item]],INDIRECT("'"&amp;Table1[[#This Row],[sheet]]&amp;"'!$A$8:$T$42"),Table1[[#This Row],[r]],FALSE))</f>
        <v>0</v>
      </c>
      <c r="AE4424" s="72" t="str">
        <f>IF(VLOOKUP(Table1[[#This Row],[sheet]],Prg!$A$7:$J$31,10,FALSE)="","",VLOOKUP(Table1[[#This Row],[sheet]],Prg!$A$7:$J$31,10,FALSE)*1)</f>
        <v/>
      </c>
      <c r="AF4424" s="72">
        <f>VLOOKUP(Table1[[#This Row],[sheet]],Prg!$A$7:$J$31,5,FALSE)</f>
        <v>0</v>
      </c>
      <c r="AG4424" s="72">
        <f>ROW()</f>
        <v>4424</v>
      </c>
    </row>
    <row r="4425" spans="24:33" hidden="1" x14ac:dyDescent="0.3">
      <c r="X4425" s="66">
        <v>25</v>
      </c>
      <c r="Y4425" s="66" t="s">
        <v>494</v>
      </c>
      <c r="Z4425" s="66" t="s">
        <v>465</v>
      </c>
      <c r="AA4425" s="66" t="str">
        <f>IF(OR(VLOOKUP(Table1[[#This Row],[sheet]],Prg!$A$7:$F$31,6,FALSE)=Prg!$O$2,VLOOKUP(Table1[[#This Row],[sheet]],Prg!$A$7:$F$31,6,FALSE)=Prg!$O$3),"Yes","No")</f>
        <v>No</v>
      </c>
      <c r="AB4425" s="66">
        <v>2025</v>
      </c>
      <c r="AC4425" s="72">
        <v>18</v>
      </c>
      <c r="AD4425" s="66">
        <f ca="1">IF(ISERROR(VLOOKUP(Table1[[#This Row],[item]],INDIRECT("'"&amp;Table1[[#This Row],[sheet]]&amp;"'!$A$8:$T$42"),Table1[[#This Row],[r]],FALSE)),"",VLOOKUP(Table1[[#This Row],[item]],INDIRECT("'"&amp;Table1[[#This Row],[sheet]]&amp;"'!$A$8:$T$42"),Table1[[#This Row],[r]],FALSE))</f>
        <v>0</v>
      </c>
      <c r="AE4425" s="72" t="str">
        <f>IF(VLOOKUP(Table1[[#This Row],[sheet]],Prg!$A$7:$J$31,10,FALSE)="","",VLOOKUP(Table1[[#This Row],[sheet]],Prg!$A$7:$J$31,10,FALSE)*1)</f>
        <v/>
      </c>
      <c r="AF4425" s="72">
        <f>VLOOKUP(Table1[[#This Row],[sheet]],Prg!$A$7:$J$31,5,FALSE)</f>
        <v>0</v>
      </c>
      <c r="AG4425" s="72">
        <f>ROW()</f>
        <v>4425</v>
      </c>
    </row>
    <row r="4426" spans="24:33" hidden="1" x14ac:dyDescent="0.3">
      <c r="X4426" s="66">
        <v>25</v>
      </c>
      <c r="Y4426" s="66" t="s">
        <v>495</v>
      </c>
      <c r="Z4426" s="66" t="s">
        <v>18</v>
      </c>
      <c r="AA4426" s="66" t="str">
        <f>IF(OR(VLOOKUP(Table1[[#This Row],[sheet]],Prg!$A$7:$F$31,6,FALSE)=Prg!$O$2,VLOOKUP(Table1[[#This Row],[sheet]],Prg!$A$7:$F$31,6,FALSE)=Prg!$O$3),"Yes","No")</f>
        <v>No</v>
      </c>
      <c r="AB4426" s="66">
        <v>2025</v>
      </c>
      <c r="AC4426" s="72">
        <v>18</v>
      </c>
      <c r="AD4426" s="66">
        <f ca="1">IF(ISERROR(VLOOKUP(Table1[[#This Row],[item]],INDIRECT("'"&amp;Table1[[#This Row],[sheet]]&amp;"'!$A$8:$T$42"),Table1[[#This Row],[r]],FALSE)),"",VLOOKUP(Table1[[#This Row],[item]],INDIRECT("'"&amp;Table1[[#This Row],[sheet]]&amp;"'!$A$8:$T$42"),Table1[[#This Row],[r]],FALSE))</f>
        <v>0</v>
      </c>
      <c r="AE4426" s="72" t="str">
        <f>IF(VLOOKUP(Table1[[#This Row],[sheet]],Prg!$A$7:$J$31,10,FALSE)="","",VLOOKUP(Table1[[#This Row],[sheet]],Prg!$A$7:$J$31,10,FALSE)*1)</f>
        <v/>
      </c>
      <c r="AF4426" s="72">
        <f>VLOOKUP(Table1[[#This Row],[sheet]],Prg!$A$7:$J$31,5,FALSE)</f>
        <v>0</v>
      </c>
      <c r="AG4426" s="72">
        <f>ROW()</f>
        <v>4426</v>
      </c>
    </row>
    <row r="4427" spans="24:33" hidden="1" x14ac:dyDescent="0.3">
      <c r="X4427" s="66">
        <v>25</v>
      </c>
      <c r="Y4427" s="66" t="s">
        <v>496</v>
      </c>
      <c r="Z4427" s="66" t="s">
        <v>19</v>
      </c>
      <c r="AA4427" s="66" t="str">
        <f>IF(OR(VLOOKUP(Table1[[#This Row],[sheet]],Prg!$A$7:$F$31,6,FALSE)=Prg!$O$2,VLOOKUP(Table1[[#This Row],[sheet]],Prg!$A$7:$F$31,6,FALSE)=Prg!$O$3),"Yes","No")</f>
        <v>No</v>
      </c>
      <c r="AB4427" s="66">
        <v>2025</v>
      </c>
      <c r="AC4427" s="72">
        <v>18</v>
      </c>
      <c r="AD4427" s="66">
        <f ca="1">IF(ISERROR(VLOOKUP(Table1[[#This Row],[item]],INDIRECT("'"&amp;Table1[[#This Row],[sheet]]&amp;"'!$A$8:$T$42"),Table1[[#This Row],[r]],FALSE)),"",VLOOKUP(Table1[[#This Row],[item]],INDIRECT("'"&amp;Table1[[#This Row],[sheet]]&amp;"'!$A$8:$T$42"),Table1[[#This Row],[r]],FALSE))</f>
        <v>0</v>
      </c>
      <c r="AE4427" s="72" t="str">
        <f>IF(VLOOKUP(Table1[[#This Row],[sheet]],Prg!$A$7:$J$31,10,FALSE)="","",VLOOKUP(Table1[[#This Row],[sheet]],Prg!$A$7:$J$31,10,FALSE)*1)</f>
        <v/>
      </c>
      <c r="AF4427" s="72">
        <f>VLOOKUP(Table1[[#This Row],[sheet]],Prg!$A$7:$J$31,5,FALSE)</f>
        <v>0</v>
      </c>
      <c r="AG4427" s="72">
        <f>ROW()</f>
        <v>4427</v>
      </c>
    </row>
    <row r="4428" spans="24:33" hidden="1" x14ac:dyDescent="0.3">
      <c r="X4428" s="66">
        <v>25</v>
      </c>
      <c r="Y4428" s="66" t="s">
        <v>497</v>
      </c>
      <c r="Z4428" s="66" t="s">
        <v>20</v>
      </c>
      <c r="AA4428" s="66" t="str">
        <f>IF(OR(VLOOKUP(Table1[[#This Row],[sheet]],Prg!$A$7:$F$31,6,FALSE)=Prg!$O$2,VLOOKUP(Table1[[#This Row],[sheet]],Prg!$A$7:$F$31,6,FALSE)=Prg!$O$3),"Yes","No")</f>
        <v>No</v>
      </c>
      <c r="AB4428" s="66">
        <v>2025</v>
      </c>
      <c r="AC4428" s="72">
        <v>18</v>
      </c>
      <c r="AD4428" s="66">
        <f ca="1">IF(ISERROR(VLOOKUP(Table1[[#This Row],[item]],INDIRECT("'"&amp;Table1[[#This Row],[sheet]]&amp;"'!$A$8:$T$42"),Table1[[#This Row],[r]],FALSE)),"",VLOOKUP(Table1[[#This Row],[item]],INDIRECT("'"&amp;Table1[[#This Row],[sheet]]&amp;"'!$A$8:$T$42"),Table1[[#This Row],[r]],FALSE))</f>
        <v>0</v>
      </c>
      <c r="AE4428" s="72" t="str">
        <f>IF(VLOOKUP(Table1[[#This Row],[sheet]],Prg!$A$7:$J$31,10,FALSE)="","",VLOOKUP(Table1[[#This Row],[sheet]],Prg!$A$7:$J$31,10,FALSE)*1)</f>
        <v/>
      </c>
      <c r="AF4428" s="72">
        <f>VLOOKUP(Table1[[#This Row],[sheet]],Prg!$A$7:$J$31,5,FALSE)</f>
        <v>0</v>
      </c>
      <c r="AG4428" s="72">
        <f>ROW()</f>
        <v>4428</v>
      </c>
    </row>
    <row r="4429" spans="24:33" hidden="1" x14ac:dyDescent="0.3">
      <c r="X4429" s="66">
        <v>25</v>
      </c>
      <c r="Y4429" s="66" t="s">
        <v>498</v>
      </c>
      <c r="Z4429" s="66" t="s">
        <v>466</v>
      </c>
      <c r="AA4429" s="66" t="str">
        <f>IF(OR(VLOOKUP(Table1[[#This Row],[sheet]],Prg!$A$7:$F$31,6,FALSE)=Prg!$O$2,VLOOKUP(Table1[[#This Row],[sheet]],Prg!$A$7:$F$31,6,FALSE)=Prg!$O$3),"Yes","No")</f>
        <v>No</v>
      </c>
      <c r="AB4429" s="66">
        <v>2025</v>
      </c>
      <c r="AC4429" s="72">
        <v>18</v>
      </c>
      <c r="AD4429" s="66">
        <f ca="1">IF(ISERROR(VLOOKUP(Table1[[#This Row],[item]],INDIRECT("'"&amp;Table1[[#This Row],[sheet]]&amp;"'!$A$8:$T$42"),Table1[[#This Row],[r]],FALSE)),"",VLOOKUP(Table1[[#This Row],[item]],INDIRECT("'"&amp;Table1[[#This Row],[sheet]]&amp;"'!$A$8:$T$42"),Table1[[#This Row],[r]],FALSE))</f>
        <v>0</v>
      </c>
      <c r="AE4429" s="72" t="str">
        <f>IF(VLOOKUP(Table1[[#This Row],[sheet]],Prg!$A$7:$J$31,10,FALSE)="","",VLOOKUP(Table1[[#This Row],[sheet]],Prg!$A$7:$J$31,10,FALSE)*1)</f>
        <v/>
      </c>
      <c r="AF4429" s="72">
        <f>VLOOKUP(Table1[[#This Row],[sheet]],Prg!$A$7:$J$31,5,FALSE)</f>
        <v>0</v>
      </c>
      <c r="AG4429" s="72">
        <f>ROW()</f>
        <v>4429</v>
      </c>
    </row>
    <row r="4430" spans="24:33" hidden="1" x14ac:dyDescent="0.3">
      <c r="X4430" s="66">
        <v>25</v>
      </c>
      <c r="Y4430" s="66" t="s">
        <v>499</v>
      </c>
      <c r="Z4430" s="66" t="s">
        <v>21</v>
      </c>
      <c r="AA4430" s="66" t="str">
        <f>IF(OR(VLOOKUP(Table1[[#This Row],[sheet]],Prg!$A$7:$F$31,6,FALSE)=Prg!$O$2,VLOOKUP(Table1[[#This Row],[sheet]],Prg!$A$7:$F$31,6,FALSE)=Prg!$O$3),"Yes","No")</f>
        <v>No</v>
      </c>
      <c r="AB4430" s="66">
        <v>2025</v>
      </c>
      <c r="AC4430" s="72">
        <v>18</v>
      </c>
      <c r="AD4430" s="66">
        <f ca="1">IF(ISERROR(VLOOKUP(Table1[[#This Row],[item]],INDIRECT("'"&amp;Table1[[#This Row],[sheet]]&amp;"'!$A$8:$T$42"),Table1[[#This Row],[r]],FALSE)),"",VLOOKUP(Table1[[#This Row],[item]],INDIRECT("'"&amp;Table1[[#This Row],[sheet]]&amp;"'!$A$8:$T$42"),Table1[[#This Row],[r]],FALSE))</f>
        <v>0</v>
      </c>
      <c r="AE4430" s="72" t="str">
        <f>IF(VLOOKUP(Table1[[#This Row],[sheet]],Prg!$A$7:$J$31,10,FALSE)="","",VLOOKUP(Table1[[#This Row],[sheet]],Prg!$A$7:$J$31,10,FALSE)*1)</f>
        <v/>
      </c>
      <c r="AF4430" s="72">
        <f>VLOOKUP(Table1[[#This Row],[sheet]],Prg!$A$7:$J$31,5,FALSE)</f>
        <v>0</v>
      </c>
      <c r="AG4430" s="72">
        <f>ROW()</f>
        <v>4430</v>
      </c>
    </row>
    <row r="4431" spans="24:33" hidden="1" x14ac:dyDescent="0.3">
      <c r="X4431" s="66">
        <v>25</v>
      </c>
      <c r="Y4431" s="66" t="s">
        <v>500</v>
      </c>
      <c r="Z4431" s="66" t="s">
        <v>22</v>
      </c>
      <c r="AA4431" s="66" t="str">
        <f>IF(OR(VLOOKUP(Table1[[#This Row],[sheet]],Prg!$A$7:$F$31,6,FALSE)=Prg!$O$2,VLOOKUP(Table1[[#This Row],[sheet]],Prg!$A$7:$F$31,6,FALSE)=Prg!$O$3),"Yes","No")</f>
        <v>No</v>
      </c>
      <c r="AB4431" s="66">
        <v>2025</v>
      </c>
      <c r="AC4431" s="72">
        <v>18</v>
      </c>
      <c r="AD4431" s="66">
        <f ca="1">IF(ISERROR(VLOOKUP(Table1[[#This Row],[item]],INDIRECT("'"&amp;Table1[[#This Row],[sheet]]&amp;"'!$A$8:$T$42"),Table1[[#This Row],[r]],FALSE)),"",VLOOKUP(Table1[[#This Row],[item]],INDIRECT("'"&amp;Table1[[#This Row],[sheet]]&amp;"'!$A$8:$T$42"),Table1[[#This Row],[r]],FALSE))</f>
        <v>0</v>
      </c>
      <c r="AE4431" s="72" t="str">
        <f>IF(VLOOKUP(Table1[[#This Row],[sheet]],Prg!$A$7:$J$31,10,FALSE)="","",VLOOKUP(Table1[[#This Row],[sheet]],Prg!$A$7:$J$31,10,FALSE)*1)</f>
        <v/>
      </c>
      <c r="AF4431" s="72">
        <f>VLOOKUP(Table1[[#This Row],[sheet]],Prg!$A$7:$J$31,5,FALSE)</f>
        <v>0</v>
      </c>
      <c r="AG4431" s="72">
        <f>ROW()</f>
        <v>4431</v>
      </c>
    </row>
    <row r="4432" spans="24:33" hidden="1" x14ac:dyDescent="0.3">
      <c r="X4432" s="66">
        <v>25</v>
      </c>
      <c r="Y4432" s="66" t="s">
        <v>501</v>
      </c>
      <c r="Z4432" s="66" t="s">
        <v>23</v>
      </c>
      <c r="AA4432" s="66" t="str">
        <f>IF(OR(VLOOKUP(Table1[[#This Row],[sheet]],Prg!$A$7:$F$31,6,FALSE)=Prg!$O$2,VLOOKUP(Table1[[#This Row],[sheet]],Prg!$A$7:$F$31,6,FALSE)=Prg!$O$3),"Yes","No")</f>
        <v>No</v>
      </c>
      <c r="AB4432" s="66">
        <v>2025</v>
      </c>
      <c r="AC4432" s="72">
        <v>18</v>
      </c>
      <c r="AD4432" s="66">
        <f ca="1">IF(ISERROR(VLOOKUP(Table1[[#This Row],[item]],INDIRECT("'"&amp;Table1[[#This Row],[sheet]]&amp;"'!$A$8:$T$42"),Table1[[#This Row],[r]],FALSE)),"",VLOOKUP(Table1[[#This Row],[item]],INDIRECT("'"&amp;Table1[[#This Row],[sheet]]&amp;"'!$A$8:$T$42"),Table1[[#This Row],[r]],FALSE))</f>
        <v>0</v>
      </c>
      <c r="AE4432" s="72" t="str">
        <f>IF(VLOOKUP(Table1[[#This Row],[sheet]],Prg!$A$7:$J$31,10,FALSE)="","",VLOOKUP(Table1[[#This Row],[sheet]],Prg!$A$7:$J$31,10,FALSE)*1)</f>
        <v/>
      </c>
      <c r="AF4432" s="72">
        <f>VLOOKUP(Table1[[#This Row],[sheet]],Prg!$A$7:$J$31,5,FALSE)</f>
        <v>0</v>
      </c>
      <c r="AG4432" s="72">
        <f>ROW()</f>
        <v>4432</v>
      </c>
    </row>
    <row r="4433" spans="24:33" hidden="1" x14ac:dyDescent="0.3">
      <c r="X4433" s="66">
        <v>25</v>
      </c>
      <c r="Y4433" s="66" t="s">
        <v>502</v>
      </c>
      <c r="Z4433" s="66" t="s">
        <v>467</v>
      </c>
      <c r="AA4433" s="66" t="str">
        <f>IF(OR(VLOOKUP(Table1[[#This Row],[sheet]],Prg!$A$7:$F$31,6,FALSE)=Prg!$O$2,VLOOKUP(Table1[[#This Row],[sheet]],Prg!$A$7:$F$31,6,FALSE)=Prg!$O$3),"Yes","No")</f>
        <v>No</v>
      </c>
      <c r="AB4433" s="66">
        <v>2025</v>
      </c>
      <c r="AC4433" s="72">
        <v>18</v>
      </c>
      <c r="AD4433" s="66">
        <f ca="1">IF(ISERROR(VLOOKUP(Table1[[#This Row],[item]],INDIRECT("'"&amp;Table1[[#This Row],[sheet]]&amp;"'!$A$8:$T$42"),Table1[[#This Row],[r]],FALSE)),"",VLOOKUP(Table1[[#This Row],[item]],INDIRECT("'"&amp;Table1[[#This Row],[sheet]]&amp;"'!$A$8:$T$42"),Table1[[#This Row],[r]],FALSE))</f>
        <v>0</v>
      </c>
      <c r="AE4433" s="72" t="str">
        <f>IF(VLOOKUP(Table1[[#This Row],[sheet]],Prg!$A$7:$J$31,10,FALSE)="","",VLOOKUP(Table1[[#This Row],[sheet]],Prg!$A$7:$J$31,10,FALSE)*1)</f>
        <v/>
      </c>
      <c r="AF4433" s="72">
        <f>VLOOKUP(Table1[[#This Row],[sheet]],Prg!$A$7:$J$31,5,FALSE)</f>
        <v>0</v>
      </c>
      <c r="AG4433" s="72">
        <f>ROW()</f>
        <v>4433</v>
      </c>
    </row>
    <row r="4434" spans="24:33" hidden="1" x14ac:dyDescent="0.3">
      <c r="X4434" s="66">
        <v>25</v>
      </c>
      <c r="Y4434" s="66" t="s">
        <v>473</v>
      </c>
      <c r="Z4434" s="66" t="s">
        <v>1</v>
      </c>
      <c r="AA4434" s="66" t="str">
        <f>IF(OR(VLOOKUP(Table1[[#This Row],[sheet]],Prg!$A$7:$F$31,6,FALSE)=Prg!$O$2,VLOOKUP(Table1[[#This Row],[sheet]],Prg!$A$7:$F$31,6,FALSE)=Prg!$O$3),"Yes","No")</f>
        <v>No</v>
      </c>
      <c r="AB4434" s="66">
        <v>2025</v>
      </c>
      <c r="AC4434" s="72">
        <v>18</v>
      </c>
      <c r="AD4434" s="66">
        <f ca="1">IF(ISERROR(VLOOKUP(Table1[[#This Row],[item]],INDIRECT("'"&amp;Table1[[#This Row],[sheet]]&amp;"'!$A$8:$T$42"),Table1[[#This Row],[r]],FALSE)),"",VLOOKUP(Table1[[#This Row],[item]],INDIRECT("'"&amp;Table1[[#This Row],[sheet]]&amp;"'!$A$8:$T$42"),Table1[[#This Row],[r]],FALSE))</f>
        <v>0</v>
      </c>
      <c r="AE4434" s="72" t="str">
        <f>IF(VLOOKUP(Table1[[#This Row],[sheet]],Prg!$A$7:$J$31,10,FALSE)="","",VLOOKUP(Table1[[#This Row],[sheet]],Prg!$A$7:$J$31,10,FALSE)*1)</f>
        <v/>
      </c>
      <c r="AF4434" s="72">
        <f>VLOOKUP(Table1[[#This Row],[sheet]],Prg!$A$7:$J$31,5,FALSE)</f>
        <v>0</v>
      </c>
      <c r="AG4434" s="72">
        <f>ROW()</f>
        <v>4434</v>
      </c>
    </row>
    <row r="4435" spans="24:33" hidden="1" x14ac:dyDescent="0.3">
      <c r="X4435" s="66">
        <v>25</v>
      </c>
      <c r="Y4435" s="66" t="s">
        <v>474</v>
      </c>
      <c r="Z4435" s="66" t="s">
        <v>24</v>
      </c>
      <c r="AA4435" s="66" t="str">
        <f>IF(OR(VLOOKUP(Table1[[#This Row],[sheet]],Prg!$A$7:$F$31,6,FALSE)=Prg!$O$2,VLOOKUP(Table1[[#This Row],[sheet]],Prg!$A$7:$F$31,6,FALSE)=Prg!$O$3),"Yes","No")</f>
        <v>No</v>
      </c>
      <c r="AB4435" s="66">
        <v>2025</v>
      </c>
      <c r="AC4435" s="72">
        <v>18</v>
      </c>
      <c r="AD4435" s="66">
        <f ca="1">IF(ISERROR(VLOOKUP(Table1[[#This Row],[item]],INDIRECT("'"&amp;Table1[[#This Row],[sheet]]&amp;"'!$A$8:$T$42"),Table1[[#This Row],[r]],FALSE)),"",VLOOKUP(Table1[[#This Row],[item]],INDIRECT("'"&amp;Table1[[#This Row],[sheet]]&amp;"'!$A$8:$T$42"),Table1[[#This Row],[r]],FALSE))</f>
        <v>0</v>
      </c>
      <c r="AE4435" s="72" t="str">
        <f>IF(VLOOKUP(Table1[[#This Row],[sheet]],Prg!$A$7:$J$31,10,FALSE)="","",VLOOKUP(Table1[[#This Row],[sheet]],Prg!$A$7:$J$31,10,FALSE)*1)</f>
        <v/>
      </c>
      <c r="AF4435" s="72">
        <f>VLOOKUP(Table1[[#This Row],[sheet]],Prg!$A$7:$J$31,5,FALSE)</f>
        <v>0</v>
      </c>
      <c r="AG4435" s="72">
        <f>ROW()</f>
        <v>4435</v>
      </c>
    </row>
    <row r="4436" spans="24:33" hidden="1" x14ac:dyDescent="0.3">
      <c r="X4436" s="66">
        <v>25</v>
      </c>
      <c r="Y4436" s="66" t="s">
        <v>477</v>
      </c>
      <c r="Z4436" s="66" t="s">
        <v>25</v>
      </c>
      <c r="AA4436" s="66" t="str">
        <f>IF(OR(VLOOKUP(Table1[[#This Row],[sheet]],Prg!$A$7:$F$31,6,FALSE)=Prg!$O$2,VLOOKUP(Table1[[#This Row],[sheet]],Prg!$A$7:$F$31,6,FALSE)=Prg!$O$3),"Yes","No")</f>
        <v>No</v>
      </c>
      <c r="AB4436" s="66">
        <v>2025</v>
      </c>
      <c r="AC4436" s="72">
        <v>18</v>
      </c>
      <c r="AD4436" s="66">
        <f ca="1">IF(ISERROR(VLOOKUP(Table1[[#This Row],[item]],INDIRECT("'"&amp;Table1[[#This Row],[sheet]]&amp;"'!$A$8:$T$42"),Table1[[#This Row],[r]],FALSE)),"",VLOOKUP(Table1[[#This Row],[item]],INDIRECT("'"&amp;Table1[[#This Row],[sheet]]&amp;"'!$A$8:$T$42"),Table1[[#This Row],[r]],FALSE))</f>
        <v>0</v>
      </c>
      <c r="AE4436" s="72" t="str">
        <f>IF(VLOOKUP(Table1[[#This Row],[sheet]],Prg!$A$7:$J$31,10,FALSE)="","",VLOOKUP(Table1[[#This Row],[sheet]],Prg!$A$7:$J$31,10,FALSE)*1)</f>
        <v/>
      </c>
      <c r="AF4436" s="72">
        <f>VLOOKUP(Table1[[#This Row],[sheet]],Prg!$A$7:$J$31,5,FALSE)</f>
        <v>0</v>
      </c>
      <c r="AG4436" s="72">
        <f>ROW()</f>
        <v>4436</v>
      </c>
    </row>
    <row r="4437" spans="24:33" hidden="1" x14ac:dyDescent="0.3">
      <c r="X4437" s="66">
        <v>25</v>
      </c>
      <c r="Y4437" s="66" t="s">
        <v>478</v>
      </c>
      <c r="Z4437" s="66" t="s">
        <v>26</v>
      </c>
      <c r="AA4437" s="66" t="str">
        <f>IF(OR(VLOOKUP(Table1[[#This Row],[sheet]],Prg!$A$7:$F$31,6,FALSE)=Prg!$O$2,VLOOKUP(Table1[[#This Row],[sheet]],Prg!$A$7:$F$31,6,FALSE)=Prg!$O$3),"Yes","No")</f>
        <v>No</v>
      </c>
      <c r="AB4437" s="66">
        <v>2025</v>
      </c>
      <c r="AC4437" s="72">
        <v>18</v>
      </c>
      <c r="AD4437" s="66">
        <f ca="1">IF(ISERROR(VLOOKUP(Table1[[#This Row],[item]],INDIRECT("'"&amp;Table1[[#This Row],[sheet]]&amp;"'!$A$8:$T$42"),Table1[[#This Row],[r]],FALSE)),"",VLOOKUP(Table1[[#This Row],[item]],INDIRECT("'"&amp;Table1[[#This Row],[sheet]]&amp;"'!$A$8:$T$42"),Table1[[#This Row],[r]],FALSE))</f>
        <v>0</v>
      </c>
      <c r="AE4437" s="72" t="str">
        <f>IF(VLOOKUP(Table1[[#This Row],[sheet]],Prg!$A$7:$J$31,10,FALSE)="","",VLOOKUP(Table1[[#This Row],[sheet]],Prg!$A$7:$J$31,10,FALSE)*1)</f>
        <v/>
      </c>
      <c r="AF4437" s="72">
        <f>VLOOKUP(Table1[[#This Row],[sheet]],Prg!$A$7:$J$31,5,FALSE)</f>
        <v>0</v>
      </c>
      <c r="AG4437" s="72">
        <f>ROW()</f>
        <v>4437</v>
      </c>
    </row>
    <row r="4438" spans="24:33" hidden="1" x14ac:dyDescent="0.3">
      <c r="X4438" s="66">
        <v>25</v>
      </c>
      <c r="Y4438" s="66" t="s">
        <v>479</v>
      </c>
      <c r="Z4438" s="66" t="s">
        <v>27</v>
      </c>
      <c r="AA4438" s="66" t="str">
        <f>IF(OR(VLOOKUP(Table1[[#This Row],[sheet]],Prg!$A$7:$F$31,6,FALSE)=Prg!$O$2,VLOOKUP(Table1[[#This Row],[sheet]],Prg!$A$7:$F$31,6,FALSE)=Prg!$O$3),"Yes","No")</f>
        <v>No</v>
      </c>
      <c r="AB4438" s="66">
        <v>2025</v>
      </c>
      <c r="AC4438" s="72">
        <v>18</v>
      </c>
      <c r="AD4438" s="66">
        <f ca="1">IF(ISERROR(VLOOKUP(Table1[[#This Row],[item]],INDIRECT("'"&amp;Table1[[#This Row],[sheet]]&amp;"'!$A$8:$T$42"),Table1[[#This Row],[r]],FALSE)),"",VLOOKUP(Table1[[#This Row],[item]],INDIRECT("'"&amp;Table1[[#This Row],[sheet]]&amp;"'!$A$8:$T$42"),Table1[[#This Row],[r]],FALSE))</f>
        <v>0</v>
      </c>
      <c r="AE4438" s="72" t="str">
        <f>IF(VLOOKUP(Table1[[#This Row],[sheet]],Prg!$A$7:$J$31,10,FALSE)="","",VLOOKUP(Table1[[#This Row],[sheet]],Prg!$A$7:$J$31,10,FALSE)*1)</f>
        <v/>
      </c>
      <c r="AF4438" s="72">
        <f>VLOOKUP(Table1[[#This Row],[sheet]],Prg!$A$7:$J$31,5,FALSE)</f>
        <v>0</v>
      </c>
      <c r="AG4438" s="72">
        <f>ROW()</f>
        <v>4438</v>
      </c>
    </row>
    <row r="4439" spans="24:33" hidden="1" x14ac:dyDescent="0.3">
      <c r="X4439" s="66">
        <v>25</v>
      </c>
      <c r="Y4439" s="66" t="s">
        <v>475</v>
      </c>
      <c r="Z4439" s="66" t="s">
        <v>28</v>
      </c>
      <c r="AA4439" s="66" t="str">
        <f>IF(OR(VLOOKUP(Table1[[#This Row],[sheet]],Prg!$A$7:$F$31,6,FALSE)=Prg!$O$2,VLOOKUP(Table1[[#This Row],[sheet]],Prg!$A$7:$F$31,6,FALSE)=Prg!$O$3),"Yes","No")</f>
        <v>No</v>
      </c>
      <c r="AB4439" s="66">
        <v>2025</v>
      </c>
      <c r="AC4439" s="72">
        <v>18</v>
      </c>
      <c r="AD4439" s="66">
        <f ca="1">IF(ISERROR(VLOOKUP(Table1[[#This Row],[item]],INDIRECT("'"&amp;Table1[[#This Row],[sheet]]&amp;"'!$A$8:$T$42"),Table1[[#This Row],[r]],FALSE)),"",VLOOKUP(Table1[[#This Row],[item]],INDIRECT("'"&amp;Table1[[#This Row],[sheet]]&amp;"'!$A$8:$T$42"),Table1[[#This Row],[r]],FALSE))</f>
        <v>0</v>
      </c>
      <c r="AE4439" s="72" t="str">
        <f>IF(VLOOKUP(Table1[[#This Row],[sheet]],Prg!$A$7:$J$31,10,FALSE)="","",VLOOKUP(Table1[[#This Row],[sheet]],Prg!$A$7:$J$31,10,FALSE)*1)</f>
        <v/>
      </c>
      <c r="AF4439" s="72">
        <f>VLOOKUP(Table1[[#This Row],[sheet]],Prg!$A$7:$J$31,5,FALSE)</f>
        <v>0</v>
      </c>
      <c r="AG4439" s="72">
        <f>ROW()</f>
        <v>4439</v>
      </c>
    </row>
    <row r="4440" spans="24:33" hidden="1" x14ac:dyDescent="0.3">
      <c r="X4440" s="66">
        <v>25</v>
      </c>
      <c r="Y4440" s="66" t="s">
        <v>480</v>
      </c>
      <c r="Z4440" s="66" t="s">
        <v>29</v>
      </c>
      <c r="AA4440" s="66" t="str">
        <f>IF(OR(VLOOKUP(Table1[[#This Row],[sheet]],Prg!$A$7:$F$31,6,FALSE)=Prg!$O$2,VLOOKUP(Table1[[#This Row],[sheet]],Prg!$A$7:$F$31,6,FALSE)=Prg!$O$3),"Yes","No")</f>
        <v>No</v>
      </c>
      <c r="AB4440" s="66">
        <v>2025</v>
      </c>
      <c r="AC4440" s="72">
        <v>18</v>
      </c>
      <c r="AD4440" s="66">
        <f ca="1">IF(ISERROR(VLOOKUP(Table1[[#This Row],[item]],INDIRECT("'"&amp;Table1[[#This Row],[sheet]]&amp;"'!$A$8:$T$42"),Table1[[#This Row],[r]],FALSE)),"",VLOOKUP(Table1[[#This Row],[item]],INDIRECT("'"&amp;Table1[[#This Row],[sheet]]&amp;"'!$A$8:$T$42"),Table1[[#This Row],[r]],FALSE))</f>
        <v>0</v>
      </c>
      <c r="AE4440" s="72" t="str">
        <f>IF(VLOOKUP(Table1[[#This Row],[sheet]],Prg!$A$7:$J$31,10,FALSE)="","",VLOOKUP(Table1[[#This Row],[sheet]],Prg!$A$7:$J$31,10,FALSE)*1)</f>
        <v/>
      </c>
      <c r="AF4440" s="72">
        <f>VLOOKUP(Table1[[#This Row],[sheet]],Prg!$A$7:$J$31,5,FALSE)</f>
        <v>0</v>
      </c>
      <c r="AG4440" s="72">
        <f>ROW()</f>
        <v>4440</v>
      </c>
    </row>
    <row r="4441" spans="24:33" hidden="1" x14ac:dyDescent="0.3">
      <c r="X4441" s="66">
        <v>25</v>
      </c>
      <c r="Y4441" s="66" t="s">
        <v>481</v>
      </c>
      <c r="Z4441" s="66" t="s">
        <v>30</v>
      </c>
      <c r="AA4441" s="66" t="str">
        <f>IF(OR(VLOOKUP(Table1[[#This Row],[sheet]],Prg!$A$7:$F$31,6,FALSE)=Prg!$O$2,VLOOKUP(Table1[[#This Row],[sheet]],Prg!$A$7:$F$31,6,FALSE)=Prg!$O$3),"Yes","No")</f>
        <v>No</v>
      </c>
      <c r="AB4441" s="66">
        <v>2025</v>
      </c>
      <c r="AC4441" s="72">
        <v>18</v>
      </c>
      <c r="AD4441" s="66">
        <f ca="1">IF(ISERROR(VLOOKUP(Table1[[#This Row],[item]],INDIRECT("'"&amp;Table1[[#This Row],[sheet]]&amp;"'!$A$8:$T$42"),Table1[[#This Row],[r]],FALSE)),"",VLOOKUP(Table1[[#This Row],[item]],INDIRECT("'"&amp;Table1[[#This Row],[sheet]]&amp;"'!$A$8:$T$42"),Table1[[#This Row],[r]],FALSE))</f>
        <v>0</v>
      </c>
      <c r="AE4441" s="72" t="str">
        <f>IF(VLOOKUP(Table1[[#This Row],[sheet]],Prg!$A$7:$J$31,10,FALSE)="","",VLOOKUP(Table1[[#This Row],[sheet]],Prg!$A$7:$J$31,10,FALSE)*1)</f>
        <v/>
      </c>
      <c r="AF4441" s="72">
        <f>VLOOKUP(Table1[[#This Row],[sheet]],Prg!$A$7:$J$31,5,FALSE)</f>
        <v>0</v>
      </c>
      <c r="AG4441" s="72">
        <f>ROW()</f>
        <v>4441</v>
      </c>
    </row>
    <row r="4442" spans="24:33" hidden="1" x14ac:dyDescent="0.3">
      <c r="X4442" s="66">
        <v>25</v>
      </c>
      <c r="Y4442" s="66" t="s">
        <v>482</v>
      </c>
      <c r="Z4442" s="66" t="s">
        <v>27</v>
      </c>
      <c r="AA4442" s="66" t="str">
        <f>IF(OR(VLOOKUP(Table1[[#This Row],[sheet]],Prg!$A$7:$F$31,6,FALSE)=Prg!$O$2,VLOOKUP(Table1[[#This Row],[sheet]],Prg!$A$7:$F$31,6,FALSE)=Prg!$O$3),"Yes","No")</f>
        <v>No</v>
      </c>
      <c r="AB4442" s="66">
        <v>2025</v>
      </c>
      <c r="AC4442" s="72">
        <v>18</v>
      </c>
      <c r="AD4442" s="66">
        <f ca="1">IF(ISERROR(VLOOKUP(Table1[[#This Row],[item]],INDIRECT("'"&amp;Table1[[#This Row],[sheet]]&amp;"'!$A$8:$T$42"),Table1[[#This Row],[r]],FALSE)),"",VLOOKUP(Table1[[#This Row],[item]],INDIRECT("'"&amp;Table1[[#This Row],[sheet]]&amp;"'!$A$8:$T$42"),Table1[[#This Row],[r]],FALSE))</f>
        <v>0</v>
      </c>
      <c r="AE4442" s="72" t="str">
        <f>IF(VLOOKUP(Table1[[#This Row],[sheet]],Prg!$A$7:$J$31,10,FALSE)="","",VLOOKUP(Table1[[#This Row],[sheet]],Prg!$A$7:$J$31,10,FALSE)*1)</f>
        <v/>
      </c>
      <c r="AF4442" s="72">
        <f>VLOOKUP(Table1[[#This Row],[sheet]],Prg!$A$7:$J$31,5,FALSE)</f>
        <v>0</v>
      </c>
      <c r="AG4442" s="72">
        <f>ROW()</f>
        <v>4442</v>
      </c>
    </row>
    <row r="4443" spans="24:33" hidden="1" x14ac:dyDescent="0.3">
      <c r="X4443" s="66">
        <v>25</v>
      </c>
      <c r="Y4443" s="66" t="s">
        <v>476</v>
      </c>
      <c r="Z4443" s="66" t="s">
        <v>469</v>
      </c>
      <c r="AA4443" s="66" t="str">
        <f>IF(OR(VLOOKUP(Table1[[#This Row],[sheet]],Prg!$A$7:$F$31,6,FALSE)=Prg!$O$2,VLOOKUP(Table1[[#This Row],[sheet]],Prg!$A$7:$F$31,6,FALSE)=Prg!$O$3),"Yes","No")</f>
        <v>No</v>
      </c>
      <c r="AB4443" s="66">
        <v>2025</v>
      </c>
      <c r="AC4443" s="72">
        <v>18</v>
      </c>
      <c r="AD4443" s="66">
        <f ca="1">IF(ISERROR(VLOOKUP(Table1[[#This Row],[item]],INDIRECT("'"&amp;Table1[[#This Row],[sheet]]&amp;"'!$A$8:$T$42"),Table1[[#This Row],[r]],FALSE)),"",VLOOKUP(Table1[[#This Row],[item]],INDIRECT("'"&amp;Table1[[#This Row],[sheet]]&amp;"'!$A$8:$T$42"),Table1[[#This Row],[r]],FALSE))</f>
        <v>0</v>
      </c>
      <c r="AE4443" s="72" t="str">
        <f>IF(VLOOKUP(Table1[[#This Row],[sheet]],Prg!$A$7:$J$31,10,FALSE)="","",VLOOKUP(Table1[[#This Row],[sheet]],Prg!$A$7:$J$31,10,FALSE)*1)</f>
        <v/>
      </c>
      <c r="AF4443" s="72">
        <f>VLOOKUP(Table1[[#This Row],[sheet]],Prg!$A$7:$J$31,5,FALSE)</f>
        <v>0</v>
      </c>
      <c r="AG4443" s="72">
        <f>ROW()</f>
        <v>4443</v>
      </c>
    </row>
    <row r="4444" spans="24:33" hidden="1" x14ac:dyDescent="0.3">
      <c r="X4444" s="66">
        <v>25</v>
      </c>
      <c r="Y4444" s="66" t="s">
        <v>483</v>
      </c>
      <c r="Z4444" s="66" t="s">
        <v>470</v>
      </c>
      <c r="AA4444" s="66" t="str">
        <f>IF(OR(VLOOKUP(Table1[[#This Row],[sheet]],Prg!$A$7:$F$31,6,FALSE)=Prg!$O$2,VLOOKUP(Table1[[#This Row],[sheet]],Prg!$A$7:$F$31,6,FALSE)=Prg!$O$3),"Yes","No")</f>
        <v>No</v>
      </c>
      <c r="AB4444" s="66">
        <v>2025</v>
      </c>
      <c r="AC4444" s="72">
        <v>18</v>
      </c>
      <c r="AD4444" s="66">
        <f ca="1">IF(ISERROR(VLOOKUP(Table1[[#This Row],[item]],INDIRECT("'"&amp;Table1[[#This Row],[sheet]]&amp;"'!$A$8:$T$42"),Table1[[#This Row],[r]],FALSE)),"",VLOOKUP(Table1[[#This Row],[item]],INDIRECT("'"&amp;Table1[[#This Row],[sheet]]&amp;"'!$A$8:$T$42"),Table1[[#This Row],[r]],FALSE))</f>
        <v>0</v>
      </c>
      <c r="AE4444" s="72" t="str">
        <f>IF(VLOOKUP(Table1[[#This Row],[sheet]],Prg!$A$7:$J$31,10,FALSE)="","",VLOOKUP(Table1[[#This Row],[sheet]],Prg!$A$7:$J$31,10,FALSE)*1)</f>
        <v/>
      </c>
      <c r="AF4444" s="72">
        <f>VLOOKUP(Table1[[#This Row],[sheet]],Prg!$A$7:$J$31,5,FALSE)</f>
        <v>0</v>
      </c>
      <c r="AG4444" s="72">
        <f>ROW()</f>
        <v>4444</v>
      </c>
    </row>
    <row r="4445" spans="24:33" hidden="1" x14ac:dyDescent="0.3">
      <c r="X4445" s="66">
        <v>25</v>
      </c>
      <c r="Y4445" s="66" t="s">
        <v>484</v>
      </c>
      <c r="Z4445" s="66" t="s">
        <v>471</v>
      </c>
      <c r="AA4445" s="66" t="str">
        <f>IF(OR(VLOOKUP(Table1[[#This Row],[sheet]],Prg!$A$7:$F$31,6,FALSE)=Prg!$O$2,VLOOKUP(Table1[[#This Row],[sheet]],Prg!$A$7:$F$31,6,FALSE)=Prg!$O$3),"Yes","No")</f>
        <v>No</v>
      </c>
      <c r="AB4445" s="66">
        <v>2025</v>
      </c>
      <c r="AC4445" s="72">
        <v>18</v>
      </c>
      <c r="AD4445" s="66">
        <f ca="1">IF(ISERROR(VLOOKUP(Table1[[#This Row],[item]],INDIRECT("'"&amp;Table1[[#This Row],[sheet]]&amp;"'!$A$8:$T$42"),Table1[[#This Row],[r]],FALSE)),"",VLOOKUP(Table1[[#This Row],[item]],INDIRECT("'"&amp;Table1[[#This Row],[sheet]]&amp;"'!$A$8:$T$42"),Table1[[#This Row],[r]],FALSE))</f>
        <v>0</v>
      </c>
      <c r="AE4445" s="72" t="str">
        <f>IF(VLOOKUP(Table1[[#This Row],[sheet]],Prg!$A$7:$J$31,10,FALSE)="","",VLOOKUP(Table1[[#This Row],[sheet]],Prg!$A$7:$J$31,10,FALSE)*1)</f>
        <v/>
      </c>
      <c r="AF4445" s="72">
        <f>VLOOKUP(Table1[[#This Row],[sheet]],Prg!$A$7:$J$31,5,FALSE)</f>
        <v>0</v>
      </c>
      <c r="AG4445" s="72">
        <f>ROW()</f>
        <v>4445</v>
      </c>
    </row>
    <row r="4446" spans="24:33" hidden="1" x14ac:dyDescent="0.3">
      <c r="X4446" s="66">
        <v>25</v>
      </c>
      <c r="Y4446" s="66" t="s">
        <v>485</v>
      </c>
      <c r="Z4446" s="66" t="s">
        <v>472</v>
      </c>
      <c r="AA4446" s="66" t="str">
        <f>IF(OR(VLOOKUP(Table1[[#This Row],[sheet]],Prg!$A$7:$F$31,6,FALSE)=Prg!$O$2,VLOOKUP(Table1[[#This Row],[sheet]],Prg!$A$7:$F$31,6,FALSE)=Prg!$O$3),"Yes","No")</f>
        <v>No</v>
      </c>
      <c r="AB4446" s="66">
        <v>2025</v>
      </c>
      <c r="AC4446" s="72">
        <v>18</v>
      </c>
      <c r="AD4446" s="66">
        <f ca="1">IF(ISERROR(VLOOKUP(Table1[[#This Row],[item]],INDIRECT("'"&amp;Table1[[#This Row],[sheet]]&amp;"'!$A$8:$T$42"),Table1[[#This Row],[r]],FALSE)),"",VLOOKUP(Table1[[#This Row],[item]],INDIRECT("'"&amp;Table1[[#This Row],[sheet]]&amp;"'!$A$8:$T$42"),Table1[[#This Row],[r]],FALSE))</f>
        <v>0</v>
      </c>
      <c r="AE4446" s="72" t="str">
        <f>IF(VLOOKUP(Table1[[#This Row],[sheet]],Prg!$A$7:$J$31,10,FALSE)="","",VLOOKUP(Table1[[#This Row],[sheet]],Prg!$A$7:$J$31,10,FALSE)*1)</f>
        <v/>
      </c>
      <c r="AF4446" s="72">
        <f>VLOOKUP(Table1[[#This Row],[sheet]],Prg!$A$7:$J$31,5,FALSE)</f>
        <v>0</v>
      </c>
      <c r="AG4446" s="72">
        <f>ROW()</f>
        <v>4446</v>
      </c>
    </row>
    <row r="4447" spans="24:33" hidden="1" x14ac:dyDescent="0.3">
      <c r="X4447" s="66">
        <v>25</v>
      </c>
      <c r="Y4447" s="66" t="s">
        <v>486</v>
      </c>
      <c r="Z4447" s="66" t="s">
        <v>31</v>
      </c>
      <c r="AA4447" s="66" t="str">
        <f>IF(OR(VLOOKUP(Table1[[#This Row],[sheet]],Prg!$A$7:$F$31,6,FALSE)=Prg!$O$2,VLOOKUP(Table1[[#This Row],[sheet]],Prg!$A$7:$F$31,6,FALSE)=Prg!$O$3),"Yes","No")</f>
        <v>No</v>
      </c>
      <c r="AB4447" s="66">
        <v>2025</v>
      </c>
      <c r="AC4447" s="72">
        <v>18</v>
      </c>
      <c r="AD4447" s="66">
        <f ca="1">IF(ISERROR(VLOOKUP(Table1[[#This Row],[item]],INDIRECT("'"&amp;Table1[[#This Row],[sheet]]&amp;"'!$A$8:$T$42"),Table1[[#This Row],[r]],FALSE)),"",VLOOKUP(Table1[[#This Row],[item]],INDIRECT("'"&amp;Table1[[#This Row],[sheet]]&amp;"'!$A$8:$T$42"),Table1[[#This Row],[r]],FALSE))</f>
        <v>0</v>
      </c>
      <c r="AE4447" s="72" t="str">
        <f>IF(VLOOKUP(Table1[[#This Row],[sheet]],Prg!$A$7:$J$31,10,FALSE)="","",VLOOKUP(Table1[[#This Row],[sheet]],Prg!$A$7:$J$31,10,FALSE)*1)</f>
        <v/>
      </c>
      <c r="AF4447" s="72">
        <f>VLOOKUP(Table1[[#This Row],[sheet]],Prg!$A$7:$J$31,5,FALSE)</f>
        <v>0</v>
      </c>
      <c r="AG4447" s="72">
        <f>ROW()</f>
        <v>4447</v>
      </c>
    </row>
    <row r="4448" spans="24:33" hidden="1" x14ac:dyDescent="0.3">
      <c r="X4448" s="66">
        <v>25</v>
      </c>
      <c r="Y4448" s="70" t="s">
        <v>487</v>
      </c>
      <c r="Z4448" s="70" t="s">
        <v>12</v>
      </c>
      <c r="AA4448" s="70" t="str">
        <f>IF(OR(VLOOKUP(Table1[[#This Row],[sheet]],Prg!$A$7:$F$31,6,FALSE)=Prg!$O$2,VLOOKUP(Table1[[#This Row],[sheet]],Prg!$A$7:$F$31,6,FALSE)=Prg!$O$3),"Yes","No")</f>
        <v>No</v>
      </c>
      <c r="AB4448" s="70">
        <v>2026</v>
      </c>
      <c r="AC4448" s="72">
        <v>19</v>
      </c>
      <c r="AD4448" s="66">
        <f ca="1">IF(ISERROR(VLOOKUP(Table1[[#This Row],[item]],INDIRECT("'"&amp;Table1[[#This Row],[sheet]]&amp;"'!$A$8:$T$42"),Table1[[#This Row],[r]],FALSE)),"",VLOOKUP(Table1[[#This Row],[item]],INDIRECT("'"&amp;Table1[[#This Row],[sheet]]&amp;"'!$A$8:$T$42"),Table1[[#This Row],[r]],FALSE))</f>
        <v>0</v>
      </c>
      <c r="AE4448" s="72" t="str">
        <f>IF(VLOOKUP(Table1[[#This Row],[sheet]],Prg!$A$7:$J$31,10,FALSE)="","",VLOOKUP(Table1[[#This Row],[sheet]],Prg!$A$7:$J$31,10,FALSE)*1)</f>
        <v/>
      </c>
      <c r="AF4448" s="72">
        <f>VLOOKUP(Table1[[#This Row],[sheet]],Prg!$A$7:$J$31,5,FALSE)</f>
        <v>0</v>
      </c>
      <c r="AG4448" s="72">
        <f>ROW()</f>
        <v>4448</v>
      </c>
    </row>
    <row r="4449" spans="24:33" hidden="1" x14ac:dyDescent="0.3">
      <c r="X4449" s="66">
        <v>25</v>
      </c>
      <c r="Y4449" s="66" t="s">
        <v>488</v>
      </c>
      <c r="Z4449" s="66" t="s">
        <v>13</v>
      </c>
      <c r="AA4449" s="66" t="str">
        <f>IF(OR(VLOOKUP(Table1[[#This Row],[sheet]],Prg!$A$7:$F$31,6,FALSE)=Prg!$O$2,VLOOKUP(Table1[[#This Row],[sheet]],Prg!$A$7:$F$31,6,FALSE)=Prg!$O$3),"Yes","No")</f>
        <v>No</v>
      </c>
      <c r="AB4449" s="66">
        <v>2026</v>
      </c>
      <c r="AC4449" s="72">
        <v>19</v>
      </c>
      <c r="AD4449" s="66">
        <f ca="1">IF(ISERROR(VLOOKUP(Table1[[#This Row],[item]],INDIRECT("'"&amp;Table1[[#This Row],[sheet]]&amp;"'!$A$8:$T$42"),Table1[[#This Row],[r]],FALSE)),"",VLOOKUP(Table1[[#This Row],[item]],INDIRECT("'"&amp;Table1[[#This Row],[sheet]]&amp;"'!$A$8:$T$42"),Table1[[#This Row],[r]],FALSE))</f>
        <v>0</v>
      </c>
      <c r="AE4449" s="72" t="str">
        <f>IF(VLOOKUP(Table1[[#This Row],[sheet]],Prg!$A$7:$J$31,10,FALSE)="","",VLOOKUP(Table1[[#This Row],[sheet]],Prg!$A$7:$J$31,10,FALSE)*1)</f>
        <v/>
      </c>
      <c r="AF4449" s="72">
        <f>VLOOKUP(Table1[[#This Row],[sheet]],Prg!$A$7:$J$31,5,FALSE)</f>
        <v>0</v>
      </c>
      <c r="AG4449" s="72">
        <f>ROW()</f>
        <v>4449</v>
      </c>
    </row>
    <row r="4450" spans="24:33" hidden="1" x14ac:dyDescent="0.3">
      <c r="X4450" s="66">
        <v>25</v>
      </c>
      <c r="Y4450" s="66" t="s">
        <v>489</v>
      </c>
      <c r="Z4450" s="66" t="s">
        <v>14</v>
      </c>
      <c r="AA4450" s="66" t="str">
        <f>IF(OR(VLOOKUP(Table1[[#This Row],[sheet]],Prg!$A$7:$F$31,6,FALSE)=Prg!$O$2,VLOOKUP(Table1[[#This Row],[sheet]],Prg!$A$7:$F$31,6,FALSE)=Prg!$O$3),"Yes","No")</f>
        <v>No</v>
      </c>
      <c r="AB4450" s="66">
        <v>2026</v>
      </c>
      <c r="AC4450" s="72">
        <v>19</v>
      </c>
      <c r="AD4450" s="66">
        <f ca="1">IF(ISERROR(VLOOKUP(Table1[[#This Row],[item]],INDIRECT("'"&amp;Table1[[#This Row],[sheet]]&amp;"'!$A$8:$T$42"),Table1[[#This Row],[r]],FALSE)),"",VLOOKUP(Table1[[#This Row],[item]],INDIRECT("'"&amp;Table1[[#This Row],[sheet]]&amp;"'!$A$8:$T$42"),Table1[[#This Row],[r]],FALSE))</f>
        <v>0</v>
      </c>
      <c r="AE4450" s="72" t="str">
        <f>IF(VLOOKUP(Table1[[#This Row],[sheet]],Prg!$A$7:$J$31,10,FALSE)="","",VLOOKUP(Table1[[#This Row],[sheet]],Prg!$A$7:$J$31,10,FALSE)*1)</f>
        <v/>
      </c>
      <c r="AF4450" s="72">
        <f>VLOOKUP(Table1[[#This Row],[sheet]],Prg!$A$7:$J$31,5,FALSE)</f>
        <v>0</v>
      </c>
      <c r="AG4450" s="72">
        <f>ROW()</f>
        <v>4450</v>
      </c>
    </row>
    <row r="4451" spans="24:33" hidden="1" x14ac:dyDescent="0.3">
      <c r="X4451" s="66">
        <v>25</v>
      </c>
      <c r="Y4451" s="66" t="s">
        <v>490</v>
      </c>
      <c r="Z4451" s="66" t="s">
        <v>464</v>
      </c>
      <c r="AA4451" s="66" t="str">
        <f>IF(OR(VLOOKUP(Table1[[#This Row],[sheet]],Prg!$A$7:$F$31,6,FALSE)=Prg!$O$2,VLOOKUP(Table1[[#This Row],[sheet]],Prg!$A$7:$F$31,6,FALSE)=Prg!$O$3),"Yes","No")</f>
        <v>No</v>
      </c>
      <c r="AB4451" s="66">
        <v>2026</v>
      </c>
      <c r="AC4451" s="72">
        <v>19</v>
      </c>
      <c r="AD4451" s="66">
        <f ca="1">IF(ISERROR(VLOOKUP(Table1[[#This Row],[item]],INDIRECT("'"&amp;Table1[[#This Row],[sheet]]&amp;"'!$A$8:$T$42"),Table1[[#This Row],[r]],FALSE)),"",VLOOKUP(Table1[[#This Row],[item]],INDIRECT("'"&amp;Table1[[#This Row],[sheet]]&amp;"'!$A$8:$T$42"),Table1[[#This Row],[r]],FALSE))</f>
        <v>0</v>
      </c>
      <c r="AE4451" s="72" t="str">
        <f>IF(VLOOKUP(Table1[[#This Row],[sheet]],Prg!$A$7:$J$31,10,FALSE)="","",VLOOKUP(Table1[[#This Row],[sheet]],Prg!$A$7:$J$31,10,FALSE)*1)</f>
        <v/>
      </c>
      <c r="AF4451" s="72">
        <f>VLOOKUP(Table1[[#This Row],[sheet]],Prg!$A$7:$J$31,5,FALSE)</f>
        <v>0</v>
      </c>
      <c r="AG4451" s="72">
        <f>ROW()</f>
        <v>4451</v>
      </c>
    </row>
    <row r="4452" spans="24:33" hidden="1" x14ac:dyDescent="0.3">
      <c r="X4452" s="66">
        <v>25</v>
      </c>
      <c r="Y4452" s="66" t="s">
        <v>491</v>
      </c>
      <c r="Z4452" s="66" t="s">
        <v>15</v>
      </c>
      <c r="AA4452" s="66" t="str">
        <f>IF(OR(VLOOKUP(Table1[[#This Row],[sheet]],Prg!$A$7:$F$31,6,FALSE)=Prg!$O$2,VLOOKUP(Table1[[#This Row],[sheet]],Prg!$A$7:$F$31,6,FALSE)=Prg!$O$3),"Yes","No")</f>
        <v>No</v>
      </c>
      <c r="AB4452" s="66">
        <v>2026</v>
      </c>
      <c r="AC4452" s="72">
        <v>19</v>
      </c>
      <c r="AD4452" s="66">
        <f ca="1">IF(ISERROR(VLOOKUP(Table1[[#This Row],[item]],INDIRECT("'"&amp;Table1[[#This Row],[sheet]]&amp;"'!$A$8:$T$42"),Table1[[#This Row],[r]],FALSE)),"",VLOOKUP(Table1[[#This Row],[item]],INDIRECT("'"&amp;Table1[[#This Row],[sheet]]&amp;"'!$A$8:$T$42"),Table1[[#This Row],[r]],FALSE))</f>
        <v>0</v>
      </c>
      <c r="AE4452" s="72" t="str">
        <f>IF(VLOOKUP(Table1[[#This Row],[sheet]],Prg!$A$7:$J$31,10,FALSE)="","",VLOOKUP(Table1[[#This Row],[sheet]],Prg!$A$7:$J$31,10,FALSE)*1)</f>
        <v/>
      </c>
      <c r="AF4452" s="72">
        <f>VLOOKUP(Table1[[#This Row],[sheet]],Prg!$A$7:$J$31,5,FALSE)</f>
        <v>0</v>
      </c>
      <c r="AG4452" s="72">
        <f>ROW()</f>
        <v>4452</v>
      </c>
    </row>
    <row r="4453" spans="24:33" hidden="1" x14ac:dyDescent="0.3">
      <c r="X4453" s="66">
        <v>25</v>
      </c>
      <c r="Y4453" s="66" t="s">
        <v>492</v>
      </c>
      <c r="Z4453" s="66" t="s">
        <v>16</v>
      </c>
      <c r="AA4453" s="66" t="str">
        <f>IF(OR(VLOOKUP(Table1[[#This Row],[sheet]],Prg!$A$7:$F$31,6,FALSE)=Prg!$O$2,VLOOKUP(Table1[[#This Row],[sheet]],Prg!$A$7:$F$31,6,FALSE)=Prg!$O$3),"Yes","No")</f>
        <v>No</v>
      </c>
      <c r="AB4453" s="66">
        <v>2026</v>
      </c>
      <c r="AC4453" s="72">
        <v>19</v>
      </c>
      <c r="AD4453" s="66">
        <f ca="1">IF(ISERROR(VLOOKUP(Table1[[#This Row],[item]],INDIRECT("'"&amp;Table1[[#This Row],[sheet]]&amp;"'!$A$8:$T$42"),Table1[[#This Row],[r]],FALSE)),"",VLOOKUP(Table1[[#This Row],[item]],INDIRECT("'"&amp;Table1[[#This Row],[sheet]]&amp;"'!$A$8:$T$42"),Table1[[#This Row],[r]],FALSE))</f>
        <v>0</v>
      </c>
      <c r="AE4453" s="72" t="str">
        <f>IF(VLOOKUP(Table1[[#This Row],[sheet]],Prg!$A$7:$J$31,10,FALSE)="","",VLOOKUP(Table1[[#This Row],[sheet]],Prg!$A$7:$J$31,10,FALSE)*1)</f>
        <v/>
      </c>
      <c r="AF4453" s="72">
        <f>VLOOKUP(Table1[[#This Row],[sheet]],Prg!$A$7:$J$31,5,FALSE)</f>
        <v>0</v>
      </c>
      <c r="AG4453" s="72">
        <f>ROW()</f>
        <v>4453</v>
      </c>
    </row>
    <row r="4454" spans="24:33" hidden="1" x14ac:dyDescent="0.3">
      <c r="X4454" s="66">
        <v>25</v>
      </c>
      <c r="Y4454" s="66" t="s">
        <v>493</v>
      </c>
      <c r="Z4454" s="66" t="s">
        <v>17</v>
      </c>
      <c r="AA4454" s="66" t="str">
        <f>IF(OR(VLOOKUP(Table1[[#This Row],[sheet]],Prg!$A$7:$F$31,6,FALSE)=Prg!$O$2,VLOOKUP(Table1[[#This Row],[sheet]],Prg!$A$7:$F$31,6,FALSE)=Prg!$O$3),"Yes","No")</f>
        <v>No</v>
      </c>
      <c r="AB4454" s="66">
        <v>2026</v>
      </c>
      <c r="AC4454" s="72">
        <v>19</v>
      </c>
      <c r="AD4454" s="66">
        <f ca="1">IF(ISERROR(VLOOKUP(Table1[[#This Row],[item]],INDIRECT("'"&amp;Table1[[#This Row],[sheet]]&amp;"'!$A$8:$T$42"),Table1[[#This Row],[r]],FALSE)),"",VLOOKUP(Table1[[#This Row],[item]],INDIRECT("'"&amp;Table1[[#This Row],[sheet]]&amp;"'!$A$8:$T$42"),Table1[[#This Row],[r]],FALSE))</f>
        <v>0</v>
      </c>
      <c r="AE4454" s="72" t="str">
        <f>IF(VLOOKUP(Table1[[#This Row],[sheet]],Prg!$A$7:$J$31,10,FALSE)="","",VLOOKUP(Table1[[#This Row],[sheet]],Prg!$A$7:$J$31,10,FALSE)*1)</f>
        <v/>
      </c>
      <c r="AF4454" s="72">
        <f>VLOOKUP(Table1[[#This Row],[sheet]],Prg!$A$7:$J$31,5,FALSE)</f>
        <v>0</v>
      </c>
      <c r="AG4454" s="72">
        <f>ROW()</f>
        <v>4454</v>
      </c>
    </row>
    <row r="4455" spans="24:33" hidden="1" x14ac:dyDescent="0.3">
      <c r="X4455" s="66">
        <v>25</v>
      </c>
      <c r="Y4455" s="66" t="s">
        <v>494</v>
      </c>
      <c r="Z4455" s="66" t="s">
        <v>465</v>
      </c>
      <c r="AA4455" s="66" t="str">
        <f>IF(OR(VLOOKUP(Table1[[#This Row],[sheet]],Prg!$A$7:$F$31,6,FALSE)=Prg!$O$2,VLOOKUP(Table1[[#This Row],[sheet]],Prg!$A$7:$F$31,6,FALSE)=Prg!$O$3),"Yes","No")</f>
        <v>No</v>
      </c>
      <c r="AB4455" s="66">
        <v>2026</v>
      </c>
      <c r="AC4455" s="72">
        <v>19</v>
      </c>
      <c r="AD4455" s="66">
        <f ca="1">IF(ISERROR(VLOOKUP(Table1[[#This Row],[item]],INDIRECT("'"&amp;Table1[[#This Row],[sheet]]&amp;"'!$A$8:$T$42"),Table1[[#This Row],[r]],FALSE)),"",VLOOKUP(Table1[[#This Row],[item]],INDIRECT("'"&amp;Table1[[#This Row],[sheet]]&amp;"'!$A$8:$T$42"),Table1[[#This Row],[r]],FALSE))</f>
        <v>0</v>
      </c>
      <c r="AE4455" s="72" t="str">
        <f>IF(VLOOKUP(Table1[[#This Row],[sheet]],Prg!$A$7:$J$31,10,FALSE)="","",VLOOKUP(Table1[[#This Row],[sheet]],Prg!$A$7:$J$31,10,FALSE)*1)</f>
        <v/>
      </c>
      <c r="AF4455" s="72">
        <f>VLOOKUP(Table1[[#This Row],[sheet]],Prg!$A$7:$J$31,5,FALSE)</f>
        <v>0</v>
      </c>
      <c r="AG4455" s="72">
        <f>ROW()</f>
        <v>4455</v>
      </c>
    </row>
    <row r="4456" spans="24:33" hidden="1" x14ac:dyDescent="0.3">
      <c r="X4456" s="66">
        <v>25</v>
      </c>
      <c r="Y4456" s="66" t="s">
        <v>495</v>
      </c>
      <c r="Z4456" s="66" t="s">
        <v>18</v>
      </c>
      <c r="AA4456" s="66" t="str">
        <f>IF(OR(VLOOKUP(Table1[[#This Row],[sheet]],Prg!$A$7:$F$31,6,FALSE)=Prg!$O$2,VLOOKUP(Table1[[#This Row],[sheet]],Prg!$A$7:$F$31,6,FALSE)=Prg!$O$3),"Yes","No")</f>
        <v>No</v>
      </c>
      <c r="AB4456" s="66">
        <v>2026</v>
      </c>
      <c r="AC4456" s="72">
        <v>19</v>
      </c>
      <c r="AD4456" s="66">
        <f ca="1">IF(ISERROR(VLOOKUP(Table1[[#This Row],[item]],INDIRECT("'"&amp;Table1[[#This Row],[sheet]]&amp;"'!$A$8:$T$42"),Table1[[#This Row],[r]],FALSE)),"",VLOOKUP(Table1[[#This Row],[item]],INDIRECT("'"&amp;Table1[[#This Row],[sheet]]&amp;"'!$A$8:$T$42"),Table1[[#This Row],[r]],FALSE))</f>
        <v>0</v>
      </c>
      <c r="AE4456" s="72" t="str">
        <f>IF(VLOOKUP(Table1[[#This Row],[sheet]],Prg!$A$7:$J$31,10,FALSE)="","",VLOOKUP(Table1[[#This Row],[sheet]],Prg!$A$7:$J$31,10,FALSE)*1)</f>
        <v/>
      </c>
      <c r="AF4456" s="72">
        <f>VLOOKUP(Table1[[#This Row],[sheet]],Prg!$A$7:$J$31,5,FALSE)</f>
        <v>0</v>
      </c>
      <c r="AG4456" s="72">
        <f>ROW()</f>
        <v>4456</v>
      </c>
    </row>
    <row r="4457" spans="24:33" hidden="1" x14ac:dyDescent="0.3">
      <c r="X4457" s="66">
        <v>25</v>
      </c>
      <c r="Y4457" s="66" t="s">
        <v>496</v>
      </c>
      <c r="Z4457" s="66" t="s">
        <v>19</v>
      </c>
      <c r="AA4457" s="66" t="str">
        <f>IF(OR(VLOOKUP(Table1[[#This Row],[sheet]],Prg!$A$7:$F$31,6,FALSE)=Prg!$O$2,VLOOKUP(Table1[[#This Row],[sheet]],Prg!$A$7:$F$31,6,FALSE)=Prg!$O$3),"Yes","No")</f>
        <v>No</v>
      </c>
      <c r="AB4457" s="66">
        <v>2026</v>
      </c>
      <c r="AC4457" s="72">
        <v>19</v>
      </c>
      <c r="AD4457" s="66">
        <f ca="1">IF(ISERROR(VLOOKUP(Table1[[#This Row],[item]],INDIRECT("'"&amp;Table1[[#This Row],[sheet]]&amp;"'!$A$8:$T$42"),Table1[[#This Row],[r]],FALSE)),"",VLOOKUP(Table1[[#This Row],[item]],INDIRECT("'"&amp;Table1[[#This Row],[sheet]]&amp;"'!$A$8:$T$42"),Table1[[#This Row],[r]],FALSE))</f>
        <v>0</v>
      </c>
      <c r="AE4457" s="72" t="str">
        <f>IF(VLOOKUP(Table1[[#This Row],[sheet]],Prg!$A$7:$J$31,10,FALSE)="","",VLOOKUP(Table1[[#This Row],[sheet]],Prg!$A$7:$J$31,10,FALSE)*1)</f>
        <v/>
      </c>
      <c r="AF4457" s="72">
        <f>VLOOKUP(Table1[[#This Row],[sheet]],Prg!$A$7:$J$31,5,FALSE)</f>
        <v>0</v>
      </c>
      <c r="AG4457" s="72">
        <f>ROW()</f>
        <v>4457</v>
      </c>
    </row>
    <row r="4458" spans="24:33" hidden="1" x14ac:dyDescent="0.3">
      <c r="X4458" s="66">
        <v>25</v>
      </c>
      <c r="Y4458" s="66" t="s">
        <v>497</v>
      </c>
      <c r="Z4458" s="66" t="s">
        <v>20</v>
      </c>
      <c r="AA4458" s="66" t="str">
        <f>IF(OR(VLOOKUP(Table1[[#This Row],[sheet]],Prg!$A$7:$F$31,6,FALSE)=Prg!$O$2,VLOOKUP(Table1[[#This Row],[sheet]],Prg!$A$7:$F$31,6,FALSE)=Prg!$O$3),"Yes","No")</f>
        <v>No</v>
      </c>
      <c r="AB4458" s="66">
        <v>2026</v>
      </c>
      <c r="AC4458" s="72">
        <v>19</v>
      </c>
      <c r="AD4458" s="66">
        <f ca="1">IF(ISERROR(VLOOKUP(Table1[[#This Row],[item]],INDIRECT("'"&amp;Table1[[#This Row],[sheet]]&amp;"'!$A$8:$T$42"),Table1[[#This Row],[r]],FALSE)),"",VLOOKUP(Table1[[#This Row],[item]],INDIRECT("'"&amp;Table1[[#This Row],[sheet]]&amp;"'!$A$8:$T$42"),Table1[[#This Row],[r]],FALSE))</f>
        <v>0</v>
      </c>
      <c r="AE4458" s="72" t="str">
        <f>IF(VLOOKUP(Table1[[#This Row],[sheet]],Prg!$A$7:$J$31,10,FALSE)="","",VLOOKUP(Table1[[#This Row],[sheet]],Prg!$A$7:$J$31,10,FALSE)*1)</f>
        <v/>
      </c>
      <c r="AF4458" s="72">
        <f>VLOOKUP(Table1[[#This Row],[sheet]],Prg!$A$7:$J$31,5,FALSE)</f>
        <v>0</v>
      </c>
      <c r="AG4458" s="72">
        <f>ROW()</f>
        <v>4458</v>
      </c>
    </row>
    <row r="4459" spans="24:33" hidden="1" x14ac:dyDescent="0.3">
      <c r="X4459" s="66">
        <v>25</v>
      </c>
      <c r="Y4459" s="66" t="s">
        <v>498</v>
      </c>
      <c r="Z4459" s="66" t="s">
        <v>466</v>
      </c>
      <c r="AA4459" s="66" t="str">
        <f>IF(OR(VLOOKUP(Table1[[#This Row],[sheet]],Prg!$A$7:$F$31,6,FALSE)=Prg!$O$2,VLOOKUP(Table1[[#This Row],[sheet]],Prg!$A$7:$F$31,6,FALSE)=Prg!$O$3),"Yes","No")</f>
        <v>No</v>
      </c>
      <c r="AB4459" s="66">
        <v>2026</v>
      </c>
      <c r="AC4459" s="72">
        <v>19</v>
      </c>
      <c r="AD4459" s="66">
        <f ca="1">IF(ISERROR(VLOOKUP(Table1[[#This Row],[item]],INDIRECT("'"&amp;Table1[[#This Row],[sheet]]&amp;"'!$A$8:$T$42"),Table1[[#This Row],[r]],FALSE)),"",VLOOKUP(Table1[[#This Row],[item]],INDIRECT("'"&amp;Table1[[#This Row],[sheet]]&amp;"'!$A$8:$T$42"),Table1[[#This Row],[r]],FALSE))</f>
        <v>0</v>
      </c>
      <c r="AE4459" s="72" t="str">
        <f>IF(VLOOKUP(Table1[[#This Row],[sheet]],Prg!$A$7:$J$31,10,FALSE)="","",VLOOKUP(Table1[[#This Row],[sheet]],Prg!$A$7:$J$31,10,FALSE)*1)</f>
        <v/>
      </c>
      <c r="AF4459" s="72">
        <f>VLOOKUP(Table1[[#This Row],[sheet]],Prg!$A$7:$J$31,5,FALSE)</f>
        <v>0</v>
      </c>
      <c r="AG4459" s="72">
        <f>ROW()</f>
        <v>4459</v>
      </c>
    </row>
    <row r="4460" spans="24:33" hidden="1" x14ac:dyDescent="0.3">
      <c r="X4460" s="66">
        <v>25</v>
      </c>
      <c r="Y4460" s="66" t="s">
        <v>499</v>
      </c>
      <c r="Z4460" s="66" t="s">
        <v>21</v>
      </c>
      <c r="AA4460" s="66" t="str">
        <f>IF(OR(VLOOKUP(Table1[[#This Row],[sheet]],Prg!$A$7:$F$31,6,FALSE)=Prg!$O$2,VLOOKUP(Table1[[#This Row],[sheet]],Prg!$A$7:$F$31,6,FALSE)=Prg!$O$3),"Yes","No")</f>
        <v>No</v>
      </c>
      <c r="AB4460" s="66">
        <v>2026</v>
      </c>
      <c r="AC4460" s="72">
        <v>19</v>
      </c>
      <c r="AD4460" s="66">
        <f ca="1">IF(ISERROR(VLOOKUP(Table1[[#This Row],[item]],INDIRECT("'"&amp;Table1[[#This Row],[sheet]]&amp;"'!$A$8:$T$42"),Table1[[#This Row],[r]],FALSE)),"",VLOOKUP(Table1[[#This Row],[item]],INDIRECT("'"&amp;Table1[[#This Row],[sheet]]&amp;"'!$A$8:$T$42"),Table1[[#This Row],[r]],FALSE))</f>
        <v>0</v>
      </c>
      <c r="AE4460" s="72" t="str">
        <f>IF(VLOOKUP(Table1[[#This Row],[sheet]],Prg!$A$7:$J$31,10,FALSE)="","",VLOOKUP(Table1[[#This Row],[sheet]],Prg!$A$7:$J$31,10,FALSE)*1)</f>
        <v/>
      </c>
      <c r="AF4460" s="72">
        <f>VLOOKUP(Table1[[#This Row],[sheet]],Prg!$A$7:$J$31,5,FALSE)</f>
        <v>0</v>
      </c>
      <c r="AG4460" s="72">
        <f>ROW()</f>
        <v>4460</v>
      </c>
    </row>
    <row r="4461" spans="24:33" hidden="1" x14ac:dyDescent="0.3">
      <c r="X4461" s="66">
        <v>25</v>
      </c>
      <c r="Y4461" s="66" t="s">
        <v>500</v>
      </c>
      <c r="Z4461" s="66" t="s">
        <v>22</v>
      </c>
      <c r="AA4461" s="66" t="str">
        <f>IF(OR(VLOOKUP(Table1[[#This Row],[sheet]],Prg!$A$7:$F$31,6,FALSE)=Prg!$O$2,VLOOKUP(Table1[[#This Row],[sheet]],Prg!$A$7:$F$31,6,FALSE)=Prg!$O$3),"Yes","No")</f>
        <v>No</v>
      </c>
      <c r="AB4461" s="66">
        <v>2026</v>
      </c>
      <c r="AC4461" s="72">
        <v>19</v>
      </c>
      <c r="AD4461" s="66">
        <f ca="1">IF(ISERROR(VLOOKUP(Table1[[#This Row],[item]],INDIRECT("'"&amp;Table1[[#This Row],[sheet]]&amp;"'!$A$8:$T$42"),Table1[[#This Row],[r]],FALSE)),"",VLOOKUP(Table1[[#This Row],[item]],INDIRECT("'"&amp;Table1[[#This Row],[sheet]]&amp;"'!$A$8:$T$42"),Table1[[#This Row],[r]],FALSE))</f>
        <v>0</v>
      </c>
      <c r="AE4461" s="72" t="str">
        <f>IF(VLOOKUP(Table1[[#This Row],[sheet]],Prg!$A$7:$J$31,10,FALSE)="","",VLOOKUP(Table1[[#This Row],[sheet]],Prg!$A$7:$J$31,10,FALSE)*1)</f>
        <v/>
      </c>
      <c r="AF4461" s="72">
        <f>VLOOKUP(Table1[[#This Row],[sheet]],Prg!$A$7:$J$31,5,FALSE)</f>
        <v>0</v>
      </c>
      <c r="AG4461" s="72">
        <f>ROW()</f>
        <v>4461</v>
      </c>
    </row>
    <row r="4462" spans="24:33" hidden="1" x14ac:dyDescent="0.3">
      <c r="X4462" s="66">
        <v>25</v>
      </c>
      <c r="Y4462" s="66" t="s">
        <v>501</v>
      </c>
      <c r="Z4462" s="66" t="s">
        <v>23</v>
      </c>
      <c r="AA4462" s="66" t="str">
        <f>IF(OR(VLOOKUP(Table1[[#This Row],[sheet]],Prg!$A$7:$F$31,6,FALSE)=Prg!$O$2,VLOOKUP(Table1[[#This Row],[sheet]],Prg!$A$7:$F$31,6,FALSE)=Prg!$O$3),"Yes","No")</f>
        <v>No</v>
      </c>
      <c r="AB4462" s="66">
        <v>2026</v>
      </c>
      <c r="AC4462" s="72">
        <v>19</v>
      </c>
      <c r="AD4462" s="66">
        <f ca="1">IF(ISERROR(VLOOKUP(Table1[[#This Row],[item]],INDIRECT("'"&amp;Table1[[#This Row],[sheet]]&amp;"'!$A$8:$T$42"),Table1[[#This Row],[r]],FALSE)),"",VLOOKUP(Table1[[#This Row],[item]],INDIRECT("'"&amp;Table1[[#This Row],[sheet]]&amp;"'!$A$8:$T$42"),Table1[[#This Row],[r]],FALSE))</f>
        <v>0</v>
      </c>
      <c r="AE4462" s="72" t="str">
        <f>IF(VLOOKUP(Table1[[#This Row],[sheet]],Prg!$A$7:$J$31,10,FALSE)="","",VLOOKUP(Table1[[#This Row],[sheet]],Prg!$A$7:$J$31,10,FALSE)*1)</f>
        <v/>
      </c>
      <c r="AF4462" s="72">
        <f>VLOOKUP(Table1[[#This Row],[sheet]],Prg!$A$7:$J$31,5,FALSE)</f>
        <v>0</v>
      </c>
      <c r="AG4462" s="72">
        <f>ROW()</f>
        <v>4462</v>
      </c>
    </row>
    <row r="4463" spans="24:33" hidden="1" x14ac:dyDescent="0.3">
      <c r="X4463" s="66">
        <v>25</v>
      </c>
      <c r="Y4463" s="66" t="s">
        <v>502</v>
      </c>
      <c r="Z4463" s="66" t="s">
        <v>467</v>
      </c>
      <c r="AA4463" s="66" t="str">
        <f>IF(OR(VLOOKUP(Table1[[#This Row],[sheet]],Prg!$A$7:$F$31,6,FALSE)=Prg!$O$2,VLOOKUP(Table1[[#This Row],[sheet]],Prg!$A$7:$F$31,6,FALSE)=Prg!$O$3),"Yes","No")</f>
        <v>No</v>
      </c>
      <c r="AB4463" s="66">
        <v>2026</v>
      </c>
      <c r="AC4463" s="72">
        <v>19</v>
      </c>
      <c r="AD4463" s="66">
        <f ca="1">IF(ISERROR(VLOOKUP(Table1[[#This Row],[item]],INDIRECT("'"&amp;Table1[[#This Row],[sheet]]&amp;"'!$A$8:$T$42"),Table1[[#This Row],[r]],FALSE)),"",VLOOKUP(Table1[[#This Row],[item]],INDIRECT("'"&amp;Table1[[#This Row],[sheet]]&amp;"'!$A$8:$T$42"),Table1[[#This Row],[r]],FALSE))</f>
        <v>0</v>
      </c>
      <c r="AE4463" s="72" t="str">
        <f>IF(VLOOKUP(Table1[[#This Row],[sheet]],Prg!$A$7:$J$31,10,FALSE)="","",VLOOKUP(Table1[[#This Row],[sheet]],Prg!$A$7:$J$31,10,FALSE)*1)</f>
        <v/>
      </c>
      <c r="AF4463" s="72">
        <f>VLOOKUP(Table1[[#This Row],[sheet]],Prg!$A$7:$J$31,5,FALSE)</f>
        <v>0</v>
      </c>
      <c r="AG4463" s="72">
        <f>ROW()</f>
        <v>4463</v>
      </c>
    </row>
    <row r="4464" spans="24:33" hidden="1" x14ac:dyDescent="0.3">
      <c r="X4464" s="66">
        <v>25</v>
      </c>
      <c r="Y4464" s="66" t="s">
        <v>473</v>
      </c>
      <c r="Z4464" s="66" t="s">
        <v>1</v>
      </c>
      <c r="AA4464" s="66" t="str">
        <f>IF(OR(VLOOKUP(Table1[[#This Row],[sheet]],Prg!$A$7:$F$31,6,FALSE)=Prg!$O$2,VLOOKUP(Table1[[#This Row],[sheet]],Prg!$A$7:$F$31,6,FALSE)=Prg!$O$3),"Yes","No")</f>
        <v>No</v>
      </c>
      <c r="AB4464" s="66">
        <v>2026</v>
      </c>
      <c r="AC4464" s="72">
        <v>19</v>
      </c>
      <c r="AD4464" s="66">
        <f ca="1">IF(ISERROR(VLOOKUP(Table1[[#This Row],[item]],INDIRECT("'"&amp;Table1[[#This Row],[sheet]]&amp;"'!$A$8:$T$42"),Table1[[#This Row],[r]],FALSE)),"",VLOOKUP(Table1[[#This Row],[item]],INDIRECT("'"&amp;Table1[[#This Row],[sheet]]&amp;"'!$A$8:$T$42"),Table1[[#This Row],[r]],FALSE))</f>
        <v>0</v>
      </c>
      <c r="AE4464" s="72" t="str">
        <f>IF(VLOOKUP(Table1[[#This Row],[sheet]],Prg!$A$7:$J$31,10,FALSE)="","",VLOOKUP(Table1[[#This Row],[sheet]],Prg!$A$7:$J$31,10,FALSE)*1)</f>
        <v/>
      </c>
      <c r="AF4464" s="72">
        <f>VLOOKUP(Table1[[#This Row],[sheet]],Prg!$A$7:$J$31,5,FALSE)</f>
        <v>0</v>
      </c>
      <c r="AG4464" s="72">
        <f>ROW()</f>
        <v>4464</v>
      </c>
    </row>
    <row r="4465" spans="24:33" hidden="1" x14ac:dyDescent="0.3">
      <c r="X4465" s="66">
        <v>25</v>
      </c>
      <c r="Y4465" s="66" t="s">
        <v>474</v>
      </c>
      <c r="Z4465" s="66" t="s">
        <v>24</v>
      </c>
      <c r="AA4465" s="66" t="str">
        <f>IF(OR(VLOOKUP(Table1[[#This Row],[sheet]],Prg!$A$7:$F$31,6,FALSE)=Prg!$O$2,VLOOKUP(Table1[[#This Row],[sheet]],Prg!$A$7:$F$31,6,FALSE)=Prg!$O$3),"Yes","No")</f>
        <v>No</v>
      </c>
      <c r="AB4465" s="66">
        <v>2026</v>
      </c>
      <c r="AC4465" s="72">
        <v>19</v>
      </c>
      <c r="AD4465" s="66">
        <f ca="1">IF(ISERROR(VLOOKUP(Table1[[#This Row],[item]],INDIRECT("'"&amp;Table1[[#This Row],[sheet]]&amp;"'!$A$8:$T$42"),Table1[[#This Row],[r]],FALSE)),"",VLOOKUP(Table1[[#This Row],[item]],INDIRECT("'"&amp;Table1[[#This Row],[sheet]]&amp;"'!$A$8:$T$42"),Table1[[#This Row],[r]],FALSE))</f>
        <v>0</v>
      </c>
      <c r="AE4465" s="72" t="str">
        <f>IF(VLOOKUP(Table1[[#This Row],[sheet]],Prg!$A$7:$J$31,10,FALSE)="","",VLOOKUP(Table1[[#This Row],[sheet]],Prg!$A$7:$J$31,10,FALSE)*1)</f>
        <v/>
      </c>
      <c r="AF4465" s="72">
        <f>VLOOKUP(Table1[[#This Row],[sheet]],Prg!$A$7:$J$31,5,FALSE)</f>
        <v>0</v>
      </c>
      <c r="AG4465" s="72">
        <f>ROW()</f>
        <v>4465</v>
      </c>
    </row>
    <row r="4466" spans="24:33" hidden="1" x14ac:dyDescent="0.3">
      <c r="X4466" s="66">
        <v>25</v>
      </c>
      <c r="Y4466" s="66" t="s">
        <v>477</v>
      </c>
      <c r="Z4466" s="66" t="s">
        <v>25</v>
      </c>
      <c r="AA4466" s="66" t="str">
        <f>IF(OR(VLOOKUP(Table1[[#This Row],[sheet]],Prg!$A$7:$F$31,6,FALSE)=Prg!$O$2,VLOOKUP(Table1[[#This Row],[sheet]],Prg!$A$7:$F$31,6,FALSE)=Prg!$O$3),"Yes","No")</f>
        <v>No</v>
      </c>
      <c r="AB4466" s="66">
        <v>2026</v>
      </c>
      <c r="AC4466" s="72">
        <v>19</v>
      </c>
      <c r="AD4466" s="66">
        <f ca="1">IF(ISERROR(VLOOKUP(Table1[[#This Row],[item]],INDIRECT("'"&amp;Table1[[#This Row],[sheet]]&amp;"'!$A$8:$T$42"),Table1[[#This Row],[r]],FALSE)),"",VLOOKUP(Table1[[#This Row],[item]],INDIRECT("'"&amp;Table1[[#This Row],[sheet]]&amp;"'!$A$8:$T$42"),Table1[[#This Row],[r]],FALSE))</f>
        <v>0</v>
      </c>
      <c r="AE4466" s="72" t="str">
        <f>IF(VLOOKUP(Table1[[#This Row],[sheet]],Prg!$A$7:$J$31,10,FALSE)="","",VLOOKUP(Table1[[#This Row],[sheet]],Prg!$A$7:$J$31,10,FALSE)*1)</f>
        <v/>
      </c>
      <c r="AF4466" s="72">
        <f>VLOOKUP(Table1[[#This Row],[sheet]],Prg!$A$7:$J$31,5,FALSE)</f>
        <v>0</v>
      </c>
      <c r="AG4466" s="72">
        <f>ROW()</f>
        <v>4466</v>
      </c>
    </row>
    <row r="4467" spans="24:33" hidden="1" x14ac:dyDescent="0.3">
      <c r="X4467" s="66">
        <v>25</v>
      </c>
      <c r="Y4467" s="66" t="s">
        <v>478</v>
      </c>
      <c r="Z4467" s="66" t="s">
        <v>26</v>
      </c>
      <c r="AA4467" s="66" t="str">
        <f>IF(OR(VLOOKUP(Table1[[#This Row],[sheet]],Prg!$A$7:$F$31,6,FALSE)=Prg!$O$2,VLOOKUP(Table1[[#This Row],[sheet]],Prg!$A$7:$F$31,6,FALSE)=Prg!$O$3),"Yes","No")</f>
        <v>No</v>
      </c>
      <c r="AB4467" s="66">
        <v>2026</v>
      </c>
      <c r="AC4467" s="72">
        <v>19</v>
      </c>
      <c r="AD4467" s="66">
        <f ca="1">IF(ISERROR(VLOOKUP(Table1[[#This Row],[item]],INDIRECT("'"&amp;Table1[[#This Row],[sheet]]&amp;"'!$A$8:$T$42"),Table1[[#This Row],[r]],FALSE)),"",VLOOKUP(Table1[[#This Row],[item]],INDIRECT("'"&amp;Table1[[#This Row],[sheet]]&amp;"'!$A$8:$T$42"),Table1[[#This Row],[r]],FALSE))</f>
        <v>0</v>
      </c>
      <c r="AE4467" s="72" t="str">
        <f>IF(VLOOKUP(Table1[[#This Row],[sheet]],Prg!$A$7:$J$31,10,FALSE)="","",VLOOKUP(Table1[[#This Row],[sheet]],Prg!$A$7:$J$31,10,FALSE)*1)</f>
        <v/>
      </c>
      <c r="AF4467" s="72">
        <f>VLOOKUP(Table1[[#This Row],[sheet]],Prg!$A$7:$J$31,5,FALSE)</f>
        <v>0</v>
      </c>
      <c r="AG4467" s="72">
        <f>ROW()</f>
        <v>4467</v>
      </c>
    </row>
    <row r="4468" spans="24:33" hidden="1" x14ac:dyDescent="0.3">
      <c r="X4468" s="66">
        <v>25</v>
      </c>
      <c r="Y4468" s="66" t="s">
        <v>479</v>
      </c>
      <c r="Z4468" s="66" t="s">
        <v>27</v>
      </c>
      <c r="AA4468" s="66" t="str">
        <f>IF(OR(VLOOKUP(Table1[[#This Row],[sheet]],Prg!$A$7:$F$31,6,FALSE)=Prg!$O$2,VLOOKUP(Table1[[#This Row],[sheet]],Prg!$A$7:$F$31,6,FALSE)=Prg!$O$3),"Yes","No")</f>
        <v>No</v>
      </c>
      <c r="AB4468" s="66">
        <v>2026</v>
      </c>
      <c r="AC4468" s="72">
        <v>19</v>
      </c>
      <c r="AD4468" s="66">
        <f ca="1">IF(ISERROR(VLOOKUP(Table1[[#This Row],[item]],INDIRECT("'"&amp;Table1[[#This Row],[sheet]]&amp;"'!$A$8:$T$42"),Table1[[#This Row],[r]],FALSE)),"",VLOOKUP(Table1[[#This Row],[item]],INDIRECT("'"&amp;Table1[[#This Row],[sheet]]&amp;"'!$A$8:$T$42"),Table1[[#This Row],[r]],FALSE))</f>
        <v>0</v>
      </c>
      <c r="AE4468" s="72" t="str">
        <f>IF(VLOOKUP(Table1[[#This Row],[sheet]],Prg!$A$7:$J$31,10,FALSE)="","",VLOOKUP(Table1[[#This Row],[sheet]],Prg!$A$7:$J$31,10,FALSE)*1)</f>
        <v/>
      </c>
      <c r="AF4468" s="72">
        <f>VLOOKUP(Table1[[#This Row],[sheet]],Prg!$A$7:$J$31,5,FALSE)</f>
        <v>0</v>
      </c>
      <c r="AG4468" s="72">
        <f>ROW()</f>
        <v>4468</v>
      </c>
    </row>
    <row r="4469" spans="24:33" hidden="1" x14ac:dyDescent="0.3">
      <c r="X4469" s="66">
        <v>25</v>
      </c>
      <c r="Y4469" s="66" t="s">
        <v>475</v>
      </c>
      <c r="Z4469" s="66" t="s">
        <v>28</v>
      </c>
      <c r="AA4469" s="66" t="str">
        <f>IF(OR(VLOOKUP(Table1[[#This Row],[sheet]],Prg!$A$7:$F$31,6,FALSE)=Prg!$O$2,VLOOKUP(Table1[[#This Row],[sheet]],Prg!$A$7:$F$31,6,FALSE)=Prg!$O$3),"Yes","No")</f>
        <v>No</v>
      </c>
      <c r="AB4469" s="66">
        <v>2026</v>
      </c>
      <c r="AC4469" s="72">
        <v>19</v>
      </c>
      <c r="AD4469" s="66">
        <f ca="1">IF(ISERROR(VLOOKUP(Table1[[#This Row],[item]],INDIRECT("'"&amp;Table1[[#This Row],[sheet]]&amp;"'!$A$8:$T$42"),Table1[[#This Row],[r]],FALSE)),"",VLOOKUP(Table1[[#This Row],[item]],INDIRECT("'"&amp;Table1[[#This Row],[sheet]]&amp;"'!$A$8:$T$42"),Table1[[#This Row],[r]],FALSE))</f>
        <v>0</v>
      </c>
      <c r="AE4469" s="72" t="str">
        <f>IF(VLOOKUP(Table1[[#This Row],[sheet]],Prg!$A$7:$J$31,10,FALSE)="","",VLOOKUP(Table1[[#This Row],[sheet]],Prg!$A$7:$J$31,10,FALSE)*1)</f>
        <v/>
      </c>
      <c r="AF4469" s="72">
        <f>VLOOKUP(Table1[[#This Row],[sheet]],Prg!$A$7:$J$31,5,FALSE)</f>
        <v>0</v>
      </c>
      <c r="AG4469" s="72">
        <f>ROW()</f>
        <v>4469</v>
      </c>
    </row>
    <row r="4470" spans="24:33" hidden="1" x14ac:dyDescent="0.3">
      <c r="X4470" s="66">
        <v>25</v>
      </c>
      <c r="Y4470" s="66" t="s">
        <v>480</v>
      </c>
      <c r="Z4470" s="66" t="s">
        <v>29</v>
      </c>
      <c r="AA4470" s="66" t="str">
        <f>IF(OR(VLOOKUP(Table1[[#This Row],[sheet]],Prg!$A$7:$F$31,6,FALSE)=Prg!$O$2,VLOOKUP(Table1[[#This Row],[sheet]],Prg!$A$7:$F$31,6,FALSE)=Prg!$O$3),"Yes","No")</f>
        <v>No</v>
      </c>
      <c r="AB4470" s="66">
        <v>2026</v>
      </c>
      <c r="AC4470" s="72">
        <v>19</v>
      </c>
      <c r="AD4470" s="66">
        <f ca="1">IF(ISERROR(VLOOKUP(Table1[[#This Row],[item]],INDIRECT("'"&amp;Table1[[#This Row],[sheet]]&amp;"'!$A$8:$T$42"),Table1[[#This Row],[r]],FALSE)),"",VLOOKUP(Table1[[#This Row],[item]],INDIRECT("'"&amp;Table1[[#This Row],[sheet]]&amp;"'!$A$8:$T$42"),Table1[[#This Row],[r]],FALSE))</f>
        <v>0</v>
      </c>
      <c r="AE4470" s="72" t="str">
        <f>IF(VLOOKUP(Table1[[#This Row],[sheet]],Prg!$A$7:$J$31,10,FALSE)="","",VLOOKUP(Table1[[#This Row],[sheet]],Prg!$A$7:$J$31,10,FALSE)*1)</f>
        <v/>
      </c>
      <c r="AF4470" s="72">
        <f>VLOOKUP(Table1[[#This Row],[sheet]],Prg!$A$7:$J$31,5,FALSE)</f>
        <v>0</v>
      </c>
      <c r="AG4470" s="72">
        <f>ROW()</f>
        <v>4470</v>
      </c>
    </row>
    <row r="4471" spans="24:33" hidden="1" x14ac:dyDescent="0.3">
      <c r="X4471" s="66">
        <v>25</v>
      </c>
      <c r="Y4471" s="66" t="s">
        <v>481</v>
      </c>
      <c r="Z4471" s="66" t="s">
        <v>30</v>
      </c>
      <c r="AA4471" s="66" t="str">
        <f>IF(OR(VLOOKUP(Table1[[#This Row],[sheet]],Prg!$A$7:$F$31,6,FALSE)=Prg!$O$2,VLOOKUP(Table1[[#This Row],[sheet]],Prg!$A$7:$F$31,6,FALSE)=Prg!$O$3),"Yes","No")</f>
        <v>No</v>
      </c>
      <c r="AB4471" s="66">
        <v>2026</v>
      </c>
      <c r="AC4471" s="72">
        <v>19</v>
      </c>
      <c r="AD4471" s="66">
        <f ca="1">IF(ISERROR(VLOOKUP(Table1[[#This Row],[item]],INDIRECT("'"&amp;Table1[[#This Row],[sheet]]&amp;"'!$A$8:$T$42"),Table1[[#This Row],[r]],FALSE)),"",VLOOKUP(Table1[[#This Row],[item]],INDIRECT("'"&amp;Table1[[#This Row],[sheet]]&amp;"'!$A$8:$T$42"),Table1[[#This Row],[r]],FALSE))</f>
        <v>0</v>
      </c>
      <c r="AE4471" s="72" t="str">
        <f>IF(VLOOKUP(Table1[[#This Row],[sheet]],Prg!$A$7:$J$31,10,FALSE)="","",VLOOKUP(Table1[[#This Row],[sheet]],Prg!$A$7:$J$31,10,FALSE)*1)</f>
        <v/>
      </c>
      <c r="AF4471" s="72">
        <f>VLOOKUP(Table1[[#This Row],[sheet]],Prg!$A$7:$J$31,5,FALSE)</f>
        <v>0</v>
      </c>
      <c r="AG4471" s="72">
        <f>ROW()</f>
        <v>4471</v>
      </c>
    </row>
    <row r="4472" spans="24:33" hidden="1" x14ac:dyDescent="0.3">
      <c r="X4472" s="66">
        <v>25</v>
      </c>
      <c r="Y4472" s="66" t="s">
        <v>482</v>
      </c>
      <c r="Z4472" s="66" t="s">
        <v>27</v>
      </c>
      <c r="AA4472" s="66" t="str">
        <f>IF(OR(VLOOKUP(Table1[[#This Row],[sheet]],Prg!$A$7:$F$31,6,FALSE)=Prg!$O$2,VLOOKUP(Table1[[#This Row],[sheet]],Prg!$A$7:$F$31,6,FALSE)=Prg!$O$3),"Yes","No")</f>
        <v>No</v>
      </c>
      <c r="AB4472" s="66">
        <v>2026</v>
      </c>
      <c r="AC4472" s="72">
        <v>19</v>
      </c>
      <c r="AD4472" s="66">
        <f ca="1">IF(ISERROR(VLOOKUP(Table1[[#This Row],[item]],INDIRECT("'"&amp;Table1[[#This Row],[sheet]]&amp;"'!$A$8:$T$42"),Table1[[#This Row],[r]],FALSE)),"",VLOOKUP(Table1[[#This Row],[item]],INDIRECT("'"&amp;Table1[[#This Row],[sheet]]&amp;"'!$A$8:$T$42"),Table1[[#This Row],[r]],FALSE))</f>
        <v>0</v>
      </c>
      <c r="AE4472" s="72" t="str">
        <f>IF(VLOOKUP(Table1[[#This Row],[sheet]],Prg!$A$7:$J$31,10,FALSE)="","",VLOOKUP(Table1[[#This Row],[sheet]],Prg!$A$7:$J$31,10,FALSE)*1)</f>
        <v/>
      </c>
      <c r="AF4472" s="72">
        <f>VLOOKUP(Table1[[#This Row],[sheet]],Prg!$A$7:$J$31,5,FALSE)</f>
        <v>0</v>
      </c>
      <c r="AG4472" s="72">
        <f>ROW()</f>
        <v>4472</v>
      </c>
    </row>
    <row r="4473" spans="24:33" hidden="1" x14ac:dyDescent="0.3">
      <c r="X4473" s="66">
        <v>25</v>
      </c>
      <c r="Y4473" s="66" t="s">
        <v>476</v>
      </c>
      <c r="Z4473" s="66" t="s">
        <v>469</v>
      </c>
      <c r="AA4473" s="66" t="str">
        <f>IF(OR(VLOOKUP(Table1[[#This Row],[sheet]],Prg!$A$7:$F$31,6,FALSE)=Prg!$O$2,VLOOKUP(Table1[[#This Row],[sheet]],Prg!$A$7:$F$31,6,FALSE)=Prg!$O$3),"Yes","No")</f>
        <v>No</v>
      </c>
      <c r="AB4473" s="66">
        <v>2026</v>
      </c>
      <c r="AC4473" s="72">
        <v>19</v>
      </c>
      <c r="AD4473" s="66">
        <f ca="1">IF(ISERROR(VLOOKUP(Table1[[#This Row],[item]],INDIRECT("'"&amp;Table1[[#This Row],[sheet]]&amp;"'!$A$8:$T$42"),Table1[[#This Row],[r]],FALSE)),"",VLOOKUP(Table1[[#This Row],[item]],INDIRECT("'"&amp;Table1[[#This Row],[sheet]]&amp;"'!$A$8:$T$42"),Table1[[#This Row],[r]],FALSE))</f>
        <v>0</v>
      </c>
      <c r="AE4473" s="72" t="str">
        <f>IF(VLOOKUP(Table1[[#This Row],[sheet]],Prg!$A$7:$J$31,10,FALSE)="","",VLOOKUP(Table1[[#This Row],[sheet]],Prg!$A$7:$J$31,10,FALSE)*1)</f>
        <v/>
      </c>
      <c r="AF4473" s="72">
        <f>VLOOKUP(Table1[[#This Row],[sheet]],Prg!$A$7:$J$31,5,FALSE)</f>
        <v>0</v>
      </c>
      <c r="AG4473" s="72">
        <f>ROW()</f>
        <v>4473</v>
      </c>
    </row>
    <row r="4474" spans="24:33" hidden="1" x14ac:dyDescent="0.3">
      <c r="X4474" s="66">
        <v>25</v>
      </c>
      <c r="Y4474" s="66" t="s">
        <v>483</v>
      </c>
      <c r="Z4474" s="66" t="s">
        <v>470</v>
      </c>
      <c r="AA4474" s="66" t="str">
        <f>IF(OR(VLOOKUP(Table1[[#This Row],[sheet]],Prg!$A$7:$F$31,6,FALSE)=Prg!$O$2,VLOOKUP(Table1[[#This Row],[sheet]],Prg!$A$7:$F$31,6,FALSE)=Prg!$O$3),"Yes","No")</f>
        <v>No</v>
      </c>
      <c r="AB4474" s="66">
        <v>2026</v>
      </c>
      <c r="AC4474" s="72">
        <v>19</v>
      </c>
      <c r="AD4474" s="66">
        <f ca="1">IF(ISERROR(VLOOKUP(Table1[[#This Row],[item]],INDIRECT("'"&amp;Table1[[#This Row],[sheet]]&amp;"'!$A$8:$T$42"),Table1[[#This Row],[r]],FALSE)),"",VLOOKUP(Table1[[#This Row],[item]],INDIRECT("'"&amp;Table1[[#This Row],[sheet]]&amp;"'!$A$8:$T$42"),Table1[[#This Row],[r]],FALSE))</f>
        <v>0</v>
      </c>
      <c r="AE4474" s="72" t="str">
        <f>IF(VLOOKUP(Table1[[#This Row],[sheet]],Prg!$A$7:$J$31,10,FALSE)="","",VLOOKUP(Table1[[#This Row],[sheet]],Prg!$A$7:$J$31,10,FALSE)*1)</f>
        <v/>
      </c>
      <c r="AF4474" s="72">
        <f>VLOOKUP(Table1[[#This Row],[sheet]],Prg!$A$7:$J$31,5,FALSE)</f>
        <v>0</v>
      </c>
      <c r="AG4474" s="72">
        <f>ROW()</f>
        <v>4474</v>
      </c>
    </row>
    <row r="4475" spans="24:33" hidden="1" x14ac:dyDescent="0.3">
      <c r="X4475" s="66">
        <v>25</v>
      </c>
      <c r="Y4475" s="66" t="s">
        <v>484</v>
      </c>
      <c r="Z4475" s="66" t="s">
        <v>471</v>
      </c>
      <c r="AA4475" s="66" t="str">
        <f>IF(OR(VLOOKUP(Table1[[#This Row],[sheet]],Prg!$A$7:$F$31,6,FALSE)=Prg!$O$2,VLOOKUP(Table1[[#This Row],[sheet]],Prg!$A$7:$F$31,6,FALSE)=Prg!$O$3),"Yes","No")</f>
        <v>No</v>
      </c>
      <c r="AB4475" s="66">
        <v>2026</v>
      </c>
      <c r="AC4475" s="72">
        <v>19</v>
      </c>
      <c r="AD4475" s="66">
        <f ca="1">IF(ISERROR(VLOOKUP(Table1[[#This Row],[item]],INDIRECT("'"&amp;Table1[[#This Row],[sheet]]&amp;"'!$A$8:$T$42"),Table1[[#This Row],[r]],FALSE)),"",VLOOKUP(Table1[[#This Row],[item]],INDIRECT("'"&amp;Table1[[#This Row],[sheet]]&amp;"'!$A$8:$T$42"),Table1[[#This Row],[r]],FALSE))</f>
        <v>0</v>
      </c>
      <c r="AE4475" s="72" t="str">
        <f>IF(VLOOKUP(Table1[[#This Row],[sheet]],Prg!$A$7:$J$31,10,FALSE)="","",VLOOKUP(Table1[[#This Row],[sheet]],Prg!$A$7:$J$31,10,FALSE)*1)</f>
        <v/>
      </c>
      <c r="AF4475" s="72">
        <f>VLOOKUP(Table1[[#This Row],[sheet]],Prg!$A$7:$J$31,5,FALSE)</f>
        <v>0</v>
      </c>
      <c r="AG4475" s="72">
        <f>ROW()</f>
        <v>4475</v>
      </c>
    </row>
    <row r="4476" spans="24:33" hidden="1" x14ac:dyDescent="0.3">
      <c r="X4476" s="66">
        <v>25</v>
      </c>
      <c r="Y4476" s="66" t="s">
        <v>485</v>
      </c>
      <c r="Z4476" s="66" t="s">
        <v>472</v>
      </c>
      <c r="AA4476" s="66" t="str">
        <f>IF(OR(VLOOKUP(Table1[[#This Row],[sheet]],Prg!$A$7:$F$31,6,FALSE)=Prg!$O$2,VLOOKUP(Table1[[#This Row],[sheet]],Prg!$A$7:$F$31,6,FALSE)=Prg!$O$3),"Yes","No")</f>
        <v>No</v>
      </c>
      <c r="AB4476" s="66">
        <v>2026</v>
      </c>
      <c r="AC4476" s="72">
        <v>19</v>
      </c>
      <c r="AD4476" s="66">
        <f ca="1">IF(ISERROR(VLOOKUP(Table1[[#This Row],[item]],INDIRECT("'"&amp;Table1[[#This Row],[sheet]]&amp;"'!$A$8:$T$42"),Table1[[#This Row],[r]],FALSE)),"",VLOOKUP(Table1[[#This Row],[item]],INDIRECT("'"&amp;Table1[[#This Row],[sheet]]&amp;"'!$A$8:$T$42"),Table1[[#This Row],[r]],FALSE))</f>
        <v>0</v>
      </c>
      <c r="AE4476" s="72" t="str">
        <f>IF(VLOOKUP(Table1[[#This Row],[sheet]],Prg!$A$7:$J$31,10,FALSE)="","",VLOOKUP(Table1[[#This Row],[sheet]],Prg!$A$7:$J$31,10,FALSE)*1)</f>
        <v/>
      </c>
      <c r="AF4476" s="72">
        <f>VLOOKUP(Table1[[#This Row],[sheet]],Prg!$A$7:$J$31,5,FALSE)</f>
        <v>0</v>
      </c>
      <c r="AG4476" s="72">
        <f>ROW()</f>
        <v>4476</v>
      </c>
    </row>
    <row r="4477" spans="24:33" hidden="1" x14ac:dyDescent="0.3">
      <c r="X4477" s="66">
        <v>25</v>
      </c>
      <c r="Y4477" s="66" t="s">
        <v>486</v>
      </c>
      <c r="Z4477" s="66" t="s">
        <v>31</v>
      </c>
      <c r="AA4477" s="66" t="str">
        <f>IF(OR(VLOOKUP(Table1[[#This Row],[sheet]],Prg!$A$7:$F$31,6,FALSE)=Prg!$O$2,VLOOKUP(Table1[[#This Row],[sheet]],Prg!$A$7:$F$31,6,FALSE)=Prg!$O$3),"Yes","No")</f>
        <v>No</v>
      </c>
      <c r="AB4477" s="66">
        <v>2026</v>
      </c>
      <c r="AC4477" s="72">
        <v>19</v>
      </c>
      <c r="AD4477" s="66">
        <f ca="1">IF(ISERROR(VLOOKUP(Table1[[#This Row],[item]],INDIRECT("'"&amp;Table1[[#This Row],[sheet]]&amp;"'!$A$8:$T$42"),Table1[[#This Row],[r]],FALSE)),"",VLOOKUP(Table1[[#This Row],[item]],INDIRECT("'"&amp;Table1[[#This Row],[sheet]]&amp;"'!$A$8:$T$42"),Table1[[#This Row],[r]],FALSE))</f>
        <v>0</v>
      </c>
      <c r="AE4477" s="72" t="str">
        <f>IF(VLOOKUP(Table1[[#This Row],[sheet]],Prg!$A$7:$J$31,10,FALSE)="","",VLOOKUP(Table1[[#This Row],[sheet]],Prg!$A$7:$J$31,10,FALSE)*1)</f>
        <v/>
      </c>
      <c r="AF4477" s="72">
        <f>VLOOKUP(Table1[[#This Row],[sheet]],Prg!$A$7:$J$31,5,FALSE)</f>
        <v>0</v>
      </c>
      <c r="AG4477" s="72">
        <f>ROW()</f>
        <v>4477</v>
      </c>
    </row>
    <row r="4478" spans="24:33" hidden="1" x14ac:dyDescent="0.3">
      <c r="X4478" s="66">
        <v>25</v>
      </c>
      <c r="Y4478" s="70" t="s">
        <v>487</v>
      </c>
      <c r="Z4478" s="70" t="s">
        <v>12</v>
      </c>
      <c r="AA4478" s="70" t="str">
        <f>IF(OR(VLOOKUP(Table1[[#This Row],[sheet]],Prg!$A$7:$F$31,6,FALSE)=Prg!$O$2,VLOOKUP(Table1[[#This Row],[sheet]],Prg!$A$7:$F$31,6,FALSE)=Prg!$O$3),"Yes","No")</f>
        <v>No</v>
      </c>
      <c r="AB4478" s="70" t="s">
        <v>2</v>
      </c>
      <c r="AC4478" s="72">
        <v>20</v>
      </c>
      <c r="AD4478" s="66">
        <f ca="1">IF(ISERROR(VLOOKUP(Table1[[#This Row],[item]],INDIRECT("'"&amp;Table1[[#This Row],[sheet]]&amp;"'!$A$8:$T$42"),Table1[[#This Row],[r]],FALSE)),"",VLOOKUP(Table1[[#This Row],[item]],INDIRECT("'"&amp;Table1[[#This Row],[sheet]]&amp;"'!$A$8:$T$42"),Table1[[#This Row],[r]],FALSE))</f>
        <v>0</v>
      </c>
      <c r="AE4478" s="72" t="str">
        <f>IF(VLOOKUP(Table1[[#This Row],[sheet]],Prg!$A$7:$J$31,10,FALSE)="","",VLOOKUP(Table1[[#This Row],[sheet]],Prg!$A$7:$J$31,10,FALSE)*1)</f>
        <v/>
      </c>
      <c r="AF4478" s="72">
        <f>VLOOKUP(Table1[[#This Row],[sheet]],Prg!$A$7:$J$31,5,FALSE)</f>
        <v>0</v>
      </c>
      <c r="AG4478" s="72">
        <f>ROW()</f>
        <v>4478</v>
      </c>
    </row>
    <row r="4479" spans="24:33" hidden="1" x14ac:dyDescent="0.3">
      <c r="X4479" s="66">
        <v>25</v>
      </c>
      <c r="Y4479" s="66" t="s">
        <v>488</v>
      </c>
      <c r="Z4479" s="66" t="s">
        <v>13</v>
      </c>
      <c r="AA4479" s="66" t="str">
        <f>IF(OR(VLOOKUP(Table1[[#This Row],[sheet]],Prg!$A$7:$F$31,6,FALSE)=Prg!$O$2,VLOOKUP(Table1[[#This Row],[sheet]],Prg!$A$7:$F$31,6,FALSE)=Prg!$O$3),"Yes","No")</f>
        <v>No</v>
      </c>
      <c r="AB4479" s="66" t="s">
        <v>2</v>
      </c>
      <c r="AC4479" s="72">
        <v>20</v>
      </c>
      <c r="AD4479" s="66">
        <f ca="1">IF(ISERROR(VLOOKUP(Table1[[#This Row],[item]],INDIRECT("'"&amp;Table1[[#This Row],[sheet]]&amp;"'!$A$8:$T$42"),Table1[[#This Row],[r]],FALSE)),"",VLOOKUP(Table1[[#This Row],[item]],INDIRECT("'"&amp;Table1[[#This Row],[sheet]]&amp;"'!$A$8:$T$42"),Table1[[#This Row],[r]],FALSE))</f>
        <v>0</v>
      </c>
      <c r="AE4479" s="72" t="str">
        <f>IF(VLOOKUP(Table1[[#This Row],[sheet]],Prg!$A$7:$J$31,10,FALSE)="","",VLOOKUP(Table1[[#This Row],[sheet]],Prg!$A$7:$J$31,10,FALSE)*1)</f>
        <v/>
      </c>
      <c r="AF4479" s="72">
        <f>VLOOKUP(Table1[[#This Row],[sheet]],Prg!$A$7:$J$31,5,FALSE)</f>
        <v>0</v>
      </c>
      <c r="AG4479" s="72">
        <f>ROW()</f>
        <v>4479</v>
      </c>
    </row>
    <row r="4480" spans="24:33" hidden="1" x14ac:dyDescent="0.3">
      <c r="X4480" s="66">
        <v>25</v>
      </c>
      <c r="Y4480" s="66" t="s">
        <v>489</v>
      </c>
      <c r="Z4480" s="66" t="s">
        <v>14</v>
      </c>
      <c r="AA4480" s="66" t="str">
        <f>IF(OR(VLOOKUP(Table1[[#This Row],[sheet]],Prg!$A$7:$F$31,6,FALSE)=Prg!$O$2,VLOOKUP(Table1[[#This Row],[sheet]],Prg!$A$7:$F$31,6,FALSE)=Prg!$O$3),"Yes","No")</f>
        <v>No</v>
      </c>
      <c r="AB4480" s="66" t="s">
        <v>2</v>
      </c>
      <c r="AC4480" s="72">
        <v>20</v>
      </c>
      <c r="AD4480" s="66">
        <f ca="1">IF(ISERROR(VLOOKUP(Table1[[#This Row],[item]],INDIRECT("'"&amp;Table1[[#This Row],[sheet]]&amp;"'!$A$8:$T$42"),Table1[[#This Row],[r]],FALSE)),"",VLOOKUP(Table1[[#This Row],[item]],INDIRECT("'"&amp;Table1[[#This Row],[sheet]]&amp;"'!$A$8:$T$42"),Table1[[#This Row],[r]],FALSE))</f>
        <v>0</v>
      </c>
      <c r="AE4480" s="72" t="str">
        <f>IF(VLOOKUP(Table1[[#This Row],[sheet]],Prg!$A$7:$J$31,10,FALSE)="","",VLOOKUP(Table1[[#This Row],[sheet]],Prg!$A$7:$J$31,10,FALSE)*1)</f>
        <v/>
      </c>
      <c r="AF4480" s="72">
        <f>VLOOKUP(Table1[[#This Row],[sheet]],Prg!$A$7:$J$31,5,FALSE)</f>
        <v>0</v>
      </c>
      <c r="AG4480" s="72">
        <f>ROW()</f>
        <v>4480</v>
      </c>
    </row>
    <row r="4481" spans="24:33" hidden="1" x14ac:dyDescent="0.3">
      <c r="X4481" s="66">
        <v>25</v>
      </c>
      <c r="Y4481" s="66" t="s">
        <v>490</v>
      </c>
      <c r="Z4481" s="66" t="s">
        <v>464</v>
      </c>
      <c r="AA4481" s="66" t="str">
        <f>IF(OR(VLOOKUP(Table1[[#This Row],[sheet]],Prg!$A$7:$F$31,6,FALSE)=Prg!$O$2,VLOOKUP(Table1[[#This Row],[sheet]],Prg!$A$7:$F$31,6,FALSE)=Prg!$O$3),"Yes","No")</f>
        <v>No</v>
      </c>
      <c r="AB4481" s="66" t="s">
        <v>2</v>
      </c>
      <c r="AC4481" s="72">
        <v>20</v>
      </c>
      <c r="AD4481" s="66">
        <f ca="1">IF(ISERROR(VLOOKUP(Table1[[#This Row],[item]],INDIRECT("'"&amp;Table1[[#This Row],[sheet]]&amp;"'!$A$8:$T$42"),Table1[[#This Row],[r]],FALSE)),"",VLOOKUP(Table1[[#This Row],[item]],INDIRECT("'"&amp;Table1[[#This Row],[sheet]]&amp;"'!$A$8:$T$42"),Table1[[#This Row],[r]],FALSE))</f>
        <v>0</v>
      </c>
      <c r="AE4481" s="72" t="str">
        <f>IF(VLOOKUP(Table1[[#This Row],[sheet]],Prg!$A$7:$J$31,10,FALSE)="","",VLOOKUP(Table1[[#This Row],[sheet]],Prg!$A$7:$J$31,10,FALSE)*1)</f>
        <v/>
      </c>
      <c r="AF4481" s="72">
        <f>VLOOKUP(Table1[[#This Row],[sheet]],Prg!$A$7:$J$31,5,FALSE)</f>
        <v>0</v>
      </c>
      <c r="AG4481" s="72">
        <f>ROW()</f>
        <v>4481</v>
      </c>
    </row>
    <row r="4482" spans="24:33" hidden="1" x14ac:dyDescent="0.3">
      <c r="X4482" s="66">
        <v>25</v>
      </c>
      <c r="Y4482" s="66" t="s">
        <v>491</v>
      </c>
      <c r="Z4482" s="66" t="s">
        <v>15</v>
      </c>
      <c r="AA4482" s="66" t="str">
        <f>IF(OR(VLOOKUP(Table1[[#This Row],[sheet]],Prg!$A$7:$F$31,6,FALSE)=Prg!$O$2,VLOOKUP(Table1[[#This Row],[sheet]],Prg!$A$7:$F$31,6,FALSE)=Prg!$O$3),"Yes","No")</f>
        <v>No</v>
      </c>
      <c r="AB4482" s="66" t="s">
        <v>2</v>
      </c>
      <c r="AC4482" s="72">
        <v>20</v>
      </c>
      <c r="AD4482" s="66">
        <f ca="1">IF(ISERROR(VLOOKUP(Table1[[#This Row],[item]],INDIRECT("'"&amp;Table1[[#This Row],[sheet]]&amp;"'!$A$8:$T$42"),Table1[[#This Row],[r]],FALSE)),"",VLOOKUP(Table1[[#This Row],[item]],INDIRECT("'"&amp;Table1[[#This Row],[sheet]]&amp;"'!$A$8:$T$42"),Table1[[#This Row],[r]],FALSE))</f>
        <v>0</v>
      </c>
      <c r="AE4482" s="72" t="str">
        <f>IF(VLOOKUP(Table1[[#This Row],[sheet]],Prg!$A$7:$J$31,10,FALSE)="","",VLOOKUP(Table1[[#This Row],[sheet]],Prg!$A$7:$J$31,10,FALSE)*1)</f>
        <v/>
      </c>
      <c r="AF4482" s="72">
        <f>VLOOKUP(Table1[[#This Row],[sheet]],Prg!$A$7:$J$31,5,FALSE)</f>
        <v>0</v>
      </c>
      <c r="AG4482" s="72">
        <f>ROW()</f>
        <v>4482</v>
      </c>
    </row>
    <row r="4483" spans="24:33" hidden="1" x14ac:dyDescent="0.3">
      <c r="X4483" s="66">
        <v>25</v>
      </c>
      <c r="Y4483" s="66" t="s">
        <v>492</v>
      </c>
      <c r="Z4483" s="66" t="s">
        <v>16</v>
      </c>
      <c r="AA4483" s="66" t="str">
        <f>IF(OR(VLOOKUP(Table1[[#This Row],[sheet]],Prg!$A$7:$F$31,6,FALSE)=Prg!$O$2,VLOOKUP(Table1[[#This Row],[sheet]],Prg!$A$7:$F$31,6,FALSE)=Prg!$O$3),"Yes","No")</f>
        <v>No</v>
      </c>
      <c r="AB4483" s="66" t="s">
        <v>2</v>
      </c>
      <c r="AC4483" s="72">
        <v>20</v>
      </c>
      <c r="AD4483" s="66">
        <f ca="1">IF(ISERROR(VLOOKUP(Table1[[#This Row],[item]],INDIRECT("'"&amp;Table1[[#This Row],[sheet]]&amp;"'!$A$8:$T$42"),Table1[[#This Row],[r]],FALSE)),"",VLOOKUP(Table1[[#This Row],[item]],INDIRECT("'"&amp;Table1[[#This Row],[sheet]]&amp;"'!$A$8:$T$42"),Table1[[#This Row],[r]],FALSE))</f>
        <v>0</v>
      </c>
      <c r="AE4483" s="72" t="str">
        <f>IF(VLOOKUP(Table1[[#This Row],[sheet]],Prg!$A$7:$J$31,10,FALSE)="","",VLOOKUP(Table1[[#This Row],[sheet]],Prg!$A$7:$J$31,10,FALSE)*1)</f>
        <v/>
      </c>
      <c r="AF4483" s="72">
        <f>VLOOKUP(Table1[[#This Row],[sheet]],Prg!$A$7:$J$31,5,FALSE)</f>
        <v>0</v>
      </c>
      <c r="AG4483" s="72">
        <f>ROW()</f>
        <v>4483</v>
      </c>
    </row>
    <row r="4484" spans="24:33" hidden="1" x14ac:dyDescent="0.3">
      <c r="X4484" s="66">
        <v>25</v>
      </c>
      <c r="Y4484" s="66" t="s">
        <v>493</v>
      </c>
      <c r="Z4484" s="66" t="s">
        <v>17</v>
      </c>
      <c r="AA4484" s="66" t="str">
        <f>IF(OR(VLOOKUP(Table1[[#This Row],[sheet]],Prg!$A$7:$F$31,6,FALSE)=Prg!$O$2,VLOOKUP(Table1[[#This Row],[sheet]],Prg!$A$7:$F$31,6,FALSE)=Prg!$O$3),"Yes","No")</f>
        <v>No</v>
      </c>
      <c r="AB4484" s="66" t="s">
        <v>2</v>
      </c>
      <c r="AC4484" s="72">
        <v>20</v>
      </c>
      <c r="AD4484" s="66">
        <f ca="1">IF(ISERROR(VLOOKUP(Table1[[#This Row],[item]],INDIRECT("'"&amp;Table1[[#This Row],[sheet]]&amp;"'!$A$8:$T$42"),Table1[[#This Row],[r]],FALSE)),"",VLOOKUP(Table1[[#This Row],[item]],INDIRECT("'"&amp;Table1[[#This Row],[sheet]]&amp;"'!$A$8:$T$42"),Table1[[#This Row],[r]],FALSE))</f>
        <v>0</v>
      </c>
      <c r="AE4484" s="72" t="str">
        <f>IF(VLOOKUP(Table1[[#This Row],[sheet]],Prg!$A$7:$J$31,10,FALSE)="","",VLOOKUP(Table1[[#This Row],[sheet]],Prg!$A$7:$J$31,10,FALSE)*1)</f>
        <v/>
      </c>
      <c r="AF4484" s="72">
        <f>VLOOKUP(Table1[[#This Row],[sheet]],Prg!$A$7:$J$31,5,FALSE)</f>
        <v>0</v>
      </c>
      <c r="AG4484" s="72">
        <f>ROW()</f>
        <v>4484</v>
      </c>
    </row>
    <row r="4485" spans="24:33" hidden="1" x14ac:dyDescent="0.3">
      <c r="X4485" s="66">
        <v>25</v>
      </c>
      <c r="Y4485" s="66" t="s">
        <v>494</v>
      </c>
      <c r="Z4485" s="66" t="s">
        <v>465</v>
      </c>
      <c r="AA4485" s="66" t="str">
        <f>IF(OR(VLOOKUP(Table1[[#This Row],[sheet]],Prg!$A$7:$F$31,6,FALSE)=Prg!$O$2,VLOOKUP(Table1[[#This Row],[sheet]],Prg!$A$7:$F$31,6,FALSE)=Prg!$O$3),"Yes","No")</f>
        <v>No</v>
      </c>
      <c r="AB4485" s="66" t="s">
        <v>2</v>
      </c>
      <c r="AC4485" s="72">
        <v>20</v>
      </c>
      <c r="AD4485" s="66">
        <f ca="1">IF(ISERROR(VLOOKUP(Table1[[#This Row],[item]],INDIRECT("'"&amp;Table1[[#This Row],[sheet]]&amp;"'!$A$8:$T$42"),Table1[[#This Row],[r]],FALSE)),"",VLOOKUP(Table1[[#This Row],[item]],INDIRECT("'"&amp;Table1[[#This Row],[sheet]]&amp;"'!$A$8:$T$42"),Table1[[#This Row],[r]],FALSE))</f>
        <v>0</v>
      </c>
      <c r="AE4485" s="72" t="str">
        <f>IF(VLOOKUP(Table1[[#This Row],[sheet]],Prg!$A$7:$J$31,10,FALSE)="","",VLOOKUP(Table1[[#This Row],[sheet]],Prg!$A$7:$J$31,10,FALSE)*1)</f>
        <v/>
      </c>
      <c r="AF4485" s="72">
        <f>VLOOKUP(Table1[[#This Row],[sheet]],Prg!$A$7:$J$31,5,FALSE)</f>
        <v>0</v>
      </c>
      <c r="AG4485" s="72">
        <f>ROW()</f>
        <v>4485</v>
      </c>
    </row>
    <row r="4486" spans="24:33" hidden="1" x14ac:dyDescent="0.3">
      <c r="X4486" s="66">
        <v>25</v>
      </c>
      <c r="Y4486" s="66" t="s">
        <v>495</v>
      </c>
      <c r="Z4486" s="66" t="s">
        <v>18</v>
      </c>
      <c r="AA4486" s="66" t="str">
        <f>IF(OR(VLOOKUP(Table1[[#This Row],[sheet]],Prg!$A$7:$F$31,6,FALSE)=Prg!$O$2,VLOOKUP(Table1[[#This Row],[sheet]],Prg!$A$7:$F$31,6,FALSE)=Prg!$O$3),"Yes","No")</f>
        <v>No</v>
      </c>
      <c r="AB4486" s="66" t="s">
        <v>2</v>
      </c>
      <c r="AC4486" s="72">
        <v>20</v>
      </c>
      <c r="AD4486" s="66">
        <f ca="1">IF(ISERROR(VLOOKUP(Table1[[#This Row],[item]],INDIRECT("'"&amp;Table1[[#This Row],[sheet]]&amp;"'!$A$8:$T$42"),Table1[[#This Row],[r]],FALSE)),"",VLOOKUP(Table1[[#This Row],[item]],INDIRECT("'"&amp;Table1[[#This Row],[sheet]]&amp;"'!$A$8:$T$42"),Table1[[#This Row],[r]],FALSE))</f>
        <v>0</v>
      </c>
      <c r="AE4486" s="72" t="str">
        <f>IF(VLOOKUP(Table1[[#This Row],[sheet]],Prg!$A$7:$J$31,10,FALSE)="","",VLOOKUP(Table1[[#This Row],[sheet]],Prg!$A$7:$J$31,10,FALSE)*1)</f>
        <v/>
      </c>
      <c r="AF4486" s="72">
        <f>VLOOKUP(Table1[[#This Row],[sheet]],Prg!$A$7:$J$31,5,FALSE)</f>
        <v>0</v>
      </c>
      <c r="AG4486" s="72">
        <f>ROW()</f>
        <v>4486</v>
      </c>
    </row>
    <row r="4487" spans="24:33" hidden="1" x14ac:dyDescent="0.3">
      <c r="X4487" s="66">
        <v>25</v>
      </c>
      <c r="Y4487" s="66" t="s">
        <v>496</v>
      </c>
      <c r="Z4487" s="66" t="s">
        <v>19</v>
      </c>
      <c r="AA4487" s="66" t="str">
        <f>IF(OR(VLOOKUP(Table1[[#This Row],[sheet]],Prg!$A$7:$F$31,6,FALSE)=Prg!$O$2,VLOOKUP(Table1[[#This Row],[sheet]],Prg!$A$7:$F$31,6,FALSE)=Prg!$O$3),"Yes","No")</f>
        <v>No</v>
      </c>
      <c r="AB4487" s="66" t="s">
        <v>2</v>
      </c>
      <c r="AC4487" s="72">
        <v>20</v>
      </c>
      <c r="AD4487" s="66">
        <f ca="1">IF(ISERROR(VLOOKUP(Table1[[#This Row],[item]],INDIRECT("'"&amp;Table1[[#This Row],[sheet]]&amp;"'!$A$8:$T$42"),Table1[[#This Row],[r]],FALSE)),"",VLOOKUP(Table1[[#This Row],[item]],INDIRECT("'"&amp;Table1[[#This Row],[sheet]]&amp;"'!$A$8:$T$42"),Table1[[#This Row],[r]],FALSE))</f>
        <v>0</v>
      </c>
      <c r="AE4487" s="72" t="str">
        <f>IF(VLOOKUP(Table1[[#This Row],[sheet]],Prg!$A$7:$J$31,10,FALSE)="","",VLOOKUP(Table1[[#This Row],[sheet]],Prg!$A$7:$J$31,10,FALSE)*1)</f>
        <v/>
      </c>
      <c r="AF4487" s="72">
        <f>VLOOKUP(Table1[[#This Row],[sheet]],Prg!$A$7:$J$31,5,FALSE)</f>
        <v>0</v>
      </c>
      <c r="AG4487" s="72">
        <f>ROW()</f>
        <v>4487</v>
      </c>
    </row>
    <row r="4488" spans="24:33" hidden="1" x14ac:dyDescent="0.3">
      <c r="X4488" s="66">
        <v>25</v>
      </c>
      <c r="Y4488" s="66" t="s">
        <v>497</v>
      </c>
      <c r="Z4488" s="66" t="s">
        <v>20</v>
      </c>
      <c r="AA4488" s="66" t="str">
        <f>IF(OR(VLOOKUP(Table1[[#This Row],[sheet]],Prg!$A$7:$F$31,6,FALSE)=Prg!$O$2,VLOOKUP(Table1[[#This Row],[sheet]],Prg!$A$7:$F$31,6,FALSE)=Prg!$O$3),"Yes","No")</f>
        <v>No</v>
      </c>
      <c r="AB4488" s="66" t="s">
        <v>2</v>
      </c>
      <c r="AC4488" s="72">
        <v>20</v>
      </c>
      <c r="AD4488" s="66">
        <f ca="1">IF(ISERROR(VLOOKUP(Table1[[#This Row],[item]],INDIRECT("'"&amp;Table1[[#This Row],[sheet]]&amp;"'!$A$8:$T$42"),Table1[[#This Row],[r]],FALSE)),"",VLOOKUP(Table1[[#This Row],[item]],INDIRECT("'"&amp;Table1[[#This Row],[sheet]]&amp;"'!$A$8:$T$42"),Table1[[#This Row],[r]],FALSE))</f>
        <v>0</v>
      </c>
      <c r="AE4488" s="72" t="str">
        <f>IF(VLOOKUP(Table1[[#This Row],[sheet]],Prg!$A$7:$J$31,10,FALSE)="","",VLOOKUP(Table1[[#This Row],[sheet]],Prg!$A$7:$J$31,10,FALSE)*1)</f>
        <v/>
      </c>
      <c r="AF4488" s="72">
        <f>VLOOKUP(Table1[[#This Row],[sheet]],Prg!$A$7:$J$31,5,FALSE)</f>
        <v>0</v>
      </c>
      <c r="AG4488" s="72">
        <f>ROW()</f>
        <v>4488</v>
      </c>
    </row>
    <row r="4489" spans="24:33" hidden="1" x14ac:dyDescent="0.3">
      <c r="X4489" s="66">
        <v>25</v>
      </c>
      <c r="Y4489" s="66" t="s">
        <v>498</v>
      </c>
      <c r="Z4489" s="66" t="s">
        <v>466</v>
      </c>
      <c r="AA4489" s="66" t="str">
        <f>IF(OR(VLOOKUP(Table1[[#This Row],[sheet]],Prg!$A$7:$F$31,6,FALSE)=Prg!$O$2,VLOOKUP(Table1[[#This Row],[sheet]],Prg!$A$7:$F$31,6,FALSE)=Prg!$O$3),"Yes","No")</f>
        <v>No</v>
      </c>
      <c r="AB4489" s="66" t="s">
        <v>2</v>
      </c>
      <c r="AC4489" s="72">
        <v>20</v>
      </c>
      <c r="AD4489" s="66">
        <f ca="1">IF(ISERROR(VLOOKUP(Table1[[#This Row],[item]],INDIRECT("'"&amp;Table1[[#This Row],[sheet]]&amp;"'!$A$8:$T$42"),Table1[[#This Row],[r]],FALSE)),"",VLOOKUP(Table1[[#This Row],[item]],INDIRECT("'"&amp;Table1[[#This Row],[sheet]]&amp;"'!$A$8:$T$42"),Table1[[#This Row],[r]],FALSE))</f>
        <v>0</v>
      </c>
      <c r="AE4489" s="72" t="str">
        <f>IF(VLOOKUP(Table1[[#This Row],[sheet]],Prg!$A$7:$J$31,10,FALSE)="","",VLOOKUP(Table1[[#This Row],[sheet]],Prg!$A$7:$J$31,10,FALSE)*1)</f>
        <v/>
      </c>
      <c r="AF4489" s="72">
        <f>VLOOKUP(Table1[[#This Row],[sheet]],Prg!$A$7:$J$31,5,FALSE)</f>
        <v>0</v>
      </c>
      <c r="AG4489" s="72">
        <f>ROW()</f>
        <v>4489</v>
      </c>
    </row>
    <row r="4490" spans="24:33" hidden="1" x14ac:dyDescent="0.3">
      <c r="X4490" s="66">
        <v>25</v>
      </c>
      <c r="Y4490" s="66" t="s">
        <v>499</v>
      </c>
      <c r="Z4490" s="66" t="s">
        <v>21</v>
      </c>
      <c r="AA4490" s="66" t="str">
        <f>IF(OR(VLOOKUP(Table1[[#This Row],[sheet]],Prg!$A$7:$F$31,6,FALSE)=Prg!$O$2,VLOOKUP(Table1[[#This Row],[sheet]],Prg!$A$7:$F$31,6,FALSE)=Prg!$O$3),"Yes","No")</f>
        <v>No</v>
      </c>
      <c r="AB4490" s="66" t="s">
        <v>2</v>
      </c>
      <c r="AC4490" s="72">
        <v>20</v>
      </c>
      <c r="AD4490" s="66">
        <f ca="1">IF(ISERROR(VLOOKUP(Table1[[#This Row],[item]],INDIRECT("'"&amp;Table1[[#This Row],[sheet]]&amp;"'!$A$8:$T$42"),Table1[[#This Row],[r]],FALSE)),"",VLOOKUP(Table1[[#This Row],[item]],INDIRECT("'"&amp;Table1[[#This Row],[sheet]]&amp;"'!$A$8:$T$42"),Table1[[#This Row],[r]],FALSE))</f>
        <v>0</v>
      </c>
      <c r="AE4490" s="72" t="str">
        <f>IF(VLOOKUP(Table1[[#This Row],[sheet]],Prg!$A$7:$J$31,10,FALSE)="","",VLOOKUP(Table1[[#This Row],[sheet]],Prg!$A$7:$J$31,10,FALSE)*1)</f>
        <v/>
      </c>
      <c r="AF4490" s="72">
        <f>VLOOKUP(Table1[[#This Row],[sheet]],Prg!$A$7:$J$31,5,FALSE)</f>
        <v>0</v>
      </c>
      <c r="AG4490" s="72">
        <f>ROW()</f>
        <v>4490</v>
      </c>
    </row>
    <row r="4491" spans="24:33" hidden="1" x14ac:dyDescent="0.3">
      <c r="X4491" s="66">
        <v>25</v>
      </c>
      <c r="Y4491" s="66" t="s">
        <v>500</v>
      </c>
      <c r="Z4491" s="66" t="s">
        <v>22</v>
      </c>
      <c r="AA4491" s="66" t="str">
        <f>IF(OR(VLOOKUP(Table1[[#This Row],[sheet]],Prg!$A$7:$F$31,6,FALSE)=Prg!$O$2,VLOOKUP(Table1[[#This Row],[sheet]],Prg!$A$7:$F$31,6,FALSE)=Prg!$O$3),"Yes","No")</f>
        <v>No</v>
      </c>
      <c r="AB4491" s="66" t="s">
        <v>2</v>
      </c>
      <c r="AC4491" s="72">
        <v>20</v>
      </c>
      <c r="AD4491" s="66">
        <f ca="1">IF(ISERROR(VLOOKUP(Table1[[#This Row],[item]],INDIRECT("'"&amp;Table1[[#This Row],[sheet]]&amp;"'!$A$8:$T$42"),Table1[[#This Row],[r]],FALSE)),"",VLOOKUP(Table1[[#This Row],[item]],INDIRECT("'"&amp;Table1[[#This Row],[sheet]]&amp;"'!$A$8:$T$42"),Table1[[#This Row],[r]],FALSE))</f>
        <v>0</v>
      </c>
      <c r="AE4491" s="72" t="str">
        <f>IF(VLOOKUP(Table1[[#This Row],[sheet]],Prg!$A$7:$J$31,10,FALSE)="","",VLOOKUP(Table1[[#This Row],[sheet]],Prg!$A$7:$J$31,10,FALSE)*1)</f>
        <v/>
      </c>
      <c r="AF4491" s="72">
        <f>VLOOKUP(Table1[[#This Row],[sheet]],Prg!$A$7:$J$31,5,FALSE)</f>
        <v>0</v>
      </c>
      <c r="AG4491" s="72">
        <f>ROW()</f>
        <v>4491</v>
      </c>
    </row>
    <row r="4492" spans="24:33" hidden="1" x14ac:dyDescent="0.3">
      <c r="X4492" s="66">
        <v>25</v>
      </c>
      <c r="Y4492" s="66" t="s">
        <v>501</v>
      </c>
      <c r="Z4492" s="66" t="s">
        <v>23</v>
      </c>
      <c r="AA4492" s="66" t="str">
        <f>IF(OR(VLOOKUP(Table1[[#This Row],[sheet]],Prg!$A$7:$F$31,6,FALSE)=Prg!$O$2,VLOOKUP(Table1[[#This Row],[sheet]],Prg!$A$7:$F$31,6,FALSE)=Prg!$O$3),"Yes","No")</f>
        <v>No</v>
      </c>
      <c r="AB4492" s="66" t="s">
        <v>2</v>
      </c>
      <c r="AC4492" s="72">
        <v>20</v>
      </c>
      <c r="AD4492" s="66">
        <f ca="1">IF(ISERROR(VLOOKUP(Table1[[#This Row],[item]],INDIRECT("'"&amp;Table1[[#This Row],[sheet]]&amp;"'!$A$8:$T$42"),Table1[[#This Row],[r]],FALSE)),"",VLOOKUP(Table1[[#This Row],[item]],INDIRECT("'"&amp;Table1[[#This Row],[sheet]]&amp;"'!$A$8:$T$42"),Table1[[#This Row],[r]],FALSE))</f>
        <v>0</v>
      </c>
      <c r="AE4492" s="72" t="str">
        <f>IF(VLOOKUP(Table1[[#This Row],[sheet]],Prg!$A$7:$J$31,10,FALSE)="","",VLOOKUP(Table1[[#This Row],[sheet]],Prg!$A$7:$J$31,10,FALSE)*1)</f>
        <v/>
      </c>
      <c r="AF4492" s="72">
        <f>VLOOKUP(Table1[[#This Row],[sheet]],Prg!$A$7:$J$31,5,FALSE)</f>
        <v>0</v>
      </c>
      <c r="AG4492" s="72">
        <f>ROW()</f>
        <v>4492</v>
      </c>
    </row>
    <row r="4493" spans="24:33" hidden="1" x14ac:dyDescent="0.3">
      <c r="X4493" s="66">
        <v>25</v>
      </c>
      <c r="Y4493" s="66" t="s">
        <v>502</v>
      </c>
      <c r="Z4493" s="66" t="s">
        <v>467</v>
      </c>
      <c r="AA4493" s="66" t="str">
        <f>IF(OR(VLOOKUP(Table1[[#This Row],[sheet]],Prg!$A$7:$F$31,6,FALSE)=Prg!$O$2,VLOOKUP(Table1[[#This Row],[sheet]],Prg!$A$7:$F$31,6,FALSE)=Prg!$O$3),"Yes","No")</f>
        <v>No</v>
      </c>
      <c r="AB4493" s="66" t="s">
        <v>2</v>
      </c>
      <c r="AC4493" s="72">
        <v>20</v>
      </c>
      <c r="AD4493" s="66">
        <f ca="1">IF(ISERROR(VLOOKUP(Table1[[#This Row],[item]],INDIRECT("'"&amp;Table1[[#This Row],[sheet]]&amp;"'!$A$8:$T$42"),Table1[[#This Row],[r]],FALSE)),"",VLOOKUP(Table1[[#This Row],[item]],INDIRECT("'"&amp;Table1[[#This Row],[sheet]]&amp;"'!$A$8:$T$42"),Table1[[#This Row],[r]],FALSE))</f>
        <v>0</v>
      </c>
      <c r="AE4493" s="72" t="str">
        <f>IF(VLOOKUP(Table1[[#This Row],[sheet]],Prg!$A$7:$J$31,10,FALSE)="","",VLOOKUP(Table1[[#This Row],[sheet]],Prg!$A$7:$J$31,10,FALSE)*1)</f>
        <v/>
      </c>
      <c r="AF4493" s="72">
        <f>VLOOKUP(Table1[[#This Row],[sheet]],Prg!$A$7:$J$31,5,FALSE)</f>
        <v>0</v>
      </c>
      <c r="AG4493" s="72">
        <f>ROW()</f>
        <v>4493</v>
      </c>
    </row>
    <row r="4494" spans="24:33" hidden="1" x14ac:dyDescent="0.3">
      <c r="X4494" s="66">
        <v>25</v>
      </c>
      <c r="Y4494" s="66" t="s">
        <v>473</v>
      </c>
      <c r="Z4494" s="66" t="s">
        <v>1</v>
      </c>
      <c r="AA4494" s="66" t="str">
        <f>IF(OR(VLOOKUP(Table1[[#This Row],[sheet]],Prg!$A$7:$F$31,6,FALSE)=Prg!$O$2,VLOOKUP(Table1[[#This Row],[sheet]],Prg!$A$7:$F$31,6,FALSE)=Prg!$O$3),"Yes","No")</f>
        <v>No</v>
      </c>
      <c r="AB4494" s="66" t="s">
        <v>2</v>
      </c>
      <c r="AC4494" s="72">
        <v>20</v>
      </c>
      <c r="AD4494" s="66">
        <f ca="1">IF(ISERROR(VLOOKUP(Table1[[#This Row],[item]],INDIRECT("'"&amp;Table1[[#This Row],[sheet]]&amp;"'!$A$8:$T$42"),Table1[[#This Row],[r]],FALSE)),"",VLOOKUP(Table1[[#This Row],[item]],INDIRECT("'"&amp;Table1[[#This Row],[sheet]]&amp;"'!$A$8:$T$42"),Table1[[#This Row],[r]],FALSE))</f>
        <v>0</v>
      </c>
      <c r="AE4494" s="72" t="str">
        <f>IF(VLOOKUP(Table1[[#This Row],[sheet]],Prg!$A$7:$J$31,10,FALSE)="","",VLOOKUP(Table1[[#This Row],[sheet]],Prg!$A$7:$J$31,10,FALSE)*1)</f>
        <v/>
      </c>
      <c r="AF4494" s="72">
        <f>VLOOKUP(Table1[[#This Row],[sheet]],Prg!$A$7:$J$31,5,FALSE)</f>
        <v>0</v>
      </c>
      <c r="AG4494" s="72">
        <f>ROW()</f>
        <v>4494</v>
      </c>
    </row>
    <row r="4495" spans="24:33" hidden="1" x14ac:dyDescent="0.3">
      <c r="X4495" s="66">
        <v>25</v>
      </c>
      <c r="Y4495" s="66" t="s">
        <v>474</v>
      </c>
      <c r="Z4495" s="66" t="s">
        <v>24</v>
      </c>
      <c r="AA4495" s="66" t="str">
        <f>IF(OR(VLOOKUP(Table1[[#This Row],[sheet]],Prg!$A$7:$F$31,6,FALSE)=Prg!$O$2,VLOOKUP(Table1[[#This Row],[sheet]],Prg!$A$7:$F$31,6,FALSE)=Prg!$O$3),"Yes","No")</f>
        <v>No</v>
      </c>
      <c r="AB4495" s="66" t="s">
        <v>2</v>
      </c>
      <c r="AC4495" s="72">
        <v>20</v>
      </c>
      <c r="AD4495" s="66">
        <f ca="1">IF(ISERROR(VLOOKUP(Table1[[#This Row],[item]],INDIRECT("'"&amp;Table1[[#This Row],[sheet]]&amp;"'!$A$8:$T$42"),Table1[[#This Row],[r]],FALSE)),"",VLOOKUP(Table1[[#This Row],[item]],INDIRECT("'"&amp;Table1[[#This Row],[sheet]]&amp;"'!$A$8:$T$42"),Table1[[#This Row],[r]],FALSE))</f>
        <v>0</v>
      </c>
      <c r="AE4495" s="72" t="str">
        <f>IF(VLOOKUP(Table1[[#This Row],[sheet]],Prg!$A$7:$J$31,10,FALSE)="","",VLOOKUP(Table1[[#This Row],[sheet]],Prg!$A$7:$J$31,10,FALSE)*1)</f>
        <v/>
      </c>
      <c r="AF4495" s="72">
        <f>VLOOKUP(Table1[[#This Row],[sheet]],Prg!$A$7:$J$31,5,FALSE)</f>
        <v>0</v>
      </c>
      <c r="AG4495" s="72">
        <f>ROW()</f>
        <v>4495</v>
      </c>
    </row>
    <row r="4496" spans="24:33" hidden="1" x14ac:dyDescent="0.3">
      <c r="X4496" s="66">
        <v>25</v>
      </c>
      <c r="Y4496" s="66" t="s">
        <v>477</v>
      </c>
      <c r="Z4496" s="66" t="s">
        <v>25</v>
      </c>
      <c r="AA4496" s="66" t="str">
        <f>IF(OR(VLOOKUP(Table1[[#This Row],[sheet]],Prg!$A$7:$F$31,6,FALSE)=Prg!$O$2,VLOOKUP(Table1[[#This Row],[sheet]],Prg!$A$7:$F$31,6,FALSE)=Prg!$O$3),"Yes","No")</f>
        <v>No</v>
      </c>
      <c r="AB4496" s="66" t="s">
        <v>2</v>
      </c>
      <c r="AC4496" s="72">
        <v>20</v>
      </c>
      <c r="AD4496" s="66">
        <f ca="1">IF(ISERROR(VLOOKUP(Table1[[#This Row],[item]],INDIRECT("'"&amp;Table1[[#This Row],[sheet]]&amp;"'!$A$8:$T$42"),Table1[[#This Row],[r]],FALSE)),"",VLOOKUP(Table1[[#This Row],[item]],INDIRECT("'"&amp;Table1[[#This Row],[sheet]]&amp;"'!$A$8:$T$42"),Table1[[#This Row],[r]],FALSE))</f>
        <v>0</v>
      </c>
      <c r="AE4496" s="72" t="str">
        <f>IF(VLOOKUP(Table1[[#This Row],[sheet]],Prg!$A$7:$J$31,10,FALSE)="","",VLOOKUP(Table1[[#This Row],[sheet]],Prg!$A$7:$J$31,10,FALSE)*1)</f>
        <v/>
      </c>
      <c r="AF4496" s="72">
        <f>VLOOKUP(Table1[[#This Row],[sheet]],Prg!$A$7:$J$31,5,FALSE)</f>
        <v>0</v>
      </c>
      <c r="AG4496" s="72">
        <f>ROW()</f>
        <v>4496</v>
      </c>
    </row>
    <row r="4497" spans="24:33" hidden="1" x14ac:dyDescent="0.3">
      <c r="X4497" s="66">
        <v>25</v>
      </c>
      <c r="Y4497" s="66" t="s">
        <v>478</v>
      </c>
      <c r="Z4497" s="66" t="s">
        <v>26</v>
      </c>
      <c r="AA4497" s="66" t="str">
        <f>IF(OR(VLOOKUP(Table1[[#This Row],[sheet]],Prg!$A$7:$F$31,6,FALSE)=Prg!$O$2,VLOOKUP(Table1[[#This Row],[sheet]],Prg!$A$7:$F$31,6,FALSE)=Prg!$O$3),"Yes","No")</f>
        <v>No</v>
      </c>
      <c r="AB4497" s="66" t="s">
        <v>2</v>
      </c>
      <c r="AC4497" s="72">
        <v>20</v>
      </c>
      <c r="AD4497" s="66">
        <f ca="1">IF(ISERROR(VLOOKUP(Table1[[#This Row],[item]],INDIRECT("'"&amp;Table1[[#This Row],[sheet]]&amp;"'!$A$8:$T$42"),Table1[[#This Row],[r]],FALSE)),"",VLOOKUP(Table1[[#This Row],[item]],INDIRECT("'"&amp;Table1[[#This Row],[sheet]]&amp;"'!$A$8:$T$42"),Table1[[#This Row],[r]],FALSE))</f>
        <v>0</v>
      </c>
      <c r="AE4497" s="72" t="str">
        <f>IF(VLOOKUP(Table1[[#This Row],[sheet]],Prg!$A$7:$J$31,10,FALSE)="","",VLOOKUP(Table1[[#This Row],[sheet]],Prg!$A$7:$J$31,10,FALSE)*1)</f>
        <v/>
      </c>
      <c r="AF4497" s="72">
        <f>VLOOKUP(Table1[[#This Row],[sheet]],Prg!$A$7:$J$31,5,FALSE)</f>
        <v>0</v>
      </c>
      <c r="AG4497" s="72">
        <f>ROW()</f>
        <v>4497</v>
      </c>
    </row>
    <row r="4498" spans="24:33" hidden="1" x14ac:dyDescent="0.3">
      <c r="X4498" s="66">
        <v>25</v>
      </c>
      <c r="Y4498" s="66" t="s">
        <v>479</v>
      </c>
      <c r="Z4498" s="66" t="s">
        <v>27</v>
      </c>
      <c r="AA4498" s="66" t="str">
        <f>IF(OR(VLOOKUP(Table1[[#This Row],[sheet]],Prg!$A$7:$F$31,6,FALSE)=Prg!$O$2,VLOOKUP(Table1[[#This Row],[sheet]],Prg!$A$7:$F$31,6,FALSE)=Prg!$O$3),"Yes","No")</f>
        <v>No</v>
      </c>
      <c r="AB4498" s="66" t="s">
        <v>2</v>
      </c>
      <c r="AC4498" s="72">
        <v>20</v>
      </c>
      <c r="AD4498" s="66">
        <f ca="1">IF(ISERROR(VLOOKUP(Table1[[#This Row],[item]],INDIRECT("'"&amp;Table1[[#This Row],[sheet]]&amp;"'!$A$8:$T$42"),Table1[[#This Row],[r]],FALSE)),"",VLOOKUP(Table1[[#This Row],[item]],INDIRECT("'"&amp;Table1[[#This Row],[sheet]]&amp;"'!$A$8:$T$42"),Table1[[#This Row],[r]],FALSE))</f>
        <v>0</v>
      </c>
      <c r="AE4498" s="72" t="str">
        <f>IF(VLOOKUP(Table1[[#This Row],[sheet]],Prg!$A$7:$J$31,10,FALSE)="","",VLOOKUP(Table1[[#This Row],[sheet]],Prg!$A$7:$J$31,10,FALSE)*1)</f>
        <v/>
      </c>
      <c r="AF4498" s="72">
        <f>VLOOKUP(Table1[[#This Row],[sheet]],Prg!$A$7:$J$31,5,FALSE)</f>
        <v>0</v>
      </c>
      <c r="AG4498" s="72">
        <f>ROW()</f>
        <v>4498</v>
      </c>
    </row>
    <row r="4499" spans="24:33" hidden="1" x14ac:dyDescent="0.3">
      <c r="X4499" s="66">
        <v>25</v>
      </c>
      <c r="Y4499" s="66" t="s">
        <v>475</v>
      </c>
      <c r="Z4499" s="66" t="s">
        <v>28</v>
      </c>
      <c r="AA4499" s="66" t="str">
        <f>IF(OR(VLOOKUP(Table1[[#This Row],[sheet]],Prg!$A$7:$F$31,6,FALSE)=Prg!$O$2,VLOOKUP(Table1[[#This Row],[sheet]],Prg!$A$7:$F$31,6,FALSE)=Prg!$O$3),"Yes","No")</f>
        <v>No</v>
      </c>
      <c r="AB4499" s="66" t="s">
        <v>2</v>
      </c>
      <c r="AC4499" s="72">
        <v>20</v>
      </c>
      <c r="AD4499" s="66">
        <f ca="1">IF(ISERROR(VLOOKUP(Table1[[#This Row],[item]],INDIRECT("'"&amp;Table1[[#This Row],[sheet]]&amp;"'!$A$8:$T$42"),Table1[[#This Row],[r]],FALSE)),"",VLOOKUP(Table1[[#This Row],[item]],INDIRECT("'"&amp;Table1[[#This Row],[sheet]]&amp;"'!$A$8:$T$42"),Table1[[#This Row],[r]],FALSE))</f>
        <v>0</v>
      </c>
      <c r="AE4499" s="72" t="str">
        <f>IF(VLOOKUP(Table1[[#This Row],[sheet]],Prg!$A$7:$J$31,10,FALSE)="","",VLOOKUP(Table1[[#This Row],[sheet]],Prg!$A$7:$J$31,10,FALSE)*1)</f>
        <v/>
      </c>
      <c r="AF4499" s="72">
        <f>VLOOKUP(Table1[[#This Row],[sheet]],Prg!$A$7:$J$31,5,FALSE)</f>
        <v>0</v>
      </c>
      <c r="AG4499" s="72">
        <f>ROW()</f>
        <v>4499</v>
      </c>
    </row>
    <row r="4500" spans="24:33" hidden="1" x14ac:dyDescent="0.3">
      <c r="X4500" s="66">
        <v>25</v>
      </c>
      <c r="Y4500" s="66" t="s">
        <v>480</v>
      </c>
      <c r="Z4500" s="66" t="s">
        <v>29</v>
      </c>
      <c r="AA4500" s="66" t="str">
        <f>IF(OR(VLOOKUP(Table1[[#This Row],[sheet]],Prg!$A$7:$F$31,6,FALSE)=Prg!$O$2,VLOOKUP(Table1[[#This Row],[sheet]],Prg!$A$7:$F$31,6,FALSE)=Prg!$O$3),"Yes","No")</f>
        <v>No</v>
      </c>
      <c r="AB4500" s="66" t="s">
        <v>2</v>
      </c>
      <c r="AC4500" s="72">
        <v>20</v>
      </c>
      <c r="AD4500" s="66">
        <f ca="1">IF(ISERROR(VLOOKUP(Table1[[#This Row],[item]],INDIRECT("'"&amp;Table1[[#This Row],[sheet]]&amp;"'!$A$8:$T$42"),Table1[[#This Row],[r]],FALSE)),"",VLOOKUP(Table1[[#This Row],[item]],INDIRECT("'"&amp;Table1[[#This Row],[sheet]]&amp;"'!$A$8:$T$42"),Table1[[#This Row],[r]],FALSE))</f>
        <v>0</v>
      </c>
      <c r="AE4500" s="72" t="str">
        <f>IF(VLOOKUP(Table1[[#This Row],[sheet]],Prg!$A$7:$J$31,10,FALSE)="","",VLOOKUP(Table1[[#This Row],[sheet]],Prg!$A$7:$J$31,10,FALSE)*1)</f>
        <v/>
      </c>
      <c r="AF4500" s="72">
        <f>VLOOKUP(Table1[[#This Row],[sheet]],Prg!$A$7:$J$31,5,FALSE)</f>
        <v>0</v>
      </c>
      <c r="AG4500" s="72">
        <f>ROW()</f>
        <v>4500</v>
      </c>
    </row>
    <row r="4501" spans="24:33" hidden="1" x14ac:dyDescent="0.3">
      <c r="X4501" s="66">
        <v>25</v>
      </c>
      <c r="Y4501" s="66" t="s">
        <v>481</v>
      </c>
      <c r="Z4501" s="66" t="s">
        <v>30</v>
      </c>
      <c r="AA4501" s="66" t="str">
        <f>IF(OR(VLOOKUP(Table1[[#This Row],[sheet]],Prg!$A$7:$F$31,6,FALSE)=Prg!$O$2,VLOOKUP(Table1[[#This Row],[sheet]],Prg!$A$7:$F$31,6,FALSE)=Prg!$O$3),"Yes","No")</f>
        <v>No</v>
      </c>
      <c r="AB4501" s="66" t="s">
        <v>2</v>
      </c>
      <c r="AC4501" s="72">
        <v>20</v>
      </c>
      <c r="AD4501" s="66">
        <f ca="1">IF(ISERROR(VLOOKUP(Table1[[#This Row],[item]],INDIRECT("'"&amp;Table1[[#This Row],[sheet]]&amp;"'!$A$8:$T$42"),Table1[[#This Row],[r]],FALSE)),"",VLOOKUP(Table1[[#This Row],[item]],INDIRECT("'"&amp;Table1[[#This Row],[sheet]]&amp;"'!$A$8:$T$42"),Table1[[#This Row],[r]],FALSE))</f>
        <v>0</v>
      </c>
      <c r="AE4501" s="72" t="str">
        <f>IF(VLOOKUP(Table1[[#This Row],[sheet]],Prg!$A$7:$J$31,10,FALSE)="","",VLOOKUP(Table1[[#This Row],[sheet]],Prg!$A$7:$J$31,10,FALSE)*1)</f>
        <v/>
      </c>
      <c r="AF4501" s="72">
        <f>VLOOKUP(Table1[[#This Row],[sheet]],Prg!$A$7:$J$31,5,FALSE)</f>
        <v>0</v>
      </c>
      <c r="AG4501" s="72">
        <f>ROW()</f>
        <v>4501</v>
      </c>
    </row>
    <row r="4502" spans="24:33" hidden="1" x14ac:dyDescent="0.3">
      <c r="X4502" s="66">
        <v>25</v>
      </c>
      <c r="Y4502" s="66" t="s">
        <v>482</v>
      </c>
      <c r="Z4502" s="66" t="s">
        <v>27</v>
      </c>
      <c r="AA4502" s="66" t="str">
        <f>IF(OR(VLOOKUP(Table1[[#This Row],[sheet]],Prg!$A$7:$F$31,6,FALSE)=Prg!$O$2,VLOOKUP(Table1[[#This Row],[sheet]],Prg!$A$7:$F$31,6,FALSE)=Prg!$O$3),"Yes","No")</f>
        <v>No</v>
      </c>
      <c r="AB4502" s="66" t="s">
        <v>2</v>
      </c>
      <c r="AC4502" s="72">
        <v>20</v>
      </c>
      <c r="AD4502" s="66">
        <f ca="1">IF(ISERROR(VLOOKUP(Table1[[#This Row],[item]],INDIRECT("'"&amp;Table1[[#This Row],[sheet]]&amp;"'!$A$8:$T$42"),Table1[[#This Row],[r]],FALSE)),"",VLOOKUP(Table1[[#This Row],[item]],INDIRECT("'"&amp;Table1[[#This Row],[sheet]]&amp;"'!$A$8:$T$42"),Table1[[#This Row],[r]],FALSE))</f>
        <v>0</v>
      </c>
      <c r="AE4502" s="72" t="str">
        <f>IF(VLOOKUP(Table1[[#This Row],[sheet]],Prg!$A$7:$J$31,10,FALSE)="","",VLOOKUP(Table1[[#This Row],[sheet]],Prg!$A$7:$J$31,10,FALSE)*1)</f>
        <v/>
      </c>
      <c r="AF4502" s="72">
        <f>VLOOKUP(Table1[[#This Row],[sheet]],Prg!$A$7:$J$31,5,FALSE)</f>
        <v>0</v>
      </c>
      <c r="AG4502" s="72">
        <f>ROW()</f>
        <v>4502</v>
      </c>
    </row>
    <row r="4503" spans="24:33" hidden="1" x14ac:dyDescent="0.3">
      <c r="X4503" s="66">
        <v>25</v>
      </c>
      <c r="Y4503" s="66" t="s">
        <v>476</v>
      </c>
      <c r="Z4503" s="66" t="s">
        <v>469</v>
      </c>
      <c r="AA4503" s="66" t="str">
        <f>IF(OR(VLOOKUP(Table1[[#This Row],[sheet]],Prg!$A$7:$F$31,6,FALSE)=Prg!$O$2,VLOOKUP(Table1[[#This Row],[sheet]],Prg!$A$7:$F$31,6,FALSE)=Prg!$O$3),"Yes","No")</f>
        <v>No</v>
      </c>
      <c r="AB4503" s="66" t="s">
        <v>2</v>
      </c>
      <c r="AC4503" s="72">
        <v>20</v>
      </c>
      <c r="AD4503" s="66">
        <f ca="1">IF(ISERROR(VLOOKUP(Table1[[#This Row],[item]],INDIRECT("'"&amp;Table1[[#This Row],[sheet]]&amp;"'!$A$8:$T$42"),Table1[[#This Row],[r]],FALSE)),"",VLOOKUP(Table1[[#This Row],[item]],INDIRECT("'"&amp;Table1[[#This Row],[sheet]]&amp;"'!$A$8:$T$42"),Table1[[#This Row],[r]],FALSE))</f>
        <v>0</v>
      </c>
      <c r="AE4503" s="72" t="str">
        <f>IF(VLOOKUP(Table1[[#This Row],[sheet]],Prg!$A$7:$J$31,10,FALSE)="","",VLOOKUP(Table1[[#This Row],[sheet]],Prg!$A$7:$J$31,10,FALSE)*1)</f>
        <v/>
      </c>
      <c r="AF4503" s="72">
        <f>VLOOKUP(Table1[[#This Row],[sheet]],Prg!$A$7:$J$31,5,FALSE)</f>
        <v>0</v>
      </c>
      <c r="AG4503" s="72">
        <f>ROW()</f>
        <v>4503</v>
      </c>
    </row>
    <row r="4504" spans="24:33" hidden="1" x14ac:dyDescent="0.3">
      <c r="X4504" s="66">
        <v>25</v>
      </c>
      <c r="Y4504" s="66" t="s">
        <v>483</v>
      </c>
      <c r="Z4504" s="66" t="s">
        <v>470</v>
      </c>
      <c r="AA4504" s="66" t="str">
        <f>IF(OR(VLOOKUP(Table1[[#This Row],[sheet]],Prg!$A$7:$F$31,6,FALSE)=Prg!$O$2,VLOOKUP(Table1[[#This Row],[sheet]],Prg!$A$7:$F$31,6,FALSE)=Prg!$O$3),"Yes","No")</f>
        <v>No</v>
      </c>
      <c r="AB4504" s="66" t="s">
        <v>2</v>
      </c>
      <c r="AC4504" s="72">
        <v>20</v>
      </c>
      <c r="AD4504" s="66">
        <f ca="1">IF(ISERROR(VLOOKUP(Table1[[#This Row],[item]],INDIRECT("'"&amp;Table1[[#This Row],[sheet]]&amp;"'!$A$8:$T$42"),Table1[[#This Row],[r]],FALSE)),"",VLOOKUP(Table1[[#This Row],[item]],INDIRECT("'"&amp;Table1[[#This Row],[sheet]]&amp;"'!$A$8:$T$42"),Table1[[#This Row],[r]],FALSE))</f>
        <v>0</v>
      </c>
      <c r="AE4504" s="72" t="str">
        <f>IF(VLOOKUP(Table1[[#This Row],[sheet]],Prg!$A$7:$J$31,10,FALSE)="","",VLOOKUP(Table1[[#This Row],[sheet]],Prg!$A$7:$J$31,10,FALSE)*1)</f>
        <v/>
      </c>
      <c r="AF4504" s="72">
        <f>VLOOKUP(Table1[[#This Row],[sheet]],Prg!$A$7:$J$31,5,FALSE)</f>
        <v>0</v>
      </c>
      <c r="AG4504" s="72">
        <f>ROW()</f>
        <v>4504</v>
      </c>
    </row>
    <row r="4505" spans="24:33" hidden="1" x14ac:dyDescent="0.3">
      <c r="X4505" s="66">
        <v>25</v>
      </c>
      <c r="Y4505" s="66" t="s">
        <v>484</v>
      </c>
      <c r="Z4505" s="66" t="s">
        <v>471</v>
      </c>
      <c r="AA4505" s="66" t="str">
        <f>IF(OR(VLOOKUP(Table1[[#This Row],[sheet]],Prg!$A$7:$F$31,6,FALSE)=Prg!$O$2,VLOOKUP(Table1[[#This Row],[sheet]],Prg!$A$7:$F$31,6,FALSE)=Prg!$O$3),"Yes","No")</f>
        <v>No</v>
      </c>
      <c r="AB4505" s="66" t="s">
        <v>2</v>
      </c>
      <c r="AC4505" s="72">
        <v>20</v>
      </c>
      <c r="AD4505" s="66">
        <f ca="1">IF(ISERROR(VLOOKUP(Table1[[#This Row],[item]],INDIRECT("'"&amp;Table1[[#This Row],[sheet]]&amp;"'!$A$8:$T$42"),Table1[[#This Row],[r]],FALSE)),"",VLOOKUP(Table1[[#This Row],[item]],INDIRECT("'"&amp;Table1[[#This Row],[sheet]]&amp;"'!$A$8:$T$42"),Table1[[#This Row],[r]],FALSE))</f>
        <v>0</v>
      </c>
      <c r="AE4505" s="72" t="str">
        <f>IF(VLOOKUP(Table1[[#This Row],[sheet]],Prg!$A$7:$J$31,10,FALSE)="","",VLOOKUP(Table1[[#This Row],[sheet]],Prg!$A$7:$J$31,10,FALSE)*1)</f>
        <v/>
      </c>
      <c r="AF4505" s="72">
        <f>VLOOKUP(Table1[[#This Row],[sheet]],Prg!$A$7:$J$31,5,FALSE)</f>
        <v>0</v>
      </c>
      <c r="AG4505" s="72">
        <f>ROW()</f>
        <v>4505</v>
      </c>
    </row>
    <row r="4506" spans="24:33" hidden="1" x14ac:dyDescent="0.3">
      <c r="X4506" s="66">
        <v>25</v>
      </c>
      <c r="Y4506" s="66" t="s">
        <v>485</v>
      </c>
      <c r="Z4506" s="66" t="s">
        <v>472</v>
      </c>
      <c r="AA4506" s="66" t="str">
        <f>IF(OR(VLOOKUP(Table1[[#This Row],[sheet]],Prg!$A$7:$F$31,6,FALSE)=Prg!$O$2,VLOOKUP(Table1[[#This Row],[sheet]],Prg!$A$7:$F$31,6,FALSE)=Prg!$O$3),"Yes","No")</f>
        <v>No</v>
      </c>
      <c r="AB4506" s="66" t="s">
        <v>2</v>
      </c>
      <c r="AC4506" s="72">
        <v>20</v>
      </c>
      <c r="AD4506" s="66">
        <f ca="1">IF(ISERROR(VLOOKUP(Table1[[#This Row],[item]],INDIRECT("'"&amp;Table1[[#This Row],[sheet]]&amp;"'!$A$8:$T$42"),Table1[[#This Row],[r]],FALSE)),"",VLOOKUP(Table1[[#This Row],[item]],INDIRECT("'"&amp;Table1[[#This Row],[sheet]]&amp;"'!$A$8:$T$42"),Table1[[#This Row],[r]],FALSE))</f>
        <v>0</v>
      </c>
      <c r="AE4506" s="72" t="str">
        <f>IF(VLOOKUP(Table1[[#This Row],[sheet]],Prg!$A$7:$J$31,10,FALSE)="","",VLOOKUP(Table1[[#This Row],[sheet]],Prg!$A$7:$J$31,10,FALSE)*1)</f>
        <v/>
      </c>
      <c r="AF4506" s="72">
        <f>VLOOKUP(Table1[[#This Row],[sheet]],Prg!$A$7:$J$31,5,FALSE)</f>
        <v>0</v>
      </c>
      <c r="AG4506" s="72">
        <f>ROW()</f>
        <v>4506</v>
      </c>
    </row>
    <row r="4507" spans="24:33" hidden="1" x14ac:dyDescent="0.3">
      <c r="X4507" s="66">
        <v>25</v>
      </c>
      <c r="Y4507" s="66" t="s">
        <v>486</v>
      </c>
      <c r="Z4507" s="66" t="s">
        <v>31</v>
      </c>
      <c r="AA4507" s="66" t="str">
        <f>IF(OR(VLOOKUP(Table1[[#This Row],[sheet]],Prg!$A$7:$F$31,6,FALSE)=Prg!$O$2,VLOOKUP(Table1[[#This Row],[sheet]],Prg!$A$7:$F$31,6,FALSE)=Prg!$O$3),"Yes","No")</f>
        <v>No</v>
      </c>
      <c r="AB4507" s="66" t="s">
        <v>2</v>
      </c>
      <c r="AC4507" s="72">
        <v>20</v>
      </c>
      <c r="AD4507" s="66">
        <f ca="1">IF(ISERROR(VLOOKUP(Table1[[#This Row],[item]],INDIRECT("'"&amp;Table1[[#This Row],[sheet]]&amp;"'!$A$8:$T$42"),Table1[[#This Row],[r]],FALSE)),"",VLOOKUP(Table1[[#This Row],[item]],INDIRECT("'"&amp;Table1[[#This Row],[sheet]]&amp;"'!$A$8:$T$42"),Table1[[#This Row],[r]],FALSE))</f>
        <v>0</v>
      </c>
      <c r="AE4507" s="72" t="str">
        <f>IF(VLOOKUP(Table1[[#This Row],[sheet]],Prg!$A$7:$J$31,10,FALSE)="","",VLOOKUP(Table1[[#This Row],[sheet]],Prg!$A$7:$J$31,10,FALSE)*1)</f>
        <v/>
      </c>
      <c r="AF4507" s="72">
        <f>VLOOKUP(Table1[[#This Row],[sheet]],Prg!$A$7:$J$31,5,FALSE)</f>
        <v>0</v>
      </c>
      <c r="AG4507" s="72">
        <f>ROW()</f>
        <v>4507</v>
      </c>
    </row>
  </sheetData>
  <sheetProtection algorithmName="SHA-512" hashValue="2fHQXYWWqqemY12xmA49nwN5+Hs2eh9arJ5DkE0NOh+sJBZ7CRYNuOrSaOwBlKOvubBtdVGemDpHFxsOVRIGbg==" saltValue="AWvwMQcmQ7WImKZdilDWHQ==" spinCount="100000" sheet="1" objects="1" scenarios="1" selectLockedCells="1" selectUnlockedCells="1"/>
  <mergeCells count="37">
    <mergeCell ref="B18:N18"/>
    <mergeCell ref="B7:N7"/>
    <mergeCell ref="B8:N8"/>
    <mergeCell ref="B9:N9"/>
    <mergeCell ref="B10:N10"/>
    <mergeCell ref="B11:N11"/>
    <mergeCell ref="B12:N12"/>
    <mergeCell ref="B13:N13"/>
    <mergeCell ref="B14:N14"/>
    <mergeCell ref="B15:N15"/>
    <mergeCell ref="B16:N16"/>
    <mergeCell ref="B17:N17"/>
    <mergeCell ref="B32:N32"/>
    <mergeCell ref="B19:N19"/>
    <mergeCell ref="B20:N20"/>
    <mergeCell ref="B21:N21"/>
    <mergeCell ref="B22:N22"/>
    <mergeCell ref="B23:N23"/>
    <mergeCell ref="B25:N26"/>
    <mergeCell ref="B27:N27"/>
    <mergeCell ref="B28:N28"/>
    <mergeCell ref="B29:N29"/>
    <mergeCell ref="B30:N30"/>
    <mergeCell ref="B31:N31"/>
    <mergeCell ref="B33:N33"/>
    <mergeCell ref="B34:N34"/>
    <mergeCell ref="B35:N35"/>
    <mergeCell ref="B36:N36"/>
    <mergeCell ref="B37:N37"/>
    <mergeCell ref="B45:N46"/>
    <mergeCell ref="B47:N47"/>
    <mergeCell ref="B48:N48"/>
    <mergeCell ref="B38:N38"/>
    <mergeCell ref="B39:N39"/>
    <mergeCell ref="B40:N40"/>
    <mergeCell ref="B41:N41"/>
    <mergeCell ref="B42:N42"/>
  </mergeCells>
  <pageMargins left="0.7" right="0.7" top="0.75" bottom="0.75" header="0.3" footer="0.3"/>
  <pageSetup orientation="portrait" r:id="rId1"/>
  <tableParts count="2">
    <tablePart r:id="rId2"/>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Q1245"/>
  <sheetViews>
    <sheetView workbookViewId="0">
      <selection activeCell="T1" sqref="T1"/>
    </sheetView>
  </sheetViews>
  <sheetFormatPr baseColWidth="10" defaultColWidth="8.88671875" defaultRowHeight="14.4" x14ac:dyDescent="0.3"/>
  <cols>
    <col min="1" max="2" width="9.109375" style="180"/>
    <col min="3" max="3" width="15" customWidth="1"/>
  </cols>
  <sheetData>
    <row r="1" spans="1:17" x14ac:dyDescent="0.3">
      <c r="A1" s="180">
        <f>ROUNDDOWN(((ROW()+41)/41),0)</f>
        <v>1</v>
      </c>
      <c r="B1" s="180">
        <f>COUNTIF(A$1:A1,A1)</f>
        <v>1</v>
      </c>
      <c r="C1" t="str">
        <f t="array" aca="1" ref="C1" ca="1">INDIRECT("'"&amp;$A1&amp;"'!F"&amp;$B1+59)</f>
        <v>CONGO (DEMOCRATIC REP.)</v>
      </c>
      <c r="D1" s="180">
        <f t="array" aca="1" ref="D1" ca="1">INDIRECT("'"&amp;$A1&amp;"'!O"&amp;$B1+59)</f>
        <v>70516</v>
      </c>
      <c r="E1" s="180">
        <f t="array" aca="1" ref="E1" ca="1">INDIRECT("'"&amp;$A1&amp;"'!P"&amp;$B1+59)</f>
        <v>72021.7</v>
      </c>
      <c r="F1" s="180">
        <f t="array" aca="1" ref="F1" ca="1">INDIRECT("'"&amp;$A1&amp;"'!Q"&amp;$B1+59)</f>
        <v>68426</v>
      </c>
      <c r="G1" s="180">
        <f t="array" aca="1" ref="G1" ca="1">INDIRECT("'"&amp;$A1&amp;"'!R"&amp;$B1+59)</f>
        <v>74931.73</v>
      </c>
      <c r="H1" s="180">
        <f t="array" aca="1" ref="H1" ca="1">INDIRECT("'"&amp;$A1&amp;"'!S"&amp;$B1+59)</f>
        <v>71337.600000000006</v>
      </c>
      <c r="I1" s="180">
        <f t="array" aca="1" ref="I1" ca="1">INDIRECT("'"&amp;$A1&amp;"'!t"&amp;$B1+59)</f>
        <v>357233.03</v>
      </c>
      <c r="P1">
        <v>1</v>
      </c>
      <c r="Q1">
        <f>COUNTIF(A:A,P1)</f>
        <v>40</v>
      </c>
    </row>
    <row r="2" spans="1:17" x14ac:dyDescent="0.3">
      <c r="A2" s="180">
        <f t="shared" ref="A2:A65" si="0">ROUNDDOWN(((ROW()+41)/41),0)</f>
        <v>1</v>
      </c>
      <c r="B2" s="180">
        <f>COUNTIF(A$1:A2,A2)</f>
        <v>2</v>
      </c>
      <c r="C2" s="180">
        <f t="array" aca="1" ref="C2" ca="1">INDIRECT("'"&amp;A2&amp;"'!F"&amp;B2+59)</f>
        <v>0</v>
      </c>
      <c r="D2" s="180">
        <f t="array" aca="1" ref="D2" ca="1">INDIRECT("'"&amp;$A2&amp;"'!O"&amp;$B2+59)</f>
        <v>0</v>
      </c>
      <c r="E2" s="180">
        <f t="array" aca="1" ref="E2" ca="1">INDIRECT("'"&amp;$A2&amp;"'!P"&amp;$B2+59)</f>
        <v>0</v>
      </c>
      <c r="F2" s="180">
        <f t="array" aca="1" ref="F2" ca="1">INDIRECT("'"&amp;$A2&amp;"'!Q"&amp;$B2+59)</f>
        <v>0</v>
      </c>
      <c r="G2" s="180">
        <f t="array" aca="1" ref="G2" ca="1">INDIRECT("'"&amp;$A2&amp;"'!R"&amp;$B2+59)</f>
        <v>0</v>
      </c>
      <c r="H2" s="180">
        <f t="array" aca="1" ref="H2" ca="1">INDIRECT("'"&amp;$A2&amp;"'!S"&amp;$B2+59)</f>
        <v>0</v>
      </c>
      <c r="I2" s="180">
        <f t="array" aca="1" ref="I2" ca="1">INDIRECT("'"&amp;$A2&amp;"'!t"&amp;$B2+59)</f>
        <v>0</v>
      </c>
      <c r="P2" s="180">
        <v>2</v>
      </c>
      <c r="Q2" s="180">
        <f t="shared" ref="Q2:Q29" si="1">COUNTIF(A:A,P2)</f>
        <v>41</v>
      </c>
    </row>
    <row r="3" spans="1:17" x14ac:dyDescent="0.3">
      <c r="A3" s="180">
        <f t="shared" si="0"/>
        <v>1</v>
      </c>
      <c r="B3" s="180">
        <f>COUNTIF(A$1:A3,A3)</f>
        <v>3</v>
      </c>
      <c r="C3" s="180">
        <f t="array" aca="1" ref="C3" ca="1">INDIRECT("'"&amp;A3&amp;"'!F"&amp;B3+59)</f>
        <v>0</v>
      </c>
      <c r="D3" s="180">
        <f t="array" aca="1" ref="D3" ca="1">INDIRECT("'"&amp;$A3&amp;"'!O"&amp;$B3+59)</f>
        <v>0</v>
      </c>
      <c r="E3" s="180">
        <f t="array" aca="1" ref="E3" ca="1">INDIRECT("'"&amp;$A3&amp;"'!P"&amp;$B3+59)</f>
        <v>0</v>
      </c>
      <c r="F3" s="180">
        <f t="array" aca="1" ref="F3" ca="1">INDIRECT("'"&amp;$A3&amp;"'!Q"&amp;$B3+59)</f>
        <v>0</v>
      </c>
      <c r="G3" s="180">
        <f t="array" aca="1" ref="G3" ca="1">INDIRECT("'"&amp;$A3&amp;"'!R"&amp;$B3+59)</f>
        <v>0</v>
      </c>
      <c r="H3" s="180">
        <f t="array" aca="1" ref="H3" ca="1">INDIRECT("'"&amp;$A3&amp;"'!S"&amp;$B3+59)</f>
        <v>0</v>
      </c>
      <c r="I3" s="180">
        <f t="array" aca="1" ref="I3" ca="1">INDIRECT("'"&amp;$A3&amp;"'!t"&amp;$B3+59)</f>
        <v>0</v>
      </c>
      <c r="P3" s="180">
        <v>3</v>
      </c>
      <c r="Q3" s="180">
        <f t="shared" si="1"/>
        <v>41</v>
      </c>
    </row>
    <row r="4" spans="1:17" x14ac:dyDescent="0.3">
      <c r="A4" s="180">
        <f t="shared" si="0"/>
        <v>1</v>
      </c>
      <c r="B4" s="180">
        <f>COUNTIF(A$1:A4,A4)</f>
        <v>4</v>
      </c>
      <c r="C4" s="180">
        <f t="array" aca="1" ref="C4" ca="1">INDIRECT("'"&amp;A4&amp;"'!F"&amp;B4+59)</f>
        <v>0</v>
      </c>
      <c r="D4" s="180">
        <f t="array" aca="1" ref="D4" ca="1">INDIRECT("'"&amp;$A4&amp;"'!O"&amp;$B4+59)</f>
        <v>0</v>
      </c>
      <c r="E4" s="180">
        <f t="array" aca="1" ref="E4" ca="1">INDIRECT("'"&amp;$A4&amp;"'!P"&amp;$B4+59)</f>
        <v>0</v>
      </c>
      <c r="F4" s="180">
        <f t="array" aca="1" ref="F4" ca="1">INDIRECT("'"&amp;$A4&amp;"'!Q"&amp;$B4+59)</f>
        <v>0</v>
      </c>
      <c r="G4" s="180">
        <f t="array" aca="1" ref="G4" ca="1">INDIRECT("'"&amp;$A4&amp;"'!R"&amp;$B4+59)</f>
        <v>0</v>
      </c>
      <c r="H4" s="180">
        <f t="array" aca="1" ref="H4" ca="1">INDIRECT("'"&amp;$A4&amp;"'!S"&amp;$B4+59)</f>
        <v>0</v>
      </c>
      <c r="I4" s="180">
        <f t="array" aca="1" ref="I4" ca="1">INDIRECT("'"&amp;$A4&amp;"'!t"&amp;$B4+59)</f>
        <v>0</v>
      </c>
      <c r="P4" s="180">
        <v>4</v>
      </c>
      <c r="Q4" s="180">
        <f t="shared" si="1"/>
        <v>41</v>
      </c>
    </row>
    <row r="5" spans="1:17" x14ac:dyDescent="0.3">
      <c r="A5" s="180">
        <f t="shared" si="0"/>
        <v>1</v>
      </c>
      <c r="B5" s="180">
        <f>COUNTIF(A$1:A5,A5)</f>
        <v>5</v>
      </c>
      <c r="C5" s="180">
        <f t="array" aca="1" ref="C5" ca="1">INDIRECT("'"&amp;A5&amp;"'!F"&amp;B5+59)</f>
        <v>0</v>
      </c>
      <c r="D5" s="180">
        <f t="array" aca="1" ref="D5" ca="1">INDIRECT("'"&amp;$A5&amp;"'!O"&amp;$B5+59)</f>
        <v>0</v>
      </c>
      <c r="E5" s="180">
        <f t="array" aca="1" ref="E5" ca="1">INDIRECT("'"&amp;$A5&amp;"'!P"&amp;$B5+59)</f>
        <v>0</v>
      </c>
      <c r="F5" s="180">
        <f t="array" aca="1" ref="F5" ca="1">INDIRECT("'"&amp;$A5&amp;"'!Q"&amp;$B5+59)</f>
        <v>0</v>
      </c>
      <c r="G5" s="180">
        <f t="array" aca="1" ref="G5" ca="1">INDIRECT("'"&amp;$A5&amp;"'!R"&amp;$B5+59)</f>
        <v>0</v>
      </c>
      <c r="H5" s="180">
        <f t="array" aca="1" ref="H5" ca="1">INDIRECT("'"&amp;$A5&amp;"'!S"&amp;$B5+59)</f>
        <v>0</v>
      </c>
      <c r="I5" s="180">
        <f t="array" aca="1" ref="I5" ca="1">INDIRECT("'"&amp;$A5&amp;"'!t"&amp;$B5+59)</f>
        <v>0</v>
      </c>
      <c r="P5" s="180">
        <v>5</v>
      </c>
      <c r="Q5" s="180">
        <f t="shared" si="1"/>
        <v>41</v>
      </c>
    </row>
    <row r="6" spans="1:17" x14ac:dyDescent="0.3">
      <c r="A6" s="180">
        <f t="shared" si="0"/>
        <v>1</v>
      </c>
      <c r="B6" s="180">
        <f>COUNTIF(A$1:A6,A6)</f>
        <v>6</v>
      </c>
      <c r="C6" s="180">
        <f t="array" aca="1" ref="C6" ca="1">INDIRECT("'"&amp;A6&amp;"'!F"&amp;B6+59)</f>
        <v>0</v>
      </c>
      <c r="D6" s="180">
        <f t="array" aca="1" ref="D6" ca="1">INDIRECT("'"&amp;$A6&amp;"'!O"&amp;$B6+59)</f>
        <v>0</v>
      </c>
      <c r="E6" s="180">
        <f t="array" aca="1" ref="E6" ca="1">INDIRECT("'"&amp;$A6&amp;"'!P"&amp;$B6+59)</f>
        <v>0</v>
      </c>
      <c r="F6" s="180">
        <f t="array" aca="1" ref="F6" ca="1">INDIRECT("'"&amp;$A6&amp;"'!Q"&amp;$B6+59)</f>
        <v>0</v>
      </c>
      <c r="G6" s="180">
        <f t="array" aca="1" ref="G6" ca="1">INDIRECT("'"&amp;$A6&amp;"'!R"&amp;$B6+59)</f>
        <v>0</v>
      </c>
      <c r="H6" s="180">
        <f t="array" aca="1" ref="H6" ca="1">INDIRECT("'"&amp;$A6&amp;"'!S"&amp;$B6+59)</f>
        <v>0</v>
      </c>
      <c r="I6" s="180">
        <f t="array" aca="1" ref="I6" ca="1">INDIRECT("'"&amp;$A6&amp;"'!t"&amp;$B6+59)</f>
        <v>0</v>
      </c>
      <c r="P6" s="180">
        <v>6</v>
      </c>
      <c r="Q6" s="180">
        <f t="shared" si="1"/>
        <v>41</v>
      </c>
    </row>
    <row r="7" spans="1:17" x14ac:dyDescent="0.3">
      <c r="A7" s="180">
        <f t="shared" si="0"/>
        <v>1</v>
      </c>
      <c r="B7" s="180">
        <f>COUNTIF(A$1:A7,A7)</f>
        <v>7</v>
      </c>
      <c r="C7" s="180">
        <f t="array" aca="1" ref="C7" ca="1">INDIRECT("'"&amp;A7&amp;"'!F"&amp;B7+59)</f>
        <v>0</v>
      </c>
      <c r="D7" s="180">
        <f t="array" aca="1" ref="D7" ca="1">INDIRECT("'"&amp;$A7&amp;"'!O"&amp;$B7+59)</f>
        <v>0</v>
      </c>
      <c r="E7" s="180">
        <f t="array" aca="1" ref="E7" ca="1">INDIRECT("'"&amp;$A7&amp;"'!P"&amp;$B7+59)</f>
        <v>0</v>
      </c>
      <c r="F7" s="180">
        <f t="array" aca="1" ref="F7" ca="1">INDIRECT("'"&amp;$A7&amp;"'!Q"&amp;$B7+59)</f>
        <v>0</v>
      </c>
      <c r="G7" s="180">
        <f t="array" aca="1" ref="G7" ca="1">INDIRECT("'"&amp;$A7&amp;"'!R"&amp;$B7+59)</f>
        <v>0</v>
      </c>
      <c r="H7" s="180">
        <f t="array" aca="1" ref="H7" ca="1">INDIRECT("'"&amp;$A7&amp;"'!S"&amp;$B7+59)</f>
        <v>0</v>
      </c>
      <c r="I7" s="180">
        <f t="array" aca="1" ref="I7" ca="1">INDIRECT("'"&amp;$A7&amp;"'!t"&amp;$B7+59)</f>
        <v>0</v>
      </c>
      <c r="P7" s="180">
        <v>7</v>
      </c>
      <c r="Q7" s="180">
        <f t="shared" si="1"/>
        <v>41</v>
      </c>
    </row>
    <row r="8" spans="1:17" x14ac:dyDescent="0.3">
      <c r="A8" s="180">
        <f t="shared" si="0"/>
        <v>1</v>
      </c>
      <c r="B8" s="180">
        <f>COUNTIF(A$1:A8,A8)</f>
        <v>8</v>
      </c>
      <c r="C8" s="180">
        <f t="array" aca="1" ref="C8" ca="1">INDIRECT("'"&amp;A8&amp;"'!F"&amp;B8+59)</f>
        <v>0</v>
      </c>
      <c r="D8" s="180">
        <f t="array" aca="1" ref="D8" ca="1">INDIRECT("'"&amp;$A8&amp;"'!O"&amp;$B8+59)</f>
        <v>0</v>
      </c>
      <c r="E8" s="180">
        <f t="array" aca="1" ref="E8" ca="1">INDIRECT("'"&amp;$A8&amp;"'!P"&amp;$B8+59)</f>
        <v>0</v>
      </c>
      <c r="F8" s="180">
        <f t="array" aca="1" ref="F8" ca="1">INDIRECT("'"&amp;$A8&amp;"'!Q"&amp;$B8+59)</f>
        <v>0</v>
      </c>
      <c r="G8" s="180">
        <f t="array" aca="1" ref="G8" ca="1">INDIRECT("'"&amp;$A8&amp;"'!R"&amp;$B8+59)</f>
        <v>0</v>
      </c>
      <c r="H8" s="180">
        <f t="array" aca="1" ref="H8" ca="1">INDIRECT("'"&amp;$A8&amp;"'!S"&amp;$B8+59)</f>
        <v>0</v>
      </c>
      <c r="I8" s="180">
        <f t="array" aca="1" ref="I8" ca="1">INDIRECT("'"&amp;$A8&amp;"'!t"&amp;$B8+59)</f>
        <v>0</v>
      </c>
      <c r="P8" s="180">
        <v>8</v>
      </c>
      <c r="Q8" s="180">
        <f t="shared" si="1"/>
        <v>41</v>
      </c>
    </row>
    <row r="9" spans="1:17" x14ac:dyDescent="0.3">
      <c r="A9" s="180">
        <f t="shared" si="0"/>
        <v>1</v>
      </c>
      <c r="B9" s="180">
        <f>COUNTIF(A$1:A9,A9)</f>
        <v>9</v>
      </c>
      <c r="C9" s="180">
        <f t="array" aca="1" ref="C9" ca="1">INDIRECT("'"&amp;A9&amp;"'!F"&amp;B9+59)</f>
        <v>0</v>
      </c>
      <c r="D9" s="180">
        <f t="array" aca="1" ref="D9" ca="1">INDIRECT("'"&amp;$A9&amp;"'!O"&amp;$B9+59)</f>
        <v>0</v>
      </c>
      <c r="E9" s="180">
        <f t="array" aca="1" ref="E9" ca="1">INDIRECT("'"&amp;$A9&amp;"'!P"&amp;$B9+59)</f>
        <v>0</v>
      </c>
      <c r="F9" s="180">
        <f t="array" aca="1" ref="F9" ca="1">INDIRECT("'"&amp;$A9&amp;"'!Q"&amp;$B9+59)</f>
        <v>0</v>
      </c>
      <c r="G9" s="180">
        <f t="array" aca="1" ref="G9" ca="1">INDIRECT("'"&amp;$A9&amp;"'!R"&amp;$B9+59)</f>
        <v>0</v>
      </c>
      <c r="H9" s="180">
        <f t="array" aca="1" ref="H9" ca="1">INDIRECT("'"&amp;$A9&amp;"'!S"&amp;$B9+59)</f>
        <v>0</v>
      </c>
      <c r="I9" s="180">
        <f t="array" aca="1" ref="I9" ca="1">INDIRECT("'"&amp;$A9&amp;"'!t"&amp;$B9+59)</f>
        <v>0</v>
      </c>
      <c r="P9" s="180">
        <v>9</v>
      </c>
      <c r="Q9" s="180">
        <f t="shared" si="1"/>
        <v>41</v>
      </c>
    </row>
    <row r="10" spans="1:17" x14ac:dyDescent="0.3">
      <c r="A10" s="180">
        <f t="shared" si="0"/>
        <v>1</v>
      </c>
      <c r="B10" s="180">
        <f>COUNTIF(A$1:A10,A10)</f>
        <v>10</v>
      </c>
      <c r="C10" s="180">
        <f t="array" aca="1" ref="C10" ca="1">INDIRECT("'"&amp;A10&amp;"'!F"&amp;B10+59)</f>
        <v>0</v>
      </c>
      <c r="D10" s="180">
        <f t="array" aca="1" ref="D10" ca="1">INDIRECT("'"&amp;$A10&amp;"'!O"&amp;$B10+59)</f>
        <v>0</v>
      </c>
      <c r="E10" s="180">
        <f t="array" aca="1" ref="E10" ca="1">INDIRECT("'"&amp;$A10&amp;"'!P"&amp;$B10+59)</f>
        <v>0</v>
      </c>
      <c r="F10" s="180">
        <f t="array" aca="1" ref="F10" ca="1">INDIRECT("'"&amp;$A10&amp;"'!Q"&amp;$B10+59)</f>
        <v>0</v>
      </c>
      <c r="G10" s="180">
        <f t="array" aca="1" ref="G10" ca="1">INDIRECT("'"&amp;$A10&amp;"'!R"&amp;$B10+59)</f>
        <v>0</v>
      </c>
      <c r="H10" s="180">
        <f t="array" aca="1" ref="H10" ca="1">INDIRECT("'"&amp;$A10&amp;"'!S"&amp;$B10+59)</f>
        <v>0</v>
      </c>
      <c r="I10" s="180">
        <f t="array" aca="1" ref="I10" ca="1">INDIRECT("'"&amp;$A10&amp;"'!t"&amp;$B10+59)</f>
        <v>0</v>
      </c>
      <c r="P10" s="180">
        <v>10</v>
      </c>
      <c r="Q10" s="180">
        <f t="shared" si="1"/>
        <v>41</v>
      </c>
    </row>
    <row r="11" spans="1:17" x14ac:dyDescent="0.3">
      <c r="A11" s="180">
        <f t="shared" si="0"/>
        <v>1</v>
      </c>
      <c r="B11" s="180">
        <f>COUNTIF(A$1:A11,A11)</f>
        <v>11</v>
      </c>
      <c r="C11" s="180">
        <f t="array" aca="1" ref="C11" ca="1">INDIRECT("'"&amp;A11&amp;"'!F"&amp;B11+59)</f>
        <v>0</v>
      </c>
      <c r="D11" s="180">
        <f t="array" aca="1" ref="D11" ca="1">INDIRECT("'"&amp;$A11&amp;"'!O"&amp;$B11+59)</f>
        <v>0</v>
      </c>
      <c r="E11" s="180">
        <f t="array" aca="1" ref="E11" ca="1">INDIRECT("'"&amp;$A11&amp;"'!P"&amp;$B11+59)</f>
        <v>0</v>
      </c>
      <c r="F11" s="180">
        <f t="array" aca="1" ref="F11" ca="1">INDIRECT("'"&amp;$A11&amp;"'!Q"&amp;$B11+59)</f>
        <v>0</v>
      </c>
      <c r="G11" s="180">
        <f t="array" aca="1" ref="G11" ca="1">INDIRECT("'"&amp;$A11&amp;"'!R"&amp;$B11+59)</f>
        <v>0</v>
      </c>
      <c r="H11" s="180">
        <f t="array" aca="1" ref="H11" ca="1">INDIRECT("'"&amp;$A11&amp;"'!S"&amp;$B11+59)</f>
        <v>0</v>
      </c>
      <c r="I11" s="180">
        <f t="array" aca="1" ref="I11" ca="1">INDIRECT("'"&amp;$A11&amp;"'!t"&amp;$B11+59)</f>
        <v>0</v>
      </c>
      <c r="P11" s="180">
        <v>11</v>
      </c>
      <c r="Q11" s="180">
        <f t="shared" si="1"/>
        <v>41</v>
      </c>
    </row>
    <row r="12" spans="1:17" x14ac:dyDescent="0.3">
      <c r="A12" s="180">
        <f t="shared" si="0"/>
        <v>1</v>
      </c>
      <c r="B12" s="180">
        <f>COUNTIF(A$1:A12,A12)</f>
        <v>12</v>
      </c>
      <c r="C12" s="180">
        <f t="array" aca="1" ref="C12" ca="1">INDIRECT("'"&amp;A12&amp;"'!F"&amp;B12+59)</f>
        <v>0</v>
      </c>
      <c r="D12" s="180">
        <f t="array" aca="1" ref="D12" ca="1">INDIRECT("'"&amp;$A12&amp;"'!O"&amp;$B12+59)</f>
        <v>0</v>
      </c>
      <c r="E12" s="180">
        <f t="array" aca="1" ref="E12" ca="1">INDIRECT("'"&amp;$A12&amp;"'!P"&amp;$B12+59)</f>
        <v>0</v>
      </c>
      <c r="F12" s="180">
        <f t="array" aca="1" ref="F12" ca="1">INDIRECT("'"&amp;$A12&amp;"'!Q"&amp;$B12+59)</f>
        <v>0</v>
      </c>
      <c r="G12" s="180">
        <f t="array" aca="1" ref="G12" ca="1">INDIRECT("'"&amp;$A12&amp;"'!R"&amp;$B12+59)</f>
        <v>0</v>
      </c>
      <c r="H12" s="180">
        <f t="array" aca="1" ref="H12" ca="1">INDIRECT("'"&amp;$A12&amp;"'!S"&amp;$B12+59)</f>
        <v>0</v>
      </c>
      <c r="I12" s="180">
        <f t="array" aca="1" ref="I12" ca="1">INDIRECT("'"&amp;$A12&amp;"'!t"&amp;$B12+59)</f>
        <v>0</v>
      </c>
      <c r="P12" s="180">
        <v>12</v>
      </c>
      <c r="Q12" s="180">
        <f t="shared" si="1"/>
        <v>41</v>
      </c>
    </row>
    <row r="13" spans="1:17" x14ac:dyDescent="0.3">
      <c r="A13" s="180">
        <f t="shared" si="0"/>
        <v>1</v>
      </c>
      <c r="B13" s="180">
        <f>COUNTIF(A$1:A13,A13)</f>
        <v>13</v>
      </c>
      <c r="C13" s="180">
        <f t="array" aca="1" ref="C13" ca="1">INDIRECT("'"&amp;A13&amp;"'!F"&amp;B13+59)</f>
        <v>0</v>
      </c>
      <c r="D13" s="180">
        <f t="array" aca="1" ref="D13" ca="1">INDIRECT("'"&amp;$A13&amp;"'!O"&amp;$B13+59)</f>
        <v>0</v>
      </c>
      <c r="E13" s="180">
        <f t="array" aca="1" ref="E13" ca="1">INDIRECT("'"&amp;$A13&amp;"'!P"&amp;$B13+59)</f>
        <v>0</v>
      </c>
      <c r="F13" s="180">
        <f t="array" aca="1" ref="F13" ca="1">INDIRECT("'"&amp;$A13&amp;"'!Q"&amp;$B13+59)</f>
        <v>0</v>
      </c>
      <c r="G13" s="180">
        <f t="array" aca="1" ref="G13" ca="1">INDIRECT("'"&amp;$A13&amp;"'!R"&amp;$B13+59)</f>
        <v>0</v>
      </c>
      <c r="H13" s="180">
        <f t="array" aca="1" ref="H13" ca="1">INDIRECT("'"&amp;$A13&amp;"'!S"&amp;$B13+59)</f>
        <v>0</v>
      </c>
      <c r="I13" s="180">
        <f t="array" aca="1" ref="I13" ca="1">INDIRECT("'"&amp;$A13&amp;"'!t"&amp;$B13+59)</f>
        <v>0</v>
      </c>
      <c r="P13" s="180">
        <v>13</v>
      </c>
      <c r="Q13" s="180">
        <f t="shared" si="1"/>
        <v>41</v>
      </c>
    </row>
    <row r="14" spans="1:17" x14ac:dyDescent="0.3">
      <c r="A14" s="180">
        <f t="shared" si="0"/>
        <v>1</v>
      </c>
      <c r="B14" s="180">
        <f>COUNTIF(A$1:A14,A14)</f>
        <v>14</v>
      </c>
      <c r="C14" s="180">
        <f t="array" aca="1" ref="C14" ca="1">INDIRECT("'"&amp;A14&amp;"'!F"&amp;B14+59)</f>
        <v>0</v>
      </c>
      <c r="D14" s="180">
        <f t="array" aca="1" ref="D14" ca="1">INDIRECT("'"&amp;$A14&amp;"'!O"&amp;$B14+59)</f>
        <v>0</v>
      </c>
      <c r="E14" s="180">
        <f t="array" aca="1" ref="E14" ca="1">INDIRECT("'"&amp;$A14&amp;"'!P"&amp;$B14+59)</f>
        <v>0</v>
      </c>
      <c r="F14" s="180">
        <f t="array" aca="1" ref="F14" ca="1">INDIRECT("'"&amp;$A14&amp;"'!Q"&amp;$B14+59)</f>
        <v>0</v>
      </c>
      <c r="G14" s="180">
        <f t="array" aca="1" ref="G14" ca="1">INDIRECT("'"&amp;$A14&amp;"'!R"&amp;$B14+59)</f>
        <v>0</v>
      </c>
      <c r="H14" s="180">
        <f t="array" aca="1" ref="H14" ca="1">INDIRECT("'"&amp;$A14&amp;"'!S"&amp;$B14+59)</f>
        <v>0</v>
      </c>
      <c r="I14" s="180">
        <f t="array" aca="1" ref="I14" ca="1">INDIRECT("'"&amp;$A14&amp;"'!t"&amp;$B14+59)</f>
        <v>0</v>
      </c>
      <c r="P14" s="180">
        <v>14</v>
      </c>
      <c r="Q14" s="180">
        <f t="shared" si="1"/>
        <v>41</v>
      </c>
    </row>
    <row r="15" spans="1:17" x14ac:dyDescent="0.3">
      <c r="A15" s="180">
        <f t="shared" si="0"/>
        <v>1</v>
      </c>
      <c r="B15" s="180">
        <f>COUNTIF(A$1:A15,A15)</f>
        <v>15</v>
      </c>
      <c r="C15" s="180">
        <f t="array" aca="1" ref="C15" ca="1">INDIRECT("'"&amp;A15&amp;"'!F"&amp;B15+59)</f>
        <v>0</v>
      </c>
      <c r="D15" s="180">
        <f t="array" aca="1" ref="D15" ca="1">INDIRECT("'"&amp;$A15&amp;"'!O"&amp;$B15+59)</f>
        <v>0</v>
      </c>
      <c r="E15" s="180">
        <f t="array" aca="1" ref="E15" ca="1">INDIRECT("'"&amp;$A15&amp;"'!P"&amp;$B15+59)</f>
        <v>0</v>
      </c>
      <c r="F15" s="180">
        <f t="array" aca="1" ref="F15" ca="1">INDIRECT("'"&amp;$A15&amp;"'!Q"&amp;$B15+59)</f>
        <v>0</v>
      </c>
      <c r="G15" s="180">
        <f t="array" aca="1" ref="G15" ca="1">INDIRECT("'"&amp;$A15&amp;"'!R"&amp;$B15+59)</f>
        <v>0</v>
      </c>
      <c r="H15" s="180">
        <f t="array" aca="1" ref="H15" ca="1">INDIRECT("'"&amp;$A15&amp;"'!S"&amp;$B15+59)</f>
        <v>0</v>
      </c>
      <c r="I15" s="180">
        <f t="array" aca="1" ref="I15" ca="1">INDIRECT("'"&amp;$A15&amp;"'!t"&amp;$B15+59)</f>
        <v>0</v>
      </c>
      <c r="P15" s="180">
        <v>15</v>
      </c>
      <c r="Q15" s="180">
        <f t="shared" si="1"/>
        <v>41</v>
      </c>
    </row>
    <row r="16" spans="1:17" x14ac:dyDescent="0.3">
      <c r="A16" s="180">
        <f t="shared" si="0"/>
        <v>1</v>
      </c>
      <c r="B16" s="180">
        <f>COUNTIF(A$1:A16,A16)</f>
        <v>16</v>
      </c>
      <c r="C16" s="180">
        <f t="array" aca="1" ref="C16" ca="1">INDIRECT("'"&amp;A16&amp;"'!F"&amp;B16+59)</f>
        <v>0</v>
      </c>
      <c r="D16" s="180">
        <f t="array" aca="1" ref="D16" ca="1">INDIRECT("'"&amp;$A16&amp;"'!O"&amp;$B16+59)</f>
        <v>0</v>
      </c>
      <c r="E16" s="180">
        <f t="array" aca="1" ref="E16" ca="1">INDIRECT("'"&amp;$A16&amp;"'!P"&amp;$B16+59)</f>
        <v>0</v>
      </c>
      <c r="F16" s="180">
        <f t="array" aca="1" ref="F16" ca="1">INDIRECT("'"&amp;$A16&amp;"'!Q"&amp;$B16+59)</f>
        <v>0</v>
      </c>
      <c r="G16" s="180">
        <f t="array" aca="1" ref="G16" ca="1">INDIRECT("'"&amp;$A16&amp;"'!R"&amp;$B16+59)</f>
        <v>0</v>
      </c>
      <c r="H16" s="180">
        <f t="array" aca="1" ref="H16" ca="1">INDIRECT("'"&amp;$A16&amp;"'!S"&amp;$B16+59)</f>
        <v>0</v>
      </c>
      <c r="I16" s="180">
        <f t="array" aca="1" ref="I16" ca="1">INDIRECT("'"&amp;$A16&amp;"'!t"&amp;$B16+59)</f>
        <v>0</v>
      </c>
      <c r="P16" s="180">
        <v>16</v>
      </c>
      <c r="Q16" s="180">
        <f t="shared" si="1"/>
        <v>41</v>
      </c>
    </row>
    <row r="17" spans="1:17" x14ac:dyDescent="0.3">
      <c r="A17" s="180">
        <f t="shared" si="0"/>
        <v>1</v>
      </c>
      <c r="B17" s="180">
        <f>COUNTIF(A$1:A17,A17)</f>
        <v>17</v>
      </c>
      <c r="C17" s="180">
        <f t="array" aca="1" ref="C17" ca="1">INDIRECT("'"&amp;A17&amp;"'!F"&amp;B17+59)</f>
        <v>0</v>
      </c>
      <c r="D17" s="180">
        <f t="array" aca="1" ref="D17" ca="1">INDIRECT("'"&amp;$A17&amp;"'!O"&amp;$B17+59)</f>
        <v>0</v>
      </c>
      <c r="E17" s="180">
        <f t="array" aca="1" ref="E17" ca="1">INDIRECT("'"&amp;$A17&amp;"'!P"&amp;$B17+59)</f>
        <v>0</v>
      </c>
      <c r="F17" s="180">
        <f t="array" aca="1" ref="F17" ca="1">INDIRECT("'"&amp;$A17&amp;"'!Q"&amp;$B17+59)</f>
        <v>0</v>
      </c>
      <c r="G17" s="180">
        <f t="array" aca="1" ref="G17" ca="1">INDIRECT("'"&amp;$A17&amp;"'!R"&amp;$B17+59)</f>
        <v>0</v>
      </c>
      <c r="H17" s="180">
        <f t="array" aca="1" ref="H17" ca="1">INDIRECT("'"&amp;$A17&amp;"'!S"&amp;$B17+59)</f>
        <v>0</v>
      </c>
      <c r="I17" s="180">
        <f t="array" aca="1" ref="I17" ca="1">INDIRECT("'"&amp;$A17&amp;"'!t"&amp;$B17+59)</f>
        <v>0</v>
      </c>
      <c r="P17" s="180">
        <v>17</v>
      </c>
      <c r="Q17" s="180">
        <f t="shared" si="1"/>
        <v>41</v>
      </c>
    </row>
    <row r="18" spans="1:17" x14ac:dyDescent="0.3">
      <c r="A18" s="180">
        <f t="shared" si="0"/>
        <v>1</v>
      </c>
      <c r="B18" s="180">
        <f>COUNTIF(A$1:A18,A18)</f>
        <v>18</v>
      </c>
      <c r="C18" s="180">
        <f t="array" aca="1" ref="C18" ca="1">INDIRECT("'"&amp;A18&amp;"'!F"&amp;B18+59)</f>
        <v>0</v>
      </c>
      <c r="D18" s="180">
        <f t="array" aca="1" ref="D18" ca="1">INDIRECT("'"&amp;$A18&amp;"'!O"&amp;$B18+59)</f>
        <v>0</v>
      </c>
      <c r="E18" s="180">
        <f t="array" aca="1" ref="E18" ca="1">INDIRECT("'"&amp;$A18&amp;"'!P"&amp;$B18+59)</f>
        <v>0</v>
      </c>
      <c r="F18" s="180">
        <f t="array" aca="1" ref="F18" ca="1">INDIRECT("'"&amp;$A18&amp;"'!Q"&amp;$B18+59)</f>
        <v>0</v>
      </c>
      <c r="G18" s="180">
        <f t="array" aca="1" ref="G18" ca="1">INDIRECT("'"&amp;$A18&amp;"'!R"&amp;$B18+59)</f>
        <v>0</v>
      </c>
      <c r="H18" s="180">
        <f t="array" aca="1" ref="H18" ca="1">INDIRECT("'"&amp;$A18&amp;"'!S"&amp;$B18+59)</f>
        <v>0</v>
      </c>
      <c r="I18" s="180">
        <f t="array" aca="1" ref="I18" ca="1">INDIRECT("'"&amp;$A18&amp;"'!t"&amp;$B18+59)</f>
        <v>0</v>
      </c>
      <c r="P18" s="180">
        <v>18</v>
      </c>
      <c r="Q18" s="180">
        <f t="shared" si="1"/>
        <v>41</v>
      </c>
    </row>
    <row r="19" spans="1:17" x14ac:dyDescent="0.3">
      <c r="A19" s="180">
        <f t="shared" si="0"/>
        <v>1</v>
      </c>
      <c r="B19" s="180">
        <f>COUNTIF(A$1:A19,A19)</f>
        <v>19</v>
      </c>
      <c r="C19" s="180">
        <f t="array" aca="1" ref="C19" ca="1">INDIRECT("'"&amp;A19&amp;"'!F"&amp;B19+59)</f>
        <v>0</v>
      </c>
      <c r="D19" s="180">
        <f t="array" aca="1" ref="D19" ca="1">INDIRECT("'"&amp;$A19&amp;"'!O"&amp;$B19+59)</f>
        <v>0</v>
      </c>
      <c r="E19" s="180">
        <f t="array" aca="1" ref="E19" ca="1">INDIRECT("'"&amp;$A19&amp;"'!P"&amp;$B19+59)</f>
        <v>0</v>
      </c>
      <c r="F19" s="180">
        <f t="array" aca="1" ref="F19" ca="1">INDIRECT("'"&amp;$A19&amp;"'!Q"&amp;$B19+59)</f>
        <v>0</v>
      </c>
      <c r="G19" s="180">
        <f t="array" aca="1" ref="G19" ca="1">INDIRECT("'"&amp;$A19&amp;"'!R"&amp;$B19+59)</f>
        <v>0</v>
      </c>
      <c r="H19" s="180">
        <f t="array" aca="1" ref="H19" ca="1">INDIRECT("'"&amp;$A19&amp;"'!S"&amp;$B19+59)</f>
        <v>0</v>
      </c>
      <c r="I19" s="180">
        <f t="array" aca="1" ref="I19" ca="1">INDIRECT("'"&amp;$A19&amp;"'!t"&amp;$B19+59)</f>
        <v>0</v>
      </c>
      <c r="P19" s="180">
        <v>19</v>
      </c>
      <c r="Q19" s="180">
        <f t="shared" si="1"/>
        <v>41</v>
      </c>
    </row>
    <row r="20" spans="1:17" x14ac:dyDescent="0.3">
      <c r="A20" s="180">
        <f t="shared" si="0"/>
        <v>1</v>
      </c>
      <c r="B20" s="180">
        <f>COUNTIF(A$1:A20,A20)</f>
        <v>20</v>
      </c>
      <c r="C20" s="180">
        <f t="array" aca="1" ref="C20" ca="1">INDIRECT("'"&amp;A20&amp;"'!F"&amp;B20+59)</f>
        <v>0</v>
      </c>
      <c r="D20" s="180">
        <f t="array" aca="1" ref="D20" ca="1">INDIRECT("'"&amp;$A20&amp;"'!O"&amp;$B20+59)</f>
        <v>0</v>
      </c>
      <c r="E20" s="180">
        <f t="array" aca="1" ref="E20" ca="1">INDIRECT("'"&amp;$A20&amp;"'!P"&amp;$B20+59)</f>
        <v>0</v>
      </c>
      <c r="F20" s="180">
        <f t="array" aca="1" ref="F20" ca="1">INDIRECT("'"&amp;$A20&amp;"'!Q"&amp;$B20+59)</f>
        <v>0</v>
      </c>
      <c r="G20" s="180">
        <f t="array" aca="1" ref="G20" ca="1">INDIRECT("'"&amp;$A20&amp;"'!R"&amp;$B20+59)</f>
        <v>0</v>
      </c>
      <c r="H20" s="180">
        <f t="array" aca="1" ref="H20" ca="1">INDIRECT("'"&amp;$A20&amp;"'!S"&amp;$B20+59)</f>
        <v>0</v>
      </c>
      <c r="I20" s="180">
        <f t="array" aca="1" ref="I20" ca="1">INDIRECT("'"&amp;$A20&amp;"'!t"&amp;$B20+59)</f>
        <v>0</v>
      </c>
      <c r="P20" s="180">
        <v>20</v>
      </c>
      <c r="Q20" s="180">
        <f t="shared" si="1"/>
        <v>41</v>
      </c>
    </row>
    <row r="21" spans="1:17" x14ac:dyDescent="0.3">
      <c r="A21" s="180">
        <f t="shared" si="0"/>
        <v>1</v>
      </c>
      <c r="B21" s="180">
        <f>COUNTIF(A$1:A21,A21)</f>
        <v>21</v>
      </c>
      <c r="C21" s="180">
        <f t="array" aca="1" ref="C21" ca="1">INDIRECT("'"&amp;A21&amp;"'!F"&amp;B21+59)</f>
        <v>0</v>
      </c>
      <c r="D21" s="180">
        <f t="array" aca="1" ref="D21" ca="1">INDIRECT("'"&amp;$A21&amp;"'!O"&amp;$B21+59)</f>
        <v>0</v>
      </c>
      <c r="E21" s="180">
        <f t="array" aca="1" ref="E21" ca="1">INDIRECT("'"&amp;$A21&amp;"'!P"&amp;$B21+59)</f>
        <v>0</v>
      </c>
      <c r="F21" s="180">
        <f t="array" aca="1" ref="F21" ca="1">INDIRECT("'"&amp;$A21&amp;"'!Q"&amp;$B21+59)</f>
        <v>0</v>
      </c>
      <c r="G21" s="180">
        <f t="array" aca="1" ref="G21" ca="1">INDIRECT("'"&amp;$A21&amp;"'!R"&amp;$B21+59)</f>
        <v>0</v>
      </c>
      <c r="H21" s="180">
        <f t="array" aca="1" ref="H21" ca="1">INDIRECT("'"&amp;$A21&amp;"'!S"&amp;$B21+59)</f>
        <v>0</v>
      </c>
      <c r="I21" s="180">
        <f t="array" aca="1" ref="I21" ca="1">INDIRECT("'"&amp;$A21&amp;"'!t"&amp;$B21+59)</f>
        <v>0</v>
      </c>
      <c r="P21" s="180">
        <v>21</v>
      </c>
      <c r="Q21" s="180">
        <f t="shared" si="1"/>
        <v>41</v>
      </c>
    </row>
    <row r="22" spans="1:17" x14ac:dyDescent="0.3">
      <c r="A22" s="180">
        <f t="shared" si="0"/>
        <v>1</v>
      </c>
      <c r="B22" s="180">
        <f>COUNTIF(A$1:A22,A22)</f>
        <v>22</v>
      </c>
      <c r="C22" s="180">
        <f t="array" aca="1" ref="C22" ca="1">INDIRECT("'"&amp;A22&amp;"'!F"&amp;B22+59)</f>
        <v>0</v>
      </c>
      <c r="D22" s="180">
        <f t="array" aca="1" ref="D22" ca="1">INDIRECT("'"&amp;$A22&amp;"'!O"&amp;$B22+59)</f>
        <v>0</v>
      </c>
      <c r="E22" s="180">
        <f t="array" aca="1" ref="E22" ca="1">INDIRECT("'"&amp;$A22&amp;"'!P"&amp;$B22+59)</f>
        <v>0</v>
      </c>
      <c r="F22" s="180">
        <f t="array" aca="1" ref="F22" ca="1">INDIRECT("'"&amp;$A22&amp;"'!Q"&amp;$B22+59)</f>
        <v>0</v>
      </c>
      <c r="G22" s="180">
        <f t="array" aca="1" ref="G22" ca="1">INDIRECT("'"&amp;$A22&amp;"'!R"&amp;$B22+59)</f>
        <v>0</v>
      </c>
      <c r="H22" s="180">
        <f t="array" aca="1" ref="H22" ca="1">INDIRECT("'"&amp;$A22&amp;"'!S"&amp;$B22+59)</f>
        <v>0</v>
      </c>
      <c r="I22" s="180">
        <f t="array" aca="1" ref="I22" ca="1">INDIRECT("'"&amp;$A22&amp;"'!t"&amp;$B22+59)</f>
        <v>0</v>
      </c>
      <c r="P22" s="180">
        <v>22</v>
      </c>
      <c r="Q22" s="180">
        <f t="shared" si="1"/>
        <v>41</v>
      </c>
    </row>
    <row r="23" spans="1:17" x14ac:dyDescent="0.3">
      <c r="A23" s="180">
        <f t="shared" si="0"/>
        <v>1</v>
      </c>
      <c r="B23" s="180">
        <f>COUNTIF(A$1:A23,A23)</f>
        <v>23</v>
      </c>
      <c r="C23" s="180">
        <f t="array" aca="1" ref="C23" ca="1">INDIRECT("'"&amp;A23&amp;"'!F"&amp;B23+59)</f>
        <v>0</v>
      </c>
      <c r="D23" s="180">
        <f t="array" aca="1" ref="D23" ca="1">INDIRECT("'"&amp;$A23&amp;"'!O"&amp;$B23+59)</f>
        <v>0</v>
      </c>
      <c r="E23" s="180">
        <f t="array" aca="1" ref="E23" ca="1">INDIRECT("'"&amp;$A23&amp;"'!P"&amp;$B23+59)</f>
        <v>0</v>
      </c>
      <c r="F23" s="180">
        <f t="array" aca="1" ref="F23" ca="1">INDIRECT("'"&amp;$A23&amp;"'!Q"&amp;$B23+59)</f>
        <v>0</v>
      </c>
      <c r="G23" s="180">
        <f t="array" aca="1" ref="G23" ca="1">INDIRECT("'"&amp;$A23&amp;"'!R"&amp;$B23+59)</f>
        <v>0</v>
      </c>
      <c r="H23" s="180">
        <f t="array" aca="1" ref="H23" ca="1">INDIRECT("'"&amp;$A23&amp;"'!S"&amp;$B23+59)</f>
        <v>0</v>
      </c>
      <c r="I23" s="180">
        <f t="array" aca="1" ref="I23" ca="1">INDIRECT("'"&amp;$A23&amp;"'!t"&amp;$B23+59)</f>
        <v>0</v>
      </c>
      <c r="P23" s="180">
        <v>23</v>
      </c>
      <c r="Q23" s="180">
        <f t="shared" si="1"/>
        <v>41</v>
      </c>
    </row>
    <row r="24" spans="1:17" x14ac:dyDescent="0.3">
      <c r="A24" s="180">
        <f t="shared" si="0"/>
        <v>1</v>
      </c>
      <c r="B24" s="180">
        <f>COUNTIF(A$1:A24,A24)</f>
        <v>24</v>
      </c>
      <c r="C24" s="180">
        <f t="array" aca="1" ref="C24" ca="1">INDIRECT("'"&amp;A24&amp;"'!F"&amp;B24+59)</f>
        <v>0</v>
      </c>
      <c r="D24" s="180">
        <f t="array" aca="1" ref="D24" ca="1">INDIRECT("'"&amp;$A24&amp;"'!O"&amp;$B24+59)</f>
        <v>0</v>
      </c>
      <c r="E24" s="180">
        <f t="array" aca="1" ref="E24" ca="1">INDIRECT("'"&amp;$A24&amp;"'!P"&amp;$B24+59)</f>
        <v>0</v>
      </c>
      <c r="F24" s="180">
        <f t="array" aca="1" ref="F24" ca="1">INDIRECT("'"&amp;$A24&amp;"'!Q"&amp;$B24+59)</f>
        <v>0</v>
      </c>
      <c r="G24" s="180">
        <f t="array" aca="1" ref="G24" ca="1">INDIRECT("'"&amp;$A24&amp;"'!R"&amp;$B24+59)</f>
        <v>0</v>
      </c>
      <c r="H24" s="180">
        <f t="array" aca="1" ref="H24" ca="1">INDIRECT("'"&amp;$A24&amp;"'!S"&amp;$B24+59)</f>
        <v>0</v>
      </c>
      <c r="I24" s="180">
        <f t="array" aca="1" ref="I24" ca="1">INDIRECT("'"&amp;$A24&amp;"'!t"&amp;$B24+59)</f>
        <v>0</v>
      </c>
      <c r="P24" s="180">
        <v>24</v>
      </c>
      <c r="Q24" s="180">
        <f t="shared" si="1"/>
        <v>41</v>
      </c>
    </row>
    <row r="25" spans="1:17" x14ac:dyDescent="0.3">
      <c r="A25" s="180">
        <f t="shared" si="0"/>
        <v>1</v>
      </c>
      <c r="B25" s="180">
        <f>COUNTIF(A$1:A25,A25)</f>
        <v>25</v>
      </c>
      <c r="C25" s="180">
        <f t="array" aca="1" ref="C25" ca="1">INDIRECT("'"&amp;A25&amp;"'!F"&amp;B25+59)</f>
        <v>0</v>
      </c>
      <c r="D25" s="180">
        <f t="array" aca="1" ref="D25" ca="1">INDIRECT("'"&amp;$A25&amp;"'!O"&amp;$B25+59)</f>
        <v>0</v>
      </c>
      <c r="E25" s="180">
        <f t="array" aca="1" ref="E25" ca="1">INDIRECT("'"&amp;$A25&amp;"'!P"&amp;$B25+59)</f>
        <v>0</v>
      </c>
      <c r="F25" s="180">
        <f t="array" aca="1" ref="F25" ca="1">INDIRECT("'"&amp;$A25&amp;"'!Q"&amp;$B25+59)</f>
        <v>0</v>
      </c>
      <c r="G25" s="180">
        <f t="array" aca="1" ref="G25" ca="1">INDIRECT("'"&amp;$A25&amp;"'!R"&amp;$B25+59)</f>
        <v>0</v>
      </c>
      <c r="H25" s="180">
        <f t="array" aca="1" ref="H25" ca="1">INDIRECT("'"&amp;$A25&amp;"'!S"&amp;$B25+59)</f>
        <v>0</v>
      </c>
      <c r="I25" s="180">
        <f t="array" aca="1" ref="I25" ca="1">INDIRECT("'"&amp;$A25&amp;"'!t"&amp;$B25+59)</f>
        <v>0</v>
      </c>
      <c r="P25" s="180">
        <v>25</v>
      </c>
      <c r="Q25" s="180">
        <f t="shared" si="1"/>
        <v>41</v>
      </c>
    </row>
    <row r="26" spans="1:17" x14ac:dyDescent="0.3">
      <c r="A26" s="180">
        <f t="shared" si="0"/>
        <v>1</v>
      </c>
      <c r="B26" s="180">
        <f>COUNTIF(A$1:A26,A26)</f>
        <v>26</v>
      </c>
      <c r="C26" s="180">
        <f t="array" aca="1" ref="C26" ca="1">INDIRECT("'"&amp;A26&amp;"'!F"&amp;B26+59)</f>
        <v>0</v>
      </c>
      <c r="D26" s="180">
        <f t="array" aca="1" ref="D26" ca="1">INDIRECT("'"&amp;$A26&amp;"'!O"&amp;$B26+59)</f>
        <v>0</v>
      </c>
      <c r="E26" s="180">
        <f t="array" aca="1" ref="E26" ca="1">INDIRECT("'"&amp;$A26&amp;"'!P"&amp;$B26+59)</f>
        <v>0</v>
      </c>
      <c r="F26" s="180">
        <f t="array" aca="1" ref="F26" ca="1">INDIRECT("'"&amp;$A26&amp;"'!Q"&amp;$B26+59)</f>
        <v>0</v>
      </c>
      <c r="G26" s="180">
        <f t="array" aca="1" ref="G26" ca="1">INDIRECT("'"&amp;$A26&amp;"'!R"&amp;$B26+59)</f>
        <v>0</v>
      </c>
      <c r="H26" s="180">
        <f t="array" aca="1" ref="H26" ca="1">INDIRECT("'"&amp;$A26&amp;"'!S"&amp;$B26+59)</f>
        <v>0</v>
      </c>
      <c r="I26" s="180">
        <f t="array" aca="1" ref="I26" ca="1">INDIRECT("'"&amp;$A26&amp;"'!t"&amp;$B26+59)</f>
        <v>0</v>
      </c>
      <c r="P26" s="180">
        <v>26</v>
      </c>
      <c r="Q26" s="180">
        <f t="shared" si="1"/>
        <v>0</v>
      </c>
    </row>
    <row r="27" spans="1:17" x14ac:dyDescent="0.3">
      <c r="A27" s="180">
        <f t="shared" si="0"/>
        <v>1</v>
      </c>
      <c r="B27" s="180">
        <f>COUNTIF(A$1:A27,A27)</f>
        <v>27</v>
      </c>
      <c r="C27" s="180">
        <f t="array" aca="1" ref="C27" ca="1">INDIRECT("'"&amp;A27&amp;"'!F"&amp;B27+59)</f>
        <v>0</v>
      </c>
      <c r="D27" s="180">
        <f t="array" aca="1" ref="D27" ca="1">INDIRECT("'"&amp;$A27&amp;"'!O"&amp;$B27+59)</f>
        <v>0</v>
      </c>
      <c r="E27" s="180">
        <f t="array" aca="1" ref="E27" ca="1">INDIRECT("'"&amp;$A27&amp;"'!P"&amp;$B27+59)</f>
        <v>0</v>
      </c>
      <c r="F27" s="180">
        <f t="array" aca="1" ref="F27" ca="1">INDIRECT("'"&amp;$A27&amp;"'!Q"&amp;$B27+59)</f>
        <v>0</v>
      </c>
      <c r="G27" s="180">
        <f t="array" aca="1" ref="G27" ca="1">INDIRECT("'"&amp;$A27&amp;"'!R"&amp;$B27+59)</f>
        <v>0</v>
      </c>
      <c r="H27" s="180">
        <f t="array" aca="1" ref="H27" ca="1">INDIRECT("'"&amp;$A27&amp;"'!S"&amp;$B27+59)</f>
        <v>0</v>
      </c>
      <c r="I27" s="180">
        <f t="array" aca="1" ref="I27" ca="1">INDIRECT("'"&amp;$A27&amp;"'!t"&amp;$B27+59)</f>
        <v>0</v>
      </c>
      <c r="P27" s="180">
        <v>27</v>
      </c>
      <c r="Q27" s="180">
        <f t="shared" si="1"/>
        <v>0</v>
      </c>
    </row>
    <row r="28" spans="1:17" x14ac:dyDescent="0.3">
      <c r="A28" s="180">
        <f t="shared" si="0"/>
        <v>1</v>
      </c>
      <c r="B28" s="180">
        <f>COUNTIF(A$1:A28,A28)</f>
        <v>28</v>
      </c>
      <c r="C28" s="180">
        <f t="array" aca="1" ref="C28" ca="1">INDIRECT("'"&amp;A28&amp;"'!F"&amp;B28+59)</f>
        <v>0</v>
      </c>
      <c r="D28" s="180">
        <f t="array" aca="1" ref="D28" ca="1">INDIRECT("'"&amp;$A28&amp;"'!O"&amp;$B28+59)</f>
        <v>0</v>
      </c>
      <c r="E28" s="180">
        <f t="array" aca="1" ref="E28" ca="1">INDIRECT("'"&amp;$A28&amp;"'!P"&amp;$B28+59)</f>
        <v>0</v>
      </c>
      <c r="F28" s="180">
        <f t="array" aca="1" ref="F28" ca="1">INDIRECT("'"&amp;$A28&amp;"'!Q"&amp;$B28+59)</f>
        <v>0</v>
      </c>
      <c r="G28" s="180">
        <f t="array" aca="1" ref="G28" ca="1">INDIRECT("'"&amp;$A28&amp;"'!R"&amp;$B28+59)</f>
        <v>0</v>
      </c>
      <c r="H28" s="180">
        <f t="array" aca="1" ref="H28" ca="1">INDIRECT("'"&amp;$A28&amp;"'!S"&amp;$B28+59)</f>
        <v>0</v>
      </c>
      <c r="I28" s="180">
        <f t="array" aca="1" ref="I28" ca="1">INDIRECT("'"&amp;$A28&amp;"'!t"&amp;$B28+59)</f>
        <v>0</v>
      </c>
      <c r="P28" s="180">
        <v>28</v>
      </c>
      <c r="Q28" s="180">
        <f t="shared" si="1"/>
        <v>0</v>
      </c>
    </row>
    <row r="29" spans="1:17" x14ac:dyDescent="0.3">
      <c r="A29" s="180">
        <f t="shared" si="0"/>
        <v>1</v>
      </c>
      <c r="B29" s="180">
        <f>COUNTIF(A$1:A29,A29)</f>
        <v>29</v>
      </c>
      <c r="C29" s="180">
        <f t="array" aca="1" ref="C29" ca="1">INDIRECT("'"&amp;A29&amp;"'!F"&amp;B29+59)</f>
        <v>0</v>
      </c>
      <c r="D29" s="180">
        <f t="array" aca="1" ref="D29" ca="1">INDIRECT("'"&amp;$A29&amp;"'!O"&amp;$B29+59)</f>
        <v>0</v>
      </c>
      <c r="E29" s="180">
        <f t="array" aca="1" ref="E29" ca="1">INDIRECT("'"&amp;$A29&amp;"'!P"&amp;$B29+59)</f>
        <v>0</v>
      </c>
      <c r="F29" s="180">
        <f t="array" aca="1" ref="F29" ca="1">INDIRECT("'"&amp;$A29&amp;"'!Q"&amp;$B29+59)</f>
        <v>0</v>
      </c>
      <c r="G29" s="180">
        <f t="array" aca="1" ref="G29" ca="1">INDIRECT("'"&amp;$A29&amp;"'!R"&amp;$B29+59)</f>
        <v>0</v>
      </c>
      <c r="H29" s="180">
        <f t="array" aca="1" ref="H29" ca="1">INDIRECT("'"&amp;$A29&amp;"'!S"&amp;$B29+59)</f>
        <v>0</v>
      </c>
      <c r="I29" s="180">
        <f t="array" aca="1" ref="I29" ca="1">INDIRECT("'"&amp;$A29&amp;"'!t"&amp;$B29+59)</f>
        <v>0</v>
      </c>
      <c r="Q29" s="180">
        <f t="shared" si="1"/>
        <v>0</v>
      </c>
    </row>
    <row r="30" spans="1:17" x14ac:dyDescent="0.3">
      <c r="A30" s="180">
        <f t="shared" si="0"/>
        <v>1</v>
      </c>
      <c r="B30" s="180">
        <f>COUNTIF(A$1:A30,A30)</f>
        <v>30</v>
      </c>
      <c r="C30" s="180">
        <f t="array" aca="1" ref="C30" ca="1">INDIRECT("'"&amp;A30&amp;"'!F"&amp;B30+59)</f>
        <v>0</v>
      </c>
      <c r="D30" s="180">
        <f t="array" aca="1" ref="D30" ca="1">INDIRECT("'"&amp;$A30&amp;"'!O"&amp;$B30+59)</f>
        <v>0</v>
      </c>
      <c r="E30" s="180">
        <f t="array" aca="1" ref="E30" ca="1">INDIRECT("'"&amp;$A30&amp;"'!P"&amp;$B30+59)</f>
        <v>0</v>
      </c>
      <c r="F30" s="180">
        <f t="array" aca="1" ref="F30" ca="1">INDIRECT("'"&amp;$A30&amp;"'!Q"&amp;$B30+59)</f>
        <v>0</v>
      </c>
      <c r="G30" s="180">
        <f t="array" aca="1" ref="G30" ca="1">INDIRECT("'"&amp;$A30&amp;"'!R"&amp;$B30+59)</f>
        <v>0</v>
      </c>
      <c r="H30" s="180">
        <f t="array" aca="1" ref="H30" ca="1">INDIRECT("'"&amp;$A30&amp;"'!S"&amp;$B30+59)</f>
        <v>0</v>
      </c>
      <c r="I30" s="180">
        <f t="array" aca="1" ref="I30" ca="1">INDIRECT("'"&amp;$A30&amp;"'!t"&amp;$B30+59)</f>
        <v>0</v>
      </c>
    </row>
    <row r="31" spans="1:17" x14ac:dyDescent="0.3">
      <c r="A31" s="180">
        <f t="shared" si="0"/>
        <v>1</v>
      </c>
      <c r="B31" s="180">
        <f>COUNTIF(A$1:A31,A31)</f>
        <v>31</v>
      </c>
      <c r="C31" s="180">
        <f t="array" aca="1" ref="C31" ca="1">INDIRECT("'"&amp;A31&amp;"'!F"&amp;B31+59)</f>
        <v>0</v>
      </c>
      <c r="D31" s="180">
        <f t="array" aca="1" ref="D31" ca="1">INDIRECT("'"&amp;$A31&amp;"'!O"&amp;$B31+59)</f>
        <v>0</v>
      </c>
      <c r="E31" s="180">
        <f t="array" aca="1" ref="E31" ca="1">INDIRECT("'"&amp;$A31&amp;"'!P"&amp;$B31+59)</f>
        <v>0</v>
      </c>
      <c r="F31" s="180">
        <f t="array" aca="1" ref="F31" ca="1">INDIRECT("'"&amp;$A31&amp;"'!Q"&amp;$B31+59)</f>
        <v>0</v>
      </c>
      <c r="G31" s="180">
        <f t="array" aca="1" ref="G31" ca="1">INDIRECT("'"&amp;$A31&amp;"'!R"&amp;$B31+59)</f>
        <v>0</v>
      </c>
      <c r="H31" s="180">
        <f t="array" aca="1" ref="H31" ca="1">INDIRECT("'"&amp;$A31&amp;"'!S"&amp;$B31+59)</f>
        <v>0</v>
      </c>
      <c r="I31" s="180">
        <f t="array" aca="1" ref="I31" ca="1">INDIRECT("'"&amp;$A31&amp;"'!t"&amp;$B31+59)</f>
        <v>0</v>
      </c>
    </row>
    <row r="32" spans="1:17" x14ac:dyDescent="0.3">
      <c r="A32" s="180">
        <f t="shared" si="0"/>
        <v>1</v>
      </c>
      <c r="B32" s="180">
        <f>COUNTIF(A$1:A32,A32)</f>
        <v>32</v>
      </c>
      <c r="C32" s="180">
        <f t="array" aca="1" ref="C32" ca="1">INDIRECT("'"&amp;A32&amp;"'!F"&amp;B32+59)</f>
        <v>0</v>
      </c>
      <c r="D32" s="180">
        <f t="array" aca="1" ref="D32" ca="1">INDIRECT("'"&amp;$A32&amp;"'!O"&amp;$B32+59)</f>
        <v>0</v>
      </c>
      <c r="E32" s="180">
        <f t="array" aca="1" ref="E32" ca="1">INDIRECT("'"&amp;$A32&amp;"'!P"&amp;$B32+59)</f>
        <v>0</v>
      </c>
      <c r="F32" s="180">
        <f t="array" aca="1" ref="F32" ca="1">INDIRECT("'"&amp;$A32&amp;"'!Q"&amp;$B32+59)</f>
        <v>0</v>
      </c>
      <c r="G32" s="180">
        <f t="array" aca="1" ref="G32" ca="1">INDIRECT("'"&amp;$A32&amp;"'!R"&amp;$B32+59)</f>
        <v>0</v>
      </c>
      <c r="H32" s="180">
        <f t="array" aca="1" ref="H32" ca="1">INDIRECT("'"&amp;$A32&amp;"'!S"&amp;$B32+59)</f>
        <v>0</v>
      </c>
      <c r="I32" s="180">
        <f t="array" aca="1" ref="I32" ca="1">INDIRECT("'"&amp;$A32&amp;"'!t"&amp;$B32+59)</f>
        <v>0</v>
      </c>
    </row>
    <row r="33" spans="1:9" x14ac:dyDescent="0.3">
      <c r="A33" s="180">
        <f t="shared" si="0"/>
        <v>1</v>
      </c>
      <c r="B33" s="180">
        <f>COUNTIF(A$1:A33,A33)</f>
        <v>33</v>
      </c>
      <c r="C33" s="180">
        <f t="array" aca="1" ref="C33" ca="1">INDIRECT("'"&amp;A33&amp;"'!F"&amp;B33+59)</f>
        <v>0</v>
      </c>
      <c r="D33" s="180">
        <f t="array" aca="1" ref="D33" ca="1">INDIRECT("'"&amp;$A33&amp;"'!O"&amp;$B33+59)</f>
        <v>0</v>
      </c>
      <c r="E33" s="180">
        <f t="array" aca="1" ref="E33" ca="1">INDIRECT("'"&amp;$A33&amp;"'!P"&amp;$B33+59)</f>
        <v>0</v>
      </c>
      <c r="F33" s="180">
        <f t="array" aca="1" ref="F33" ca="1">INDIRECT("'"&amp;$A33&amp;"'!Q"&amp;$B33+59)</f>
        <v>0</v>
      </c>
      <c r="G33" s="180">
        <f t="array" aca="1" ref="G33" ca="1">INDIRECT("'"&amp;$A33&amp;"'!R"&amp;$B33+59)</f>
        <v>0</v>
      </c>
      <c r="H33" s="180">
        <f t="array" aca="1" ref="H33" ca="1">INDIRECT("'"&amp;$A33&amp;"'!S"&amp;$B33+59)</f>
        <v>0</v>
      </c>
      <c r="I33" s="180">
        <f t="array" aca="1" ref="I33" ca="1">INDIRECT("'"&amp;$A33&amp;"'!t"&amp;$B33+59)</f>
        <v>0</v>
      </c>
    </row>
    <row r="34" spans="1:9" x14ac:dyDescent="0.3">
      <c r="A34" s="180">
        <f t="shared" si="0"/>
        <v>1</v>
      </c>
      <c r="B34" s="180">
        <f>COUNTIF(A$1:A34,A34)</f>
        <v>34</v>
      </c>
      <c r="C34" s="180">
        <f t="array" aca="1" ref="C34" ca="1">INDIRECT("'"&amp;A34&amp;"'!F"&amp;B34+59)</f>
        <v>0</v>
      </c>
      <c r="D34" s="180">
        <f t="array" aca="1" ref="D34" ca="1">INDIRECT("'"&amp;$A34&amp;"'!O"&amp;$B34+59)</f>
        <v>0</v>
      </c>
      <c r="E34" s="180">
        <f t="array" aca="1" ref="E34" ca="1">INDIRECT("'"&amp;$A34&amp;"'!P"&amp;$B34+59)</f>
        <v>0</v>
      </c>
      <c r="F34" s="180">
        <f t="array" aca="1" ref="F34" ca="1">INDIRECT("'"&amp;$A34&amp;"'!Q"&amp;$B34+59)</f>
        <v>0</v>
      </c>
      <c r="G34" s="180">
        <f t="array" aca="1" ref="G34" ca="1">INDIRECT("'"&amp;$A34&amp;"'!R"&amp;$B34+59)</f>
        <v>0</v>
      </c>
      <c r="H34" s="180">
        <f t="array" aca="1" ref="H34" ca="1">INDIRECT("'"&amp;$A34&amp;"'!S"&amp;$B34+59)</f>
        <v>0</v>
      </c>
      <c r="I34" s="180">
        <f t="array" aca="1" ref="I34" ca="1">INDIRECT("'"&amp;$A34&amp;"'!t"&amp;$B34+59)</f>
        <v>0</v>
      </c>
    </row>
    <row r="35" spans="1:9" x14ac:dyDescent="0.3">
      <c r="A35" s="180">
        <f t="shared" si="0"/>
        <v>1</v>
      </c>
      <c r="B35" s="180">
        <f>COUNTIF(A$1:A35,A35)</f>
        <v>35</v>
      </c>
      <c r="C35" s="180">
        <f t="array" aca="1" ref="C35" ca="1">INDIRECT("'"&amp;A35&amp;"'!F"&amp;B35+59)</f>
        <v>0</v>
      </c>
      <c r="D35" s="180">
        <f t="array" aca="1" ref="D35" ca="1">INDIRECT("'"&amp;$A35&amp;"'!O"&amp;$B35+59)</f>
        <v>0</v>
      </c>
      <c r="E35" s="180">
        <f t="array" aca="1" ref="E35" ca="1">INDIRECT("'"&amp;$A35&amp;"'!P"&amp;$B35+59)</f>
        <v>0</v>
      </c>
      <c r="F35" s="180">
        <f t="array" aca="1" ref="F35" ca="1">INDIRECT("'"&amp;$A35&amp;"'!Q"&amp;$B35+59)</f>
        <v>0</v>
      </c>
      <c r="G35" s="180">
        <f t="array" aca="1" ref="G35" ca="1">INDIRECT("'"&amp;$A35&amp;"'!R"&amp;$B35+59)</f>
        <v>0</v>
      </c>
      <c r="H35" s="180">
        <f t="array" aca="1" ref="H35" ca="1">INDIRECT("'"&amp;$A35&amp;"'!S"&amp;$B35+59)</f>
        <v>0</v>
      </c>
      <c r="I35" s="180">
        <f t="array" aca="1" ref="I35" ca="1">INDIRECT("'"&amp;$A35&amp;"'!t"&amp;$B35+59)</f>
        <v>0</v>
      </c>
    </row>
    <row r="36" spans="1:9" x14ac:dyDescent="0.3">
      <c r="A36" s="180">
        <f t="shared" si="0"/>
        <v>1</v>
      </c>
      <c r="B36" s="180">
        <f>COUNTIF(A$1:A36,A36)</f>
        <v>36</v>
      </c>
      <c r="C36" s="180">
        <f t="array" aca="1" ref="C36" ca="1">INDIRECT("'"&amp;A36&amp;"'!F"&amp;B36+59)</f>
        <v>0</v>
      </c>
      <c r="D36" s="180">
        <f t="array" aca="1" ref="D36" ca="1">INDIRECT("'"&amp;$A36&amp;"'!O"&amp;$B36+59)</f>
        <v>0</v>
      </c>
      <c r="E36" s="180">
        <f t="array" aca="1" ref="E36" ca="1">INDIRECT("'"&amp;$A36&amp;"'!P"&amp;$B36+59)</f>
        <v>0</v>
      </c>
      <c r="F36" s="180">
        <f t="array" aca="1" ref="F36" ca="1">INDIRECT("'"&amp;$A36&amp;"'!Q"&amp;$B36+59)</f>
        <v>0</v>
      </c>
      <c r="G36" s="180">
        <f t="array" aca="1" ref="G36" ca="1">INDIRECT("'"&amp;$A36&amp;"'!R"&amp;$B36+59)</f>
        <v>0</v>
      </c>
      <c r="H36" s="180">
        <f t="array" aca="1" ref="H36" ca="1">INDIRECT("'"&amp;$A36&amp;"'!S"&amp;$B36+59)</f>
        <v>0</v>
      </c>
      <c r="I36" s="180">
        <f t="array" aca="1" ref="I36" ca="1">INDIRECT("'"&amp;$A36&amp;"'!t"&amp;$B36+59)</f>
        <v>0</v>
      </c>
    </row>
    <row r="37" spans="1:9" x14ac:dyDescent="0.3">
      <c r="A37" s="180">
        <f t="shared" si="0"/>
        <v>1</v>
      </c>
      <c r="B37" s="180">
        <f>COUNTIF(A$1:A37,A37)</f>
        <v>37</v>
      </c>
      <c r="C37" s="180">
        <f t="array" aca="1" ref="C37" ca="1">INDIRECT("'"&amp;A37&amp;"'!F"&amp;B37+59)</f>
        <v>0</v>
      </c>
      <c r="D37" s="180">
        <f t="array" aca="1" ref="D37" ca="1">INDIRECT("'"&amp;$A37&amp;"'!O"&amp;$B37+59)</f>
        <v>0</v>
      </c>
      <c r="E37" s="180">
        <f t="array" aca="1" ref="E37" ca="1">INDIRECT("'"&amp;$A37&amp;"'!P"&amp;$B37+59)</f>
        <v>0</v>
      </c>
      <c r="F37" s="180">
        <f t="array" aca="1" ref="F37" ca="1">INDIRECT("'"&amp;$A37&amp;"'!Q"&amp;$B37+59)</f>
        <v>0</v>
      </c>
      <c r="G37" s="180">
        <f t="array" aca="1" ref="G37" ca="1">INDIRECT("'"&amp;$A37&amp;"'!R"&amp;$B37+59)</f>
        <v>0</v>
      </c>
      <c r="H37" s="180">
        <f t="array" aca="1" ref="H37" ca="1">INDIRECT("'"&amp;$A37&amp;"'!S"&amp;$B37+59)</f>
        <v>0</v>
      </c>
      <c r="I37" s="180">
        <f t="array" aca="1" ref="I37" ca="1">INDIRECT("'"&amp;$A37&amp;"'!t"&amp;$B37+59)</f>
        <v>0</v>
      </c>
    </row>
    <row r="38" spans="1:9" x14ac:dyDescent="0.3">
      <c r="A38" s="180">
        <f t="shared" si="0"/>
        <v>1</v>
      </c>
      <c r="B38" s="180">
        <f>COUNTIF(A$1:A38,A38)</f>
        <v>38</v>
      </c>
      <c r="C38" s="180">
        <f t="array" aca="1" ref="C38" ca="1">INDIRECT("'"&amp;A38&amp;"'!F"&amp;B38+59)</f>
        <v>0</v>
      </c>
      <c r="D38" s="180">
        <f t="array" aca="1" ref="D38" ca="1">INDIRECT("'"&amp;$A38&amp;"'!O"&amp;$B38+59)</f>
        <v>0</v>
      </c>
      <c r="E38" s="180">
        <f t="array" aca="1" ref="E38" ca="1">INDIRECT("'"&amp;$A38&amp;"'!P"&amp;$B38+59)</f>
        <v>0</v>
      </c>
      <c r="F38" s="180">
        <f t="array" aca="1" ref="F38" ca="1">INDIRECT("'"&amp;$A38&amp;"'!Q"&amp;$B38+59)</f>
        <v>0</v>
      </c>
      <c r="G38" s="180">
        <f t="array" aca="1" ref="G38" ca="1">INDIRECT("'"&amp;$A38&amp;"'!R"&amp;$B38+59)</f>
        <v>0</v>
      </c>
      <c r="H38" s="180">
        <f t="array" aca="1" ref="H38" ca="1">INDIRECT("'"&amp;$A38&amp;"'!S"&amp;$B38+59)</f>
        <v>0</v>
      </c>
      <c r="I38" s="180">
        <f t="array" aca="1" ref="I38" ca="1">INDIRECT("'"&amp;$A38&amp;"'!t"&amp;$B38+59)</f>
        <v>0</v>
      </c>
    </row>
    <row r="39" spans="1:9" x14ac:dyDescent="0.3">
      <c r="A39" s="180">
        <f t="shared" si="0"/>
        <v>1</v>
      </c>
      <c r="B39" s="180">
        <f>COUNTIF(A$1:A39,A39)</f>
        <v>39</v>
      </c>
      <c r="C39" s="180">
        <f t="array" aca="1" ref="C39" ca="1">INDIRECT("'"&amp;A39&amp;"'!F"&amp;B39+59)</f>
        <v>0</v>
      </c>
      <c r="D39" s="180">
        <f t="array" aca="1" ref="D39" ca="1">INDIRECT("'"&amp;$A39&amp;"'!O"&amp;$B39+59)</f>
        <v>0</v>
      </c>
      <c r="E39" s="180">
        <f t="array" aca="1" ref="E39" ca="1">INDIRECT("'"&amp;$A39&amp;"'!P"&amp;$B39+59)</f>
        <v>0</v>
      </c>
      <c r="F39" s="180">
        <f t="array" aca="1" ref="F39" ca="1">INDIRECT("'"&amp;$A39&amp;"'!Q"&amp;$B39+59)</f>
        <v>0</v>
      </c>
      <c r="G39" s="180">
        <f t="array" aca="1" ref="G39" ca="1">INDIRECT("'"&amp;$A39&amp;"'!R"&amp;$B39+59)</f>
        <v>0</v>
      </c>
      <c r="H39" s="180">
        <f t="array" aca="1" ref="H39" ca="1">INDIRECT("'"&amp;$A39&amp;"'!S"&amp;$B39+59)</f>
        <v>0</v>
      </c>
      <c r="I39" s="180">
        <f t="array" aca="1" ref="I39" ca="1">INDIRECT("'"&amp;$A39&amp;"'!t"&amp;$B39+59)</f>
        <v>0</v>
      </c>
    </row>
    <row r="40" spans="1:9" x14ac:dyDescent="0.3">
      <c r="A40" s="180">
        <f t="shared" si="0"/>
        <v>1</v>
      </c>
      <c r="B40" s="180">
        <f>COUNTIF(A$1:A40,A40)</f>
        <v>40</v>
      </c>
      <c r="C40" s="180">
        <f t="array" aca="1" ref="C40" ca="1">INDIRECT("'"&amp;A40&amp;"'!F"&amp;B40+59)</f>
        <v>0</v>
      </c>
      <c r="D40" s="180">
        <f t="array" aca="1" ref="D40" ca="1">INDIRECT("'"&amp;$A40&amp;"'!O"&amp;$B40+59)</f>
        <v>0</v>
      </c>
      <c r="E40" s="180">
        <f t="array" aca="1" ref="E40" ca="1">INDIRECT("'"&amp;$A40&amp;"'!P"&amp;$B40+59)</f>
        <v>0</v>
      </c>
      <c r="F40" s="180">
        <f t="array" aca="1" ref="F40" ca="1">INDIRECT("'"&amp;$A40&amp;"'!Q"&amp;$B40+59)</f>
        <v>0</v>
      </c>
      <c r="G40" s="180">
        <f t="array" aca="1" ref="G40" ca="1">INDIRECT("'"&amp;$A40&amp;"'!R"&amp;$B40+59)</f>
        <v>0</v>
      </c>
      <c r="H40" s="180">
        <f t="array" aca="1" ref="H40" ca="1">INDIRECT("'"&amp;$A40&amp;"'!S"&amp;$B40+59)</f>
        <v>0</v>
      </c>
      <c r="I40" s="180">
        <f t="array" aca="1" ref="I40" ca="1">INDIRECT("'"&amp;$A40&amp;"'!t"&amp;$B40+59)</f>
        <v>0</v>
      </c>
    </row>
    <row r="41" spans="1:9" x14ac:dyDescent="0.3">
      <c r="A41" s="180">
        <f t="shared" si="0"/>
        <v>2</v>
      </c>
      <c r="B41" s="180">
        <f>COUNTIF(A$1:A41,A41)</f>
        <v>1</v>
      </c>
      <c r="C41" s="180" t="str">
        <f t="array" aca="1" ref="C41" ca="1">INDIRECT("'"&amp;A41&amp;"'!F"&amp;B41+59)</f>
        <v>BELGIUM</v>
      </c>
      <c r="D41" s="180">
        <f t="array" aca="1" ref="D41" ca="1">INDIRECT("'"&amp;$A41&amp;"'!O"&amp;$B41+59)</f>
        <v>0</v>
      </c>
      <c r="E41" s="180">
        <f t="array" aca="1" ref="E41" ca="1">INDIRECT("'"&amp;$A41&amp;"'!P"&amp;$B41+59)</f>
        <v>0</v>
      </c>
      <c r="F41" s="180">
        <f t="array" aca="1" ref="F41" ca="1">INDIRECT("'"&amp;$A41&amp;"'!Q"&amp;$B41+59)</f>
        <v>0</v>
      </c>
      <c r="G41" s="180">
        <f t="array" aca="1" ref="G41" ca="1">INDIRECT("'"&amp;$A41&amp;"'!R"&amp;$B41+59)</f>
        <v>0</v>
      </c>
      <c r="H41" s="180">
        <f t="array" aca="1" ref="H41" ca="1">INDIRECT("'"&amp;$A41&amp;"'!S"&amp;$B41+59)</f>
        <v>0</v>
      </c>
      <c r="I41" s="180">
        <f t="array" aca="1" ref="I41" ca="1">INDIRECT("'"&amp;$A41&amp;"'!t"&amp;$B41+59)</f>
        <v>0</v>
      </c>
    </row>
    <row r="42" spans="1:9" x14ac:dyDescent="0.3">
      <c r="A42" s="180">
        <f t="shared" si="0"/>
        <v>2</v>
      </c>
      <c r="B42" s="180">
        <f>COUNTIF(A$1:A42,A42)</f>
        <v>2</v>
      </c>
      <c r="C42" s="180">
        <f t="array" aca="1" ref="C42" ca="1">INDIRECT("'"&amp;A42&amp;"'!F"&amp;B42+59)</f>
        <v>0</v>
      </c>
      <c r="D42" s="180">
        <f t="array" aca="1" ref="D42" ca="1">INDIRECT("'"&amp;$A42&amp;"'!O"&amp;$B42+59)</f>
        <v>0</v>
      </c>
      <c r="E42" s="180">
        <f t="array" aca="1" ref="E42" ca="1">INDIRECT("'"&amp;$A42&amp;"'!P"&amp;$B42+59)</f>
        <v>0</v>
      </c>
      <c r="F42" s="180">
        <f t="array" aca="1" ref="F42" ca="1">INDIRECT("'"&amp;$A42&amp;"'!Q"&amp;$B42+59)</f>
        <v>0</v>
      </c>
      <c r="G42" s="180">
        <f t="array" aca="1" ref="G42" ca="1">INDIRECT("'"&amp;$A42&amp;"'!R"&amp;$B42+59)</f>
        <v>0</v>
      </c>
      <c r="H42" s="180">
        <f t="array" aca="1" ref="H42" ca="1">INDIRECT("'"&amp;$A42&amp;"'!S"&amp;$B42+59)</f>
        <v>0</v>
      </c>
      <c r="I42" s="180">
        <f t="array" aca="1" ref="I42" ca="1">INDIRECT("'"&amp;$A42&amp;"'!t"&amp;$B42+59)</f>
        <v>0</v>
      </c>
    </row>
    <row r="43" spans="1:9" x14ac:dyDescent="0.3">
      <c r="A43" s="180">
        <f t="shared" si="0"/>
        <v>2</v>
      </c>
      <c r="B43" s="180">
        <f>COUNTIF(A$1:A43,A43)</f>
        <v>3</v>
      </c>
      <c r="C43" s="180">
        <f t="array" aca="1" ref="C43" ca="1">INDIRECT("'"&amp;A43&amp;"'!F"&amp;B43+59)</f>
        <v>0</v>
      </c>
      <c r="D43" s="180">
        <f t="array" aca="1" ref="D43" ca="1">INDIRECT("'"&amp;$A43&amp;"'!O"&amp;$B43+59)</f>
        <v>0</v>
      </c>
      <c r="E43" s="180">
        <f t="array" aca="1" ref="E43" ca="1">INDIRECT("'"&amp;$A43&amp;"'!P"&amp;$B43+59)</f>
        <v>0</v>
      </c>
      <c r="F43" s="180">
        <f t="array" aca="1" ref="F43" ca="1">INDIRECT("'"&amp;$A43&amp;"'!Q"&amp;$B43+59)</f>
        <v>0</v>
      </c>
      <c r="G43" s="180">
        <f t="array" aca="1" ref="G43" ca="1">INDIRECT("'"&amp;$A43&amp;"'!R"&amp;$B43+59)</f>
        <v>0</v>
      </c>
      <c r="H43" s="180">
        <f t="array" aca="1" ref="H43" ca="1">INDIRECT("'"&amp;$A43&amp;"'!S"&amp;$B43+59)</f>
        <v>0</v>
      </c>
      <c r="I43" s="180">
        <f t="array" aca="1" ref="I43" ca="1">INDIRECT("'"&amp;$A43&amp;"'!t"&amp;$B43+59)</f>
        <v>0</v>
      </c>
    </row>
    <row r="44" spans="1:9" x14ac:dyDescent="0.3">
      <c r="A44" s="180">
        <f t="shared" si="0"/>
        <v>2</v>
      </c>
      <c r="B44" s="180">
        <f>COUNTIF(A$1:A44,A44)</f>
        <v>4</v>
      </c>
      <c r="C44" s="180">
        <f t="array" aca="1" ref="C44" ca="1">INDIRECT("'"&amp;A44&amp;"'!F"&amp;B44+59)</f>
        <v>0</v>
      </c>
      <c r="D44" s="180">
        <f t="array" aca="1" ref="D44" ca="1">INDIRECT("'"&amp;$A44&amp;"'!O"&amp;$B44+59)</f>
        <v>0</v>
      </c>
      <c r="E44" s="180">
        <f t="array" aca="1" ref="E44" ca="1">INDIRECT("'"&amp;$A44&amp;"'!P"&amp;$B44+59)</f>
        <v>0</v>
      </c>
      <c r="F44" s="180">
        <f t="array" aca="1" ref="F44" ca="1">INDIRECT("'"&amp;$A44&amp;"'!Q"&amp;$B44+59)</f>
        <v>0</v>
      </c>
      <c r="G44" s="180">
        <f t="array" aca="1" ref="G44" ca="1">INDIRECT("'"&amp;$A44&amp;"'!R"&amp;$B44+59)</f>
        <v>0</v>
      </c>
      <c r="H44" s="180">
        <f t="array" aca="1" ref="H44" ca="1">INDIRECT("'"&amp;$A44&amp;"'!S"&amp;$B44+59)</f>
        <v>0</v>
      </c>
      <c r="I44" s="180">
        <f t="array" aca="1" ref="I44" ca="1">INDIRECT("'"&amp;$A44&amp;"'!t"&amp;$B44+59)</f>
        <v>0</v>
      </c>
    </row>
    <row r="45" spans="1:9" x14ac:dyDescent="0.3">
      <c r="A45" s="180">
        <f t="shared" si="0"/>
        <v>2</v>
      </c>
      <c r="B45" s="180">
        <f>COUNTIF(A$1:A45,A45)</f>
        <v>5</v>
      </c>
      <c r="C45" s="180">
        <f t="array" aca="1" ref="C45" ca="1">INDIRECT("'"&amp;A45&amp;"'!F"&amp;B45+59)</f>
        <v>0</v>
      </c>
      <c r="D45" s="180">
        <f t="array" aca="1" ref="D45" ca="1">INDIRECT("'"&amp;$A45&amp;"'!O"&amp;$B45+59)</f>
        <v>0</v>
      </c>
      <c r="E45" s="180">
        <f t="array" aca="1" ref="E45" ca="1">INDIRECT("'"&amp;$A45&amp;"'!P"&amp;$B45+59)</f>
        <v>0</v>
      </c>
      <c r="F45" s="180">
        <f t="array" aca="1" ref="F45" ca="1">INDIRECT("'"&amp;$A45&amp;"'!Q"&amp;$B45+59)</f>
        <v>0</v>
      </c>
      <c r="G45" s="180">
        <f t="array" aca="1" ref="G45" ca="1">INDIRECT("'"&amp;$A45&amp;"'!R"&amp;$B45+59)</f>
        <v>0</v>
      </c>
      <c r="H45" s="180">
        <f t="array" aca="1" ref="H45" ca="1">INDIRECT("'"&amp;$A45&amp;"'!S"&amp;$B45+59)</f>
        <v>0</v>
      </c>
      <c r="I45" s="180">
        <f t="array" aca="1" ref="I45" ca="1">INDIRECT("'"&amp;$A45&amp;"'!t"&amp;$B45+59)</f>
        <v>0</v>
      </c>
    </row>
    <row r="46" spans="1:9" x14ac:dyDescent="0.3">
      <c r="A46" s="180">
        <f t="shared" si="0"/>
        <v>2</v>
      </c>
      <c r="B46" s="180">
        <f>COUNTIF(A$1:A46,A46)</f>
        <v>6</v>
      </c>
      <c r="C46" s="180">
        <f t="array" aca="1" ref="C46" ca="1">INDIRECT("'"&amp;A46&amp;"'!F"&amp;B46+59)</f>
        <v>0</v>
      </c>
      <c r="D46" s="180">
        <f t="array" aca="1" ref="D46" ca="1">INDIRECT("'"&amp;$A46&amp;"'!O"&amp;$B46+59)</f>
        <v>0</v>
      </c>
      <c r="E46" s="180">
        <f t="array" aca="1" ref="E46" ca="1">INDIRECT("'"&amp;$A46&amp;"'!P"&amp;$B46+59)</f>
        <v>0</v>
      </c>
      <c r="F46" s="180">
        <f t="array" aca="1" ref="F46" ca="1">INDIRECT("'"&amp;$A46&amp;"'!Q"&amp;$B46+59)</f>
        <v>0</v>
      </c>
      <c r="G46" s="180">
        <f t="array" aca="1" ref="G46" ca="1">INDIRECT("'"&amp;$A46&amp;"'!R"&amp;$B46+59)</f>
        <v>0</v>
      </c>
      <c r="H46" s="180">
        <f t="array" aca="1" ref="H46" ca="1">INDIRECT("'"&amp;$A46&amp;"'!S"&amp;$B46+59)</f>
        <v>0</v>
      </c>
      <c r="I46" s="180">
        <f t="array" aca="1" ref="I46" ca="1">INDIRECT("'"&amp;$A46&amp;"'!t"&amp;$B46+59)</f>
        <v>0</v>
      </c>
    </row>
    <row r="47" spans="1:9" x14ac:dyDescent="0.3">
      <c r="A47" s="180">
        <f t="shared" si="0"/>
        <v>2</v>
      </c>
      <c r="B47" s="180">
        <f>COUNTIF(A$1:A47,A47)</f>
        <v>7</v>
      </c>
      <c r="C47" s="180">
        <f t="array" aca="1" ref="C47" ca="1">INDIRECT("'"&amp;A47&amp;"'!F"&amp;B47+59)</f>
        <v>0</v>
      </c>
      <c r="D47" s="180">
        <f t="array" aca="1" ref="D47" ca="1">INDIRECT("'"&amp;$A47&amp;"'!O"&amp;$B47+59)</f>
        <v>0</v>
      </c>
      <c r="E47" s="180">
        <f t="array" aca="1" ref="E47" ca="1">INDIRECT("'"&amp;$A47&amp;"'!P"&amp;$B47+59)</f>
        <v>0</v>
      </c>
      <c r="F47" s="180">
        <f t="array" aca="1" ref="F47" ca="1">INDIRECT("'"&amp;$A47&amp;"'!Q"&amp;$B47+59)</f>
        <v>0</v>
      </c>
      <c r="G47" s="180">
        <f t="array" aca="1" ref="G47" ca="1">INDIRECT("'"&amp;$A47&amp;"'!R"&amp;$B47+59)</f>
        <v>0</v>
      </c>
      <c r="H47" s="180">
        <f t="array" aca="1" ref="H47" ca="1">INDIRECT("'"&amp;$A47&amp;"'!S"&amp;$B47+59)</f>
        <v>0</v>
      </c>
      <c r="I47" s="180">
        <f t="array" aca="1" ref="I47" ca="1">INDIRECT("'"&amp;$A47&amp;"'!t"&amp;$B47+59)</f>
        <v>0</v>
      </c>
    </row>
    <row r="48" spans="1:9" x14ac:dyDescent="0.3">
      <c r="A48" s="180">
        <f t="shared" si="0"/>
        <v>2</v>
      </c>
      <c r="B48" s="180">
        <f>COUNTIF(A$1:A48,A48)</f>
        <v>8</v>
      </c>
      <c r="C48" s="180">
        <f t="array" aca="1" ref="C48" ca="1">INDIRECT("'"&amp;A48&amp;"'!F"&amp;B48+59)</f>
        <v>0</v>
      </c>
      <c r="D48" s="180">
        <f t="array" aca="1" ref="D48" ca="1">INDIRECT("'"&amp;$A48&amp;"'!O"&amp;$B48+59)</f>
        <v>0</v>
      </c>
      <c r="E48" s="180">
        <f t="array" aca="1" ref="E48" ca="1">INDIRECT("'"&amp;$A48&amp;"'!P"&amp;$B48+59)</f>
        <v>0</v>
      </c>
      <c r="F48" s="180">
        <f t="array" aca="1" ref="F48" ca="1">INDIRECT("'"&amp;$A48&amp;"'!Q"&amp;$B48+59)</f>
        <v>0</v>
      </c>
      <c r="G48" s="180">
        <f t="array" aca="1" ref="G48" ca="1">INDIRECT("'"&amp;$A48&amp;"'!R"&amp;$B48+59)</f>
        <v>0</v>
      </c>
      <c r="H48" s="180">
        <f t="array" aca="1" ref="H48" ca="1">INDIRECT("'"&amp;$A48&amp;"'!S"&amp;$B48+59)</f>
        <v>0</v>
      </c>
      <c r="I48" s="180">
        <f t="array" aca="1" ref="I48" ca="1">INDIRECT("'"&amp;$A48&amp;"'!t"&amp;$B48+59)</f>
        <v>0</v>
      </c>
    </row>
    <row r="49" spans="1:9" x14ac:dyDescent="0.3">
      <c r="A49" s="180">
        <f t="shared" si="0"/>
        <v>2</v>
      </c>
      <c r="B49" s="180">
        <f>COUNTIF(A$1:A49,A49)</f>
        <v>9</v>
      </c>
      <c r="C49" s="180">
        <f t="array" aca="1" ref="C49" ca="1">INDIRECT("'"&amp;A49&amp;"'!F"&amp;B49+59)</f>
        <v>0</v>
      </c>
      <c r="D49" s="180">
        <f t="array" aca="1" ref="D49" ca="1">INDIRECT("'"&amp;$A49&amp;"'!O"&amp;$B49+59)</f>
        <v>0</v>
      </c>
      <c r="E49" s="180">
        <f t="array" aca="1" ref="E49" ca="1">INDIRECT("'"&amp;$A49&amp;"'!P"&amp;$B49+59)</f>
        <v>0</v>
      </c>
      <c r="F49" s="180">
        <f t="array" aca="1" ref="F49" ca="1">INDIRECT("'"&amp;$A49&amp;"'!Q"&amp;$B49+59)</f>
        <v>0</v>
      </c>
      <c r="G49" s="180">
        <f t="array" aca="1" ref="G49" ca="1">INDIRECT("'"&amp;$A49&amp;"'!R"&amp;$B49+59)</f>
        <v>0</v>
      </c>
      <c r="H49" s="180">
        <f t="array" aca="1" ref="H49" ca="1">INDIRECT("'"&amp;$A49&amp;"'!S"&amp;$B49+59)</f>
        <v>0</v>
      </c>
      <c r="I49" s="180">
        <f t="array" aca="1" ref="I49" ca="1">INDIRECT("'"&amp;$A49&amp;"'!t"&amp;$B49+59)</f>
        <v>0</v>
      </c>
    </row>
    <row r="50" spans="1:9" x14ac:dyDescent="0.3">
      <c r="A50" s="180">
        <f t="shared" si="0"/>
        <v>2</v>
      </c>
      <c r="B50" s="180">
        <f>COUNTIF(A$1:A50,A50)</f>
        <v>10</v>
      </c>
      <c r="C50" s="180">
        <f t="array" aca="1" ref="C50" ca="1">INDIRECT("'"&amp;A50&amp;"'!F"&amp;B50+59)</f>
        <v>0</v>
      </c>
      <c r="D50" s="180">
        <f t="array" aca="1" ref="D50" ca="1">INDIRECT("'"&amp;$A50&amp;"'!O"&amp;$B50+59)</f>
        <v>0</v>
      </c>
      <c r="E50" s="180">
        <f t="array" aca="1" ref="E50" ca="1">INDIRECT("'"&amp;$A50&amp;"'!P"&amp;$B50+59)</f>
        <v>0</v>
      </c>
      <c r="F50" s="180">
        <f t="array" aca="1" ref="F50" ca="1">INDIRECT("'"&amp;$A50&amp;"'!Q"&amp;$B50+59)</f>
        <v>0</v>
      </c>
      <c r="G50" s="180">
        <f t="array" aca="1" ref="G50" ca="1">INDIRECT("'"&amp;$A50&amp;"'!R"&amp;$B50+59)</f>
        <v>0</v>
      </c>
      <c r="H50" s="180">
        <f t="array" aca="1" ref="H50" ca="1">INDIRECT("'"&amp;$A50&amp;"'!S"&amp;$B50+59)</f>
        <v>0</v>
      </c>
      <c r="I50" s="180">
        <f t="array" aca="1" ref="I50" ca="1">INDIRECT("'"&amp;$A50&amp;"'!t"&amp;$B50+59)</f>
        <v>0</v>
      </c>
    </row>
    <row r="51" spans="1:9" x14ac:dyDescent="0.3">
      <c r="A51" s="180">
        <f t="shared" si="0"/>
        <v>2</v>
      </c>
      <c r="B51" s="180">
        <f>COUNTIF(A$1:A51,A51)</f>
        <v>11</v>
      </c>
      <c r="C51" s="180">
        <f t="array" aca="1" ref="C51" ca="1">INDIRECT("'"&amp;A51&amp;"'!F"&amp;B51+59)</f>
        <v>0</v>
      </c>
      <c r="D51" s="180">
        <f t="array" aca="1" ref="D51" ca="1">INDIRECT("'"&amp;$A51&amp;"'!O"&amp;$B51+59)</f>
        <v>0</v>
      </c>
      <c r="E51" s="180">
        <f t="array" aca="1" ref="E51" ca="1">INDIRECT("'"&amp;$A51&amp;"'!P"&amp;$B51+59)</f>
        <v>0</v>
      </c>
      <c r="F51" s="180">
        <f t="array" aca="1" ref="F51" ca="1">INDIRECT("'"&amp;$A51&amp;"'!Q"&amp;$B51+59)</f>
        <v>0</v>
      </c>
      <c r="G51" s="180">
        <f t="array" aca="1" ref="G51" ca="1">INDIRECT("'"&amp;$A51&amp;"'!R"&amp;$B51+59)</f>
        <v>0</v>
      </c>
      <c r="H51" s="180">
        <f t="array" aca="1" ref="H51" ca="1">INDIRECT("'"&amp;$A51&amp;"'!S"&amp;$B51+59)</f>
        <v>0</v>
      </c>
      <c r="I51" s="180">
        <f t="array" aca="1" ref="I51" ca="1">INDIRECT("'"&amp;$A51&amp;"'!t"&amp;$B51+59)</f>
        <v>0</v>
      </c>
    </row>
    <row r="52" spans="1:9" x14ac:dyDescent="0.3">
      <c r="A52" s="180">
        <f t="shared" si="0"/>
        <v>2</v>
      </c>
      <c r="B52" s="180">
        <f>COUNTIF(A$1:A52,A52)</f>
        <v>12</v>
      </c>
      <c r="C52" s="180">
        <f t="array" aca="1" ref="C52" ca="1">INDIRECT("'"&amp;A52&amp;"'!F"&amp;B52+59)</f>
        <v>0</v>
      </c>
      <c r="D52" s="180">
        <f t="array" aca="1" ref="D52" ca="1">INDIRECT("'"&amp;$A52&amp;"'!O"&amp;$B52+59)</f>
        <v>0</v>
      </c>
      <c r="E52" s="180">
        <f t="array" aca="1" ref="E52" ca="1">INDIRECT("'"&amp;$A52&amp;"'!P"&amp;$B52+59)</f>
        <v>0</v>
      </c>
      <c r="F52" s="180">
        <f t="array" aca="1" ref="F52" ca="1">INDIRECT("'"&amp;$A52&amp;"'!Q"&amp;$B52+59)</f>
        <v>0</v>
      </c>
      <c r="G52" s="180">
        <f t="array" aca="1" ref="G52" ca="1">INDIRECT("'"&amp;$A52&amp;"'!R"&amp;$B52+59)</f>
        <v>0</v>
      </c>
      <c r="H52" s="180">
        <f t="array" aca="1" ref="H52" ca="1">INDIRECT("'"&amp;$A52&amp;"'!S"&amp;$B52+59)</f>
        <v>0</v>
      </c>
      <c r="I52" s="180">
        <f t="array" aca="1" ref="I52" ca="1">INDIRECT("'"&amp;$A52&amp;"'!t"&amp;$B52+59)</f>
        <v>0</v>
      </c>
    </row>
    <row r="53" spans="1:9" x14ac:dyDescent="0.3">
      <c r="A53" s="180">
        <f t="shared" si="0"/>
        <v>2</v>
      </c>
      <c r="B53" s="180">
        <f>COUNTIF(A$1:A53,A53)</f>
        <v>13</v>
      </c>
      <c r="C53" s="180">
        <f t="array" aca="1" ref="C53" ca="1">INDIRECT("'"&amp;A53&amp;"'!F"&amp;B53+59)</f>
        <v>0</v>
      </c>
      <c r="D53" s="180">
        <f t="array" aca="1" ref="D53" ca="1">INDIRECT("'"&amp;$A53&amp;"'!O"&amp;$B53+59)</f>
        <v>0</v>
      </c>
      <c r="E53" s="180">
        <f t="array" aca="1" ref="E53" ca="1">INDIRECT("'"&amp;$A53&amp;"'!P"&amp;$B53+59)</f>
        <v>0</v>
      </c>
      <c r="F53" s="180">
        <f t="array" aca="1" ref="F53" ca="1">INDIRECT("'"&amp;$A53&amp;"'!Q"&amp;$B53+59)</f>
        <v>0</v>
      </c>
      <c r="G53" s="180">
        <f t="array" aca="1" ref="G53" ca="1">INDIRECT("'"&amp;$A53&amp;"'!R"&amp;$B53+59)</f>
        <v>0</v>
      </c>
      <c r="H53" s="180">
        <f t="array" aca="1" ref="H53" ca="1">INDIRECT("'"&amp;$A53&amp;"'!S"&amp;$B53+59)</f>
        <v>0</v>
      </c>
      <c r="I53" s="180">
        <f t="array" aca="1" ref="I53" ca="1">INDIRECT("'"&amp;$A53&amp;"'!t"&amp;$B53+59)</f>
        <v>0</v>
      </c>
    </row>
    <row r="54" spans="1:9" x14ac:dyDescent="0.3">
      <c r="A54" s="180">
        <f t="shared" si="0"/>
        <v>2</v>
      </c>
      <c r="B54" s="180">
        <f>COUNTIF(A$1:A54,A54)</f>
        <v>14</v>
      </c>
      <c r="C54" s="180">
        <f t="array" aca="1" ref="C54" ca="1">INDIRECT("'"&amp;A54&amp;"'!F"&amp;B54+59)</f>
        <v>0</v>
      </c>
      <c r="D54" s="180">
        <f t="array" aca="1" ref="D54" ca="1">INDIRECT("'"&amp;$A54&amp;"'!O"&amp;$B54+59)</f>
        <v>0</v>
      </c>
      <c r="E54" s="180">
        <f t="array" aca="1" ref="E54" ca="1">INDIRECT("'"&amp;$A54&amp;"'!P"&amp;$B54+59)</f>
        <v>0</v>
      </c>
      <c r="F54" s="180">
        <f t="array" aca="1" ref="F54" ca="1">INDIRECT("'"&amp;$A54&amp;"'!Q"&amp;$B54+59)</f>
        <v>0</v>
      </c>
      <c r="G54" s="180">
        <f t="array" aca="1" ref="G54" ca="1">INDIRECT("'"&amp;$A54&amp;"'!R"&amp;$B54+59)</f>
        <v>0</v>
      </c>
      <c r="H54" s="180">
        <f t="array" aca="1" ref="H54" ca="1">INDIRECT("'"&amp;$A54&amp;"'!S"&amp;$B54+59)</f>
        <v>0</v>
      </c>
      <c r="I54" s="180">
        <f t="array" aca="1" ref="I54" ca="1">INDIRECT("'"&amp;$A54&amp;"'!t"&amp;$B54+59)</f>
        <v>0</v>
      </c>
    </row>
    <row r="55" spans="1:9" x14ac:dyDescent="0.3">
      <c r="A55" s="180">
        <f t="shared" si="0"/>
        <v>2</v>
      </c>
      <c r="B55" s="180">
        <f>COUNTIF(A$1:A55,A55)</f>
        <v>15</v>
      </c>
      <c r="C55" s="180">
        <f t="array" aca="1" ref="C55" ca="1">INDIRECT("'"&amp;A55&amp;"'!F"&amp;B55+59)</f>
        <v>0</v>
      </c>
      <c r="D55" s="180">
        <f t="array" aca="1" ref="D55" ca="1">INDIRECT("'"&amp;$A55&amp;"'!O"&amp;$B55+59)</f>
        <v>0</v>
      </c>
      <c r="E55" s="180">
        <f t="array" aca="1" ref="E55" ca="1">INDIRECT("'"&amp;$A55&amp;"'!P"&amp;$B55+59)</f>
        <v>0</v>
      </c>
      <c r="F55" s="180">
        <f t="array" aca="1" ref="F55" ca="1">INDIRECT("'"&amp;$A55&amp;"'!Q"&amp;$B55+59)</f>
        <v>0</v>
      </c>
      <c r="G55" s="180">
        <f t="array" aca="1" ref="G55" ca="1">INDIRECT("'"&amp;$A55&amp;"'!R"&amp;$B55+59)</f>
        <v>0</v>
      </c>
      <c r="H55" s="180">
        <f t="array" aca="1" ref="H55" ca="1">INDIRECT("'"&amp;$A55&amp;"'!S"&amp;$B55+59)</f>
        <v>0</v>
      </c>
      <c r="I55" s="180">
        <f t="array" aca="1" ref="I55" ca="1">INDIRECT("'"&amp;$A55&amp;"'!t"&amp;$B55+59)</f>
        <v>0</v>
      </c>
    </row>
    <row r="56" spans="1:9" x14ac:dyDescent="0.3">
      <c r="A56" s="180">
        <f t="shared" si="0"/>
        <v>2</v>
      </c>
      <c r="B56" s="180">
        <f>COUNTIF(A$1:A56,A56)</f>
        <v>16</v>
      </c>
      <c r="C56" s="180">
        <f t="array" aca="1" ref="C56" ca="1">INDIRECT("'"&amp;A56&amp;"'!F"&amp;B56+59)</f>
        <v>0</v>
      </c>
      <c r="D56" s="180">
        <f t="array" aca="1" ref="D56" ca="1">INDIRECT("'"&amp;$A56&amp;"'!O"&amp;$B56+59)</f>
        <v>0</v>
      </c>
      <c r="E56" s="180">
        <f t="array" aca="1" ref="E56" ca="1">INDIRECT("'"&amp;$A56&amp;"'!P"&amp;$B56+59)</f>
        <v>0</v>
      </c>
      <c r="F56" s="180">
        <f t="array" aca="1" ref="F56" ca="1">INDIRECT("'"&amp;$A56&amp;"'!Q"&amp;$B56+59)</f>
        <v>0</v>
      </c>
      <c r="G56" s="180">
        <f t="array" aca="1" ref="G56" ca="1">INDIRECT("'"&amp;$A56&amp;"'!R"&amp;$B56+59)</f>
        <v>0</v>
      </c>
      <c r="H56" s="180">
        <f t="array" aca="1" ref="H56" ca="1">INDIRECT("'"&amp;$A56&amp;"'!S"&amp;$B56+59)</f>
        <v>0</v>
      </c>
      <c r="I56" s="180">
        <f t="array" aca="1" ref="I56" ca="1">INDIRECT("'"&amp;$A56&amp;"'!t"&amp;$B56+59)</f>
        <v>0</v>
      </c>
    </row>
    <row r="57" spans="1:9" x14ac:dyDescent="0.3">
      <c r="A57" s="180">
        <f t="shared" si="0"/>
        <v>2</v>
      </c>
      <c r="B57" s="180">
        <f>COUNTIF(A$1:A57,A57)</f>
        <v>17</v>
      </c>
      <c r="C57" s="180">
        <f t="array" aca="1" ref="C57" ca="1">INDIRECT("'"&amp;A57&amp;"'!F"&amp;B57+59)</f>
        <v>0</v>
      </c>
      <c r="D57" s="180">
        <f t="array" aca="1" ref="D57" ca="1">INDIRECT("'"&amp;$A57&amp;"'!O"&amp;$B57+59)</f>
        <v>0</v>
      </c>
      <c r="E57" s="180">
        <f t="array" aca="1" ref="E57" ca="1">INDIRECT("'"&amp;$A57&amp;"'!P"&amp;$B57+59)</f>
        <v>0</v>
      </c>
      <c r="F57" s="180">
        <f t="array" aca="1" ref="F57" ca="1">INDIRECT("'"&amp;$A57&amp;"'!Q"&amp;$B57+59)</f>
        <v>0</v>
      </c>
      <c r="G57" s="180">
        <f t="array" aca="1" ref="G57" ca="1">INDIRECT("'"&amp;$A57&amp;"'!R"&amp;$B57+59)</f>
        <v>0</v>
      </c>
      <c r="H57" s="180">
        <f t="array" aca="1" ref="H57" ca="1">INDIRECT("'"&amp;$A57&amp;"'!S"&amp;$B57+59)</f>
        <v>0</v>
      </c>
      <c r="I57" s="180">
        <f t="array" aca="1" ref="I57" ca="1">INDIRECT("'"&amp;$A57&amp;"'!t"&amp;$B57+59)</f>
        <v>0</v>
      </c>
    </row>
    <row r="58" spans="1:9" x14ac:dyDescent="0.3">
      <c r="A58" s="180">
        <f t="shared" si="0"/>
        <v>2</v>
      </c>
      <c r="B58" s="180">
        <f>COUNTIF(A$1:A58,A58)</f>
        <v>18</v>
      </c>
      <c r="C58" s="180">
        <f t="array" aca="1" ref="C58" ca="1">INDIRECT("'"&amp;A58&amp;"'!F"&amp;B58+59)</f>
        <v>0</v>
      </c>
      <c r="D58" s="180">
        <f t="array" aca="1" ref="D58" ca="1">INDIRECT("'"&amp;$A58&amp;"'!O"&amp;$B58+59)</f>
        <v>0</v>
      </c>
      <c r="E58" s="180">
        <f t="array" aca="1" ref="E58" ca="1">INDIRECT("'"&amp;$A58&amp;"'!P"&amp;$B58+59)</f>
        <v>0</v>
      </c>
      <c r="F58" s="180">
        <f t="array" aca="1" ref="F58" ca="1">INDIRECT("'"&amp;$A58&amp;"'!Q"&amp;$B58+59)</f>
        <v>0</v>
      </c>
      <c r="G58" s="180">
        <f t="array" aca="1" ref="G58" ca="1">INDIRECT("'"&amp;$A58&amp;"'!R"&amp;$B58+59)</f>
        <v>0</v>
      </c>
      <c r="H58" s="180">
        <f t="array" aca="1" ref="H58" ca="1">INDIRECT("'"&amp;$A58&amp;"'!S"&amp;$B58+59)</f>
        <v>0</v>
      </c>
      <c r="I58" s="180">
        <f t="array" aca="1" ref="I58" ca="1">INDIRECT("'"&amp;$A58&amp;"'!t"&amp;$B58+59)</f>
        <v>0</v>
      </c>
    </row>
    <row r="59" spans="1:9" x14ac:dyDescent="0.3">
      <c r="A59" s="180">
        <f t="shared" si="0"/>
        <v>2</v>
      </c>
      <c r="B59" s="180">
        <f>COUNTIF(A$1:A59,A59)</f>
        <v>19</v>
      </c>
      <c r="C59" s="180">
        <f t="array" aca="1" ref="C59" ca="1">INDIRECT("'"&amp;A59&amp;"'!F"&amp;B59+59)</f>
        <v>0</v>
      </c>
      <c r="D59" s="180">
        <f t="array" aca="1" ref="D59" ca="1">INDIRECT("'"&amp;$A59&amp;"'!O"&amp;$B59+59)</f>
        <v>0</v>
      </c>
      <c r="E59" s="180">
        <f t="array" aca="1" ref="E59" ca="1">INDIRECT("'"&amp;$A59&amp;"'!P"&amp;$B59+59)</f>
        <v>0</v>
      </c>
      <c r="F59" s="180">
        <f t="array" aca="1" ref="F59" ca="1">INDIRECT("'"&amp;$A59&amp;"'!Q"&amp;$B59+59)</f>
        <v>0</v>
      </c>
      <c r="G59" s="180">
        <f t="array" aca="1" ref="G59" ca="1">INDIRECT("'"&amp;$A59&amp;"'!R"&amp;$B59+59)</f>
        <v>0</v>
      </c>
      <c r="H59" s="180">
        <f t="array" aca="1" ref="H59" ca="1">INDIRECT("'"&amp;$A59&amp;"'!S"&amp;$B59+59)</f>
        <v>0</v>
      </c>
      <c r="I59" s="180">
        <f t="array" aca="1" ref="I59" ca="1">INDIRECT("'"&amp;$A59&amp;"'!t"&amp;$B59+59)</f>
        <v>0</v>
      </c>
    </row>
    <row r="60" spans="1:9" x14ac:dyDescent="0.3">
      <c r="A60" s="180">
        <f t="shared" si="0"/>
        <v>2</v>
      </c>
      <c r="B60" s="180">
        <f>COUNTIF(A$1:A60,A60)</f>
        <v>20</v>
      </c>
      <c r="C60" s="180">
        <f t="array" aca="1" ref="C60" ca="1">INDIRECT("'"&amp;A60&amp;"'!F"&amp;B60+59)</f>
        <v>0</v>
      </c>
      <c r="D60" s="180">
        <f t="array" aca="1" ref="D60" ca="1">INDIRECT("'"&amp;$A60&amp;"'!O"&amp;$B60+59)</f>
        <v>0</v>
      </c>
      <c r="E60" s="180">
        <f t="array" aca="1" ref="E60" ca="1">INDIRECT("'"&amp;$A60&amp;"'!P"&amp;$B60+59)</f>
        <v>0</v>
      </c>
      <c r="F60" s="180">
        <f t="array" aca="1" ref="F60" ca="1">INDIRECT("'"&amp;$A60&amp;"'!Q"&amp;$B60+59)</f>
        <v>0</v>
      </c>
      <c r="G60" s="180">
        <f t="array" aca="1" ref="G60" ca="1">INDIRECT("'"&amp;$A60&amp;"'!R"&amp;$B60+59)</f>
        <v>0</v>
      </c>
      <c r="H60" s="180">
        <f t="array" aca="1" ref="H60" ca="1">INDIRECT("'"&amp;$A60&amp;"'!S"&amp;$B60+59)</f>
        <v>0</v>
      </c>
      <c r="I60" s="180">
        <f t="array" aca="1" ref="I60" ca="1">INDIRECT("'"&amp;$A60&amp;"'!t"&amp;$B60+59)</f>
        <v>0</v>
      </c>
    </row>
    <row r="61" spans="1:9" x14ac:dyDescent="0.3">
      <c r="A61" s="180">
        <f t="shared" si="0"/>
        <v>2</v>
      </c>
      <c r="B61" s="180">
        <f>COUNTIF(A$1:A61,A61)</f>
        <v>21</v>
      </c>
      <c r="C61" s="180">
        <f t="array" aca="1" ref="C61" ca="1">INDIRECT("'"&amp;A61&amp;"'!F"&amp;B61+59)</f>
        <v>0</v>
      </c>
      <c r="D61" s="180">
        <f t="array" aca="1" ref="D61" ca="1">INDIRECT("'"&amp;$A61&amp;"'!O"&amp;$B61+59)</f>
        <v>0</v>
      </c>
      <c r="E61" s="180">
        <f t="array" aca="1" ref="E61" ca="1">INDIRECT("'"&amp;$A61&amp;"'!P"&amp;$B61+59)</f>
        <v>0</v>
      </c>
      <c r="F61" s="180">
        <f t="array" aca="1" ref="F61" ca="1">INDIRECT("'"&amp;$A61&amp;"'!Q"&amp;$B61+59)</f>
        <v>0</v>
      </c>
      <c r="G61" s="180">
        <f t="array" aca="1" ref="G61" ca="1">INDIRECT("'"&amp;$A61&amp;"'!R"&amp;$B61+59)</f>
        <v>0</v>
      </c>
      <c r="H61" s="180">
        <f t="array" aca="1" ref="H61" ca="1">INDIRECT("'"&amp;$A61&amp;"'!S"&amp;$B61+59)</f>
        <v>0</v>
      </c>
      <c r="I61" s="180">
        <f t="array" aca="1" ref="I61" ca="1">INDIRECT("'"&amp;$A61&amp;"'!t"&amp;$B61+59)</f>
        <v>0</v>
      </c>
    </row>
    <row r="62" spans="1:9" x14ac:dyDescent="0.3">
      <c r="A62" s="180">
        <f t="shared" si="0"/>
        <v>2</v>
      </c>
      <c r="B62" s="180">
        <f>COUNTIF(A$1:A62,A62)</f>
        <v>22</v>
      </c>
      <c r="C62" s="180">
        <f t="array" aca="1" ref="C62" ca="1">INDIRECT("'"&amp;A62&amp;"'!F"&amp;B62+59)</f>
        <v>0</v>
      </c>
      <c r="D62" s="180">
        <f t="array" aca="1" ref="D62" ca="1">INDIRECT("'"&amp;$A62&amp;"'!O"&amp;$B62+59)</f>
        <v>0</v>
      </c>
      <c r="E62" s="180">
        <f t="array" aca="1" ref="E62" ca="1">INDIRECT("'"&amp;$A62&amp;"'!P"&amp;$B62+59)</f>
        <v>0</v>
      </c>
      <c r="F62" s="180">
        <f t="array" aca="1" ref="F62" ca="1">INDIRECT("'"&amp;$A62&amp;"'!Q"&amp;$B62+59)</f>
        <v>0</v>
      </c>
      <c r="G62" s="180">
        <f t="array" aca="1" ref="G62" ca="1">INDIRECT("'"&amp;$A62&amp;"'!R"&amp;$B62+59)</f>
        <v>0</v>
      </c>
      <c r="H62" s="180">
        <f t="array" aca="1" ref="H62" ca="1">INDIRECT("'"&amp;$A62&amp;"'!S"&amp;$B62+59)</f>
        <v>0</v>
      </c>
      <c r="I62" s="180">
        <f t="array" aca="1" ref="I62" ca="1">INDIRECT("'"&amp;$A62&amp;"'!t"&amp;$B62+59)</f>
        <v>0</v>
      </c>
    </row>
    <row r="63" spans="1:9" x14ac:dyDescent="0.3">
      <c r="A63" s="180">
        <f t="shared" si="0"/>
        <v>2</v>
      </c>
      <c r="B63" s="180">
        <f>COUNTIF(A$1:A63,A63)</f>
        <v>23</v>
      </c>
      <c r="C63" s="180">
        <f t="array" aca="1" ref="C63" ca="1">INDIRECT("'"&amp;A63&amp;"'!F"&amp;B63+59)</f>
        <v>0</v>
      </c>
      <c r="D63" s="180">
        <f t="array" aca="1" ref="D63" ca="1">INDIRECT("'"&amp;$A63&amp;"'!O"&amp;$B63+59)</f>
        <v>0</v>
      </c>
      <c r="E63" s="180">
        <f t="array" aca="1" ref="E63" ca="1">INDIRECT("'"&amp;$A63&amp;"'!P"&amp;$B63+59)</f>
        <v>0</v>
      </c>
      <c r="F63" s="180">
        <f t="array" aca="1" ref="F63" ca="1">INDIRECT("'"&amp;$A63&amp;"'!Q"&amp;$B63+59)</f>
        <v>0</v>
      </c>
      <c r="G63" s="180">
        <f t="array" aca="1" ref="G63" ca="1">INDIRECT("'"&amp;$A63&amp;"'!R"&amp;$B63+59)</f>
        <v>0</v>
      </c>
      <c r="H63" s="180">
        <f t="array" aca="1" ref="H63" ca="1">INDIRECT("'"&amp;$A63&amp;"'!S"&amp;$B63+59)</f>
        <v>0</v>
      </c>
      <c r="I63" s="180">
        <f t="array" aca="1" ref="I63" ca="1">INDIRECT("'"&amp;$A63&amp;"'!t"&amp;$B63+59)</f>
        <v>0</v>
      </c>
    </row>
    <row r="64" spans="1:9" x14ac:dyDescent="0.3">
      <c r="A64" s="180">
        <f t="shared" si="0"/>
        <v>2</v>
      </c>
      <c r="B64" s="180">
        <f>COUNTIF(A$1:A64,A64)</f>
        <v>24</v>
      </c>
      <c r="C64" s="180">
        <f t="array" aca="1" ref="C64" ca="1">INDIRECT("'"&amp;A64&amp;"'!F"&amp;B64+59)</f>
        <v>0</v>
      </c>
      <c r="D64" s="180">
        <f t="array" aca="1" ref="D64" ca="1">INDIRECT("'"&amp;$A64&amp;"'!O"&amp;$B64+59)</f>
        <v>0</v>
      </c>
      <c r="E64" s="180">
        <f t="array" aca="1" ref="E64" ca="1">INDIRECT("'"&amp;$A64&amp;"'!P"&amp;$B64+59)</f>
        <v>0</v>
      </c>
      <c r="F64" s="180">
        <f t="array" aca="1" ref="F64" ca="1">INDIRECT("'"&amp;$A64&amp;"'!Q"&amp;$B64+59)</f>
        <v>0</v>
      </c>
      <c r="G64" s="180">
        <f t="array" aca="1" ref="G64" ca="1">INDIRECT("'"&amp;$A64&amp;"'!R"&amp;$B64+59)</f>
        <v>0</v>
      </c>
      <c r="H64" s="180">
        <f t="array" aca="1" ref="H64" ca="1">INDIRECT("'"&amp;$A64&amp;"'!S"&amp;$B64+59)</f>
        <v>0</v>
      </c>
      <c r="I64" s="180">
        <f t="array" aca="1" ref="I64" ca="1">INDIRECT("'"&amp;$A64&amp;"'!t"&amp;$B64+59)</f>
        <v>0</v>
      </c>
    </row>
    <row r="65" spans="1:9" x14ac:dyDescent="0.3">
      <c r="A65" s="180">
        <f t="shared" si="0"/>
        <v>2</v>
      </c>
      <c r="B65" s="180">
        <f>COUNTIF(A$1:A65,A65)</f>
        <v>25</v>
      </c>
      <c r="C65" s="180">
        <f t="array" aca="1" ref="C65" ca="1">INDIRECT("'"&amp;A65&amp;"'!F"&amp;B65+59)</f>
        <v>0</v>
      </c>
      <c r="D65" s="180">
        <f t="array" aca="1" ref="D65" ca="1">INDIRECT("'"&amp;$A65&amp;"'!O"&amp;$B65+59)</f>
        <v>0</v>
      </c>
      <c r="E65" s="180">
        <f t="array" aca="1" ref="E65" ca="1">INDIRECT("'"&amp;$A65&amp;"'!P"&amp;$B65+59)</f>
        <v>0</v>
      </c>
      <c r="F65" s="180">
        <f t="array" aca="1" ref="F65" ca="1">INDIRECT("'"&amp;$A65&amp;"'!Q"&amp;$B65+59)</f>
        <v>0</v>
      </c>
      <c r="G65" s="180">
        <f t="array" aca="1" ref="G65" ca="1">INDIRECT("'"&amp;$A65&amp;"'!R"&amp;$B65+59)</f>
        <v>0</v>
      </c>
      <c r="H65" s="180">
        <f t="array" aca="1" ref="H65" ca="1">INDIRECT("'"&amp;$A65&amp;"'!S"&amp;$B65+59)</f>
        <v>0</v>
      </c>
      <c r="I65" s="180">
        <f t="array" aca="1" ref="I65" ca="1">INDIRECT("'"&amp;$A65&amp;"'!t"&amp;$B65+59)</f>
        <v>0</v>
      </c>
    </row>
    <row r="66" spans="1:9" x14ac:dyDescent="0.3">
      <c r="A66" s="180">
        <f t="shared" ref="A66:A129" si="2">ROUNDDOWN(((ROW()+41)/41),0)</f>
        <v>2</v>
      </c>
      <c r="B66" s="180">
        <f>COUNTIF(A$1:A66,A66)</f>
        <v>26</v>
      </c>
      <c r="C66" s="180">
        <f t="array" aca="1" ref="C66" ca="1">INDIRECT("'"&amp;A66&amp;"'!F"&amp;B66+59)</f>
        <v>0</v>
      </c>
      <c r="D66" s="180">
        <f t="array" aca="1" ref="D66" ca="1">INDIRECT("'"&amp;$A66&amp;"'!O"&amp;$B66+59)</f>
        <v>0</v>
      </c>
      <c r="E66" s="180">
        <f t="array" aca="1" ref="E66" ca="1">INDIRECT("'"&amp;$A66&amp;"'!P"&amp;$B66+59)</f>
        <v>0</v>
      </c>
      <c r="F66" s="180">
        <f t="array" aca="1" ref="F66" ca="1">INDIRECT("'"&amp;$A66&amp;"'!Q"&amp;$B66+59)</f>
        <v>0</v>
      </c>
      <c r="G66" s="180">
        <f t="array" aca="1" ref="G66" ca="1">INDIRECT("'"&amp;$A66&amp;"'!R"&amp;$B66+59)</f>
        <v>0</v>
      </c>
      <c r="H66" s="180">
        <f t="array" aca="1" ref="H66" ca="1">INDIRECT("'"&amp;$A66&amp;"'!S"&amp;$B66+59)</f>
        <v>0</v>
      </c>
      <c r="I66" s="180">
        <f t="array" aca="1" ref="I66" ca="1">INDIRECT("'"&amp;$A66&amp;"'!t"&amp;$B66+59)</f>
        <v>0</v>
      </c>
    </row>
    <row r="67" spans="1:9" x14ac:dyDescent="0.3">
      <c r="A67" s="180">
        <f t="shared" si="2"/>
        <v>2</v>
      </c>
      <c r="B67" s="180">
        <f>COUNTIF(A$1:A67,A67)</f>
        <v>27</v>
      </c>
      <c r="C67" s="180">
        <f t="array" aca="1" ref="C67" ca="1">INDIRECT("'"&amp;A67&amp;"'!F"&amp;B67+59)</f>
        <v>0</v>
      </c>
      <c r="D67" s="180">
        <f t="array" aca="1" ref="D67" ca="1">INDIRECT("'"&amp;$A67&amp;"'!O"&amp;$B67+59)</f>
        <v>0</v>
      </c>
      <c r="E67" s="180">
        <f t="array" aca="1" ref="E67" ca="1">INDIRECT("'"&amp;$A67&amp;"'!P"&amp;$B67+59)</f>
        <v>0</v>
      </c>
      <c r="F67" s="180">
        <f t="array" aca="1" ref="F67" ca="1">INDIRECT("'"&amp;$A67&amp;"'!Q"&amp;$B67+59)</f>
        <v>0</v>
      </c>
      <c r="G67" s="180">
        <f t="array" aca="1" ref="G67" ca="1">INDIRECT("'"&amp;$A67&amp;"'!R"&amp;$B67+59)</f>
        <v>0</v>
      </c>
      <c r="H67" s="180">
        <f t="array" aca="1" ref="H67" ca="1">INDIRECT("'"&amp;$A67&amp;"'!S"&amp;$B67+59)</f>
        <v>0</v>
      </c>
      <c r="I67" s="180">
        <f t="array" aca="1" ref="I67" ca="1">INDIRECT("'"&amp;$A67&amp;"'!t"&amp;$B67+59)</f>
        <v>0</v>
      </c>
    </row>
    <row r="68" spans="1:9" x14ac:dyDescent="0.3">
      <c r="A68" s="180">
        <f t="shared" si="2"/>
        <v>2</v>
      </c>
      <c r="B68" s="180">
        <f>COUNTIF(A$1:A68,A68)</f>
        <v>28</v>
      </c>
      <c r="C68" s="180">
        <f t="array" aca="1" ref="C68" ca="1">INDIRECT("'"&amp;A68&amp;"'!F"&amp;B68+59)</f>
        <v>0</v>
      </c>
      <c r="D68" s="180">
        <f t="array" aca="1" ref="D68" ca="1">INDIRECT("'"&amp;$A68&amp;"'!O"&amp;$B68+59)</f>
        <v>0</v>
      </c>
      <c r="E68" s="180">
        <f t="array" aca="1" ref="E68" ca="1">INDIRECT("'"&amp;$A68&amp;"'!P"&amp;$B68+59)</f>
        <v>0</v>
      </c>
      <c r="F68" s="180">
        <f t="array" aca="1" ref="F68" ca="1">INDIRECT("'"&amp;$A68&amp;"'!Q"&amp;$B68+59)</f>
        <v>0</v>
      </c>
      <c r="G68" s="180">
        <f t="array" aca="1" ref="G68" ca="1">INDIRECT("'"&amp;$A68&amp;"'!R"&amp;$B68+59)</f>
        <v>0</v>
      </c>
      <c r="H68" s="180">
        <f t="array" aca="1" ref="H68" ca="1">INDIRECT("'"&amp;$A68&amp;"'!S"&amp;$B68+59)</f>
        <v>0</v>
      </c>
      <c r="I68" s="180">
        <f t="array" aca="1" ref="I68" ca="1">INDIRECT("'"&amp;$A68&amp;"'!t"&amp;$B68+59)</f>
        <v>0</v>
      </c>
    </row>
    <row r="69" spans="1:9" x14ac:dyDescent="0.3">
      <c r="A69" s="180">
        <f t="shared" si="2"/>
        <v>2</v>
      </c>
      <c r="B69" s="180">
        <f>COUNTIF(A$1:A69,A69)</f>
        <v>29</v>
      </c>
      <c r="C69" s="180">
        <f t="array" aca="1" ref="C69" ca="1">INDIRECT("'"&amp;A69&amp;"'!F"&amp;B69+59)</f>
        <v>0</v>
      </c>
      <c r="D69" s="180">
        <f t="array" aca="1" ref="D69" ca="1">INDIRECT("'"&amp;$A69&amp;"'!O"&amp;$B69+59)</f>
        <v>0</v>
      </c>
      <c r="E69" s="180">
        <f t="array" aca="1" ref="E69" ca="1">INDIRECT("'"&amp;$A69&amp;"'!P"&amp;$B69+59)</f>
        <v>0</v>
      </c>
      <c r="F69" s="180">
        <f t="array" aca="1" ref="F69" ca="1">INDIRECT("'"&amp;$A69&amp;"'!Q"&amp;$B69+59)</f>
        <v>0</v>
      </c>
      <c r="G69" s="180">
        <f t="array" aca="1" ref="G69" ca="1">INDIRECT("'"&amp;$A69&amp;"'!R"&amp;$B69+59)</f>
        <v>0</v>
      </c>
      <c r="H69" s="180">
        <f t="array" aca="1" ref="H69" ca="1">INDIRECT("'"&amp;$A69&amp;"'!S"&amp;$B69+59)</f>
        <v>0</v>
      </c>
      <c r="I69" s="180">
        <f t="array" aca="1" ref="I69" ca="1">INDIRECT("'"&amp;$A69&amp;"'!t"&amp;$B69+59)</f>
        <v>0</v>
      </c>
    </row>
    <row r="70" spans="1:9" x14ac:dyDescent="0.3">
      <c r="A70" s="180">
        <f t="shared" si="2"/>
        <v>2</v>
      </c>
      <c r="B70" s="180">
        <f>COUNTIF(A$1:A70,A70)</f>
        <v>30</v>
      </c>
      <c r="C70" s="180">
        <f t="array" aca="1" ref="C70" ca="1">INDIRECT("'"&amp;A70&amp;"'!F"&amp;B70+59)</f>
        <v>0</v>
      </c>
      <c r="D70" s="180">
        <f t="array" aca="1" ref="D70" ca="1">INDIRECT("'"&amp;$A70&amp;"'!O"&amp;$B70+59)</f>
        <v>0</v>
      </c>
      <c r="E70" s="180">
        <f t="array" aca="1" ref="E70" ca="1">INDIRECT("'"&amp;$A70&amp;"'!P"&amp;$B70+59)</f>
        <v>0</v>
      </c>
      <c r="F70" s="180">
        <f t="array" aca="1" ref="F70" ca="1">INDIRECT("'"&amp;$A70&amp;"'!Q"&amp;$B70+59)</f>
        <v>0</v>
      </c>
      <c r="G70" s="180">
        <f t="array" aca="1" ref="G70" ca="1">INDIRECT("'"&amp;$A70&amp;"'!R"&amp;$B70+59)</f>
        <v>0</v>
      </c>
      <c r="H70" s="180">
        <f t="array" aca="1" ref="H70" ca="1">INDIRECT("'"&amp;$A70&amp;"'!S"&amp;$B70+59)</f>
        <v>0</v>
      </c>
      <c r="I70" s="180">
        <f t="array" aca="1" ref="I70" ca="1">INDIRECT("'"&amp;$A70&amp;"'!t"&amp;$B70+59)</f>
        <v>0</v>
      </c>
    </row>
    <row r="71" spans="1:9" x14ac:dyDescent="0.3">
      <c r="A71" s="180">
        <f t="shared" si="2"/>
        <v>2</v>
      </c>
      <c r="B71" s="180">
        <f>COUNTIF(A$1:A71,A71)</f>
        <v>31</v>
      </c>
      <c r="C71" s="180">
        <f t="array" aca="1" ref="C71" ca="1">INDIRECT("'"&amp;A71&amp;"'!F"&amp;B71+59)</f>
        <v>0</v>
      </c>
      <c r="D71" s="180">
        <f t="array" aca="1" ref="D71" ca="1">INDIRECT("'"&amp;$A71&amp;"'!O"&amp;$B71+59)</f>
        <v>0</v>
      </c>
      <c r="E71" s="180">
        <f t="array" aca="1" ref="E71" ca="1">INDIRECT("'"&amp;$A71&amp;"'!P"&amp;$B71+59)</f>
        <v>0</v>
      </c>
      <c r="F71" s="180">
        <f t="array" aca="1" ref="F71" ca="1">INDIRECT("'"&amp;$A71&amp;"'!Q"&amp;$B71+59)</f>
        <v>0</v>
      </c>
      <c r="G71" s="180">
        <f t="array" aca="1" ref="G71" ca="1">INDIRECT("'"&amp;$A71&amp;"'!R"&amp;$B71+59)</f>
        <v>0</v>
      </c>
      <c r="H71" s="180">
        <f t="array" aca="1" ref="H71" ca="1">INDIRECT("'"&amp;$A71&amp;"'!S"&amp;$B71+59)</f>
        <v>0</v>
      </c>
      <c r="I71" s="180">
        <f t="array" aca="1" ref="I71" ca="1">INDIRECT("'"&amp;$A71&amp;"'!t"&amp;$B71+59)</f>
        <v>0</v>
      </c>
    </row>
    <row r="72" spans="1:9" x14ac:dyDescent="0.3">
      <c r="A72" s="180">
        <f t="shared" si="2"/>
        <v>2</v>
      </c>
      <c r="B72" s="180">
        <f>COUNTIF(A$1:A72,A72)</f>
        <v>32</v>
      </c>
      <c r="C72" s="180">
        <f t="array" aca="1" ref="C72" ca="1">INDIRECT("'"&amp;A72&amp;"'!F"&amp;B72+59)</f>
        <v>0</v>
      </c>
      <c r="D72" s="180">
        <f t="array" aca="1" ref="D72" ca="1">INDIRECT("'"&amp;$A72&amp;"'!O"&amp;$B72+59)</f>
        <v>0</v>
      </c>
      <c r="E72" s="180">
        <f t="array" aca="1" ref="E72" ca="1">INDIRECT("'"&amp;$A72&amp;"'!P"&amp;$B72+59)</f>
        <v>0</v>
      </c>
      <c r="F72" s="180">
        <f t="array" aca="1" ref="F72" ca="1">INDIRECT("'"&amp;$A72&amp;"'!Q"&amp;$B72+59)</f>
        <v>0</v>
      </c>
      <c r="G72" s="180">
        <f t="array" aca="1" ref="G72" ca="1">INDIRECT("'"&amp;$A72&amp;"'!R"&amp;$B72+59)</f>
        <v>0</v>
      </c>
      <c r="H72" s="180">
        <f t="array" aca="1" ref="H72" ca="1">INDIRECT("'"&amp;$A72&amp;"'!S"&amp;$B72+59)</f>
        <v>0</v>
      </c>
      <c r="I72" s="180">
        <f t="array" aca="1" ref="I72" ca="1">INDIRECT("'"&amp;$A72&amp;"'!t"&amp;$B72+59)</f>
        <v>0</v>
      </c>
    </row>
    <row r="73" spans="1:9" x14ac:dyDescent="0.3">
      <c r="A73" s="180">
        <f t="shared" si="2"/>
        <v>2</v>
      </c>
      <c r="B73" s="180">
        <f>COUNTIF(A$1:A73,A73)</f>
        <v>33</v>
      </c>
      <c r="C73" s="180">
        <f t="array" aca="1" ref="C73" ca="1">INDIRECT("'"&amp;A73&amp;"'!F"&amp;B73+59)</f>
        <v>0</v>
      </c>
      <c r="D73" s="180">
        <f t="array" aca="1" ref="D73" ca="1">INDIRECT("'"&amp;$A73&amp;"'!O"&amp;$B73+59)</f>
        <v>0</v>
      </c>
      <c r="E73" s="180">
        <f t="array" aca="1" ref="E73" ca="1">INDIRECT("'"&amp;$A73&amp;"'!P"&amp;$B73+59)</f>
        <v>0</v>
      </c>
      <c r="F73" s="180">
        <f t="array" aca="1" ref="F73" ca="1">INDIRECT("'"&amp;$A73&amp;"'!Q"&amp;$B73+59)</f>
        <v>0</v>
      </c>
      <c r="G73" s="180">
        <f t="array" aca="1" ref="G73" ca="1">INDIRECT("'"&amp;$A73&amp;"'!R"&amp;$B73+59)</f>
        <v>0</v>
      </c>
      <c r="H73" s="180">
        <f t="array" aca="1" ref="H73" ca="1">INDIRECT("'"&amp;$A73&amp;"'!S"&amp;$B73+59)</f>
        <v>0</v>
      </c>
      <c r="I73" s="180">
        <f t="array" aca="1" ref="I73" ca="1">INDIRECT("'"&amp;$A73&amp;"'!t"&amp;$B73+59)</f>
        <v>0</v>
      </c>
    </row>
    <row r="74" spans="1:9" x14ac:dyDescent="0.3">
      <c r="A74" s="180">
        <f t="shared" si="2"/>
        <v>2</v>
      </c>
      <c r="B74" s="180">
        <f>COUNTIF(A$1:A74,A74)</f>
        <v>34</v>
      </c>
      <c r="C74" s="180">
        <f t="array" aca="1" ref="C74" ca="1">INDIRECT("'"&amp;A74&amp;"'!F"&amp;B74+59)</f>
        <v>0</v>
      </c>
      <c r="D74" s="180">
        <f t="array" aca="1" ref="D74" ca="1">INDIRECT("'"&amp;$A74&amp;"'!O"&amp;$B74+59)</f>
        <v>0</v>
      </c>
      <c r="E74" s="180">
        <f t="array" aca="1" ref="E74" ca="1">INDIRECT("'"&amp;$A74&amp;"'!P"&amp;$B74+59)</f>
        <v>0</v>
      </c>
      <c r="F74" s="180">
        <f t="array" aca="1" ref="F74" ca="1">INDIRECT("'"&amp;$A74&amp;"'!Q"&amp;$B74+59)</f>
        <v>0</v>
      </c>
      <c r="G74" s="180">
        <f t="array" aca="1" ref="G74" ca="1">INDIRECT("'"&amp;$A74&amp;"'!R"&amp;$B74+59)</f>
        <v>0</v>
      </c>
      <c r="H74" s="180">
        <f t="array" aca="1" ref="H74" ca="1">INDIRECT("'"&amp;$A74&amp;"'!S"&amp;$B74+59)</f>
        <v>0</v>
      </c>
      <c r="I74" s="180">
        <f t="array" aca="1" ref="I74" ca="1">INDIRECT("'"&amp;$A74&amp;"'!t"&amp;$B74+59)</f>
        <v>0</v>
      </c>
    </row>
    <row r="75" spans="1:9" x14ac:dyDescent="0.3">
      <c r="A75" s="180">
        <f t="shared" si="2"/>
        <v>2</v>
      </c>
      <c r="B75" s="180">
        <f>COUNTIF(A$1:A75,A75)</f>
        <v>35</v>
      </c>
      <c r="C75" s="180">
        <f t="array" aca="1" ref="C75" ca="1">INDIRECT("'"&amp;A75&amp;"'!F"&amp;B75+59)</f>
        <v>0</v>
      </c>
      <c r="D75" s="180">
        <f t="array" aca="1" ref="D75" ca="1">INDIRECT("'"&amp;$A75&amp;"'!O"&amp;$B75+59)</f>
        <v>0</v>
      </c>
      <c r="E75" s="180">
        <f t="array" aca="1" ref="E75" ca="1">INDIRECT("'"&amp;$A75&amp;"'!P"&amp;$B75+59)</f>
        <v>0</v>
      </c>
      <c r="F75" s="180">
        <f t="array" aca="1" ref="F75" ca="1">INDIRECT("'"&amp;$A75&amp;"'!Q"&amp;$B75+59)</f>
        <v>0</v>
      </c>
      <c r="G75" s="180">
        <f t="array" aca="1" ref="G75" ca="1">INDIRECT("'"&amp;$A75&amp;"'!R"&amp;$B75+59)</f>
        <v>0</v>
      </c>
      <c r="H75" s="180">
        <f t="array" aca="1" ref="H75" ca="1">INDIRECT("'"&amp;$A75&amp;"'!S"&amp;$B75+59)</f>
        <v>0</v>
      </c>
      <c r="I75" s="180">
        <f t="array" aca="1" ref="I75" ca="1">INDIRECT("'"&amp;$A75&amp;"'!t"&amp;$B75+59)</f>
        <v>0</v>
      </c>
    </row>
    <row r="76" spans="1:9" x14ac:dyDescent="0.3">
      <c r="A76" s="180">
        <f t="shared" si="2"/>
        <v>2</v>
      </c>
      <c r="B76" s="180">
        <f>COUNTIF(A$1:A76,A76)</f>
        <v>36</v>
      </c>
      <c r="C76" s="180">
        <f t="array" aca="1" ref="C76" ca="1">INDIRECT("'"&amp;A76&amp;"'!F"&amp;B76+59)</f>
        <v>0</v>
      </c>
      <c r="D76" s="180">
        <f t="array" aca="1" ref="D76" ca="1">INDIRECT("'"&amp;$A76&amp;"'!O"&amp;$B76+59)</f>
        <v>0</v>
      </c>
      <c r="E76" s="180">
        <f t="array" aca="1" ref="E76" ca="1">INDIRECT("'"&amp;$A76&amp;"'!P"&amp;$B76+59)</f>
        <v>0</v>
      </c>
      <c r="F76" s="180">
        <f t="array" aca="1" ref="F76" ca="1">INDIRECT("'"&amp;$A76&amp;"'!Q"&amp;$B76+59)</f>
        <v>0</v>
      </c>
      <c r="G76" s="180">
        <f t="array" aca="1" ref="G76" ca="1">INDIRECT("'"&amp;$A76&amp;"'!R"&amp;$B76+59)</f>
        <v>0</v>
      </c>
      <c r="H76" s="180">
        <f t="array" aca="1" ref="H76" ca="1">INDIRECT("'"&amp;$A76&amp;"'!S"&amp;$B76+59)</f>
        <v>0</v>
      </c>
      <c r="I76" s="180">
        <f t="array" aca="1" ref="I76" ca="1">INDIRECT("'"&amp;$A76&amp;"'!t"&amp;$B76+59)</f>
        <v>0</v>
      </c>
    </row>
    <row r="77" spans="1:9" x14ac:dyDescent="0.3">
      <c r="A77" s="180">
        <f t="shared" si="2"/>
        <v>2</v>
      </c>
      <c r="B77" s="180">
        <f>COUNTIF(A$1:A77,A77)</f>
        <v>37</v>
      </c>
      <c r="C77" s="180">
        <f t="array" aca="1" ref="C77" ca="1">INDIRECT("'"&amp;A77&amp;"'!F"&amp;B77+59)</f>
        <v>0</v>
      </c>
      <c r="D77" s="180">
        <f t="array" aca="1" ref="D77" ca="1">INDIRECT("'"&amp;$A77&amp;"'!O"&amp;$B77+59)</f>
        <v>0</v>
      </c>
      <c r="E77" s="180">
        <f t="array" aca="1" ref="E77" ca="1">INDIRECT("'"&amp;$A77&amp;"'!P"&amp;$B77+59)</f>
        <v>0</v>
      </c>
      <c r="F77" s="180">
        <f t="array" aca="1" ref="F77" ca="1">INDIRECT("'"&amp;$A77&amp;"'!Q"&amp;$B77+59)</f>
        <v>0</v>
      </c>
      <c r="G77" s="180">
        <f t="array" aca="1" ref="G77" ca="1">INDIRECT("'"&amp;$A77&amp;"'!R"&amp;$B77+59)</f>
        <v>0</v>
      </c>
      <c r="H77" s="180">
        <f t="array" aca="1" ref="H77" ca="1">INDIRECT("'"&amp;$A77&amp;"'!S"&amp;$B77+59)</f>
        <v>0</v>
      </c>
      <c r="I77" s="180">
        <f t="array" aca="1" ref="I77" ca="1">INDIRECT("'"&amp;$A77&amp;"'!t"&amp;$B77+59)</f>
        <v>0</v>
      </c>
    </row>
    <row r="78" spans="1:9" x14ac:dyDescent="0.3">
      <c r="A78" s="180">
        <f t="shared" si="2"/>
        <v>2</v>
      </c>
      <c r="B78" s="180">
        <f>COUNTIF(A$1:A78,A78)</f>
        <v>38</v>
      </c>
      <c r="C78" s="180">
        <f t="array" aca="1" ref="C78" ca="1">INDIRECT("'"&amp;A78&amp;"'!F"&amp;B78+59)</f>
        <v>0</v>
      </c>
      <c r="D78" s="180">
        <f t="array" aca="1" ref="D78" ca="1">INDIRECT("'"&amp;$A78&amp;"'!O"&amp;$B78+59)</f>
        <v>0</v>
      </c>
      <c r="E78" s="180">
        <f t="array" aca="1" ref="E78" ca="1">INDIRECT("'"&amp;$A78&amp;"'!P"&amp;$B78+59)</f>
        <v>0</v>
      </c>
      <c r="F78" s="180">
        <f t="array" aca="1" ref="F78" ca="1">INDIRECT("'"&amp;$A78&amp;"'!Q"&amp;$B78+59)</f>
        <v>0</v>
      </c>
      <c r="G78" s="180">
        <f t="array" aca="1" ref="G78" ca="1">INDIRECT("'"&amp;$A78&amp;"'!R"&amp;$B78+59)</f>
        <v>0</v>
      </c>
      <c r="H78" s="180">
        <f t="array" aca="1" ref="H78" ca="1">INDIRECT("'"&amp;$A78&amp;"'!S"&amp;$B78+59)</f>
        <v>0</v>
      </c>
      <c r="I78" s="180">
        <f t="array" aca="1" ref="I78" ca="1">INDIRECT("'"&amp;$A78&amp;"'!t"&amp;$B78+59)</f>
        <v>0</v>
      </c>
    </row>
    <row r="79" spans="1:9" x14ac:dyDescent="0.3">
      <c r="A79" s="180">
        <f t="shared" si="2"/>
        <v>2</v>
      </c>
      <c r="B79" s="180">
        <f>COUNTIF(A$1:A79,A79)</f>
        <v>39</v>
      </c>
      <c r="C79" s="180">
        <f t="array" aca="1" ref="C79" ca="1">INDIRECT("'"&amp;A79&amp;"'!F"&amp;B79+59)</f>
        <v>0</v>
      </c>
      <c r="D79" s="180">
        <f t="array" aca="1" ref="D79" ca="1">INDIRECT("'"&amp;$A79&amp;"'!O"&amp;$B79+59)</f>
        <v>0</v>
      </c>
      <c r="E79" s="180">
        <f t="array" aca="1" ref="E79" ca="1">INDIRECT("'"&amp;$A79&amp;"'!P"&amp;$B79+59)</f>
        <v>0</v>
      </c>
      <c r="F79" s="180">
        <f t="array" aca="1" ref="F79" ca="1">INDIRECT("'"&amp;$A79&amp;"'!Q"&amp;$B79+59)</f>
        <v>0</v>
      </c>
      <c r="G79" s="180">
        <f t="array" aca="1" ref="G79" ca="1">INDIRECT("'"&amp;$A79&amp;"'!R"&amp;$B79+59)</f>
        <v>0</v>
      </c>
      <c r="H79" s="180">
        <f t="array" aca="1" ref="H79" ca="1">INDIRECT("'"&amp;$A79&amp;"'!S"&amp;$B79+59)</f>
        <v>0</v>
      </c>
      <c r="I79" s="180">
        <f t="array" aca="1" ref="I79" ca="1">INDIRECT("'"&amp;$A79&amp;"'!t"&amp;$B79+59)</f>
        <v>0</v>
      </c>
    </row>
    <row r="80" spans="1:9" x14ac:dyDescent="0.3">
      <c r="A80" s="180">
        <f t="shared" si="2"/>
        <v>2</v>
      </c>
      <c r="B80" s="180">
        <f>COUNTIF(A$1:A80,A80)</f>
        <v>40</v>
      </c>
      <c r="C80" s="180">
        <f t="array" aca="1" ref="C80" ca="1">INDIRECT("'"&amp;A80&amp;"'!F"&amp;B80+59)</f>
        <v>0</v>
      </c>
      <c r="D80" s="180">
        <f t="array" aca="1" ref="D80" ca="1">INDIRECT("'"&amp;$A80&amp;"'!O"&amp;$B80+59)</f>
        <v>0</v>
      </c>
      <c r="E80" s="180">
        <f t="array" aca="1" ref="E80" ca="1">INDIRECT("'"&amp;$A80&amp;"'!P"&amp;$B80+59)</f>
        <v>0</v>
      </c>
      <c r="F80" s="180">
        <f t="array" aca="1" ref="F80" ca="1">INDIRECT("'"&amp;$A80&amp;"'!Q"&amp;$B80+59)</f>
        <v>0</v>
      </c>
      <c r="G80" s="180">
        <f t="array" aca="1" ref="G80" ca="1">INDIRECT("'"&amp;$A80&amp;"'!R"&amp;$B80+59)</f>
        <v>0</v>
      </c>
      <c r="H80" s="180">
        <f t="array" aca="1" ref="H80" ca="1">INDIRECT("'"&amp;$A80&amp;"'!S"&amp;$B80+59)</f>
        <v>0</v>
      </c>
      <c r="I80" s="180">
        <f t="array" aca="1" ref="I80" ca="1">INDIRECT("'"&amp;$A80&amp;"'!t"&amp;$B80+59)</f>
        <v>0</v>
      </c>
    </row>
    <row r="81" spans="1:9" x14ac:dyDescent="0.3">
      <c r="A81" s="180">
        <f t="shared" si="2"/>
        <v>2</v>
      </c>
      <c r="B81" s="180">
        <f>COUNTIF(A$1:A81,A81)</f>
        <v>41</v>
      </c>
      <c r="C81" s="180">
        <f t="array" aca="1" ref="C81" ca="1">INDIRECT("'"&amp;A81&amp;"'!F"&amp;B81+59)</f>
        <v>0</v>
      </c>
      <c r="D81" s="180">
        <f t="array" aca="1" ref="D81" ca="1">INDIRECT("'"&amp;$A81&amp;"'!O"&amp;$B81+59)</f>
        <v>0</v>
      </c>
      <c r="E81" s="180">
        <f t="array" aca="1" ref="E81" ca="1">INDIRECT("'"&amp;$A81&amp;"'!P"&amp;$B81+59)</f>
        <v>0</v>
      </c>
      <c r="F81" s="180">
        <f t="array" aca="1" ref="F81" ca="1">INDIRECT("'"&amp;$A81&amp;"'!Q"&amp;$B81+59)</f>
        <v>0</v>
      </c>
      <c r="G81" s="180">
        <f t="array" aca="1" ref="G81" ca="1">INDIRECT("'"&amp;$A81&amp;"'!R"&amp;$B81+59)</f>
        <v>0</v>
      </c>
      <c r="H81" s="180">
        <f t="array" aca="1" ref="H81" ca="1">INDIRECT("'"&amp;$A81&amp;"'!S"&amp;$B81+59)</f>
        <v>0</v>
      </c>
      <c r="I81" s="180">
        <f t="array" aca="1" ref="I81" ca="1">INDIRECT("'"&amp;$A81&amp;"'!t"&amp;$B81+59)</f>
        <v>0</v>
      </c>
    </row>
    <row r="82" spans="1:9" x14ac:dyDescent="0.3">
      <c r="A82" s="180">
        <f t="shared" si="2"/>
        <v>3</v>
      </c>
      <c r="B82" s="180">
        <f>COUNTIF(A$1:A82,A82)</f>
        <v>1</v>
      </c>
      <c r="C82" s="180">
        <f t="array" aca="1" ref="C82" ca="1">INDIRECT("'"&amp;A82&amp;"'!F"&amp;B82+59)</f>
        <v>0</v>
      </c>
      <c r="D82" s="180">
        <f t="array" aca="1" ref="D82" ca="1">INDIRECT("'"&amp;$A82&amp;"'!O"&amp;$B82+59)</f>
        <v>0</v>
      </c>
      <c r="E82" s="180">
        <f t="array" aca="1" ref="E82" ca="1">INDIRECT("'"&amp;$A82&amp;"'!P"&amp;$B82+59)</f>
        <v>0</v>
      </c>
      <c r="F82" s="180">
        <f t="array" aca="1" ref="F82" ca="1">INDIRECT("'"&amp;$A82&amp;"'!Q"&amp;$B82+59)</f>
        <v>0</v>
      </c>
      <c r="G82" s="180">
        <f t="array" aca="1" ref="G82" ca="1">INDIRECT("'"&amp;$A82&amp;"'!R"&amp;$B82+59)</f>
        <v>0</v>
      </c>
      <c r="H82" s="180">
        <f t="array" aca="1" ref="H82" ca="1">INDIRECT("'"&amp;$A82&amp;"'!S"&amp;$B82+59)</f>
        <v>0</v>
      </c>
      <c r="I82" s="180">
        <f t="array" aca="1" ref="I82" ca="1">INDIRECT("'"&amp;$A82&amp;"'!t"&amp;$B82+59)</f>
        <v>0</v>
      </c>
    </row>
    <row r="83" spans="1:9" x14ac:dyDescent="0.3">
      <c r="A83" s="180">
        <f t="shared" si="2"/>
        <v>3</v>
      </c>
      <c r="B83" s="180">
        <f>COUNTIF(A$1:A83,A83)</f>
        <v>2</v>
      </c>
      <c r="C83" s="180">
        <f t="array" aca="1" ref="C83" ca="1">INDIRECT("'"&amp;A83&amp;"'!F"&amp;B83+59)</f>
        <v>0</v>
      </c>
      <c r="D83" s="180">
        <f t="array" aca="1" ref="D83" ca="1">INDIRECT("'"&amp;$A83&amp;"'!O"&amp;$B83+59)</f>
        <v>0</v>
      </c>
      <c r="E83" s="180">
        <f t="array" aca="1" ref="E83" ca="1">INDIRECT("'"&amp;$A83&amp;"'!P"&amp;$B83+59)</f>
        <v>0</v>
      </c>
      <c r="F83" s="180">
        <f t="array" aca="1" ref="F83" ca="1">INDIRECT("'"&amp;$A83&amp;"'!Q"&amp;$B83+59)</f>
        <v>0</v>
      </c>
      <c r="G83" s="180">
        <f t="array" aca="1" ref="G83" ca="1">INDIRECT("'"&amp;$A83&amp;"'!R"&amp;$B83+59)</f>
        <v>0</v>
      </c>
      <c r="H83" s="180">
        <f t="array" aca="1" ref="H83" ca="1">INDIRECT("'"&amp;$A83&amp;"'!S"&amp;$B83+59)</f>
        <v>0</v>
      </c>
      <c r="I83" s="180">
        <f t="array" aca="1" ref="I83" ca="1">INDIRECT("'"&amp;$A83&amp;"'!t"&amp;$B83+59)</f>
        <v>0</v>
      </c>
    </row>
    <row r="84" spans="1:9" x14ac:dyDescent="0.3">
      <c r="A84" s="180">
        <f t="shared" si="2"/>
        <v>3</v>
      </c>
      <c r="B84" s="180">
        <f>COUNTIF(A$1:A84,A84)</f>
        <v>3</v>
      </c>
      <c r="C84" s="180">
        <f t="array" aca="1" ref="C84" ca="1">INDIRECT("'"&amp;A84&amp;"'!F"&amp;B84+59)</f>
        <v>0</v>
      </c>
      <c r="D84" s="180">
        <f t="array" aca="1" ref="D84" ca="1">INDIRECT("'"&amp;$A84&amp;"'!O"&amp;$B84+59)</f>
        <v>0</v>
      </c>
      <c r="E84" s="180">
        <f t="array" aca="1" ref="E84" ca="1">INDIRECT("'"&amp;$A84&amp;"'!P"&amp;$B84+59)</f>
        <v>0</v>
      </c>
      <c r="F84" s="180">
        <f t="array" aca="1" ref="F84" ca="1">INDIRECT("'"&amp;$A84&amp;"'!Q"&amp;$B84+59)</f>
        <v>0</v>
      </c>
      <c r="G84" s="180">
        <f t="array" aca="1" ref="G84" ca="1">INDIRECT("'"&amp;$A84&amp;"'!R"&amp;$B84+59)</f>
        <v>0</v>
      </c>
      <c r="H84" s="180">
        <f t="array" aca="1" ref="H84" ca="1">INDIRECT("'"&amp;$A84&amp;"'!S"&amp;$B84+59)</f>
        <v>0</v>
      </c>
      <c r="I84" s="180">
        <f t="array" aca="1" ref="I84" ca="1">INDIRECT("'"&amp;$A84&amp;"'!t"&amp;$B84+59)</f>
        <v>0</v>
      </c>
    </row>
    <row r="85" spans="1:9" x14ac:dyDescent="0.3">
      <c r="A85" s="180">
        <f t="shared" si="2"/>
        <v>3</v>
      </c>
      <c r="B85" s="180">
        <f>COUNTIF(A$1:A85,A85)</f>
        <v>4</v>
      </c>
      <c r="C85" s="180">
        <f t="array" aca="1" ref="C85" ca="1">INDIRECT("'"&amp;A85&amp;"'!F"&amp;B85+59)</f>
        <v>0</v>
      </c>
      <c r="D85" s="180">
        <f t="array" aca="1" ref="D85" ca="1">INDIRECT("'"&amp;$A85&amp;"'!O"&amp;$B85+59)</f>
        <v>0</v>
      </c>
      <c r="E85" s="180">
        <f t="array" aca="1" ref="E85" ca="1">INDIRECT("'"&amp;$A85&amp;"'!P"&amp;$B85+59)</f>
        <v>0</v>
      </c>
      <c r="F85" s="180">
        <f t="array" aca="1" ref="F85" ca="1">INDIRECT("'"&amp;$A85&amp;"'!Q"&amp;$B85+59)</f>
        <v>0</v>
      </c>
      <c r="G85" s="180">
        <f t="array" aca="1" ref="G85" ca="1">INDIRECT("'"&amp;$A85&amp;"'!R"&amp;$B85+59)</f>
        <v>0</v>
      </c>
      <c r="H85" s="180">
        <f t="array" aca="1" ref="H85" ca="1">INDIRECT("'"&amp;$A85&amp;"'!S"&amp;$B85+59)</f>
        <v>0</v>
      </c>
      <c r="I85" s="180">
        <f t="array" aca="1" ref="I85" ca="1">INDIRECT("'"&amp;$A85&amp;"'!t"&amp;$B85+59)</f>
        <v>0</v>
      </c>
    </row>
    <row r="86" spans="1:9" x14ac:dyDescent="0.3">
      <c r="A86" s="180">
        <f t="shared" si="2"/>
        <v>3</v>
      </c>
      <c r="B86" s="180">
        <f>COUNTIF(A$1:A86,A86)</f>
        <v>5</v>
      </c>
      <c r="C86" s="180">
        <f t="array" aca="1" ref="C86" ca="1">INDIRECT("'"&amp;A86&amp;"'!F"&amp;B86+59)</f>
        <v>0</v>
      </c>
      <c r="D86" s="180">
        <f t="array" aca="1" ref="D86" ca="1">INDIRECT("'"&amp;$A86&amp;"'!O"&amp;$B86+59)</f>
        <v>0</v>
      </c>
      <c r="E86" s="180">
        <f t="array" aca="1" ref="E86" ca="1">INDIRECT("'"&amp;$A86&amp;"'!P"&amp;$B86+59)</f>
        <v>0</v>
      </c>
      <c r="F86" s="180">
        <f t="array" aca="1" ref="F86" ca="1">INDIRECT("'"&amp;$A86&amp;"'!Q"&amp;$B86+59)</f>
        <v>0</v>
      </c>
      <c r="G86" s="180">
        <f t="array" aca="1" ref="G86" ca="1">INDIRECT("'"&amp;$A86&amp;"'!R"&amp;$B86+59)</f>
        <v>0</v>
      </c>
      <c r="H86" s="180">
        <f t="array" aca="1" ref="H86" ca="1">INDIRECT("'"&amp;$A86&amp;"'!S"&amp;$B86+59)</f>
        <v>0</v>
      </c>
      <c r="I86" s="180">
        <f t="array" aca="1" ref="I86" ca="1">INDIRECT("'"&amp;$A86&amp;"'!t"&amp;$B86+59)</f>
        <v>0</v>
      </c>
    </row>
    <row r="87" spans="1:9" x14ac:dyDescent="0.3">
      <c r="A87" s="180">
        <f t="shared" si="2"/>
        <v>3</v>
      </c>
      <c r="B87" s="180">
        <f>COUNTIF(A$1:A87,A87)</f>
        <v>6</v>
      </c>
      <c r="C87" s="180">
        <f t="array" aca="1" ref="C87" ca="1">INDIRECT("'"&amp;A87&amp;"'!F"&amp;B87+59)</f>
        <v>0</v>
      </c>
      <c r="D87" s="180">
        <f t="array" aca="1" ref="D87" ca="1">INDIRECT("'"&amp;$A87&amp;"'!O"&amp;$B87+59)</f>
        <v>0</v>
      </c>
      <c r="E87" s="180">
        <f t="array" aca="1" ref="E87" ca="1">INDIRECT("'"&amp;$A87&amp;"'!P"&amp;$B87+59)</f>
        <v>0</v>
      </c>
      <c r="F87" s="180">
        <f t="array" aca="1" ref="F87" ca="1">INDIRECT("'"&amp;$A87&amp;"'!Q"&amp;$B87+59)</f>
        <v>0</v>
      </c>
      <c r="G87" s="180">
        <f t="array" aca="1" ref="G87" ca="1">INDIRECT("'"&amp;$A87&amp;"'!R"&amp;$B87+59)</f>
        <v>0</v>
      </c>
      <c r="H87" s="180">
        <f t="array" aca="1" ref="H87" ca="1">INDIRECT("'"&amp;$A87&amp;"'!S"&amp;$B87+59)</f>
        <v>0</v>
      </c>
      <c r="I87" s="180">
        <f t="array" aca="1" ref="I87" ca="1">INDIRECT("'"&amp;$A87&amp;"'!t"&amp;$B87+59)</f>
        <v>0</v>
      </c>
    </row>
    <row r="88" spans="1:9" x14ac:dyDescent="0.3">
      <c r="A88" s="180">
        <f t="shared" si="2"/>
        <v>3</v>
      </c>
      <c r="B88" s="180">
        <f>COUNTIF(A$1:A88,A88)</f>
        <v>7</v>
      </c>
      <c r="C88" s="180">
        <f t="array" aca="1" ref="C88" ca="1">INDIRECT("'"&amp;A88&amp;"'!F"&amp;B88+59)</f>
        <v>0</v>
      </c>
      <c r="D88" s="180">
        <f t="array" aca="1" ref="D88" ca="1">INDIRECT("'"&amp;$A88&amp;"'!O"&amp;$B88+59)</f>
        <v>0</v>
      </c>
      <c r="E88" s="180">
        <f t="array" aca="1" ref="E88" ca="1">INDIRECT("'"&amp;$A88&amp;"'!P"&amp;$B88+59)</f>
        <v>0</v>
      </c>
      <c r="F88" s="180">
        <f t="array" aca="1" ref="F88" ca="1">INDIRECT("'"&amp;$A88&amp;"'!Q"&amp;$B88+59)</f>
        <v>0</v>
      </c>
      <c r="G88" s="180">
        <f t="array" aca="1" ref="G88" ca="1">INDIRECT("'"&amp;$A88&amp;"'!R"&amp;$B88+59)</f>
        <v>0</v>
      </c>
      <c r="H88" s="180">
        <f t="array" aca="1" ref="H88" ca="1">INDIRECT("'"&amp;$A88&amp;"'!S"&amp;$B88+59)</f>
        <v>0</v>
      </c>
      <c r="I88" s="180">
        <f t="array" aca="1" ref="I88" ca="1">INDIRECT("'"&amp;$A88&amp;"'!t"&amp;$B88+59)</f>
        <v>0</v>
      </c>
    </row>
    <row r="89" spans="1:9" x14ac:dyDescent="0.3">
      <c r="A89" s="180">
        <f t="shared" si="2"/>
        <v>3</v>
      </c>
      <c r="B89" s="180">
        <f>COUNTIF(A$1:A89,A89)</f>
        <v>8</v>
      </c>
      <c r="C89" s="180">
        <f t="array" aca="1" ref="C89" ca="1">INDIRECT("'"&amp;A89&amp;"'!F"&amp;B89+59)</f>
        <v>0</v>
      </c>
      <c r="D89" s="180">
        <f t="array" aca="1" ref="D89" ca="1">INDIRECT("'"&amp;$A89&amp;"'!O"&amp;$B89+59)</f>
        <v>0</v>
      </c>
      <c r="E89" s="180">
        <f t="array" aca="1" ref="E89" ca="1">INDIRECT("'"&amp;$A89&amp;"'!P"&amp;$B89+59)</f>
        <v>0</v>
      </c>
      <c r="F89" s="180">
        <f t="array" aca="1" ref="F89" ca="1">INDIRECT("'"&amp;$A89&amp;"'!Q"&amp;$B89+59)</f>
        <v>0</v>
      </c>
      <c r="G89" s="180">
        <f t="array" aca="1" ref="G89" ca="1">INDIRECT("'"&amp;$A89&amp;"'!R"&amp;$B89+59)</f>
        <v>0</v>
      </c>
      <c r="H89" s="180">
        <f t="array" aca="1" ref="H89" ca="1">INDIRECT("'"&amp;$A89&amp;"'!S"&amp;$B89+59)</f>
        <v>0</v>
      </c>
      <c r="I89" s="180">
        <f t="array" aca="1" ref="I89" ca="1">INDIRECT("'"&amp;$A89&amp;"'!t"&amp;$B89+59)</f>
        <v>0</v>
      </c>
    </row>
    <row r="90" spans="1:9" x14ac:dyDescent="0.3">
      <c r="A90" s="180">
        <f t="shared" si="2"/>
        <v>3</v>
      </c>
      <c r="B90" s="180">
        <f>COUNTIF(A$1:A90,A90)</f>
        <v>9</v>
      </c>
      <c r="C90" s="180">
        <f t="array" aca="1" ref="C90" ca="1">INDIRECT("'"&amp;A90&amp;"'!F"&amp;B90+59)</f>
        <v>0</v>
      </c>
      <c r="D90" s="180">
        <f t="array" aca="1" ref="D90" ca="1">INDIRECT("'"&amp;$A90&amp;"'!O"&amp;$B90+59)</f>
        <v>0</v>
      </c>
      <c r="E90" s="180">
        <f t="array" aca="1" ref="E90" ca="1">INDIRECT("'"&amp;$A90&amp;"'!P"&amp;$B90+59)</f>
        <v>0</v>
      </c>
      <c r="F90" s="180">
        <f t="array" aca="1" ref="F90" ca="1">INDIRECT("'"&amp;$A90&amp;"'!Q"&amp;$B90+59)</f>
        <v>0</v>
      </c>
      <c r="G90" s="180">
        <f t="array" aca="1" ref="G90" ca="1">INDIRECT("'"&amp;$A90&amp;"'!R"&amp;$B90+59)</f>
        <v>0</v>
      </c>
      <c r="H90" s="180">
        <f t="array" aca="1" ref="H90" ca="1">INDIRECT("'"&amp;$A90&amp;"'!S"&amp;$B90+59)</f>
        <v>0</v>
      </c>
      <c r="I90" s="180">
        <f t="array" aca="1" ref="I90" ca="1">INDIRECT("'"&amp;$A90&amp;"'!t"&amp;$B90+59)</f>
        <v>0</v>
      </c>
    </row>
    <row r="91" spans="1:9" x14ac:dyDescent="0.3">
      <c r="A91" s="180">
        <f t="shared" si="2"/>
        <v>3</v>
      </c>
      <c r="B91" s="180">
        <f>COUNTIF(A$1:A91,A91)</f>
        <v>10</v>
      </c>
      <c r="C91" s="180">
        <f t="array" aca="1" ref="C91" ca="1">INDIRECT("'"&amp;A91&amp;"'!F"&amp;B91+59)</f>
        <v>0</v>
      </c>
      <c r="D91" s="180">
        <f t="array" aca="1" ref="D91" ca="1">INDIRECT("'"&amp;$A91&amp;"'!O"&amp;$B91+59)</f>
        <v>0</v>
      </c>
      <c r="E91" s="180">
        <f t="array" aca="1" ref="E91" ca="1">INDIRECT("'"&amp;$A91&amp;"'!P"&amp;$B91+59)</f>
        <v>0</v>
      </c>
      <c r="F91" s="180">
        <f t="array" aca="1" ref="F91" ca="1">INDIRECT("'"&amp;$A91&amp;"'!Q"&amp;$B91+59)</f>
        <v>0</v>
      </c>
      <c r="G91" s="180">
        <f t="array" aca="1" ref="G91" ca="1">INDIRECT("'"&amp;$A91&amp;"'!R"&amp;$B91+59)</f>
        <v>0</v>
      </c>
      <c r="H91" s="180">
        <f t="array" aca="1" ref="H91" ca="1">INDIRECT("'"&amp;$A91&amp;"'!S"&amp;$B91+59)</f>
        <v>0</v>
      </c>
      <c r="I91" s="180">
        <f t="array" aca="1" ref="I91" ca="1">INDIRECT("'"&amp;$A91&amp;"'!t"&amp;$B91+59)</f>
        <v>0</v>
      </c>
    </row>
    <row r="92" spans="1:9" x14ac:dyDescent="0.3">
      <c r="A92" s="180">
        <f t="shared" si="2"/>
        <v>3</v>
      </c>
      <c r="B92" s="180">
        <f>COUNTIF(A$1:A92,A92)</f>
        <v>11</v>
      </c>
      <c r="C92" s="180">
        <f t="array" aca="1" ref="C92" ca="1">INDIRECT("'"&amp;A92&amp;"'!F"&amp;B92+59)</f>
        <v>0</v>
      </c>
      <c r="D92" s="180">
        <f t="array" aca="1" ref="D92" ca="1">INDIRECT("'"&amp;$A92&amp;"'!O"&amp;$B92+59)</f>
        <v>0</v>
      </c>
      <c r="E92" s="180">
        <f t="array" aca="1" ref="E92" ca="1">INDIRECT("'"&amp;$A92&amp;"'!P"&amp;$B92+59)</f>
        <v>0</v>
      </c>
      <c r="F92" s="180">
        <f t="array" aca="1" ref="F92" ca="1">INDIRECT("'"&amp;$A92&amp;"'!Q"&amp;$B92+59)</f>
        <v>0</v>
      </c>
      <c r="G92" s="180">
        <f t="array" aca="1" ref="G92" ca="1">INDIRECT("'"&amp;$A92&amp;"'!R"&amp;$B92+59)</f>
        <v>0</v>
      </c>
      <c r="H92" s="180">
        <f t="array" aca="1" ref="H92" ca="1">INDIRECT("'"&amp;$A92&amp;"'!S"&amp;$B92+59)</f>
        <v>0</v>
      </c>
      <c r="I92" s="180">
        <f t="array" aca="1" ref="I92" ca="1">INDIRECT("'"&amp;$A92&amp;"'!t"&amp;$B92+59)</f>
        <v>0</v>
      </c>
    </row>
    <row r="93" spans="1:9" x14ac:dyDescent="0.3">
      <c r="A93" s="180">
        <f t="shared" si="2"/>
        <v>3</v>
      </c>
      <c r="B93" s="180">
        <f>COUNTIF(A$1:A93,A93)</f>
        <v>12</v>
      </c>
      <c r="C93" s="180">
        <f t="array" aca="1" ref="C93" ca="1">INDIRECT("'"&amp;A93&amp;"'!F"&amp;B93+59)</f>
        <v>0</v>
      </c>
      <c r="D93" s="180">
        <f t="array" aca="1" ref="D93" ca="1">INDIRECT("'"&amp;$A93&amp;"'!O"&amp;$B93+59)</f>
        <v>0</v>
      </c>
      <c r="E93" s="180">
        <f t="array" aca="1" ref="E93" ca="1">INDIRECT("'"&amp;$A93&amp;"'!P"&amp;$B93+59)</f>
        <v>0</v>
      </c>
      <c r="F93" s="180">
        <f t="array" aca="1" ref="F93" ca="1">INDIRECT("'"&amp;$A93&amp;"'!Q"&amp;$B93+59)</f>
        <v>0</v>
      </c>
      <c r="G93" s="180">
        <f t="array" aca="1" ref="G93" ca="1">INDIRECT("'"&amp;$A93&amp;"'!R"&amp;$B93+59)</f>
        <v>0</v>
      </c>
      <c r="H93" s="180">
        <f t="array" aca="1" ref="H93" ca="1">INDIRECT("'"&amp;$A93&amp;"'!S"&amp;$B93+59)</f>
        <v>0</v>
      </c>
      <c r="I93" s="180">
        <f t="array" aca="1" ref="I93" ca="1">INDIRECT("'"&amp;$A93&amp;"'!t"&amp;$B93+59)</f>
        <v>0</v>
      </c>
    </row>
    <row r="94" spans="1:9" x14ac:dyDescent="0.3">
      <c r="A94" s="180">
        <f t="shared" si="2"/>
        <v>3</v>
      </c>
      <c r="B94" s="180">
        <f>COUNTIF(A$1:A94,A94)</f>
        <v>13</v>
      </c>
      <c r="C94" s="180">
        <f t="array" aca="1" ref="C94" ca="1">INDIRECT("'"&amp;A94&amp;"'!F"&amp;B94+59)</f>
        <v>0</v>
      </c>
      <c r="D94" s="180">
        <f t="array" aca="1" ref="D94" ca="1">INDIRECT("'"&amp;$A94&amp;"'!O"&amp;$B94+59)</f>
        <v>0</v>
      </c>
      <c r="E94" s="180">
        <f t="array" aca="1" ref="E94" ca="1">INDIRECT("'"&amp;$A94&amp;"'!P"&amp;$B94+59)</f>
        <v>0</v>
      </c>
      <c r="F94" s="180">
        <f t="array" aca="1" ref="F94" ca="1">INDIRECT("'"&amp;$A94&amp;"'!Q"&amp;$B94+59)</f>
        <v>0</v>
      </c>
      <c r="G94" s="180">
        <f t="array" aca="1" ref="G94" ca="1">INDIRECT("'"&amp;$A94&amp;"'!R"&amp;$B94+59)</f>
        <v>0</v>
      </c>
      <c r="H94" s="180">
        <f t="array" aca="1" ref="H94" ca="1">INDIRECT("'"&amp;$A94&amp;"'!S"&amp;$B94+59)</f>
        <v>0</v>
      </c>
      <c r="I94" s="180">
        <f t="array" aca="1" ref="I94" ca="1">INDIRECT("'"&amp;$A94&amp;"'!t"&amp;$B94+59)</f>
        <v>0</v>
      </c>
    </row>
    <row r="95" spans="1:9" x14ac:dyDescent="0.3">
      <c r="A95" s="180">
        <f t="shared" si="2"/>
        <v>3</v>
      </c>
      <c r="B95" s="180">
        <f>COUNTIF(A$1:A95,A95)</f>
        <v>14</v>
      </c>
      <c r="C95" s="180">
        <f t="array" aca="1" ref="C95" ca="1">INDIRECT("'"&amp;A95&amp;"'!F"&amp;B95+59)</f>
        <v>0</v>
      </c>
      <c r="D95" s="180">
        <f t="array" aca="1" ref="D95" ca="1">INDIRECT("'"&amp;$A95&amp;"'!O"&amp;$B95+59)</f>
        <v>0</v>
      </c>
      <c r="E95" s="180">
        <f t="array" aca="1" ref="E95" ca="1">INDIRECT("'"&amp;$A95&amp;"'!P"&amp;$B95+59)</f>
        <v>0</v>
      </c>
      <c r="F95" s="180">
        <f t="array" aca="1" ref="F95" ca="1">INDIRECT("'"&amp;$A95&amp;"'!Q"&amp;$B95+59)</f>
        <v>0</v>
      </c>
      <c r="G95" s="180">
        <f t="array" aca="1" ref="G95" ca="1">INDIRECT("'"&amp;$A95&amp;"'!R"&amp;$B95+59)</f>
        <v>0</v>
      </c>
      <c r="H95" s="180">
        <f t="array" aca="1" ref="H95" ca="1">INDIRECT("'"&amp;$A95&amp;"'!S"&amp;$B95+59)</f>
        <v>0</v>
      </c>
      <c r="I95" s="180">
        <f t="array" aca="1" ref="I95" ca="1">INDIRECT("'"&amp;$A95&amp;"'!t"&amp;$B95+59)</f>
        <v>0</v>
      </c>
    </row>
    <row r="96" spans="1:9" x14ac:dyDescent="0.3">
      <c r="A96" s="180">
        <f t="shared" si="2"/>
        <v>3</v>
      </c>
      <c r="B96" s="180">
        <f>COUNTIF(A$1:A96,A96)</f>
        <v>15</v>
      </c>
      <c r="C96" s="180">
        <f t="array" aca="1" ref="C96" ca="1">INDIRECT("'"&amp;A96&amp;"'!F"&amp;B96+59)</f>
        <v>0</v>
      </c>
      <c r="D96" s="180">
        <f t="array" aca="1" ref="D96" ca="1">INDIRECT("'"&amp;$A96&amp;"'!O"&amp;$B96+59)</f>
        <v>0</v>
      </c>
      <c r="E96" s="180">
        <f t="array" aca="1" ref="E96" ca="1">INDIRECT("'"&amp;$A96&amp;"'!P"&amp;$B96+59)</f>
        <v>0</v>
      </c>
      <c r="F96" s="180">
        <f t="array" aca="1" ref="F96" ca="1">INDIRECT("'"&amp;$A96&amp;"'!Q"&amp;$B96+59)</f>
        <v>0</v>
      </c>
      <c r="G96" s="180">
        <f t="array" aca="1" ref="G96" ca="1">INDIRECT("'"&amp;$A96&amp;"'!R"&amp;$B96+59)</f>
        <v>0</v>
      </c>
      <c r="H96" s="180">
        <f t="array" aca="1" ref="H96" ca="1">INDIRECT("'"&amp;$A96&amp;"'!S"&amp;$B96+59)</f>
        <v>0</v>
      </c>
      <c r="I96" s="180">
        <f t="array" aca="1" ref="I96" ca="1">INDIRECT("'"&amp;$A96&amp;"'!t"&amp;$B96+59)</f>
        <v>0</v>
      </c>
    </row>
    <row r="97" spans="1:9" x14ac:dyDescent="0.3">
      <c r="A97" s="180">
        <f t="shared" si="2"/>
        <v>3</v>
      </c>
      <c r="B97" s="180">
        <f>COUNTIF(A$1:A97,A97)</f>
        <v>16</v>
      </c>
      <c r="C97" s="180">
        <f t="array" aca="1" ref="C97" ca="1">INDIRECT("'"&amp;A97&amp;"'!F"&amp;B97+59)</f>
        <v>0</v>
      </c>
      <c r="D97" s="180">
        <f t="array" aca="1" ref="D97" ca="1">INDIRECT("'"&amp;$A97&amp;"'!O"&amp;$B97+59)</f>
        <v>0</v>
      </c>
      <c r="E97" s="180">
        <f t="array" aca="1" ref="E97" ca="1">INDIRECT("'"&amp;$A97&amp;"'!P"&amp;$B97+59)</f>
        <v>0</v>
      </c>
      <c r="F97" s="180">
        <f t="array" aca="1" ref="F97" ca="1">INDIRECT("'"&amp;$A97&amp;"'!Q"&amp;$B97+59)</f>
        <v>0</v>
      </c>
      <c r="G97" s="180">
        <f t="array" aca="1" ref="G97" ca="1">INDIRECT("'"&amp;$A97&amp;"'!R"&amp;$B97+59)</f>
        <v>0</v>
      </c>
      <c r="H97" s="180">
        <f t="array" aca="1" ref="H97" ca="1">INDIRECT("'"&amp;$A97&amp;"'!S"&amp;$B97+59)</f>
        <v>0</v>
      </c>
      <c r="I97" s="180">
        <f t="array" aca="1" ref="I97" ca="1">INDIRECT("'"&amp;$A97&amp;"'!t"&amp;$B97+59)</f>
        <v>0</v>
      </c>
    </row>
    <row r="98" spans="1:9" x14ac:dyDescent="0.3">
      <c r="A98" s="180">
        <f t="shared" si="2"/>
        <v>3</v>
      </c>
      <c r="B98" s="180">
        <f>COUNTIF(A$1:A98,A98)</f>
        <v>17</v>
      </c>
      <c r="C98" s="180">
        <f t="array" aca="1" ref="C98" ca="1">INDIRECT("'"&amp;A98&amp;"'!F"&amp;B98+59)</f>
        <v>0</v>
      </c>
      <c r="D98" s="180">
        <f t="array" aca="1" ref="D98" ca="1">INDIRECT("'"&amp;$A98&amp;"'!O"&amp;$B98+59)</f>
        <v>0</v>
      </c>
      <c r="E98" s="180">
        <f t="array" aca="1" ref="E98" ca="1">INDIRECT("'"&amp;$A98&amp;"'!P"&amp;$B98+59)</f>
        <v>0</v>
      </c>
      <c r="F98" s="180">
        <f t="array" aca="1" ref="F98" ca="1">INDIRECT("'"&amp;$A98&amp;"'!Q"&amp;$B98+59)</f>
        <v>0</v>
      </c>
      <c r="G98" s="180">
        <f t="array" aca="1" ref="G98" ca="1">INDIRECT("'"&amp;$A98&amp;"'!R"&amp;$B98+59)</f>
        <v>0</v>
      </c>
      <c r="H98" s="180">
        <f t="array" aca="1" ref="H98" ca="1">INDIRECT("'"&amp;$A98&amp;"'!S"&amp;$B98+59)</f>
        <v>0</v>
      </c>
      <c r="I98" s="180">
        <f t="array" aca="1" ref="I98" ca="1">INDIRECT("'"&amp;$A98&amp;"'!t"&amp;$B98+59)</f>
        <v>0</v>
      </c>
    </row>
    <row r="99" spans="1:9" x14ac:dyDescent="0.3">
      <c r="A99" s="180">
        <f t="shared" si="2"/>
        <v>3</v>
      </c>
      <c r="B99" s="180">
        <f>COUNTIF(A$1:A99,A99)</f>
        <v>18</v>
      </c>
      <c r="C99" s="180">
        <f t="array" aca="1" ref="C99" ca="1">INDIRECT("'"&amp;A99&amp;"'!F"&amp;B99+59)</f>
        <v>0</v>
      </c>
      <c r="D99" s="180">
        <f t="array" aca="1" ref="D99" ca="1">INDIRECT("'"&amp;$A99&amp;"'!O"&amp;$B99+59)</f>
        <v>0</v>
      </c>
      <c r="E99" s="180">
        <f t="array" aca="1" ref="E99" ca="1">INDIRECT("'"&amp;$A99&amp;"'!P"&amp;$B99+59)</f>
        <v>0</v>
      </c>
      <c r="F99" s="180">
        <f t="array" aca="1" ref="F99" ca="1">INDIRECT("'"&amp;$A99&amp;"'!Q"&amp;$B99+59)</f>
        <v>0</v>
      </c>
      <c r="G99" s="180">
        <f t="array" aca="1" ref="G99" ca="1">INDIRECT("'"&amp;$A99&amp;"'!R"&amp;$B99+59)</f>
        <v>0</v>
      </c>
      <c r="H99" s="180">
        <f t="array" aca="1" ref="H99" ca="1">INDIRECT("'"&amp;$A99&amp;"'!S"&amp;$B99+59)</f>
        <v>0</v>
      </c>
      <c r="I99" s="180">
        <f t="array" aca="1" ref="I99" ca="1">INDIRECT("'"&amp;$A99&amp;"'!t"&amp;$B99+59)</f>
        <v>0</v>
      </c>
    </row>
    <row r="100" spans="1:9" x14ac:dyDescent="0.3">
      <c r="A100" s="180">
        <f t="shared" si="2"/>
        <v>3</v>
      </c>
      <c r="B100" s="180">
        <f>COUNTIF(A$1:A100,A100)</f>
        <v>19</v>
      </c>
      <c r="C100" s="180">
        <f t="array" aca="1" ref="C100" ca="1">INDIRECT("'"&amp;A100&amp;"'!F"&amp;B100+59)</f>
        <v>0</v>
      </c>
      <c r="D100" s="180">
        <f t="array" aca="1" ref="D100" ca="1">INDIRECT("'"&amp;$A100&amp;"'!O"&amp;$B100+59)</f>
        <v>0</v>
      </c>
      <c r="E100" s="180">
        <f t="array" aca="1" ref="E100" ca="1">INDIRECT("'"&amp;$A100&amp;"'!P"&amp;$B100+59)</f>
        <v>0</v>
      </c>
      <c r="F100" s="180">
        <f t="array" aca="1" ref="F100" ca="1">INDIRECT("'"&amp;$A100&amp;"'!Q"&amp;$B100+59)</f>
        <v>0</v>
      </c>
      <c r="G100" s="180">
        <f t="array" aca="1" ref="G100" ca="1">INDIRECT("'"&amp;$A100&amp;"'!R"&amp;$B100+59)</f>
        <v>0</v>
      </c>
      <c r="H100" s="180">
        <f t="array" aca="1" ref="H100" ca="1">INDIRECT("'"&amp;$A100&amp;"'!S"&amp;$B100+59)</f>
        <v>0</v>
      </c>
      <c r="I100" s="180">
        <f t="array" aca="1" ref="I100" ca="1">INDIRECT("'"&amp;$A100&amp;"'!t"&amp;$B100+59)</f>
        <v>0</v>
      </c>
    </row>
    <row r="101" spans="1:9" x14ac:dyDescent="0.3">
      <c r="A101" s="180">
        <f t="shared" si="2"/>
        <v>3</v>
      </c>
      <c r="B101" s="180">
        <f>COUNTIF(A$1:A101,A101)</f>
        <v>20</v>
      </c>
      <c r="C101" s="180">
        <f t="array" aca="1" ref="C101" ca="1">INDIRECT("'"&amp;A101&amp;"'!F"&amp;B101+59)</f>
        <v>0</v>
      </c>
      <c r="D101" s="180">
        <f t="array" aca="1" ref="D101" ca="1">INDIRECT("'"&amp;$A101&amp;"'!O"&amp;$B101+59)</f>
        <v>0</v>
      </c>
      <c r="E101" s="180">
        <f t="array" aca="1" ref="E101" ca="1">INDIRECT("'"&amp;$A101&amp;"'!P"&amp;$B101+59)</f>
        <v>0</v>
      </c>
      <c r="F101" s="180">
        <f t="array" aca="1" ref="F101" ca="1">INDIRECT("'"&amp;$A101&amp;"'!Q"&amp;$B101+59)</f>
        <v>0</v>
      </c>
      <c r="G101" s="180">
        <f t="array" aca="1" ref="G101" ca="1">INDIRECT("'"&amp;$A101&amp;"'!R"&amp;$B101+59)</f>
        <v>0</v>
      </c>
      <c r="H101" s="180">
        <f t="array" aca="1" ref="H101" ca="1">INDIRECT("'"&amp;$A101&amp;"'!S"&amp;$B101+59)</f>
        <v>0</v>
      </c>
      <c r="I101" s="180">
        <f t="array" aca="1" ref="I101" ca="1">INDIRECT("'"&amp;$A101&amp;"'!t"&amp;$B101+59)</f>
        <v>0</v>
      </c>
    </row>
    <row r="102" spans="1:9" x14ac:dyDescent="0.3">
      <c r="A102" s="180">
        <f t="shared" si="2"/>
        <v>3</v>
      </c>
      <c r="B102" s="180">
        <f>COUNTIF(A$1:A102,A102)</f>
        <v>21</v>
      </c>
      <c r="C102" s="180">
        <f t="array" aca="1" ref="C102" ca="1">INDIRECT("'"&amp;A102&amp;"'!F"&amp;B102+59)</f>
        <v>0</v>
      </c>
      <c r="D102" s="180">
        <f t="array" aca="1" ref="D102" ca="1">INDIRECT("'"&amp;$A102&amp;"'!O"&amp;$B102+59)</f>
        <v>0</v>
      </c>
      <c r="E102" s="180">
        <f t="array" aca="1" ref="E102" ca="1">INDIRECT("'"&amp;$A102&amp;"'!P"&amp;$B102+59)</f>
        <v>0</v>
      </c>
      <c r="F102" s="180">
        <f t="array" aca="1" ref="F102" ca="1">INDIRECT("'"&amp;$A102&amp;"'!Q"&amp;$B102+59)</f>
        <v>0</v>
      </c>
      <c r="G102" s="180">
        <f t="array" aca="1" ref="G102" ca="1">INDIRECT("'"&amp;$A102&amp;"'!R"&amp;$B102+59)</f>
        <v>0</v>
      </c>
      <c r="H102" s="180">
        <f t="array" aca="1" ref="H102" ca="1">INDIRECT("'"&amp;$A102&amp;"'!S"&amp;$B102+59)</f>
        <v>0</v>
      </c>
      <c r="I102" s="180">
        <f t="array" aca="1" ref="I102" ca="1">INDIRECT("'"&amp;$A102&amp;"'!t"&amp;$B102+59)</f>
        <v>0</v>
      </c>
    </row>
    <row r="103" spans="1:9" x14ac:dyDescent="0.3">
      <c r="A103" s="180">
        <f t="shared" si="2"/>
        <v>3</v>
      </c>
      <c r="B103" s="180">
        <f>COUNTIF(A$1:A103,A103)</f>
        <v>22</v>
      </c>
      <c r="C103" s="180">
        <f t="array" aca="1" ref="C103" ca="1">INDIRECT("'"&amp;A103&amp;"'!F"&amp;B103+59)</f>
        <v>0</v>
      </c>
      <c r="D103" s="180">
        <f t="array" aca="1" ref="D103" ca="1">INDIRECT("'"&amp;$A103&amp;"'!O"&amp;$B103+59)</f>
        <v>0</v>
      </c>
      <c r="E103" s="180">
        <f t="array" aca="1" ref="E103" ca="1">INDIRECT("'"&amp;$A103&amp;"'!P"&amp;$B103+59)</f>
        <v>0</v>
      </c>
      <c r="F103" s="180">
        <f t="array" aca="1" ref="F103" ca="1">INDIRECT("'"&amp;$A103&amp;"'!Q"&amp;$B103+59)</f>
        <v>0</v>
      </c>
      <c r="G103" s="180">
        <f t="array" aca="1" ref="G103" ca="1">INDIRECT("'"&amp;$A103&amp;"'!R"&amp;$B103+59)</f>
        <v>0</v>
      </c>
      <c r="H103" s="180">
        <f t="array" aca="1" ref="H103" ca="1">INDIRECT("'"&amp;$A103&amp;"'!S"&amp;$B103+59)</f>
        <v>0</v>
      </c>
      <c r="I103" s="180">
        <f t="array" aca="1" ref="I103" ca="1">INDIRECT("'"&amp;$A103&amp;"'!t"&amp;$B103+59)</f>
        <v>0</v>
      </c>
    </row>
    <row r="104" spans="1:9" x14ac:dyDescent="0.3">
      <c r="A104" s="180">
        <f t="shared" si="2"/>
        <v>3</v>
      </c>
      <c r="B104" s="180">
        <f>COUNTIF(A$1:A104,A104)</f>
        <v>23</v>
      </c>
      <c r="C104" s="180">
        <f t="array" aca="1" ref="C104" ca="1">INDIRECT("'"&amp;A104&amp;"'!F"&amp;B104+59)</f>
        <v>0</v>
      </c>
      <c r="D104" s="180">
        <f t="array" aca="1" ref="D104" ca="1">INDIRECT("'"&amp;$A104&amp;"'!O"&amp;$B104+59)</f>
        <v>0</v>
      </c>
      <c r="E104" s="180">
        <f t="array" aca="1" ref="E104" ca="1">INDIRECT("'"&amp;$A104&amp;"'!P"&amp;$B104+59)</f>
        <v>0</v>
      </c>
      <c r="F104" s="180">
        <f t="array" aca="1" ref="F104" ca="1">INDIRECT("'"&amp;$A104&amp;"'!Q"&amp;$B104+59)</f>
        <v>0</v>
      </c>
      <c r="G104" s="180">
        <f t="array" aca="1" ref="G104" ca="1">INDIRECT("'"&amp;$A104&amp;"'!R"&amp;$B104+59)</f>
        <v>0</v>
      </c>
      <c r="H104" s="180">
        <f t="array" aca="1" ref="H104" ca="1">INDIRECT("'"&amp;$A104&amp;"'!S"&amp;$B104+59)</f>
        <v>0</v>
      </c>
      <c r="I104" s="180">
        <f t="array" aca="1" ref="I104" ca="1">INDIRECT("'"&amp;$A104&amp;"'!t"&amp;$B104+59)</f>
        <v>0</v>
      </c>
    </row>
    <row r="105" spans="1:9" x14ac:dyDescent="0.3">
      <c r="A105" s="180">
        <f t="shared" si="2"/>
        <v>3</v>
      </c>
      <c r="B105" s="180">
        <f>COUNTIF(A$1:A105,A105)</f>
        <v>24</v>
      </c>
      <c r="C105" s="180">
        <f t="array" aca="1" ref="C105" ca="1">INDIRECT("'"&amp;A105&amp;"'!F"&amp;B105+59)</f>
        <v>0</v>
      </c>
      <c r="D105" s="180">
        <f t="array" aca="1" ref="D105" ca="1">INDIRECT("'"&amp;$A105&amp;"'!O"&amp;$B105+59)</f>
        <v>0</v>
      </c>
      <c r="E105" s="180">
        <f t="array" aca="1" ref="E105" ca="1">INDIRECT("'"&amp;$A105&amp;"'!P"&amp;$B105+59)</f>
        <v>0</v>
      </c>
      <c r="F105" s="180">
        <f t="array" aca="1" ref="F105" ca="1">INDIRECT("'"&amp;$A105&amp;"'!Q"&amp;$B105+59)</f>
        <v>0</v>
      </c>
      <c r="G105" s="180">
        <f t="array" aca="1" ref="G105" ca="1">INDIRECT("'"&amp;$A105&amp;"'!R"&amp;$B105+59)</f>
        <v>0</v>
      </c>
      <c r="H105" s="180">
        <f t="array" aca="1" ref="H105" ca="1">INDIRECT("'"&amp;$A105&amp;"'!S"&amp;$B105+59)</f>
        <v>0</v>
      </c>
      <c r="I105" s="180">
        <f t="array" aca="1" ref="I105" ca="1">INDIRECT("'"&amp;$A105&amp;"'!t"&amp;$B105+59)</f>
        <v>0</v>
      </c>
    </row>
    <row r="106" spans="1:9" x14ac:dyDescent="0.3">
      <c r="A106" s="180">
        <f t="shared" si="2"/>
        <v>3</v>
      </c>
      <c r="B106" s="180">
        <f>COUNTIF(A$1:A106,A106)</f>
        <v>25</v>
      </c>
      <c r="C106" s="180">
        <f t="array" aca="1" ref="C106" ca="1">INDIRECT("'"&amp;A106&amp;"'!F"&amp;B106+59)</f>
        <v>0</v>
      </c>
      <c r="D106" s="180">
        <f t="array" aca="1" ref="D106" ca="1">INDIRECT("'"&amp;$A106&amp;"'!O"&amp;$B106+59)</f>
        <v>0</v>
      </c>
      <c r="E106" s="180">
        <f t="array" aca="1" ref="E106" ca="1">INDIRECT("'"&amp;$A106&amp;"'!P"&amp;$B106+59)</f>
        <v>0</v>
      </c>
      <c r="F106" s="180">
        <f t="array" aca="1" ref="F106" ca="1">INDIRECT("'"&amp;$A106&amp;"'!Q"&amp;$B106+59)</f>
        <v>0</v>
      </c>
      <c r="G106" s="180">
        <f t="array" aca="1" ref="G106" ca="1">INDIRECT("'"&amp;$A106&amp;"'!R"&amp;$B106+59)</f>
        <v>0</v>
      </c>
      <c r="H106" s="180">
        <f t="array" aca="1" ref="H106" ca="1">INDIRECT("'"&amp;$A106&amp;"'!S"&amp;$B106+59)</f>
        <v>0</v>
      </c>
      <c r="I106" s="180">
        <f t="array" aca="1" ref="I106" ca="1">INDIRECT("'"&amp;$A106&amp;"'!t"&amp;$B106+59)</f>
        <v>0</v>
      </c>
    </row>
    <row r="107" spans="1:9" x14ac:dyDescent="0.3">
      <c r="A107" s="180">
        <f t="shared" si="2"/>
        <v>3</v>
      </c>
      <c r="B107" s="180">
        <f>COUNTIF(A$1:A107,A107)</f>
        <v>26</v>
      </c>
      <c r="C107" s="180">
        <f t="array" aca="1" ref="C107" ca="1">INDIRECT("'"&amp;A107&amp;"'!F"&amp;B107+59)</f>
        <v>0</v>
      </c>
      <c r="D107" s="180">
        <f t="array" aca="1" ref="D107" ca="1">INDIRECT("'"&amp;$A107&amp;"'!O"&amp;$B107+59)</f>
        <v>0</v>
      </c>
      <c r="E107" s="180">
        <f t="array" aca="1" ref="E107" ca="1">INDIRECT("'"&amp;$A107&amp;"'!P"&amp;$B107+59)</f>
        <v>0</v>
      </c>
      <c r="F107" s="180">
        <f t="array" aca="1" ref="F107" ca="1">INDIRECT("'"&amp;$A107&amp;"'!Q"&amp;$B107+59)</f>
        <v>0</v>
      </c>
      <c r="G107" s="180">
        <f t="array" aca="1" ref="G107" ca="1">INDIRECT("'"&amp;$A107&amp;"'!R"&amp;$B107+59)</f>
        <v>0</v>
      </c>
      <c r="H107" s="180">
        <f t="array" aca="1" ref="H107" ca="1">INDIRECT("'"&amp;$A107&amp;"'!S"&amp;$B107+59)</f>
        <v>0</v>
      </c>
      <c r="I107" s="180">
        <f t="array" aca="1" ref="I107" ca="1">INDIRECT("'"&amp;$A107&amp;"'!t"&amp;$B107+59)</f>
        <v>0</v>
      </c>
    </row>
    <row r="108" spans="1:9" x14ac:dyDescent="0.3">
      <c r="A108" s="180">
        <f t="shared" si="2"/>
        <v>3</v>
      </c>
      <c r="B108" s="180">
        <f>COUNTIF(A$1:A108,A108)</f>
        <v>27</v>
      </c>
      <c r="C108" s="180">
        <f t="array" aca="1" ref="C108" ca="1">INDIRECT("'"&amp;A108&amp;"'!F"&amp;B108+59)</f>
        <v>0</v>
      </c>
      <c r="D108" s="180">
        <f t="array" aca="1" ref="D108" ca="1">INDIRECT("'"&amp;$A108&amp;"'!O"&amp;$B108+59)</f>
        <v>0</v>
      </c>
      <c r="E108" s="180">
        <f t="array" aca="1" ref="E108" ca="1">INDIRECT("'"&amp;$A108&amp;"'!P"&amp;$B108+59)</f>
        <v>0</v>
      </c>
      <c r="F108" s="180">
        <f t="array" aca="1" ref="F108" ca="1">INDIRECT("'"&amp;$A108&amp;"'!Q"&amp;$B108+59)</f>
        <v>0</v>
      </c>
      <c r="G108" s="180">
        <f t="array" aca="1" ref="G108" ca="1">INDIRECT("'"&amp;$A108&amp;"'!R"&amp;$B108+59)</f>
        <v>0</v>
      </c>
      <c r="H108" s="180">
        <f t="array" aca="1" ref="H108" ca="1">INDIRECT("'"&amp;$A108&amp;"'!S"&amp;$B108+59)</f>
        <v>0</v>
      </c>
      <c r="I108" s="180">
        <f t="array" aca="1" ref="I108" ca="1">INDIRECT("'"&amp;$A108&amp;"'!t"&amp;$B108+59)</f>
        <v>0</v>
      </c>
    </row>
    <row r="109" spans="1:9" x14ac:dyDescent="0.3">
      <c r="A109" s="180">
        <f t="shared" si="2"/>
        <v>3</v>
      </c>
      <c r="B109" s="180">
        <f>COUNTIF(A$1:A109,A109)</f>
        <v>28</v>
      </c>
      <c r="C109" s="180">
        <f t="array" aca="1" ref="C109" ca="1">INDIRECT("'"&amp;A109&amp;"'!F"&amp;B109+59)</f>
        <v>0</v>
      </c>
      <c r="D109" s="180">
        <f t="array" aca="1" ref="D109" ca="1">INDIRECT("'"&amp;$A109&amp;"'!O"&amp;$B109+59)</f>
        <v>0</v>
      </c>
      <c r="E109" s="180">
        <f t="array" aca="1" ref="E109" ca="1">INDIRECT("'"&amp;$A109&amp;"'!P"&amp;$B109+59)</f>
        <v>0</v>
      </c>
      <c r="F109" s="180">
        <f t="array" aca="1" ref="F109" ca="1">INDIRECT("'"&amp;$A109&amp;"'!Q"&amp;$B109+59)</f>
        <v>0</v>
      </c>
      <c r="G109" s="180">
        <f t="array" aca="1" ref="G109" ca="1">INDIRECT("'"&amp;$A109&amp;"'!R"&amp;$B109+59)</f>
        <v>0</v>
      </c>
      <c r="H109" s="180">
        <f t="array" aca="1" ref="H109" ca="1">INDIRECT("'"&amp;$A109&amp;"'!S"&amp;$B109+59)</f>
        <v>0</v>
      </c>
      <c r="I109" s="180">
        <f t="array" aca="1" ref="I109" ca="1">INDIRECT("'"&amp;$A109&amp;"'!t"&amp;$B109+59)</f>
        <v>0</v>
      </c>
    </row>
    <row r="110" spans="1:9" x14ac:dyDescent="0.3">
      <c r="A110" s="180">
        <f t="shared" si="2"/>
        <v>3</v>
      </c>
      <c r="B110" s="180">
        <f>COUNTIF(A$1:A110,A110)</f>
        <v>29</v>
      </c>
      <c r="C110" s="180">
        <f t="array" aca="1" ref="C110" ca="1">INDIRECT("'"&amp;A110&amp;"'!F"&amp;B110+59)</f>
        <v>0</v>
      </c>
      <c r="D110" s="180">
        <f t="array" aca="1" ref="D110" ca="1">INDIRECT("'"&amp;$A110&amp;"'!O"&amp;$B110+59)</f>
        <v>0</v>
      </c>
      <c r="E110" s="180">
        <f t="array" aca="1" ref="E110" ca="1">INDIRECT("'"&amp;$A110&amp;"'!P"&amp;$B110+59)</f>
        <v>0</v>
      </c>
      <c r="F110" s="180">
        <f t="array" aca="1" ref="F110" ca="1">INDIRECT("'"&amp;$A110&amp;"'!Q"&amp;$B110+59)</f>
        <v>0</v>
      </c>
      <c r="G110" s="180">
        <f t="array" aca="1" ref="G110" ca="1">INDIRECT("'"&amp;$A110&amp;"'!R"&amp;$B110+59)</f>
        <v>0</v>
      </c>
      <c r="H110" s="180">
        <f t="array" aca="1" ref="H110" ca="1">INDIRECT("'"&amp;$A110&amp;"'!S"&amp;$B110+59)</f>
        <v>0</v>
      </c>
      <c r="I110" s="180">
        <f t="array" aca="1" ref="I110" ca="1">INDIRECT("'"&amp;$A110&amp;"'!t"&amp;$B110+59)</f>
        <v>0</v>
      </c>
    </row>
    <row r="111" spans="1:9" x14ac:dyDescent="0.3">
      <c r="A111" s="180">
        <f t="shared" si="2"/>
        <v>3</v>
      </c>
      <c r="B111" s="180">
        <f>COUNTIF(A$1:A111,A111)</f>
        <v>30</v>
      </c>
      <c r="C111" s="180">
        <f t="array" aca="1" ref="C111" ca="1">INDIRECT("'"&amp;A111&amp;"'!F"&amp;B111+59)</f>
        <v>0</v>
      </c>
      <c r="D111" s="180">
        <f t="array" aca="1" ref="D111" ca="1">INDIRECT("'"&amp;$A111&amp;"'!O"&amp;$B111+59)</f>
        <v>0</v>
      </c>
      <c r="E111" s="180">
        <f t="array" aca="1" ref="E111" ca="1">INDIRECT("'"&amp;$A111&amp;"'!P"&amp;$B111+59)</f>
        <v>0</v>
      </c>
      <c r="F111" s="180">
        <f t="array" aca="1" ref="F111" ca="1">INDIRECT("'"&amp;$A111&amp;"'!Q"&amp;$B111+59)</f>
        <v>0</v>
      </c>
      <c r="G111" s="180">
        <f t="array" aca="1" ref="G111" ca="1">INDIRECT("'"&amp;$A111&amp;"'!R"&amp;$B111+59)</f>
        <v>0</v>
      </c>
      <c r="H111" s="180">
        <f t="array" aca="1" ref="H111" ca="1">INDIRECT("'"&amp;$A111&amp;"'!S"&amp;$B111+59)</f>
        <v>0</v>
      </c>
      <c r="I111" s="180">
        <f t="array" aca="1" ref="I111" ca="1">INDIRECT("'"&amp;$A111&amp;"'!t"&amp;$B111+59)</f>
        <v>0</v>
      </c>
    </row>
    <row r="112" spans="1:9" x14ac:dyDescent="0.3">
      <c r="A112" s="180">
        <f t="shared" si="2"/>
        <v>3</v>
      </c>
      <c r="B112" s="180">
        <f>COUNTIF(A$1:A112,A112)</f>
        <v>31</v>
      </c>
      <c r="C112" s="180">
        <f t="array" aca="1" ref="C112" ca="1">INDIRECT("'"&amp;A112&amp;"'!F"&amp;B112+59)</f>
        <v>0</v>
      </c>
      <c r="D112" s="180">
        <f t="array" aca="1" ref="D112" ca="1">INDIRECT("'"&amp;$A112&amp;"'!O"&amp;$B112+59)</f>
        <v>0</v>
      </c>
      <c r="E112" s="180">
        <f t="array" aca="1" ref="E112" ca="1">INDIRECT("'"&amp;$A112&amp;"'!P"&amp;$B112+59)</f>
        <v>0</v>
      </c>
      <c r="F112" s="180">
        <f t="array" aca="1" ref="F112" ca="1">INDIRECT("'"&amp;$A112&amp;"'!Q"&amp;$B112+59)</f>
        <v>0</v>
      </c>
      <c r="G112" s="180">
        <f t="array" aca="1" ref="G112" ca="1">INDIRECT("'"&amp;$A112&amp;"'!R"&amp;$B112+59)</f>
        <v>0</v>
      </c>
      <c r="H112" s="180">
        <f t="array" aca="1" ref="H112" ca="1">INDIRECT("'"&amp;$A112&amp;"'!S"&amp;$B112+59)</f>
        <v>0</v>
      </c>
      <c r="I112" s="180">
        <f t="array" aca="1" ref="I112" ca="1">INDIRECT("'"&amp;$A112&amp;"'!t"&amp;$B112+59)</f>
        <v>0</v>
      </c>
    </row>
    <row r="113" spans="1:9" x14ac:dyDescent="0.3">
      <c r="A113" s="180">
        <f t="shared" si="2"/>
        <v>3</v>
      </c>
      <c r="B113" s="180">
        <f>COUNTIF(A$1:A113,A113)</f>
        <v>32</v>
      </c>
      <c r="C113" s="180">
        <f t="array" aca="1" ref="C113" ca="1">INDIRECT("'"&amp;A113&amp;"'!F"&amp;B113+59)</f>
        <v>0</v>
      </c>
      <c r="D113" s="180">
        <f t="array" aca="1" ref="D113" ca="1">INDIRECT("'"&amp;$A113&amp;"'!O"&amp;$B113+59)</f>
        <v>0</v>
      </c>
      <c r="E113" s="180">
        <f t="array" aca="1" ref="E113" ca="1">INDIRECT("'"&amp;$A113&amp;"'!P"&amp;$B113+59)</f>
        <v>0</v>
      </c>
      <c r="F113" s="180">
        <f t="array" aca="1" ref="F113" ca="1">INDIRECT("'"&amp;$A113&amp;"'!Q"&amp;$B113+59)</f>
        <v>0</v>
      </c>
      <c r="G113" s="180">
        <f t="array" aca="1" ref="G113" ca="1">INDIRECT("'"&amp;$A113&amp;"'!R"&amp;$B113+59)</f>
        <v>0</v>
      </c>
      <c r="H113" s="180">
        <f t="array" aca="1" ref="H113" ca="1">INDIRECT("'"&amp;$A113&amp;"'!S"&amp;$B113+59)</f>
        <v>0</v>
      </c>
      <c r="I113" s="180">
        <f t="array" aca="1" ref="I113" ca="1">INDIRECT("'"&amp;$A113&amp;"'!t"&amp;$B113+59)</f>
        <v>0</v>
      </c>
    </row>
    <row r="114" spans="1:9" x14ac:dyDescent="0.3">
      <c r="A114" s="180">
        <f t="shared" si="2"/>
        <v>3</v>
      </c>
      <c r="B114" s="180">
        <f>COUNTIF(A$1:A114,A114)</f>
        <v>33</v>
      </c>
      <c r="C114" s="180">
        <f t="array" aca="1" ref="C114" ca="1">INDIRECT("'"&amp;A114&amp;"'!F"&amp;B114+59)</f>
        <v>0</v>
      </c>
      <c r="D114" s="180">
        <f t="array" aca="1" ref="D114" ca="1">INDIRECT("'"&amp;$A114&amp;"'!O"&amp;$B114+59)</f>
        <v>0</v>
      </c>
      <c r="E114" s="180">
        <f t="array" aca="1" ref="E114" ca="1">INDIRECT("'"&amp;$A114&amp;"'!P"&amp;$B114+59)</f>
        <v>0</v>
      </c>
      <c r="F114" s="180">
        <f t="array" aca="1" ref="F114" ca="1">INDIRECT("'"&amp;$A114&amp;"'!Q"&amp;$B114+59)</f>
        <v>0</v>
      </c>
      <c r="G114" s="180">
        <f t="array" aca="1" ref="G114" ca="1">INDIRECT("'"&amp;$A114&amp;"'!R"&amp;$B114+59)</f>
        <v>0</v>
      </c>
      <c r="H114" s="180">
        <f t="array" aca="1" ref="H114" ca="1">INDIRECT("'"&amp;$A114&amp;"'!S"&amp;$B114+59)</f>
        <v>0</v>
      </c>
      <c r="I114" s="180">
        <f t="array" aca="1" ref="I114" ca="1">INDIRECT("'"&amp;$A114&amp;"'!t"&amp;$B114+59)</f>
        <v>0</v>
      </c>
    </row>
    <row r="115" spans="1:9" x14ac:dyDescent="0.3">
      <c r="A115" s="180">
        <f t="shared" si="2"/>
        <v>3</v>
      </c>
      <c r="B115" s="180">
        <f>COUNTIF(A$1:A115,A115)</f>
        <v>34</v>
      </c>
      <c r="C115" s="180">
        <f t="array" aca="1" ref="C115" ca="1">INDIRECT("'"&amp;A115&amp;"'!F"&amp;B115+59)</f>
        <v>0</v>
      </c>
      <c r="D115" s="180">
        <f t="array" aca="1" ref="D115" ca="1">INDIRECT("'"&amp;$A115&amp;"'!O"&amp;$B115+59)</f>
        <v>0</v>
      </c>
      <c r="E115" s="180">
        <f t="array" aca="1" ref="E115" ca="1">INDIRECT("'"&amp;$A115&amp;"'!P"&amp;$B115+59)</f>
        <v>0</v>
      </c>
      <c r="F115" s="180">
        <f t="array" aca="1" ref="F115" ca="1">INDIRECT("'"&amp;$A115&amp;"'!Q"&amp;$B115+59)</f>
        <v>0</v>
      </c>
      <c r="G115" s="180">
        <f t="array" aca="1" ref="G115" ca="1">INDIRECT("'"&amp;$A115&amp;"'!R"&amp;$B115+59)</f>
        <v>0</v>
      </c>
      <c r="H115" s="180">
        <f t="array" aca="1" ref="H115" ca="1">INDIRECT("'"&amp;$A115&amp;"'!S"&amp;$B115+59)</f>
        <v>0</v>
      </c>
      <c r="I115" s="180">
        <f t="array" aca="1" ref="I115" ca="1">INDIRECT("'"&amp;$A115&amp;"'!t"&amp;$B115+59)</f>
        <v>0</v>
      </c>
    </row>
    <row r="116" spans="1:9" x14ac:dyDescent="0.3">
      <c r="A116" s="180">
        <f t="shared" si="2"/>
        <v>3</v>
      </c>
      <c r="B116" s="180">
        <f>COUNTIF(A$1:A116,A116)</f>
        <v>35</v>
      </c>
      <c r="C116" s="180">
        <f t="array" aca="1" ref="C116" ca="1">INDIRECT("'"&amp;A116&amp;"'!F"&amp;B116+59)</f>
        <v>0</v>
      </c>
      <c r="D116" s="180">
        <f t="array" aca="1" ref="D116" ca="1">INDIRECT("'"&amp;$A116&amp;"'!O"&amp;$B116+59)</f>
        <v>0</v>
      </c>
      <c r="E116" s="180">
        <f t="array" aca="1" ref="E116" ca="1">INDIRECT("'"&amp;$A116&amp;"'!P"&amp;$B116+59)</f>
        <v>0</v>
      </c>
      <c r="F116" s="180">
        <f t="array" aca="1" ref="F116" ca="1">INDIRECT("'"&amp;$A116&amp;"'!Q"&amp;$B116+59)</f>
        <v>0</v>
      </c>
      <c r="G116" s="180">
        <f t="array" aca="1" ref="G116" ca="1">INDIRECT("'"&amp;$A116&amp;"'!R"&amp;$B116+59)</f>
        <v>0</v>
      </c>
      <c r="H116" s="180">
        <f t="array" aca="1" ref="H116" ca="1">INDIRECT("'"&amp;$A116&amp;"'!S"&amp;$B116+59)</f>
        <v>0</v>
      </c>
      <c r="I116" s="180">
        <f t="array" aca="1" ref="I116" ca="1">INDIRECT("'"&amp;$A116&amp;"'!t"&amp;$B116+59)</f>
        <v>0</v>
      </c>
    </row>
    <row r="117" spans="1:9" x14ac:dyDescent="0.3">
      <c r="A117" s="180">
        <f t="shared" si="2"/>
        <v>3</v>
      </c>
      <c r="B117" s="180">
        <f>COUNTIF(A$1:A117,A117)</f>
        <v>36</v>
      </c>
      <c r="C117" s="180">
        <f t="array" aca="1" ref="C117" ca="1">INDIRECT("'"&amp;A117&amp;"'!F"&amp;B117+59)</f>
        <v>0</v>
      </c>
      <c r="D117" s="180">
        <f t="array" aca="1" ref="D117" ca="1">INDIRECT("'"&amp;$A117&amp;"'!O"&amp;$B117+59)</f>
        <v>0</v>
      </c>
      <c r="E117" s="180">
        <f t="array" aca="1" ref="E117" ca="1">INDIRECT("'"&amp;$A117&amp;"'!P"&amp;$B117+59)</f>
        <v>0</v>
      </c>
      <c r="F117" s="180">
        <f t="array" aca="1" ref="F117" ca="1">INDIRECT("'"&amp;$A117&amp;"'!Q"&amp;$B117+59)</f>
        <v>0</v>
      </c>
      <c r="G117" s="180">
        <f t="array" aca="1" ref="G117" ca="1">INDIRECT("'"&amp;$A117&amp;"'!R"&amp;$B117+59)</f>
        <v>0</v>
      </c>
      <c r="H117" s="180">
        <f t="array" aca="1" ref="H117" ca="1">INDIRECT("'"&amp;$A117&amp;"'!S"&amp;$B117+59)</f>
        <v>0</v>
      </c>
      <c r="I117" s="180">
        <f t="array" aca="1" ref="I117" ca="1">INDIRECT("'"&amp;$A117&amp;"'!t"&amp;$B117+59)</f>
        <v>0</v>
      </c>
    </row>
    <row r="118" spans="1:9" x14ac:dyDescent="0.3">
      <c r="A118" s="180">
        <f t="shared" si="2"/>
        <v>3</v>
      </c>
      <c r="B118" s="180">
        <f>COUNTIF(A$1:A118,A118)</f>
        <v>37</v>
      </c>
      <c r="C118" s="180">
        <f t="array" aca="1" ref="C118" ca="1">INDIRECT("'"&amp;A118&amp;"'!F"&amp;B118+59)</f>
        <v>0</v>
      </c>
      <c r="D118" s="180">
        <f t="array" aca="1" ref="D118" ca="1">INDIRECT("'"&amp;$A118&amp;"'!O"&amp;$B118+59)</f>
        <v>0</v>
      </c>
      <c r="E118" s="180">
        <f t="array" aca="1" ref="E118" ca="1">INDIRECT("'"&amp;$A118&amp;"'!P"&amp;$B118+59)</f>
        <v>0</v>
      </c>
      <c r="F118" s="180">
        <f t="array" aca="1" ref="F118" ca="1">INDIRECT("'"&amp;$A118&amp;"'!Q"&amp;$B118+59)</f>
        <v>0</v>
      </c>
      <c r="G118" s="180">
        <f t="array" aca="1" ref="G118" ca="1">INDIRECT("'"&amp;$A118&amp;"'!R"&amp;$B118+59)</f>
        <v>0</v>
      </c>
      <c r="H118" s="180">
        <f t="array" aca="1" ref="H118" ca="1">INDIRECT("'"&amp;$A118&amp;"'!S"&amp;$B118+59)</f>
        <v>0</v>
      </c>
      <c r="I118" s="180">
        <f t="array" aca="1" ref="I118" ca="1">INDIRECT("'"&amp;$A118&amp;"'!t"&amp;$B118+59)</f>
        <v>0</v>
      </c>
    </row>
    <row r="119" spans="1:9" x14ac:dyDescent="0.3">
      <c r="A119" s="180">
        <f t="shared" si="2"/>
        <v>3</v>
      </c>
      <c r="B119" s="180">
        <f>COUNTIF(A$1:A119,A119)</f>
        <v>38</v>
      </c>
      <c r="C119" s="180">
        <f t="array" aca="1" ref="C119" ca="1">INDIRECT("'"&amp;A119&amp;"'!F"&amp;B119+59)</f>
        <v>0</v>
      </c>
      <c r="D119" s="180">
        <f t="array" aca="1" ref="D119" ca="1">INDIRECT("'"&amp;$A119&amp;"'!O"&amp;$B119+59)</f>
        <v>0</v>
      </c>
      <c r="E119" s="180">
        <f t="array" aca="1" ref="E119" ca="1">INDIRECT("'"&amp;$A119&amp;"'!P"&amp;$B119+59)</f>
        <v>0</v>
      </c>
      <c r="F119" s="180">
        <f t="array" aca="1" ref="F119" ca="1">INDIRECT("'"&amp;$A119&amp;"'!Q"&amp;$B119+59)</f>
        <v>0</v>
      </c>
      <c r="G119" s="180">
        <f t="array" aca="1" ref="G119" ca="1">INDIRECT("'"&amp;$A119&amp;"'!R"&amp;$B119+59)</f>
        <v>0</v>
      </c>
      <c r="H119" s="180">
        <f t="array" aca="1" ref="H119" ca="1">INDIRECT("'"&amp;$A119&amp;"'!S"&amp;$B119+59)</f>
        <v>0</v>
      </c>
      <c r="I119" s="180">
        <f t="array" aca="1" ref="I119" ca="1">INDIRECT("'"&amp;$A119&amp;"'!t"&amp;$B119+59)</f>
        <v>0</v>
      </c>
    </row>
    <row r="120" spans="1:9" x14ac:dyDescent="0.3">
      <c r="A120" s="180">
        <f t="shared" si="2"/>
        <v>3</v>
      </c>
      <c r="B120" s="180">
        <f>COUNTIF(A$1:A120,A120)</f>
        <v>39</v>
      </c>
      <c r="C120" s="180">
        <f t="array" aca="1" ref="C120" ca="1">INDIRECT("'"&amp;A120&amp;"'!F"&amp;B120+59)</f>
        <v>0</v>
      </c>
      <c r="D120" s="180">
        <f t="array" aca="1" ref="D120" ca="1">INDIRECT("'"&amp;$A120&amp;"'!O"&amp;$B120+59)</f>
        <v>0</v>
      </c>
      <c r="E120" s="180">
        <f t="array" aca="1" ref="E120" ca="1">INDIRECT("'"&amp;$A120&amp;"'!P"&amp;$B120+59)</f>
        <v>0</v>
      </c>
      <c r="F120" s="180">
        <f t="array" aca="1" ref="F120" ca="1">INDIRECT("'"&amp;$A120&amp;"'!Q"&amp;$B120+59)</f>
        <v>0</v>
      </c>
      <c r="G120" s="180">
        <f t="array" aca="1" ref="G120" ca="1">INDIRECT("'"&amp;$A120&amp;"'!R"&amp;$B120+59)</f>
        <v>0</v>
      </c>
      <c r="H120" s="180">
        <f t="array" aca="1" ref="H120" ca="1">INDIRECT("'"&amp;$A120&amp;"'!S"&amp;$B120+59)</f>
        <v>0</v>
      </c>
      <c r="I120" s="180">
        <f t="array" aca="1" ref="I120" ca="1">INDIRECT("'"&amp;$A120&amp;"'!t"&amp;$B120+59)</f>
        <v>0</v>
      </c>
    </row>
    <row r="121" spans="1:9" x14ac:dyDescent="0.3">
      <c r="A121" s="180">
        <f t="shared" si="2"/>
        <v>3</v>
      </c>
      <c r="B121" s="180">
        <f>COUNTIF(A$1:A121,A121)</f>
        <v>40</v>
      </c>
      <c r="C121" s="180">
        <f t="array" aca="1" ref="C121" ca="1">INDIRECT("'"&amp;A121&amp;"'!F"&amp;B121+59)</f>
        <v>0</v>
      </c>
      <c r="D121" s="180">
        <f t="array" aca="1" ref="D121" ca="1">INDIRECT("'"&amp;$A121&amp;"'!O"&amp;$B121+59)</f>
        <v>0</v>
      </c>
      <c r="E121" s="180">
        <f t="array" aca="1" ref="E121" ca="1">INDIRECT("'"&amp;$A121&amp;"'!P"&amp;$B121+59)</f>
        <v>0</v>
      </c>
      <c r="F121" s="180">
        <f t="array" aca="1" ref="F121" ca="1">INDIRECT("'"&amp;$A121&amp;"'!Q"&amp;$B121+59)</f>
        <v>0</v>
      </c>
      <c r="G121" s="180">
        <f t="array" aca="1" ref="G121" ca="1">INDIRECT("'"&amp;$A121&amp;"'!R"&amp;$B121+59)</f>
        <v>0</v>
      </c>
      <c r="H121" s="180">
        <f t="array" aca="1" ref="H121" ca="1">INDIRECT("'"&amp;$A121&amp;"'!S"&amp;$B121+59)</f>
        <v>0</v>
      </c>
      <c r="I121" s="180">
        <f t="array" aca="1" ref="I121" ca="1">INDIRECT("'"&amp;$A121&amp;"'!t"&amp;$B121+59)</f>
        <v>0</v>
      </c>
    </row>
    <row r="122" spans="1:9" x14ac:dyDescent="0.3">
      <c r="A122" s="180">
        <f t="shared" si="2"/>
        <v>3</v>
      </c>
      <c r="B122" s="180">
        <f>COUNTIF(A$1:A122,A122)</f>
        <v>41</v>
      </c>
      <c r="C122" s="180">
        <f t="array" aca="1" ref="C122" ca="1">INDIRECT("'"&amp;A122&amp;"'!F"&amp;B122+59)</f>
        <v>0</v>
      </c>
      <c r="D122" s="180">
        <f t="array" aca="1" ref="D122" ca="1">INDIRECT("'"&amp;$A122&amp;"'!O"&amp;$B122+59)</f>
        <v>0</v>
      </c>
      <c r="E122" s="180">
        <f t="array" aca="1" ref="E122" ca="1">INDIRECT("'"&amp;$A122&amp;"'!P"&amp;$B122+59)</f>
        <v>0</v>
      </c>
      <c r="F122" s="180">
        <f t="array" aca="1" ref="F122" ca="1">INDIRECT("'"&amp;$A122&amp;"'!Q"&amp;$B122+59)</f>
        <v>0</v>
      </c>
      <c r="G122" s="180">
        <f t="array" aca="1" ref="G122" ca="1">INDIRECT("'"&amp;$A122&amp;"'!R"&amp;$B122+59)</f>
        <v>0</v>
      </c>
      <c r="H122" s="180">
        <f t="array" aca="1" ref="H122" ca="1">INDIRECT("'"&amp;$A122&amp;"'!S"&amp;$B122+59)</f>
        <v>0</v>
      </c>
      <c r="I122" s="180">
        <f t="array" aca="1" ref="I122" ca="1">INDIRECT("'"&amp;$A122&amp;"'!t"&amp;$B122+59)</f>
        <v>0</v>
      </c>
    </row>
    <row r="123" spans="1:9" x14ac:dyDescent="0.3">
      <c r="A123" s="180">
        <f t="shared" si="2"/>
        <v>4</v>
      </c>
      <c r="B123" s="180">
        <f>COUNTIF(A$1:A123,A123)</f>
        <v>1</v>
      </c>
      <c r="C123" s="180">
        <f t="array" aca="1" ref="C123" ca="1">INDIRECT("'"&amp;A123&amp;"'!F"&amp;B123+59)</f>
        <v>0</v>
      </c>
      <c r="D123" s="180">
        <f t="array" aca="1" ref="D123" ca="1">INDIRECT("'"&amp;$A123&amp;"'!O"&amp;$B123+59)</f>
        <v>0</v>
      </c>
      <c r="E123" s="180">
        <f t="array" aca="1" ref="E123" ca="1">INDIRECT("'"&amp;$A123&amp;"'!P"&amp;$B123+59)</f>
        <v>0</v>
      </c>
      <c r="F123" s="180">
        <f t="array" aca="1" ref="F123" ca="1">INDIRECT("'"&amp;$A123&amp;"'!Q"&amp;$B123+59)</f>
        <v>0</v>
      </c>
      <c r="G123" s="180">
        <f t="array" aca="1" ref="G123" ca="1">INDIRECT("'"&amp;$A123&amp;"'!R"&amp;$B123+59)</f>
        <v>0</v>
      </c>
      <c r="H123" s="180">
        <f t="array" aca="1" ref="H123" ca="1">INDIRECT("'"&amp;$A123&amp;"'!S"&amp;$B123+59)</f>
        <v>0</v>
      </c>
      <c r="I123" s="180">
        <f t="array" aca="1" ref="I123" ca="1">INDIRECT("'"&amp;$A123&amp;"'!t"&amp;$B123+59)</f>
        <v>0</v>
      </c>
    </row>
    <row r="124" spans="1:9" x14ac:dyDescent="0.3">
      <c r="A124" s="180">
        <f t="shared" si="2"/>
        <v>4</v>
      </c>
      <c r="B124" s="180">
        <f>COUNTIF(A$1:A124,A124)</f>
        <v>2</v>
      </c>
      <c r="C124" s="180">
        <f t="array" aca="1" ref="C124" ca="1">INDIRECT("'"&amp;A124&amp;"'!F"&amp;B124+59)</f>
        <v>0</v>
      </c>
      <c r="D124" s="180">
        <f t="array" aca="1" ref="D124" ca="1">INDIRECT("'"&amp;$A124&amp;"'!O"&amp;$B124+59)</f>
        <v>0</v>
      </c>
      <c r="E124" s="180">
        <f t="array" aca="1" ref="E124" ca="1">INDIRECT("'"&amp;$A124&amp;"'!P"&amp;$B124+59)</f>
        <v>0</v>
      </c>
      <c r="F124" s="180">
        <f t="array" aca="1" ref="F124" ca="1">INDIRECT("'"&amp;$A124&amp;"'!Q"&amp;$B124+59)</f>
        <v>0</v>
      </c>
      <c r="G124" s="180">
        <f t="array" aca="1" ref="G124" ca="1">INDIRECT("'"&amp;$A124&amp;"'!R"&amp;$B124+59)</f>
        <v>0</v>
      </c>
      <c r="H124" s="180">
        <f t="array" aca="1" ref="H124" ca="1">INDIRECT("'"&amp;$A124&amp;"'!S"&amp;$B124+59)</f>
        <v>0</v>
      </c>
      <c r="I124" s="180">
        <f t="array" aca="1" ref="I124" ca="1">INDIRECT("'"&amp;$A124&amp;"'!t"&amp;$B124+59)</f>
        <v>0</v>
      </c>
    </row>
    <row r="125" spans="1:9" x14ac:dyDescent="0.3">
      <c r="A125" s="180">
        <f t="shared" si="2"/>
        <v>4</v>
      </c>
      <c r="B125" s="180">
        <f>COUNTIF(A$1:A125,A125)</f>
        <v>3</v>
      </c>
      <c r="C125" s="180">
        <f t="array" aca="1" ref="C125" ca="1">INDIRECT("'"&amp;A125&amp;"'!F"&amp;B125+59)</f>
        <v>0</v>
      </c>
      <c r="D125" s="180">
        <f t="array" aca="1" ref="D125" ca="1">INDIRECT("'"&amp;$A125&amp;"'!O"&amp;$B125+59)</f>
        <v>0</v>
      </c>
      <c r="E125" s="180">
        <f t="array" aca="1" ref="E125" ca="1">INDIRECT("'"&amp;$A125&amp;"'!P"&amp;$B125+59)</f>
        <v>0</v>
      </c>
      <c r="F125" s="180">
        <f t="array" aca="1" ref="F125" ca="1">INDIRECT("'"&amp;$A125&amp;"'!Q"&amp;$B125+59)</f>
        <v>0</v>
      </c>
      <c r="G125" s="180">
        <f t="array" aca="1" ref="G125" ca="1">INDIRECT("'"&amp;$A125&amp;"'!R"&amp;$B125+59)</f>
        <v>0</v>
      </c>
      <c r="H125" s="180">
        <f t="array" aca="1" ref="H125" ca="1">INDIRECT("'"&amp;$A125&amp;"'!S"&amp;$B125+59)</f>
        <v>0</v>
      </c>
      <c r="I125" s="180">
        <f t="array" aca="1" ref="I125" ca="1">INDIRECT("'"&amp;$A125&amp;"'!t"&amp;$B125+59)</f>
        <v>0</v>
      </c>
    </row>
    <row r="126" spans="1:9" x14ac:dyDescent="0.3">
      <c r="A126" s="180">
        <f t="shared" si="2"/>
        <v>4</v>
      </c>
      <c r="B126" s="180">
        <f>COUNTIF(A$1:A126,A126)</f>
        <v>4</v>
      </c>
      <c r="C126" s="180">
        <f t="array" aca="1" ref="C126" ca="1">INDIRECT("'"&amp;A126&amp;"'!F"&amp;B126+59)</f>
        <v>0</v>
      </c>
      <c r="D126" s="180">
        <f t="array" aca="1" ref="D126" ca="1">INDIRECT("'"&amp;$A126&amp;"'!O"&amp;$B126+59)</f>
        <v>0</v>
      </c>
      <c r="E126" s="180">
        <f t="array" aca="1" ref="E126" ca="1">INDIRECT("'"&amp;$A126&amp;"'!P"&amp;$B126+59)</f>
        <v>0</v>
      </c>
      <c r="F126" s="180">
        <f t="array" aca="1" ref="F126" ca="1">INDIRECT("'"&amp;$A126&amp;"'!Q"&amp;$B126+59)</f>
        <v>0</v>
      </c>
      <c r="G126" s="180">
        <f t="array" aca="1" ref="G126" ca="1">INDIRECT("'"&amp;$A126&amp;"'!R"&amp;$B126+59)</f>
        <v>0</v>
      </c>
      <c r="H126" s="180">
        <f t="array" aca="1" ref="H126" ca="1">INDIRECT("'"&amp;$A126&amp;"'!S"&amp;$B126+59)</f>
        <v>0</v>
      </c>
      <c r="I126" s="180">
        <f t="array" aca="1" ref="I126" ca="1">INDIRECT("'"&amp;$A126&amp;"'!t"&amp;$B126+59)</f>
        <v>0</v>
      </c>
    </row>
    <row r="127" spans="1:9" x14ac:dyDescent="0.3">
      <c r="A127" s="180">
        <f t="shared" si="2"/>
        <v>4</v>
      </c>
      <c r="B127" s="180">
        <f>COUNTIF(A$1:A127,A127)</f>
        <v>5</v>
      </c>
      <c r="C127" s="180">
        <f t="array" aca="1" ref="C127" ca="1">INDIRECT("'"&amp;A127&amp;"'!F"&amp;B127+59)</f>
        <v>0</v>
      </c>
      <c r="D127" s="180">
        <f t="array" aca="1" ref="D127" ca="1">INDIRECT("'"&amp;$A127&amp;"'!O"&amp;$B127+59)</f>
        <v>0</v>
      </c>
      <c r="E127" s="180">
        <f t="array" aca="1" ref="E127" ca="1">INDIRECT("'"&amp;$A127&amp;"'!P"&amp;$B127+59)</f>
        <v>0</v>
      </c>
      <c r="F127" s="180">
        <f t="array" aca="1" ref="F127" ca="1">INDIRECT("'"&amp;$A127&amp;"'!Q"&amp;$B127+59)</f>
        <v>0</v>
      </c>
      <c r="G127" s="180">
        <f t="array" aca="1" ref="G127" ca="1">INDIRECT("'"&amp;$A127&amp;"'!R"&amp;$B127+59)</f>
        <v>0</v>
      </c>
      <c r="H127" s="180">
        <f t="array" aca="1" ref="H127" ca="1">INDIRECT("'"&amp;$A127&amp;"'!S"&amp;$B127+59)</f>
        <v>0</v>
      </c>
      <c r="I127" s="180">
        <f t="array" aca="1" ref="I127" ca="1">INDIRECT("'"&amp;$A127&amp;"'!t"&amp;$B127+59)</f>
        <v>0</v>
      </c>
    </row>
    <row r="128" spans="1:9" x14ac:dyDescent="0.3">
      <c r="A128" s="180">
        <f t="shared" si="2"/>
        <v>4</v>
      </c>
      <c r="B128" s="180">
        <f>COUNTIF(A$1:A128,A128)</f>
        <v>6</v>
      </c>
      <c r="C128" s="180">
        <f t="array" aca="1" ref="C128" ca="1">INDIRECT("'"&amp;A128&amp;"'!F"&amp;B128+59)</f>
        <v>0</v>
      </c>
      <c r="D128" s="180">
        <f t="array" aca="1" ref="D128" ca="1">INDIRECT("'"&amp;$A128&amp;"'!O"&amp;$B128+59)</f>
        <v>0</v>
      </c>
      <c r="E128" s="180">
        <f t="array" aca="1" ref="E128" ca="1">INDIRECT("'"&amp;$A128&amp;"'!P"&amp;$B128+59)</f>
        <v>0</v>
      </c>
      <c r="F128" s="180">
        <f t="array" aca="1" ref="F128" ca="1">INDIRECT("'"&amp;$A128&amp;"'!Q"&amp;$B128+59)</f>
        <v>0</v>
      </c>
      <c r="G128" s="180">
        <f t="array" aca="1" ref="G128" ca="1">INDIRECT("'"&amp;$A128&amp;"'!R"&amp;$B128+59)</f>
        <v>0</v>
      </c>
      <c r="H128" s="180">
        <f t="array" aca="1" ref="H128" ca="1">INDIRECT("'"&amp;$A128&amp;"'!S"&amp;$B128+59)</f>
        <v>0</v>
      </c>
      <c r="I128" s="180">
        <f t="array" aca="1" ref="I128" ca="1">INDIRECT("'"&amp;$A128&amp;"'!t"&amp;$B128+59)</f>
        <v>0</v>
      </c>
    </row>
    <row r="129" spans="1:9" x14ac:dyDescent="0.3">
      <c r="A129" s="180">
        <f t="shared" si="2"/>
        <v>4</v>
      </c>
      <c r="B129" s="180">
        <f>COUNTIF(A$1:A129,A129)</f>
        <v>7</v>
      </c>
      <c r="C129" s="180">
        <f t="array" aca="1" ref="C129" ca="1">INDIRECT("'"&amp;A129&amp;"'!F"&amp;B129+59)</f>
        <v>0</v>
      </c>
      <c r="D129" s="180">
        <f t="array" aca="1" ref="D129" ca="1">INDIRECT("'"&amp;$A129&amp;"'!O"&amp;$B129+59)</f>
        <v>0</v>
      </c>
      <c r="E129" s="180">
        <f t="array" aca="1" ref="E129" ca="1">INDIRECT("'"&amp;$A129&amp;"'!P"&amp;$B129+59)</f>
        <v>0</v>
      </c>
      <c r="F129" s="180">
        <f t="array" aca="1" ref="F129" ca="1">INDIRECT("'"&amp;$A129&amp;"'!Q"&amp;$B129+59)</f>
        <v>0</v>
      </c>
      <c r="G129" s="180">
        <f t="array" aca="1" ref="G129" ca="1">INDIRECT("'"&amp;$A129&amp;"'!R"&amp;$B129+59)</f>
        <v>0</v>
      </c>
      <c r="H129" s="180">
        <f t="array" aca="1" ref="H129" ca="1">INDIRECT("'"&amp;$A129&amp;"'!S"&amp;$B129+59)</f>
        <v>0</v>
      </c>
      <c r="I129" s="180">
        <f t="array" aca="1" ref="I129" ca="1">INDIRECT("'"&amp;$A129&amp;"'!t"&amp;$B129+59)</f>
        <v>0</v>
      </c>
    </row>
    <row r="130" spans="1:9" x14ac:dyDescent="0.3">
      <c r="A130" s="180">
        <f t="shared" ref="A130:A193" si="3">ROUNDDOWN(((ROW()+41)/41),0)</f>
        <v>4</v>
      </c>
      <c r="B130" s="180">
        <f>COUNTIF(A$1:A130,A130)</f>
        <v>8</v>
      </c>
      <c r="C130" s="180">
        <f t="array" aca="1" ref="C130" ca="1">INDIRECT("'"&amp;A130&amp;"'!F"&amp;B130+59)</f>
        <v>0</v>
      </c>
      <c r="D130" s="180">
        <f t="array" aca="1" ref="D130" ca="1">INDIRECT("'"&amp;$A130&amp;"'!O"&amp;$B130+59)</f>
        <v>0</v>
      </c>
      <c r="E130" s="180">
        <f t="array" aca="1" ref="E130" ca="1">INDIRECT("'"&amp;$A130&amp;"'!P"&amp;$B130+59)</f>
        <v>0</v>
      </c>
      <c r="F130" s="180">
        <f t="array" aca="1" ref="F130" ca="1">INDIRECT("'"&amp;$A130&amp;"'!Q"&amp;$B130+59)</f>
        <v>0</v>
      </c>
      <c r="G130" s="180">
        <f t="array" aca="1" ref="G130" ca="1">INDIRECT("'"&amp;$A130&amp;"'!R"&amp;$B130+59)</f>
        <v>0</v>
      </c>
      <c r="H130" s="180">
        <f t="array" aca="1" ref="H130" ca="1">INDIRECT("'"&amp;$A130&amp;"'!S"&amp;$B130+59)</f>
        <v>0</v>
      </c>
      <c r="I130" s="180">
        <f t="array" aca="1" ref="I130" ca="1">INDIRECT("'"&amp;$A130&amp;"'!t"&amp;$B130+59)</f>
        <v>0</v>
      </c>
    </row>
    <row r="131" spans="1:9" x14ac:dyDescent="0.3">
      <c r="A131" s="180">
        <f t="shared" si="3"/>
        <v>4</v>
      </c>
      <c r="B131" s="180">
        <f>COUNTIF(A$1:A131,A131)</f>
        <v>9</v>
      </c>
      <c r="C131" s="180">
        <f t="array" aca="1" ref="C131" ca="1">INDIRECT("'"&amp;A131&amp;"'!F"&amp;B131+59)</f>
        <v>0</v>
      </c>
      <c r="D131" s="180">
        <f t="array" aca="1" ref="D131" ca="1">INDIRECT("'"&amp;$A131&amp;"'!O"&amp;$B131+59)</f>
        <v>0</v>
      </c>
      <c r="E131" s="180">
        <f t="array" aca="1" ref="E131" ca="1">INDIRECT("'"&amp;$A131&amp;"'!P"&amp;$B131+59)</f>
        <v>0</v>
      </c>
      <c r="F131" s="180">
        <f t="array" aca="1" ref="F131" ca="1">INDIRECT("'"&amp;$A131&amp;"'!Q"&amp;$B131+59)</f>
        <v>0</v>
      </c>
      <c r="G131" s="180">
        <f t="array" aca="1" ref="G131" ca="1">INDIRECT("'"&amp;$A131&amp;"'!R"&amp;$B131+59)</f>
        <v>0</v>
      </c>
      <c r="H131" s="180">
        <f t="array" aca="1" ref="H131" ca="1">INDIRECT("'"&amp;$A131&amp;"'!S"&amp;$B131+59)</f>
        <v>0</v>
      </c>
      <c r="I131" s="180">
        <f t="array" aca="1" ref="I131" ca="1">INDIRECT("'"&amp;$A131&amp;"'!t"&amp;$B131+59)</f>
        <v>0</v>
      </c>
    </row>
    <row r="132" spans="1:9" x14ac:dyDescent="0.3">
      <c r="A132" s="180">
        <f t="shared" si="3"/>
        <v>4</v>
      </c>
      <c r="B132" s="180">
        <f>COUNTIF(A$1:A132,A132)</f>
        <v>10</v>
      </c>
      <c r="C132" s="180">
        <f t="array" aca="1" ref="C132" ca="1">INDIRECT("'"&amp;A132&amp;"'!F"&amp;B132+59)</f>
        <v>0</v>
      </c>
      <c r="D132" s="180">
        <f t="array" aca="1" ref="D132" ca="1">INDIRECT("'"&amp;$A132&amp;"'!O"&amp;$B132+59)</f>
        <v>0</v>
      </c>
      <c r="E132" s="180">
        <f t="array" aca="1" ref="E132" ca="1">INDIRECT("'"&amp;$A132&amp;"'!P"&amp;$B132+59)</f>
        <v>0</v>
      </c>
      <c r="F132" s="180">
        <f t="array" aca="1" ref="F132" ca="1">INDIRECT("'"&amp;$A132&amp;"'!Q"&amp;$B132+59)</f>
        <v>0</v>
      </c>
      <c r="G132" s="180">
        <f t="array" aca="1" ref="G132" ca="1">INDIRECT("'"&amp;$A132&amp;"'!R"&amp;$B132+59)</f>
        <v>0</v>
      </c>
      <c r="H132" s="180">
        <f t="array" aca="1" ref="H132" ca="1">INDIRECT("'"&amp;$A132&amp;"'!S"&amp;$B132+59)</f>
        <v>0</v>
      </c>
      <c r="I132" s="180">
        <f t="array" aca="1" ref="I132" ca="1">INDIRECT("'"&amp;$A132&amp;"'!t"&amp;$B132+59)</f>
        <v>0</v>
      </c>
    </row>
    <row r="133" spans="1:9" x14ac:dyDescent="0.3">
      <c r="A133" s="180">
        <f t="shared" si="3"/>
        <v>4</v>
      </c>
      <c r="B133" s="180">
        <f>COUNTIF(A$1:A133,A133)</f>
        <v>11</v>
      </c>
      <c r="C133" s="180">
        <f t="array" aca="1" ref="C133" ca="1">INDIRECT("'"&amp;A133&amp;"'!F"&amp;B133+59)</f>
        <v>0</v>
      </c>
      <c r="D133" s="180">
        <f t="array" aca="1" ref="D133" ca="1">INDIRECT("'"&amp;$A133&amp;"'!O"&amp;$B133+59)</f>
        <v>0</v>
      </c>
      <c r="E133" s="180">
        <f t="array" aca="1" ref="E133" ca="1">INDIRECT("'"&amp;$A133&amp;"'!P"&amp;$B133+59)</f>
        <v>0</v>
      </c>
      <c r="F133" s="180">
        <f t="array" aca="1" ref="F133" ca="1">INDIRECT("'"&amp;$A133&amp;"'!Q"&amp;$B133+59)</f>
        <v>0</v>
      </c>
      <c r="G133" s="180">
        <f t="array" aca="1" ref="G133" ca="1">INDIRECT("'"&amp;$A133&amp;"'!R"&amp;$B133+59)</f>
        <v>0</v>
      </c>
      <c r="H133" s="180">
        <f t="array" aca="1" ref="H133" ca="1">INDIRECT("'"&amp;$A133&amp;"'!S"&amp;$B133+59)</f>
        <v>0</v>
      </c>
      <c r="I133" s="180">
        <f t="array" aca="1" ref="I133" ca="1">INDIRECT("'"&amp;$A133&amp;"'!t"&amp;$B133+59)</f>
        <v>0</v>
      </c>
    </row>
    <row r="134" spans="1:9" x14ac:dyDescent="0.3">
      <c r="A134" s="180">
        <f t="shared" si="3"/>
        <v>4</v>
      </c>
      <c r="B134" s="180">
        <f>COUNTIF(A$1:A134,A134)</f>
        <v>12</v>
      </c>
      <c r="C134" s="180">
        <f t="array" aca="1" ref="C134" ca="1">INDIRECT("'"&amp;A134&amp;"'!F"&amp;B134+59)</f>
        <v>0</v>
      </c>
      <c r="D134" s="180">
        <f t="array" aca="1" ref="D134" ca="1">INDIRECT("'"&amp;$A134&amp;"'!O"&amp;$B134+59)</f>
        <v>0</v>
      </c>
      <c r="E134" s="180">
        <f t="array" aca="1" ref="E134" ca="1">INDIRECT("'"&amp;$A134&amp;"'!P"&amp;$B134+59)</f>
        <v>0</v>
      </c>
      <c r="F134" s="180">
        <f t="array" aca="1" ref="F134" ca="1">INDIRECT("'"&amp;$A134&amp;"'!Q"&amp;$B134+59)</f>
        <v>0</v>
      </c>
      <c r="G134" s="180">
        <f t="array" aca="1" ref="G134" ca="1">INDIRECT("'"&amp;$A134&amp;"'!R"&amp;$B134+59)</f>
        <v>0</v>
      </c>
      <c r="H134" s="180">
        <f t="array" aca="1" ref="H134" ca="1">INDIRECT("'"&amp;$A134&amp;"'!S"&amp;$B134+59)</f>
        <v>0</v>
      </c>
      <c r="I134" s="180">
        <f t="array" aca="1" ref="I134" ca="1">INDIRECT("'"&amp;$A134&amp;"'!t"&amp;$B134+59)</f>
        <v>0</v>
      </c>
    </row>
    <row r="135" spans="1:9" x14ac:dyDescent="0.3">
      <c r="A135" s="180">
        <f t="shared" si="3"/>
        <v>4</v>
      </c>
      <c r="B135" s="180">
        <f>COUNTIF(A$1:A135,A135)</f>
        <v>13</v>
      </c>
      <c r="C135" s="180">
        <f t="array" aca="1" ref="C135" ca="1">INDIRECT("'"&amp;A135&amp;"'!F"&amp;B135+59)</f>
        <v>0</v>
      </c>
      <c r="D135" s="180">
        <f t="array" aca="1" ref="D135" ca="1">INDIRECT("'"&amp;$A135&amp;"'!O"&amp;$B135+59)</f>
        <v>0</v>
      </c>
      <c r="E135" s="180">
        <f t="array" aca="1" ref="E135" ca="1">INDIRECT("'"&amp;$A135&amp;"'!P"&amp;$B135+59)</f>
        <v>0</v>
      </c>
      <c r="F135" s="180">
        <f t="array" aca="1" ref="F135" ca="1">INDIRECT("'"&amp;$A135&amp;"'!Q"&amp;$B135+59)</f>
        <v>0</v>
      </c>
      <c r="G135" s="180">
        <f t="array" aca="1" ref="G135" ca="1">INDIRECT("'"&amp;$A135&amp;"'!R"&amp;$B135+59)</f>
        <v>0</v>
      </c>
      <c r="H135" s="180">
        <f t="array" aca="1" ref="H135" ca="1">INDIRECT("'"&amp;$A135&amp;"'!S"&amp;$B135+59)</f>
        <v>0</v>
      </c>
      <c r="I135" s="180">
        <f t="array" aca="1" ref="I135" ca="1">INDIRECT("'"&amp;$A135&amp;"'!t"&amp;$B135+59)</f>
        <v>0</v>
      </c>
    </row>
    <row r="136" spans="1:9" x14ac:dyDescent="0.3">
      <c r="A136" s="180">
        <f t="shared" si="3"/>
        <v>4</v>
      </c>
      <c r="B136" s="180">
        <f>COUNTIF(A$1:A136,A136)</f>
        <v>14</v>
      </c>
      <c r="C136" s="180">
        <f t="array" aca="1" ref="C136" ca="1">INDIRECT("'"&amp;A136&amp;"'!F"&amp;B136+59)</f>
        <v>0</v>
      </c>
      <c r="D136" s="180">
        <f t="array" aca="1" ref="D136" ca="1">INDIRECT("'"&amp;$A136&amp;"'!O"&amp;$B136+59)</f>
        <v>0</v>
      </c>
      <c r="E136" s="180">
        <f t="array" aca="1" ref="E136" ca="1">INDIRECT("'"&amp;$A136&amp;"'!P"&amp;$B136+59)</f>
        <v>0</v>
      </c>
      <c r="F136" s="180">
        <f t="array" aca="1" ref="F136" ca="1">INDIRECT("'"&amp;$A136&amp;"'!Q"&amp;$B136+59)</f>
        <v>0</v>
      </c>
      <c r="G136" s="180">
        <f t="array" aca="1" ref="G136" ca="1">INDIRECT("'"&amp;$A136&amp;"'!R"&amp;$B136+59)</f>
        <v>0</v>
      </c>
      <c r="H136" s="180">
        <f t="array" aca="1" ref="H136" ca="1">INDIRECT("'"&amp;$A136&amp;"'!S"&amp;$B136+59)</f>
        <v>0</v>
      </c>
      <c r="I136" s="180">
        <f t="array" aca="1" ref="I136" ca="1">INDIRECT("'"&amp;$A136&amp;"'!t"&amp;$B136+59)</f>
        <v>0</v>
      </c>
    </row>
    <row r="137" spans="1:9" x14ac:dyDescent="0.3">
      <c r="A137" s="180">
        <f t="shared" si="3"/>
        <v>4</v>
      </c>
      <c r="B137" s="180">
        <f>COUNTIF(A$1:A137,A137)</f>
        <v>15</v>
      </c>
      <c r="C137" s="180">
        <f t="array" aca="1" ref="C137" ca="1">INDIRECT("'"&amp;A137&amp;"'!F"&amp;B137+59)</f>
        <v>0</v>
      </c>
      <c r="D137" s="180">
        <f t="array" aca="1" ref="D137" ca="1">INDIRECT("'"&amp;$A137&amp;"'!O"&amp;$B137+59)</f>
        <v>0</v>
      </c>
      <c r="E137" s="180">
        <f t="array" aca="1" ref="E137" ca="1">INDIRECT("'"&amp;$A137&amp;"'!P"&amp;$B137+59)</f>
        <v>0</v>
      </c>
      <c r="F137" s="180">
        <f t="array" aca="1" ref="F137" ca="1">INDIRECT("'"&amp;$A137&amp;"'!Q"&amp;$B137+59)</f>
        <v>0</v>
      </c>
      <c r="G137" s="180">
        <f t="array" aca="1" ref="G137" ca="1">INDIRECT("'"&amp;$A137&amp;"'!R"&amp;$B137+59)</f>
        <v>0</v>
      </c>
      <c r="H137" s="180">
        <f t="array" aca="1" ref="H137" ca="1">INDIRECT("'"&amp;$A137&amp;"'!S"&amp;$B137+59)</f>
        <v>0</v>
      </c>
      <c r="I137" s="180">
        <f t="array" aca="1" ref="I137" ca="1">INDIRECT("'"&amp;$A137&amp;"'!t"&amp;$B137+59)</f>
        <v>0</v>
      </c>
    </row>
    <row r="138" spans="1:9" x14ac:dyDescent="0.3">
      <c r="A138" s="180">
        <f t="shared" si="3"/>
        <v>4</v>
      </c>
      <c r="B138" s="180">
        <f>COUNTIF(A$1:A138,A138)</f>
        <v>16</v>
      </c>
      <c r="C138" s="180">
        <f t="array" aca="1" ref="C138" ca="1">INDIRECT("'"&amp;A138&amp;"'!F"&amp;B138+59)</f>
        <v>0</v>
      </c>
      <c r="D138" s="180">
        <f t="array" aca="1" ref="D138" ca="1">INDIRECT("'"&amp;$A138&amp;"'!O"&amp;$B138+59)</f>
        <v>0</v>
      </c>
      <c r="E138" s="180">
        <f t="array" aca="1" ref="E138" ca="1">INDIRECT("'"&amp;$A138&amp;"'!P"&amp;$B138+59)</f>
        <v>0</v>
      </c>
      <c r="F138" s="180">
        <f t="array" aca="1" ref="F138" ca="1">INDIRECT("'"&amp;$A138&amp;"'!Q"&amp;$B138+59)</f>
        <v>0</v>
      </c>
      <c r="G138" s="180">
        <f t="array" aca="1" ref="G138" ca="1">INDIRECT("'"&amp;$A138&amp;"'!R"&amp;$B138+59)</f>
        <v>0</v>
      </c>
      <c r="H138" s="180">
        <f t="array" aca="1" ref="H138" ca="1">INDIRECT("'"&amp;$A138&amp;"'!S"&amp;$B138+59)</f>
        <v>0</v>
      </c>
      <c r="I138" s="180">
        <f t="array" aca="1" ref="I138" ca="1">INDIRECT("'"&amp;$A138&amp;"'!t"&amp;$B138+59)</f>
        <v>0</v>
      </c>
    </row>
    <row r="139" spans="1:9" x14ac:dyDescent="0.3">
      <c r="A139" s="180">
        <f t="shared" si="3"/>
        <v>4</v>
      </c>
      <c r="B139" s="180">
        <f>COUNTIF(A$1:A139,A139)</f>
        <v>17</v>
      </c>
      <c r="C139" s="180">
        <f t="array" aca="1" ref="C139" ca="1">INDIRECT("'"&amp;A139&amp;"'!F"&amp;B139+59)</f>
        <v>0</v>
      </c>
      <c r="D139" s="180">
        <f t="array" aca="1" ref="D139" ca="1">INDIRECT("'"&amp;$A139&amp;"'!O"&amp;$B139+59)</f>
        <v>0</v>
      </c>
      <c r="E139" s="180">
        <f t="array" aca="1" ref="E139" ca="1">INDIRECT("'"&amp;$A139&amp;"'!P"&amp;$B139+59)</f>
        <v>0</v>
      </c>
      <c r="F139" s="180">
        <f t="array" aca="1" ref="F139" ca="1">INDIRECT("'"&amp;$A139&amp;"'!Q"&amp;$B139+59)</f>
        <v>0</v>
      </c>
      <c r="G139" s="180">
        <f t="array" aca="1" ref="G139" ca="1">INDIRECT("'"&amp;$A139&amp;"'!R"&amp;$B139+59)</f>
        <v>0</v>
      </c>
      <c r="H139" s="180">
        <f t="array" aca="1" ref="H139" ca="1">INDIRECT("'"&amp;$A139&amp;"'!S"&amp;$B139+59)</f>
        <v>0</v>
      </c>
      <c r="I139" s="180">
        <f t="array" aca="1" ref="I139" ca="1">INDIRECT("'"&amp;$A139&amp;"'!t"&amp;$B139+59)</f>
        <v>0</v>
      </c>
    </row>
    <row r="140" spans="1:9" x14ac:dyDescent="0.3">
      <c r="A140" s="180">
        <f t="shared" si="3"/>
        <v>4</v>
      </c>
      <c r="B140" s="180">
        <f>COUNTIF(A$1:A140,A140)</f>
        <v>18</v>
      </c>
      <c r="C140" s="180">
        <f t="array" aca="1" ref="C140" ca="1">INDIRECT("'"&amp;A140&amp;"'!F"&amp;B140+59)</f>
        <v>0</v>
      </c>
      <c r="D140" s="180">
        <f t="array" aca="1" ref="D140" ca="1">INDIRECT("'"&amp;$A140&amp;"'!O"&amp;$B140+59)</f>
        <v>0</v>
      </c>
      <c r="E140" s="180">
        <f t="array" aca="1" ref="E140" ca="1">INDIRECT("'"&amp;$A140&amp;"'!P"&amp;$B140+59)</f>
        <v>0</v>
      </c>
      <c r="F140" s="180">
        <f t="array" aca="1" ref="F140" ca="1">INDIRECT("'"&amp;$A140&amp;"'!Q"&amp;$B140+59)</f>
        <v>0</v>
      </c>
      <c r="G140" s="180">
        <f t="array" aca="1" ref="G140" ca="1">INDIRECT("'"&amp;$A140&amp;"'!R"&amp;$B140+59)</f>
        <v>0</v>
      </c>
      <c r="H140" s="180">
        <f t="array" aca="1" ref="H140" ca="1">INDIRECT("'"&amp;$A140&amp;"'!S"&amp;$B140+59)</f>
        <v>0</v>
      </c>
      <c r="I140" s="180">
        <f t="array" aca="1" ref="I140" ca="1">INDIRECT("'"&amp;$A140&amp;"'!t"&amp;$B140+59)</f>
        <v>0</v>
      </c>
    </row>
    <row r="141" spans="1:9" x14ac:dyDescent="0.3">
      <c r="A141" s="180">
        <f t="shared" si="3"/>
        <v>4</v>
      </c>
      <c r="B141" s="180">
        <f>COUNTIF(A$1:A141,A141)</f>
        <v>19</v>
      </c>
      <c r="C141" s="180">
        <f t="array" aca="1" ref="C141" ca="1">INDIRECT("'"&amp;A141&amp;"'!F"&amp;B141+59)</f>
        <v>0</v>
      </c>
      <c r="D141" s="180">
        <f t="array" aca="1" ref="D141" ca="1">INDIRECT("'"&amp;$A141&amp;"'!O"&amp;$B141+59)</f>
        <v>0</v>
      </c>
      <c r="E141" s="180">
        <f t="array" aca="1" ref="E141" ca="1">INDIRECT("'"&amp;$A141&amp;"'!P"&amp;$B141+59)</f>
        <v>0</v>
      </c>
      <c r="F141" s="180">
        <f t="array" aca="1" ref="F141" ca="1">INDIRECT("'"&amp;$A141&amp;"'!Q"&amp;$B141+59)</f>
        <v>0</v>
      </c>
      <c r="G141" s="180">
        <f t="array" aca="1" ref="G141" ca="1">INDIRECT("'"&amp;$A141&amp;"'!R"&amp;$B141+59)</f>
        <v>0</v>
      </c>
      <c r="H141" s="180">
        <f t="array" aca="1" ref="H141" ca="1">INDIRECT("'"&amp;$A141&amp;"'!S"&amp;$B141+59)</f>
        <v>0</v>
      </c>
      <c r="I141" s="180">
        <f t="array" aca="1" ref="I141" ca="1">INDIRECT("'"&amp;$A141&amp;"'!t"&amp;$B141+59)</f>
        <v>0</v>
      </c>
    </row>
    <row r="142" spans="1:9" x14ac:dyDescent="0.3">
      <c r="A142" s="180">
        <f t="shared" si="3"/>
        <v>4</v>
      </c>
      <c r="B142" s="180">
        <f>COUNTIF(A$1:A142,A142)</f>
        <v>20</v>
      </c>
      <c r="C142" s="180">
        <f t="array" aca="1" ref="C142" ca="1">INDIRECT("'"&amp;A142&amp;"'!F"&amp;B142+59)</f>
        <v>0</v>
      </c>
      <c r="D142" s="180">
        <f t="array" aca="1" ref="D142" ca="1">INDIRECT("'"&amp;$A142&amp;"'!O"&amp;$B142+59)</f>
        <v>0</v>
      </c>
      <c r="E142" s="180">
        <f t="array" aca="1" ref="E142" ca="1">INDIRECT("'"&amp;$A142&amp;"'!P"&amp;$B142+59)</f>
        <v>0</v>
      </c>
      <c r="F142" s="180">
        <f t="array" aca="1" ref="F142" ca="1">INDIRECT("'"&amp;$A142&amp;"'!Q"&amp;$B142+59)</f>
        <v>0</v>
      </c>
      <c r="G142" s="180">
        <f t="array" aca="1" ref="G142" ca="1">INDIRECT("'"&amp;$A142&amp;"'!R"&amp;$B142+59)</f>
        <v>0</v>
      </c>
      <c r="H142" s="180">
        <f t="array" aca="1" ref="H142" ca="1">INDIRECT("'"&amp;$A142&amp;"'!S"&amp;$B142+59)</f>
        <v>0</v>
      </c>
      <c r="I142" s="180">
        <f t="array" aca="1" ref="I142" ca="1">INDIRECT("'"&amp;$A142&amp;"'!t"&amp;$B142+59)</f>
        <v>0</v>
      </c>
    </row>
    <row r="143" spans="1:9" x14ac:dyDescent="0.3">
      <c r="A143" s="180">
        <f t="shared" si="3"/>
        <v>4</v>
      </c>
      <c r="B143" s="180">
        <f>COUNTIF(A$1:A143,A143)</f>
        <v>21</v>
      </c>
      <c r="C143" s="180">
        <f t="array" aca="1" ref="C143" ca="1">INDIRECT("'"&amp;A143&amp;"'!F"&amp;B143+59)</f>
        <v>0</v>
      </c>
      <c r="D143" s="180">
        <f t="array" aca="1" ref="D143" ca="1">INDIRECT("'"&amp;$A143&amp;"'!O"&amp;$B143+59)</f>
        <v>0</v>
      </c>
      <c r="E143" s="180">
        <f t="array" aca="1" ref="E143" ca="1">INDIRECT("'"&amp;$A143&amp;"'!P"&amp;$B143+59)</f>
        <v>0</v>
      </c>
      <c r="F143" s="180">
        <f t="array" aca="1" ref="F143" ca="1">INDIRECT("'"&amp;$A143&amp;"'!Q"&amp;$B143+59)</f>
        <v>0</v>
      </c>
      <c r="G143" s="180">
        <f t="array" aca="1" ref="G143" ca="1">INDIRECT("'"&amp;$A143&amp;"'!R"&amp;$B143+59)</f>
        <v>0</v>
      </c>
      <c r="H143" s="180">
        <f t="array" aca="1" ref="H143" ca="1">INDIRECT("'"&amp;$A143&amp;"'!S"&amp;$B143+59)</f>
        <v>0</v>
      </c>
      <c r="I143" s="180">
        <f t="array" aca="1" ref="I143" ca="1">INDIRECT("'"&amp;$A143&amp;"'!t"&amp;$B143+59)</f>
        <v>0</v>
      </c>
    </row>
    <row r="144" spans="1:9" x14ac:dyDescent="0.3">
      <c r="A144" s="180">
        <f t="shared" si="3"/>
        <v>4</v>
      </c>
      <c r="B144" s="180">
        <f>COUNTIF(A$1:A144,A144)</f>
        <v>22</v>
      </c>
      <c r="C144" s="180">
        <f t="array" aca="1" ref="C144" ca="1">INDIRECT("'"&amp;A144&amp;"'!F"&amp;B144+59)</f>
        <v>0</v>
      </c>
      <c r="D144" s="180">
        <f t="array" aca="1" ref="D144" ca="1">INDIRECT("'"&amp;$A144&amp;"'!O"&amp;$B144+59)</f>
        <v>0</v>
      </c>
      <c r="E144" s="180">
        <f t="array" aca="1" ref="E144" ca="1">INDIRECT("'"&amp;$A144&amp;"'!P"&amp;$B144+59)</f>
        <v>0</v>
      </c>
      <c r="F144" s="180">
        <f t="array" aca="1" ref="F144" ca="1">INDIRECT("'"&amp;$A144&amp;"'!Q"&amp;$B144+59)</f>
        <v>0</v>
      </c>
      <c r="G144" s="180">
        <f t="array" aca="1" ref="G144" ca="1">INDIRECT("'"&amp;$A144&amp;"'!R"&amp;$B144+59)</f>
        <v>0</v>
      </c>
      <c r="H144" s="180">
        <f t="array" aca="1" ref="H144" ca="1">INDIRECT("'"&amp;$A144&amp;"'!S"&amp;$B144+59)</f>
        <v>0</v>
      </c>
      <c r="I144" s="180">
        <f t="array" aca="1" ref="I144" ca="1">INDIRECT("'"&amp;$A144&amp;"'!t"&amp;$B144+59)</f>
        <v>0</v>
      </c>
    </row>
    <row r="145" spans="1:9" x14ac:dyDescent="0.3">
      <c r="A145" s="180">
        <f t="shared" si="3"/>
        <v>4</v>
      </c>
      <c r="B145" s="180">
        <f>COUNTIF(A$1:A145,A145)</f>
        <v>23</v>
      </c>
      <c r="C145" s="180">
        <f t="array" aca="1" ref="C145" ca="1">INDIRECT("'"&amp;A145&amp;"'!F"&amp;B145+59)</f>
        <v>0</v>
      </c>
      <c r="D145" s="180">
        <f t="array" aca="1" ref="D145" ca="1">INDIRECT("'"&amp;$A145&amp;"'!O"&amp;$B145+59)</f>
        <v>0</v>
      </c>
      <c r="E145" s="180">
        <f t="array" aca="1" ref="E145" ca="1">INDIRECT("'"&amp;$A145&amp;"'!P"&amp;$B145+59)</f>
        <v>0</v>
      </c>
      <c r="F145" s="180">
        <f t="array" aca="1" ref="F145" ca="1">INDIRECT("'"&amp;$A145&amp;"'!Q"&amp;$B145+59)</f>
        <v>0</v>
      </c>
      <c r="G145" s="180">
        <f t="array" aca="1" ref="G145" ca="1">INDIRECT("'"&amp;$A145&amp;"'!R"&amp;$B145+59)</f>
        <v>0</v>
      </c>
      <c r="H145" s="180">
        <f t="array" aca="1" ref="H145" ca="1">INDIRECT("'"&amp;$A145&amp;"'!S"&amp;$B145+59)</f>
        <v>0</v>
      </c>
      <c r="I145" s="180">
        <f t="array" aca="1" ref="I145" ca="1">INDIRECT("'"&amp;$A145&amp;"'!t"&amp;$B145+59)</f>
        <v>0</v>
      </c>
    </row>
    <row r="146" spans="1:9" x14ac:dyDescent="0.3">
      <c r="A146" s="180">
        <f t="shared" si="3"/>
        <v>4</v>
      </c>
      <c r="B146" s="180">
        <f>COUNTIF(A$1:A146,A146)</f>
        <v>24</v>
      </c>
      <c r="C146" s="180">
        <f t="array" aca="1" ref="C146" ca="1">INDIRECT("'"&amp;A146&amp;"'!F"&amp;B146+59)</f>
        <v>0</v>
      </c>
      <c r="D146" s="180">
        <f t="array" aca="1" ref="D146" ca="1">INDIRECT("'"&amp;$A146&amp;"'!O"&amp;$B146+59)</f>
        <v>0</v>
      </c>
      <c r="E146" s="180">
        <f t="array" aca="1" ref="E146" ca="1">INDIRECT("'"&amp;$A146&amp;"'!P"&amp;$B146+59)</f>
        <v>0</v>
      </c>
      <c r="F146" s="180">
        <f t="array" aca="1" ref="F146" ca="1">INDIRECT("'"&amp;$A146&amp;"'!Q"&amp;$B146+59)</f>
        <v>0</v>
      </c>
      <c r="G146" s="180">
        <f t="array" aca="1" ref="G146" ca="1">INDIRECT("'"&amp;$A146&amp;"'!R"&amp;$B146+59)</f>
        <v>0</v>
      </c>
      <c r="H146" s="180">
        <f t="array" aca="1" ref="H146" ca="1">INDIRECT("'"&amp;$A146&amp;"'!S"&amp;$B146+59)</f>
        <v>0</v>
      </c>
      <c r="I146" s="180">
        <f t="array" aca="1" ref="I146" ca="1">INDIRECT("'"&amp;$A146&amp;"'!t"&amp;$B146+59)</f>
        <v>0</v>
      </c>
    </row>
    <row r="147" spans="1:9" x14ac:dyDescent="0.3">
      <c r="A147" s="180">
        <f t="shared" si="3"/>
        <v>4</v>
      </c>
      <c r="B147" s="180">
        <f>COUNTIF(A$1:A147,A147)</f>
        <v>25</v>
      </c>
      <c r="C147" s="180">
        <f t="array" aca="1" ref="C147" ca="1">INDIRECT("'"&amp;A147&amp;"'!F"&amp;B147+59)</f>
        <v>0</v>
      </c>
      <c r="D147" s="180">
        <f t="array" aca="1" ref="D147" ca="1">INDIRECT("'"&amp;$A147&amp;"'!O"&amp;$B147+59)</f>
        <v>0</v>
      </c>
      <c r="E147" s="180">
        <f t="array" aca="1" ref="E147" ca="1">INDIRECT("'"&amp;$A147&amp;"'!P"&amp;$B147+59)</f>
        <v>0</v>
      </c>
      <c r="F147" s="180">
        <f t="array" aca="1" ref="F147" ca="1">INDIRECT("'"&amp;$A147&amp;"'!Q"&amp;$B147+59)</f>
        <v>0</v>
      </c>
      <c r="G147" s="180">
        <f t="array" aca="1" ref="G147" ca="1">INDIRECT("'"&amp;$A147&amp;"'!R"&amp;$B147+59)</f>
        <v>0</v>
      </c>
      <c r="H147" s="180">
        <f t="array" aca="1" ref="H147" ca="1">INDIRECT("'"&amp;$A147&amp;"'!S"&amp;$B147+59)</f>
        <v>0</v>
      </c>
      <c r="I147" s="180">
        <f t="array" aca="1" ref="I147" ca="1">INDIRECT("'"&amp;$A147&amp;"'!t"&amp;$B147+59)</f>
        <v>0</v>
      </c>
    </row>
    <row r="148" spans="1:9" x14ac:dyDescent="0.3">
      <c r="A148" s="180">
        <f t="shared" si="3"/>
        <v>4</v>
      </c>
      <c r="B148" s="180">
        <f>COUNTIF(A$1:A148,A148)</f>
        <v>26</v>
      </c>
      <c r="C148" s="180">
        <f t="array" aca="1" ref="C148" ca="1">INDIRECT("'"&amp;A148&amp;"'!F"&amp;B148+59)</f>
        <v>0</v>
      </c>
      <c r="D148" s="180">
        <f t="array" aca="1" ref="D148" ca="1">INDIRECT("'"&amp;$A148&amp;"'!O"&amp;$B148+59)</f>
        <v>0</v>
      </c>
      <c r="E148" s="180">
        <f t="array" aca="1" ref="E148" ca="1">INDIRECT("'"&amp;$A148&amp;"'!P"&amp;$B148+59)</f>
        <v>0</v>
      </c>
      <c r="F148" s="180">
        <f t="array" aca="1" ref="F148" ca="1">INDIRECT("'"&amp;$A148&amp;"'!Q"&amp;$B148+59)</f>
        <v>0</v>
      </c>
      <c r="G148" s="180">
        <f t="array" aca="1" ref="G148" ca="1">INDIRECT("'"&amp;$A148&amp;"'!R"&amp;$B148+59)</f>
        <v>0</v>
      </c>
      <c r="H148" s="180">
        <f t="array" aca="1" ref="H148" ca="1">INDIRECT("'"&amp;$A148&amp;"'!S"&amp;$B148+59)</f>
        <v>0</v>
      </c>
      <c r="I148" s="180">
        <f t="array" aca="1" ref="I148" ca="1">INDIRECT("'"&amp;$A148&amp;"'!t"&amp;$B148+59)</f>
        <v>0</v>
      </c>
    </row>
    <row r="149" spans="1:9" x14ac:dyDescent="0.3">
      <c r="A149" s="180">
        <f t="shared" si="3"/>
        <v>4</v>
      </c>
      <c r="B149" s="180">
        <f>COUNTIF(A$1:A149,A149)</f>
        <v>27</v>
      </c>
      <c r="C149" s="180">
        <f t="array" aca="1" ref="C149" ca="1">INDIRECT("'"&amp;A149&amp;"'!F"&amp;B149+59)</f>
        <v>0</v>
      </c>
      <c r="D149" s="180">
        <f t="array" aca="1" ref="D149" ca="1">INDIRECT("'"&amp;$A149&amp;"'!O"&amp;$B149+59)</f>
        <v>0</v>
      </c>
      <c r="E149" s="180">
        <f t="array" aca="1" ref="E149" ca="1">INDIRECT("'"&amp;$A149&amp;"'!P"&amp;$B149+59)</f>
        <v>0</v>
      </c>
      <c r="F149" s="180">
        <f t="array" aca="1" ref="F149" ca="1">INDIRECT("'"&amp;$A149&amp;"'!Q"&amp;$B149+59)</f>
        <v>0</v>
      </c>
      <c r="G149" s="180">
        <f t="array" aca="1" ref="G149" ca="1">INDIRECT("'"&amp;$A149&amp;"'!R"&amp;$B149+59)</f>
        <v>0</v>
      </c>
      <c r="H149" s="180">
        <f t="array" aca="1" ref="H149" ca="1">INDIRECT("'"&amp;$A149&amp;"'!S"&amp;$B149+59)</f>
        <v>0</v>
      </c>
      <c r="I149" s="180">
        <f t="array" aca="1" ref="I149" ca="1">INDIRECT("'"&amp;$A149&amp;"'!t"&amp;$B149+59)</f>
        <v>0</v>
      </c>
    </row>
    <row r="150" spans="1:9" x14ac:dyDescent="0.3">
      <c r="A150" s="180">
        <f t="shared" si="3"/>
        <v>4</v>
      </c>
      <c r="B150" s="180">
        <f>COUNTIF(A$1:A150,A150)</f>
        <v>28</v>
      </c>
      <c r="C150" s="180">
        <f t="array" aca="1" ref="C150" ca="1">INDIRECT("'"&amp;A150&amp;"'!F"&amp;B150+59)</f>
        <v>0</v>
      </c>
      <c r="D150" s="180">
        <f t="array" aca="1" ref="D150" ca="1">INDIRECT("'"&amp;$A150&amp;"'!O"&amp;$B150+59)</f>
        <v>0</v>
      </c>
      <c r="E150" s="180">
        <f t="array" aca="1" ref="E150" ca="1">INDIRECT("'"&amp;$A150&amp;"'!P"&amp;$B150+59)</f>
        <v>0</v>
      </c>
      <c r="F150" s="180">
        <f t="array" aca="1" ref="F150" ca="1">INDIRECT("'"&amp;$A150&amp;"'!Q"&amp;$B150+59)</f>
        <v>0</v>
      </c>
      <c r="G150" s="180">
        <f t="array" aca="1" ref="G150" ca="1">INDIRECT("'"&amp;$A150&amp;"'!R"&amp;$B150+59)</f>
        <v>0</v>
      </c>
      <c r="H150" s="180">
        <f t="array" aca="1" ref="H150" ca="1">INDIRECT("'"&amp;$A150&amp;"'!S"&amp;$B150+59)</f>
        <v>0</v>
      </c>
      <c r="I150" s="180">
        <f t="array" aca="1" ref="I150" ca="1">INDIRECT("'"&amp;$A150&amp;"'!t"&amp;$B150+59)</f>
        <v>0</v>
      </c>
    </row>
    <row r="151" spans="1:9" x14ac:dyDescent="0.3">
      <c r="A151" s="180">
        <f t="shared" si="3"/>
        <v>4</v>
      </c>
      <c r="B151" s="180">
        <f>COUNTIF(A$1:A151,A151)</f>
        <v>29</v>
      </c>
      <c r="C151" s="180">
        <f t="array" aca="1" ref="C151" ca="1">INDIRECT("'"&amp;A151&amp;"'!F"&amp;B151+59)</f>
        <v>0</v>
      </c>
      <c r="D151" s="180">
        <f t="array" aca="1" ref="D151" ca="1">INDIRECT("'"&amp;$A151&amp;"'!O"&amp;$B151+59)</f>
        <v>0</v>
      </c>
      <c r="E151" s="180">
        <f t="array" aca="1" ref="E151" ca="1">INDIRECT("'"&amp;$A151&amp;"'!P"&amp;$B151+59)</f>
        <v>0</v>
      </c>
      <c r="F151" s="180">
        <f t="array" aca="1" ref="F151" ca="1">INDIRECT("'"&amp;$A151&amp;"'!Q"&amp;$B151+59)</f>
        <v>0</v>
      </c>
      <c r="G151" s="180">
        <f t="array" aca="1" ref="G151" ca="1">INDIRECT("'"&amp;$A151&amp;"'!R"&amp;$B151+59)</f>
        <v>0</v>
      </c>
      <c r="H151" s="180">
        <f t="array" aca="1" ref="H151" ca="1">INDIRECT("'"&amp;$A151&amp;"'!S"&amp;$B151+59)</f>
        <v>0</v>
      </c>
      <c r="I151" s="180">
        <f t="array" aca="1" ref="I151" ca="1">INDIRECT("'"&amp;$A151&amp;"'!t"&amp;$B151+59)</f>
        <v>0</v>
      </c>
    </row>
    <row r="152" spans="1:9" x14ac:dyDescent="0.3">
      <c r="A152" s="180">
        <f t="shared" si="3"/>
        <v>4</v>
      </c>
      <c r="B152" s="180">
        <f>COUNTIF(A$1:A152,A152)</f>
        <v>30</v>
      </c>
      <c r="C152" s="180">
        <f t="array" aca="1" ref="C152" ca="1">INDIRECT("'"&amp;A152&amp;"'!F"&amp;B152+59)</f>
        <v>0</v>
      </c>
      <c r="D152" s="180">
        <f t="array" aca="1" ref="D152" ca="1">INDIRECT("'"&amp;$A152&amp;"'!O"&amp;$B152+59)</f>
        <v>0</v>
      </c>
      <c r="E152" s="180">
        <f t="array" aca="1" ref="E152" ca="1">INDIRECT("'"&amp;$A152&amp;"'!P"&amp;$B152+59)</f>
        <v>0</v>
      </c>
      <c r="F152" s="180">
        <f t="array" aca="1" ref="F152" ca="1">INDIRECT("'"&amp;$A152&amp;"'!Q"&amp;$B152+59)</f>
        <v>0</v>
      </c>
      <c r="G152" s="180">
        <f t="array" aca="1" ref="G152" ca="1">INDIRECT("'"&amp;$A152&amp;"'!R"&amp;$B152+59)</f>
        <v>0</v>
      </c>
      <c r="H152" s="180">
        <f t="array" aca="1" ref="H152" ca="1">INDIRECT("'"&amp;$A152&amp;"'!S"&amp;$B152+59)</f>
        <v>0</v>
      </c>
      <c r="I152" s="180">
        <f t="array" aca="1" ref="I152" ca="1">INDIRECT("'"&amp;$A152&amp;"'!t"&amp;$B152+59)</f>
        <v>0</v>
      </c>
    </row>
    <row r="153" spans="1:9" x14ac:dyDescent="0.3">
      <c r="A153" s="180">
        <f t="shared" si="3"/>
        <v>4</v>
      </c>
      <c r="B153" s="180">
        <f>COUNTIF(A$1:A153,A153)</f>
        <v>31</v>
      </c>
      <c r="C153" s="180">
        <f t="array" aca="1" ref="C153" ca="1">INDIRECT("'"&amp;A153&amp;"'!F"&amp;B153+59)</f>
        <v>0</v>
      </c>
      <c r="D153" s="180">
        <f t="array" aca="1" ref="D153" ca="1">INDIRECT("'"&amp;$A153&amp;"'!O"&amp;$B153+59)</f>
        <v>0</v>
      </c>
      <c r="E153" s="180">
        <f t="array" aca="1" ref="E153" ca="1">INDIRECT("'"&amp;$A153&amp;"'!P"&amp;$B153+59)</f>
        <v>0</v>
      </c>
      <c r="F153" s="180">
        <f t="array" aca="1" ref="F153" ca="1">INDIRECT("'"&amp;$A153&amp;"'!Q"&amp;$B153+59)</f>
        <v>0</v>
      </c>
      <c r="G153" s="180">
        <f t="array" aca="1" ref="G153" ca="1">INDIRECT("'"&amp;$A153&amp;"'!R"&amp;$B153+59)</f>
        <v>0</v>
      </c>
      <c r="H153" s="180">
        <f t="array" aca="1" ref="H153" ca="1">INDIRECT("'"&amp;$A153&amp;"'!S"&amp;$B153+59)</f>
        <v>0</v>
      </c>
      <c r="I153" s="180">
        <f t="array" aca="1" ref="I153" ca="1">INDIRECT("'"&amp;$A153&amp;"'!t"&amp;$B153+59)</f>
        <v>0</v>
      </c>
    </row>
    <row r="154" spans="1:9" x14ac:dyDescent="0.3">
      <c r="A154" s="180">
        <f t="shared" si="3"/>
        <v>4</v>
      </c>
      <c r="B154" s="180">
        <f>COUNTIF(A$1:A154,A154)</f>
        <v>32</v>
      </c>
      <c r="C154" s="180">
        <f t="array" aca="1" ref="C154" ca="1">INDIRECT("'"&amp;A154&amp;"'!F"&amp;B154+59)</f>
        <v>0</v>
      </c>
      <c r="D154" s="180">
        <f t="array" aca="1" ref="D154" ca="1">INDIRECT("'"&amp;$A154&amp;"'!O"&amp;$B154+59)</f>
        <v>0</v>
      </c>
      <c r="E154" s="180">
        <f t="array" aca="1" ref="E154" ca="1">INDIRECT("'"&amp;$A154&amp;"'!P"&amp;$B154+59)</f>
        <v>0</v>
      </c>
      <c r="F154" s="180">
        <f t="array" aca="1" ref="F154" ca="1">INDIRECT("'"&amp;$A154&amp;"'!Q"&amp;$B154+59)</f>
        <v>0</v>
      </c>
      <c r="G154" s="180">
        <f t="array" aca="1" ref="G154" ca="1">INDIRECT("'"&amp;$A154&amp;"'!R"&amp;$B154+59)</f>
        <v>0</v>
      </c>
      <c r="H154" s="180">
        <f t="array" aca="1" ref="H154" ca="1">INDIRECT("'"&amp;$A154&amp;"'!S"&amp;$B154+59)</f>
        <v>0</v>
      </c>
      <c r="I154" s="180">
        <f t="array" aca="1" ref="I154" ca="1">INDIRECT("'"&amp;$A154&amp;"'!t"&amp;$B154+59)</f>
        <v>0</v>
      </c>
    </row>
    <row r="155" spans="1:9" x14ac:dyDescent="0.3">
      <c r="A155" s="180">
        <f t="shared" si="3"/>
        <v>4</v>
      </c>
      <c r="B155" s="180">
        <f>COUNTIF(A$1:A155,A155)</f>
        <v>33</v>
      </c>
      <c r="C155" s="180">
        <f t="array" aca="1" ref="C155" ca="1">INDIRECT("'"&amp;A155&amp;"'!F"&amp;B155+59)</f>
        <v>0</v>
      </c>
      <c r="D155" s="180">
        <f t="array" aca="1" ref="D155" ca="1">INDIRECT("'"&amp;$A155&amp;"'!O"&amp;$B155+59)</f>
        <v>0</v>
      </c>
      <c r="E155" s="180">
        <f t="array" aca="1" ref="E155" ca="1">INDIRECT("'"&amp;$A155&amp;"'!P"&amp;$B155+59)</f>
        <v>0</v>
      </c>
      <c r="F155" s="180">
        <f t="array" aca="1" ref="F155" ca="1">INDIRECT("'"&amp;$A155&amp;"'!Q"&amp;$B155+59)</f>
        <v>0</v>
      </c>
      <c r="G155" s="180">
        <f t="array" aca="1" ref="G155" ca="1">INDIRECT("'"&amp;$A155&amp;"'!R"&amp;$B155+59)</f>
        <v>0</v>
      </c>
      <c r="H155" s="180">
        <f t="array" aca="1" ref="H155" ca="1">INDIRECT("'"&amp;$A155&amp;"'!S"&amp;$B155+59)</f>
        <v>0</v>
      </c>
      <c r="I155" s="180">
        <f t="array" aca="1" ref="I155" ca="1">INDIRECT("'"&amp;$A155&amp;"'!t"&amp;$B155+59)</f>
        <v>0</v>
      </c>
    </row>
    <row r="156" spans="1:9" x14ac:dyDescent="0.3">
      <c r="A156" s="180">
        <f t="shared" si="3"/>
        <v>4</v>
      </c>
      <c r="B156" s="180">
        <f>COUNTIF(A$1:A156,A156)</f>
        <v>34</v>
      </c>
      <c r="C156" s="180">
        <f t="array" aca="1" ref="C156" ca="1">INDIRECT("'"&amp;A156&amp;"'!F"&amp;B156+59)</f>
        <v>0</v>
      </c>
      <c r="D156" s="180">
        <f t="array" aca="1" ref="D156" ca="1">INDIRECT("'"&amp;$A156&amp;"'!O"&amp;$B156+59)</f>
        <v>0</v>
      </c>
      <c r="E156" s="180">
        <f t="array" aca="1" ref="E156" ca="1">INDIRECT("'"&amp;$A156&amp;"'!P"&amp;$B156+59)</f>
        <v>0</v>
      </c>
      <c r="F156" s="180">
        <f t="array" aca="1" ref="F156" ca="1">INDIRECT("'"&amp;$A156&amp;"'!Q"&amp;$B156+59)</f>
        <v>0</v>
      </c>
      <c r="G156" s="180">
        <f t="array" aca="1" ref="G156" ca="1">INDIRECT("'"&amp;$A156&amp;"'!R"&amp;$B156+59)</f>
        <v>0</v>
      </c>
      <c r="H156" s="180">
        <f t="array" aca="1" ref="H156" ca="1">INDIRECT("'"&amp;$A156&amp;"'!S"&amp;$B156+59)</f>
        <v>0</v>
      </c>
      <c r="I156" s="180">
        <f t="array" aca="1" ref="I156" ca="1">INDIRECT("'"&amp;$A156&amp;"'!t"&amp;$B156+59)</f>
        <v>0</v>
      </c>
    </row>
    <row r="157" spans="1:9" x14ac:dyDescent="0.3">
      <c r="A157" s="180">
        <f t="shared" si="3"/>
        <v>4</v>
      </c>
      <c r="B157" s="180">
        <f>COUNTIF(A$1:A157,A157)</f>
        <v>35</v>
      </c>
      <c r="C157" s="180">
        <f t="array" aca="1" ref="C157" ca="1">INDIRECT("'"&amp;A157&amp;"'!F"&amp;B157+59)</f>
        <v>0</v>
      </c>
      <c r="D157" s="180">
        <f t="array" aca="1" ref="D157" ca="1">INDIRECT("'"&amp;$A157&amp;"'!O"&amp;$B157+59)</f>
        <v>0</v>
      </c>
      <c r="E157" s="180">
        <f t="array" aca="1" ref="E157" ca="1">INDIRECT("'"&amp;$A157&amp;"'!P"&amp;$B157+59)</f>
        <v>0</v>
      </c>
      <c r="F157" s="180">
        <f t="array" aca="1" ref="F157" ca="1">INDIRECT("'"&amp;$A157&amp;"'!Q"&amp;$B157+59)</f>
        <v>0</v>
      </c>
      <c r="G157" s="180">
        <f t="array" aca="1" ref="G157" ca="1">INDIRECT("'"&amp;$A157&amp;"'!R"&amp;$B157+59)</f>
        <v>0</v>
      </c>
      <c r="H157" s="180">
        <f t="array" aca="1" ref="H157" ca="1">INDIRECT("'"&amp;$A157&amp;"'!S"&amp;$B157+59)</f>
        <v>0</v>
      </c>
      <c r="I157" s="180">
        <f t="array" aca="1" ref="I157" ca="1">INDIRECT("'"&amp;$A157&amp;"'!t"&amp;$B157+59)</f>
        <v>0</v>
      </c>
    </row>
    <row r="158" spans="1:9" x14ac:dyDescent="0.3">
      <c r="A158" s="180">
        <f t="shared" si="3"/>
        <v>4</v>
      </c>
      <c r="B158" s="180">
        <f>COUNTIF(A$1:A158,A158)</f>
        <v>36</v>
      </c>
      <c r="C158" s="180">
        <f t="array" aca="1" ref="C158" ca="1">INDIRECT("'"&amp;A158&amp;"'!F"&amp;B158+59)</f>
        <v>0</v>
      </c>
      <c r="D158" s="180">
        <f t="array" aca="1" ref="D158" ca="1">INDIRECT("'"&amp;$A158&amp;"'!O"&amp;$B158+59)</f>
        <v>0</v>
      </c>
      <c r="E158" s="180">
        <f t="array" aca="1" ref="E158" ca="1">INDIRECT("'"&amp;$A158&amp;"'!P"&amp;$B158+59)</f>
        <v>0</v>
      </c>
      <c r="F158" s="180">
        <f t="array" aca="1" ref="F158" ca="1">INDIRECT("'"&amp;$A158&amp;"'!Q"&amp;$B158+59)</f>
        <v>0</v>
      </c>
      <c r="G158" s="180">
        <f t="array" aca="1" ref="G158" ca="1">INDIRECT("'"&amp;$A158&amp;"'!R"&amp;$B158+59)</f>
        <v>0</v>
      </c>
      <c r="H158" s="180">
        <f t="array" aca="1" ref="H158" ca="1">INDIRECT("'"&amp;$A158&amp;"'!S"&amp;$B158+59)</f>
        <v>0</v>
      </c>
      <c r="I158" s="180">
        <f t="array" aca="1" ref="I158" ca="1">INDIRECT("'"&amp;$A158&amp;"'!t"&amp;$B158+59)</f>
        <v>0</v>
      </c>
    </row>
    <row r="159" spans="1:9" x14ac:dyDescent="0.3">
      <c r="A159" s="180">
        <f t="shared" si="3"/>
        <v>4</v>
      </c>
      <c r="B159" s="180">
        <f>COUNTIF(A$1:A159,A159)</f>
        <v>37</v>
      </c>
      <c r="C159" s="180">
        <f t="array" aca="1" ref="C159" ca="1">INDIRECT("'"&amp;A159&amp;"'!F"&amp;B159+59)</f>
        <v>0</v>
      </c>
      <c r="D159" s="180">
        <f t="array" aca="1" ref="D159" ca="1">INDIRECT("'"&amp;$A159&amp;"'!O"&amp;$B159+59)</f>
        <v>0</v>
      </c>
      <c r="E159" s="180">
        <f t="array" aca="1" ref="E159" ca="1">INDIRECT("'"&amp;$A159&amp;"'!P"&amp;$B159+59)</f>
        <v>0</v>
      </c>
      <c r="F159" s="180">
        <f t="array" aca="1" ref="F159" ca="1">INDIRECT("'"&amp;$A159&amp;"'!Q"&amp;$B159+59)</f>
        <v>0</v>
      </c>
      <c r="G159" s="180">
        <f t="array" aca="1" ref="G159" ca="1">INDIRECT("'"&amp;$A159&amp;"'!R"&amp;$B159+59)</f>
        <v>0</v>
      </c>
      <c r="H159" s="180">
        <f t="array" aca="1" ref="H159" ca="1">INDIRECT("'"&amp;$A159&amp;"'!S"&amp;$B159+59)</f>
        <v>0</v>
      </c>
      <c r="I159" s="180">
        <f t="array" aca="1" ref="I159" ca="1">INDIRECT("'"&amp;$A159&amp;"'!t"&amp;$B159+59)</f>
        <v>0</v>
      </c>
    </row>
    <row r="160" spans="1:9" x14ac:dyDescent="0.3">
      <c r="A160" s="180">
        <f t="shared" si="3"/>
        <v>4</v>
      </c>
      <c r="B160" s="180">
        <f>COUNTIF(A$1:A160,A160)</f>
        <v>38</v>
      </c>
      <c r="C160" s="180">
        <f t="array" aca="1" ref="C160" ca="1">INDIRECT("'"&amp;A160&amp;"'!F"&amp;B160+59)</f>
        <v>0</v>
      </c>
      <c r="D160" s="180">
        <f t="array" aca="1" ref="D160" ca="1">INDIRECT("'"&amp;$A160&amp;"'!O"&amp;$B160+59)</f>
        <v>0</v>
      </c>
      <c r="E160" s="180">
        <f t="array" aca="1" ref="E160" ca="1">INDIRECT("'"&amp;$A160&amp;"'!P"&amp;$B160+59)</f>
        <v>0</v>
      </c>
      <c r="F160" s="180">
        <f t="array" aca="1" ref="F160" ca="1">INDIRECT("'"&amp;$A160&amp;"'!Q"&amp;$B160+59)</f>
        <v>0</v>
      </c>
      <c r="G160" s="180">
        <f t="array" aca="1" ref="G160" ca="1">INDIRECT("'"&amp;$A160&amp;"'!R"&amp;$B160+59)</f>
        <v>0</v>
      </c>
      <c r="H160" s="180">
        <f t="array" aca="1" ref="H160" ca="1">INDIRECT("'"&amp;$A160&amp;"'!S"&amp;$B160+59)</f>
        <v>0</v>
      </c>
      <c r="I160" s="180">
        <f t="array" aca="1" ref="I160" ca="1">INDIRECT("'"&amp;$A160&amp;"'!t"&amp;$B160+59)</f>
        <v>0</v>
      </c>
    </row>
    <row r="161" spans="1:9" x14ac:dyDescent="0.3">
      <c r="A161" s="180">
        <f t="shared" si="3"/>
        <v>4</v>
      </c>
      <c r="B161" s="180">
        <f>COUNTIF(A$1:A161,A161)</f>
        <v>39</v>
      </c>
      <c r="C161" s="180">
        <f t="array" aca="1" ref="C161" ca="1">INDIRECT("'"&amp;A161&amp;"'!F"&amp;B161+59)</f>
        <v>0</v>
      </c>
      <c r="D161" s="180">
        <f t="array" aca="1" ref="D161" ca="1">INDIRECT("'"&amp;$A161&amp;"'!O"&amp;$B161+59)</f>
        <v>0</v>
      </c>
      <c r="E161" s="180">
        <f t="array" aca="1" ref="E161" ca="1">INDIRECT("'"&amp;$A161&amp;"'!P"&amp;$B161+59)</f>
        <v>0</v>
      </c>
      <c r="F161" s="180">
        <f t="array" aca="1" ref="F161" ca="1">INDIRECT("'"&amp;$A161&amp;"'!Q"&amp;$B161+59)</f>
        <v>0</v>
      </c>
      <c r="G161" s="180">
        <f t="array" aca="1" ref="G161" ca="1">INDIRECT("'"&amp;$A161&amp;"'!R"&amp;$B161+59)</f>
        <v>0</v>
      </c>
      <c r="H161" s="180">
        <f t="array" aca="1" ref="H161" ca="1">INDIRECT("'"&amp;$A161&amp;"'!S"&amp;$B161+59)</f>
        <v>0</v>
      </c>
      <c r="I161" s="180">
        <f t="array" aca="1" ref="I161" ca="1">INDIRECT("'"&amp;$A161&amp;"'!t"&amp;$B161+59)</f>
        <v>0</v>
      </c>
    </row>
    <row r="162" spans="1:9" x14ac:dyDescent="0.3">
      <c r="A162" s="180">
        <f t="shared" si="3"/>
        <v>4</v>
      </c>
      <c r="B162" s="180">
        <f>COUNTIF(A$1:A162,A162)</f>
        <v>40</v>
      </c>
      <c r="C162" s="180">
        <f t="array" aca="1" ref="C162" ca="1">INDIRECT("'"&amp;A162&amp;"'!F"&amp;B162+59)</f>
        <v>0</v>
      </c>
      <c r="D162" s="180">
        <f t="array" aca="1" ref="D162" ca="1">INDIRECT("'"&amp;$A162&amp;"'!O"&amp;$B162+59)</f>
        <v>0</v>
      </c>
      <c r="E162" s="180">
        <f t="array" aca="1" ref="E162" ca="1">INDIRECT("'"&amp;$A162&amp;"'!P"&amp;$B162+59)</f>
        <v>0</v>
      </c>
      <c r="F162" s="180">
        <f t="array" aca="1" ref="F162" ca="1">INDIRECT("'"&amp;$A162&amp;"'!Q"&amp;$B162+59)</f>
        <v>0</v>
      </c>
      <c r="G162" s="180">
        <f t="array" aca="1" ref="G162" ca="1">INDIRECT("'"&amp;$A162&amp;"'!R"&amp;$B162+59)</f>
        <v>0</v>
      </c>
      <c r="H162" s="180">
        <f t="array" aca="1" ref="H162" ca="1">INDIRECT("'"&amp;$A162&amp;"'!S"&amp;$B162+59)</f>
        <v>0</v>
      </c>
      <c r="I162" s="180">
        <f t="array" aca="1" ref="I162" ca="1">INDIRECT("'"&amp;$A162&amp;"'!t"&amp;$B162+59)</f>
        <v>0</v>
      </c>
    </row>
    <row r="163" spans="1:9" x14ac:dyDescent="0.3">
      <c r="A163" s="180">
        <f t="shared" si="3"/>
        <v>4</v>
      </c>
      <c r="B163" s="180">
        <f>COUNTIF(A$1:A163,A163)</f>
        <v>41</v>
      </c>
      <c r="C163" s="180">
        <f t="array" aca="1" ref="C163" ca="1">INDIRECT("'"&amp;A163&amp;"'!F"&amp;B163+59)</f>
        <v>0</v>
      </c>
      <c r="D163" s="180">
        <f t="array" aca="1" ref="D163" ca="1">INDIRECT("'"&amp;$A163&amp;"'!O"&amp;$B163+59)</f>
        <v>0</v>
      </c>
      <c r="E163" s="180">
        <f t="array" aca="1" ref="E163" ca="1">INDIRECT("'"&amp;$A163&amp;"'!P"&amp;$B163+59)</f>
        <v>0</v>
      </c>
      <c r="F163" s="180">
        <f t="array" aca="1" ref="F163" ca="1">INDIRECT("'"&amp;$A163&amp;"'!Q"&amp;$B163+59)</f>
        <v>0</v>
      </c>
      <c r="G163" s="180">
        <f t="array" aca="1" ref="G163" ca="1">INDIRECT("'"&amp;$A163&amp;"'!R"&amp;$B163+59)</f>
        <v>0</v>
      </c>
      <c r="H163" s="180">
        <f t="array" aca="1" ref="H163" ca="1">INDIRECT("'"&amp;$A163&amp;"'!S"&amp;$B163+59)</f>
        <v>0</v>
      </c>
      <c r="I163" s="180">
        <f t="array" aca="1" ref="I163" ca="1">INDIRECT("'"&amp;$A163&amp;"'!t"&amp;$B163+59)</f>
        <v>0</v>
      </c>
    </row>
    <row r="164" spans="1:9" x14ac:dyDescent="0.3">
      <c r="A164" s="180">
        <f t="shared" si="3"/>
        <v>5</v>
      </c>
      <c r="B164" s="180">
        <f>COUNTIF(A$1:A164,A164)</f>
        <v>1</v>
      </c>
      <c r="C164" s="180">
        <f t="array" aca="1" ref="C164" ca="1">INDIRECT("'"&amp;A164&amp;"'!F"&amp;B164+59)</f>
        <v>0</v>
      </c>
      <c r="D164" s="180">
        <f t="array" aca="1" ref="D164" ca="1">INDIRECT("'"&amp;$A164&amp;"'!O"&amp;$B164+59)</f>
        <v>0</v>
      </c>
      <c r="E164" s="180">
        <f t="array" aca="1" ref="E164" ca="1">INDIRECT("'"&amp;$A164&amp;"'!P"&amp;$B164+59)</f>
        <v>0</v>
      </c>
      <c r="F164" s="180">
        <f t="array" aca="1" ref="F164" ca="1">INDIRECT("'"&amp;$A164&amp;"'!Q"&amp;$B164+59)</f>
        <v>0</v>
      </c>
      <c r="G164" s="180">
        <f t="array" aca="1" ref="G164" ca="1">INDIRECT("'"&amp;$A164&amp;"'!R"&amp;$B164+59)</f>
        <v>0</v>
      </c>
      <c r="H164" s="180">
        <f t="array" aca="1" ref="H164" ca="1">INDIRECT("'"&amp;$A164&amp;"'!S"&amp;$B164+59)</f>
        <v>0</v>
      </c>
      <c r="I164" s="180">
        <f t="array" aca="1" ref="I164" ca="1">INDIRECT("'"&amp;$A164&amp;"'!t"&amp;$B164+59)</f>
        <v>0</v>
      </c>
    </row>
    <row r="165" spans="1:9" x14ac:dyDescent="0.3">
      <c r="A165" s="180">
        <f t="shared" si="3"/>
        <v>5</v>
      </c>
      <c r="B165" s="180">
        <f>COUNTIF(A$1:A165,A165)</f>
        <v>2</v>
      </c>
      <c r="C165" s="180">
        <f t="array" aca="1" ref="C165" ca="1">INDIRECT("'"&amp;A165&amp;"'!F"&amp;B165+59)</f>
        <v>0</v>
      </c>
      <c r="D165" s="180">
        <f t="array" aca="1" ref="D165" ca="1">INDIRECT("'"&amp;$A165&amp;"'!O"&amp;$B165+59)</f>
        <v>0</v>
      </c>
      <c r="E165" s="180">
        <f t="array" aca="1" ref="E165" ca="1">INDIRECT("'"&amp;$A165&amp;"'!P"&amp;$B165+59)</f>
        <v>0</v>
      </c>
      <c r="F165" s="180">
        <f t="array" aca="1" ref="F165" ca="1">INDIRECT("'"&amp;$A165&amp;"'!Q"&amp;$B165+59)</f>
        <v>0</v>
      </c>
      <c r="G165" s="180">
        <f t="array" aca="1" ref="G165" ca="1">INDIRECT("'"&amp;$A165&amp;"'!R"&amp;$B165+59)</f>
        <v>0</v>
      </c>
      <c r="H165" s="180">
        <f t="array" aca="1" ref="H165" ca="1">INDIRECT("'"&amp;$A165&amp;"'!S"&amp;$B165+59)</f>
        <v>0</v>
      </c>
      <c r="I165" s="180">
        <f t="array" aca="1" ref="I165" ca="1">INDIRECT("'"&amp;$A165&amp;"'!t"&amp;$B165+59)</f>
        <v>0</v>
      </c>
    </row>
    <row r="166" spans="1:9" x14ac:dyDescent="0.3">
      <c r="A166" s="180">
        <f t="shared" si="3"/>
        <v>5</v>
      </c>
      <c r="B166" s="180">
        <f>COUNTIF(A$1:A166,A166)</f>
        <v>3</v>
      </c>
      <c r="C166" s="180">
        <f t="array" aca="1" ref="C166" ca="1">INDIRECT("'"&amp;A166&amp;"'!F"&amp;B166+59)</f>
        <v>0</v>
      </c>
      <c r="D166" s="180">
        <f t="array" aca="1" ref="D166" ca="1">INDIRECT("'"&amp;$A166&amp;"'!O"&amp;$B166+59)</f>
        <v>0</v>
      </c>
      <c r="E166" s="180">
        <f t="array" aca="1" ref="E166" ca="1">INDIRECT("'"&amp;$A166&amp;"'!P"&amp;$B166+59)</f>
        <v>0</v>
      </c>
      <c r="F166" s="180">
        <f t="array" aca="1" ref="F166" ca="1">INDIRECT("'"&amp;$A166&amp;"'!Q"&amp;$B166+59)</f>
        <v>0</v>
      </c>
      <c r="G166" s="180">
        <f t="array" aca="1" ref="G166" ca="1">INDIRECT("'"&amp;$A166&amp;"'!R"&amp;$B166+59)</f>
        <v>0</v>
      </c>
      <c r="H166" s="180">
        <f t="array" aca="1" ref="H166" ca="1">INDIRECT("'"&amp;$A166&amp;"'!S"&amp;$B166+59)</f>
        <v>0</v>
      </c>
      <c r="I166" s="180">
        <f t="array" aca="1" ref="I166" ca="1">INDIRECT("'"&amp;$A166&amp;"'!t"&amp;$B166+59)</f>
        <v>0</v>
      </c>
    </row>
    <row r="167" spans="1:9" x14ac:dyDescent="0.3">
      <c r="A167" s="180">
        <f t="shared" si="3"/>
        <v>5</v>
      </c>
      <c r="B167" s="180">
        <f>COUNTIF(A$1:A167,A167)</f>
        <v>4</v>
      </c>
      <c r="C167" s="180">
        <f t="array" aca="1" ref="C167" ca="1">INDIRECT("'"&amp;A167&amp;"'!F"&amp;B167+59)</f>
        <v>0</v>
      </c>
      <c r="D167" s="180">
        <f t="array" aca="1" ref="D167" ca="1">INDIRECT("'"&amp;$A167&amp;"'!O"&amp;$B167+59)</f>
        <v>0</v>
      </c>
      <c r="E167" s="180">
        <f t="array" aca="1" ref="E167" ca="1">INDIRECT("'"&amp;$A167&amp;"'!P"&amp;$B167+59)</f>
        <v>0</v>
      </c>
      <c r="F167" s="180">
        <f t="array" aca="1" ref="F167" ca="1">INDIRECT("'"&amp;$A167&amp;"'!Q"&amp;$B167+59)</f>
        <v>0</v>
      </c>
      <c r="G167" s="180">
        <f t="array" aca="1" ref="G167" ca="1">INDIRECT("'"&amp;$A167&amp;"'!R"&amp;$B167+59)</f>
        <v>0</v>
      </c>
      <c r="H167" s="180">
        <f t="array" aca="1" ref="H167" ca="1">INDIRECT("'"&amp;$A167&amp;"'!S"&amp;$B167+59)</f>
        <v>0</v>
      </c>
      <c r="I167" s="180">
        <f t="array" aca="1" ref="I167" ca="1">INDIRECT("'"&amp;$A167&amp;"'!t"&amp;$B167+59)</f>
        <v>0</v>
      </c>
    </row>
    <row r="168" spans="1:9" x14ac:dyDescent="0.3">
      <c r="A168" s="180">
        <f t="shared" si="3"/>
        <v>5</v>
      </c>
      <c r="B168" s="180">
        <f>COUNTIF(A$1:A168,A168)</f>
        <v>5</v>
      </c>
      <c r="C168" s="180">
        <f t="array" aca="1" ref="C168" ca="1">INDIRECT("'"&amp;A168&amp;"'!F"&amp;B168+59)</f>
        <v>0</v>
      </c>
      <c r="D168" s="180">
        <f t="array" aca="1" ref="D168" ca="1">INDIRECT("'"&amp;$A168&amp;"'!O"&amp;$B168+59)</f>
        <v>0</v>
      </c>
      <c r="E168" s="180">
        <f t="array" aca="1" ref="E168" ca="1">INDIRECT("'"&amp;$A168&amp;"'!P"&amp;$B168+59)</f>
        <v>0</v>
      </c>
      <c r="F168" s="180">
        <f t="array" aca="1" ref="F168" ca="1">INDIRECT("'"&amp;$A168&amp;"'!Q"&amp;$B168+59)</f>
        <v>0</v>
      </c>
      <c r="G168" s="180">
        <f t="array" aca="1" ref="G168" ca="1">INDIRECT("'"&amp;$A168&amp;"'!R"&amp;$B168+59)</f>
        <v>0</v>
      </c>
      <c r="H168" s="180">
        <f t="array" aca="1" ref="H168" ca="1">INDIRECT("'"&amp;$A168&amp;"'!S"&amp;$B168+59)</f>
        <v>0</v>
      </c>
      <c r="I168" s="180">
        <f t="array" aca="1" ref="I168" ca="1">INDIRECT("'"&amp;$A168&amp;"'!t"&amp;$B168+59)</f>
        <v>0</v>
      </c>
    </row>
    <row r="169" spans="1:9" x14ac:dyDescent="0.3">
      <c r="A169" s="180">
        <f t="shared" si="3"/>
        <v>5</v>
      </c>
      <c r="B169" s="180">
        <f>COUNTIF(A$1:A169,A169)</f>
        <v>6</v>
      </c>
      <c r="C169" s="180">
        <f t="array" aca="1" ref="C169" ca="1">INDIRECT("'"&amp;A169&amp;"'!F"&amp;B169+59)</f>
        <v>0</v>
      </c>
      <c r="D169" s="180">
        <f t="array" aca="1" ref="D169" ca="1">INDIRECT("'"&amp;$A169&amp;"'!O"&amp;$B169+59)</f>
        <v>0</v>
      </c>
      <c r="E169" s="180">
        <f t="array" aca="1" ref="E169" ca="1">INDIRECT("'"&amp;$A169&amp;"'!P"&amp;$B169+59)</f>
        <v>0</v>
      </c>
      <c r="F169" s="180">
        <f t="array" aca="1" ref="F169" ca="1">INDIRECT("'"&amp;$A169&amp;"'!Q"&amp;$B169+59)</f>
        <v>0</v>
      </c>
      <c r="G169" s="180">
        <f t="array" aca="1" ref="G169" ca="1">INDIRECT("'"&amp;$A169&amp;"'!R"&amp;$B169+59)</f>
        <v>0</v>
      </c>
      <c r="H169" s="180">
        <f t="array" aca="1" ref="H169" ca="1">INDIRECT("'"&amp;$A169&amp;"'!S"&amp;$B169+59)</f>
        <v>0</v>
      </c>
      <c r="I169" s="180">
        <f t="array" aca="1" ref="I169" ca="1">INDIRECT("'"&amp;$A169&amp;"'!t"&amp;$B169+59)</f>
        <v>0</v>
      </c>
    </row>
    <row r="170" spans="1:9" x14ac:dyDescent="0.3">
      <c r="A170" s="180">
        <f t="shared" si="3"/>
        <v>5</v>
      </c>
      <c r="B170" s="180">
        <f>COUNTIF(A$1:A170,A170)</f>
        <v>7</v>
      </c>
      <c r="C170" s="180">
        <f t="array" aca="1" ref="C170" ca="1">INDIRECT("'"&amp;A170&amp;"'!F"&amp;B170+59)</f>
        <v>0</v>
      </c>
      <c r="D170" s="180">
        <f t="array" aca="1" ref="D170" ca="1">INDIRECT("'"&amp;$A170&amp;"'!O"&amp;$B170+59)</f>
        <v>0</v>
      </c>
      <c r="E170" s="180">
        <f t="array" aca="1" ref="E170" ca="1">INDIRECT("'"&amp;$A170&amp;"'!P"&amp;$B170+59)</f>
        <v>0</v>
      </c>
      <c r="F170" s="180">
        <f t="array" aca="1" ref="F170" ca="1">INDIRECT("'"&amp;$A170&amp;"'!Q"&amp;$B170+59)</f>
        <v>0</v>
      </c>
      <c r="G170" s="180">
        <f t="array" aca="1" ref="G170" ca="1">INDIRECT("'"&amp;$A170&amp;"'!R"&amp;$B170+59)</f>
        <v>0</v>
      </c>
      <c r="H170" s="180">
        <f t="array" aca="1" ref="H170" ca="1">INDIRECT("'"&amp;$A170&amp;"'!S"&amp;$B170+59)</f>
        <v>0</v>
      </c>
      <c r="I170" s="180">
        <f t="array" aca="1" ref="I170" ca="1">INDIRECT("'"&amp;$A170&amp;"'!t"&amp;$B170+59)</f>
        <v>0</v>
      </c>
    </row>
    <row r="171" spans="1:9" x14ac:dyDescent="0.3">
      <c r="A171" s="180">
        <f t="shared" si="3"/>
        <v>5</v>
      </c>
      <c r="B171" s="180">
        <f>COUNTIF(A$1:A171,A171)</f>
        <v>8</v>
      </c>
      <c r="C171" s="180">
        <f t="array" aca="1" ref="C171" ca="1">INDIRECT("'"&amp;A171&amp;"'!F"&amp;B171+59)</f>
        <v>0</v>
      </c>
      <c r="D171" s="180">
        <f t="array" aca="1" ref="D171" ca="1">INDIRECT("'"&amp;$A171&amp;"'!O"&amp;$B171+59)</f>
        <v>0</v>
      </c>
      <c r="E171" s="180">
        <f t="array" aca="1" ref="E171" ca="1">INDIRECT("'"&amp;$A171&amp;"'!P"&amp;$B171+59)</f>
        <v>0</v>
      </c>
      <c r="F171" s="180">
        <f t="array" aca="1" ref="F171" ca="1">INDIRECT("'"&amp;$A171&amp;"'!Q"&amp;$B171+59)</f>
        <v>0</v>
      </c>
      <c r="G171" s="180">
        <f t="array" aca="1" ref="G171" ca="1">INDIRECT("'"&amp;$A171&amp;"'!R"&amp;$B171+59)</f>
        <v>0</v>
      </c>
      <c r="H171" s="180">
        <f t="array" aca="1" ref="H171" ca="1">INDIRECT("'"&amp;$A171&amp;"'!S"&amp;$B171+59)</f>
        <v>0</v>
      </c>
      <c r="I171" s="180">
        <f t="array" aca="1" ref="I171" ca="1">INDIRECT("'"&amp;$A171&amp;"'!t"&amp;$B171+59)</f>
        <v>0</v>
      </c>
    </row>
    <row r="172" spans="1:9" x14ac:dyDescent="0.3">
      <c r="A172" s="180">
        <f t="shared" si="3"/>
        <v>5</v>
      </c>
      <c r="B172" s="180">
        <f>COUNTIF(A$1:A172,A172)</f>
        <v>9</v>
      </c>
      <c r="C172" s="180">
        <f t="array" aca="1" ref="C172" ca="1">INDIRECT("'"&amp;A172&amp;"'!F"&amp;B172+59)</f>
        <v>0</v>
      </c>
      <c r="D172" s="180">
        <f t="array" aca="1" ref="D172" ca="1">INDIRECT("'"&amp;$A172&amp;"'!O"&amp;$B172+59)</f>
        <v>0</v>
      </c>
      <c r="E172" s="180">
        <f t="array" aca="1" ref="E172" ca="1">INDIRECT("'"&amp;$A172&amp;"'!P"&amp;$B172+59)</f>
        <v>0</v>
      </c>
      <c r="F172" s="180">
        <f t="array" aca="1" ref="F172" ca="1">INDIRECT("'"&amp;$A172&amp;"'!Q"&amp;$B172+59)</f>
        <v>0</v>
      </c>
      <c r="G172" s="180">
        <f t="array" aca="1" ref="G172" ca="1">INDIRECT("'"&amp;$A172&amp;"'!R"&amp;$B172+59)</f>
        <v>0</v>
      </c>
      <c r="H172" s="180">
        <f t="array" aca="1" ref="H172" ca="1">INDIRECT("'"&amp;$A172&amp;"'!S"&amp;$B172+59)</f>
        <v>0</v>
      </c>
      <c r="I172" s="180">
        <f t="array" aca="1" ref="I172" ca="1">INDIRECT("'"&amp;$A172&amp;"'!t"&amp;$B172+59)</f>
        <v>0</v>
      </c>
    </row>
    <row r="173" spans="1:9" x14ac:dyDescent="0.3">
      <c r="A173" s="180">
        <f t="shared" si="3"/>
        <v>5</v>
      </c>
      <c r="B173" s="180">
        <f>COUNTIF(A$1:A173,A173)</f>
        <v>10</v>
      </c>
      <c r="C173" s="180">
        <f t="array" aca="1" ref="C173" ca="1">INDIRECT("'"&amp;A173&amp;"'!F"&amp;B173+59)</f>
        <v>0</v>
      </c>
      <c r="D173" s="180">
        <f t="array" aca="1" ref="D173" ca="1">INDIRECT("'"&amp;$A173&amp;"'!O"&amp;$B173+59)</f>
        <v>0</v>
      </c>
      <c r="E173" s="180">
        <f t="array" aca="1" ref="E173" ca="1">INDIRECT("'"&amp;$A173&amp;"'!P"&amp;$B173+59)</f>
        <v>0</v>
      </c>
      <c r="F173" s="180">
        <f t="array" aca="1" ref="F173" ca="1">INDIRECT("'"&amp;$A173&amp;"'!Q"&amp;$B173+59)</f>
        <v>0</v>
      </c>
      <c r="G173" s="180">
        <f t="array" aca="1" ref="G173" ca="1">INDIRECT("'"&amp;$A173&amp;"'!R"&amp;$B173+59)</f>
        <v>0</v>
      </c>
      <c r="H173" s="180">
        <f t="array" aca="1" ref="H173" ca="1">INDIRECT("'"&amp;$A173&amp;"'!S"&amp;$B173+59)</f>
        <v>0</v>
      </c>
      <c r="I173" s="180">
        <f t="array" aca="1" ref="I173" ca="1">INDIRECT("'"&amp;$A173&amp;"'!t"&amp;$B173+59)</f>
        <v>0</v>
      </c>
    </row>
    <row r="174" spans="1:9" x14ac:dyDescent="0.3">
      <c r="A174" s="180">
        <f t="shared" si="3"/>
        <v>5</v>
      </c>
      <c r="B174" s="180">
        <f>COUNTIF(A$1:A174,A174)</f>
        <v>11</v>
      </c>
      <c r="C174" s="180">
        <f t="array" aca="1" ref="C174" ca="1">INDIRECT("'"&amp;A174&amp;"'!F"&amp;B174+59)</f>
        <v>0</v>
      </c>
      <c r="D174" s="180">
        <f t="array" aca="1" ref="D174" ca="1">INDIRECT("'"&amp;$A174&amp;"'!O"&amp;$B174+59)</f>
        <v>0</v>
      </c>
      <c r="E174" s="180">
        <f t="array" aca="1" ref="E174" ca="1">INDIRECT("'"&amp;$A174&amp;"'!P"&amp;$B174+59)</f>
        <v>0</v>
      </c>
      <c r="F174" s="180">
        <f t="array" aca="1" ref="F174" ca="1">INDIRECT("'"&amp;$A174&amp;"'!Q"&amp;$B174+59)</f>
        <v>0</v>
      </c>
      <c r="G174" s="180">
        <f t="array" aca="1" ref="G174" ca="1">INDIRECT("'"&amp;$A174&amp;"'!R"&amp;$B174+59)</f>
        <v>0</v>
      </c>
      <c r="H174" s="180">
        <f t="array" aca="1" ref="H174" ca="1">INDIRECT("'"&amp;$A174&amp;"'!S"&amp;$B174+59)</f>
        <v>0</v>
      </c>
      <c r="I174" s="180">
        <f t="array" aca="1" ref="I174" ca="1">INDIRECT("'"&amp;$A174&amp;"'!t"&amp;$B174+59)</f>
        <v>0</v>
      </c>
    </row>
    <row r="175" spans="1:9" x14ac:dyDescent="0.3">
      <c r="A175" s="180">
        <f t="shared" si="3"/>
        <v>5</v>
      </c>
      <c r="B175" s="180">
        <f>COUNTIF(A$1:A175,A175)</f>
        <v>12</v>
      </c>
      <c r="C175" s="180">
        <f t="array" aca="1" ref="C175" ca="1">INDIRECT("'"&amp;A175&amp;"'!F"&amp;B175+59)</f>
        <v>0</v>
      </c>
      <c r="D175" s="180">
        <f t="array" aca="1" ref="D175" ca="1">INDIRECT("'"&amp;$A175&amp;"'!O"&amp;$B175+59)</f>
        <v>0</v>
      </c>
      <c r="E175" s="180">
        <f t="array" aca="1" ref="E175" ca="1">INDIRECT("'"&amp;$A175&amp;"'!P"&amp;$B175+59)</f>
        <v>0</v>
      </c>
      <c r="F175" s="180">
        <f t="array" aca="1" ref="F175" ca="1">INDIRECT("'"&amp;$A175&amp;"'!Q"&amp;$B175+59)</f>
        <v>0</v>
      </c>
      <c r="G175" s="180">
        <f t="array" aca="1" ref="G175" ca="1">INDIRECT("'"&amp;$A175&amp;"'!R"&amp;$B175+59)</f>
        <v>0</v>
      </c>
      <c r="H175" s="180">
        <f t="array" aca="1" ref="H175" ca="1">INDIRECT("'"&amp;$A175&amp;"'!S"&amp;$B175+59)</f>
        <v>0</v>
      </c>
      <c r="I175" s="180">
        <f t="array" aca="1" ref="I175" ca="1">INDIRECT("'"&amp;$A175&amp;"'!t"&amp;$B175+59)</f>
        <v>0</v>
      </c>
    </row>
    <row r="176" spans="1:9" x14ac:dyDescent="0.3">
      <c r="A176" s="180">
        <f t="shared" si="3"/>
        <v>5</v>
      </c>
      <c r="B176" s="180">
        <f>COUNTIF(A$1:A176,A176)</f>
        <v>13</v>
      </c>
      <c r="C176" s="180">
        <f t="array" aca="1" ref="C176" ca="1">INDIRECT("'"&amp;A176&amp;"'!F"&amp;B176+59)</f>
        <v>0</v>
      </c>
      <c r="D176" s="180">
        <f t="array" aca="1" ref="D176" ca="1">INDIRECT("'"&amp;$A176&amp;"'!O"&amp;$B176+59)</f>
        <v>0</v>
      </c>
      <c r="E176" s="180">
        <f t="array" aca="1" ref="E176" ca="1">INDIRECT("'"&amp;$A176&amp;"'!P"&amp;$B176+59)</f>
        <v>0</v>
      </c>
      <c r="F176" s="180">
        <f t="array" aca="1" ref="F176" ca="1">INDIRECT("'"&amp;$A176&amp;"'!Q"&amp;$B176+59)</f>
        <v>0</v>
      </c>
      <c r="G176" s="180">
        <f t="array" aca="1" ref="G176" ca="1">INDIRECT("'"&amp;$A176&amp;"'!R"&amp;$B176+59)</f>
        <v>0</v>
      </c>
      <c r="H176" s="180">
        <f t="array" aca="1" ref="H176" ca="1">INDIRECT("'"&amp;$A176&amp;"'!S"&amp;$B176+59)</f>
        <v>0</v>
      </c>
      <c r="I176" s="180">
        <f t="array" aca="1" ref="I176" ca="1">INDIRECT("'"&amp;$A176&amp;"'!t"&amp;$B176+59)</f>
        <v>0</v>
      </c>
    </row>
    <row r="177" spans="1:9" x14ac:dyDescent="0.3">
      <c r="A177" s="180">
        <f t="shared" si="3"/>
        <v>5</v>
      </c>
      <c r="B177" s="180">
        <f>COUNTIF(A$1:A177,A177)</f>
        <v>14</v>
      </c>
      <c r="C177" s="180">
        <f t="array" aca="1" ref="C177" ca="1">INDIRECT("'"&amp;A177&amp;"'!F"&amp;B177+59)</f>
        <v>0</v>
      </c>
      <c r="D177" s="180">
        <f t="array" aca="1" ref="D177" ca="1">INDIRECT("'"&amp;$A177&amp;"'!O"&amp;$B177+59)</f>
        <v>0</v>
      </c>
      <c r="E177" s="180">
        <f t="array" aca="1" ref="E177" ca="1">INDIRECT("'"&amp;$A177&amp;"'!P"&amp;$B177+59)</f>
        <v>0</v>
      </c>
      <c r="F177" s="180">
        <f t="array" aca="1" ref="F177" ca="1">INDIRECT("'"&amp;$A177&amp;"'!Q"&amp;$B177+59)</f>
        <v>0</v>
      </c>
      <c r="G177" s="180">
        <f t="array" aca="1" ref="G177" ca="1">INDIRECT("'"&amp;$A177&amp;"'!R"&amp;$B177+59)</f>
        <v>0</v>
      </c>
      <c r="H177" s="180">
        <f t="array" aca="1" ref="H177" ca="1">INDIRECT("'"&amp;$A177&amp;"'!S"&amp;$B177+59)</f>
        <v>0</v>
      </c>
      <c r="I177" s="180">
        <f t="array" aca="1" ref="I177" ca="1">INDIRECT("'"&amp;$A177&amp;"'!t"&amp;$B177+59)</f>
        <v>0</v>
      </c>
    </row>
    <row r="178" spans="1:9" x14ac:dyDescent="0.3">
      <c r="A178" s="180">
        <f t="shared" si="3"/>
        <v>5</v>
      </c>
      <c r="B178" s="180">
        <f>COUNTIF(A$1:A178,A178)</f>
        <v>15</v>
      </c>
      <c r="C178" s="180">
        <f t="array" aca="1" ref="C178" ca="1">INDIRECT("'"&amp;A178&amp;"'!F"&amp;B178+59)</f>
        <v>0</v>
      </c>
      <c r="D178" s="180">
        <f t="array" aca="1" ref="D178" ca="1">INDIRECT("'"&amp;$A178&amp;"'!O"&amp;$B178+59)</f>
        <v>0</v>
      </c>
      <c r="E178" s="180">
        <f t="array" aca="1" ref="E178" ca="1">INDIRECT("'"&amp;$A178&amp;"'!P"&amp;$B178+59)</f>
        <v>0</v>
      </c>
      <c r="F178" s="180">
        <f t="array" aca="1" ref="F178" ca="1">INDIRECT("'"&amp;$A178&amp;"'!Q"&amp;$B178+59)</f>
        <v>0</v>
      </c>
      <c r="G178" s="180">
        <f t="array" aca="1" ref="G178" ca="1">INDIRECT("'"&amp;$A178&amp;"'!R"&amp;$B178+59)</f>
        <v>0</v>
      </c>
      <c r="H178" s="180">
        <f t="array" aca="1" ref="H178" ca="1">INDIRECT("'"&amp;$A178&amp;"'!S"&amp;$B178+59)</f>
        <v>0</v>
      </c>
      <c r="I178" s="180">
        <f t="array" aca="1" ref="I178" ca="1">INDIRECT("'"&amp;$A178&amp;"'!t"&amp;$B178+59)</f>
        <v>0</v>
      </c>
    </row>
    <row r="179" spans="1:9" x14ac:dyDescent="0.3">
      <c r="A179" s="180">
        <f t="shared" si="3"/>
        <v>5</v>
      </c>
      <c r="B179" s="180">
        <f>COUNTIF(A$1:A179,A179)</f>
        <v>16</v>
      </c>
      <c r="C179" s="180">
        <f t="array" aca="1" ref="C179" ca="1">INDIRECT("'"&amp;A179&amp;"'!F"&amp;B179+59)</f>
        <v>0</v>
      </c>
      <c r="D179" s="180">
        <f t="array" aca="1" ref="D179" ca="1">INDIRECT("'"&amp;$A179&amp;"'!O"&amp;$B179+59)</f>
        <v>0</v>
      </c>
      <c r="E179" s="180">
        <f t="array" aca="1" ref="E179" ca="1">INDIRECT("'"&amp;$A179&amp;"'!P"&amp;$B179+59)</f>
        <v>0</v>
      </c>
      <c r="F179" s="180">
        <f t="array" aca="1" ref="F179" ca="1">INDIRECT("'"&amp;$A179&amp;"'!Q"&amp;$B179+59)</f>
        <v>0</v>
      </c>
      <c r="G179" s="180">
        <f t="array" aca="1" ref="G179" ca="1">INDIRECT("'"&amp;$A179&amp;"'!R"&amp;$B179+59)</f>
        <v>0</v>
      </c>
      <c r="H179" s="180">
        <f t="array" aca="1" ref="H179" ca="1">INDIRECT("'"&amp;$A179&amp;"'!S"&amp;$B179+59)</f>
        <v>0</v>
      </c>
      <c r="I179" s="180">
        <f t="array" aca="1" ref="I179" ca="1">INDIRECT("'"&amp;$A179&amp;"'!t"&amp;$B179+59)</f>
        <v>0</v>
      </c>
    </row>
    <row r="180" spans="1:9" x14ac:dyDescent="0.3">
      <c r="A180" s="180">
        <f t="shared" si="3"/>
        <v>5</v>
      </c>
      <c r="B180" s="180">
        <f>COUNTIF(A$1:A180,A180)</f>
        <v>17</v>
      </c>
      <c r="C180" s="180">
        <f t="array" aca="1" ref="C180" ca="1">INDIRECT("'"&amp;A180&amp;"'!F"&amp;B180+59)</f>
        <v>0</v>
      </c>
      <c r="D180" s="180">
        <f t="array" aca="1" ref="D180" ca="1">INDIRECT("'"&amp;$A180&amp;"'!O"&amp;$B180+59)</f>
        <v>0</v>
      </c>
      <c r="E180" s="180">
        <f t="array" aca="1" ref="E180" ca="1">INDIRECT("'"&amp;$A180&amp;"'!P"&amp;$B180+59)</f>
        <v>0</v>
      </c>
      <c r="F180" s="180">
        <f t="array" aca="1" ref="F180" ca="1">INDIRECT("'"&amp;$A180&amp;"'!Q"&amp;$B180+59)</f>
        <v>0</v>
      </c>
      <c r="G180" s="180">
        <f t="array" aca="1" ref="G180" ca="1">INDIRECT("'"&amp;$A180&amp;"'!R"&amp;$B180+59)</f>
        <v>0</v>
      </c>
      <c r="H180" s="180">
        <f t="array" aca="1" ref="H180" ca="1">INDIRECT("'"&amp;$A180&amp;"'!S"&amp;$B180+59)</f>
        <v>0</v>
      </c>
      <c r="I180" s="180">
        <f t="array" aca="1" ref="I180" ca="1">INDIRECT("'"&amp;$A180&amp;"'!t"&amp;$B180+59)</f>
        <v>0</v>
      </c>
    </row>
    <row r="181" spans="1:9" x14ac:dyDescent="0.3">
      <c r="A181" s="180">
        <f t="shared" si="3"/>
        <v>5</v>
      </c>
      <c r="B181" s="180">
        <f>COUNTIF(A$1:A181,A181)</f>
        <v>18</v>
      </c>
      <c r="C181" s="180">
        <f t="array" aca="1" ref="C181" ca="1">INDIRECT("'"&amp;A181&amp;"'!F"&amp;B181+59)</f>
        <v>0</v>
      </c>
      <c r="D181" s="180">
        <f t="array" aca="1" ref="D181" ca="1">INDIRECT("'"&amp;$A181&amp;"'!O"&amp;$B181+59)</f>
        <v>0</v>
      </c>
      <c r="E181" s="180">
        <f t="array" aca="1" ref="E181" ca="1">INDIRECT("'"&amp;$A181&amp;"'!P"&amp;$B181+59)</f>
        <v>0</v>
      </c>
      <c r="F181" s="180">
        <f t="array" aca="1" ref="F181" ca="1">INDIRECT("'"&amp;$A181&amp;"'!Q"&amp;$B181+59)</f>
        <v>0</v>
      </c>
      <c r="G181" s="180">
        <f t="array" aca="1" ref="G181" ca="1">INDIRECT("'"&amp;$A181&amp;"'!R"&amp;$B181+59)</f>
        <v>0</v>
      </c>
      <c r="H181" s="180">
        <f t="array" aca="1" ref="H181" ca="1">INDIRECT("'"&amp;$A181&amp;"'!S"&amp;$B181+59)</f>
        <v>0</v>
      </c>
      <c r="I181" s="180">
        <f t="array" aca="1" ref="I181" ca="1">INDIRECT("'"&amp;$A181&amp;"'!t"&amp;$B181+59)</f>
        <v>0</v>
      </c>
    </row>
    <row r="182" spans="1:9" x14ac:dyDescent="0.3">
      <c r="A182" s="180">
        <f t="shared" si="3"/>
        <v>5</v>
      </c>
      <c r="B182" s="180">
        <f>COUNTIF(A$1:A182,A182)</f>
        <v>19</v>
      </c>
      <c r="C182" s="180">
        <f t="array" aca="1" ref="C182" ca="1">INDIRECT("'"&amp;A182&amp;"'!F"&amp;B182+59)</f>
        <v>0</v>
      </c>
      <c r="D182" s="180">
        <f t="array" aca="1" ref="D182" ca="1">INDIRECT("'"&amp;$A182&amp;"'!O"&amp;$B182+59)</f>
        <v>0</v>
      </c>
      <c r="E182" s="180">
        <f t="array" aca="1" ref="E182" ca="1">INDIRECT("'"&amp;$A182&amp;"'!P"&amp;$B182+59)</f>
        <v>0</v>
      </c>
      <c r="F182" s="180">
        <f t="array" aca="1" ref="F182" ca="1">INDIRECT("'"&amp;$A182&amp;"'!Q"&amp;$B182+59)</f>
        <v>0</v>
      </c>
      <c r="G182" s="180">
        <f t="array" aca="1" ref="G182" ca="1">INDIRECT("'"&amp;$A182&amp;"'!R"&amp;$B182+59)</f>
        <v>0</v>
      </c>
      <c r="H182" s="180">
        <f t="array" aca="1" ref="H182" ca="1">INDIRECT("'"&amp;$A182&amp;"'!S"&amp;$B182+59)</f>
        <v>0</v>
      </c>
      <c r="I182" s="180">
        <f t="array" aca="1" ref="I182" ca="1">INDIRECT("'"&amp;$A182&amp;"'!t"&amp;$B182+59)</f>
        <v>0</v>
      </c>
    </row>
    <row r="183" spans="1:9" x14ac:dyDescent="0.3">
      <c r="A183" s="180">
        <f t="shared" si="3"/>
        <v>5</v>
      </c>
      <c r="B183" s="180">
        <f>COUNTIF(A$1:A183,A183)</f>
        <v>20</v>
      </c>
      <c r="C183" s="180">
        <f t="array" aca="1" ref="C183" ca="1">INDIRECT("'"&amp;A183&amp;"'!F"&amp;B183+59)</f>
        <v>0</v>
      </c>
      <c r="D183" s="180">
        <f t="array" aca="1" ref="D183" ca="1">INDIRECT("'"&amp;$A183&amp;"'!O"&amp;$B183+59)</f>
        <v>0</v>
      </c>
      <c r="E183" s="180">
        <f t="array" aca="1" ref="E183" ca="1">INDIRECT("'"&amp;$A183&amp;"'!P"&amp;$B183+59)</f>
        <v>0</v>
      </c>
      <c r="F183" s="180">
        <f t="array" aca="1" ref="F183" ca="1">INDIRECT("'"&amp;$A183&amp;"'!Q"&amp;$B183+59)</f>
        <v>0</v>
      </c>
      <c r="G183" s="180">
        <f t="array" aca="1" ref="G183" ca="1">INDIRECT("'"&amp;$A183&amp;"'!R"&amp;$B183+59)</f>
        <v>0</v>
      </c>
      <c r="H183" s="180">
        <f t="array" aca="1" ref="H183" ca="1">INDIRECT("'"&amp;$A183&amp;"'!S"&amp;$B183+59)</f>
        <v>0</v>
      </c>
      <c r="I183" s="180">
        <f t="array" aca="1" ref="I183" ca="1">INDIRECT("'"&amp;$A183&amp;"'!t"&amp;$B183+59)</f>
        <v>0</v>
      </c>
    </row>
    <row r="184" spans="1:9" x14ac:dyDescent="0.3">
      <c r="A184" s="180">
        <f t="shared" si="3"/>
        <v>5</v>
      </c>
      <c r="B184" s="180">
        <f>COUNTIF(A$1:A184,A184)</f>
        <v>21</v>
      </c>
      <c r="C184" s="180">
        <f t="array" aca="1" ref="C184" ca="1">INDIRECT("'"&amp;A184&amp;"'!F"&amp;B184+59)</f>
        <v>0</v>
      </c>
      <c r="D184" s="180">
        <f t="array" aca="1" ref="D184" ca="1">INDIRECT("'"&amp;$A184&amp;"'!O"&amp;$B184+59)</f>
        <v>0</v>
      </c>
      <c r="E184" s="180">
        <f t="array" aca="1" ref="E184" ca="1">INDIRECT("'"&amp;$A184&amp;"'!P"&amp;$B184+59)</f>
        <v>0</v>
      </c>
      <c r="F184" s="180">
        <f t="array" aca="1" ref="F184" ca="1">INDIRECT("'"&amp;$A184&amp;"'!Q"&amp;$B184+59)</f>
        <v>0</v>
      </c>
      <c r="G184" s="180">
        <f t="array" aca="1" ref="G184" ca="1">INDIRECT("'"&amp;$A184&amp;"'!R"&amp;$B184+59)</f>
        <v>0</v>
      </c>
      <c r="H184" s="180">
        <f t="array" aca="1" ref="H184" ca="1">INDIRECT("'"&amp;$A184&amp;"'!S"&amp;$B184+59)</f>
        <v>0</v>
      </c>
      <c r="I184" s="180">
        <f t="array" aca="1" ref="I184" ca="1">INDIRECT("'"&amp;$A184&amp;"'!t"&amp;$B184+59)</f>
        <v>0</v>
      </c>
    </row>
    <row r="185" spans="1:9" x14ac:dyDescent="0.3">
      <c r="A185" s="180">
        <f t="shared" si="3"/>
        <v>5</v>
      </c>
      <c r="B185" s="180">
        <f>COUNTIF(A$1:A185,A185)</f>
        <v>22</v>
      </c>
      <c r="C185" s="180">
        <f t="array" aca="1" ref="C185" ca="1">INDIRECT("'"&amp;A185&amp;"'!F"&amp;B185+59)</f>
        <v>0</v>
      </c>
      <c r="D185" s="180">
        <f t="array" aca="1" ref="D185" ca="1">INDIRECT("'"&amp;$A185&amp;"'!O"&amp;$B185+59)</f>
        <v>0</v>
      </c>
      <c r="E185" s="180">
        <f t="array" aca="1" ref="E185" ca="1">INDIRECT("'"&amp;$A185&amp;"'!P"&amp;$B185+59)</f>
        <v>0</v>
      </c>
      <c r="F185" s="180">
        <f t="array" aca="1" ref="F185" ca="1">INDIRECT("'"&amp;$A185&amp;"'!Q"&amp;$B185+59)</f>
        <v>0</v>
      </c>
      <c r="G185" s="180">
        <f t="array" aca="1" ref="G185" ca="1">INDIRECT("'"&amp;$A185&amp;"'!R"&amp;$B185+59)</f>
        <v>0</v>
      </c>
      <c r="H185" s="180">
        <f t="array" aca="1" ref="H185" ca="1">INDIRECT("'"&amp;$A185&amp;"'!S"&amp;$B185+59)</f>
        <v>0</v>
      </c>
      <c r="I185" s="180">
        <f t="array" aca="1" ref="I185" ca="1">INDIRECT("'"&amp;$A185&amp;"'!t"&amp;$B185+59)</f>
        <v>0</v>
      </c>
    </row>
    <row r="186" spans="1:9" x14ac:dyDescent="0.3">
      <c r="A186" s="180">
        <f t="shared" si="3"/>
        <v>5</v>
      </c>
      <c r="B186" s="180">
        <f>COUNTIF(A$1:A186,A186)</f>
        <v>23</v>
      </c>
      <c r="C186" s="180">
        <f t="array" aca="1" ref="C186" ca="1">INDIRECT("'"&amp;A186&amp;"'!F"&amp;B186+59)</f>
        <v>0</v>
      </c>
      <c r="D186" s="180">
        <f t="array" aca="1" ref="D186" ca="1">INDIRECT("'"&amp;$A186&amp;"'!O"&amp;$B186+59)</f>
        <v>0</v>
      </c>
      <c r="E186" s="180">
        <f t="array" aca="1" ref="E186" ca="1">INDIRECT("'"&amp;$A186&amp;"'!P"&amp;$B186+59)</f>
        <v>0</v>
      </c>
      <c r="F186" s="180">
        <f t="array" aca="1" ref="F186" ca="1">INDIRECT("'"&amp;$A186&amp;"'!Q"&amp;$B186+59)</f>
        <v>0</v>
      </c>
      <c r="G186" s="180">
        <f t="array" aca="1" ref="G186" ca="1">INDIRECT("'"&amp;$A186&amp;"'!R"&amp;$B186+59)</f>
        <v>0</v>
      </c>
      <c r="H186" s="180">
        <f t="array" aca="1" ref="H186" ca="1">INDIRECT("'"&amp;$A186&amp;"'!S"&amp;$B186+59)</f>
        <v>0</v>
      </c>
      <c r="I186" s="180">
        <f t="array" aca="1" ref="I186" ca="1">INDIRECT("'"&amp;$A186&amp;"'!t"&amp;$B186+59)</f>
        <v>0</v>
      </c>
    </row>
    <row r="187" spans="1:9" x14ac:dyDescent="0.3">
      <c r="A187" s="180">
        <f t="shared" si="3"/>
        <v>5</v>
      </c>
      <c r="B187" s="180">
        <f>COUNTIF(A$1:A187,A187)</f>
        <v>24</v>
      </c>
      <c r="C187" s="180">
        <f t="array" aca="1" ref="C187" ca="1">INDIRECT("'"&amp;A187&amp;"'!F"&amp;B187+59)</f>
        <v>0</v>
      </c>
      <c r="D187" s="180">
        <f t="array" aca="1" ref="D187" ca="1">INDIRECT("'"&amp;$A187&amp;"'!O"&amp;$B187+59)</f>
        <v>0</v>
      </c>
      <c r="E187" s="180">
        <f t="array" aca="1" ref="E187" ca="1">INDIRECT("'"&amp;$A187&amp;"'!P"&amp;$B187+59)</f>
        <v>0</v>
      </c>
      <c r="F187" s="180">
        <f t="array" aca="1" ref="F187" ca="1">INDIRECT("'"&amp;$A187&amp;"'!Q"&amp;$B187+59)</f>
        <v>0</v>
      </c>
      <c r="G187" s="180">
        <f t="array" aca="1" ref="G187" ca="1">INDIRECT("'"&amp;$A187&amp;"'!R"&amp;$B187+59)</f>
        <v>0</v>
      </c>
      <c r="H187" s="180">
        <f t="array" aca="1" ref="H187" ca="1">INDIRECT("'"&amp;$A187&amp;"'!S"&amp;$B187+59)</f>
        <v>0</v>
      </c>
      <c r="I187" s="180">
        <f t="array" aca="1" ref="I187" ca="1">INDIRECT("'"&amp;$A187&amp;"'!t"&amp;$B187+59)</f>
        <v>0</v>
      </c>
    </row>
    <row r="188" spans="1:9" x14ac:dyDescent="0.3">
      <c r="A188" s="180">
        <f t="shared" si="3"/>
        <v>5</v>
      </c>
      <c r="B188" s="180">
        <f>COUNTIF(A$1:A188,A188)</f>
        <v>25</v>
      </c>
      <c r="C188" s="180">
        <f t="array" aca="1" ref="C188" ca="1">INDIRECT("'"&amp;A188&amp;"'!F"&amp;B188+59)</f>
        <v>0</v>
      </c>
      <c r="D188" s="180">
        <f t="array" aca="1" ref="D188" ca="1">INDIRECT("'"&amp;$A188&amp;"'!O"&amp;$B188+59)</f>
        <v>0</v>
      </c>
      <c r="E188" s="180">
        <f t="array" aca="1" ref="E188" ca="1">INDIRECT("'"&amp;$A188&amp;"'!P"&amp;$B188+59)</f>
        <v>0</v>
      </c>
      <c r="F188" s="180">
        <f t="array" aca="1" ref="F188" ca="1">INDIRECT("'"&amp;$A188&amp;"'!Q"&amp;$B188+59)</f>
        <v>0</v>
      </c>
      <c r="G188" s="180">
        <f t="array" aca="1" ref="G188" ca="1">INDIRECT("'"&amp;$A188&amp;"'!R"&amp;$B188+59)</f>
        <v>0</v>
      </c>
      <c r="H188" s="180">
        <f t="array" aca="1" ref="H188" ca="1">INDIRECT("'"&amp;$A188&amp;"'!S"&amp;$B188+59)</f>
        <v>0</v>
      </c>
      <c r="I188" s="180">
        <f t="array" aca="1" ref="I188" ca="1">INDIRECT("'"&amp;$A188&amp;"'!t"&amp;$B188+59)</f>
        <v>0</v>
      </c>
    </row>
    <row r="189" spans="1:9" x14ac:dyDescent="0.3">
      <c r="A189" s="180">
        <f t="shared" si="3"/>
        <v>5</v>
      </c>
      <c r="B189" s="180">
        <f>COUNTIF(A$1:A189,A189)</f>
        <v>26</v>
      </c>
      <c r="C189" s="180">
        <f t="array" aca="1" ref="C189" ca="1">INDIRECT("'"&amp;A189&amp;"'!F"&amp;B189+59)</f>
        <v>0</v>
      </c>
      <c r="D189" s="180">
        <f t="array" aca="1" ref="D189" ca="1">INDIRECT("'"&amp;$A189&amp;"'!O"&amp;$B189+59)</f>
        <v>0</v>
      </c>
      <c r="E189" s="180">
        <f t="array" aca="1" ref="E189" ca="1">INDIRECT("'"&amp;$A189&amp;"'!P"&amp;$B189+59)</f>
        <v>0</v>
      </c>
      <c r="F189" s="180">
        <f t="array" aca="1" ref="F189" ca="1">INDIRECT("'"&amp;$A189&amp;"'!Q"&amp;$B189+59)</f>
        <v>0</v>
      </c>
      <c r="G189" s="180">
        <f t="array" aca="1" ref="G189" ca="1">INDIRECT("'"&amp;$A189&amp;"'!R"&amp;$B189+59)</f>
        <v>0</v>
      </c>
      <c r="H189" s="180">
        <f t="array" aca="1" ref="H189" ca="1">INDIRECT("'"&amp;$A189&amp;"'!S"&amp;$B189+59)</f>
        <v>0</v>
      </c>
      <c r="I189" s="180">
        <f t="array" aca="1" ref="I189" ca="1">INDIRECT("'"&amp;$A189&amp;"'!t"&amp;$B189+59)</f>
        <v>0</v>
      </c>
    </row>
    <row r="190" spans="1:9" x14ac:dyDescent="0.3">
      <c r="A190" s="180">
        <f t="shared" si="3"/>
        <v>5</v>
      </c>
      <c r="B190" s="180">
        <f>COUNTIF(A$1:A190,A190)</f>
        <v>27</v>
      </c>
      <c r="C190" s="180">
        <f t="array" aca="1" ref="C190" ca="1">INDIRECT("'"&amp;A190&amp;"'!F"&amp;B190+59)</f>
        <v>0</v>
      </c>
      <c r="D190" s="180">
        <f t="array" aca="1" ref="D190" ca="1">INDIRECT("'"&amp;$A190&amp;"'!O"&amp;$B190+59)</f>
        <v>0</v>
      </c>
      <c r="E190" s="180">
        <f t="array" aca="1" ref="E190" ca="1">INDIRECT("'"&amp;$A190&amp;"'!P"&amp;$B190+59)</f>
        <v>0</v>
      </c>
      <c r="F190" s="180">
        <f t="array" aca="1" ref="F190" ca="1">INDIRECT("'"&amp;$A190&amp;"'!Q"&amp;$B190+59)</f>
        <v>0</v>
      </c>
      <c r="G190" s="180">
        <f t="array" aca="1" ref="G190" ca="1">INDIRECT("'"&amp;$A190&amp;"'!R"&amp;$B190+59)</f>
        <v>0</v>
      </c>
      <c r="H190" s="180">
        <f t="array" aca="1" ref="H190" ca="1">INDIRECT("'"&amp;$A190&amp;"'!S"&amp;$B190+59)</f>
        <v>0</v>
      </c>
      <c r="I190" s="180">
        <f t="array" aca="1" ref="I190" ca="1">INDIRECT("'"&amp;$A190&amp;"'!t"&amp;$B190+59)</f>
        <v>0</v>
      </c>
    </row>
    <row r="191" spans="1:9" x14ac:dyDescent="0.3">
      <c r="A191" s="180">
        <f t="shared" si="3"/>
        <v>5</v>
      </c>
      <c r="B191" s="180">
        <f>COUNTIF(A$1:A191,A191)</f>
        <v>28</v>
      </c>
      <c r="C191" s="180">
        <f t="array" aca="1" ref="C191" ca="1">INDIRECT("'"&amp;A191&amp;"'!F"&amp;B191+59)</f>
        <v>0</v>
      </c>
      <c r="D191" s="180">
        <f t="array" aca="1" ref="D191" ca="1">INDIRECT("'"&amp;$A191&amp;"'!O"&amp;$B191+59)</f>
        <v>0</v>
      </c>
      <c r="E191" s="180">
        <f t="array" aca="1" ref="E191" ca="1">INDIRECT("'"&amp;$A191&amp;"'!P"&amp;$B191+59)</f>
        <v>0</v>
      </c>
      <c r="F191" s="180">
        <f t="array" aca="1" ref="F191" ca="1">INDIRECT("'"&amp;$A191&amp;"'!Q"&amp;$B191+59)</f>
        <v>0</v>
      </c>
      <c r="G191" s="180">
        <f t="array" aca="1" ref="G191" ca="1">INDIRECT("'"&amp;$A191&amp;"'!R"&amp;$B191+59)</f>
        <v>0</v>
      </c>
      <c r="H191" s="180">
        <f t="array" aca="1" ref="H191" ca="1">INDIRECT("'"&amp;$A191&amp;"'!S"&amp;$B191+59)</f>
        <v>0</v>
      </c>
      <c r="I191" s="180">
        <f t="array" aca="1" ref="I191" ca="1">INDIRECT("'"&amp;$A191&amp;"'!t"&amp;$B191+59)</f>
        <v>0</v>
      </c>
    </row>
    <row r="192" spans="1:9" x14ac:dyDescent="0.3">
      <c r="A192" s="180">
        <f t="shared" si="3"/>
        <v>5</v>
      </c>
      <c r="B192" s="180">
        <f>COUNTIF(A$1:A192,A192)</f>
        <v>29</v>
      </c>
      <c r="C192" s="180">
        <f t="array" aca="1" ref="C192" ca="1">INDIRECT("'"&amp;A192&amp;"'!F"&amp;B192+59)</f>
        <v>0</v>
      </c>
      <c r="D192" s="180">
        <f t="array" aca="1" ref="D192" ca="1">INDIRECT("'"&amp;$A192&amp;"'!O"&amp;$B192+59)</f>
        <v>0</v>
      </c>
      <c r="E192" s="180">
        <f t="array" aca="1" ref="E192" ca="1">INDIRECT("'"&amp;$A192&amp;"'!P"&amp;$B192+59)</f>
        <v>0</v>
      </c>
      <c r="F192" s="180">
        <f t="array" aca="1" ref="F192" ca="1">INDIRECT("'"&amp;$A192&amp;"'!Q"&amp;$B192+59)</f>
        <v>0</v>
      </c>
      <c r="G192" s="180">
        <f t="array" aca="1" ref="G192" ca="1">INDIRECT("'"&amp;$A192&amp;"'!R"&amp;$B192+59)</f>
        <v>0</v>
      </c>
      <c r="H192" s="180">
        <f t="array" aca="1" ref="H192" ca="1">INDIRECT("'"&amp;$A192&amp;"'!S"&amp;$B192+59)</f>
        <v>0</v>
      </c>
      <c r="I192" s="180">
        <f t="array" aca="1" ref="I192" ca="1">INDIRECT("'"&amp;$A192&amp;"'!t"&amp;$B192+59)</f>
        <v>0</v>
      </c>
    </row>
    <row r="193" spans="1:9" x14ac:dyDescent="0.3">
      <c r="A193" s="180">
        <f t="shared" si="3"/>
        <v>5</v>
      </c>
      <c r="B193" s="180">
        <f>COUNTIF(A$1:A193,A193)</f>
        <v>30</v>
      </c>
      <c r="C193" s="180">
        <f t="array" aca="1" ref="C193" ca="1">INDIRECT("'"&amp;A193&amp;"'!F"&amp;B193+59)</f>
        <v>0</v>
      </c>
      <c r="D193" s="180">
        <f t="array" aca="1" ref="D193" ca="1">INDIRECT("'"&amp;$A193&amp;"'!O"&amp;$B193+59)</f>
        <v>0</v>
      </c>
      <c r="E193" s="180">
        <f t="array" aca="1" ref="E193" ca="1">INDIRECT("'"&amp;$A193&amp;"'!P"&amp;$B193+59)</f>
        <v>0</v>
      </c>
      <c r="F193" s="180">
        <f t="array" aca="1" ref="F193" ca="1">INDIRECT("'"&amp;$A193&amp;"'!Q"&amp;$B193+59)</f>
        <v>0</v>
      </c>
      <c r="G193" s="180">
        <f t="array" aca="1" ref="G193" ca="1">INDIRECT("'"&amp;$A193&amp;"'!R"&amp;$B193+59)</f>
        <v>0</v>
      </c>
      <c r="H193" s="180">
        <f t="array" aca="1" ref="H193" ca="1">INDIRECT("'"&amp;$A193&amp;"'!S"&amp;$B193+59)</f>
        <v>0</v>
      </c>
      <c r="I193" s="180">
        <f t="array" aca="1" ref="I193" ca="1">INDIRECT("'"&amp;$A193&amp;"'!t"&amp;$B193+59)</f>
        <v>0</v>
      </c>
    </row>
    <row r="194" spans="1:9" x14ac:dyDescent="0.3">
      <c r="A194" s="180">
        <f t="shared" ref="A194:A257" si="4">ROUNDDOWN(((ROW()+41)/41),0)</f>
        <v>5</v>
      </c>
      <c r="B194" s="180">
        <f>COUNTIF(A$1:A194,A194)</f>
        <v>31</v>
      </c>
      <c r="C194" s="180">
        <f t="array" aca="1" ref="C194" ca="1">INDIRECT("'"&amp;A194&amp;"'!F"&amp;B194+59)</f>
        <v>0</v>
      </c>
      <c r="D194" s="180">
        <f t="array" aca="1" ref="D194" ca="1">INDIRECT("'"&amp;$A194&amp;"'!O"&amp;$B194+59)</f>
        <v>0</v>
      </c>
      <c r="E194" s="180">
        <f t="array" aca="1" ref="E194" ca="1">INDIRECT("'"&amp;$A194&amp;"'!P"&amp;$B194+59)</f>
        <v>0</v>
      </c>
      <c r="F194" s="180">
        <f t="array" aca="1" ref="F194" ca="1">INDIRECT("'"&amp;$A194&amp;"'!Q"&amp;$B194+59)</f>
        <v>0</v>
      </c>
      <c r="G194" s="180">
        <f t="array" aca="1" ref="G194" ca="1">INDIRECT("'"&amp;$A194&amp;"'!R"&amp;$B194+59)</f>
        <v>0</v>
      </c>
      <c r="H194" s="180">
        <f t="array" aca="1" ref="H194" ca="1">INDIRECT("'"&amp;$A194&amp;"'!S"&amp;$B194+59)</f>
        <v>0</v>
      </c>
      <c r="I194" s="180">
        <f t="array" aca="1" ref="I194" ca="1">INDIRECT("'"&amp;$A194&amp;"'!t"&amp;$B194+59)</f>
        <v>0</v>
      </c>
    </row>
    <row r="195" spans="1:9" x14ac:dyDescent="0.3">
      <c r="A195" s="180">
        <f t="shared" si="4"/>
        <v>5</v>
      </c>
      <c r="B195" s="180">
        <f>COUNTIF(A$1:A195,A195)</f>
        <v>32</v>
      </c>
      <c r="C195" s="180">
        <f t="array" aca="1" ref="C195" ca="1">INDIRECT("'"&amp;A195&amp;"'!F"&amp;B195+59)</f>
        <v>0</v>
      </c>
      <c r="D195" s="180">
        <f t="array" aca="1" ref="D195" ca="1">INDIRECT("'"&amp;$A195&amp;"'!O"&amp;$B195+59)</f>
        <v>0</v>
      </c>
      <c r="E195" s="180">
        <f t="array" aca="1" ref="E195" ca="1">INDIRECT("'"&amp;$A195&amp;"'!P"&amp;$B195+59)</f>
        <v>0</v>
      </c>
      <c r="F195" s="180">
        <f t="array" aca="1" ref="F195" ca="1">INDIRECT("'"&amp;$A195&amp;"'!Q"&amp;$B195+59)</f>
        <v>0</v>
      </c>
      <c r="G195" s="180">
        <f t="array" aca="1" ref="G195" ca="1">INDIRECT("'"&amp;$A195&amp;"'!R"&amp;$B195+59)</f>
        <v>0</v>
      </c>
      <c r="H195" s="180">
        <f t="array" aca="1" ref="H195" ca="1">INDIRECT("'"&amp;$A195&amp;"'!S"&amp;$B195+59)</f>
        <v>0</v>
      </c>
      <c r="I195" s="180">
        <f t="array" aca="1" ref="I195" ca="1">INDIRECT("'"&amp;$A195&amp;"'!t"&amp;$B195+59)</f>
        <v>0</v>
      </c>
    </row>
    <row r="196" spans="1:9" x14ac:dyDescent="0.3">
      <c r="A196" s="180">
        <f t="shared" si="4"/>
        <v>5</v>
      </c>
      <c r="B196" s="180">
        <f>COUNTIF(A$1:A196,A196)</f>
        <v>33</v>
      </c>
      <c r="C196" s="180">
        <f t="array" aca="1" ref="C196" ca="1">INDIRECT("'"&amp;A196&amp;"'!F"&amp;B196+59)</f>
        <v>0</v>
      </c>
      <c r="D196" s="180">
        <f t="array" aca="1" ref="D196" ca="1">INDIRECT("'"&amp;$A196&amp;"'!O"&amp;$B196+59)</f>
        <v>0</v>
      </c>
      <c r="E196" s="180">
        <f t="array" aca="1" ref="E196" ca="1">INDIRECT("'"&amp;$A196&amp;"'!P"&amp;$B196+59)</f>
        <v>0</v>
      </c>
      <c r="F196" s="180">
        <f t="array" aca="1" ref="F196" ca="1">INDIRECT("'"&amp;$A196&amp;"'!Q"&amp;$B196+59)</f>
        <v>0</v>
      </c>
      <c r="G196" s="180">
        <f t="array" aca="1" ref="G196" ca="1">INDIRECT("'"&amp;$A196&amp;"'!R"&amp;$B196+59)</f>
        <v>0</v>
      </c>
      <c r="H196" s="180">
        <f t="array" aca="1" ref="H196" ca="1">INDIRECT("'"&amp;$A196&amp;"'!S"&amp;$B196+59)</f>
        <v>0</v>
      </c>
      <c r="I196" s="180">
        <f t="array" aca="1" ref="I196" ca="1">INDIRECT("'"&amp;$A196&amp;"'!t"&amp;$B196+59)</f>
        <v>0</v>
      </c>
    </row>
    <row r="197" spans="1:9" x14ac:dyDescent="0.3">
      <c r="A197" s="180">
        <f t="shared" si="4"/>
        <v>5</v>
      </c>
      <c r="B197" s="180">
        <f>COUNTIF(A$1:A197,A197)</f>
        <v>34</v>
      </c>
      <c r="C197" s="180">
        <f t="array" aca="1" ref="C197" ca="1">INDIRECT("'"&amp;A197&amp;"'!F"&amp;B197+59)</f>
        <v>0</v>
      </c>
      <c r="D197" s="180">
        <f t="array" aca="1" ref="D197" ca="1">INDIRECT("'"&amp;$A197&amp;"'!O"&amp;$B197+59)</f>
        <v>0</v>
      </c>
      <c r="E197" s="180">
        <f t="array" aca="1" ref="E197" ca="1">INDIRECT("'"&amp;$A197&amp;"'!P"&amp;$B197+59)</f>
        <v>0</v>
      </c>
      <c r="F197" s="180">
        <f t="array" aca="1" ref="F197" ca="1">INDIRECT("'"&amp;$A197&amp;"'!Q"&amp;$B197+59)</f>
        <v>0</v>
      </c>
      <c r="G197" s="180">
        <f t="array" aca="1" ref="G197" ca="1">INDIRECT("'"&amp;$A197&amp;"'!R"&amp;$B197+59)</f>
        <v>0</v>
      </c>
      <c r="H197" s="180">
        <f t="array" aca="1" ref="H197" ca="1">INDIRECT("'"&amp;$A197&amp;"'!S"&amp;$B197+59)</f>
        <v>0</v>
      </c>
      <c r="I197" s="180">
        <f t="array" aca="1" ref="I197" ca="1">INDIRECT("'"&amp;$A197&amp;"'!t"&amp;$B197+59)</f>
        <v>0</v>
      </c>
    </row>
    <row r="198" spans="1:9" x14ac:dyDescent="0.3">
      <c r="A198" s="180">
        <f t="shared" si="4"/>
        <v>5</v>
      </c>
      <c r="B198" s="180">
        <f>COUNTIF(A$1:A198,A198)</f>
        <v>35</v>
      </c>
      <c r="C198" s="180">
        <f t="array" aca="1" ref="C198" ca="1">INDIRECT("'"&amp;A198&amp;"'!F"&amp;B198+59)</f>
        <v>0</v>
      </c>
      <c r="D198" s="180">
        <f t="array" aca="1" ref="D198" ca="1">INDIRECT("'"&amp;$A198&amp;"'!O"&amp;$B198+59)</f>
        <v>0</v>
      </c>
      <c r="E198" s="180">
        <f t="array" aca="1" ref="E198" ca="1">INDIRECT("'"&amp;$A198&amp;"'!P"&amp;$B198+59)</f>
        <v>0</v>
      </c>
      <c r="F198" s="180">
        <f t="array" aca="1" ref="F198" ca="1">INDIRECT("'"&amp;$A198&amp;"'!Q"&amp;$B198+59)</f>
        <v>0</v>
      </c>
      <c r="G198" s="180">
        <f t="array" aca="1" ref="G198" ca="1">INDIRECT("'"&amp;$A198&amp;"'!R"&amp;$B198+59)</f>
        <v>0</v>
      </c>
      <c r="H198" s="180">
        <f t="array" aca="1" ref="H198" ca="1">INDIRECT("'"&amp;$A198&amp;"'!S"&amp;$B198+59)</f>
        <v>0</v>
      </c>
      <c r="I198" s="180">
        <f t="array" aca="1" ref="I198" ca="1">INDIRECT("'"&amp;$A198&amp;"'!t"&amp;$B198+59)</f>
        <v>0</v>
      </c>
    </row>
    <row r="199" spans="1:9" x14ac:dyDescent="0.3">
      <c r="A199" s="180">
        <f t="shared" si="4"/>
        <v>5</v>
      </c>
      <c r="B199" s="180">
        <f>COUNTIF(A$1:A199,A199)</f>
        <v>36</v>
      </c>
      <c r="C199" s="180">
        <f t="array" aca="1" ref="C199" ca="1">INDIRECT("'"&amp;A199&amp;"'!F"&amp;B199+59)</f>
        <v>0</v>
      </c>
      <c r="D199" s="180">
        <f t="array" aca="1" ref="D199" ca="1">INDIRECT("'"&amp;$A199&amp;"'!O"&amp;$B199+59)</f>
        <v>0</v>
      </c>
      <c r="E199" s="180">
        <f t="array" aca="1" ref="E199" ca="1">INDIRECT("'"&amp;$A199&amp;"'!P"&amp;$B199+59)</f>
        <v>0</v>
      </c>
      <c r="F199" s="180">
        <f t="array" aca="1" ref="F199" ca="1">INDIRECT("'"&amp;$A199&amp;"'!Q"&amp;$B199+59)</f>
        <v>0</v>
      </c>
      <c r="G199" s="180">
        <f t="array" aca="1" ref="G199" ca="1">INDIRECT("'"&amp;$A199&amp;"'!R"&amp;$B199+59)</f>
        <v>0</v>
      </c>
      <c r="H199" s="180">
        <f t="array" aca="1" ref="H199" ca="1">INDIRECT("'"&amp;$A199&amp;"'!S"&amp;$B199+59)</f>
        <v>0</v>
      </c>
      <c r="I199" s="180">
        <f t="array" aca="1" ref="I199" ca="1">INDIRECT("'"&amp;$A199&amp;"'!t"&amp;$B199+59)</f>
        <v>0</v>
      </c>
    </row>
    <row r="200" spans="1:9" x14ac:dyDescent="0.3">
      <c r="A200" s="180">
        <f t="shared" si="4"/>
        <v>5</v>
      </c>
      <c r="B200" s="180">
        <f>COUNTIF(A$1:A200,A200)</f>
        <v>37</v>
      </c>
      <c r="C200" s="180">
        <f t="array" aca="1" ref="C200" ca="1">INDIRECT("'"&amp;A200&amp;"'!F"&amp;B200+59)</f>
        <v>0</v>
      </c>
      <c r="D200" s="180">
        <f t="array" aca="1" ref="D200" ca="1">INDIRECT("'"&amp;$A200&amp;"'!O"&amp;$B200+59)</f>
        <v>0</v>
      </c>
      <c r="E200" s="180">
        <f t="array" aca="1" ref="E200" ca="1">INDIRECT("'"&amp;$A200&amp;"'!P"&amp;$B200+59)</f>
        <v>0</v>
      </c>
      <c r="F200" s="180">
        <f t="array" aca="1" ref="F200" ca="1">INDIRECT("'"&amp;$A200&amp;"'!Q"&amp;$B200+59)</f>
        <v>0</v>
      </c>
      <c r="G200" s="180">
        <f t="array" aca="1" ref="G200" ca="1">INDIRECT("'"&amp;$A200&amp;"'!R"&amp;$B200+59)</f>
        <v>0</v>
      </c>
      <c r="H200" s="180">
        <f t="array" aca="1" ref="H200" ca="1">INDIRECT("'"&amp;$A200&amp;"'!S"&amp;$B200+59)</f>
        <v>0</v>
      </c>
      <c r="I200" s="180">
        <f t="array" aca="1" ref="I200" ca="1">INDIRECT("'"&amp;$A200&amp;"'!t"&amp;$B200+59)</f>
        <v>0</v>
      </c>
    </row>
    <row r="201" spans="1:9" x14ac:dyDescent="0.3">
      <c r="A201" s="180">
        <f t="shared" si="4"/>
        <v>5</v>
      </c>
      <c r="B201" s="180">
        <f>COUNTIF(A$1:A201,A201)</f>
        <v>38</v>
      </c>
      <c r="C201" s="180">
        <f t="array" aca="1" ref="C201" ca="1">INDIRECT("'"&amp;A201&amp;"'!F"&amp;B201+59)</f>
        <v>0</v>
      </c>
      <c r="D201" s="180">
        <f t="array" aca="1" ref="D201" ca="1">INDIRECT("'"&amp;$A201&amp;"'!O"&amp;$B201+59)</f>
        <v>0</v>
      </c>
      <c r="E201" s="180">
        <f t="array" aca="1" ref="E201" ca="1">INDIRECT("'"&amp;$A201&amp;"'!P"&amp;$B201+59)</f>
        <v>0</v>
      </c>
      <c r="F201" s="180">
        <f t="array" aca="1" ref="F201" ca="1">INDIRECT("'"&amp;$A201&amp;"'!Q"&amp;$B201+59)</f>
        <v>0</v>
      </c>
      <c r="G201" s="180">
        <f t="array" aca="1" ref="G201" ca="1">INDIRECT("'"&amp;$A201&amp;"'!R"&amp;$B201+59)</f>
        <v>0</v>
      </c>
      <c r="H201" s="180">
        <f t="array" aca="1" ref="H201" ca="1">INDIRECT("'"&amp;$A201&amp;"'!S"&amp;$B201+59)</f>
        <v>0</v>
      </c>
      <c r="I201" s="180">
        <f t="array" aca="1" ref="I201" ca="1">INDIRECT("'"&amp;$A201&amp;"'!t"&amp;$B201+59)</f>
        <v>0</v>
      </c>
    </row>
    <row r="202" spans="1:9" x14ac:dyDescent="0.3">
      <c r="A202" s="180">
        <f t="shared" si="4"/>
        <v>5</v>
      </c>
      <c r="B202" s="180">
        <f>COUNTIF(A$1:A202,A202)</f>
        <v>39</v>
      </c>
      <c r="C202" s="180">
        <f t="array" aca="1" ref="C202" ca="1">INDIRECT("'"&amp;A202&amp;"'!F"&amp;B202+59)</f>
        <v>0</v>
      </c>
      <c r="D202" s="180">
        <f t="array" aca="1" ref="D202" ca="1">INDIRECT("'"&amp;$A202&amp;"'!O"&amp;$B202+59)</f>
        <v>0</v>
      </c>
      <c r="E202" s="180">
        <f t="array" aca="1" ref="E202" ca="1">INDIRECT("'"&amp;$A202&amp;"'!P"&amp;$B202+59)</f>
        <v>0</v>
      </c>
      <c r="F202" s="180">
        <f t="array" aca="1" ref="F202" ca="1">INDIRECT("'"&amp;$A202&amp;"'!Q"&amp;$B202+59)</f>
        <v>0</v>
      </c>
      <c r="G202" s="180">
        <f t="array" aca="1" ref="G202" ca="1">INDIRECT("'"&amp;$A202&amp;"'!R"&amp;$B202+59)</f>
        <v>0</v>
      </c>
      <c r="H202" s="180">
        <f t="array" aca="1" ref="H202" ca="1">INDIRECT("'"&amp;$A202&amp;"'!S"&amp;$B202+59)</f>
        <v>0</v>
      </c>
      <c r="I202" s="180">
        <f t="array" aca="1" ref="I202" ca="1">INDIRECT("'"&amp;$A202&amp;"'!t"&amp;$B202+59)</f>
        <v>0</v>
      </c>
    </row>
    <row r="203" spans="1:9" x14ac:dyDescent="0.3">
      <c r="A203" s="180">
        <f t="shared" si="4"/>
        <v>5</v>
      </c>
      <c r="B203" s="180">
        <f>COUNTIF(A$1:A203,A203)</f>
        <v>40</v>
      </c>
      <c r="C203" s="180">
        <f t="array" aca="1" ref="C203" ca="1">INDIRECT("'"&amp;A203&amp;"'!F"&amp;B203+59)</f>
        <v>0</v>
      </c>
      <c r="D203" s="180">
        <f t="array" aca="1" ref="D203" ca="1">INDIRECT("'"&amp;$A203&amp;"'!O"&amp;$B203+59)</f>
        <v>0</v>
      </c>
      <c r="E203" s="180">
        <f t="array" aca="1" ref="E203" ca="1">INDIRECT("'"&amp;$A203&amp;"'!P"&amp;$B203+59)</f>
        <v>0</v>
      </c>
      <c r="F203" s="180">
        <f t="array" aca="1" ref="F203" ca="1">INDIRECT("'"&amp;$A203&amp;"'!Q"&amp;$B203+59)</f>
        <v>0</v>
      </c>
      <c r="G203" s="180">
        <f t="array" aca="1" ref="G203" ca="1">INDIRECT("'"&amp;$A203&amp;"'!R"&amp;$B203+59)</f>
        <v>0</v>
      </c>
      <c r="H203" s="180">
        <f t="array" aca="1" ref="H203" ca="1">INDIRECT("'"&amp;$A203&amp;"'!S"&amp;$B203+59)</f>
        <v>0</v>
      </c>
      <c r="I203" s="180">
        <f t="array" aca="1" ref="I203" ca="1">INDIRECT("'"&amp;$A203&amp;"'!t"&amp;$B203+59)</f>
        <v>0</v>
      </c>
    </row>
    <row r="204" spans="1:9" x14ac:dyDescent="0.3">
      <c r="A204" s="180">
        <f t="shared" si="4"/>
        <v>5</v>
      </c>
      <c r="B204" s="180">
        <f>COUNTIF(A$1:A204,A204)</f>
        <v>41</v>
      </c>
      <c r="C204" s="180">
        <f t="array" aca="1" ref="C204" ca="1">INDIRECT("'"&amp;A204&amp;"'!F"&amp;B204+59)</f>
        <v>0</v>
      </c>
      <c r="D204" s="180">
        <f t="array" aca="1" ref="D204" ca="1">INDIRECT("'"&amp;$A204&amp;"'!O"&amp;$B204+59)</f>
        <v>0</v>
      </c>
      <c r="E204" s="180">
        <f t="array" aca="1" ref="E204" ca="1">INDIRECT("'"&amp;$A204&amp;"'!P"&amp;$B204+59)</f>
        <v>0</v>
      </c>
      <c r="F204" s="180">
        <f t="array" aca="1" ref="F204" ca="1">INDIRECT("'"&amp;$A204&amp;"'!Q"&amp;$B204+59)</f>
        <v>0</v>
      </c>
      <c r="G204" s="180">
        <f t="array" aca="1" ref="G204" ca="1">INDIRECT("'"&amp;$A204&amp;"'!R"&amp;$B204+59)</f>
        <v>0</v>
      </c>
      <c r="H204" s="180">
        <f t="array" aca="1" ref="H204" ca="1">INDIRECT("'"&amp;$A204&amp;"'!S"&amp;$B204+59)</f>
        <v>0</v>
      </c>
      <c r="I204" s="180">
        <f t="array" aca="1" ref="I204" ca="1">INDIRECT("'"&amp;$A204&amp;"'!t"&amp;$B204+59)</f>
        <v>0</v>
      </c>
    </row>
    <row r="205" spans="1:9" x14ac:dyDescent="0.3">
      <c r="A205" s="180">
        <f t="shared" si="4"/>
        <v>6</v>
      </c>
      <c r="B205" s="180">
        <f>COUNTIF(A$1:A205,A205)</f>
        <v>1</v>
      </c>
      <c r="C205" s="180">
        <f t="array" aca="1" ref="C205" ca="1">INDIRECT("'"&amp;A205&amp;"'!F"&amp;B205+59)</f>
        <v>0</v>
      </c>
      <c r="D205" s="180">
        <f t="array" aca="1" ref="D205" ca="1">INDIRECT("'"&amp;$A205&amp;"'!O"&amp;$B205+59)</f>
        <v>0</v>
      </c>
      <c r="E205" s="180">
        <f t="array" aca="1" ref="E205" ca="1">INDIRECT("'"&amp;$A205&amp;"'!P"&amp;$B205+59)</f>
        <v>0</v>
      </c>
      <c r="F205" s="180">
        <f t="array" aca="1" ref="F205" ca="1">INDIRECT("'"&amp;$A205&amp;"'!Q"&amp;$B205+59)</f>
        <v>0</v>
      </c>
      <c r="G205" s="180">
        <f t="array" aca="1" ref="G205" ca="1">INDIRECT("'"&amp;$A205&amp;"'!R"&amp;$B205+59)</f>
        <v>0</v>
      </c>
      <c r="H205" s="180">
        <f t="array" aca="1" ref="H205" ca="1">INDIRECT("'"&amp;$A205&amp;"'!S"&amp;$B205+59)</f>
        <v>0</v>
      </c>
      <c r="I205" s="180">
        <f t="array" aca="1" ref="I205" ca="1">INDIRECT("'"&amp;$A205&amp;"'!t"&amp;$B205+59)</f>
        <v>0</v>
      </c>
    </row>
    <row r="206" spans="1:9" x14ac:dyDescent="0.3">
      <c r="A206" s="180">
        <f t="shared" si="4"/>
        <v>6</v>
      </c>
      <c r="B206" s="180">
        <f>COUNTIF(A$1:A206,A206)</f>
        <v>2</v>
      </c>
      <c r="C206" s="180">
        <f t="array" aca="1" ref="C206" ca="1">INDIRECT("'"&amp;A206&amp;"'!F"&amp;B206+59)</f>
        <v>0</v>
      </c>
      <c r="D206" s="180">
        <f t="array" aca="1" ref="D206" ca="1">INDIRECT("'"&amp;$A206&amp;"'!O"&amp;$B206+59)</f>
        <v>0</v>
      </c>
      <c r="E206" s="180">
        <f t="array" aca="1" ref="E206" ca="1">INDIRECT("'"&amp;$A206&amp;"'!P"&amp;$B206+59)</f>
        <v>0</v>
      </c>
      <c r="F206" s="180">
        <f t="array" aca="1" ref="F206" ca="1">INDIRECT("'"&amp;$A206&amp;"'!Q"&amp;$B206+59)</f>
        <v>0</v>
      </c>
      <c r="G206" s="180">
        <f t="array" aca="1" ref="G206" ca="1">INDIRECT("'"&amp;$A206&amp;"'!R"&amp;$B206+59)</f>
        <v>0</v>
      </c>
      <c r="H206" s="180">
        <f t="array" aca="1" ref="H206" ca="1">INDIRECT("'"&amp;$A206&amp;"'!S"&amp;$B206+59)</f>
        <v>0</v>
      </c>
      <c r="I206" s="180">
        <f t="array" aca="1" ref="I206" ca="1">INDIRECT("'"&amp;$A206&amp;"'!t"&amp;$B206+59)</f>
        <v>0</v>
      </c>
    </row>
    <row r="207" spans="1:9" x14ac:dyDescent="0.3">
      <c r="A207" s="180">
        <f t="shared" si="4"/>
        <v>6</v>
      </c>
      <c r="B207" s="180">
        <f>COUNTIF(A$1:A207,A207)</f>
        <v>3</v>
      </c>
      <c r="C207" s="180">
        <f t="array" aca="1" ref="C207" ca="1">INDIRECT("'"&amp;A207&amp;"'!F"&amp;B207+59)</f>
        <v>0</v>
      </c>
      <c r="D207" s="180">
        <f t="array" aca="1" ref="D207" ca="1">INDIRECT("'"&amp;$A207&amp;"'!O"&amp;$B207+59)</f>
        <v>0</v>
      </c>
      <c r="E207" s="180">
        <f t="array" aca="1" ref="E207" ca="1">INDIRECT("'"&amp;$A207&amp;"'!P"&amp;$B207+59)</f>
        <v>0</v>
      </c>
      <c r="F207" s="180">
        <f t="array" aca="1" ref="F207" ca="1">INDIRECT("'"&amp;$A207&amp;"'!Q"&amp;$B207+59)</f>
        <v>0</v>
      </c>
      <c r="G207" s="180">
        <f t="array" aca="1" ref="G207" ca="1">INDIRECT("'"&amp;$A207&amp;"'!R"&amp;$B207+59)</f>
        <v>0</v>
      </c>
      <c r="H207" s="180">
        <f t="array" aca="1" ref="H207" ca="1">INDIRECT("'"&amp;$A207&amp;"'!S"&amp;$B207+59)</f>
        <v>0</v>
      </c>
      <c r="I207" s="180">
        <f t="array" aca="1" ref="I207" ca="1">INDIRECT("'"&amp;$A207&amp;"'!t"&amp;$B207+59)</f>
        <v>0</v>
      </c>
    </row>
    <row r="208" spans="1:9" x14ac:dyDescent="0.3">
      <c r="A208" s="180">
        <f t="shared" si="4"/>
        <v>6</v>
      </c>
      <c r="B208" s="180">
        <f>COUNTIF(A$1:A208,A208)</f>
        <v>4</v>
      </c>
      <c r="C208" s="180">
        <f t="array" aca="1" ref="C208" ca="1">INDIRECT("'"&amp;A208&amp;"'!F"&amp;B208+59)</f>
        <v>0</v>
      </c>
      <c r="D208" s="180">
        <f t="array" aca="1" ref="D208" ca="1">INDIRECT("'"&amp;$A208&amp;"'!O"&amp;$B208+59)</f>
        <v>0</v>
      </c>
      <c r="E208" s="180">
        <f t="array" aca="1" ref="E208" ca="1">INDIRECT("'"&amp;$A208&amp;"'!P"&amp;$B208+59)</f>
        <v>0</v>
      </c>
      <c r="F208" s="180">
        <f t="array" aca="1" ref="F208" ca="1">INDIRECT("'"&amp;$A208&amp;"'!Q"&amp;$B208+59)</f>
        <v>0</v>
      </c>
      <c r="G208" s="180">
        <f t="array" aca="1" ref="G208" ca="1">INDIRECT("'"&amp;$A208&amp;"'!R"&amp;$B208+59)</f>
        <v>0</v>
      </c>
      <c r="H208" s="180">
        <f t="array" aca="1" ref="H208" ca="1">INDIRECT("'"&amp;$A208&amp;"'!S"&amp;$B208+59)</f>
        <v>0</v>
      </c>
      <c r="I208" s="180">
        <f t="array" aca="1" ref="I208" ca="1">INDIRECT("'"&amp;$A208&amp;"'!t"&amp;$B208+59)</f>
        <v>0</v>
      </c>
    </row>
    <row r="209" spans="1:9" x14ac:dyDescent="0.3">
      <c r="A209" s="180">
        <f t="shared" si="4"/>
        <v>6</v>
      </c>
      <c r="B209" s="180">
        <f>COUNTIF(A$1:A209,A209)</f>
        <v>5</v>
      </c>
      <c r="C209" s="180">
        <f t="array" aca="1" ref="C209" ca="1">INDIRECT("'"&amp;A209&amp;"'!F"&amp;B209+59)</f>
        <v>0</v>
      </c>
      <c r="D209" s="180">
        <f t="array" aca="1" ref="D209" ca="1">INDIRECT("'"&amp;$A209&amp;"'!O"&amp;$B209+59)</f>
        <v>0</v>
      </c>
      <c r="E209" s="180">
        <f t="array" aca="1" ref="E209" ca="1">INDIRECT("'"&amp;$A209&amp;"'!P"&amp;$B209+59)</f>
        <v>0</v>
      </c>
      <c r="F209" s="180">
        <f t="array" aca="1" ref="F209" ca="1">INDIRECT("'"&amp;$A209&amp;"'!Q"&amp;$B209+59)</f>
        <v>0</v>
      </c>
      <c r="G209" s="180">
        <f t="array" aca="1" ref="G209" ca="1">INDIRECT("'"&amp;$A209&amp;"'!R"&amp;$B209+59)</f>
        <v>0</v>
      </c>
      <c r="H209" s="180">
        <f t="array" aca="1" ref="H209" ca="1">INDIRECT("'"&amp;$A209&amp;"'!S"&amp;$B209+59)</f>
        <v>0</v>
      </c>
      <c r="I209" s="180">
        <f t="array" aca="1" ref="I209" ca="1">INDIRECT("'"&amp;$A209&amp;"'!t"&amp;$B209+59)</f>
        <v>0</v>
      </c>
    </row>
    <row r="210" spans="1:9" x14ac:dyDescent="0.3">
      <c r="A210" s="180">
        <f t="shared" si="4"/>
        <v>6</v>
      </c>
      <c r="B210" s="180">
        <f>COUNTIF(A$1:A210,A210)</f>
        <v>6</v>
      </c>
      <c r="C210" s="180">
        <f t="array" aca="1" ref="C210" ca="1">INDIRECT("'"&amp;A210&amp;"'!F"&amp;B210+59)</f>
        <v>0</v>
      </c>
      <c r="D210" s="180">
        <f t="array" aca="1" ref="D210" ca="1">INDIRECT("'"&amp;$A210&amp;"'!O"&amp;$B210+59)</f>
        <v>0</v>
      </c>
      <c r="E210" s="180">
        <f t="array" aca="1" ref="E210" ca="1">INDIRECT("'"&amp;$A210&amp;"'!P"&amp;$B210+59)</f>
        <v>0</v>
      </c>
      <c r="F210" s="180">
        <f t="array" aca="1" ref="F210" ca="1">INDIRECT("'"&amp;$A210&amp;"'!Q"&amp;$B210+59)</f>
        <v>0</v>
      </c>
      <c r="G210" s="180">
        <f t="array" aca="1" ref="G210" ca="1">INDIRECT("'"&amp;$A210&amp;"'!R"&amp;$B210+59)</f>
        <v>0</v>
      </c>
      <c r="H210" s="180">
        <f t="array" aca="1" ref="H210" ca="1">INDIRECT("'"&amp;$A210&amp;"'!S"&amp;$B210+59)</f>
        <v>0</v>
      </c>
      <c r="I210" s="180">
        <f t="array" aca="1" ref="I210" ca="1">INDIRECT("'"&amp;$A210&amp;"'!t"&amp;$B210+59)</f>
        <v>0</v>
      </c>
    </row>
    <row r="211" spans="1:9" x14ac:dyDescent="0.3">
      <c r="A211" s="180">
        <f t="shared" si="4"/>
        <v>6</v>
      </c>
      <c r="B211" s="180">
        <f>COUNTIF(A$1:A211,A211)</f>
        <v>7</v>
      </c>
      <c r="C211" s="180">
        <f t="array" aca="1" ref="C211" ca="1">INDIRECT("'"&amp;A211&amp;"'!F"&amp;B211+59)</f>
        <v>0</v>
      </c>
      <c r="D211" s="180">
        <f t="array" aca="1" ref="D211" ca="1">INDIRECT("'"&amp;$A211&amp;"'!O"&amp;$B211+59)</f>
        <v>0</v>
      </c>
      <c r="E211" s="180">
        <f t="array" aca="1" ref="E211" ca="1">INDIRECT("'"&amp;$A211&amp;"'!P"&amp;$B211+59)</f>
        <v>0</v>
      </c>
      <c r="F211" s="180">
        <f t="array" aca="1" ref="F211" ca="1">INDIRECT("'"&amp;$A211&amp;"'!Q"&amp;$B211+59)</f>
        <v>0</v>
      </c>
      <c r="G211" s="180">
        <f t="array" aca="1" ref="G211" ca="1">INDIRECT("'"&amp;$A211&amp;"'!R"&amp;$B211+59)</f>
        <v>0</v>
      </c>
      <c r="H211" s="180">
        <f t="array" aca="1" ref="H211" ca="1">INDIRECT("'"&amp;$A211&amp;"'!S"&amp;$B211+59)</f>
        <v>0</v>
      </c>
      <c r="I211" s="180">
        <f t="array" aca="1" ref="I211" ca="1">INDIRECT("'"&amp;$A211&amp;"'!t"&amp;$B211+59)</f>
        <v>0</v>
      </c>
    </row>
    <row r="212" spans="1:9" x14ac:dyDescent="0.3">
      <c r="A212" s="180">
        <f t="shared" si="4"/>
        <v>6</v>
      </c>
      <c r="B212" s="180">
        <f>COUNTIF(A$1:A212,A212)</f>
        <v>8</v>
      </c>
      <c r="C212" s="180">
        <f t="array" aca="1" ref="C212" ca="1">INDIRECT("'"&amp;A212&amp;"'!F"&amp;B212+59)</f>
        <v>0</v>
      </c>
      <c r="D212" s="180">
        <f t="array" aca="1" ref="D212" ca="1">INDIRECT("'"&amp;$A212&amp;"'!O"&amp;$B212+59)</f>
        <v>0</v>
      </c>
      <c r="E212" s="180">
        <f t="array" aca="1" ref="E212" ca="1">INDIRECT("'"&amp;$A212&amp;"'!P"&amp;$B212+59)</f>
        <v>0</v>
      </c>
      <c r="F212" s="180">
        <f t="array" aca="1" ref="F212" ca="1">INDIRECT("'"&amp;$A212&amp;"'!Q"&amp;$B212+59)</f>
        <v>0</v>
      </c>
      <c r="G212" s="180">
        <f t="array" aca="1" ref="G212" ca="1">INDIRECT("'"&amp;$A212&amp;"'!R"&amp;$B212+59)</f>
        <v>0</v>
      </c>
      <c r="H212" s="180">
        <f t="array" aca="1" ref="H212" ca="1">INDIRECT("'"&amp;$A212&amp;"'!S"&amp;$B212+59)</f>
        <v>0</v>
      </c>
      <c r="I212" s="180">
        <f t="array" aca="1" ref="I212" ca="1">INDIRECT("'"&amp;$A212&amp;"'!t"&amp;$B212+59)</f>
        <v>0</v>
      </c>
    </row>
    <row r="213" spans="1:9" x14ac:dyDescent="0.3">
      <c r="A213" s="180">
        <f t="shared" si="4"/>
        <v>6</v>
      </c>
      <c r="B213" s="180">
        <f>COUNTIF(A$1:A213,A213)</f>
        <v>9</v>
      </c>
      <c r="C213" s="180">
        <f t="array" aca="1" ref="C213" ca="1">INDIRECT("'"&amp;A213&amp;"'!F"&amp;B213+59)</f>
        <v>0</v>
      </c>
      <c r="D213" s="180">
        <f t="array" aca="1" ref="D213" ca="1">INDIRECT("'"&amp;$A213&amp;"'!O"&amp;$B213+59)</f>
        <v>0</v>
      </c>
      <c r="E213" s="180">
        <f t="array" aca="1" ref="E213" ca="1">INDIRECT("'"&amp;$A213&amp;"'!P"&amp;$B213+59)</f>
        <v>0</v>
      </c>
      <c r="F213" s="180">
        <f t="array" aca="1" ref="F213" ca="1">INDIRECT("'"&amp;$A213&amp;"'!Q"&amp;$B213+59)</f>
        <v>0</v>
      </c>
      <c r="G213" s="180">
        <f t="array" aca="1" ref="G213" ca="1">INDIRECT("'"&amp;$A213&amp;"'!R"&amp;$B213+59)</f>
        <v>0</v>
      </c>
      <c r="H213" s="180">
        <f t="array" aca="1" ref="H213" ca="1">INDIRECT("'"&amp;$A213&amp;"'!S"&amp;$B213+59)</f>
        <v>0</v>
      </c>
      <c r="I213" s="180">
        <f t="array" aca="1" ref="I213" ca="1">INDIRECT("'"&amp;$A213&amp;"'!t"&amp;$B213+59)</f>
        <v>0</v>
      </c>
    </row>
    <row r="214" spans="1:9" x14ac:dyDescent="0.3">
      <c r="A214" s="180">
        <f t="shared" si="4"/>
        <v>6</v>
      </c>
      <c r="B214" s="180">
        <f>COUNTIF(A$1:A214,A214)</f>
        <v>10</v>
      </c>
      <c r="C214" s="180">
        <f t="array" aca="1" ref="C214" ca="1">INDIRECT("'"&amp;A214&amp;"'!F"&amp;B214+59)</f>
        <v>0</v>
      </c>
      <c r="D214" s="180">
        <f t="array" aca="1" ref="D214" ca="1">INDIRECT("'"&amp;$A214&amp;"'!O"&amp;$B214+59)</f>
        <v>0</v>
      </c>
      <c r="E214" s="180">
        <f t="array" aca="1" ref="E214" ca="1">INDIRECT("'"&amp;$A214&amp;"'!P"&amp;$B214+59)</f>
        <v>0</v>
      </c>
      <c r="F214" s="180">
        <f t="array" aca="1" ref="F214" ca="1">INDIRECT("'"&amp;$A214&amp;"'!Q"&amp;$B214+59)</f>
        <v>0</v>
      </c>
      <c r="G214" s="180">
        <f t="array" aca="1" ref="G214" ca="1">INDIRECT("'"&amp;$A214&amp;"'!R"&amp;$B214+59)</f>
        <v>0</v>
      </c>
      <c r="H214" s="180">
        <f t="array" aca="1" ref="H214" ca="1">INDIRECT("'"&amp;$A214&amp;"'!S"&amp;$B214+59)</f>
        <v>0</v>
      </c>
      <c r="I214" s="180">
        <f t="array" aca="1" ref="I214" ca="1">INDIRECT("'"&amp;$A214&amp;"'!t"&amp;$B214+59)</f>
        <v>0</v>
      </c>
    </row>
    <row r="215" spans="1:9" x14ac:dyDescent="0.3">
      <c r="A215" s="180">
        <f t="shared" si="4"/>
        <v>6</v>
      </c>
      <c r="B215" s="180">
        <f>COUNTIF(A$1:A215,A215)</f>
        <v>11</v>
      </c>
      <c r="C215" s="180">
        <f t="array" aca="1" ref="C215" ca="1">INDIRECT("'"&amp;A215&amp;"'!F"&amp;B215+59)</f>
        <v>0</v>
      </c>
      <c r="D215" s="180">
        <f t="array" aca="1" ref="D215" ca="1">INDIRECT("'"&amp;$A215&amp;"'!O"&amp;$B215+59)</f>
        <v>0</v>
      </c>
      <c r="E215" s="180">
        <f t="array" aca="1" ref="E215" ca="1">INDIRECT("'"&amp;$A215&amp;"'!P"&amp;$B215+59)</f>
        <v>0</v>
      </c>
      <c r="F215" s="180">
        <f t="array" aca="1" ref="F215" ca="1">INDIRECT("'"&amp;$A215&amp;"'!Q"&amp;$B215+59)</f>
        <v>0</v>
      </c>
      <c r="G215" s="180">
        <f t="array" aca="1" ref="G215" ca="1">INDIRECT("'"&amp;$A215&amp;"'!R"&amp;$B215+59)</f>
        <v>0</v>
      </c>
      <c r="H215" s="180">
        <f t="array" aca="1" ref="H215" ca="1">INDIRECT("'"&amp;$A215&amp;"'!S"&amp;$B215+59)</f>
        <v>0</v>
      </c>
      <c r="I215" s="180">
        <f t="array" aca="1" ref="I215" ca="1">INDIRECT("'"&amp;$A215&amp;"'!t"&amp;$B215+59)</f>
        <v>0</v>
      </c>
    </row>
    <row r="216" spans="1:9" x14ac:dyDescent="0.3">
      <c r="A216" s="180">
        <f t="shared" si="4"/>
        <v>6</v>
      </c>
      <c r="B216" s="180">
        <f>COUNTIF(A$1:A216,A216)</f>
        <v>12</v>
      </c>
      <c r="C216" s="180">
        <f t="array" aca="1" ref="C216" ca="1">INDIRECT("'"&amp;A216&amp;"'!F"&amp;B216+59)</f>
        <v>0</v>
      </c>
      <c r="D216" s="180">
        <f t="array" aca="1" ref="D216" ca="1">INDIRECT("'"&amp;$A216&amp;"'!O"&amp;$B216+59)</f>
        <v>0</v>
      </c>
      <c r="E216" s="180">
        <f t="array" aca="1" ref="E216" ca="1">INDIRECT("'"&amp;$A216&amp;"'!P"&amp;$B216+59)</f>
        <v>0</v>
      </c>
      <c r="F216" s="180">
        <f t="array" aca="1" ref="F216" ca="1">INDIRECT("'"&amp;$A216&amp;"'!Q"&amp;$B216+59)</f>
        <v>0</v>
      </c>
      <c r="G216" s="180">
        <f t="array" aca="1" ref="G216" ca="1">INDIRECT("'"&amp;$A216&amp;"'!R"&amp;$B216+59)</f>
        <v>0</v>
      </c>
      <c r="H216" s="180">
        <f t="array" aca="1" ref="H216" ca="1">INDIRECT("'"&amp;$A216&amp;"'!S"&amp;$B216+59)</f>
        <v>0</v>
      </c>
      <c r="I216" s="180">
        <f t="array" aca="1" ref="I216" ca="1">INDIRECT("'"&amp;$A216&amp;"'!t"&amp;$B216+59)</f>
        <v>0</v>
      </c>
    </row>
    <row r="217" spans="1:9" x14ac:dyDescent="0.3">
      <c r="A217" s="180">
        <f t="shared" si="4"/>
        <v>6</v>
      </c>
      <c r="B217" s="180">
        <f>COUNTIF(A$1:A217,A217)</f>
        <v>13</v>
      </c>
      <c r="C217" s="180">
        <f t="array" aca="1" ref="C217" ca="1">INDIRECT("'"&amp;A217&amp;"'!F"&amp;B217+59)</f>
        <v>0</v>
      </c>
      <c r="D217" s="180">
        <f t="array" aca="1" ref="D217" ca="1">INDIRECT("'"&amp;$A217&amp;"'!O"&amp;$B217+59)</f>
        <v>0</v>
      </c>
      <c r="E217" s="180">
        <f t="array" aca="1" ref="E217" ca="1">INDIRECT("'"&amp;$A217&amp;"'!P"&amp;$B217+59)</f>
        <v>0</v>
      </c>
      <c r="F217" s="180">
        <f t="array" aca="1" ref="F217" ca="1">INDIRECT("'"&amp;$A217&amp;"'!Q"&amp;$B217+59)</f>
        <v>0</v>
      </c>
      <c r="G217" s="180">
        <f t="array" aca="1" ref="G217" ca="1">INDIRECT("'"&amp;$A217&amp;"'!R"&amp;$B217+59)</f>
        <v>0</v>
      </c>
      <c r="H217" s="180">
        <f t="array" aca="1" ref="H217" ca="1">INDIRECT("'"&amp;$A217&amp;"'!S"&amp;$B217+59)</f>
        <v>0</v>
      </c>
      <c r="I217" s="180">
        <f t="array" aca="1" ref="I217" ca="1">INDIRECT("'"&amp;$A217&amp;"'!t"&amp;$B217+59)</f>
        <v>0</v>
      </c>
    </row>
    <row r="218" spans="1:9" x14ac:dyDescent="0.3">
      <c r="A218" s="180">
        <f t="shared" si="4"/>
        <v>6</v>
      </c>
      <c r="B218" s="180">
        <f>COUNTIF(A$1:A218,A218)</f>
        <v>14</v>
      </c>
      <c r="C218" s="180">
        <f t="array" aca="1" ref="C218" ca="1">INDIRECT("'"&amp;A218&amp;"'!F"&amp;B218+59)</f>
        <v>0</v>
      </c>
      <c r="D218" s="180">
        <f t="array" aca="1" ref="D218" ca="1">INDIRECT("'"&amp;$A218&amp;"'!O"&amp;$B218+59)</f>
        <v>0</v>
      </c>
      <c r="E218" s="180">
        <f t="array" aca="1" ref="E218" ca="1">INDIRECT("'"&amp;$A218&amp;"'!P"&amp;$B218+59)</f>
        <v>0</v>
      </c>
      <c r="F218" s="180">
        <f t="array" aca="1" ref="F218" ca="1">INDIRECT("'"&amp;$A218&amp;"'!Q"&amp;$B218+59)</f>
        <v>0</v>
      </c>
      <c r="G218" s="180">
        <f t="array" aca="1" ref="G218" ca="1">INDIRECT("'"&amp;$A218&amp;"'!R"&amp;$B218+59)</f>
        <v>0</v>
      </c>
      <c r="H218" s="180">
        <f t="array" aca="1" ref="H218" ca="1">INDIRECT("'"&amp;$A218&amp;"'!S"&amp;$B218+59)</f>
        <v>0</v>
      </c>
      <c r="I218" s="180">
        <f t="array" aca="1" ref="I218" ca="1">INDIRECT("'"&amp;$A218&amp;"'!t"&amp;$B218+59)</f>
        <v>0</v>
      </c>
    </row>
    <row r="219" spans="1:9" x14ac:dyDescent="0.3">
      <c r="A219" s="180">
        <f t="shared" si="4"/>
        <v>6</v>
      </c>
      <c r="B219" s="180">
        <f>COUNTIF(A$1:A219,A219)</f>
        <v>15</v>
      </c>
      <c r="C219" s="180">
        <f t="array" aca="1" ref="C219" ca="1">INDIRECT("'"&amp;A219&amp;"'!F"&amp;B219+59)</f>
        <v>0</v>
      </c>
      <c r="D219" s="180">
        <f t="array" aca="1" ref="D219" ca="1">INDIRECT("'"&amp;$A219&amp;"'!O"&amp;$B219+59)</f>
        <v>0</v>
      </c>
      <c r="E219" s="180">
        <f t="array" aca="1" ref="E219" ca="1">INDIRECT("'"&amp;$A219&amp;"'!P"&amp;$B219+59)</f>
        <v>0</v>
      </c>
      <c r="F219" s="180">
        <f t="array" aca="1" ref="F219" ca="1">INDIRECT("'"&amp;$A219&amp;"'!Q"&amp;$B219+59)</f>
        <v>0</v>
      </c>
      <c r="G219" s="180">
        <f t="array" aca="1" ref="G219" ca="1">INDIRECT("'"&amp;$A219&amp;"'!R"&amp;$B219+59)</f>
        <v>0</v>
      </c>
      <c r="H219" s="180">
        <f t="array" aca="1" ref="H219" ca="1">INDIRECT("'"&amp;$A219&amp;"'!S"&amp;$B219+59)</f>
        <v>0</v>
      </c>
      <c r="I219" s="180">
        <f t="array" aca="1" ref="I219" ca="1">INDIRECT("'"&amp;$A219&amp;"'!t"&amp;$B219+59)</f>
        <v>0</v>
      </c>
    </row>
    <row r="220" spans="1:9" x14ac:dyDescent="0.3">
      <c r="A220" s="180">
        <f t="shared" si="4"/>
        <v>6</v>
      </c>
      <c r="B220" s="180">
        <f>COUNTIF(A$1:A220,A220)</f>
        <v>16</v>
      </c>
      <c r="C220" s="180">
        <f t="array" aca="1" ref="C220" ca="1">INDIRECT("'"&amp;A220&amp;"'!F"&amp;B220+59)</f>
        <v>0</v>
      </c>
      <c r="D220" s="180">
        <f t="array" aca="1" ref="D220" ca="1">INDIRECT("'"&amp;$A220&amp;"'!O"&amp;$B220+59)</f>
        <v>0</v>
      </c>
      <c r="E220" s="180">
        <f t="array" aca="1" ref="E220" ca="1">INDIRECT("'"&amp;$A220&amp;"'!P"&amp;$B220+59)</f>
        <v>0</v>
      </c>
      <c r="F220" s="180">
        <f t="array" aca="1" ref="F220" ca="1">INDIRECT("'"&amp;$A220&amp;"'!Q"&amp;$B220+59)</f>
        <v>0</v>
      </c>
      <c r="G220" s="180">
        <f t="array" aca="1" ref="G220" ca="1">INDIRECT("'"&amp;$A220&amp;"'!R"&amp;$B220+59)</f>
        <v>0</v>
      </c>
      <c r="H220" s="180">
        <f t="array" aca="1" ref="H220" ca="1">INDIRECT("'"&amp;$A220&amp;"'!S"&amp;$B220+59)</f>
        <v>0</v>
      </c>
      <c r="I220" s="180">
        <f t="array" aca="1" ref="I220" ca="1">INDIRECT("'"&amp;$A220&amp;"'!t"&amp;$B220+59)</f>
        <v>0</v>
      </c>
    </row>
    <row r="221" spans="1:9" x14ac:dyDescent="0.3">
      <c r="A221" s="180">
        <f t="shared" si="4"/>
        <v>6</v>
      </c>
      <c r="B221" s="180">
        <f>COUNTIF(A$1:A221,A221)</f>
        <v>17</v>
      </c>
      <c r="C221" s="180">
        <f t="array" aca="1" ref="C221" ca="1">INDIRECT("'"&amp;A221&amp;"'!F"&amp;B221+59)</f>
        <v>0</v>
      </c>
      <c r="D221" s="180">
        <f t="array" aca="1" ref="D221" ca="1">INDIRECT("'"&amp;$A221&amp;"'!O"&amp;$B221+59)</f>
        <v>0</v>
      </c>
      <c r="E221" s="180">
        <f t="array" aca="1" ref="E221" ca="1">INDIRECT("'"&amp;$A221&amp;"'!P"&amp;$B221+59)</f>
        <v>0</v>
      </c>
      <c r="F221" s="180">
        <f t="array" aca="1" ref="F221" ca="1">INDIRECT("'"&amp;$A221&amp;"'!Q"&amp;$B221+59)</f>
        <v>0</v>
      </c>
      <c r="G221" s="180">
        <f t="array" aca="1" ref="G221" ca="1">INDIRECT("'"&amp;$A221&amp;"'!R"&amp;$B221+59)</f>
        <v>0</v>
      </c>
      <c r="H221" s="180">
        <f t="array" aca="1" ref="H221" ca="1">INDIRECT("'"&amp;$A221&amp;"'!S"&amp;$B221+59)</f>
        <v>0</v>
      </c>
      <c r="I221" s="180">
        <f t="array" aca="1" ref="I221" ca="1">INDIRECT("'"&amp;$A221&amp;"'!t"&amp;$B221+59)</f>
        <v>0</v>
      </c>
    </row>
    <row r="222" spans="1:9" x14ac:dyDescent="0.3">
      <c r="A222" s="180">
        <f t="shared" si="4"/>
        <v>6</v>
      </c>
      <c r="B222" s="180">
        <f>COUNTIF(A$1:A222,A222)</f>
        <v>18</v>
      </c>
      <c r="C222" s="180">
        <f t="array" aca="1" ref="C222" ca="1">INDIRECT("'"&amp;A222&amp;"'!F"&amp;B222+59)</f>
        <v>0</v>
      </c>
      <c r="D222" s="180">
        <f t="array" aca="1" ref="D222" ca="1">INDIRECT("'"&amp;$A222&amp;"'!O"&amp;$B222+59)</f>
        <v>0</v>
      </c>
      <c r="E222" s="180">
        <f t="array" aca="1" ref="E222" ca="1">INDIRECT("'"&amp;$A222&amp;"'!P"&amp;$B222+59)</f>
        <v>0</v>
      </c>
      <c r="F222" s="180">
        <f t="array" aca="1" ref="F222" ca="1">INDIRECT("'"&amp;$A222&amp;"'!Q"&amp;$B222+59)</f>
        <v>0</v>
      </c>
      <c r="G222" s="180">
        <f t="array" aca="1" ref="G222" ca="1">INDIRECT("'"&amp;$A222&amp;"'!R"&amp;$B222+59)</f>
        <v>0</v>
      </c>
      <c r="H222" s="180">
        <f t="array" aca="1" ref="H222" ca="1">INDIRECT("'"&amp;$A222&amp;"'!S"&amp;$B222+59)</f>
        <v>0</v>
      </c>
      <c r="I222" s="180">
        <f t="array" aca="1" ref="I222" ca="1">INDIRECT("'"&amp;$A222&amp;"'!t"&amp;$B222+59)</f>
        <v>0</v>
      </c>
    </row>
    <row r="223" spans="1:9" x14ac:dyDescent="0.3">
      <c r="A223" s="180">
        <f t="shared" si="4"/>
        <v>6</v>
      </c>
      <c r="B223" s="180">
        <f>COUNTIF(A$1:A223,A223)</f>
        <v>19</v>
      </c>
      <c r="C223" s="180">
        <f t="array" aca="1" ref="C223" ca="1">INDIRECT("'"&amp;A223&amp;"'!F"&amp;B223+59)</f>
        <v>0</v>
      </c>
      <c r="D223" s="180">
        <f t="array" aca="1" ref="D223" ca="1">INDIRECT("'"&amp;$A223&amp;"'!O"&amp;$B223+59)</f>
        <v>0</v>
      </c>
      <c r="E223" s="180">
        <f t="array" aca="1" ref="E223" ca="1">INDIRECT("'"&amp;$A223&amp;"'!P"&amp;$B223+59)</f>
        <v>0</v>
      </c>
      <c r="F223" s="180">
        <f t="array" aca="1" ref="F223" ca="1">INDIRECT("'"&amp;$A223&amp;"'!Q"&amp;$B223+59)</f>
        <v>0</v>
      </c>
      <c r="G223" s="180">
        <f t="array" aca="1" ref="G223" ca="1">INDIRECT("'"&amp;$A223&amp;"'!R"&amp;$B223+59)</f>
        <v>0</v>
      </c>
      <c r="H223" s="180">
        <f t="array" aca="1" ref="H223" ca="1">INDIRECT("'"&amp;$A223&amp;"'!S"&amp;$B223+59)</f>
        <v>0</v>
      </c>
      <c r="I223" s="180">
        <f t="array" aca="1" ref="I223" ca="1">INDIRECT("'"&amp;$A223&amp;"'!t"&amp;$B223+59)</f>
        <v>0</v>
      </c>
    </row>
    <row r="224" spans="1:9" x14ac:dyDescent="0.3">
      <c r="A224" s="180">
        <f t="shared" si="4"/>
        <v>6</v>
      </c>
      <c r="B224" s="180">
        <f>COUNTIF(A$1:A224,A224)</f>
        <v>20</v>
      </c>
      <c r="C224" s="180">
        <f t="array" aca="1" ref="C224" ca="1">INDIRECT("'"&amp;A224&amp;"'!F"&amp;B224+59)</f>
        <v>0</v>
      </c>
      <c r="D224" s="180">
        <f t="array" aca="1" ref="D224" ca="1">INDIRECT("'"&amp;$A224&amp;"'!O"&amp;$B224+59)</f>
        <v>0</v>
      </c>
      <c r="E224" s="180">
        <f t="array" aca="1" ref="E224" ca="1">INDIRECT("'"&amp;$A224&amp;"'!P"&amp;$B224+59)</f>
        <v>0</v>
      </c>
      <c r="F224" s="180">
        <f t="array" aca="1" ref="F224" ca="1">INDIRECT("'"&amp;$A224&amp;"'!Q"&amp;$B224+59)</f>
        <v>0</v>
      </c>
      <c r="G224" s="180">
        <f t="array" aca="1" ref="G224" ca="1">INDIRECT("'"&amp;$A224&amp;"'!R"&amp;$B224+59)</f>
        <v>0</v>
      </c>
      <c r="H224" s="180">
        <f t="array" aca="1" ref="H224" ca="1">INDIRECT("'"&amp;$A224&amp;"'!S"&amp;$B224+59)</f>
        <v>0</v>
      </c>
      <c r="I224" s="180">
        <f t="array" aca="1" ref="I224" ca="1">INDIRECT("'"&amp;$A224&amp;"'!t"&amp;$B224+59)</f>
        <v>0</v>
      </c>
    </row>
    <row r="225" spans="1:9" x14ac:dyDescent="0.3">
      <c r="A225" s="180">
        <f t="shared" si="4"/>
        <v>6</v>
      </c>
      <c r="B225" s="180">
        <f>COUNTIF(A$1:A225,A225)</f>
        <v>21</v>
      </c>
      <c r="C225" s="180">
        <f t="array" aca="1" ref="C225" ca="1">INDIRECT("'"&amp;A225&amp;"'!F"&amp;B225+59)</f>
        <v>0</v>
      </c>
      <c r="D225" s="180">
        <f t="array" aca="1" ref="D225" ca="1">INDIRECT("'"&amp;$A225&amp;"'!O"&amp;$B225+59)</f>
        <v>0</v>
      </c>
      <c r="E225" s="180">
        <f t="array" aca="1" ref="E225" ca="1">INDIRECT("'"&amp;$A225&amp;"'!P"&amp;$B225+59)</f>
        <v>0</v>
      </c>
      <c r="F225" s="180">
        <f t="array" aca="1" ref="F225" ca="1">INDIRECT("'"&amp;$A225&amp;"'!Q"&amp;$B225+59)</f>
        <v>0</v>
      </c>
      <c r="G225" s="180">
        <f t="array" aca="1" ref="G225" ca="1">INDIRECT("'"&amp;$A225&amp;"'!R"&amp;$B225+59)</f>
        <v>0</v>
      </c>
      <c r="H225" s="180">
        <f t="array" aca="1" ref="H225" ca="1">INDIRECT("'"&amp;$A225&amp;"'!S"&amp;$B225+59)</f>
        <v>0</v>
      </c>
      <c r="I225" s="180">
        <f t="array" aca="1" ref="I225" ca="1">INDIRECT("'"&amp;$A225&amp;"'!t"&amp;$B225+59)</f>
        <v>0</v>
      </c>
    </row>
    <row r="226" spans="1:9" x14ac:dyDescent="0.3">
      <c r="A226" s="180">
        <f t="shared" si="4"/>
        <v>6</v>
      </c>
      <c r="B226" s="180">
        <f>COUNTIF(A$1:A226,A226)</f>
        <v>22</v>
      </c>
      <c r="C226" s="180">
        <f t="array" aca="1" ref="C226" ca="1">INDIRECT("'"&amp;A226&amp;"'!F"&amp;B226+59)</f>
        <v>0</v>
      </c>
      <c r="D226" s="180">
        <f t="array" aca="1" ref="D226" ca="1">INDIRECT("'"&amp;$A226&amp;"'!O"&amp;$B226+59)</f>
        <v>0</v>
      </c>
      <c r="E226" s="180">
        <f t="array" aca="1" ref="E226" ca="1">INDIRECT("'"&amp;$A226&amp;"'!P"&amp;$B226+59)</f>
        <v>0</v>
      </c>
      <c r="F226" s="180">
        <f t="array" aca="1" ref="F226" ca="1">INDIRECT("'"&amp;$A226&amp;"'!Q"&amp;$B226+59)</f>
        <v>0</v>
      </c>
      <c r="G226" s="180">
        <f t="array" aca="1" ref="G226" ca="1">INDIRECT("'"&amp;$A226&amp;"'!R"&amp;$B226+59)</f>
        <v>0</v>
      </c>
      <c r="H226" s="180">
        <f t="array" aca="1" ref="H226" ca="1">INDIRECT("'"&amp;$A226&amp;"'!S"&amp;$B226+59)</f>
        <v>0</v>
      </c>
      <c r="I226" s="180">
        <f t="array" aca="1" ref="I226" ca="1">INDIRECT("'"&amp;$A226&amp;"'!t"&amp;$B226+59)</f>
        <v>0</v>
      </c>
    </row>
    <row r="227" spans="1:9" x14ac:dyDescent="0.3">
      <c r="A227" s="180">
        <f t="shared" si="4"/>
        <v>6</v>
      </c>
      <c r="B227" s="180">
        <f>COUNTIF(A$1:A227,A227)</f>
        <v>23</v>
      </c>
      <c r="C227" s="180">
        <f t="array" aca="1" ref="C227" ca="1">INDIRECT("'"&amp;A227&amp;"'!F"&amp;B227+59)</f>
        <v>0</v>
      </c>
      <c r="D227" s="180">
        <f t="array" aca="1" ref="D227" ca="1">INDIRECT("'"&amp;$A227&amp;"'!O"&amp;$B227+59)</f>
        <v>0</v>
      </c>
      <c r="E227" s="180">
        <f t="array" aca="1" ref="E227" ca="1">INDIRECT("'"&amp;$A227&amp;"'!P"&amp;$B227+59)</f>
        <v>0</v>
      </c>
      <c r="F227" s="180">
        <f t="array" aca="1" ref="F227" ca="1">INDIRECT("'"&amp;$A227&amp;"'!Q"&amp;$B227+59)</f>
        <v>0</v>
      </c>
      <c r="G227" s="180">
        <f t="array" aca="1" ref="G227" ca="1">INDIRECT("'"&amp;$A227&amp;"'!R"&amp;$B227+59)</f>
        <v>0</v>
      </c>
      <c r="H227" s="180">
        <f t="array" aca="1" ref="H227" ca="1">INDIRECT("'"&amp;$A227&amp;"'!S"&amp;$B227+59)</f>
        <v>0</v>
      </c>
      <c r="I227" s="180">
        <f t="array" aca="1" ref="I227" ca="1">INDIRECT("'"&amp;$A227&amp;"'!t"&amp;$B227+59)</f>
        <v>0</v>
      </c>
    </row>
    <row r="228" spans="1:9" x14ac:dyDescent="0.3">
      <c r="A228" s="180">
        <f t="shared" si="4"/>
        <v>6</v>
      </c>
      <c r="B228" s="180">
        <f>COUNTIF(A$1:A228,A228)</f>
        <v>24</v>
      </c>
      <c r="C228" s="180">
        <f t="array" aca="1" ref="C228" ca="1">INDIRECT("'"&amp;A228&amp;"'!F"&amp;B228+59)</f>
        <v>0</v>
      </c>
      <c r="D228" s="180">
        <f t="array" aca="1" ref="D228" ca="1">INDIRECT("'"&amp;$A228&amp;"'!O"&amp;$B228+59)</f>
        <v>0</v>
      </c>
      <c r="E228" s="180">
        <f t="array" aca="1" ref="E228" ca="1">INDIRECT("'"&amp;$A228&amp;"'!P"&amp;$B228+59)</f>
        <v>0</v>
      </c>
      <c r="F228" s="180">
        <f t="array" aca="1" ref="F228" ca="1">INDIRECT("'"&amp;$A228&amp;"'!Q"&amp;$B228+59)</f>
        <v>0</v>
      </c>
      <c r="G228" s="180">
        <f t="array" aca="1" ref="G228" ca="1">INDIRECT("'"&amp;$A228&amp;"'!R"&amp;$B228+59)</f>
        <v>0</v>
      </c>
      <c r="H228" s="180">
        <f t="array" aca="1" ref="H228" ca="1">INDIRECT("'"&amp;$A228&amp;"'!S"&amp;$B228+59)</f>
        <v>0</v>
      </c>
      <c r="I228" s="180">
        <f t="array" aca="1" ref="I228" ca="1">INDIRECT("'"&amp;$A228&amp;"'!t"&amp;$B228+59)</f>
        <v>0</v>
      </c>
    </row>
    <row r="229" spans="1:9" x14ac:dyDescent="0.3">
      <c r="A229" s="180">
        <f t="shared" si="4"/>
        <v>6</v>
      </c>
      <c r="B229" s="180">
        <f>COUNTIF(A$1:A229,A229)</f>
        <v>25</v>
      </c>
      <c r="C229" s="180">
        <f t="array" aca="1" ref="C229" ca="1">INDIRECT("'"&amp;A229&amp;"'!F"&amp;B229+59)</f>
        <v>0</v>
      </c>
      <c r="D229" s="180">
        <f t="array" aca="1" ref="D229" ca="1">INDIRECT("'"&amp;$A229&amp;"'!O"&amp;$B229+59)</f>
        <v>0</v>
      </c>
      <c r="E229" s="180">
        <f t="array" aca="1" ref="E229" ca="1">INDIRECT("'"&amp;$A229&amp;"'!P"&amp;$B229+59)</f>
        <v>0</v>
      </c>
      <c r="F229" s="180">
        <f t="array" aca="1" ref="F229" ca="1">INDIRECT("'"&amp;$A229&amp;"'!Q"&amp;$B229+59)</f>
        <v>0</v>
      </c>
      <c r="G229" s="180">
        <f t="array" aca="1" ref="G229" ca="1">INDIRECT("'"&amp;$A229&amp;"'!R"&amp;$B229+59)</f>
        <v>0</v>
      </c>
      <c r="H229" s="180">
        <f t="array" aca="1" ref="H229" ca="1">INDIRECT("'"&amp;$A229&amp;"'!S"&amp;$B229+59)</f>
        <v>0</v>
      </c>
      <c r="I229" s="180">
        <f t="array" aca="1" ref="I229" ca="1">INDIRECT("'"&amp;$A229&amp;"'!t"&amp;$B229+59)</f>
        <v>0</v>
      </c>
    </row>
    <row r="230" spans="1:9" x14ac:dyDescent="0.3">
      <c r="A230" s="180">
        <f t="shared" si="4"/>
        <v>6</v>
      </c>
      <c r="B230" s="180">
        <f>COUNTIF(A$1:A230,A230)</f>
        <v>26</v>
      </c>
      <c r="C230" s="180">
        <f t="array" aca="1" ref="C230" ca="1">INDIRECT("'"&amp;A230&amp;"'!F"&amp;B230+59)</f>
        <v>0</v>
      </c>
      <c r="D230" s="180">
        <f t="array" aca="1" ref="D230" ca="1">INDIRECT("'"&amp;$A230&amp;"'!O"&amp;$B230+59)</f>
        <v>0</v>
      </c>
      <c r="E230" s="180">
        <f t="array" aca="1" ref="E230" ca="1">INDIRECT("'"&amp;$A230&amp;"'!P"&amp;$B230+59)</f>
        <v>0</v>
      </c>
      <c r="F230" s="180">
        <f t="array" aca="1" ref="F230" ca="1">INDIRECT("'"&amp;$A230&amp;"'!Q"&amp;$B230+59)</f>
        <v>0</v>
      </c>
      <c r="G230" s="180">
        <f t="array" aca="1" ref="G230" ca="1">INDIRECT("'"&amp;$A230&amp;"'!R"&amp;$B230+59)</f>
        <v>0</v>
      </c>
      <c r="H230" s="180">
        <f t="array" aca="1" ref="H230" ca="1">INDIRECT("'"&amp;$A230&amp;"'!S"&amp;$B230+59)</f>
        <v>0</v>
      </c>
      <c r="I230" s="180">
        <f t="array" aca="1" ref="I230" ca="1">INDIRECT("'"&amp;$A230&amp;"'!t"&amp;$B230+59)</f>
        <v>0</v>
      </c>
    </row>
    <row r="231" spans="1:9" x14ac:dyDescent="0.3">
      <c r="A231" s="180">
        <f t="shared" si="4"/>
        <v>6</v>
      </c>
      <c r="B231" s="180">
        <f>COUNTIF(A$1:A231,A231)</f>
        <v>27</v>
      </c>
      <c r="C231" s="180">
        <f t="array" aca="1" ref="C231" ca="1">INDIRECT("'"&amp;A231&amp;"'!F"&amp;B231+59)</f>
        <v>0</v>
      </c>
      <c r="D231" s="180">
        <f t="array" aca="1" ref="D231" ca="1">INDIRECT("'"&amp;$A231&amp;"'!O"&amp;$B231+59)</f>
        <v>0</v>
      </c>
      <c r="E231" s="180">
        <f t="array" aca="1" ref="E231" ca="1">INDIRECT("'"&amp;$A231&amp;"'!P"&amp;$B231+59)</f>
        <v>0</v>
      </c>
      <c r="F231" s="180">
        <f t="array" aca="1" ref="F231" ca="1">INDIRECT("'"&amp;$A231&amp;"'!Q"&amp;$B231+59)</f>
        <v>0</v>
      </c>
      <c r="G231" s="180">
        <f t="array" aca="1" ref="G231" ca="1">INDIRECT("'"&amp;$A231&amp;"'!R"&amp;$B231+59)</f>
        <v>0</v>
      </c>
      <c r="H231" s="180">
        <f t="array" aca="1" ref="H231" ca="1">INDIRECT("'"&amp;$A231&amp;"'!S"&amp;$B231+59)</f>
        <v>0</v>
      </c>
      <c r="I231" s="180">
        <f t="array" aca="1" ref="I231" ca="1">INDIRECT("'"&amp;$A231&amp;"'!t"&amp;$B231+59)</f>
        <v>0</v>
      </c>
    </row>
    <row r="232" spans="1:9" x14ac:dyDescent="0.3">
      <c r="A232" s="180">
        <f t="shared" si="4"/>
        <v>6</v>
      </c>
      <c r="B232" s="180">
        <f>COUNTIF(A$1:A232,A232)</f>
        <v>28</v>
      </c>
      <c r="C232" s="180">
        <f t="array" aca="1" ref="C232" ca="1">INDIRECT("'"&amp;A232&amp;"'!F"&amp;B232+59)</f>
        <v>0</v>
      </c>
      <c r="D232" s="180">
        <f t="array" aca="1" ref="D232" ca="1">INDIRECT("'"&amp;$A232&amp;"'!O"&amp;$B232+59)</f>
        <v>0</v>
      </c>
      <c r="E232" s="180">
        <f t="array" aca="1" ref="E232" ca="1">INDIRECT("'"&amp;$A232&amp;"'!P"&amp;$B232+59)</f>
        <v>0</v>
      </c>
      <c r="F232" s="180">
        <f t="array" aca="1" ref="F232" ca="1">INDIRECT("'"&amp;$A232&amp;"'!Q"&amp;$B232+59)</f>
        <v>0</v>
      </c>
      <c r="G232" s="180">
        <f t="array" aca="1" ref="G232" ca="1">INDIRECT("'"&amp;$A232&amp;"'!R"&amp;$B232+59)</f>
        <v>0</v>
      </c>
      <c r="H232" s="180">
        <f t="array" aca="1" ref="H232" ca="1">INDIRECT("'"&amp;$A232&amp;"'!S"&amp;$B232+59)</f>
        <v>0</v>
      </c>
      <c r="I232" s="180">
        <f t="array" aca="1" ref="I232" ca="1">INDIRECT("'"&amp;$A232&amp;"'!t"&amp;$B232+59)</f>
        <v>0</v>
      </c>
    </row>
    <row r="233" spans="1:9" x14ac:dyDescent="0.3">
      <c r="A233" s="180">
        <f t="shared" si="4"/>
        <v>6</v>
      </c>
      <c r="B233" s="180">
        <f>COUNTIF(A$1:A233,A233)</f>
        <v>29</v>
      </c>
      <c r="C233" s="180">
        <f t="array" aca="1" ref="C233" ca="1">INDIRECT("'"&amp;A233&amp;"'!F"&amp;B233+59)</f>
        <v>0</v>
      </c>
      <c r="D233" s="180">
        <f t="array" aca="1" ref="D233" ca="1">INDIRECT("'"&amp;$A233&amp;"'!O"&amp;$B233+59)</f>
        <v>0</v>
      </c>
      <c r="E233" s="180">
        <f t="array" aca="1" ref="E233" ca="1">INDIRECT("'"&amp;$A233&amp;"'!P"&amp;$B233+59)</f>
        <v>0</v>
      </c>
      <c r="F233" s="180">
        <f t="array" aca="1" ref="F233" ca="1">INDIRECT("'"&amp;$A233&amp;"'!Q"&amp;$B233+59)</f>
        <v>0</v>
      </c>
      <c r="G233" s="180">
        <f t="array" aca="1" ref="G233" ca="1">INDIRECT("'"&amp;$A233&amp;"'!R"&amp;$B233+59)</f>
        <v>0</v>
      </c>
      <c r="H233" s="180">
        <f t="array" aca="1" ref="H233" ca="1">INDIRECT("'"&amp;$A233&amp;"'!S"&amp;$B233+59)</f>
        <v>0</v>
      </c>
      <c r="I233" s="180">
        <f t="array" aca="1" ref="I233" ca="1">INDIRECT("'"&amp;$A233&amp;"'!t"&amp;$B233+59)</f>
        <v>0</v>
      </c>
    </row>
    <row r="234" spans="1:9" x14ac:dyDescent="0.3">
      <c r="A234" s="180">
        <f t="shared" si="4"/>
        <v>6</v>
      </c>
      <c r="B234" s="180">
        <f>COUNTIF(A$1:A234,A234)</f>
        <v>30</v>
      </c>
      <c r="C234" s="180">
        <f t="array" aca="1" ref="C234" ca="1">INDIRECT("'"&amp;A234&amp;"'!F"&amp;B234+59)</f>
        <v>0</v>
      </c>
      <c r="D234" s="180">
        <f t="array" aca="1" ref="D234" ca="1">INDIRECT("'"&amp;$A234&amp;"'!O"&amp;$B234+59)</f>
        <v>0</v>
      </c>
      <c r="E234" s="180">
        <f t="array" aca="1" ref="E234" ca="1">INDIRECT("'"&amp;$A234&amp;"'!P"&amp;$B234+59)</f>
        <v>0</v>
      </c>
      <c r="F234" s="180">
        <f t="array" aca="1" ref="F234" ca="1">INDIRECT("'"&amp;$A234&amp;"'!Q"&amp;$B234+59)</f>
        <v>0</v>
      </c>
      <c r="G234" s="180">
        <f t="array" aca="1" ref="G234" ca="1">INDIRECT("'"&amp;$A234&amp;"'!R"&amp;$B234+59)</f>
        <v>0</v>
      </c>
      <c r="H234" s="180">
        <f t="array" aca="1" ref="H234" ca="1">INDIRECT("'"&amp;$A234&amp;"'!S"&amp;$B234+59)</f>
        <v>0</v>
      </c>
      <c r="I234" s="180">
        <f t="array" aca="1" ref="I234" ca="1">INDIRECT("'"&amp;$A234&amp;"'!t"&amp;$B234+59)</f>
        <v>0</v>
      </c>
    </row>
    <row r="235" spans="1:9" x14ac:dyDescent="0.3">
      <c r="A235" s="180">
        <f t="shared" si="4"/>
        <v>6</v>
      </c>
      <c r="B235" s="180">
        <f>COUNTIF(A$1:A235,A235)</f>
        <v>31</v>
      </c>
      <c r="C235" s="180">
        <f t="array" aca="1" ref="C235" ca="1">INDIRECT("'"&amp;A235&amp;"'!F"&amp;B235+59)</f>
        <v>0</v>
      </c>
      <c r="D235" s="180">
        <f t="array" aca="1" ref="D235" ca="1">INDIRECT("'"&amp;$A235&amp;"'!O"&amp;$B235+59)</f>
        <v>0</v>
      </c>
      <c r="E235" s="180">
        <f t="array" aca="1" ref="E235" ca="1">INDIRECT("'"&amp;$A235&amp;"'!P"&amp;$B235+59)</f>
        <v>0</v>
      </c>
      <c r="F235" s="180">
        <f t="array" aca="1" ref="F235" ca="1">INDIRECT("'"&amp;$A235&amp;"'!Q"&amp;$B235+59)</f>
        <v>0</v>
      </c>
      <c r="G235" s="180">
        <f t="array" aca="1" ref="G235" ca="1">INDIRECT("'"&amp;$A235&amp;"'!R"&amp;$B235+59)</f>
        <v>0</v>
      </c>
      <c r="H235" s="180">
        <f t="array" aca="1" ref="H235" ca="1">INDIRECT("'"&amp;$A235&amp;"'!S"&amp;$B235+59)</f>
        <v>0</v>
      </c>
      <c r="I235" s="180">
        <f t="array" aca="1" ref="I235" ca="1">INDIRECT("'"&amp;$A235&amp;"'!t"&amp;$B235+59)</f>
        <v>0</v>
      </c>
    </row>
    <row r="236" spans="1:9" x14ac:dyDescent="0.3">
      <c r="A236" s="180">
        <f t="shared" si="4"/>
        <v>6</v>
      </c>
      <c r="B236" s="180">
        <f>COUNTIF(A$1:A236,A236)</f>
        <v>32</v>
      </c>
      <c r="C236" s="180">
        <f t="array" aca="1" ref="C236" ca="1">INDIRECT("'"&amp;A236&amp;"'!F"&amp;B236+59)</f>
        <v>0</v>
      </c>
      <c r="D236" s="180">
        <f t="array" aca="1" ref="D236" ca="1">INDIRECT("'"&amp;$A236&amp;"'!O"&amp;$B236+59)</f>
        <v>0</v>
      </c>
      <c r="E236" s="180">
        <f t="array" aca="1" ref="E236" ca="1">INDIRECT("'"&amp;$A236&amp;"'!P"&amp;$B236+59)</f>
        <v>0</v>
      </c>
      <c r="F236" s="180">
        <f t="array" aca="1" ref="F236" ca="1">INDIRECT("'"&amp;$A236&amp;"'!Q"&amp;$B236+59)</f>
        <v>0</v>
      </c>
      <c r="G236" s="180">
        <f t="array" aca="1" ref="G236" ca="1">INDIRECT("'"&amp;$A236&amp;"'!R"&amp;$B236+59)</f>
        <v>0</v>
      </c>
      <c r="H236" s="180">
        <f t="array" aca="1" ref="H236" ca="1">INDIRECT("'"&amp;$A236&amp;"'!S"&amp;$B236+59)</f>
        <v>0</v>
      </c>
      <c r="I236" s="180">
        <f t="array" aca="1" ref="I236" ca="1">INDIRECT("'"&amp;$A236&amp;"'!t"&amp;$B236+59)</f>
        <v>0</v>
      </c>
    </row>
    <row r="237" spans="1:9" x14ac:dyDescent="0.3">
      <c r="A237" s="180">
        <f t="shared" si="4"/>
        <v>6</v>
      </c>
      <c r="B237" s="180">
        <f>COUNTIF(A$1:A237,A237)</f>
        <v>33</v>
      </c>
      <c r="C237" s="180">
        <f t="array" aca="1" ref="C237" ca="1">INDIRECT("'"&amp;A237&amp;"'!F"&amp;B237+59)</f>
        <v>0</v>
      </c>
      <c r="D237" s="180">
        <f t="array" aca="1" ref="D237" ca="1">INDIRECT("'"&amp;$A237&amp;"'!O"&amp;$B237+59)</f>
        <v>0</v>
      </c>
      <c r="E237" s="180">
        <f t="array" aca="1" ref="E237" ca="1">INDIRECT("'"&amp;$A237&amp;"'!P"&amp;$B237+59)</f>
        <v>0</v>
      </c>
      <c r="F237" s="180">
        <f t="array" aca="1" ref="F237" ca="1">INDIRECT("'"&amp;$A237&amp;"'!Q"&amp;$B237+59)</f>
        <v>0</v>
      </c>
      <c r="G237" s="180">
        <f t="array" aca="1" ref="G237" ca="1">INDIRECT("'"&amp;$A237&amp;"'!R"&amp;$B237+59)</f>
        <v>0</v>
      </c>
      <c r="H237" s="180">
        <f t="array" aca="1" ref="H237" ca="1">INDIRECT("'"&amp;$A237&amp;"'!S"&amp;$B237+59)</f>
        <v>0</v>
      </c>
      <c r="I237" s="180">
        <f t="array" aca="1" ref="I237" ca="1">INDIRECT("'"&amp;$A237&amp;"'!t"&amp;$B237+59)</f>
        <v>0</v>
      </c>
    </row>
    <row r="238" spans="1:9" x14ac:dyDescent="0.3">
      <c r="A238" s="180">
        <f t="shared" si="4"/>
        <v>6</v>
      </c>
      <c r="B238" s="180">
        <f>COUNTIF(A$1:A238,A238)</f>
        <v>34</v>
      </c>
      <c r="C238" s="180">
        <f t="array" aca="1" ref="C238" ca="1">INDIRECT("'"&amp;A238&amp;"'!F"&amp;B238+59)</f>
        <v>0</v>
      </c>
      <c r="D238" s="180">
        <f t="array" aca="1" ref="D238" ca="1">INDIRECT("'"&amp;$A238&amp;"'!O"&amp;$B238+59)</f>
        <v>0</v>
      </c>
      <c r="E238" s="180">
        <f t="array" aca="1" ref="E238" ca="1">INDIRECT("'"&amp;$A238&amp;"'!P"&amp;$B238+59)</f>
        <v>0</v>
      </c>
      <c r="F238" s="180">
        <f t="array" aca="1" ref="F238" ca="1">INDIRECT("'"&amp;$A238&amp;"'!Q"&amp;$B238+59)</f>
        <v>0</v>
      </c>
      <c r="G238" s="180">
        <f t="array" aca="1" ref="G238" ca="1">INDIRECT("'"&amp;$A238&amp;"'!R"&amp;$B238+59)</f>
        <v>0</v>
      </c>
      <c r="H238" s="180">
        <f t="array" aca="1" ref="H238" ca="1">INDIRECT("'"&amp;$A238&amp;"'!S"&amp;$B238+59)</f>
        <v>0</v>
      </c>
      <c r="I238" s="180">
        <f t="array" aca="1" ref="I238" ca="1">INDIRECT("'"&amp;$A238&amp;"'!t"&amp;$B238+59)</f>
        <v>0</v>
      </c>
    </row>
    <row r="239" spans="1:9" x14ac:dyDescent="0.3">
      <c r="A239" s="180">
        <f t="shared" si="4"/>
        <v>6</v>
      </c>
      <c r="B239" s="180">
        <f>COUNTIF(A$1:A239,A239)</f>
        <v>35</v>
      </c>
      <c r="C239" s="180">
        <f t="array" aca="1" ref="C239" ca="1">INDIRECT("'"&amp;A239&amp;"'!F"&amp;B239+59)</f>
        <v>0</v>
      </c>
      <c r="D239" s="180">
        <f t="array" aca="1" ref="D239" ca="1">INDIRECT("'"&amp;$A239&amp;"'!O"&amp;$B239+59)</f>
        <v>0</v>
      </c>
      <c r="E239" s="180">
        <f t="array" aca="1" ref="E239" ca="1">INDIRECT("'"&amp;$A239&amp;"'!P"&amp;$B239+59)</f>
        <v>0</v>
      </c>
      <c r="F239" s="180">
        <f t="array" aca="1" ref="F239" ca="1">INDIRECT("'"&amp;$A239&amp;"'!Q"&amp;$B239+59)</f>
        <v>0</v>
      </c>
      <c r="G239" s="180">
        <f t="array" aca="1" ref="G239" ca="1">INDIRECT("'"&amp;$A239&amp;"'!R"&amp;$B239+59)</f>
        <v>0</v>
      </c>
      <c r="H239" s="180">
        <f t="array" aca="1" ref="H239" ca="1">INDIRECT("'"&amp;$A239&amp;"'!S"&amp;$B239+59)</f>
        <v>0</v>
      </c>
      <c r="I239" s="180">
        <f t="array" aca="1" ref="I239" ca="1">INDIRECT("'"&amp;$A239&amp;"'!t"&amp;$B239+59)</f>
        <v>0</v>
      </c>
    </row>
    <row r="240" spans="1:9" x14ac:dyDescent="0.3">
      <c r="A240" s="180">
        <f t="shared" si="4"/>
        <v>6</v>
      </c>
      <c r="B240" s="180">
        <f>COUNTIF(A$1:A240,A240)</f>
        <v>36</v>
      </c>
      <c r="C240" s="180">
        <f t="array" aca="1" ref="C240" ca="1">INDIRECT("'"&amp;A240&amp;"'!F"&amp;B240+59)</f>
        <v>0</v>
      </c>
      <c r="D240" s="180">
        <f t="array" aca="1" ref="D240" ca="1">INDIRECT("'"&amp;$A240&amp;"'!O"&amp;$B240+59)</f>
        <v>0</v>
      </c>
      <c r="E240" s="180">
        <f t="array" aca="1" ref="E240" ca="1">INDIRECT("'"&amp;$A240&amp;"'!P"&amp;$B240+59)</f>
        <v>0</v>
      </c>
      <c r="F240" s="180">
        <f t="array" aca="1" ref="F240" ca="1">INDIRECT("'"&amp;$A240&amp;"'!Q"&amp;$B240+59)</f>
        <v>0</v>
      </c>
      <c r="G240" s="180">
        <f t="array" aca="1" ref="G240" ca="1">INDIRECT("'"&amp;$A240&amp;"'!R"&amp;$B240+59)</f>
        <v>0</v>
      </c>
      <c r="H240" s="180">
        <f t="array" aca="1" ref="H240" ca="1">INDIRECT("'"&amp;$A240&amp;"'!S"&amp;$B240+59)</f>
        <v>0</v>
      </c>
      <c r="I240" s="180">
        <f t="array" aca="1" ref="I240" ca="1">INDIRECT("'"&amp;$A240&amp;"'!t"&amp;$B240+59)</f>
        <v>0</v>
      </c>
    </row>
    <row r="241" spans="1:9" x14ac:dyDescent="0.3">
      <c r="A241" s="180">
        <f t="shared" si="4"/>
        <v>6</v>
      </c>
      <c r="B241" s="180">
        <f>COUNTIF(A$1:A241,A241)</f>
        <v>37</v>
      </c>
      <c r="C241" s="180">
        <f t="array" aca="1" ref="C241" ca="1">INDIRECT("'"&amp;A241&amp;"'!F"&amp;B241+59)</f>
        <v>0</v>
      </c>
      <c r="D241" s="180">
        <f t="array" aca="1" ref="D241" ca="1">INDIRECT("'"&amp;$A241&amp;"'!O"&amp;$B241+59)</f>
        <v>0</v>
      </c>
      <c r="E241" s="180">
        <f t="array" aca="1" ref="E241" ca="1">INDIRECT("'"&amp;$A241&amp;"'!P"&amp;$B241+59)</f>
        <v>0</v>
      </c>
      <c r="F241" s="180">
        <f t="array" aca="1" ref="F241" ca="1">INDIRECT("'"&amp;$A241&amp;"'!Q"&amp;$B241+59)</f>
        <v>0</v>
      </c>
      <c r="G241" s="180">
        <f t="array" aca="1" ref="G241" ca="1">INDIRECT("'"&amp;$A241&amp;"'!R"&amp;$B241+59)</f>
        <v>0</v>
      </c>
      <c r="H241" s="180">
        <f t="array" aca="1" ref="H241" ca="1">INDIRECT("'"&amp;$A241&amp;"'!S"&amp;$B241+59)</f>
        <v>0</v>
      </c>
      <c r="I241" s="180">
        <f t="array" aca="1" ref="I241" ca="1">INDIRECT("'"&amp;$A241&amp;"'!t"&amp;$B241+59)</f>
        <v>0</v>
      </c>
    </row>
    <row r="242" spans="1:9" x14ac:dyDescent="0.3">
      <c r="A242" s="180">
        <f t="shared" si="4"/>
        <v>6</v>
      </c>
      <c r="B242" s="180">
        <f>COUNTIF(A$1:A242,A242)</f>
        <v>38</v>
      </c>
      <c r="C242" s="180">
        <f t="array" aca="1" ref="C242" ca="1">INDIRECT("'"&amp;A242&amp;"'!F"&amp;B242+59)</f>
        <v>0</v>
      </c>
      <c r="D242" s="180">
        <f t="array" aca="1" ref="D242" ca="1">INDIRECT("'"&amp;$A242&amp;"'!O"&amp;$B242+59)</f>
        <v>0</v>
      </c>
      <c r="E242" s="180">
        <f t="array" aca="1" ref="E242" ca="1">INDIRECT("'"&amp;$A242&amp;"'!P"&amp;$B242+59)</f>
        <v>0</v>
      </c>
      <c r="F242" s="180">
        <f t="array" aca="1" ref="F242" ca="1">INDIRECT("'"&amp;$A242&amp;"'!Q"&amp;$B242+59)</f>
        <v>0</v>
      </c>
      <c r="G242" s="180">
        <f t="array" aca="1" ref="G242" ca="1">INDIRECT("'"&amp;$A242&amp;"'!R"&amp;$B242+59)</f>
        <v>0</v>
      </c>
      <c r="H242" s="180">
        <f t="array" aca="1" ref="H242" ca="1">INDIRECT("'"&amp;$A242&amp;"'!S"&amp;$B242+59)</f>
        <v>0</v>
      </c>
      <c r="I242" s="180">
        <f t="array" aca="1" ref="I242" ca="1">INDIRECT("'"&amp;$A242&amp;"'!t"&amp;$B242+59)</f>
        <v>0</v>
      </c>
    </row>
    <row r="243" spans="1:9" x14ac:dyDescent="0.3">
      <c r="A243" s="180">
        <f t="shared" si="4"/>
        <v>6</v>
      </c>
      <c r="B243" s="180">
        <f>COUNTIF(A$1:A243,A243)</f>
        <v>39</v>
      </c>
      <c r="C243" s="180">
        <f t="array" aca="1" ref="C243" ca="1">INDIRECT("'"&amp;A243&amp;"'!F"&amp;B243+59)</f>
        <v>0</v>
      </c>
      <c r="D243" s="180">
        <f t="array" aca="1" ref="D243" ca="1">INDIRECT("'"&amp;$A243&amp;"'!O"&amp;$B243+59)</f>
        <v>0</v>
      </c>
      <c r="E243" s="180">
        <f t="array" aca="1" ref="E243" ca="1">INDIRECT("'"&amp;$A243&amp;"'!P"&amp;$B243+59)</f>
        <v>0</v>
      </c>
      <c r="F243" s="180">
        <f t="array" aca="1" ref="F243" ca="1">INDIRECT("'"&amp;$A243&amp;"'!Q"&amp;$B243+59)</f>
        <v>0</v>
      </c>
      <c r="G243" s="180">
        <f t="array" aca="1" ref="G243" ca="1">INDIRECT("'"&amp;$A243&amp;"'!R"&amp;$B243+59)</f>
        <v>0</v>
      </c>
      <c r="H243" s="180">
        <f t="array" aca="1" ref="H243" ca="1">INDIRECT("'"&amp;$A243&amp;"'!S"&amp;$B243+59)</f>
        <v>0</v>
      </c>
      <c r="I243" s="180">
        <f t="array" aca="1" ref="I243" ca="1">INDIRECT("'"&amp;$A243&amp;"'!t"&amp;$B243+59)</f>
        <v>0</v>
      </c>
    </row>
    <row r="244" spans="1:9" x14ac:dyDescent="0.3">
      <c r="A244" s="180">
        <f t="shared" si="4"/>
        <v>6</v>
      </c>
      <c r="B244" s="180">
        <f>COUNTIF(A$1:A244,A244)</f>
        <v>40</v>
      </c>
      <c r="C244" s="180">
        <f t="array" aca="1" ref="C244" ca="1">INDIRECT("'"&amp;A244&amp;"'!F"&amp;B244+59)</f>
        <v>0</v>
      </c>
      <c r="D244" s="180">
        <f t="array" aca="1" ref="D244" ca="1">INDIRECT("'"&amp;$A244&amp;"'!O"&amp;$B244+59)</f>
        <v>0</v>
      </c>
      <c r="E244" s="180">
        <f t="array" aca="1" ref="E244" ca="1">INDIRECT("'"&amp;$A244&amp;"'!P"&amp;$B244+59)</f>
        <v>0</v>
      </c>
      <c r="F244" s="180">
        <f t="array" aca="1" ref="F244" ca="1">INDIRECT("'"&amp;$A244&amp;"'!Q"&amp;$B244+59)</f>
        <v>0</v>
      </c>
      <c r="G244" s="180">
        <f t="array" aca="1" ref="G244" ca="1">INDIRECT("'"&amp;$A244&amp;"'!R"&amp;$B244+59)</f>
        <v>0</v>
      </c>
      <c r="H244" s="180">
        <f t="array" aca="1" ref="H244" ca="1">INDIRECT("'"&amp;$A244&amp;"'!S"&amp;$B244+59)</f>
        <v>0</v>
      </c>
      <c r="I244" s="180">
        <f t="array" aca="1" ref="I244" ca="1">INDIRECT("'"&amp;$A244&amp;"'!t"&amp;$B244+59)</f>
        <v>0</v>
      </c>
    </row>
    <row r="245" spans="1:9" x14ac:dyDescent="0.3">
      <c r="A245" s="180">
        <f t="shared" si="4"/>
        <v>6</v>
      </c>
      <c r="B245" s="180">
        <f>COUNTIF(A$1:A245,A245)</f>
        <v>41</v>
      </c>
      <c r="C245" s="180">
        <f t="array" aca="1" ref="C245" ca="1">INDIRECT("'"&amp;A245&amp;"'!F"&amp;B245+59)</f>
        <v>0</v>
      </c>
      <c r="D245" s="180">
        <f t="array" aca="1" ref="D245" ca="1">INDIRECT("'"&amp;$A245&amp;"'!O"&amp;$B245+59)</f>
        <v>0</v>
      </c>
      <c r="E245" s="180">
        <f t="array" aca="1" ref="E245" ca="1">INDIRECT("'"&amp;$A245&amp;"'!P"&amp;$B245+59)</f>
        <v>0</v>
      </c>
      <c r="F245" s="180">
        <f t="array" aca="1" ref="F245" ca="1">INDIRECT("'"&amp;$A245&amp;"'!Q"&amp;$B245+59)</f>
        <v>0</v>
      </c>
      <c r="G245" s="180">
        <f t="array" aca="1" ref="G245" ca="1">INDIRECT("'"&amp;$A245&amp;"'!R"&amp;$B245+59)</f>
        <v>0</v>
      </c>
      <c r="H245" s="180">
        <f t="array" aca="1" ref="H245" ca="1">INDIRECT("'"&amp;$A245&amp;"'!S"&amp;$B245+59)</f>
        <v>0</v>
      </c>
      <c r="I245" s="180">
        <f t="array" aca="1" ref="I245" ca="1">INDIRECT("'"&amp;$A245&amp;"'!t"&amp;$B245+59)</f>
        <v>0</v>
      </c>
    </row>
    <row r="246" spans="1:9" x14ac:dyDescent="0.3">
      <c r="A246" s="180">
        <f t="shared" si="4"/>
        <v>7</v>
      </c>
      <c r="B246" s="180">
        <f>COUNTIF(A$1:A246,A246)</f>
        <v>1</v>
      </c>
      <c r="C246" s="180">
        <f t="array" aca="1" ref="C246" ca="1">INDIRECT("'"&amp;A246&amp;"'!F"&amp;B246+59)</f>
        <v>0</v>
      </c>
      <c r="D246" s="180">
        <f t="array" aca="1" ref="D246" ca="1">INDIRECT("'"&amp;$A246&amp;"'!O"&amp;$B246+59)</f>
        <v>0</v>
      </c>
      <c r="E246" s="180">
        <f t="array" aca="1" ref="E246" ca="1">INDIRECT("'"&amp;$A246&amp;"'!P"&amp;$B246+59)</f>
        <v>0</v>
      </c>
      <c r="F246" s="180">
        <f t="array" aca="1" ref="F246" ca="1">INDIRECT("'"&amp;$A246&amp;"'!Q"&amp;$B246+59)</f>
        <v>0</v>
      </c>
      <c r="G246" s="180">
        <f t="array" aca="1" ref="G246" ca="1">INDIRECT("'"&amp;$A246&amp;"'!R"&amp;$B246+59)</f>
        <v>0</v>
      </c>
      <c r="H246" s="180">
        <f t="array" aca="1" ref="H246" ca="1">INDIRECT("'"&amp;$A246&amp;"'!S"&amp;$B246+59)</f>
        <v>0</v>
      </c>
      <c r="I246" s="180">
        <f t="array" aca="1" ref="I246" ca="1">INDIRECT("'"&amp;$A246&amp;"'!t"&amp;$B246+59)</f>
        <v>0</v>
      </c>
    </row>
    <row r="247" spans="1:9" x14ac:dyDescent="0.3">
      <c r="A247" s="180">
        <f t="shared" si="4"/>
        <v>7</v>
      </c>
      <c r="B247" s="180">
        <f>COUNTIF(A$1:A247,A247)</f>
        <v>2</v>
      </c>
      <c r="C247" s="180">
        <f t="array" aca="1" ref="C247" ca="1">INDIRECT("'"&amp;A247&amp;"'!F"&amp;B247+59)</f>
        <v>0</v>
      </c>
      <c r="D247" s="180">
        <f t="array" aca="1" ref="D247" ca="1">INDIRECT("'"&amp;$A247&amp;"'!O"&amp;$B247+59)</f>
        <v>0</v>
      </c>
      <c r="E247" s="180">
        <f t="array" aca="1" ref="E247" ca="1">INDIRECT("'"&amp;$A247&amp;"'!P"&amp;$B247+59)</f>
        <v>0</v>
      </c>
      <c r="F247" s="180">
        <f t="array" aca="1" ref="F247" ca="1">INDIRECT("'"&amp;$A247&amp;"'!Q"&amp;$B247+59)</f>
        <v>0</v>
      </c>
      <c r="G247" s="180">
        <f t="array" aca="1" ref="G247" ca="1">INDIRECT("'"&amp;$A247&amp;"'!R"&amp;$B247+59)</f>
        <v>0</v>
      </c>
      <c r="H247" s="180">
        <f t="array" aca="1" ref="H247" ca="1">INDIRECT("'"&amp;$A247&amp;"'!S"&amp;$B247+59)</f>
        <v>0</v>
      </c>
      <c r="I247" s="180">
        <f t="array" aca="1" ref="I247" ca="1">INDIRECT("'"&amp;$A247&amp;"'!t"&amp;$B247+59)</f>
        <v>0</v>
      </c>
    </row>
    <row r="248" spans="1:9" x14ac:dyDescent="0.3">
      <c r="A248" s="180">
        <f t="shared" si="4"/>
        <v>7</v>
      </c>
      <c r="B248" s="180">
        <f>COUNTIF(A$1:A248,A248)</f>
        <v>3</v>
      </c>
      <c r="C248" s="180">
        <f t="array" aca="1" ref="C248" ca="1">INDIRECT("'"&amp;A248&amp;"'!F"&amp;B248+59)</f>
        <v>0</v>
      </c>
      <c r="D248" s="180">
        <f t="array" aca="1" ref="D248" ca="1">INDIRECT("'"&amp;$A248&amp;"'!O"&amp;$B248+59)</f>
        <v>0</v>
      </c>
      <c r="E248" s="180">
        <f t="array" aca="1" ref="E248" ca="1">INDIRECT("'"&amp;$A248&amp;"'!P"&amp;$B248+59)</f>
        <v>0</v>
      </c>
      <c r="F248" s="180">
        <f t="array" aca="1" ref="F248" ca="1">INDIRECT("'"&amp;$A248&amp;"'!Q"&amp;$B248+59)</f>
        <v>0</v>
      </c>
      <c r="G248" s="180">
        <f t="array" aca="1" ref="G248" ca="1">INDIRECT("'"&amp;$A248&amp;"'!R"&amp;$B248+59)</f>
        <v>0</v>
      </c>
      <c r="H248" s="180">
        <f t="array" aca="1" ref="H248" ca="1">INDIRECT("'"&amp;$A248&amp;"'!S"&amp;$B248+59)</f>
        <v>0</v>
      </c>
      <c r="I248" s="180">
        <f t="array" aca="1" ref="I248" ca="1">INDIRECT("'"&amp;$A248&amp;"'!t"&amp;$B248+59)</f>
        <v>0</v>
      </c>
    </row>
    <row r="249" spans="1:9" x14ac:dyDescent="0.3">
      <c r="A249" s="180">
        <f t="shared" si="4"/>
        <v>7</v>
      </c>
      <c r="B249" s="180">
        <f>COUNTIF(A$1:A249,A249)</f>
        <v>4</v>
      </c>
      <c r="C249" s="180">
        <f t="array" aca="1" ref="C249" ca="1">INDIRECT("'"&amp;A249&amp;"'!F"&amp;B249+59)</f>
        <v>0</v>
      </c>
      <c r="D249" s="180">
        <f t="array" aca="1" ref="D249" ca="1">INDIRECT("'"&amp;$A249&amp;"'!O"&amp;$B249+59)</f>
        <v>0</v>
      </c>
      <c r="E249" s="180">
        <f t="array" aca="1" ref="E249" ca="1">INDIRECT("'"&amp;$A249&amp;"'!P"&amp;$B249+59)</f>
        <v>0</v>
      </c>
      <c r="F249" s="180">
        <f t="array" aca="1" ref="F249" ca="1">INDIRECT("'"&amp;$A249&amp;"'!Q"&amp;$B249+59)</f>
        <v>0</v>
      </c>
      <c r="G249" s="180">
        <f t="array" aca="1" ref="G249" ca="1">INDIRECT("'"&amp;$A249&amp;"'!R"&amp;$B249+59)</f>
        <v>0</v>
      </c>
      <c r="H249" s="180">
        <f t="array" aca="1" ref="H249" ca="1">INDIRECT("'"&amp;$A249&amp;"'!S"&amp;$B249+59)</f>
        <v>0</v>
      </c>
      <c r="I249" s="180">
        <f t="array" aca="1" ref="I249" ca="1">INDIRECT("'"&amp;$A249&amp;"'!t"&amp;$B249+59)</f>
        <v>0</v>
      </c>
    </row>
    <row r="250" spans="1:9" x14ac:dyDescent="0.3">
      <c r="A250" s="180">
        <f t="shared" si="4"/>
        <v>7</v>
      </c>
      <c r="B250" s="180">
        <f>COUNTIF(A$1:A250,A250)</f>
        <v>5</v>
      </c>
      <c r="C250" s="180">
        <f t="array" aca="1" ref="C250" ca="1">INDIRECT("'"&amp;A250&amp;"'!F"&amp;B250+59)</f>
        <v>0</v>
      </c>
      <c r="D250" s="180">
        <f t="array" aca="1" ref="D250" ca="1">INDIRECT("'"&amp;$A250&amp;"'!O"&amp;$B250+59)</f>
        <v>0</v>
      </c>
      <c r="E250" s="180">
        <f t="array" aca="1" ref="E250" ca="1">INDIRECT("'"&amp;$A250&amp;"'!P"&amp;$B250+59)</f>
        <v>0</v>
      </c>
      <c r="F250" s="180">
        <f t="array" aca="1" ref="F250" ca="1">INDIRECT("'"&amp;$A250&amp;"'!Q"&amp;$B250+59)</f>
        <v>0</v>
      </c>
      <c r="G250" s="180">
        <f t="array" aca="1" ref="G250" ca="1">INDIRECT("'"&amp;$A250&amp;"'!R"&amp;$B250+59)</f>
        <v>0</v>
      </c>
      <c r="H250" s="180">
        <f t="array" aca="1" ref="H250" ca="1">INDIRECT("'"&amp;$A250&amp;"'!S"&amp;$B250+59)</f>
        <v>0</v>
      </c>
      <c r="I250" s="180">
        <f t="array" aca="1" ref="I250" ca="1">INDIRECT("'"&amp;$A250&amp;"'!t"&amp;$B250+59)</f>
        <v>0</v>
      </c>
    </row>
    <row r="251" spans="1:9" x14ac:dyDescent="0.3">
      <c r="A251" s="180">
        <f t="shared" si="4"/>
        <v>7</v>
      </c>
      <c r="B251" s="180">
        <f>COUNTIF(A$1:A251,A251)</f>
        <v>6</v>
      </c>
      <c r="C251" s="180">
        <f t="array" aca="1" ref="C251" ca="1">INDIRECT("'"&amp;A251&amp;"'!F"&amp;B251+59)</f>
        <v>0</v>
      </c>
      <c r="D251" s="180">
        <f t="array" aca="1" ref="D251" ca="1">INDIRECT("'"&amp;$A251&amp;"'!O"&amp;$B251+59)</f>
        <v>0</v>
      </c>
      <c r="E251" s="180">
        <f t="array" aca="1" ref="E251" ca="1">INDIRECT("'"&amp;$A251&amp;"'!P"&amp;$B251+59)</f>
        <v>0</v>
      </c>
      <c r="F251" s="180">
        <f t="array" aca="1" ref="F251" ca="1">INDIRECT("'"&amp;$A251&amp;"'!Q"&amp;$B251+59)</f>
        <v>0</v>
      </c>
      <c r="G251" s="180">
        <f t="array" aca="1" ref="G251" ca="1">INDIRECT("'"&amp;$A251&amp;"'!R"&amp;$B251+59)</f>
        <v>0</v>
      </c>
      <c r="H251" s="180">
        <f t="array" aca="1" ref="H251" ca="1">INDIRECT("'"&amp;$A251&amp;"'!S"&amp;$B251+59)</f>
        <v>0</v>
      </c>
      <c r="I251" s="180">
        <f t="array" aca="1" ref="I251" ca="1">INDIRECT("'"&amp;$A251&amp;"'!t"&amp;$B251+59)</f>
        <v>0</v>
      </c>
    </row>
    <row r="252" spans="1:9" x14ac:dyDescent="0.3">
      <c r="A252" s="180">
        <f t="shared" si="4"/>
        <v>7</v>
      </c>
      <c r="B252" s="180">
        <f>COUNTIF(A$1:A252,A252)</f>
        <v>7</v>
      </c>
      <c r="C252" s="180">
        <f t="array" aca="1" ref="C252" ca="1">INDIRECT("'"&amp;A252&amp;"'!F"&amp;B252+59)</f>
        <v>0</v>
      </c>
      <c r="D252" s="180">
        <f t="array" aca="1" ref="D252" ca="1">INDIRECT("'"&amp;$A252&amp;"'!O"&amp;$B252+59)</f>
        <v>0</v>
      </c>
      <c r="E252" s="180">
        <f t="array" aca="1" ref="E252" ca="1">INDIRECT("'"&amp;$A252&amp;"'!P"&amp;$B252+59)</f>
        <v>0</v>
      </c>
      <c r="F252" s="180">
        <f t="array" aca="1" ref="F252" ca="1">INDIRECT("'"&amp;$A252&amp;"'!Q"&amp;$B252+59)</f>
        <v>0</v>
      </c>
      <c r="G252" s="180">
        <f t="array" aca="1" ref="G252" ca="1">INDIRECT("'"&amp;$A252&amp;"'!R"&amp;$B252+59)</f>
        <v>0</v>
      </c>
      <c r="H252" s="180">
        <f t="array" aca="1" ref="H252" ca="1">INDIRECT("'"&amp;$A252&amp;"'!S"&amp;$B252+59)</f>
        <v>0</v>
      </c>
      <c r="I252" s="180">
        <f t="array" aca="1" ref="I252" ca="1">INDIRECT("'"&amp;$A252&amp;"'!t"&amp;$B252+59)</f>
        <v>0</v>
      </c>
    </row>
    <row r="253" spans="1:9" x14ac:dyDescent="0.3">
      <c r="A253" s="180">
        <f t="shared" si="4"/>
        <v>7</v>
      </c>
      <c r="B253" s="180">
        <f>COUNTIF(A$1:A253,A253)</f>
        <v>8</v>
      </c>
      <c r="C253" s="180">
        <f t="array" aca="1" ref="C253" ca="1">INDIRECT("'"&amp;A253&amp;"'!F"&amp;B253+59)</f>
        <v>0</v>
      </c>
      <c r="D253" s="180">
        <f t="array" aca="1" ref="D253" ca="1">INDIRECT("'"&amp;$A253&amp;"'!O"&amp;$B253+59)</f>
        <v>0</v>
      </c>
      <c r="E253" s="180">
        <f t="array" aca="1" ref="E253" ca="1">INDIRECT("'"&amp;$A253&amp;"'!P"&amp;$B253+59)</f>
        <v>0</v>
      </c>
      <c r="F253" s="180">
        <f t="array" aca="1" ref="F253" ca="1">INDIRECT("'"&amp;$A253&amp;"'!Q"&amp;$B253+59)</f>
        <v>0</v>
      </c>
      <c r="G253" s="180">
        <f t="array" aca="1" ref="G253" ca="1">INDIRECT("'"&amp;$A253&amp;"'!R"&amp;$B253+59)</f>
        <v>0</v>
      </c>
      <c r="H253" s="180">
        <f t="array" aca="1" ref="H253" ca="1">INDIRECT("'"&amp;$A253&amp;"'!S"&amp;$B253+59)</f>
        <v>0</v>
      </c>
      <c r="I253" s="180">
        <f t="array" aca="1" ref="I253" ca="1">INDIRECT("'"&amp;$A253&amp;"'!t"&amp;$B253+59)</f>
        <v>0</v>
      </c>
    </row>
    <row r="254" spans="1:9" x14ac:dyDescent="0.3">
      <c r="A254" s="180">
        <f t="shared" si="4"/>
        <v>7</v>
      </c>
      <c r="B254" s="180">
        <f>COUNTIF(A$1:A254,A254)</f>
        <v>9</v>
      </c>
      <c r="C254" s="180">
        <f t="array" aca="1" ref="C254" ca="1">INDIRECT("'"&amp;A254&amp;"'!F"&amp;B254+59)</f>
        <v>0</v>
      </c>
      <c r="D254" s="180">
        <f t="array" aca="1" ref="D254" ca="1">INDIRECT("'"&amp;$A254&amp;"'!O"&amp;$B254+59)</f>
        <v>0</v>
      </c>
      <c r="E254" s="180">
        <f t="array" aca="1" ref="E254" ca="1">INDIRECT("'"&amp;$A254&amp;"'!P"&amp;$B254+59)</f>
        <v>0</v>
      </c>
      <c r="F254" s="180">
        <f t="array" aca="1" ref="F254" ca="1">INDIRECT("'"&amp;$A254&amp;"'!Q"&amp;$B254+59)</f>
        <v>0</v>
      </c>
      <c r="G254" s="180">
        <f t="array" aca="1" ref="G254" ca="1">INDIRECT("'"&amp;$A254&amp;"'!R"&amp;$B254+59)</f>
        <v>0</v>
      </c>
      <c r="H254" s="180">
        <f t="array" aca="1" ref="H254" ca="1">INDIRECT("'"&amp;$A254&amp;"'!S"&amp;$B254+59)</f>
        <v>0</v>
      </c>
      <c r="I254" s="180">
        <f t="array" aca="1" ref="I254" ca="1">INDIRECT("'"&amp;$A254&amp;"'!t"&amp;$B254+59)</f>
        <v>0</v>
      </c>
    </row>
    <row r="255" spans="1:9" x14ac:dyDescent="0.3">
      <c r="A255" s="180">
        <f t="shared" si="4"/>
        <v>7</v>
      </c>
      <c r="B255" s="180">
        <f>COUNTIF(A$1:A255,A255)</f>
        <v>10</v>
      </c>
      <c r="C255" s="180">
        <f t="array" aca="1" ref="C255" ca="1">INDIRECT("'"&amp;A255&amp;"'!F"&amp;B255+59)</f>
        <v>0</v>
      </c>
      <c r="D255" s="180">
        <f t="array" aca="1" ref="D255" ca="1">INDIRECT("'"&amp;$A255&amp;"'!O"&amp;$B255+59)</f>
        <v>0</v>
      </c>
      <c r="E255" s="180">
        <f t="array" aca="1" ref="E255" ca="1">INDIRECT("'"&amp;$A255&amp;"'!P"&amp;$B255+59)</f>
        <v>0</v>
      </c>
      <c r="F255" s="180">
        <f t="array" aca="1" ref="F255" ca="1">INDIRECT("'"&amp;$A255&amp;"'!Q"&amp;$B255+59)</f>
        <v>0</v>
      </c>
      <c r="G255" s="180">
        <f t="array" aca="1" ref="G255" ca="1">INDIRECT("'"&amp;$A255&amp;"'!R"&amp;$B255+59)</f>
        <v>0</v>
      </c>
      <c r="H255" s="180">
        <f t="array" aca="1" ref="H255" ca="1">INDIRECT("'"&amp;$A255&amp;"'!S"&amp;$B255+59)</f>
        <v>0</v>
      </c>
      <c r="I255" s="180">
        <f t="array" aca="1" ref="I255" ca="1">INDIRECT("'"&amp;$A255&amp;"'!t"&amp;$B255+59)</f>
        <v>0</v>
      </c>
    </row>
    <row r="256" spans="1:9" x14ac:dyDescent="0.3">
      <c r="A256" s="180">
        <f t="shared" si="4"/>
        <v>7</v>
      </c>
      <c r="B256" s="180">
        <f>COUNTIF(A$1:A256,A256)</f>
        <v>11</v>
      </c>
      <c r="C256" s="180">
        <f t="array" aca="1" ref="C256" ca="1">INDIRECT("'"&amp;A256&amp;"'!F"&amp;B256+59)</f>
        <v>0</v>
      </c>
      <c r="D256" s="180">
        <f t="array" aca="1" ref="D256" ca="1">INDIRECT("'"&amp;$A256&amp;"'!O"&amp;$B256+59)</f>
        <v>0</v>
      </c>
      <c r="E256" s="180">
        <f t="array" aca="1" ref="E256" ca="1">INDIRECT("'"&amp;$A256&amp;"'!P"&amp;$B256+59)</f>
        <v>0</v>
      </c>
      <c r="F256" s="180">
        <f t="array" aca="1" ref="F256" ca="1">INDIRECT("'"&amp;$A256&amp;"'!Q"&amp;$B256+59)</f>
        <v>0</v>
      </c>
      <c r="G256" s="180">
        <f t="array" aca="1" ref="G256" ca="1">INDIRECT("'"&amp;$A256&amp;"'!R"&amp;$B256+59)</f>
        <v>0</v>
      </c>
      <c r="H256" s="180">
        <f t="array" aca="1" ref="H256" ca="1">INDIRECT("'"&amp;$A256&amp;"'!S"&amp;$B256+59)</f>
        <v>0</v>
      </c>
      <c r="I256" s="180">
        <f t="array" aca="1" ref="I256" ca="1">INDIRECT("'"&amp;$A256&amp;"'!t"&amp;$B256+59)</f>
        <v>0</v>
      </c>
    </row>
    <row r="257" spans="1:9" x14ac:dyDescent="0.3">
      <c r="A257" s="180">
        <f t="shared" si="4"/>
        <v>7</v>
      </c>
      <c r="B257" s="180">
        <f>COUNTIF(A$1:A257,A257)</f>
        <v>12</v>
      </c>
      <c r="C257" s="180">
        <f t="array" aca="1" ref="C257" ca="1">INDIRECT("'"&amp;A257&amp;"'!F"&amp;B257+59)</f>
        <v>0</v>
      </c>
      <c r="D257" s="180">
        <f t="array" aca="1" ref="D257" ca="1">INDIRECT("'"&amp;$A257&amp;"'!O"&amp;$B257+59)</f>
        <v>0</v>
      </c>
      <c r="E257" s="180">
        <f t="array" aca="1" ref="E257" ca="1">INDIRECT("'"&amp;$A257&amp;"'!P"&amp;$B257+59)</f>
        <v>0</v>
      </c>
      <c r="F257" s="180">
        <f t="array" aca="1" ref="F257" ca="1">INDIRECT("'"&amp;$A257&amp;"'!Q"&amp;$B257+59)</f>
        <v>0</v>
      </c>
      <c r="G257" s="180">
        <f t="array" aca="1" ref="G257" ca="1">INDIRECT("'"&amp;$A257&amp;"'!R"&amp;$B257+59)</f>
        <v>0</v>
      </c>
      <c r="H257" s="180">
        <f t="array" aca="1" ref="H257" ca="1">INDIRECT("'"&amp;$A257&amp;"'!S"&amp;$B257+59)</f>
        <v>0</v>
      </c>
      <c r="I257" s="180">
        <f t="array" aca="1" ref="I257" ca="1">INDIRECT("'"&amp;$A257&amp;"'!t"&amp;$B257+59)</f>
        <v>0</v>
      </c>
    </row>
    <row r="258" spans="1:9" x14ac:dyDescent="0.3">
      <c r="A258" s="180">
        <f t="shared" ref="A258:A321" si="5">ROUNDDOWN(((ROW()+41)/41),0)</f>
        <v>7</v>
      </c>
      <c r="B258" s="180">
        <f>COUNTIF(A$1:A258,A258)</f>
        <v>13</v>
      </c>
      <c r="C258" s="180">
        <f t="array" aca="1" ref="C258" ca="1">INDIRECT("'"&amp;A258&amp;"'!F"&amp;B258+59)</f>
        <v>0</v>
      </c>
      <c r="D258" s="180">
        <f t="array" aca="1" ref="D258" ca="1">INDIRECT("'"&amp;$A258&amp;"'!O"&amp;$B258+59)</f>
        <v>0</v>
      </c>
      <c r="E258" s="180">
        <f t="array" aca="1" ref="E258" ca="1">INDIRECT("'"&amp;$A258&amp;"'!P"&amp;$B258+59)</f>
        <v>0</v>
      </c>
      <c r="F258" s="180">
        <f t="array" aca="1" ref="F258" ca="1">INDIRECT("'"&amp;$A258&amp;"'!Q"&amp;$B258+59)</f>
        <v>0</v>
      </c>
      <c r="G258" s="180">
        <f t="array" aca="1" ref="G258" ca="1">INDIRECT("'"&amp;$A258&amp;"'!R"&amp;$B258+59)</f>
        <v>0</v>
      </c>
      <c r="H258" s="180">
        <f t="array" aca="1" ref="H258" ca="1">INDIRECT("'"&amp;$A258&amp;"'!S"&amp;$B258+59)</f>
        <v>0</v>
      </c>
      <c r="I258" s="180">
        <f t="array" aca="1" ref="I258" ca="1">INDIRECT("'"&amp;$A258&amp;"'!t"&amp;$B258+59)</f>
        <v>0</v>
      </c>
    </row>
    <row r="259" spans="1:9" x14ac:dyDescent="0.3">
      <c r="A259" s="180">
        <f t="shared" si="5"/>
        <v>7</v>
      </c>
      <c r="B259" s="180">
        <f>COUNTIF(A$1:A259,A259)</f>
        <v>14</v>
      </c>
      <c r="C259" s="180">
        <f t="array" aca="1" ref="C259" ca="1">INDIRECT("'"&amp;A259&amp;"'!F"&amp;B259+59)</f>
        <v>0</v>
      </c>
      <c r="D259" s="180">
        <f t="array" aca="1" ref="D259" ca="1">INDIRECT("'"&amp;$A259&amp;"'!O"&amp;$B259+59)</f>
        <v>0</v>
      </c>
      <c r="E259" s="180">
        <f t="array" aca="1" ref="E259" ca="1">INDIRECT("'"&amp;$A259&amp;"'!P"&amp;$B259+59)</f>
        <v>0</v>
      </c>
      <c r="F259" s="180">
        <f t="array" aca="1" ref="F259" ca="1">INDIRECT("'"&amp;$A259&amp;"'!Q"&amp;$B259+59)</f>
        <v>0</v>
      </c>
      <c r="G259" s="180">
        <f t="array" aca="1" ref="G259" ca="1">INDIRECT("'"&amp;$A259&amp;"'!R"&amp;$B259+59)</f>
        <v>0</v>
      </c>
      <c r="H259" s="180">
        <f t="array" aca="1" ref="H259" ca="1">INDIRECT("'"&amp;$A259&amp;"'!S"&amp;$B259+59)</f>
        <v>0</v>
      </c>
      <c r="I259" s="180">
        <f t="array" aca="1" ref="I259" ca="1">INDIRECT("'"&amp;$A259&amp;"'!t"&amp;$B259+59)</f>
        <v>0</v>
      </c>
    </row>
    <row r="260" spans="1:9" x14ac:dyDescent="0.3">
      <c r="A260" s="180">
        <f t="shared" si="5"/>
        <v>7</v>
      </c>
      <c r="B260" s="180">
        <f>COUNTIF(A$1:A260,A260)</f>
        <v>15</v>
      </c>
      <c r="C260" s="180">
        <f t="array" aca="1" ref="C260" ca="1">INDIRECT("'"&amp;A260&amp;"'!F"&amp;B260+59)</f>
        <v>0</v>
      </c>
      <c r="D260" s="180">
        <f t="array" aca="1" ref="D260" ca="1">INDIRECT("'"&amp;$A260&amp;"'!O"&amp;$B260+59)</f>
        <v>0</v>
      </c>
      <c r="E260" s="180">
        <f t="array" aca="1" ref="E260" ca="1">INDIRECT("'"&amp;$A260&amp;"'!P"&amp;$B260+59)</f>
        <v>0</v>
      </c>
      <c r="F260" s="180">
        <f t="array" aca="1" ref="F260" ca="1">INDIRECT("'"&amp;$A260&amp;"'!Q"&amp;$B260+59)</f>
        <v>0</v>
      </c>
      <c r="G260" s="180">
        <f t="array" aca="1" ref="G260" ca="1">INDIRECT("'"&amp;$A260&amp;"'!R"&amp;$B260+59)</f>
        <v>0</v>
      </c>
      <c r="H260" s="180">
        <f t="array" aca="1" ref="H260" ca="1">INDIRECT("'"&amp;$A260&amp;"'!S"&amp;$B260+59)</f>
        <v>0</v>
      </c>
      <c r="I260" s="180">
        <f t="array" aca="1" ref="I260" ca="1">INDIRECT("'"&amp;$A260&amp;"'!t"&amp;$B260+59)</f>
        <v>0</v>
      </c>
    </row>
    <row r="261" spans="1:9" x14ac:dyDescent="0.3">
      <c r="A261" s="180">
        <f t="shared" si="5"/>
        <v>7</v>
      </c>
      <c r="B261" s="180">
        <f>COUNTIF(A$1:A261,A261)</f>
        <v>16</v>
      </c>
      <c r="C261" s="180">
        <f t="array" aca="1" ref="C261" ca="1">INDIRECT("'"&amp;A261&amp;"'!F"&amp;B261+59)</f>
        <v>0</v>
      </c>
      <c r="D261" s="180">
        <f t="array" aca="1" ref="D261" ca="1">INDIRECT("'"&amp;$A261&amp;"'!O"&amp;$B261+59)</f>
        <v>0</v>
      </c>
      <c r="E261" s="180">
        <f t="array" aca="1" ref="E261" ca="1">INDIRECT("'"&amp;$A261&amp;"'!P"&amp;$B261+59)</f>
        <v>0</v>
      </c>
      <c r="F261" s="180">
        <f t="array" aca="1" ref="F261" ca="1">INDIRECT("'"&amp;$A261&amp;"'!Q"&amp;$B261+59)</f>
        <v>0</v>
      </c>
      <c r="G261" s="180">
        <f t="array" aca="1" ref="G261" ca="1">INDIRECT("'"&amp;$A261&amp;"'!R"&amp;$B261+59)</f>
        <v>0</v>
      </c>
      <c r="H261" s="180">
        <f t="array" aca="1" ref="H261" ca="1">INDIRECT("'"&amp;$A261&amp;"'!S"&amp;$B261+59)</f>
        <v>0</v>
      </c>
      <c r="I261" s="180">
        <f t="array" aca="1" ref="I261" ca="1">INDIRECT("'"&amp;$A261&amp;"'!t"&amp;$B261+59)</f>
        <v>0</v>
      </c>
    </row>
    <row r="262" spans="1:9" x14ac:dyDescent="0.3">
      <c r="A262" s="180">
        <f t="shared" si="5"/>
        <v>7</v>
      </c>
      <c r="B262" s="180">
        <f>COUNTIF(A$1:A262,A262)</f>
        <v>17</v>
      </c>
      <c r="C262" s="180">
        <f t="array" aca="1" ref="C262" ca="1">INDIRECT("'"&amp;A262&amp;"'!F"&amp;B262+59)</f>
        <v>0</v>
      </c>
      <c r="D262" s="180">
        <f t="array" aca="1" ref="D262" ca="1">INDIRECT("'"&amp;$A262&amp;"'!O"&amp;$B262+59)</f>
        <v>0</v>
      </c>
      <c r="E262" s="180">
        <f t="array" aca="1" ref="E262" ca="1">INDIRECT("'"&amp;$A262&amp;"'!P"&amp;$B262+59)</f>
        <v>0</v>
      </c>
      <c r="F262" s="180">
        <f t="array" aca="1" ref="F262" ca="1">INDIRECT("'"&amp;$A262&amp;"'!Q"&amp;$B262+59)</f>
        <v>0</v>
      </c>
      <c r="G262" s="180">
        <f t="array" aca="1" ref="G262" ca="1">INDIRECT("'"&amp;$A262&amp;"'!R"&amp;$B262+59)</f>
        <v>0</v>
      </c>
      <c r="H262" s="180">
        <f t="array" aca="1" ref="H262" ca="1">INDIRECT("'"&amp;$A262&amp;"'!S"&amp;$B262+59)</f>
        <v>0</v>
      </c>
      <c r="I262" s="180">
        <f t="array" aca="1" ref="I262" ca="1">INDIRECT("'"&amp;$A262&amp;"'!t"&amp;$B262+59)</f>
        <v>0</v>
      </c>
    </row>
    <row r="263" spans="1:9" x14ac:dyDescent="0.3">
      <c r="A263" s="180">
        <f t="shared" si="5"/>
        <v>7</v>
      </c>
      <c r="B263" s="180">
        <f>COUNTIF(A$1:A263,A263)</f>
        <v>18</v>
      </c>
      <c r="C263" s="180">
        <f t="array" aca="1" ref="C263" ca="1">INDIRECT("'"&amp;A263&amp;"'!F"&amp;B263+59)</f>
        <v>0</v>
      </c>
      <c r="D263" s="180">
        <f t="array" aca="1" ref="D263" ca="1">INDIRECT("'"&amp;$A263&amp;"'!O"&amp;$B263+59)</f>
        <v>0</v>
      </c>
      <c r="E263" s="180">
        <f t="array" aca="1" ref="E263" ca="1">INDIRECT("'"&amp;$A263&amp;"'!P"&amp;$B263+59)</f>
        <v>0</v>
      </c>
      <c r="F263" s="180">
        <f t="array" aca="1" ref="F263" ca="1">INDIRECT("'"&amp;$A263&amp;"'!Q"&amp;$B263+59)</f>
        <v>0</v>
      </c>
      <c r="G263" s="180">
        <f t="array" aca="1" ref="G263" ca="1">INDIRECT("'"&amp;$A263&amp;"'!R"&amp;$B263+59)</f>
        <v>0</v>
      </c>
      <c r="H263" s="180">
        <f t="array" aca="1" ref="H263" ca="1">INDIRECT("'"&amp;$A263&amp;"'!S"&amp;$B263+59)</f>
        <v>0</v>
      </c>
      <c r="I263" s="180">
        <f t="array" aca="1" ref="I263" ca="1">INDIRECT("'"&amp;$A263&amp;"'!t"&amp;$B263+59)</f>
        <v>0</v>
      </c>
    </row>
    <row r="264" spans="1:9" x14ac:dyDescent="0.3">
      <c r="A264" s="180">
        <f t="shared" si="5"/>
        <v>7</v>
      </c>
      <c r="B264" s="180">
        <f>COUNTIF(A$1:A264,A264)</f>
        <v>19</v>
      </c>
      <c r="C264" s="180">
        <f t="array" aca="1" ref="C264" ca="1">INDIRECT("'"&amp;A264&amp;"'!F"&amp;B264+59)</f>
        <v>0</v>
      </c>
      <c r="D264" s="180">
        <f t="array" aca="1" ref="D264" ca="1">INDIRECT("'"&amp;$A264&amp;"'!O"&amp;$B264+59)</f>
        <v>0</v>
      </c>
      <c r="E264" s="180">
        <f t="array" aca="1" ref="E264" ca="1">INDIRECT("'"&amp;$A264&amp;"'!P"&amp;$B264+59)</f>
        <v>0</v>
      </c>
      <c r="F264" s="180">
        <f t="array" aca="1" ref="F264" ca="1">INDIRECT("'"&amp;$A264&amp;"'!Q"&amp;$B264+59)</f>
        <v>0</v>
      </c>
      <c r="G264" s="180">
        <f t="array" aca="1" ref="G264" ca="1">INDIRECT("'"&amp;$A264&amp;"'!R"&amp;$B264+59)</f>
        <v>0</v>
      </c>
      <c r="H264" s="180">
        <f t="array" aca="1" ref="H264" ca="1">INDIRECT("'"&amp;$A264&amp;"'!S"&amp;$B264+59)</f>
        <v>0</v>
      </c>
      <c r="I264" s="180">
        <f t="array" aca="1" ref="I264" ca="1">INDIRECT("'"&amp;$A264&amp;"'!t"&amp;$B264+59)</f>
        <v>0</v>
      </c>
    </row>
    <row r="265" spans="1:9" x14ac:dyDescent="0.3">
      <c r="A265" s="180">
        <f t="shared" si="5"/>
        <v>7</v>
      </c>
      <c r="B265" s="180">
        <f>COUNTIF(A$1:A265,A265)</f>
        <v>20</v>
      </c>
      <c r="C265" s="180">
        <f t="array" aca="1" ref="C265" ca="1">INDIRECT("'"&amp;A265&amp;"'!F"&amp;B265+59)</f>
        <v>0</v>
      </c>
      <c r="D265" s="180">
        <f t="array" aca="1" ref="D265" ca="1">INDIRECT("'"&amp;$A265&amp;"'!O"&amp;$B265+59)</f>
        <v>0</v>
      </c>
      <c r="E265" s="180">
        <f t="array" aca="1" ref="E265" ca="1">INDIRECT("'"&amp;$A265&amp;"'!P"&amp;$B265+59)</f>
        <v>0</v>
      </c>
      <c r="F265" s="180">
        <f t="array" aca="1" ref="F265" ca="1">INDIRECT("'"&amp;$A265&amp;"'!Q"&amp;$B265+59)</f>
        <v>0</v>
      </c>
      <c r="G265" s="180">
        <f t="array" aca="1" ref="G265" ca="1">INDIRECT("'"&amp;$A265&amp;"'!R"&amp;$B265+59)</f>
        <v>0</v>
      </c>
      <c r="H265" s="180">
        <f t="array" aca="1" ref="H265" ca="1">INDIRECT("'"&amp;$A265&amp;"'!S"&amp;$B265+59)</f>
        <v>0</v>
      </c>
      <c r="I265" s="180">
        <f t="array" aca="1" ref="I265" ca="1">INDIRECT("'"&amp;$A265&amp;"'!t"&amp;$B265+59)</f>
        <v>0</v>
      </c>
    </row>
    <row r="266" spans="1:9" x14ac:dyDescent="0.3">
      <c r="A266" s="180">
        <f t="shared" si="5"/>
        <v>7</v>
      </c>
      <c r="B266" s="180">
        <f>COUNTIF(A$1:A266,A266)</f>
        <v>21</v>
      </c>
      <c r="C266" s="180">
        <f t="array" aca="1" ref="C266" ca="1">INDIRECT("'"&amp;A266&amp;"'!F"&amp;B266+59)</f>
        <v>0</v>
      </c>
      <c r="D266" s="180">
        <f t="array" aca="1" ref="D266" ca="1">INDIRECT("'"&amp;$A266&amp;"'!O"&amp;$B266+59)</f>
        <v>0</v>
      </c>
      <c r="E266" s="180">
        <f t="array" aca="1" ref="E266" ca="1">INDIRECT("'"&amp;$A266&amp;"'!P"&amp;$B266+59)</f>
        <v>0</v>
      </c>
      <c r="F266" s="180">
        <f t="array" aca="1" ref="F266" ca="1">INDIRECT("'"&amp;$A266&amp;"'!Q"&amp;$B266+59)</f>
        <v>0</v>
      </c>
      <c r="G266" s="180">
        <f t="array" aca="1" ref="G266" ca="1">INDIRECT("'"&amp;$A266&amp;"'!R"&amp;$B266+59)</f>
        <v>0</v>
      </c>
      <c r="H266" s="180">
        <f t="array" aca="1" ref="H266" ca="1">INDIRECT("'"&amp;$A266&amp;"'!S"&amp;$B266+59)</f>
        <v>0</v>
      </c>
      <c r="I266" s="180">
        <f t="array" aca="1" ref="I266" ca="1">INDIRECT("'"&amp;$A266&amp;"'!t"&amp;$B266+59)</f>
        <v>0</v>
      </c>
    </row>
    <row r="267" spans="1:9" x14ac:dyDescent="0.3">
      <c r="A267" s="180">
        <f t="shared" si="5"/>
        <v>7</v>
      </c>
      <c r="B267" s="180">
        <f>COUNTIF(A$1:A267,A267)</f>
        <v>22</v>
      </c>
      <c r="C267" s="180">
        <f t="array" aca="1" ref="C267" ca="1">INDIRECT("'"&amp;A267&amp;"'!F"&amp;B267+59)</f>
        <v>0</v>
      </c>
      <c r="D267" s="180">
        <f t="array" aca="1" ref="D267" ca="1">INDIRECT("'"&amp;$A267&amp;"'!O"&amp;$B267+59)</f>
        <v>0</v>
      </c>
      <c r="E267" s="180">
        <f t="array" aca="1" ref="E267" ca="1">INDIRECT("'"&amp;$A267&amp;"'!P"&amp;$B267+59)</f>
        <v>0</v>
      </c>
      <c r="F267" s="180">
        <f t="array" aca="1" ref="F267" ca="1">INDIRECT("'"&amp;$A267&amp;"'!Q"&amp;$B267+59)</f>
        <v>0</v>
      </c>
      <c r="G267" s="180">
        <f t="array" aca="1" ref="G267" ca="1">INDIRECT("'"&amp;$A267&amp;"'!R"&amp;$B267+59)</f>
        <v>0</v>
      </c>
      <c r="H267" s="180">
        <f t="array" aca="1" ref="H267" ca="1">INDIRECT("'"&amp;$A267&amp;"'!S"&amp;$B267+59)</f>
        <v>0</v>
      </c>
      <c r="I267" s="180">
        <f t="array" aca="1" ref="I267" ca="1">INDIRECT("'"&amp;$A267&amp;"'!t"&amp;$B267+59)</f>
        <v>0</v>
      </c>
    </row>
    <row r="268" spans="1:9" x14ac:dyDescent="0.3">
      <c r="A268" s="180">
        <f t="shared" si="5"/>
        <v>7</v>
      </c>
      <c r="B268" s="180">
        <f>COUNTIF(A$1:A268,A268)</f>
        <v>23</v>
      </c>
      <c r="C268" s="180">
        <f t="array" aca="1" ref="C268" ca="1">INDIRECT("'"&amp;A268&amp;"'!F"&amp;B268+59)</f>
        <v>0</v>
      </c>
      <c r="D268" s="180">
        <f t="array" aca="1" ref="D268" ca="1">INDIRECT("'"&amp;$A268&amp;"'!O"&amp;$B268+59)</f>
        <v>0</v>
      </c>
      <c r="E268" s="180">
        <f t="array" aca="1" ref="E268" ca="1">INDIRECT("'"&amp;$A268&amp;"'!P"&amp;$B268+59)</f>
        <v>0</v>
      </c>
      <c r="F268" s="180">
        <f t="array" aca="1" ref="F268" ca="1">INDIRECT("'"&amp;$A268&amp;"'!Q"&amp;$B268+59)</f>
        <v>0</v>
      </c>
      <c r="G268" s="180">
        <f t="array" aca="1" ref="G268" ca="1">INDIRECT("'"&amp;$A268&amp;"'!R"&amp;$B268+59)</f>
        <v>0</v>
      </c>
      <c r="H268" s="180">
        <f t="array" aca="1" ref="H268" ca="1">INDIRECT("'"&amp;$A268&amp;"'!S"&amp;$B268+59)</f>
        <v>0</v>
      </c>
      <c r="I268" s="180">
        <f t="array" aca="1" ref="I268" ca="1">INDIRECT("'"&amp;$A268&amp;"'!t"&amp;$B268+59)</f>
        <v>0</v>
      </c>
    </row>
    <row r="269" spans="1:9" x14ac:dyDescent="0.3">
      <c r="A269" s="180">
        <f t="shared" si="5"/>
        <v>7</v>
      </c>
      <c r="B269" s="180">
        <f>COUNTIF(A$1:A269,A269)</f>
        <v>24</v>
      </c>
      <c r="C269" s="180">
        <f t="array" aca="1" ref="C269" ca="1">INDIRECT("'"&amp;A269&amp;"'!F"&amp;B269+59)</f>
        <v>0</v>
      </c>
      <c r="D269" s="180">
        <f t="array" aca="1" ref="D269" ca="1">INDIRECT("'"&amp;$A269&amp;"'!O"&amp;$B269+59)</f>
        <v>0</v>
      </c>
      <c r="E269" s="180">
        <f t="array" aca="1" ref="E269" ca="1">INDIRECT("'"&amp;$A269&amp;"'!P"&amp;$B269+59)</f>
        <v>0</v>
      </c>
      <c r="F269" s="180">
        <f t="array" aca="1" ref="F269" ca="1">INDIRECT("'"&amp;$A269&amp;"'!Q"&amp;$B269+59)</f>
        <v>0</v>
      </c>
      <c r="G269" s="180">
        <f t="array" aca="1" ref="G269" ca="1">INDIRECT("'"&amp;$A269&amp;"'!R"&amp;$B269+59)</f>
        <v>0</v>
      </c>
      <c r="H269" s="180">
        <f t="array" aca="1" ref="H269" ca="1">INDIRECT("'"&amp;$A269&amp;"'!S"&amp;$B269+59)</f>
        <v>0</v>
      </c>
      <c r="I269" s="180">
        <f t="array" aca="1" ref="I269" ca="1">INDIRECT("'"&amp;$A269&amp;"'!t"&amp;$B269+59)</f>
        <v>0</v>
      </c>
    </row>
    <row r="270" spans="1:9" x14ac:dyDescent="0.3">
      <c r="A270" s="180">
        <f t="shared" si="5"/>
        <v>7</v>
      </c>
      <c r="B270" s="180">
        <f>COUNTIF(A$1:A270,A270)</f>
        <v>25</v>
      </c>
      <c r="C270" s="180">
        <f t="array" aca="1" ref="C270" ca="1">INDIRECT("'"&amp;A270&amp;"'!F"&amp;B270+59)</f>
        <v>0</v>
      </c>
      <c r="D270" s="180">
        <f t="array" aca="1" ref="D270" ca="1">INDIRECT("'"&amp;$A270&amp;"'!O"&amp;$B270+59)</f>
        <v>0</v>
      </c>
      <c r="E270" s="180">
        <f t="array" aca="1" ref="E270" ca="1">INDIRECT("'"&amp;$A270&amp;"'!P"&amp;$B270+59)</f>
        <v>0</v>
      </c>
      <c r="F270" s="180">
        <f t="array" aca="1" ref="F270" ca="1">INDIRECT("'"&amp;$A270&amp;"'!Q"&amp;$B270+59)</f>
        <v>0</v>
      </c>
      <c r="G270" s="180">
        <f t="array" aca="1" ref="G270" ca="1">INDIRECT("'"&amp;$A270&amp;"'!R"&amp;$B270+59)</f>
        <v>0</v>
      </c>
      <c r="H270" s="180">
        <f t="array" aca="1" ref="H270" ca="1">INDIRECT("'"&amp;$A270&amp;"'!S"&amp;$B270+59)</f>
        <v>0</v>
      </c>
      <c r="I270" s="180">
        <f t="array" aca="1" ref="I270" ca="1">INDIRECT("'"&amp;$A270&amp;"'!t"&amp;$B270+59)</f>
        <v>0</v>
      </c>
    </row>
    <row r="271" spans="1:9" x14ac:dyDescent="0.3">
      <c r="A271" s="180">
        <f t="shared" si="5"/>
        <v>7</v>
      </c>
      <c r="B271" s="180">
        <f>COUNTIF(A$1:A271,A271)</f>
        <v>26</v>
      </c>
      <c r="C271" s="180">
        <f t="array" aca="1" ref="C271" ca="1">INDIRECT("'"&amp;A271&amp;"'!F"&amp;B271+59)</f>
        <v>0</v>
      </c>
      <c r="D271" s="180">
        <f t="array" aca="1" ref="D271" ca="1">INDIRECT("'"&amp;$A271&amp;"'!O"&amp;$B271+59)</f>
        <v>0</v>
      </c>
      <c r="E271" s="180">
        <f t="array" aca="1" ref="E271" ca="1">INDIRECT("'"&amp;$A271&amp;"'!P"&amp;$B271+59)</f>
        <v>0</v>
      </c>
      <c r="F271" s="180">
        <f t="array" aca="1" ref="F271" ca="1">INDIRECT("'"&amp;$A271&amp;"'!Q"&amp;$B271+59)</f>
        <v>0</v>
      </c>
      <c r="G271" s="180">
        <f t="array" aca="1" ref="G271" ca="1">INDIRECT("'"&amp;$A271&amp;"'!R"&amp;$B271+59)</f>
        <v>0</v>
      </c>
      <c r="H271" s="180">
        <f t="array" aca="1" ref="H271" ca="1">INDIRECT("'"&amp;$A271&amp;"'!S"&amp;$B271+59)</f>
        <v>0</v>
      </c>
      <c r="I271" s="180">
        <f t="array" aca="1" ref="I271" ca="1">INDIRECT("'"&amp;$A271&amp;"'!t"&amp;$B271+59)</f>
        <v>0</v>
      </c>
    </row>
    <row r="272" spans="1:9" x14ac:dyDescent="0.3">
      <c r="A272" s="180">
        <f t="shared" si="5"/>
        <v>7</v>
      </c>
      <c r="B272" s="180">
        <f>COUNTIF(A$1:A272,A272)</f>
        <v>27</v>
      </c>
      <c r="C272" s="180">
        <f t="array" aca="1" ref="C272" ca="1">INDIRECT("'"&amp;A272&amp;"'!F"&amp;B272+59)</f>
        <v>0</v>
      </c>
      <c r="D272" s="180">
        <f t="array" aca="1" ref="D272" ca="1">INDIRECT("'"&amp;$A272&amp;"'!O"&amp;$B272+59)</f>
        <v>0</v>
      </c>
      <c r="E272" s="180">
        <f t="array" aca="1" ref="E272" ca="1">INDIRECT("'"&amp;$A272&amp;"'!P"&amp;$B272+59)</f>
        <v>0</v>
      </c>
      <c r="F272" s="180">
        <f t="array" aca="1" ref="F272" ca="1">INDIRECT("'"&amp;$A272&amp;"'!Q"&amp;$B272+59)</f>
        <v>0</v>
      </c>
      <c r="G272" s="180">
        <f t="array" aca="1" ref="G272" ca="1">INDIRECT("'"&amp;$A272&amp;"'!R"&amp;$B272+59)</f>
        <v>0</v>
      </c>
      <c r="H272" s="180">
        <f t="array" aca="1" ref="H272" ca="1">INDIRECT("'"&amp;$A272&amp;"'!S"&amp;$B272+59)</f>
        <v>0</v>
      </c>
      <c r="I272" s="180">
        <f t="array" aca="1" ref="I272" ca="1">INDIRECT("'"&amp;$A272&amp;"'!t"&amp;$B272+59)</f>
        <v>0</v>
      </c>
    </row>
    <row r="273" spans="1:9" x14ac:dyDescent="0.3">
      <c r="A273" s="180">
        <f t="shared" si="5"/>
        <v>7</v>
      </c>
      <c r="B273" s="180">
        <f>COUNTIF(A$1:A273,A273)</f>
        <v>28</v>
      </c>
      <c r="C273" s="180">
        <f t="array" aca="1" ref="C273" ca="1">INDIRECT("'"&amp;A273&amp;"'!F"&amp;B273+59)</f>
        <v>0</v>
      </c>
      <c r="D273" s="180">
        <f t="array" aca="1" ref="D273" ca="1">INDIRECT("'"&amp;$A273&amp;"'!O"&amp;$B273+59)</f>
        <v>0</v>
      </c>
      <c r="E273" s="180">
        <f t="array" aca="1" ref="E273" ca="1">INDIRECT("'"&amp;$A273&amp;"'!P"&amp;$B273+59)</f>
        <v>0</v>
      </c>
      <c r="F273" s="180">
        <f t="array" aca="1" ref="F273" ca="1">INDIRECT("'"&amp;$A273&amp;"'!Q"&amp;$B273+59)</f>
        <v>0</v>
      </c>
      <c r="G273" s="180">
        <f t="array" aca="1" ref="G273" ca="1">INDIRECT("'"&amp;$A273&amp;"'!R"&amp;$B273+59)</f>
        <v>0</v>
      </c>
      <c r="H273" s="180">
        <f t="array" aca="1" ref="H273" ca="1">INDIRECT("'"&amp;$A273&amp;"'!S"&amp;$B273+59)</f>
        <v>0</v>
      </c>
      <c r="I273" s="180">
        <f t="array" aca="1" ref="I273" ca="1">INDIRECT("'"&amp;$A273&amp;"'!t"&amp;$B273+59)</f>
        <v>0</v>
      </c>
    </row>
    <row r="274" spans="1:9" x14ac:dyDescent="0.3">
      <c r="A274" s="180">
        <f t="shared" si="5"/>
        <v>7</v>
      </c>
      <c r="B274" s="180">
        <f>COUNTIF(A$1:A274,A274)</f>
        <v>29</v>
      </c>
      <c r="C274" s="180">
        <f t="array" aca="1" ref="C274" ca="1">INDIRECT("'"&amp;A274&amp;"'!F"&amp;B274+59)</f>
        <v>0</v>
      </c>
      <c r="D274" s="180">
        <f t="array" aca="1" ref="D274" ca="1">INDIRECT("'"&amp;$A274&amp;"'!O"&amp;$B274+59)</f>
        <v>0</v>
      </c>
      <c r="E274" s="180">
        <f t="array" aca="1" ref="E274" ca="1">INDIRECT("'"&amp;$A274&amp;"'!P"&amp;$B274+59)</f>
        <v>0</v>
      </c>
      <c r="F274" s="180">
        <f t="array" aca="1" ref="F274" ca="1">INDIRECT("'"&amp;$A274&amp;"'!Q"&amp;$B274+59)</f>
        <v>0</v>
      </c>
      <c r="G274" s="180">
        <f t="array" aca="1" ref="G274" ca="1">INDIRECT("'"&amp;$A274&amp;"'!R"&amp;$B274+59)</f>
        <v>0</v>
      </c>
      <c r="H274" s="180">
        <f t="array" aca="1" ref="H274" ca="1">INDIRECT("'"&amp;$A274&amp;"'!S"&amp;$B274+59)</f>
        <v>0</v>
      </c>
      <c r="I274" s="180">
        <f t="array" aca="1" ref="I274" ca="1">INDIRECT("'"&amp;$A274&amp;"'!t"&amp;$B274+59)</f>
        <v>0</v>
      </c>
    </row>
    <row r="275" spans="1:9" x14ac:dyDescent="0.3">
      <c r="A275" s="180">
        <f t="shared" si="5"/>
        <v>7</v>
      </c>
      <c r="B275" s="180">
        <f>COUNTIF(A$1:A275,A275)</f>
        <v>30</v>
      </c>
      <c r="C275" s="180">
        <f t="array" aca="1" ref="C275" ca="1">INDIRECT("'"&amp;A275&amp;"'!F"&amp;B275+59)</f>
        <v>0</v>
      </c>
      <c r="D275" s="180">
        <f t="array" aca="1" ref="D275" ca="1">INDIRECT("'"&amp;$A275&amp;"'!O"&amp;$B275+59)</f>
        <v>0</v>
      </c>
      <c r="E275" s="180">
        <f t="array" aca="1" ref="E275" ca="1">INDIRECT("'"&amp;$A275&amp;"'!P"&amp;$B275+59)</f>
        <v>0</v>
      </c>
      <c r="F275" s="180">
        <f t="array" aca="1" ref="F275" ca="1">INDIRECT("'"&amp;$A275&amp;"'!Q"&amp;$B275+59)</f>
        <v>0</v>
      </c>
      <c r="G275" s="180">
        <f t="array" aca="1" ref="G275" ca="1">INDIRECT("'"&amp;$A275&amp;"'!R"&amp;$B275+59)</f>
        <v>0</v>
      </c>
      <c r="H275" s="180">
        <f t="array" aca="1" ref="H275" ca="1">INDIRECT("'"&amp;$A275&amp;"'!S"&amp;$B275+59)</f>
        <v>0</v>
      </c>
      <c r="I275" s="180">
        <f t="array" aca="1" ref="I275" ca="1">INDIRECT("'"&amp;$A275&amp;"'!t"&amp;$B275+59)</f>
        <v>0</v>
      </c>
    </row>
    <row r="276" spans="1:9" x14ac:dyDescent="0.3">
      <c r="A276" s="180">
        <f t="shared" si="5"/>
        <v>7</v>
      </c>
      <c r="B276" s="180">
        <f>COUNTIF(A$1:A276,A276)</f>
        <v>31</v>
      </c>
      <c r="C276" s="180">
        <f t="array" aca="1" ref="C276" ca="1">INDIRECT("'"&amp;A276&amp;"'!F"&amp;B276+59)</f>
        <v>0</v>
      </c>
      <c r="D276" s="180">
        <f t="array" aca="1" ref="D276" ca="1">INDIRECT("'"&amp;$A276&amp;"'!O"&amp;$B276+59)</f>
        <v>0</v>
      </c>
      <c r="E276" s="180">
        <f t="array" aca="1" ref="E276" ca="1">INDIRECT("'"&amp;$A276&amp;"'!P"&amp;$B276+59)</f>
        <v>0</v>
      </c>
      <c r="F276" s="180">
        <f t="array" aca="1" ref="F276" ca="1">INDIRECT("'"&amp;$A276&amp;"'!Q"&amp;$B276+59)</f>
        <v>0</v>
      </c>
      <c r="G276" s="180">
        <f t="array" aca="1" ref="G276" ca="1">INDIRECT("'"&amp;$A276&amp;"'!R"&amp;$B276+59)</f>
        <v>0</v>
      </c>
      <c r="H276" s="180">
        <f t="array" aca="1" ref="H276" ca="1">INDIRECT("'"&amp;$A276&amp;"'!S"&amp;$B276+59)</f>
        <v>0</v>
      </c>
      <c r="I276" s="180">
        <f t="array" aca="1" ref="I276" ca="1">INDIRECT("'"&amp;$A276&amp;"'!t"&amp;$B276+59)</f>
        <v>0</v>
      </c>
    </row>
    <row r="277" spans="1:9" x14ac:dyDescent="0.3">
      <c r="A277" s="180">
        <f t="shared" si="5"/>
        <v>7</v>
      </c>
      <c r="B277" s="180">
        <f>COUNTIF(A$1:A277,A277)</f>
        <v>32</v>
      </c>
      <c r="C277" s="180">
        <f t="array" aca="1" ref="C277" ca="1">INDIRECT("'"&amp;A277&amp;"'!F"&amp;B277+59)</f>
        <v>0</v>
      </c>
      <c r="D277" s="180">
        <f t="array" aca="1" ref="D277" ca="1">INDIRECT("'"&amp;$A277&amp;"'!O"&amp;$B277+59)</f>
        <v>0</v>
      </c>
      <c r="E277" s="180">
        <f t="array" aca="1" ref="E277" ca="1">INDIRECT("'"&amp;$A277&amp;"'!P"&amp;$B277+59)</f>
        <v>0</v>
      </c>
      <c r="F277" s="180">
        <f t="array" aca="1" ref="F277" ca="1">INDIRECT("'"&amp;$A277&amp;"'!Q"&amp;$B277+59)</f>
        <v>0</v>
      </c>
      <c r="G277" s="180">
        <f t="array" aca="1" ref="G277" ca="1">INDIRECT("'"&amp;$A277&amp;"'!R"&amp;$B277+59)</f>
        <v>0</v>
      </c>
      <c r="H277" s="180">
        <f t="array" aca="1" ref="H277" ca="1">INDIRECT("'"&amp;$A277&amp;"'!S"&amp;$B277+59)</f>
        <v>0</v>
      </c>
      <c r="I277" s="180">
        <f t="array" aca="1" ref="I277" ca="1">INDIRECT("'"&amp;$A277&amp;"'!t"&amp;$B277+59)</f>
        <v>0</v>
      </c>
    </row>
    <row r="278" spans="1:9" x14ac:dyDescent="0.3">
      <c r="A278" s="180">
        <f t="shared" si="5"/>
        <v>7</v>
      </c>
      <c r="B278" s="180">
        <f>COUNTIF(A$1:A278,A278)</f>
        <v>33</v>
      </c>
      <c r="C278" s="180">
        <f t="array" aca="1" ref="C278" ca="1">INDIRECT("'"&amp;A278&amp;"'!F"&amp;B278+59)</f>
        <v>0</v>
      </c>
      <c r="D278" s="180">
        <f t="array" aca="1" ref="D278" ca="1">INDIRECT("'"&amp;$A278&amp;"'!O"&amp;$B278+59)</f>
        <v>0</v>
      </c>
      <c r="E278" s="180">
        <f t="array" aca="1" ref="E278" ca="1">INDIRECT("'"&amp;$A278&amp;"'!P"&amp;$B278+59)</f>
        <v>0</v>
      </c>
      <c r="F278" s="180">
        <f t="array" aca="1" ref="F278" ca="1">INDIRECT("'"&amp;$A278&amp;"'!Q"&amp;$B278+59)</f>
        <v>0</v>
      </c>
      <c r="G278" s="180">
        <f t="array" aca="1" ref="G278" ca="1">INDIRECT("'"&amp;$A278&amp;"'!R"&amp;$B278+59)</f>
        <v>0</v>
      </c>
      <c r="H278" s="180">
        <f t="array" aca="1" ref="H278" ca="1">INDIRECT("'"&amp;$A278&amp;"'!S"&amp;$B278+59)</f>
        <v>0</v>
      </c>
      <c r="I278" s="180">
        <f t="array" aca="1" ref="I278" ca="1">INDIRECT("'"&amp;$A278&amp;"'!t"&amp;$B278+59)</f>
        <v>0</v>
      </c>
    </row>
    <row r="279" spans="1:9" x14ac:dyDescent="0.3">
      <c r="A279" s="180">
        <f t="shared" si="5"/>
        <v>7</v>
      </c>
      <c r="B279" s="180">
        <f>COUNTIF(A$1:A279,A279)</f>
        <v>34</v>
      </c>
      <c r="C279" s="180">
        <f t="array" aca="1" ref="C279" ca="1">INDIRECT("'"&amp;A279&amp;"'!F"&amp;B279+59)</f>
        <v>0</v>
      </c>
      <c r="D279" s="180">
        <f t="array" aca="1" ref="D279" ca="1">INDIRECT("'"&amp;$A279&amp;"'!O"&amp;$B279+59)</f>
        <v>0</v>
      </c>
      <c r="E279" s="180">
        <f t="array" aca="1" ref="E279" ca="1">INDIRECT("'"&amp;$A279&amp;"'!P"&amp;$B279+59)</f>
        <v>0</v>
      </c>
      <c r="F279" s="180">
        <f t="array" aca="1" ref="F279" ca="1">INDIRECT("'"&amp;$A279&amp;"'!Q"&amp;$B279+59)</f>
        <v>0</v>
      </c>
      <c r="G279" s="180">
        <f t="array" aca="1" ref="G279" ca="1">INDIRECT("'"&amp;$A279&amp;"'!R"&amp;$B279+59)</f>
        <v>0</v>
      </c>
      <c r="H279" s="180">
        <f t="array" aca="1" ref="H279" ca="1">INDIRECT("'"&amp;$A279&amp;"'!S"&amp;$B279+59)</f>
        <v>0</v>
      </c>
      <c r="I279" s="180">
        <f t="array" aca="1" ref="I279" ca="1">INDIRECT("'"&amp;$A279&amp;"'!t"&amp;$B279+59)</f>
        <v>0</v>
      </c>
    </row>
    <row r="280" spans="1:9" x14ac:dyDescent="0.3">
      <c r="A280" s="180">
        <f t="shared" si="5"/>
        <v>7</v>
      </c>
      <c r="B280" s="180">
        <f>COUNTIF(A$1:A280,A280)</f>
        <v>35</v>
      </c>
      <c r="C280" s="180">
        <f t="array" aca="1" ref="C280" ca="1">INDIRECT("'"&amp;A280&amp;"'!F"&amp;B280+59)</f>
        <v>0</v>
      </c>
      <c r="D280" s="180">
        <f t="array" aca="1" ref="D280" ca="1">INDIRECT("'"&amp;$A280&amp;"'!O"&amp;$B280+59)</f>
        <v>0</v>
      </c>
      <c r="E280" s="180">
        <f t="array" aca="1" ref="E280" ca="1">INDIRECT("'"&amp;$A280&amp;"'!P"&amp;$B280+59)</f>
        <v>0</v>
      </c>
      <c r="F280" s="180">
        <f t="array" aca="1" ref="F280" ca="1">INDIRECT("'"&amp;$A280&amp;"'!Q"&amp;$B280+59)</f>
        <v>0</v>
      </c>
      <c r="G280" s="180">
        <f t="array" aca="1" ref="G280" ca="1">INDIRECT("'"&amp;$A280&amp;"'!R"&amp;$B280+59)</f>
        <v>0</v>
      </c>
      <c r="H280" s="180">
        <f t="array" aca="1" ref="H280" ca="1">INDIRECT("'"&amp;$A280&amp;"'!S"&amp;$B280+59)</f>
        <v>0</v>
      </c>
      <c r="I280" s="180">
        <f t="array" aca="1" ref="I280" ca="1">INDIRECT("'"&amp;$A280&amp;"'!t"&amp;$B280+59)</f>
        <v>0</v>
      </c>
    </row>
    <row r="281" spans="1:9" x14ac:dyDescent="0.3">
      <c r="A281" s="180">
        <f t="shared" si="5"/>
        <v>7</v>
      </c>
      <c r="B281" s="180">
        <f>COUNTIF(A$1:A281,A281)</f>
        <v>36</v>
      </c>
      <c r="C281" s="180">
        <f t="array" aca="1" ref="C281" ca="1">INDIRECT("'"&amp;A281&amp;"'!F"&amp;B281+59)</f>
        <v>0</v>
      </c>
      <c r="D281" s="180">
        <f t="array" aca="1" ref="D281" ca="1">INDIRECT("'"&amp;$A281&amp;"'!O"&amp;$B281+59)</f>
        <v>0</v>
      </c>
      <c r="E281" s="180">
        <f t="array" aca="1" ref="E281" ca="1">INDIRECT("'"&amp;$A281&amp;"'!P"&amp;$B281+59)</f>
        <v>0</v>
      </c>
      <c r="F281" s="180">
        <f t="array" aca="1" ref="F281" ca="1">INDIRECT("'"&amp;$A281&amp;"'!Q"&amp;$B281+59)</f>
        <v>0</v>
      </c>
      <c r="G281" s="180">
        <f t="array" aca="1" ref="G281" ca="1">INDIRECT("'"&amp;$A281&amp;"'!R"&amp;$B281+59)</f>
        <v>0</v>
      </c>
      <c r="H281" s="180">
        <f t="array" aca="1" ref="H281" ca="1">INDIRECT("'"&amp;$A281&amp;"'!S"&amp;$B281+59)</f>
        <v>0</v>
      </c>
      <c r="I281" s="180">
        <f t="array" aca="1" ref="I281" ca="1">INDIRECT("'"&amp;$A281&amp;"'!t"&amp;$B281+59)</f>
        <v>0</v>
      </c>
    </row>
    <row r="282" spans="1:9" x14ac:dyDescent="0.3">
      <c r="A282" s="180">
        <f t="shared" si="5"/>
        <v>7</v>
      </c>
      <c r="B282" s="180">
        <f>COUNTIF(A$1:A282,A282)</f>
        <v>37</v>
      </c>
      <c r="C282" s="180">
        <f t="array" aca="1" ref="C282" ca="1">INDIRECT("'"&amp;A282&amp;"'!F"&amp;B282+59)</f>
        <v>0</v>
      </c>
      <c r="D282" s="180">
        <f t="array" aca="1" ref="D282" ca="1">INDIRECT("'"&amp;$A282&amp;"'!O"&amp;$B282+59)</f>
        <v>0</v>
      </c>
      <c r="E282" s="180">
        <f t="array" aca="1" ref="E282" ca="1">INDIRECT("'"&amp;$A282&amp;"'!P"&amp;$B282+59)</f>
        <v>0</v>
      </c>
      <c r="F282" s="180">
        <f t="array" aca="1" ref="F282" ca="1">INDIRECT("'"&amp;$A282&amp;"'!Q"&amp;$B282+59)</f>
        <v>0</v>
      </c>
      <c r="G282" s="180">
        <f t="array" aca="1" ref="G282" ca="1">INDIRECT("'"&amp;$A282&amp;"'!R"&amp;$B282+59)</f>
        <v>0</v>
      </c>
      <c r="H282" s="180">
        <f t="array" aca="1" ref="H282" ca="1">INDIRECT("'"&amp;$A282&amp;"'!S"&amp;$B282+59)</f>
        <v>0</v>
      </c>
      <c r="I282" s="180">
        <f t="array" aca="1" ref="I282" ca="1">INDIRECT("'"&amp;$A282&amp;"'!t"&amp;$B282+59)</f>
        <v>0</v>
      </c>
    </row>
    <row r="283" spans="1:9" x14ac:dyDescent="0.3">
      <c r="A283" s="180">
        <f t="shared" si="5"/>
        <v>7</v>
      </c>
      <c r="B283" s="180">
        <f>COUNTIF(A$1:A283,A283)</f>
        <v>38</v>
      </c>
      <c r="C283" s="180">
        <f t="array" aca="1" ref="C283" ca="1">INDIRECT("'"&amp;A283&amp;"'!F"&amp;B283+59)</f>
        <v>0</v>
      </c>
      <c r="D283" s="180">
        <f t="array" aca="1" ref="D283" ca="1">INDIRECT("'"&amp;$A283&amp;"'!O"&amp;$B283+59)</f>
        <v>0</v>
      </c>
      <c r="E283" s="180">
        <f t="array" aca="1" ref="E283" ca="1">INDIRECT("'"&amp;$A283&amp;"'!P"&amp;$B283+59)</f>
        <v>0</v>
      </c>
      <c r="F283" s="180">
        <f t="array" aca="1" ref="F283" ca="1">INDIRECT("'"&amp;$A283&amp;"'!Q"&amp;$B283+59)</f>
        <v>0</v>
      </c>
      <c r="G283" s="180">
        <f t="array" aca="1" ref="G283" ca="1">INDIRECT("'"&amp;$A283&amp;"'!R"&amp;$B283+59)</f>
        <v>0</v>
      </c>
      <c r="H283" s="180">
        <f t="array" aca="1" ref="H283" ca="1">INDIRECT("'"&amp;$A283&amp;"'!S"&amp;$B283+59)</f>
        <v>0</v>
      </c>
      <c r="I283" s="180">
        <f t="array" aca="1" ref="I283" ca="1">INDIRECT("'"&amp;$A283&amp;"'!t"&amp;$B283+59)</f>
        <v>0</v>
      </c>
    </row>
    <row r="284" spans="1:9" x14ac:dyDescent="0.3">
      <c r="A284" s="180">
        <f t="shared" si="5"/>
        <v>7</v>
      </c>
      <c r="B284" s="180">
        <f>COUNTIF(A$1:A284,A284)</f>
        <v>39</v>
      </c>
      <c r="C284" s="180">
        <f t="array" aca="1" ref="C284" ca="1">INDIRECT("'"&amp;A284&amp;"'!F"&amp;B284+59)</f>
        <v>0</v>
      </c>
      <c r="D284" s="180">
        <f t="array" aca="1" ref="D284" ca="1">INDIRECT("'"&amp;$A284&amp;"'!O"&amp;$B284+59)</f>
        <v>0</v>
      </c>
      <c r="E284" s="180">
        <f t="array" aca="1" ref="E284" ca="1">INDIRECT("'"&amp;$A284&amp;"'!P"&amp;$B284+59)</f>
        <v>0</v>
      </c>
      <c r="F284" s="180">
        <f t="array" aca="1" ref="F284" ca="1">INDIRECT("'"&amp;$A284&amp;"'!Q"&amp;$B284+59)</f>
        <v>0</v>
      </c>
      <c r="G284" s="180">
        <f t="array" aca="1" ref="G284" ca="1">INDIRECT("'"&amp;$A284&amp;"'!R"&amp;$B284+59)</f>
        <v>0</v>
      </c>
      <c r="H284" s="180">
        <f t="array" aca="1" ref="H284" ca="1">INDIRECT("'"&amp;$A284&amp;"'!S"&amp;$B284+59)</f>
        <v>0</v>
      </c>
      <c r="I284" s="180">
        <f t="array" aca="1" ref="I284" ca="1">INDIRECT("'"&amp;$A284&amp;"'!t"&amp;$B284+59)</f>
        <v>0</v>
      </c>
    </row>
    <row r="285" spans="1:9" x14ac:dyDescent="0.3">
      <c r="A285" s="180">
        <f t="shared" si="5"/>
        <v>7</v>
      </c>
      <c r="B285" s="180">
        <f>COUNTIF(A$1:A285,A285)</f>
        <v>40</v>
      </c>
      <c r="C285" s="180">
        <f t="array" aca="1" ref="C285" ca="1">INDIRECT("'"&amp;A285&amp;"'!F"&amp;B285+59)</f>
        <v>0</v>
      </c>
      <c r="D285" s="180">
        <f t="array" aca="1" ref="D285" ca="1">INDIRECT("'"&amp;$A285&amp;"'!O"&amp;$B285+59)</f>
        <v>0</v>
      </c>
      <c r="E285" s="180">
        <f t="array" aca="1" ref="E285" ca="1">INDIRECT("'"&amp;$A285&amp;"'!P"&amp;$B285+59)</f>
        <v>0</v>
      </c>
      <c r="F285" s="180">
        <f t="array" aca="1" ref="F285" ca="1">INDIRECT("'"&amp;$A285&amp;"'!Q"&amp;$B285+59)</f>
        <v>0</v>
      </c>
      <c r="G285" s="180">
        <f t="array" aca="1" ref="G285" ca="1">INDIRECT("'"&amp;$A285&amp;"'!R"&amp;$B285+59)</f>
        <v>0</v>
      </c>
      <c r="H285" s="180">
        <f t="array" aca="1" ref="H285" ca="1">INDIRECT("'"&amp;$A285&amp;"'!S"&amp;$B285+59)</f>
        <v>0</v>
      </c>
      <c r="I285" s="180">
        <f t="array" aca="1" ref="I285" ca="1">INDIRECT("'"&amp;$A285&amp;"'!t"&amp;$B285+59)</f>
        <v>0</v>
      </c>
    </row>
    <row r="286" spans="1:9" x14ac:dyDescent="0.3">
      <c r="A286" s="180">
        <f t="shared" si="5"/>
        <v>7</v>
      </c>
      <c r="B286" s="180">
        <f>COUNTIF(A$1:A286,A286)</f>
        <v>41</v>
      </c>
      <c r="C286" s="180">
        <f t="array" aca="1" ref="C286" ca="1">INDIRECT("'"&amp;A286&amp;"'!F"&amp;B286+59)</f>
        <v>0</v>
      </c>
      <c r="D286" s="180">
        <f t="array" aca="1" ref="D286" ca="1">INDIRECT("'"&amp;$A286&amp;"'!O"&amp;$B286+59)</f>
        <v>0</v>
      </c>
      <c r="E286" s="180">
        <f t="array" aca="1" ref="E286" ca="1">INDIRECT("'"&amp;$A286&amp;"'!P"&amp;$B286+59)</f>
        <v>0</v>
      </c>
      <c r="F286" s="180">
        <f t="array" aca="1" ref="F286" ca="1">INDIRECT("'"&amp;$A286&amp;"'!Q"&amp;$B286+59)</f>
        <v>0</v>
      </c>
      <c r="G286" s="180">
        <f t="array" aca="1" ref="G286" ca="1">INDIRECT("'"&amp;$A286&amp;"'!R"&amp;$B286+59)</f>
        <v>0</v>
      </c>
      <c r="H286" s="180">
        <f t="array" aca="1" ref="H286" ca="1">INDIRECT("'"&amp;$A286&amp;"'!S"&amp;$B286+59)</f>
        <v>0</v>
      </c>
      <c r="I286" s="180">
        <f t="array" aca="1" ref="I286" ca="1">INDIRECT("'"&amp;$A286&amp;"'!t"&amp;$B286+59)</f>
        <v>0</v>
      </c>
    </row>
    <row r="287" spans="1:9" x14ac:dyDescent="0.3">
      <c r="A287" s="180">
        <f t="shared" si="5"/>
        <v>8</v>
      </c>
      <c r="B287" s="180">
        <f>COUNTIF(A$1:A287,A287)</f>
        <v>1</v>
      </c>
      <c r="C287" s="180">
        <f t="array" aca="1" ref="C287" ca="1">INDIRECT("'"&amp;A287&amp;"'!F"&amp;B287+59)</f>
        <v>0</v>
      </c>
      <c r="D287" s="180">
        <f t="array" aca="1" ref="D287" ca="1">INDIRECT("'"&amp;$A287&amp;"'!O"&amp;$B287+59)</f>
        <v>0</v>
      </c>
      <c r="E287" s="180">
        <f t="array" aca="1" ref="E287" ca="1">INDIRECT("'"&amp;$A287&amp;"'!P"&amp;$B287+59)</f>
        <v>0</v>
      </c>
      <c r="F287" s="180">
        <f t="array" aca="1" ref="F287" ca="1">INDIRECT("'"&amp;$A287&amp;"'!Q"&amp;$B287+59)</f>
        <v>0</v>
      </c>
      <c r="G287" s="180">
        <f t="array" aca="1" ref="G287" ca="1">INDIRECT("'"&amp;$A287&amp;"'!R"&amp;$B287+59)</f>
        <v>0</v>
      </c>
      <c r="H287" s="180">
        <f t="array" aca="1" ref="H287" ca="1">INDIRECT("'"&amp;$A287&amp;"'!S"&amp;$B287+59)</f>
        <v>0</v>
      </c>
      <c r="I287" s="180">
        <f t="array" aca="1" ref="I287" ca="1">INDIRECT("'"&amp;$A287&amp;"'!t"&amp;$B287+59)</f>
        <v>0</v>
      </c>
    </row>
    <row r="288" spans="1:9" x14ac:dyDescent="0.3">
      <c r="A288" s="180">
        <f t="shared" si="5"/>
        <v>8</v>
      </c>
      <c r="B288" s="180">
        <f>COUNTIF(A$1:A288,A288)</f>
        <v>2</v>
      </c>
      <c r="C288" s="180">
        <f t="array" aca="1" ref="C288" ca="1">INDIRECT("'"&amp;A288&amp;"'!F"&amp;B288+59)</f>
        <v>0</v>
      </c>
      <c r="D288" s="180">
        <f t="array" aca="1" ref="D288" ca="1">INDIRECT("'"&amp;$A288&amp;"'!O"&amp;$B288+59)</f>
        <v>0</v>
      </c>
      <c r="E288" s="180">
        <f t="array" aca="1" ref="E288" ca="1">INDIRECT("'"&amp;$A288&amp;"'!P"&amp;$B288+59)</f>
        <v>0</v>
      </c>
      <c r="F288" s="180">
        <f t="array" aca="1" ref="F288" ca="1">INDIRECT("'"&amp;$A288&amp;"'!Q"&amp;$B288+59)</f>
        <v>0</v>
      </c>
      <c r="G288" s="180">
        <f t="array" aca="1" ref="G288" ca="1">INDIRECT("'"&amp;$A288&amp;"'!R"&amp;$B288+59)</f>
        <v>0</v>
      </c>
      <c r="H288" s="180">
        <f t="array" aca="1" ref="H288" ca="1">INDIRECT("'"&amp;$A288&amp;"'!S"&amp;$B288+59)</f>
        <v>0</v>
      </c>
      <c r="I288" s="180">
        <f t="array" aca="1" ref="I288" ca="1">INDIRECT("'"&amp;$A288&amp;"'!t"&amp;$B288+59)</f>
        <v>0</v>
      </c>
    </row>
    <row r="289" spans="1:9" x14ac:dyDescent="0.3">
      <c r="A289" s="180">
        <f t="shared" si="5"/>
        <v>8</v>
      </c>
      <c r="B289" s="180">
        <f>COUNTIF(A$1:A289,A289)</f>
        <v>3</v>
      </c>
      <c r="C289" s="180">
        <f t="array" aca="1" ref="C289" ca="1">INDIRECT("'"&amp;A289&amp;"'!F"&amp;B289+59)</f>
        <v>0</v>
      </c>
      <c r="D289" s="180">
        <f t="array" aca="1" ref="D289" ca="1">INDIRECT("'"&amp;$A289&amp;"'!O"&amp;$B289+59)</f>
        <v>0</v>
      </c>
      <c r="E289" s="180">
        <f t="array" aca="1" ref="E289" ca="1">INDIRECT("'"&amp;$A289&amp;"'!P"&amp;$B289+59)</f>
        <v>0</v>
      </c>
      <c r="F289" s="180">
        <f t="array" aca="1" ref="F289" ca="1">INDIRECT("'"&amp;$A289&amp;"'!Q"&amp;$B289+59)</f>
        <v>0</v>
      </c>
      <c r="G289" s="180">
        <f t="array" aca="1" ref="G289" ca="1">INDIRECT("'"&amp;$A289&amp;"'!R"&amp;$B289+59)</f>
        <v>0</v>
      </c>
      <c r="H289" s="180">
        <f t="array" aca="1" ref="H289" ca="1">INDIRECT("'"&amp;$A289&amp;"'!S"&amp;$B289+59)</f>
        <v>0</v>
      </c>
      <c r="I289" s="180">
        <f t="array" aca="1" ref="I289" ca="1">INDIRECT("'"&amp;$A289&amp;"'!t"&amp;$B289+59)</f>
        <v>0</v>
      </c>
    </row>
    <row r="290" spans="1:9" x14ac:dyDescent="0.3">
      <c r="A290" s="180">
        <f t="shared" si="5"/>
        <v>8</v>
      </c>
      <c r="B290" s="180">
        <f>COUNTIF(A$1:A290,A290)</f>
        <v>4</v>
      </c>
      <c r="C290" s="180">
        <f t="array" aca="1" ref="C290" ca="1">INDIRECT("'"&amp;A290&amp;"'!F"&amp;B290+59)</f>
        <v>0</v>
      </c>
      <c r="D290" s="180">
        <f t="array" aca="1" ref="D290" ca="1">INDIRECT("'"&amp;$A290&amp;"'!O"&amp;$B290+59)</f>
        <v>0</v>
      </c>
      <c r="E290" s="180">
        <f t="array" aca="1" ref="E290" ca="1">INDIRECT("'"&amp;$A290&amp;"'!P"&amp;$B290+59)</f>
        <v>0</v>
      </c>
      <c r="F290" s="180">
        <f t="array" aca="1" ref="F290" ca="1">INDIRECT("'"&amp;$A290&amp;"'!Q"&amp;$B290+59)</f>
        <v>0</v>
      </c>
      <c r="G290" s="180">
        <f t="array" aca="1" ref="G290" ca="1">INDIRECT("'"&amp;$A290&amp;"'!R"&amp;$B290+59)</f>
        <v>0</v>
      </c>
      <c r="H290" s="180">
        <f t="array" aca="1" ref="H290" ca="1">INDIRECT("'"&amp;$A290&amp;"'!S"&amp;$B290+59)</f>
        <v>0</v>
      </c>
      <c r="I290" s="180">
        <f t="array" aca="1" ref="I290" ca="1">INDIRECT("'"&amp;$A290&amp;"'!t"&amp;$B290+59)</f>
        <v>0</v>
      </c>
    </row>
    <row r="291" spans="1:9" x14ac:dyDescent="0.3">
      <c r="A291" s="180">
        <f t="shared" si="5"/>
        <v>8</v>
      </c>
      <c r="B291" s="180">
        <f>COUNTIF(A$1:A291,A291)</f>
        <v>5</v>
      </c>
      <c r="C291" s="180">
        <f t="array" aca="1" ref="C291" ca="1">INDIRECT("'"&amp;A291&amp;"'!F"&amp;B291+59)</f>
        <v>0</v>
      </c>
      <c r="D291" s="180">
        <f t="array" aca="1" ref="D291" ca="1">INDIRECT("'"&amp;$A291&amp;"'!O"&amp;$B291+59)</f>
        <v>0</v>
      </c>
      <c r="E291" s="180">
        <f t="array" aca="1" ref="E291" ca="1">INDIRECT("'"&amp;$A291&amp;"'!P"&amp;$B291+59)</f>
        <v>0</v>
      </c>
      <c r="F291" s="180">
        <f t="array" aca="1" ref="F291" ca="1">INDIRECT("'"&amp;$A291&amp;"'!Q"&amp;$B291+59)</f>
        <v>0</v>
      </c>
      <c r="G291" s="180">
        <f t="array" aca="1" ref="G291" ca="1">INDIRECT("'"&amp;$A291&amp;"'!R"&amp;$B291+59)</f>
        <v>0</v>
      </c>
      <c r="H291" s="180">
        <f t="array" aca="1" ref="H291" ca="1">INDIRECT("'"&amp;$A291&amp;"'!S"&amp;$B291+59)</f>
        <v>0</v>
      </c>
      <c r="I291" s="180">
        <f t="array" aca="1" ref="I291" ca="1">INDIRECT("'"&amp;$A291&amp;"'!t"&amp;$B291+59)</f>
        <v>0</v>
      </c>
    </row>
    <row r="292" spans="1:9" x14ac:dyDescent="0.3">
      <c r="A292" s="180">
        <f t="shared" si="5"/>
        <v>8</v>
      </c>
      <c r="B292" s="180">
        <f>COUNTIF(A$1:A292,A292)</f>
        <v>6</v>
      </c>
      <c r="C292" s="180">
        <f t="array" aca="1" ref="C292" ca="1">INDIRECT("'"&amp;A292&amp;"'!F"&amp;B292+59)</f>
        <v>0</v>
      </c>
      <c r="D292" s="180">
        <f t="array" aca="1" ref="D292" ca="1">INDIRECT("'"&amp;$A292&amp;"'!O"&amp;$B292+59)</f>
        <v>0</v>
      </c>
      <c r="E292" s="180">
        <f t="array" aca="1" ref="E292" ca="1">INDIRECT("'"&amp;$A292&amp;"'!P"&amp;$B292+59)</f>
        <v>0</v>
      </c>
      <c r="F292" s="180">
        <f t="array" aca="1" ref="F292" ca="1">INDIRECT("'"&amp;$A292&amp;"'!Q"&amp;$B292+59)</f>
        <v>0</v>
      </c>
      <c r="G292" s="180">
        <f t="array" aca="1" ref="G292" ca="1">INDIRECT("'"&amp;$A292&amp;"'!R"&amp;$B292+59)</f>
        <v>0</v>
      </c>
      <c r="H292" s="180">
        <f t="array" aca="1" ref="H292" ca="1">INDIRECT("'"&amp;$A292&amp;"'!S"&amp;$B292+59)</f>
        <v>0</v>
      </c>
      <c r="I292" s="180">
        <f t="array" aca="1" ref="I292" ca="1">INDIRECT("'"&amp;$A292&amp;"'!t"&amp;$B292+59)</f>
        <v>0</v>
      </c>
    </row>
    <row r="293" spans="1:9" x14ac:dyDescent="0.3">
      <c r="A293" s="180">
        <f t="shared" si="5"/>
        <v>8</v>
      </c>
      <c r="B293" s="180">
        <f>COUNTIF(A$1:A293,A293)</f>
        <v>7</v>
      </c>
      <c r="C293" s="180">
        <f t="array" aca="1" ref="C293" ca="1">INDIRECT("'"&amp;A293&amp;"'!F"&amp;B293+59)</f>
        <v>0</v>
      </c>
      <c r="D293" s="180">
        <f t="array" aca="1" ref="D293" ca="1">INDIRECT("'"&amp;$A293&amp;"'!O"&amp;$B293+59)</f>
        <v>0</v>
      </c>
      <c r="E293" s="180">
        <f t="array" aca="1" ref="E293" ca="1">INDIRECT("'"&amp;$A293&amp;"'!P"&amp;$B293+59)</f>
        <v>0</v>
      </c>
      <c r="F293" s="180">
        <f t="array" aca="1" ref="F293" ca="1">INDIRECT("'"&amp;$A293&amp;"'!Q"&amp;$B293+59)</f>
        <v>0</v>
      </c>
      <c r="G293" s="180">
        <f t="array" aca="1" ref="G293" ca="1">INDIRECT("'"&amp;$A293&amp;"'!R"&amp;$B293+59)</f>
        <v>0</v>
      </c>
      <c r="H293" s="180">
        <f t="array" aca="1" ref="H293" ca="1">INDIRECT("'"&amp;$A293&amp;"'!S"&amp;$B293+59)</f>
        <v>0</v>
      </c>
      <c r="I293" s="180">
        <f t="array" aca="1" ref="I293" ca="1">INDIRECT("'"&amp;$A293&amp;"'!t"&amp;$B293+59)</f>
        <v>0</v>
      </c>
    </row>
    <row r="294" spans="1:9" x14ac:dyDescent="0.3">
      <c r="A294" s="180">
        <f t="shared" si="5"/>
        <v>8</v>
      </c>
      <c r="B294" s="180">
        <f>COUNTIF(A$1:A294,A294)</f>
        <v>8</v>
      </c>
      <c r="C294" s="180">
        <f t="array" aca="1" ref="C294" ca="1">INDIRECT("'"&amp;A294&amp;"'!F"&amp;B294+59)</f>
        <v>0</v>
      </c>
      <c r="D294" s="180">
        <f t="array" aca="1" ref="D294" ca="1">INDIRECT("'"&amp;$A294&amp;"'!O"&amp;$B294+59)</f>
        <v>0</v>
      </c>
      <c r="E294" s="180">
        <f t="array" aca="1" ref="E294" ca="1">INDIRECT("'"&amp;$A294&amp;"'!P"&amp;$B294+59)</f>
        <v>0</v>
      </c>
      <c r="F294" s="180">
        <f t="array" aca="1" ref="F294" ca="1">INDIRECT("'"&amp;$A294&amp;"'!Q"&amp;$B294+59)</f>
        <v>0</v>
      </c>
      <c r="G294" s="180">
        <f t="array" aca="1" ref="G294" ca="1">INDIRECT("'"&amp;$A294&amp;"'!R"&amp;$B294+59)</f>
        <v>0</v>
      </c>
      <c r="H294" s="180">
        <f t="array" aca="1" ref="H294" ca="1">INDIRECT("'"&amp;$A294&amp;"'!S"&amp;$B294+59)</f>
        <v>0</v>
      </c>
      <c r="I294" s="180">
        <f t="array" aca="1" ref="I294" ca="1">INDIRECT("'"&amp;$A294&amp;"'!t"&amp;$B294+59)</f>
        <v>0</v>
      </c>
    </row>
    <row r="295" spans="1:9" x14ac:dyDescent="0.3">
      <c r="A295" s="180">
        <f t="shared" si="5"/>
        <v>8</v>
      </c>
      <c r="B295" s="180">
        <f>COUNTIF(A$1:A295,A295)</f>
        <v>9</v>
      </c>
      <c r="C295" s="180">
        <f t="array" aca="1" ref="C295" ca="1">INDIRECT("'"&amp;A295&amp;"'!F"&amp;B295+59)</f>
        <v>0</v>
      </c>
      <c r="D295" s="180">
        <f t="array" aca="1" ref="D295" ca="1">INDIRECT("'"&amp;$A295&amp;"'!O"&amp;$B295+59)</f>
        <v>0</v>
      </c>
      <c r="E295" s="180">
        <f t="array" aca="1" ref="E295" ca="1">INDIRECT("'"&amp;$A295&amp;"'!P"&amp;$B295+59)</f>
        <v>0</v>
      </c>
      <c r="F295" s="180">
        <f t="array" aca="1" ref="F295" ca="1">INDIRECT("'"&amp;$A295&amp;"'!Q"&amp;$B295+59)</f>
        <v>0</v>
      </c>
      <c r="G295" s="180">
        <f t="array" aca="1" ref="G295" ca="1">INDIRECT("'"&amp;$A295&amp;"'!R"&amp;$B295+59)</f>
        <v>0</v>
      </c>
      <c r="H295" s="180">
        <f t="array" aca="1" ref="H295" ca="1">INDIRECT("'"&amp;$A295&amp;"'!S"&amp;$B295+59)</f>
        <v>0</v>
      </c>
      <c r="I295" s="180">
        <f t="array" aca="1" ref="I295" ca="1">INDIRECT("'"&amp;$A295&amp;"'!t"&amp;$B295+59)</f>
        <v>0</v>
      </c>
    </row>
    <row r="296" spans="1:9" x14ac:dyDescent="0.3">
      <c r="A296" s="180">
        <f t="shared" si="5"/>
        <v>8</v>
      </c>
      <c r="B296" s="180">
        <f>COUNTIF(A$1:A296,A296)</f>
        <v>10</v>
      </c>
      <c r="C296" s="180">
        <f t="array" aca="1" ref="C296" ca="1">INDIRECT("'"&amp;A296&amp;"'!F"&amp;B296+59)</f>
        <v>0</v>
      </c>
      <c r="D296" s="180">
        <f t="array" aca="1" ref="D296" ca="1">INDIRECT("'"&amp;$A296&amp;"'!O"&amp;$B296+59)</f>
        <v>0</v>
      </c>
      <c r="E296" s="180">
        <f t="array" aca="1" ref="E296" ca="1">INDIRECT("'"&amp;$A296&amp;"'!P"&amp;$B296+59)</f>
        <v>0</v>
      </c>
      <c r="F296" s="180">
        <f t="array" aca="1" ref="F296" ca="1">INDIRECT("'"&amp;$A296&amp;"'!Q"&amp;$B296+59)</f>
        <v>0</v>
      </c>
      <c r="G296" s="180">
        <f t="array" aca="1" ref="G296" ca="1">INDIRECT("'"&amp;$A296&amp;"'!R"&amp;$B296+59)</f>
        <v>0</v>
      </c>
      <c r="H296" s="180">
        <f t="array" aca="1" ref="H296" ca="1">INDIRECT("'"&amp;$A296&amp;"'!S"&amp;$B296+59)</f>
        <v>0</v>
      </c>
      <c r="I296" s="180">
        <f t="array" aca="1" ref="I296" ca="1">INDIRECT("'"&amp;$A296&amp;"'!t"&amp;$B296+59)</f>
        <v>0</v>
      </c>
    </row>
    <row r="297" spans="1:9" x14ac:dyDescent="0.3">
      <c r="A297" s="180">
        <f t="shared" si="5"/>
        <v>8</v>
      </c>
      <c r="B297" s="180">
        <f>COUNTIF(A$1:A297,A297)</f>
        <v>11</v>
      </c>
      <c r="C297" s="180">
        <f t="array" aca="1" ref="C297" ca="1">INDIRECT("'"&amp;A297&amp;"'!F"&amp;B297+59)</f>
        <v>0</v>
      </c>
      <c r="D297" s="180">
        <f t="array" aca="1" ref="D297" ca="1">INDIRECT("'"&amp;$A297&amp;"'!O"&amp;$B297+59)</f>
        <v>0</v>
      </c>
      <c r="E297" s="180">
        <f t="array" aca="1" ref="E297" ca="1">INDIRECT("'"&amp;$A297&amp;"'!P"&amp;$B297+59)</f>
        <v>0</v>
      </c>
      <c r="F297" s="180">
        <f t="array" aca="1" ref="F297" ca="1">INDIRECT("'"&amp;$A297&amp;"'!Q"&amp;$B297+59)</f>
        <v>0</v>
      </c>
      <c r="G297" s="180">
        <f t="array" aca="1" ref="G297" ca="1">INDIRECT("'"&amp;$A297&amp;"'!R"&amp;$B297+59)</f>
        <v>0</v>
      </c>
      <c r="H297" s="180">
        <f t="array" aca="1" ref="H297" ca="1">INDIRECT("'"&amp;$A297&amp;"'!S"&amp;$B297+59)</f>
        <v>0</v>
      </c>
      <c r="I297" s="180">
        <f t="array" aca="1" ref="I297" ca="1">INDIRECT("'"&amp;$A297&amp;"'!t"&amp;$B297+59)</f>
        <v>0</v>
      </c>
    </row>
    <row r="298" spans="1:9" x14ac:dyDescent="0.3">
      <c r="A298" s="180">
        <f t="shared" si="5"/>
        <v>8</v>
      </c>
      <c r="B298" s="180">
        <f>COUNTIF(A$1:A298,A298)</f>
        <v>12</v>
      </c>
      <c r="C298" s="180">
        <f t="array" aca="1" ref="C298" ca="1">INDIRECT("'"&amp;A298&amp;"'!F"&amp;B298+59)</f>
        <v>0</v>
      </c>
      <c r="D298" s="180">
        <f t="array" aca="1" ref="D298" ca="1">INDIRECT("'"&amp;$A298&amp;"'!O"&amp;$B298+59)</f>
        <v>0</v>
      </c>
      <c r="E298" s="180">
        <f t="array" aca="1" ref="E298" ca="1">INDIRECT("'"&amp;$A298&amp;"'!P"&amp;$B298+59)</f>
        <v>0</v>
      </c>
      <c r="F298" s="180">
        <f t="array" aca="1" ref="F298" ca="1">INDIRECT("'"&amp;$A298&amp;"'!Q"&amp;$B298+59)</f>
        <v>0</v>
      </c>
      <c r="G298" s="180">
        <f t="array" aca="1" ref="G298" ca="1">INDIRECT("'"&amp;$A298&amp;"'!R"&amp;$B298+59)</f>
        <v>0</v>
      </c>
      <c r="H298" s="180">
        <f t="array" aca="1" ref="H298" ca="1">INDIRECT("'"&amp;$A298&amp;"'!S"&amp;$B298+59)</f>
        <v>0</v>
      </c>
      <c r="I298" s="180">
        <f t="array" aca="1" ref="I298" ca="1">INDIRECT("'"&amp;$A298&amp;"'!t"&amp;$B298+59)</f>
        <v>0</v>
      </c>
    </row>
    <row r="299" spans="1:9" x14ac:dyDescent="0.3">
      <c r="A299" s="180">
        <f t="shared" si="5"/>
        <v>8</v>
      </c>
      <c r="B299" s="180">
        <f>COUNTIF(A$1:A299,A299)</f>
        <v>13</v>
      </c>
      <c r="C299" s="180">
        <f t="array" aca="1" ref="C299" ca="1">INDIRECT("'"&amp;A299&amp;"'!F"&amp;B299+59)</f>
        <v>0</v>
      </c>
      <c r="D299" s="180">
        <f t="array" aca="1" ref="D299" ca="1">INDIRECT("'"&amp;$A299&amp;"'!O"&amp;$B299+59)</f>
        <v>0</v>
      </c>
      <c r="E299" s="180">
        <f t="array" aca="1" ref="E299" ca="1">INDIRECT("'"&amp;$A299&amp;"'!P"&amp;$B299+59)</f>
        <v>0</v>
      </c>
      <c r="F299" s="180">
        <f t="array" aca="1" ref="F299" ca="1">INDIRECT("'"&amp;$A299&amp;"'!Q"&amp;$B299+59)</f>
        <v>0</v>
      </c>
      <c r="G299" s="180">
        <f t="array" aca="1" ref="G299" ca="1">INDIRECT("'"&amp;$A299&amp;"'!R"&amp;$B299+59)</f>
        <v>0</v>
      </c>
      <c r="H299" s="180">
        <f t="array" aca="1" ref="H299" ca="1">INDIRECT("'"&amp;$A299&amp;"'!S"&amp;$B299+59)</f>
        <v>0</v>
      </c>
      <c r="I299" s="180">
        <f t="array" aca="1" ref="I299" ca="1">INDIRECT("'"&amp;$A299&amp;"'!t"&amp;$B299+59)</f>
        <v>0</v>
      </c>
    </row>
    <row r="300" spans="1:9" x14ac:dyDescent="0.3">
      <c r="A300" s="180">
        <f t="shared" si="5"/>
        <v>8</v>
      </c>
      <c r="B300" s="180">
        <f>COUNTIF(A$1:A300,A300)</f>
        <v>14</v>
      </c>
      <c r="C300" s="180">
        <f t="array" aca="1" ref="C300" ca="1">INDIRECT("'"&amp;A300&amp;"'!F"&amp;B300+59)</f>
        <v>0</v>
      </c>
      <c r="D300" s="180">
        <f t="array" aca="1" ref="D300" ca="1">INDIRECT("'"&amp;$A300&amp;"'!O"&amp;$B300+59)</f>
        <v>0</v>
      </c>
      <c r="E300" s="180">
        <f t="array" aca="1" ref="E300" ca="1">INDIRECT("'"&amp;$A300&amp;"'!P"&amp;$B300+59)</f>
        <v>0</v>
      </c>
      <c r="F300" s="180">
        <f t="array" aca="1" ref="F300" ca="1">INDIRECT("'"&amp;$A300&amp;"'!Q"&amp;$B300+59)</f>
        <v>0</v>
      </c>
      <c r="G300" s="180">
        <f t="array" aca="1" ref="G300" ca="1">INDIRECT("'"&amp;$A300&amp;"'!R"&amp;$B300+59)</f>
        <v>0</v>
      </c>
      <c r="H300" s="180">
        <f t="array" aca="1" ref="H300" ca="1">INDIRECT("'"&amp;$A300&amp;"'!S"&amp;$B300+59)</f>
        <v>0</v>
      </c>
      <c r="I300" s="180">
        <f t="array" aca="1" ref="I300" ca="1">INDIRECT("'"&amp;$A300&amp;"'!t"&amp;$B300+59)</f>
        <v>0</v>
      </c>
    </row>
    <row r="301" spans="1:9" x14ac:dyDescent="0.3">
      <c r="A301" s="180">
        <f t="shared" si="5"/>
        <v>8</v>
      </c>
      <c r="B301" s="180">
        <f>COUNTIF(A$1:A301,A301)</f>
        <v>15</v>
      </c>
      <c r="C301" s="180">
        <f t="array" aca="1" ref="C301" ca="1">INDIRECT("'"&amp;A301&amp;"'!F"&amp;B301+59)</f>
        <v>0</v>
      </c>
      <c r="D301" s="180">
        <f t="array" aca="1" ref="D301" ca="1">INDIRECT("'"&amp;$A301&amp;"'!O"&amp;$B301+59)</f>
        <v>0</v>
      </c>
      <c r="E301" s="180">
        <f t="array" aca="1" ref="E301" ca="1">INDIRECT("'"&amp;$A301&amp;"'!P"&amp;$B301+59)</f>
        <v>0</v>
      </c>
      <c r="F301" s="180">
        <f t="array" aca="1" ref="F301" ca="1">INDIRECT("'"&amp;$A301&amp;"'!Q"&amp;$B301+59)</f>
        <v>0</v>
      </c>
      <c r="G301" s="180">
        <f t="array" aca="1" ref="G301" ca="1">INDIRECT("'"&amp;$A301&amp;"'!R"&amp;$B301+59)</f>
        <v>0</v>
      </c>
      <c r="H301" s="180">
        <f t="array" aca="1" ref="H301" ca="1">INDIRECT("'"&amp;$A301&amp;"'!S"&amp;$B301+59)</f>
        <v>0</v>
      </c>
      <c r="I301" s="180">
        <f t="array" aca="1" ref="I301" ca="1">INDIRECT("'"&amp;$A301&amp;"'!t"&amp;$B301+59)</f>
        <v>0</v>
      </c>
    </row>
    <row r="302" spans="1:9" x14ac:dyDescent="0.3">
      <c r="A302" s="180">
        <f t="shared" si="5"/>
        <v>8</v>
      </c>
      <c r="B302" s="180">
        <f>COUNTIF(A$1:A302,A302)</f>
        <v>16</v>
      </c>
      <c r="C302" s="180">
        <f t="array" aca="1" ref="C302" ca="1">INDIRECT("'"&amp;A302&amp;"'!F"&amp;B302+59)</f>
        <v>0</v>
      </c>
      <c r="D302" s="180">
        <f t="array" aca="1" ref="D302" ca="1">INDIRECT("'"&amp;$A302&amp;"'!O"&amp;$B302+59)</f>
        <v>0</v>
      </c>
      <c r="E302" s="180">
        <f t="array" aca="1" ref="E302" ca="1">INDIRECT("'"&amp;$A302&amp;"'!P"&amp;$B302+59)</f>
        <v>0</v>
      </c>
      <c r="F302" s="180">
        <f t="array" aca="1" ref="F302" ca="1">INDIRECT("'"&amp;$A302&amp;"'!Q"&amp;$B302+59)</f>
        <v>0</v>
      </c>
      <c r="G302" s="180">
        <f t="array" aca="1" ref="G302" ca="1">INDIRECT("'"&amp;$A302&amp;"'!R"&amp;$B302+59)</f>
        <v>0</v>
      </c>
      <c r="H302" s="180">
        <f t="array" aca="1" ref="H302" ca="1">INDIRECT("'"&amp;$A302&amp;"'!S"&amp;$B302+59)</f>
        <v>0</v>
      </c>
      <c r="I302" s="180">
        <f t="array" aca="1" ref="I302" ca="1">INDIRECT("'"&amp;$A302&amp;"'!t"&amp;$B302+59)</f>
        <v>0</v>
      </c>
    </row>
    <row r="303" spans="1:9" x14ac:dyDescent="0.3">
      <c r="A303" s="180">
        <f t="shared" si="5"/>
        <v>8</v>
      </c>
      <c r="B303" s="180">
        <f>COUNTIF(A$1:A303,A303)</f>
        <v>17</v>
      </c>
      <c r="C303" s="180">
        <f t="array" aca="1" ref="C303" ca="1">INDIRECT("'"&amp;A303&amp;"'!F"&amp;B303+59)</f>
        <v>0</v>
      </c>
      <c r="D303" s="180">
        <f t="array" aca="1" ref="D303" ca="1">INDIRECT("'"&amp;$A303&amp;"'!O"&amp;$B303+59)</f>
        <v>0</v>
      </c>
      <c r="E303" s="180">
        <f t="array" aca="1" ref="E303" ca="1">INDIRECT("'"&amp;$A303&amp;"'!P"&amp;$B303+59)</f>
        <v>0</v>
      </c>
      <c r="F303" s="180">
        <f t="array" aca="1" ref="F303" ca="1">INDIRECT("'"&amp;$A303&amp;"'!Q"&amp;$B303+59)</f>
        <v>0</v>
      </c>
      <c r="G303" s="180">
        <f t="array" aca="1" ref="G303" ca="1">INDIRECT("'"&amp;$A303&amp;"'!R"&amp;$B303+59)</f>
        <v>0</v>
      </c>
      <c r="H303" s="180">
        <f t="array" aca="1" ref="H303" ca="1">INDIRECT("'"&amp;$A303&amp;"'!S"&amp;$B303+59)</f>
        <v>0</v>
      </c>
      <c r="I303" s="180">
        <f t="array" aca="1" ref="I303" ca="1">INDIRECT("'"&amp;$A303&amp;"'!t"&amp;$B303+59)</f>
        <v>0</v>
      </c>
    </row>
    <row r="304" spans="1:9" x14ac:dyDescent="0.3">
      <c r="A304" s="180">
        <f t="shared" si="5"/>
        <v>8</v>
      </c>
      <c r="B304" s="180">
        <f>COUNTIF(A$1:A304,A304)</f>
        <v>18</v>
      </c>
      <c r="C304" s="180">
        <f t="array" aca="1" ref="C304" ca="1">INDIRECT("'"&amp;A304&amp;"'!F"&amp;B304+59)</f>
        <v>0</v>
      </c>
      <c r="D304" s="180">
        <f t="array" aca="1" ref="D304" ca="1">INDIRECT("'"&amp;$A304&amp;"'!O"&amp;$B304+59)</f>
        <v>0</v>
      </c>
      <c r="E304" s="180">
        <f t="array" aca="1" ref="E304" ca="1">INDIRECT("'"&amp;$A304&amp;"'!P"&amp;$B304+59)</f>
        <v>0</v>
      </c>
      <c r="F304" s="180">
        <f t="array" aca="1" ref="F304" ca="1">INDIRECT("'"&amp;$A304&amp;"'!Q"&amp;$B304+59)</f>
        <v>0</v>
      </c>
      <c r="G304" s="180">
        <f t="array" aca="1" ref="G304" ca="1">INDIRECT("'"&amp;$A304&amp;"'!R"&amp;$B304+59)</f>
        <v>0</v>
      </c>
      <c r="H304" s="180">
        <f t="array" aca="1" ref="H304" ca="1">INDIRECT("'"&amp;$A304&amp;"'!S"&amp;$B304+59)</f>
        <v>0</v>
      </c>
      <c r="I304" s="180">
        <f t="array" aca="1" ref="I304" ca="1">INDIRECT("'"&amp;$A304&amp;"'!t"&amp;$B304+59)</f>
        <v>0</v>
      </c>
    </row>
    <row r="305" spans="1:9" x14ac:dyDescent="0.3">
      <c r="A305" s="180">
        <f t="shared" si="5"/>
        <v>8</v>
      </c>
      <c r="B305" s="180">
        <f>COUNTIF(A$1:A305,A305)</f>
        <v>19</v>
      </c>
      <c r="C305" s="180">
        <f t="array" aca="1" ref="C305" ca="1">INDIRECT("'"&amp;A305&amp;"'!F"&amp;B305+59)</f>
        <v>0</v>
      </c>
      <c r="D305" s="180">
        <f t="array" aca="1" ref="D305" ca="1">INDIRECT("'"&amp;$A305&amp;"'!O"&amp;$B305+59)</f>
        <v>0</v>
      </c>
      <c r="E305" s="180">
        <f t="array" aca="1" ref="E305" ca="1">INDIRECT("'"&amp;$A305&amp;"'!P"&amp;$B305+59)</f>
        <v>0</v>
      </c>
      <c r="F305" s="180">
        <f t="array" aca="1" ref="F305" ca="1">INDIRECT("'"&amp;$A305&amp;"'!Q"&amp;$B305+59)</f>
        <v>0</v>
      </c>
      <c r="G305" s="180">
        <f t="array" aca="1" ref="G305" ca="1">INDIRECT("'"&amp;$A305&amp;"'!R"&amp;$B305+59)</f>
        <v>0</v>
      </c>
      <c r="H305" s="180">
        <f t="array" aca="1" ref="H305" ca="1">INDIRECT("'"&amp;$A305&amp;"'!S"&amp;$B305+59)</f>
        <v>0</v>
      </c>
      <c r="I305" s="180">
        <f t="array" aca="1" ref="I305" ca="1">INDIRECT("'"&amp;$A305&amp;"'!t"&amp;$B305+59)</f>
        <v>0</v>
      </c>
    </row>
    <row r="306" spans="1:9" x14ac:dyDescent="0.3">
      <c r="A306" s="180">
        <f t="shared" si="5"/>
        <v>8</v>
      </c>
      <c r="B306" s="180">
        <f>COUNTIF(A$1:A306,A306)</f>
        <v>20</v>
      </c>
      <c r="C306" s="180">
        <f t="array" aca="1" ref="C306" ca="1">INDIRECT("'"&amp;A306&amp;"'!F"&amp;B306+59)</f>
        <v>0</v>
      </c>
      <c r="D306" s="180">
        <f t="array" aca="1" ref="D306" ca="1">INDIRECT("'"&amp;$A306&amp;"'!O"&amp;$B306+59)</f>
        <v>0</v>
      </c>
      <c r="E306" s="180">
        <f t="array" aca="1" ref="E306" ca="1">INDIRECT("'"&amp;$A306&amp;"'!P"&amp;$B306+59)</f>
        <v>0</v>
      </c>
      <c r="F306" s="180">
        <f t="array" aca="1" ref="F306" ca="1">INDIRECT("'"&amp;$A306&amp;"'!Q"&amp;$B306+59)</f>
        <v>0</v>
      </c>
      <c r="G306" s="180">
        <f t="array" aca="1" ref="G306" ca="1">INDIRECT("'"&amp;$A306&amp;"'!R"&amp;$B306+59)</f>
        <v>0</v>
      </c>
      <c r="H306" s="180">
        <f t="array" aca="1" ref="H306" ca="1">INDIRECT("'"&amp;$A306&amp;"'!S"&amp;$B306+59)</f>
        <v>0</v>
      </c>
      <c r="I306" s="180">
        <f t="array" aca="1" ref="I306" ca="1">INDIRECT("'"&amp;$A306&amp;"'!t"&amp;$B306+59)</f>
        <v>0</v>
      </c>
    </row>
    <row r="307" spans="1:9" x14ac:dyDescent="0.3">
      <c r="A307" s="180">
        <f t="shared" si="5"/>
        <v>8</v>
      </c>
      <c r="B307" s="180">
        <f>COUNTIF(A$1:A307,A307)</f>
        <v>21</v>
      </c>
      <c r="C307" s="180">
        <f t="array" aca="1" ref="C307" ca="1">INDIRECT("'"&amp;A307&amp;"'!F"&amp;B307+59)</f>
        <v>0</v>
      </c>
      <c r="D307" s="180">
        <f t="array" aca="1" ref="D307" ca="1">INDIRECT("'"&amp;$A307&amp;"'!O"&amp;$B307+59)</f>
        <v>0</v>
      </c>
      <c r="E307" s="180">
        <f t="array" aca="1" ref="E307" ca="1">INDIRECT("'"&amp;$A307&amp;"'!P"&amp;$B307+59)</f>
        <v>0</v>
      </c>
      <c r="F307" s="180">
        <f t="array" aca="1" ref="F307" ca="1">INDIRECT("'"&amp;$A307&amp;"'!Q"&amp;$B307+59)</f>
        <v>0</v>
      </c>
      <c r="G307" s="180">
        <f t="array" aca="1" ref="G307" ca="1">INDIRECT("'"&amp;$A307&amp;"'!R"&amp;$B307+59)</f>
        <v>0</v>
      </c>
      <c r="H307" s="180">
        <f t="array" aca="1" ref="H307" ca="1">INDIRECT("'"&amp;$A307&amp;"'!S"&amp;$B307+59)</f>
        <v>0</v>
      </c>
      <c r="I307" s="180">
        <f t="array" aca="1" ref="I307" ca="1">INDIRECT("'"&amp;$A307&amp;"'!t"&amp;$B307+59)</f>
        <v>0</v>
      </c>
    </row>
    <row r="308" spans="1:9" x14ac:dyDescent="0.3">
      <c r="A308" s="180">
        <f t="shared" si="5"/>
        <v>8</v>
      </c>
      <c r="B308" s="180">
        <f>COUNTIF(A$1:A308,A308)</f>
        <v>22</v>
      </c>
      <c r="C308" s="180">
        <f t="array" aca="1" ref="C308" ca="1">INDIRECT("'"&amp;A308&amp;"'!F"&amp;B308+59)</f>
        <v>0</v>
      </c>
      <c r="D308" s="180">
        <f t="array" aca="1" ref="D308" ca="1">INDIRECT("'"&amp;$A308&amp;"'!O"&amp;$B308+59)</f>
        <v>0</v>
      </c>
      <c r="E308" s="180">
        <f t="array" aca="1" ref="E308" ca="1">INDIRECT("'"&amp;$A308&amp;"'!P"&amp;$B308+59)</f>
        <v>0</v>
      </c>
      <c r="F308" s="180">
        <f t="array" aca="1" ref="F308" ca="1">INDIRECT("'"&amp;$A308&amp;"'!Q"&amp;$B308+59)</f>
        <v>0</v>
      </c>
      <c r="G308" s="180">
        <f t="array" aca="1" ref="G308" ca="1">INDIRECT("'"&amp;$A308&amp;"'!R"&amp;$B308+59)</f>
        <v>0</v>
      </c>
      <c r="H308" s="180">
        <f t="array" aca="1" ref="H308" ca="1">INDIRECT("'"&amp;$A308&amp;"'!S"&amp;$B308+59)</f>
        <v>0</v>
      </c>
      <c r="I308" s="180">
        <f t="array" aca="1" ref="I308" ca="1">INDIRECT("'"&amp;$A308&amp;"'!t"&amp;$B308+59)</f>
        <v>0</v>
      </c>
    </row>
    <row r="309" spans="1:9" x14ac:dyDescent="0.3">
      <c r="A309" s="180">
        <f t="shared" si="5"/>
        <v>8</v>
      </c>
      <c r="B309" s="180">
        <f>COUNTIF(A$1:A309,A309)</f>
        <v>23</v>
      </c>
      <c r="C309" s="180">
        <f t="array" aca="1" ref="C309" ca="1">INDIRECT("'"&amp;A309&amp;"'!F"&amp;B309+59)</f>
        <v>0</v>
      </c>
      <c r="D309" s="180">
        <f t="array" aca="1" ref="D309" ca="1">INDIRECT("'"&amp;$A309&amp;"'!O"&amp;$B309+59)</f>
        <v>0</v>
      </c>
      <c r="E309" s="180">
        <f t="array" aca="1" ref="E309" ca="1">INDIRECT("'"&amp;$A309&amp;"'!P"&amp;$B309+59)</f>
        <v>0</v>
      </c>
      <c r="F309" s="180">
        <f t="array" aca="1" ref="F309" ca="1">INDIRECT("'"&amp;$A309&amp;"'!Q"&amp;$B309+59)</f>
        <v>0</v>
      </c>
      <c r="G309" s="180">
        <f t="array" aca="1" ref="G309" ca="1">INDIRECT("'"&amp;$A309&amp;"'!R"&amp;$B309+59)</f>
        <v>0</v>
      </c>
      <c r="H309" s="180">
        <f t="array" aca="1" ref="H309" ca="1">INDIRECT("'"&amp;$A309&amp;"'!S"&amp;$B309+59)</f>
        <v>0</v>
      </c>
      <c r="I309" s="180">
        <f t="array" aca="1" ref="I309" ca="1">INDIRECT("'"&amp;$A309&amp;"'!t"&amp;$B309+59)</f>
        <v>0</v>
      </c>
    </row>
    <row r="310" spans="1:9" x14ac:dyDescent="0.3">
      <c r="A310" s="180">
        <f t="shared" si="5"/>
        <v>8</v>
      </c>
      <c r="B310" s="180">
        <f>COUNTIF(A$1:A310,A310)</f>
        <v>24</v>
      </c>
      <c r="C310" s="180">
        <f t="array" aca="1" ref="C310" ca="1">INDIRECT("'"&amp;A310&amp;"'!F"&amp;B310+59)</f>
        <v>0</v>
      </c>
      <c r="D310" s="180">
        <f t="array" aca="1" ref="D310" ca="1">INDIRECT("'"&amp;$A310&amp;"'!O"&amp;$B310+59)</f>
        <v>0</v>
      </c>
      <c r="E310" s="180">
        <f t="array" aca="1" ref="E310" ca="1">INDIRECT("'"&amp;$A310&amp;"'!P"&amp;$B310+59)</f>
        <v>0</v>
      </c>
      <c r="F310" s="180">
        <f t="array" aca="1" ref="F310" ca="1">INDIRECT("'"&amp;$A310&amp;"'!Q"&amp;$B310+59)</f>
        <v>0</v>
      </c>
      <c r="G310" s="180">
        <f t="array" aca="1" ref="G310" ca="1">INDIRECT("'"&amp;$A310&amp;"'!R"&amp;$B310+59)</f>
        <v>0</v>
      </c>
      <c r="H310" s="180">
        <f t="array" aca="1" ref="H310" ca="1">INDIRECT("'"&amp;$A310&amp;"'!S"&amp;$B310+59)</f>
        <v>0</v>
      </c>
      <c r="I310" s="180">
        <f t="array" aca="1" ref="I310" ca="1">INDIRECT("'"&amp;$A310&amp;"'!t"&amp;$B310+59)</f>
        <v>0</v>
      </c>
    </row>
    <row r="311" spans="1:9" x14ac:dyDescent="0.3">
      <c r="A311" s="180">
        <f t="shared" si="5"/>
        <v>8</v>
      </c>
      <c r="B311" s="180">
        <f>COUNTIF(A$1:A311,A311)</f>
        <v>25</v>
      </c>
      <c r="C311" s="180">
        <f t="array" aca="1" ref="C311" ca="1">INDIRECT("'"&amp;A311&amp;"'!F"&amp;B311+59)</f>
        <v>0</v>
      </c>
      <c r="D311" s="180">
        <f t="array" aca="1" ref="D311" ca="1">INDIRECT("'"&amp;$A311&amp;"'!O"&amp;$B311+59)</f>
        <v>0</v>
      </c>
      <c r="E311" s="180">
        <f t="array" aca="1" ref="E311" ca="1">INDIRECT("'"&amp;$A311&amp;"'!P"&amp;$B311+59)</f>
        <v>0</v>
      </c>
      <c r="F311" s="180">
        <f t="array" aca="1" ref="F311" ca="1">INDIRECT("'"&amp;$A311&amp;"'!Q"&amp;$B311+59)</f>
        <v>0</v>
      </c>
      <c r="G311" s="180">
        <f t="array" aca="1" ref="G311" ca="1">INDIRECT("'"&amp;$A311&amp;"'!R"&amp;$B311+59)</f>
        <v>0</v>
      </c>
      <c r="H311" s="180">
        <f t="array" aca="1" ref="H311" ca="1">INDIRECT("'"&amp;$A311&amp;"'!S"&amp;$B311+59)</f>
        <v>0</v>
      </c>
      <c r="I311" s="180">
        <f t="array" aca="1" ref="I311" ca="1">INDIRECT("'"&amp;$A311&amp;"'!t"&amp;$B311+59)</f>
        <v>0</v>
      </c>
    </row>
    <row r="312" spans="1:9" x14ac:dyDescent="0.3">
      <c r="A312" s="180">
        <f t="shared" si="5"/>
        <v>8</v>
      </c>
      <c r="B312" s="180">
        <f>COUNTIF(A$1:A312,A312)</f>
        <v>26</v>
      </c>
      <c r="C312" s="180">
        <f t="array" aca="1" ref="C312" ca="1">INDIRECT("'"&amp;A312&amp;"'!F"&amp;B312+59)</f>
        <v>0</v>
      </c>
      <c r="D312" s="180">
        <f t="array" aca="1" ref="D312" ca="1">INDIRECT("'"&amp;$A312&amp;"'!O"&amp;$B312+59)</f>
        <v>0</v>
      </c>
      <c r="E312" s="180">
        <f t="array" aca="1" ref="E312" ca="1">INDIRECT("'"&amp;$A312&amp;"'!P"&amp;$B312+59)</f>
        <v>0</v>
      </c>
      <c r="F312" s="180">
        <f t="array" aca="1" ref="F312" ca="1">INDIRECT("'"&amp;$A312&amp;"'!Q"&amp;$B312+59)</f>
        <v>0</v>
      </c>
      <c r="G312" s="180">
        <f t="array" aca="1" ref="G312" ca="1">INDIRECT("'"&amp;$A312&amp;"'!R"&amp;$B312+59)</f>
        <v>0</v>
      </c>
      <c r="H312" s="180">
        <f t="array" aca="1" ref="H312" ca="1">INDIRECT("'"&amp;$A312&amp;"'!S"&amp;$B312+59)</f>
        <v>0</v>
      </c>
      <c r="I312" s="180">
        <f t="array" aca="1" ref="I312" ca="1">INDIRECT("'"&amp;$A312&amp;"'!t"&amp;$B312+59)</f>
        <v>0</v>
      </c>
    </row>
    <row r="313" spans="1:9" x14ac:dyDescent="0.3">
      <c r="A313" s="180">
        <f t="shared" si="5"/>
        <v>8</v>
      </c>
      <c r="B313" s="180">
        <f>COUNTIF(A$1:A313,A313)</f>
        <v>27</v>
      </c>
      <c r="C313" s="180">
        <f t="array" aca="1" ref="C313" ca="1">INDIRECT("'"&amp;A313&amp;"'!F"&amp;B313+59)</f>
        <v>0</v>
      </c>
      <c r="D313" s="180">
        <f t="array" aca="1" ref="D313" ca="1">INDIRECT("'"&amp;$A313&amp;"'!O"&amp;$B313+59)</f>
        <v>0</v>
      </c>
      <c r="E313" s="180">
        <f t="array" aca="1" ref="E313" ca="1">INDIRECT("'"&amp;$A313&amp;"'!P"&amp;$B313+59)</f>
        <v>0</v>
      </c>
      <c r="F313" s="180">
        <f t="array" aca="1" ref="F313" ca="1">INDIRECT("'"&amp;$A313&amp;"'!Q"&amp;$B313+59)</f>
        <v>0</v>
      </c>
      <c r="G313" s="180">
        <f t="array" aca="1" ref="G313" ca="1">INDIRECT("'"&amp;$A313&amp;"'!R"&amp;$B313+59)</f>
        <v>0</v>
      </c>
      <c r="H313" s="180">
        <f t="array" aca="1" ref="H313" ca="1">INDIRECT("'"&amp;$A313&amp;"'!S"&amp;$B313+59)</f>
        <v>0</v>
      </c>
      <c r="I313" s="180">
        <f t="array" aca="1" ref="I313" ca="1">INDIRECT("'"&amp;$A313&amp;"'!t"&amp;$B313+59)</f>
        <v>0</v>
      </c>
    </row>
    <row r="314" spans="1:9" x14ac:dyDescent="0.3">
      <c r="A314" s="180">
        <f t="shared" si="5"/>
        <v>8</v>
      </c>
      <c r="B314" s="180">
        <f>COUNTIF(A$1:A314,A314)</f>
        <v>28</v>
      </c>
      <c r="C314" s="180">
        <f t="array" aca="1" ref="C314" ca="1">INDIRECT("'"&amp;A314&amp;"'!F"&amp;B314+59)</f>
        <v>0</v>
      </c>
      <c r="D314" s="180">
        <f t="array" aca="1" ref="D314" ca="1">INDIRECT("'"&amp;$A314&amp;"'!O"&amp;$B314+59)</f>
        <v>0</v>
      </c>
      <c r="E314" s="180">
        <f t="array" aca="1" ref="E314" ca="1">INDIRECT("'"&amp;$A314&amp;"'!P"&amp;$B314+59)</f>
        <v>0</v>
      </c>
      <c r="F314" s="180">
        <f t="array" aca="1" ref="F314" ca="1">INDIRECT("'"&amp;$A314&amp;"'!Q"&amp;$B314+59)</f>
        <v>0</v>
      </c>
      <c r="G314" s="180">
        <f t="array" aca="1" ref="G314" ca="1">INDIRECT("'"&amp;$A314&amp;"'!R"&amp;$B314+59)</f>
        <v>0</v>
      </c>
      <c r="H314" s="180">
        <f t="array" aca="1" ref="H314" ca="1">INDIRECT("'"&amp;$A314&amp;"'!S"&amp;$B314+59)</f>
        <v>0</v>
      </c>
      <c r="I314" s="180">
        <f t="array" aca="1" ref="I314" ca="1">INDIRECT("'"&amp;$A314&amp;"'!t"&amp;$B314+59)</f>
        <v>0</v>
      </c>
    </row>
    <row r="315" spans="1:9" x14ac:dyDescent="0.3">
      <c r="A315" s="180">
        <f t="shared" si="5"/>
        <v>8</v>
      </c>
      <c r="B315" s="180">
        <f>COUNTIF(A$1:A315,A315)</f>
        <v>29</v>
      </c>
      <c r="C315" s="180">
        <f t="array" aca="1" ref="C315" ca="1">INDIRECT("'"&amp;A315&amp;"'!F"&amp;B315+59)</f>
        <v>0</v>
      </c>
      <c r="D315" s="180">
        <f t="array" aca="1" ref="D315" ca="1">INDIRECT("'"&amp;$A315&amp;"'!O"&amp;$B315+59)</f>
        <v>0</v>
      </c>
      <c r="E315" s="180">
        <f t="array" aca="1" ref="E315" ca="1">INDIRECT("'"&amp;$A315&amp;"'!P"&amp;$B315+59)</f>
        <v>0</v>
      </c>
      <c r="F315" s="180">
        <f t="array" aca="1" ref="F315" ca="1">INDIRECT("'"&amp;$A315&amp;"'!Q"&amp;$B315+59)</f>
        <v>0</v>
      </c>
      <c r="G315" s="180">
        <f t="array" aca="1" ref="G315" ca="1">INDIRECT("'"&amp;$A315&amp;"'!R"&amp;$B315+59)</f>
        <v>0</v>
      </c>
      <c r="H315" s="180">
        <f t="array" aca="1" ref="H315" ca="1">INDIRECT("'"&amp;$A315&amp;"'!S"&amp;$B315+59)</f>
        <v>0</v>
      </c>
      <c r="I315" s="180">
        <f t="array" aca="1" ref="I315" ca="1">INDIRECT("'"&amp;$A315&amp;"'!t"&amp;$B315+59)</f>
        <v>0</v>
      </c>
    </row>
    <row r="316" spans="1:9" x14ac:dyDescent="0.3">
      <c r="A316" s="180">
        <f t="shared" si="5"/>
        <v>8</v>
      </c>
      <c r="B316" s="180">
        <f>COUNTIF(A$1:A316,A316)</f>
        <v>30</v>
      </c>
      <c r="C316" s="180">
        <f t="array" aca="1" ref="C316" ca="1">INDIRECT("'"&amp;A316&amp;"'!F"&amp;B316+59)</f>
        <v>0</v>
      </c>
      <c r="D316" s="180">
        <f t="array" aca="1" ref="D316" ca="1">INDIRECT("'"&amp;$A316&amp;"'!O"&amp;$B316+59)</f>
        <v>0</v>
      </c>
      <c r="E316" s="180">
        <f t="array" aca="1" ref="E316" ca="1">INDIRECT("'"&amp;$A316&amp;"'!P"&amp;$B316+59)</f>
        <v>0</v>
      </c>
      <c r="F316" s="180">
        <f t="array" aca="1" ref="F316" ca="1">INDIRECT("'"&amp;$A316&amp;"'!Q"&amp;$B316+59)</f>
        <v>0</v>
      </c>
      <c r="G316" s="180">
        <f t="array" aca="1" ref="G316" ca="1">INDIRECT("'"&amp;$A316&amp;"'!R"&amp;$B316+59)</f>
        <v>0</v>
      </c>
      <c r="H316" s="180">
        <f t="array" aca="1" ref="H316" ca="1">INDIRECT("'"&amp;$A316&amp;"'!S"&amp;$B316+59)</f>
        <v>0</v>
      </c>
      <c r="I316" s="180">
        <f t="array" aca="1" ref="I316" ca="1">INDIRECT("'"&amp;$A316&amp;"'!t"&amp;$B316+59)</f>
        <v>0</v>
      </c>
    </row>
    <row r="317" spans="1:9" x14ac:dyDescent="0.3">
      <c r="A317" s="180">
        <f t="shared" si="5"/>
        <v>8</v>
      </c>
      <c r="B317" s="180">
        <f>COUNTIF(A$1:A317,A317)</f>
        <v>31</v>
      </c>
      <c r="C317" s="180">
        <f t="array" aca="1" ref="C317" ca="1">INDIRECT("'"&amp;A317&amp;"'!F"&amp;B317+59)</f>
        <v>0</v>
      </c>
      <c r="D317" s="180">
        <f t="array" aca="1" ref="D317" ca="1">INDIRECT("'"&amp;$A317&amp;"'!O"&amp;$B317+59)</f>
        <v>0</v>
      </c>
      <c r="E317" s="180">
        <f t="array" aca="1" ref="E317" ca="1">INDIRECT("'"&amp;$A317&amp;"'!P"&amp;$B317+59)</f>
        <v>0</v>
      </c>
      <c r="F317" s="180">
        <f t="array" aca="1" ref="F317" ca="1">INDIRECT("'"&amp;$A317&amp;"'!Q"&amp;$B317+59)</f>
        <v>0</v>
      </c>
      <c r="G317" s="180">
        <f t="array" aca="1" ref="G317" ca="1">INDIRECT("'"&amp;$A317&amp;"'!R"&amp;$B317+59)</f>
        <v>0</v>
      </c>
      <c r="H317" s="180">
        <f t="array" aca="1" ref="H317" ca="1">INDIRECT("'"&amp;$A317&amp;"'!S"&amp;$B317+59)</f>
        <v>0</v>
      </c>
      <c r="I317" s="180">
        <f t="array" aca="1" ref="I317" ca="1">INDIRECT("'"&amp;$A317&amp;"'!t"&amp;$B317+59)</f>
        <v>0</v>
      </c>
    </row>
    <row r="318" spans="1:9" x14ac:dyDescent="0.3">
      <c r="A318" s="180">
        <f t="shared" si="5"/>
        <v>8</v>
      </c>
      <c r="B318" s="180">
        <f>COUNTIF(A$1:A318,A318)</f>
        <v>32</v>
      </c>
      <c r="C318" s="180">
        <f t="array" aca="1" ref="C318" ca="1">INDIRECT("'"&amp;A318&amp;"'!F"&amp;B318+59)</f>
        <v>0</v>
      </c>
      <c r="D318" s="180">
        <f t="array" aca="1" ref="D318" ca="1">INDIRECT("'"&amp;$A318&amp;"'!O"&amp;$B318+59)</f>
        <v>0</v>
      </c>
      <c r="E318" s="180">
        <f t="array" aca="1" ref="E318" ca="1">INDIRECT("'"&amp;$A318&amp;"'!P"&amp;$B318+59)</f>
        <v>0</v>
      </c>
      <c r="F318" s="180">
        <f t="array" aca="1" ref="F318" ca="1">INDIRECT("'"&amp;$A318&amp;"'!Q"&amp;$B318+59)</f>
        <v>0</v>
      </c>
      <c r="G318" s="180">
        <f t="array" aca="1" ref="G318" ca="1">INDIRECT("'"&amp;$A318&amp;"'!R"&amp;$B318+59)</f>
        <v>0</v>
      </c>
      <c r="H318" s="180">
        <f t="array" aca="1" ref="H318" ca="1">INDIRECT("'"&amp;$A318&amp;"'!S"&amp;$B318+59)</f>
        <v>0</v>
      </c>
      <c r="I318" s="180">
        <f t="array" aca="1" ref="I318" ca="1">INDIRECT("'"&amp;$A318&amp;"'!t"&amp;$B318+59)</f>
        <v>0</v>
      </c>
    </row>
    <row r="319" spans="1:9" x14ac:dyDescent="0.3">
      <c r="A319" s="180">
        <f t="shared" si="5"/>
        <v>8</v>
      </c>
      <c r="B319" s="180">
        <f>COUNTIF(A$1:A319,A319)</f>
        <v>33</v>
      </c>
      <c r="C319" s="180">
        <f t="array" aca="1" ref="C319" ca="1">INDIRECT("'"&amp;A319&amp;"'!F"&amp;B319+59)</f>
        <v>0</v>
      </c>
      <c r="D319" s="180">
        <f t="array" aca="1" ref="D319" ca="1">INDIRECT("'"&amp;$A319&amp;"'!O"&amp;$B319+59)</f>
        <v>0</v>
      </c>
      <c r="E319" s="180">
        <f t="array" aca="1" ref="E319" ca="1">INDIRECT("'"&amp;$A319&amp;"'!P"&amp;$B319+59)</f>
        <v>0</v>
      </c>
      <c r="F319" s="180">
        <f t="array" aca="1" ref="F319" ca="1">INDIRECT("'"&amp;$A319&amp;"'!Q"&amp;$B319+59)</f>
        <v>0</v>
      </c>
      <c r="G319" s="180">
        <f t="array" aca="1" ref="G319" ca="1">INDIRECT("'"&amp;$A319&amp;"'!R"&amp;$B319+59)</f>
        <v>0</v>
      </c>
      <c r="H319" s="180">
        <f t="array" aca="1" ref="H319" ca="1">INDIRECT("'"&amp;$A319&amp;"'!S"&amp;$B319+59)</f>
        <v>0</v>
      </c>
      <c r="I319" s="180">
        <f t="array" aca="1" ref="I319" ca="1">INDIRECT("'"&amp;$A319&amp;"'!t"&amp;$B319+59)</f>
        <v>0</v>
      </c>
    </row>
    <row r="320" spans="1:9" x14ac:dyDescent="0.3">
      <c r="A320" s="180">
        <f t="shared" si="5"/>
        <v>8</v>
      </c>
      <c r="B320" s="180">
        <f>COUNTIF(A$1:A320,A320)</f>
        <v>34</v>
      </c>
      <c r="C320" s="180">
        <f t="array" aca="1" ref="C320" ca="1">INDIRECT("'"&amp;A320&amp;"'!F"&amp;B320+59)</f>
        <v>0</v>
      </c>
      <c r="D320" s="180">
        <f t="array" aca="1" ref="D320" ca="1">INDIRECT("'"&amp;$A320&amp;"'!O"&amp;$B320+59)</f>
        <v>0</v>
      </c>
      <c r="E320" s="180">
        <f t="array" aca="1" ref="E320" ca="1">INDIRECT("'"&amp;$A320&amp;"'!P"&amp;$B320+59)</f>
        <v>0</v>
      </c>
      <c r="F320" s="180">
        <f t="array" aca="1" ref="F320" ca="1">INDIRECT("'"&amp;$A320&amp;"'!Q"&amp;$B320+59)</f>
        <v>0</v>
      </c>
      <c r="G320" s="180">
        <f t="array" aca="1" ref="G320" ca="1">INDIRECT("'"&amp;$A320&amp;"'!R"&amp;$B320+59)</f>
        <v>0</v>
      </c>
      <c r="H320" s="180">
        <f t="array" aca="1" ref="H320" ca="1">INDIRECT("'"&amp;$A320&amp;"'!S"&amp;$B320+59)</f>
        <v>0</v>
      </c>
      <c r="I320" s="180">
        <f t="array" aca="1" ref="I320" ca="1">INDIRECT("'"&amp;$A320&amp;"'!t"&amp;$B320+59)</f>
        <v>0</v>
      </c>
    </row>
    <row r="321" spans="1:9" x14ac:dyDescent="0.3">
      <c r="A321" s="180">
        <f t="shared" si="5"/>
        <v>8</v>
      </c>
      <c r="B321" s="180">
        <f>COUNTIF(A$1:A321,A321)</f>
        <v>35</v>
      </c>
      <c r="C321" s="180">
        <f t="array" aca="1" ref="C321" ca="1">INDIRECT("'"&amp;A321&amp;"'!F"&amp;B321+59)</f>
        <v>0</v>
      </c>
      <c r="D321" s="180">
        <f t="array" aca="1" ref="D321" ca="1">INDIRECT("'"&amp;$A321&amp;"'!O"&amp;$B321+59)</f>
        <v>0</v>
      </c>
      <c r="E321" s="180">
        <f t="array" aca="1" ref="E321" ca="1">INDIRECT("'"&amp;$A321&amp;"'!P"&amp;$B321+59)</f>
        <v>0</v>
      </c>
      <c r="F321" s="180">
        <f t="array" aca="1" ref="F321" ca="1">INDIRECT("'"&amp;$A321&amp;"'!Q"&amp;$B321+59)</f>
        <v>0</v>
      </c>
      <c r="G321" s="180">
        <f t="array" aca="1" ref="G321" ca="1">INDIRECT("'"&amp;$A321&amp;"'!R"&amp;$B321+59)</f>
        <v>0</v>
      </c>
      <c r="H321" s="180">
        <f t="array" aca="1" ref="H321" ca="1">INDIRECT("'"&amp;$A321&amp;"'!S"&amp;$B321+59)</f>
        <v>0</v>
      </c>
      <c r="I321" s="180">
        <f t="array" aca="1" ref="I321" ca="1">INDIRECT("'"&amp;$A321&amp;"'!t"&amp;$B321+59)</f>
        <v>0</v>
      </c>
    </row>
    <row r="322" spans="1:9" x14ac:dyDescent="0.3">
      <c r="A322" s="180">
        <f t="shared" ref="A322:A385" si="6">ROUNDDOWN(((ROW()+41)/41),0)</f>
        <v>8</v>
      </c>
      <c r="B322" s="180">
        <f>COUNTIF(A$1:A322,A322)</f>
        <v>36</v>
      </c>
      <c r="C322" s="180">
        <f t="array" aca="1" ref="C322" ca="1">INDIRECT("'"&amp;A322&amp;"'!F"&amp;B322+59)</f>
        <v>0</v>
      </c>
      <c r="D322" s="180">
        <f t="array" aca="1" ref="D322" ca="1">INDIRECT("'"&amp;$A322&amp;"'!O"&amp;$B322+59)</f>
        <v>0</v>
      </c>
      <c r="E322" s="180">
        <f t="array" aca="1" ref="E322" ca="1">INDIRECT("'"&amp;$A322&amp;"'!P"&amp;$B322+59)</f>
        <v>0</v>
      </c>
      <c r="F322" s="180">
        <f t="array" aca="1" ref="F322" ca="1">INDIRECT("'"&amp;$A322&amp;"'!Q"&amp;$B322+59)</f>
        <v>0</v>
      </c>
      <c r="G322" s="180">
        <f t="array" aca="1" ref="G322" ca="1">INDIRECT("'"&amp;$A322&amp;"'!R"&amp;$B322+59)</f>
        <v>0</v>
      </c>
      <c r="H322" s="180">
        <f t="array" aca="1" ref="H322" ca="1">INDIRECT("'"&amp;$A322&amp;"'!S"&amp;$B322+59)</f>
        <v>0</v>
      </c>
      <c r="I322" s="180">
        <f t="array" aca="1" ref="I322" ca="1">INDIRECT("'"&amp;$A322&amp;"'!t"&amp;$B322+59)</f>
        <v>0</v>
      </c>
    </row>
    <row r="323" spans="1:9" x14ac:dyDescent="0.3">
      <c r="A323" s="180">
        <f t="shared" si="6"/>
        <v>8</v>
      </c>
      <c r="B323" s="180">
        <f>COUNTIF(A$1:A323,A323)</f>
        <v>37</v>
      </c>
      <c r="C323" s="180">
        <f t="array" aca="1" ref="C323" ca="1">INDIRECT("'"&amp;A323&amp;"'!F"&amp;B323+59)</f>
        <v>0</v>
      </c>
      <c r="D323" s="180">
        <f t="array" aca="1" ref="D323" ca="1">INDIRECT("'"&amp;$A323&amp;"'!O"&amp;$B323+59)</f>
        <v>0</v>
      </c>
      <c r="E323" s="180">
        <f t="array" aca="1" ref="E323" ca="1">INDIRECT("'"&amp;$A323&amp;"'!P"&amp;$B323+59)</f>
        <v>0</v>
      </c>
      <c r="F323" s="180">
        <f t="array" aca="1" ref="F323" ca="1">INDIRECT("'"&amp;$A323&amp;"'!Q"&amp;$B323+59)</f>
        <v>0</v>
      </c>
      <c r="G323" s="180">
        <f t="array" aca="1" ref="G323" ca="1">INDIRECT("'"&amp;$A323&amp;"'!R"&amp;$B323+59)</f>
        <v>0</v>
      </c>
      <c r="H323" s="180">
        <f t="array" aca="1" ref="H323" ca="1">INDIRECT("'"&amp;$A323&amp;"'!S"&amp;$B323+59)</f>
        <v>0</v>
      </c>
      <c r="I323" s="180">
        <f t="array" aca="1" ref="I323" ca="1">INDIRECT("'"&amp;$A323&amp;"'!t"&amp;$B323+59)</f>
        <v>0</v>
      </c>
    </row>
    <row r="324" spans="1:9" x14ac:dyDescent="0.3">
      <c r="A324" s="180">
        <f t="shared" si="6"/>
        <v>8</v>
      </c>
      <c r="B324" s="180">
        <f>COUNTIF(A$1:A324,A324)</f>
        <v>38</v>
      </c>
      <c r="C324" s="180">
        <f t="array" aca="1" ref="C324" ca="1">INDIRECT("'"&amp;A324&amp;"'!F"&amp;B324+59)</f>
        <v>0</v>
      </c>
      <c r="D324" s="180">
        <f t="array" aca="1" ref="D324" ca="1">INDIRECT("'"&amp;$A324&amp;"'!O"&amp;$B324+59)</f>
        <v>0</v>
      </c>
      <c r="E324" s="180">
        <f t="array" aca="1" ref="E324" ca="1">INDIRECT("'"&amp;$A324&amp;"'!P"&amp;$B324+59)</f>
        <v>0</v>
      </c>
      <c r="F324" s="180">
        <f t="array" aca="1" ref="F324" ca="1">INDIRECT("'"&amp;$A324&amp;"'!Q"&amp;$B324+59)</f>
        <v>0</v>
      </c>
      <c r="G324" s="180">
        <f t="array" aca="1" ref="G324" ca="1">INDIRECT("'"&amp;$A324&amp;"'!R"&amp;$B324+59)</f>
        <v>0</v>
      </c>
      <c r="H324" s="180">
        <f t="array" aca="1" ref="H324" ca="1">INDIRECT("'"&amp;$A324&amp;"'!S"&amp;$B324+59)</f>
        <v>0</v>
      </c>
      <c r="I324" s="180">
        <f t="array" aca="1" ref="I324" ca="1">INDIRECT("'"&amp;$A324&amp;"'!t"&amp;$B324+59)</f>
        <v>0</v>
      </c>
    </row>
    <row r="325" spans="1:9" x14ac:dyDescent="0.3">
      <c r="A325" s="180">
        <f t="shared" si="6"/>
        <v>8</v>
      </c>
      <c r="B325" s="180">
        <f>COUNTIF(A$1:A325,A325)</f>
        <v>39</v>
      </c>
      <c r="C325" s="180">
        <f t="array" aca="1" ref="C325" ca="1">INDIRECT("'"&amp;A325&amp;"'!F"&amp;B325+59)</f>
        <v>0</v>
      </c>
      <c r="D325" s="180">
        <f t="array" aca="1" ref="D325" ca="1">INDIRECT("'"&amp;$A325&amp;"'!O"&amp;$B325+59)</f>
        <v>0</v>
      </c>
      <c r="E325" s="180">
        <f t="array" aca="1" ref="E325" ca="1">INDIRECT("'"&amp;$A325&amp;"'!P"&amp;$B325+59)</f>
        <v>0</v>
      </c>
      <c r="F325" s="180">
        <f t="array" aca="1" ref="F325" ca="1">INDIRECT("'"&amp;$A325&amp;"'!Q"&amp;$B325+59)</f>
        <v>0</v>
      </c>
      <c r="G325" s="180">
        <f t="array" aca="1" ref="G325" ca="1">INDIRECT("'"&amp;$A325&amp;"'!R"&amp;$B325+59)</f>
        <v>0</v>
      </c>
      <c r="H325" s="180">
        <f t="array" aca="1" ref="H325" ca="1">INDIRECT("'"&amp;$A325&amp;"'!S"&amp;$B325+59)</f>
        <v>0</v>
      </c>
      <c r="I325" s="180">
        <f t="array" aca="1" ref="I325" ca="1">INDIRECT("'"&amp;$A325&amp;"'!t"&amp;$B325+59)</f>
        <v>0</v>
      </c>
    </row>
    <row r="326" spans="1:9" x14ac:dyDescent="0.3">
      <c r="A326" s="180">
        <f t="shared" si="6"/>
        <v>8</v>
      </c>
      <c r="B326" s="180">
        <f>COUNTIF(A$1:A326,A326)</f>
        <v>40</v>
      </c>
      <c r="C326" s="180">
        <f t="array" aca="1" ref="C326" ca="1">INDIRECT("'"&amp;A326&amp;"'!F"&amp;B326+59)</f>
        <v>0</v>
      </c>
      <c r="D326" s="180">
        <f t="array" aca="1" ref="D326" ca="1">INDIRECT("'"&amp;$A326&amp;"'!O"&amp;$B326+59)</f>
        <v>0</v>
      </c>
      <c r="E326" s="180">
        <f t="array" aca="1" ref="E326" ca="1">INDIRECT("'"&amp;$A326&amp;"'!P"&amp;$B326+59)</f>
        <v>0</v>
      </c>
      <c r="F326" s="180">
        <f t="array" aca="1" ref="F326" ca="1">INDIRECT("'"&amp;$A326&amp;"'!Q"&amp;$B326+59)</f>
        <v>0</v>
      </c>
      <c r="G326" s="180">
        <f t="array" aca="1" ref="G326" ca="1">INDIRECT("'"&amp;$A326&amp;"'!R"&amp;$B326+59)</f>
        <v>0</v>
      </c>
      <c r="H326" s="180">
        <f t="array" aca="1" ref="H326" ca="1">INDIRECT("'"&amp;$A326&amp;"'!S"&amp;$B326+59)</f>
        <v>0</v>
      </c>
      <c r="I326" s="180">
        <f t="array" aca="1" ref="I326" ca="1">INDIRECT("'"&amp;$A326&amp;"'!t"&amp;$B326+59)</f>
        <v>0</v>
      </c>
    </row>
    <row r="327" spans="1:9" x14ac:dyDescent="0.3">
      <c r="A327" s="180">
        <f t="shared" si="6"/>
        <v>8</v>
      </c>
      <c r="B327" s="180">
        <f>COUNTIF(A$1:A327,A327)</f>
        <v>41</v>
      </c>
      <c r="C327" s="180">
        <f t="array" aca="1" ref="C327" ca="1">INDIRECT("'"&amp;A327&amp;"'!F"&amp;B327+59)</f>
        <v>0</v>
      </c>
      <c r="D327" s="180">
        <f t="array" aca="1" ref="D327" ca="1">INDIRECT("'"&amp;$A327&amp;"'!O"&amp;$B327+59)</f>
        <v>0</v>
      </c>
      <c r="E327" s="180">
        <f t="array" aca="1" ref="E327" ca="1">INDIRECT("'"&amp;$A327&amp;"'!P"&amp;$B327+59)</f>
        <v>0</v>
      </c>
      <c r="F327" s="180">
        <f t="array" aca="1" ref="F327" ca="1">INDIRECT("'"&amp;$A327&amp;"'!Q"&amp;$B327+59)</f>
        <v>0</v>
      </c>
      <c r="G327" s="180">
        <f t="array" aca="1" ref="G327" ca="1">INDIRECT("'"&amp;$A327&amp;"'!R"&amp;$B327+59)</f>
        <v>0</v>
      </c>
      <c r="H327" s="180">
        <f t="array" aca="1" ref="H327" ca="1">INDIRECT("'"&amp;$A327&amp;"'!S"&amp;$B327+59)</f>
        <v>0</v>
      </c>
      <c r="I327" s="180">
        <f t="array" aca="1" ref="I327" ca="1">INDIRECT("'"&amp;$A327&amp;"'!t"&amp;$B327+59)</f>
        <v>0</v>
      </c>
    </row>
    <row r="328" spans="1:9" x14ac:dyDescent="0.3">
      <c r="A328" s="180">
        <f t="shared" si="6"/>
        <v>9</v>
      </c>
      <c r="B328" s="180">
        <f>COUNTIF(A$1:A328,A328)</f>
        <v>1</v>
      </c>
      <c r="C328" s="180">
        <f t="array" aca="1" ref="C328" ca="1">INDIRECT("'"&amp;A328&amp;"'!F"&amp;B328+59)</f>
        <v>0</v>
      </c>
      <c r="D328" s="180">
        <f t="array" aca="1" ref="D328" ca="1">INDIRECT("'"&amp;$A328&amp;"'!O"&amp;$B328+59)</f>
        <v>0</v>
      </c>
      <c r="E328" s="180">
        <f t="array" aca="1" ref="E328" ca="1">INDIRECT("'"&amp;$A328&amp;"'!P"&amp;$B328+59)</f>
        <v>0</v>
      </c>
      <c r="F328" s="180">
        <f t="array" aca="1" ref="F328" ca="1">INDIRECT("'"&amp;$A328&amp;"'!Q"&amp;$B328+59)</f>
        <v>0</v>
      </c>
      <c r="G328" s="180">
        <f t="array" aca="1" ref="G328" ca="1">INDIRECT("'"&amp;$A328&amp;"'!R"&amp;$B328+59)</f>
        <v>0</v>
      </c>
      <c r="H328" s="180">
        <f t="array" aca="1" ref="H328" ca="1">INDIRECT("'"&amp;$A328&amp;"'!S"&amp;$B328+59)</f>
        <v>0</v>
      </c>
      <c r="I328" s="180">
        <f t="array" aca="1" ref="I328" ca="1">INDIRECT("'"&amp;$A328&amp;"'!t"&amp;$B328+59)</f>
        <v>0</v>
      </c>
    </row>
    <row r="329" spans="1:9" x14ac:dyDescent="0.3">
      <c r="A329" s="180">
        <f t="shared" si="6"/>
        <v>9</v>
      </c>
      <c r="B329" s="180">
        <f>COUNTIF(A$1:A329,A329)</f>
        <v>2</v>
      </c>
      <c r="C329" s="180">
        <f t="array" aca="1" ref="C329" ca="1">INDIRECT("'"&amp;A329&amp;"'!F"&amp;B329+59)</f>
        <v>0</v>
      </c>
      <c r="D329" s="180">
        <f t="array" aca="1" ref="D329" ca="1">INDIRECT("'"&amp;$A329&amp;"'!O"&amp;$B329+59)</f>
        <v>0</v>
      </c>
      <c r="E329" s="180">
        <f t="array" aca="1" ref="E329" ca="1">INDIRECT("'"&amp;$A329&amp;"'!P"&amp;$B329+59)</f>
        <v>0</v>
      </c>
      <c r="F329" s="180">
        <f t="array" aca="1" ref="F329" ca="1">INDIRECT("'"&amp;$A329&amp;"'!Q"&amp;$B329+59)</f>
        <v>0</v>
      </c>
      <c r="G329" s="180">
        <f t="array" aca="1" ref="G329" ca="1">INDIRECT("'"&amp;$A329&amp;"'!R"&amp;$B329+59)</f>
        <v>0</v>
      </c>
      <c r="H329" s="180">
        <f t="array" aca="1" ref="H329" ca="1">INDIRECT("'"&amp;$A329&amp;"'!S"&amp;$B329+59)</f>
        <v>0</v>
      </c>
      <c r="I329" s="180">
        <f t="array" aca="1" ref="I329" ca="1">INDIRECT("'"&amp;$A329&amp;"'!t"&amp;$B329+59)</f>
        <v>0</v>
      </c>
    </row>
    <row r="330" spans="1:9" x14ac:dyDescent="0.3">
      <c r="A330" s="180">
        <f t="shared" si="6"/>
        <v>9</v>
      </c>
      <c r="B330" s="180">
        <f>COUNTIF(A$1:A330,A330)</f>
        <v>3</v>
      </c>
      <c r="C330" s="180">
        <f t="array" aca="1" ref="C330" ca="1">INDIRECT("'"&amp;A330&amp;"'!F"&amp;B330+59)</f>
        <v>0</v>
      </c>
      <c r="D330" s="180">
        <f t="array" aca="1" ref="D330" ca="1">INDIRECT("'"&amp;$A330&amp;"'!O"&amp;$B330+59)</f>
        <v>0</v>
      </c>
      <c r="E330" s="180">
        <f t="array" aca="1" ref="E330" ca="1">INDIRECT("'"&amp;$A330&amp;"'!P"&amp;$B330+59)</f>
        <v>0</v>
      </c>
      <c r="F330" s="180">
        <f t="array" aca="1" ref="F330" ca="1">INDIRECT("'"&amp;$A330&amp;"'!Q"&amp;$B330+59)</f>
        <v>0</v>
      </c>
      <c r="G330" s="180">
        <f t="array" aca="1" ref="G330" ca="1">INDIRECT("'"&amp;$A330&amp;"'!R"&amp;$B330+59)</f>
        <v>0</v>
      </c>
      <c r="H330" s="180">
        <f t="array" aca="1" ref="H330" ca="1">INDIRECT("'"&amp;$A330&amp;"'!S"&amp;$B330+59)</f>
        <v>0</v>
      </c>
      <c r="I330" s="180">
        <f t="array" aca="1" ref="I330" ca="1">INDIRECT("'"&amp;$A330&amp;"'!t"&amp;$B330+59)</f>
        <v>0</v>
      </c>
    </row>
    <row r="331" spans="1:9" x14ac:dyDescent="0.3">
      <c r="A331" s="180">
        <f t="shared" si="6"/>
        <v>9</v>
      </c>
      <c r="B331" s="180">
        <f>COUNTIF(A$1:A331,A331)</f>
        <v>4</v>
      </c>
      <c r="C331" s="180">
        <f t="array" aca="1" ref="C331" ca="1">INDIRECT("'"&amp;A331&amp;"'!F"&amp;B331+59)</f>
        <v>0</v>
      </c>
      <c r="D331" s="180">
        <f t="array" aca="1" ref="D331" ca="1">INDIRECT("'"&amp;$A331&amp;"'!O"&amp;$B331+59)</f>
        <v>0</v>
      </c>
      <c r="E331" s="180">
        <f t="array" aca="1" ref="E331" ca="1">INDIRECT("'"&amp;$A331&amp;"'!P"&amp;$B331+59)</f>
        <v>0</v>
      </c>
      <c r="F331" s="180">
        <f t="array" aca="1" ref="F331" ca="1">INDIRECT("'"&amp;$A331&amp;"'!Q"&amp;$B331+59)</f>
        <v>0</v>
      </c>
      <c r="G331" s="180">
        <f t="array" aca="1" ref="G331" ca="1">INDIRECT("'"&amp;$A331&amp;"'!R"&amp;$B331+59)</f>
        <v>0</v>
      </c>
      <c r="H331" s="180">
        <f t="array" aca="1" ref="H331" ca="1">INDIRECT("'"&amp;$A331&amp;"'!S"&amp;$B331+59)</f>
        <v>0</v>
      </c>
      <c r="I331" s="180">
        <f t="array" aca="1" ref="I331" ca="1">INDIRECT("'"&amp;$A331&amp;"'!t"&amp;$B331+59)</f>
        <v>0</v>
      </c>
    </row>
    <row r="332" spans="1:9" x14ac:dyDescent="0.3">
      <c r="A332" s="180">
        <f t="shared" si="6"/>
        <v>9</v>
      </c>
      <c r="B332" s="180">
        <f>COUNTIF(A$1:A332,A332)</f>
        <v>5</v>
      </c>
      <c r="C332" s="180">
        <f t="array" aca="1" ref="C332" ca="1">INDIRECT("'"&amp;A332&amp;"'!F"&amp;B332+59)</f>
        <v>0</v>
      </c>
      <c r="D332" s="180">
        <f t="array" aca="1" ref="D332" ca="1">INDIRECT("'"&amp;$A332&amp;"'!O"&amp;$B332+59)</f>
        <v>0</v>
      </c>
      <c r="E332" s="180">
        <f t="array" aca="1" ref="E332" ca="1">INDIRECT("'"&amp;$A332&amp;"'!P"&amp;$B332+59)</f>
        <v>0</v>
      </c>
      <c r="F332" s="180">
        <f t="array" aca="1" ref="F332" ca="1">INDIRECT("'"&amp;$A332&amp;"'!Q"&amp;$B332+59)</f>
        <v>0</v>
      </c>
      <c r="G332" s="180">
        <f t="array" aca="1" ref="G332" ca="1">INDIRECT("'"&amp;$A332&amp;"'!R"&amp;$B332+59)</f>
        <v>0</v>
      </c>
      <c r="H332" s="180">
        <f t="array" aca="1" ref="H332" ca="1">INDIRECT("'"&amp;$A332&amp;"'!S"&amp;$B332+59)</f>
        <v>0</v>
      </c>
      <c r="I332" s="180">
        <f t="array" aca="1" ref="I332" ca="1">INDIRECT("'"&amp;$A332&amp;"'!t"&amp;$B332+59)</f>
        <v>0</v>
      </c>
    </row>
    <row r="333" spans="1:9" x14ac:dyDescent="0.3">
      <c r="A333" s="180">
        <f t="shared" si="6"/>
        <v>9</v>
      </c>
      <c r="B333" s="180">
        <f>COUNTIF(A$1:A333,A333)</f>
        <v>6</v>
      </c>
      <c r="C333" s="180">
        <f t="array" aca="1" ref="C333" ca="1">INDIRECT("'"&amp;A333&amp;"'!F"&amp;B333+59)</f>
        <v>0</v>
      </c>
      <c r="D333" s="180">
        <f t="array" aca="1" ref="D333" ca="1">INDIRECT("'"&amp;$A333&amp;"'!O"&amp;$B333+59)</f>
        <v>0</v>
      </c>
      <c r="E333" s="180">
        <f t="array" aca="1" ref="E333" ca="1">INDIRECT("'"&amp;$A333&amp;"'!P"&amp;$B333+59)</f>
        <v>0</v>
      </c>
      <c r="F333" s="180">
        <f t="array" aca="1" ref="F333" ca="1">INDIRECT("'"&amp;$A333&amp;"'!Q"&amp;$B333+59)</f>
        <v>0</v>
      </c>
      <c r="G333" s="180">
        <f t="array" aca="1" ref="G333" ca="1">INDIRECT("'"&amp;$A333&amp;"'!R"&amp;$B333+59)</f>
        <v>0</v>
      </c>
      <c r="H333" s="180">
        <f t="array" aca="1" ref="H333" ca="1">INDIRECT("'"&amp;$A333&amp;"'!S"&amp;$B333+59)</f>
        <v>0</v>
      </c>
      <c r="I333" s="180">
        <f t="array" aca="1" ref="I333" ca="1">INDIRECT("'"&amp;$A333&amp;"'!t"&amp;$B333+59)</f>
        <v>0</v>
      </c>
    </row>
    <row r="334" spans="1:9" x14ac:dyDescent="0.3">
      <c r="A334" s="180">
        <f t="shared" si="6"/>
        <v>9</v>
      </c>
      <c r="B334" s="180">
        <f>COUNTIF(A$1:A334,A334)</f>
        <v>7</v>
      </c>
      <c r="C334" s="180">
        <f t="array" aca="1" ref="C334" ca="1">INDIRECT("'"&amp;A334&amp;"'!F"&amp;B334+59)</f>
        <v>0</v>
      </c>
      <c r="D334" s="180">
        <f t="array" aca="1" ref="D334" ca="1">INDIRECT("'"&amp;$A334&amp;"'!O"&amp;$B334+59)</f>
        <v>0</v>
      </c>
      <c r="E334" s="180">
        <f t="array" aca="1" ref="E334" ca="1">INDIRECT("'"&amp;$A334&amp;"'!P"&amp;$B334+59)</f>
        <v>0</v>
      </c>
      <c r="F334" s="180">
        <f t="array" aca="1" ref="F334" ca="1">INDIRECT("'"&amp;$A334&amp;"'!Q"&amp;$B334+59)</f>
        <v>0</v>
      </c>
      <c r="G334" s="180">
        <f t="array" aca="1" ref="G334" ca="1">INDIRECT("'"&amp;$A334&amp;"'!R"&amp;$B334+59)</f>
        <v>0</v>
      </c>
      <c r="H334" s="180">
        <f t="array" aca="1" ref="H334" ca="1">INDIRECT("'"&amp;$A334&amp;"'!S"&amp;$B334+59)</f>
        <v>0</v>
      </c>
      <c r="I334" s="180">
        <f t="array" aca="1" ref="I334" ca="1">INDIRECT("'"&amp;$A334&amp;"'!t"&amp;$B334+59)</f>
        <v>0</v>
      </c>
    </row>
    <row r="335" spans="1:9" x14ac:dyDescent="0.3">
      <c r="A335" s="180">
        <f t="shared" si="6"/>
        <v>9</v>
      </c>
      <c r="B335" s="180">
        <f>COUNTIF(A$1:A335,A335)</f>
        <v>8</v>
      </c>
      <c r="C335" s="180">
        <f t="array" aca="1" ref="C335" ca="1">INDIRECT("'"&amp;A335&amp;"'!F"&amp;B335+59)</f>
        <v>0</v>
      </c>
      <c r="D335" s="180">
        <f t="array" aca="1" ref="D335" ca="1">INDIRECT("'"&amp;$A335&amp;"'!O"&amp;$B335+59)</f>
        <v>0</v>
      </c>
      <c r="E335" s="180">
        <f t="array" aca="1" ref="E335" ca="1">INDIRECT("'"&amp;$A335&amp;"'!P"&amp;$B335+59)</f>
        <v>0</v>
      </c>
      <c r="F335" s="180">
        <f t="array" aca="1" ref="F335" ca="1">INDIRECT("'"&amp;$A335&amp;"'!Q"&amp;$B335+59)</f>
        <v>0</v>
      </c>
      <c r="G335" s="180">
        <f t="array" aca="1" ref="G335" ca="1">INDIRECT("'"&amp;$A335&amp;"'!R"&amp;$B335+59)</f>
        <v>0</v>
      </c>
      <c r="H335" s="180">
        <f t="array" aca="1" ref="H335" ca="1">INDIRECT("'"&amp;$A335&amp;"'!S"&amp;$B335+59)</f>
        <v>0</v>
      </c>
      <c r="I335" s="180">
        <f t="array" aca="1" ref="I335" ca="1">INDIRECT("'"&amp;$A335&amp;"'!t"&amp;$B335+59)</f>
        <v>0</v>
      </c>
    </row>
    <row r="336" spans="1:9" x14ac:dyDescent="0.3">
      <c r="A336" s="180">
        <f t="shared" si="6"/>
        <v>9</v>
      </c>
      <c r="B336" s="180">
        <f>COUNTIF(A$1:A336,A336)</f>
        <v>9</v>
      </c>
      <c r="C336" s="180">
        <f t="array" aca="1" ref="C336" ca="1">INDIRECT("'"&amp;A336&amp;"'!F"&amp;B336+59)</f>
        <v>0</v>
      </c>
      <c r="D336" s="180">
        <f t="array" aca="1" ref="D336" ca="1">INDIRECT("'"&amp;$A336&amp;"'!O"&amp;$B336+59)</f>
        <v>0</v>
      </c>
      <c r="E336" s="180">
        <f t="array" aca="1" ref="E336" ca="1">INDIRECT("'"&amp;$A336&amp;"'!P"&amp;$B336+59)</f>
        <v>0</v>
      </c>
      <c r="F336" s="180">
        <f t="array" aca="1" ref="F336" ca="1">INDIRECT("'"&amp;$A336&amp;"'!Q"&amp;$B336+59)</f>
        <v>0</v>
      </c>
      <c r="G336" s="180">
        <f t="array" aca="1" ref="G336" ca="1">INDIRECT("'"&amp;$A336&amp;"'!R"&amp;$B336+59)</f>
        <v>0</v>
      </c>
      <c r="H336" s="180">
        <f t="array" aca="1" ref="H336" ca="1">INDIRECT("'"&amp;$A336&amp;"'!S"&amp;$B336+59)</f>
        <v>0</v>
      </c>
      <c r="I336" s="180">
        <f t="array" aca="1" ref="I336" ca="1">INDIRECT("'"&amp;$A336&amp;"'!t"&amp;$B336+59)</f>
        <v>0</v>
      </c>
    </row>
    <row r="337" spans="1:9" x14ac:dyDescent="0.3">
      <c r="A337" s="180">
        <f t="shared" si="6"/>
        <v>9</v>
      </c>
      <c r="B337" s="180">
        <f>COUNTIF(A$1:A337,A337)</f>
        <v>10</v>
      </c>
      <c r="C337" s="180">
        <f t="array" aca="1" ref="C337" ca="1">INDIRECT("'"&amp;A337&amp;"'!F"&amp;B337+59)</f>
        <v>0</v>
      </c>
      <c r="D337" s="180">
        <f t="array" aca="1" ref="D337" ca="1">INDIRECT("'"&amp;$A337&amp;"'!O"&amp;$B337+59)</f>
        <v>0</v>
      </c>
      <c r="E337" s="180">
        <f t="array" aca="1" ref="E337" ca="1">INDIRECT("'"&amp;$A337&amp;"'!P"&amp;$B337+59)</f>
        <v>0</v>
      </c>
      <c r="F337" s="180">
        <f t="array" aca="1" ref="F337" ca="1">INDIRECT("'"&amp;$A337&amp;"'!Q"&amp;$B337+59)</f>
        <v>0</v>
      </c>
      <c r="G337" s="180">
        <f t="array" aca="1" ref="G337" ca="1">INDIRECT("'"&amp;$A337&amp;"'!R"&amp;$B337+59)</f>
        <v>0</v>
      </c>
      <c r="H337" s="180">
        <f t="array" aca="1" ref="H337" ca="1">INDIRECT("'"&amp;$A337&amp;"'!S"&amp;$B337+59)</f>
        <v>0</v>
      </c>
      <c r="I337" s="180">
        <f t="array" aca="1" ref="I337" ca="1">INDIRECT("'"&amp;$A337&amp;"'!t"&amp;$B337+59)</f>
        <v>0</v>
      </c>
    </row>
    <row r="338" spans="1:9" x14ac:dyDescent="0.3">
      <c r="A338" s="180">
        <f t="shared" si="6"/>
        <v>9</v>
      </c>
      <c r="B338" s="180">
        <f>COUNTIF(A$1:A338,A338)</f>
        <v>11</v>
      </c>
      <c r="C338" s="180">
        <f t="array" aca="1" ref="C338" ca="1">INDIRECT("'"&amp;A338&amp;"'!F"&amp;B338+59)</f>
        <v>0</v>
      </c>
      <c r="D338" s="180">
        <f t="array" aca="1" ref="D338" ca="1">INDIRECT("'"&amp;$A338&amp;"'!O"&amp;$B338+59)</f>
        <v>0</v>
      </c>
      <c r="E338" s="180">
        <f t="array" aca="1" ref="E338" ca="1">INDIRECT("'"&amp;$A338&amp;"'!P"&amp;$B338+59)</f>
        <v>0</v>
      </c>
      <c r="F338" s="180">
        <f t="array" aca="1" ref="F338" ca="1">INDIRECT("'"&amp;$A338&amp;"'!Q"&amp;$B338+59)</f>
        <v>0</v>
      </c>
      <c r="G338" s="180">
        <f t="array" aca="1" ref="G338" ca="1">INDIRECT("'"&amp;$A338&amp;"'!R"&amp;$B338+59)</f>
        <v>0</v>
      </c>
      <c r="H338" s="180">
        <f t="array" aca="1" ref="H338" ca="1">INDIRECT("'"&amp;$A338&amp;"'!S"&amp;$B338+59)</f>
        <v>0</v>
      </c>
      <c r="I338" s="180">
        <f t="array" aca="1" ref="I338" ca="1">INDIRECT("'"&amp;$A338&amp;"'!t"&amp;$B338+59)</f>
        <v>0</v>
      </c>
    </row>
    <row r="339" spans="1:9" x14ac:dyDescent="0.3">
      <c r="A339" s="180">
        <f t="shared" si="6"/>
        <v>9</v>
      </c>
      <c r="B339" s="180">
        <f>COUNTIF(A$1:A339,A339)</f>
        <v>12</v>
      </c>
      <c r="C339" s="180">
        <f t="array" aca="1" ref="C339" ca="1">INDIRECT("'"&amp;A339&amp;"'!F"&amp;B339+59)</f>
        <v>0</v>
      </c>
      <c r="D339" s="180">
        <f t="array" aca="1" ref="D339" ca="1">INDIRECT("'"&amp;$A339&amp;"'!O"&amp;$B339+59)</f>
        <v>0</v>
      </c>
      <c r="E339" s="180">
        <f t="array" aca="1" ref="E339" ca="1">INDIRECT("'"&amp;$A339&amp;"'!P"&amp;$B339+59)</f>
        <v>0</v>
      </c>
      <c r="F339" s="180">
        <f t="array" aca="1" ref="F339" ca="1">INDIRECT("'"&amp;$A339&amp;"'!Q"&amp;$B339+59)</f>
        <v>0</v>
      </c>
      <c r="G339" s="180">
        <f t="array" aca="1" ref="G339" ca="1">INDIRECT("'"&amp;$A339&amp;"'!R"&amp;$B339+59)</f>
        <v>0</v>
      </c>
      <c r="H339" s="180">
        <f t="array" aca="1" ref="H339" ca="1">INDIRECT("'"&amp;$A339&amp;"'!S"&amp;$B339+59)</f>
        <v>0</v>
      </c>
      <c r="I339" s="180">
        <f t="array" aca="1" ref="I339" ca="1">INDIRECT("'"&amp;$A339&amp;"'!t"&amp;$B339+59)</f>
        <v>0</v>
      </c>
    </row>
    <row r="340" spans="1:9" x14ac:dyDescent="0.3">
      <c r="A340" s="180">
        <f t="shared" si="6"/>
        <v>9</v>
      </c>
      <c r="B340" s="180">
        <f>COUNTIF(A$1:A340,A340)</f>
        <v>13</v>
      </c>
      <c r="C340" s="180">
        <f t="array" aca="1" ref="C340" ca="1">INDIRECT("'"&amp;A340&amp;"'!F"&amp;B340+59)</f>
        <v>0</v>
      </c>
      <c r="D340" s="180">
        <f t="array" aca="1" ref="D340" ca="1">INDIRECT("'"&amp;$A340&amp;"'!O"&amp;$B340+59)</f>
        <v>0</v>
      </c>
      <c r="E340" s="180">
        <f t="array" aca="1" ref="E340" ca="1">INDIRECT("'"&amp;$A340&amp;"'!P"&amp;$B340+59)</f>
        <v>0</v>
      </c>
      <c r="F340" s="180">
        <f t="array" aca="1" ref="F340" ca="1">INDIRECT("'"&amp;$A340&amp;"'!Q"&amp;$B340+59)</f>
        <v>0</v>
      </c>
      <c r="G340" s="180">
        <f t="array" aca="1" ref="G340" ca="1">INDIRECT("'"&amp;$A340&amp;"'!R"&amp;$B340+59)</f>
        <v>0</v>
      </c>
      <c r="H340" s="180">
        <f t="array" aca="1" ref="H340" ca="1">INDIRECT("'"&amp;$A340&amp;"'!S"&amp;$B340+59)</f>
        <v>0</v>
      </c>
      <c r="I340" s="180">
        <f t="array" aca="1" ref="I340" ca="1">INDIRECT("'"&amp;$A340&amp;"'!t"&amp;$B340+59)</f>
        <v>0</v>
      </c>
    </row>
    <row r="341" spans="1:9" x14ac:dyDescent="0.3">
      <c r="A341" s="180">
        <f t="shared" si="6"/>
        <v>9</v>
      </c>
      <c r="B341" s="180">
        <f>COUNTIF(A$1:A341,A341)</f>
        <v>14</v>
      </c>
      <c r="C341" s="180">
        <f t="array" aca="1" ref="C341" ca="1">INDIRECT("'"&amp;A341&amp;"'!F"&amp;B341+59)</f>
        <v>0</v>
      </c>
      <c r="D341" s="180">
        <f t="array" aca="1" ref="D341" ca="1">INDIRECT("'"&amp;$A341&amp;"'!O"&amp;$B341+59)</f>
        <v>0</v>
      </c>
      <c r="E341" s="180">
        <f t="array" aca="1" ref="E341" ca="1">INDIRECT("'"&amp;$A341&amp;"'!P"&amp;$B341+59)</f>
        <v>0</v>
      </c>
      <c r="F341" s="180">
        <f t="array" aca="1" ref="F341" ca="1">INDIRECT("'"&amp;$A341&amp;"'!Q"&amp;$B341+59)</f>
        <v>0</v>
      </c>
      <c r="G341" s="180">
        <f t="array" aca="1" ref="G341" ca="1">INDIRECT("'"&amp;$A341&amp;"'!R"&amp;$B341+59)</f>
        <v>0</v>
      </c>
      <c r="H341" s="180">
        <f t="array" aca="1" ref="H341" ca="1">INDIRECT("'"&amp;$A341&amp;"'!S"&amp;$B341+59)</f>
        <v>0</v>
      </c>
      <c r="I341" s="180">
        <f t="array" aca="1" ref="I341" ca="1">INDIRECT("'"&amp;$A341&amp;"'!t"&amp;$B341+59)</f>
        <v>0</v>
      </c>
    </row>
    <row r="342" spans="1:9" x14ac:dyDescent="0.3">
      <c r="A342" s="180">
        <f t="shared" si="6"/>
        <v>9</v>
      </c>
      <c r="B342" s="180">
        <f>COUNTIF(A$1:A342,A342)</f>
        <v>15</v>
      </c>
      <c r="C342" s="180">
        <f t="array" aca="1" ref="C342" ca="1">INDIRECT("'"&amp;A342&amp;"'!F"&amp;B342+59)</f>
        <v>0</v>
      </c>
      <c r="D342" s="180">
        <f t="array" aca="1" ref="D342" ca="1">INDIRECT("'"&amp;$A342&amp;"'!O"&amp;$B342+59)</f>
        <v>0</v>
      </c>
      <c r="E342" s="180">
        <f t="array" aca="1" ref="E342" ca="1">INDIRECT("'"&amp;$A342&amp;"'!P"&amp;$B342+59)</f>
        <v>0</v>
      </c>
      <c r="F342" s="180">
        <f t="array" aca="1" ref="F342" ca="1">INDIRECT("'"&amp;$A342&amp;"'!Q"&amp;$B342+59)</f>
        <v>0</v>
      </c>
      <c r="G342" s="180">
        <f t="array" aca="1" ref="G342" ca="1">INDIRECT("'"&amp;$A342&amp;"'!R"&amp;$B342+59)</f>
        <v>0</v>
      </c>
      <c r="H342" s="180">
        <f t="array" aca="1" ref="H342" ca="1">INDIRECT("'"&amp;$A342&amp;"'!S"&amp;$B342+59)</f>
        <v>0</v>
      </c>
      <c r="I342" s="180">
        <f t="array" aca="1" ref="I342" ca="1">INDIRECT("'"&amp;$A342&amp;"'!t"&amp;$B342+59)</f>
        <v>0</v>
      </c>
    </row>
    <row r="343" spans="1:9" x14ac:dyDescent="0.3">
      <c r="A343" s="180">
        <f t="shared" si="6"/>
        <v>9</v>
      </c>
      <c r="B343" s="180">
        <f>COUNTIF(A$1:A343,A343)</f>
        <v>16</v>
      </c>
      <c r="C343" s="180">
        <f t="array" aca="1" ref="C343" ca="1">INDIRECT("'"&amp;A343&amp;"'!F"&amp;B343+59)</f>
        <v>0</v>
      </c>
      <c r="D343" s="180">
        <f t="array" aca="1" ref="D343" ca="1">INDIRECT("'"&amp;$A343&amp;"'!O"&amp;$B343+59)</f>
        <v>0</v>
      </c>
      <c r="E343" s="180">
        <f t="array" aca="1" ref="E343" ca="1">INDIRECT("'"&amp;$A343&amp;"'!P"&amp;$B343+59)</f>
        <v>0</v>
      </c>
      <c r="F343" s="180">
        <f t="array" aca="1" ref="F343" ca="1">INDIRECT("'"&amp;$A343&amp;"'!Q"&amp;$B343+59)</f>
        <v>0</v>
      </c>
      <c r="G343" s="180">
        <f t="array" aca="1" ref="G343" ca="1">INDIRECT("'"&amp;$A343&amp;"'!R"&amp;$B343+59)</f>
        <v>0</v>
      </c>
      <c r="H343" s="180">
        <f t="array" aca="1" ref="H343" ca="1">INDIRECT("'"&amp;$A343&amp;"'!S"&amp;$B343+59)</f>
        <v>0</v>
      </c>
      <c r="I343" s="180">
        <f t="array" aca="1" ref="I343" ca="1">INDIRECT("'"&amp;$A343&amp;"'!t"&amp;$B343+59)</f>
        <v>0</v>
      </c>
    </row>
    <row r="344" spans="1:9" x14ac:dyDescent="0.3">
      <c r="A344" s="180">
        <f t="shared" si="6"/>
        <v>9</v>
      </c>
      <c r="B344" s="180">
        <f>COUNTIF(A$1:A344,A344)</f>
        <v>17</v>
      </c>
      <c r="C344" s="180">
        <f t="array" aca="1" ref="C344" ca="1">INDIRECT("'"&amp;A344&amp;"'!F"&amp;B344+59)</f>
        <v>0</v>
      </c>
      <c r="D344" s="180">
        <f t="array" aca="1" ref="D344" ca="1">INDIRECT("'"&amp;$A344&amp;"'!O"&amp;$B344+59)</f>
        <v>0</v>
      </c>
      <c r="E344" s="180">
        <f t="array" aca="1" ref="E344" ca="1">INDIRECT("'"&amp;$A344&amp;"'!P"&amp;$B344+59)</f>
        <v>0</v>
      </c>
      <c r="F344" s="180">
        <f t="array" aca="1" ref="F344" ca="1">INDIRECT("'"&amp;$A344&amp;"'!Q"&amp;$B344+59)</f>
        <v>0</v>
      </c>
      <c r="G344" s="180">
        <f t="array" aca="1" ref="G344" ca="1">INDIRECT("'"&amp;$A344&amp;"'!R"&amp;$B344+59)</f>
        <v>0</v>
      </c>
      <c r="H344" s="180">
        <f t="array" aca="1" ref="H344" ca="1">INDIRECT("'"&amp;$A344&amp;"'!S"&amp;$B344+59)</f>
        <v>0</v>
      </c>
      <c r="I344" s="180">
        <f t="array" aca="1" ref="I344" ca="1">INDIRECT("'"&amp;$A344&amp;"'!t"&amp;$B344+59)</f>
        <v>0</v>
      </c>
    </row>
    <row r="345" spans="1:9" x14ac:dyDescent="0.3">
      <c r="A345" s="180">
        <f t="shared" si="6"/>
        <v>9</v>
      </c>
      <c r="B345" s="180">
        <f>COUNTIF(A$1:A345,A345)</f>
        <v>18</v>
      </c>
      <c r="C345" s="180">
        <f t="array" aca="1" ref="C345" ca="1">INDIRECT("'"&amp;A345&amp;"'!F"&amp;B345+59)</f>
        <v>0</v>
      </c>
      <c r="D345" s="180">
        <f t="array" aca="1" ref="D345" ca="1">INDIRECT("'"&amp;$A345&amp;"'!O"&amp;$B345+59)</f>
        <v>0</v>
      </c>
      <c r="E345" s="180">
        <f t="array" aca="1" ref="E345" ca="1">INDIRECT("'"&amp;$A345&amp;"'!P"&amp;$B345+59)</f>
        <v>0</v>
      </c>
      <c r="F345" s="180">
        <f t="array" aca="1" ref="F345" ca="1">INDIRECT("'"&amp;$A345&amp;"'!Q"&amp;$B345+59)</f>
        <v>0</v>
      </c>
      <c r="G345" s="180">
        <f t="array" aca="1" ref="G345" ca="1">INDIRECT("'"&amp;$A345&amp;"'!R"&amp;$B345+59)</f>
        <v>0</v>
      </c>
      <c r="H345" s="180">
        <f t="array" aca="1" ref="H345" ca="1">INDIRECT("'"&amp;$A345&amp;"'!S"&amp;$B345+59)</f>
        <v>0</v>
      </c>
      <c r="I345" s="180">
        <f t="array" aca="1" ref="I345" ca="1">INDIRECT("'"&amp;$A345&amp;"'!t"&amp;$B345+59)</f>
        <v>0</v>
      </c>
    </row>
    <row r="346" spans="1:9" x14ac:dyDescent="0.3">
      <c r="A346" s="180">
        <f t="shared" si="6"/>
        <v>9</v>
      </c>
      <c r="B346" s="180">
        <f>COUNTIF(A$1:A346,A346)</f>
        <v>19</v>
      </c>
      <c r="C346" s="180">
        <f t="array" aca="1" ref="C346" ca="1">INDIRECT("'"&amp;A346&amp;"'!F"&amp;B346+59)</f>
        <v>0</v>
      </c>
      <c r="D346" s="180">
        <f t="array" aca="1" ref="D346" ca="1">INDIRECT("'"&amp;$A346&amp;"'!O"&amp;$B346+59)</f>
        <v>0</v>
      </c>
      <c r="E346" s="180">
        <f t="array" aca="1" ref="E346" ca="1">INDIRECT("'"&amp;$A346&amp;"'!P"&amp;$B346+59)</f>
        <v>0</v>
      </c>
      <c r="F346" s="180">
        <f t="array" aca="1" ref="F346" ca="1">INDIRECT("'"&amp;$A346&amp;"'!Q"&amp;$B346+59)</f>
        <v>0</v>
      </c>
      <c r="G346" s="180">
        <f t="array" aca="1" ref="G346" ca="1">INDIRECT("'"&amp;$A346&amp;"'!R"&amp;$B346+59)</f>
        <v>0</v>
      </c>
      <c r="H346" s="180">
        <f t="array" aca="1" ref="H346" ca="1">INDIRECT("'"&amp;$A346&amp;"'!S"&amp;$B346+59)</f>
        <v>0</v>
      </c>
      <c r="I346" s="180">
        <f t="array" aca="1" ref="I346" ca="1">INDIRECT("'"&amp;$A346&amp;"'!t"&amp;$B346+59)</f>
        <v>0</v>
      </c>
    </row>
    <row r="347" spans="1:9" x14ac:dyDescent="0.3">
      <c r="A347" s="180">
        <f t="shared" si="6"/>
        <v>9</v>
      </c>
      <c r="B347" s="180">
        <f>COUNTIF(A$1:A347,A347)</f>
        <v>20</v>
      </c>
      <c r="C347" s="180">
        <f t="array" aca="1" ref="C347" ca="1">INDIRECT("'"&amp;A347&amp;"'!F"&amp;B347+59)</f>
        <v>0</v>
      </c>
      <c r="D347" s="180">
        <f t="array" aca="1" ref="D347" ca="1">INDIRECT("'"&amp;$A347&amp;"'!O"&amp;$B347+59)</f>
        <v>0</v>
      </c>
      <c r="E347" s="180">
        <f t="array" aca="1" ref="E347" ca="1">INDIRECT("'"&amp;$A347&amp;"'!P"&amp;$B347+59)</f>
        <v>0</v>
      </c>
      <c r="F347" s="180">
        <f t="array" aca="1" ref="F347" ca="1">INDIRECT("'"&amp;$A347&amp;"'!Q"&amp;$B347+59)</f>
        <v>0</v>
      </c>
      <c r="G347" s="180">
        <f t="array" aca="1" ref="G347" ca="1">INDIRECT("'"&amp;$A347&amp;"'!R"&amp;$B347+59)</f>
        <v>0</v>
      </c>
      <c r="H347" s="180">
        <f t="array" aca="1" ref="H347" ca="1">INDIRECT("'"&amp;$A347&amp;"'!S"&amp;$B347+59)</f>
        <v>0</v>
      </c>
      <c r="I347" s="180">
        <f t="array" aca="1" ref="I347" ca="1">INDIRECT("'"&amp;$A347&amp;"'!t"&amp;$B347+59)</f>
        <v>0</v>
      </c>
    </row>
    <row r="348" spans="1:9" x14ac:dyDescent="0.3">
      <c r="A348" s="180">
        <f t="shared" si="6"/>
        <v>9</v>
      </c>
      <c r="B348" s="180">
        <f>COUNTIF(A$1:A348,A348)</f>
        <v>21</v>
      </c>
      <c r="C348" s="180">
        <f t="array" aca="1" ref="C348" ca="1">INDIRECT("'"&amp;A348&amp;"'!F"&amp;B348+59)</f>
        <v>0</v>
      </c>
      <c r="D348" s="180">
        <f t="array" aca="1" ref="D348" ca="1">INDIRECT("'"&amp;$A348&amp;"'!O"&amp;$B348+59)</f>
        <v>0</v>
      </c>
      <c r="E348" s="180">
        <f t="array" aca="1" ref="E348" ca="1">INDIRECT("'"&amp;$A348&amp;"'!P"&amp;$B348+59)</f>
        <v>0</v>
      </c>
      <c r="F348" s="180">
        <f t="array" aca="1" ref="F348" ca="1">INDIRECT("'"&amp;$A348&amp;"'!Q"&amp;$B348+59)</f>
        <v>0</v>
      </c>
      <c r="G348" s="180">
        <f t="array" aca="1" ref="G348" ca="1">INDIRECT("'"&amp;$A348&amp;"'!R"&amp;$B348+59)</f>
        <v>0</v>
      </c>
      <c r="H348" s="180">
        <f t="array" aca="1" ref="H348" ca="1">INDIRECT("'"&amp;$A348&amp;"'!S"&amp;$B348+59)</f>
        <v>0</v>
      </c>
      <c r="I348" s="180">
        <f t="array" aca="1" ref="I348" ca="1">INDIRECT("'"&amp;$A348&amp;"'!t"&amp;$B348+59)</f>
        <v>0</v>
      </c>
    </row>
    <row r="349" spans="1:9" x14ac:dyDescent="0.3">
      <c r="A349" s="180">
        <f t="shared" si="6"/>
        <v>9</v>
      </c>
      <c r="B349" s="180">
        <f>COUNTIF(A$1:A349,A349)</f>
        <v>22</v>
      </c>
      <c r="C349" s="180">
        <f t="array" aca="1" ref="C349" ca="1">INDIRECT("'"&amp;A349&amp;"'!F"&amp;B349+59)</f>
        <v>0</v>
      </c>
      <c r="D349" s="180">
        <f t="array" aca="1" ref="D349" ca="1">INDIRECT("'"&amp;$A349&amp;"'!O"&amp;$B349+59)</f>
        <v>0</v>
      </c>
      <c r="E349" s="180">
        <f t="array" aca="1" ref="E349" ca="1">INDIRECT("'"&amp;$A349&amp;"'!P"&amp;$B349+59)</f>
        <v>0</v>
      </c>
      <c r="F349" s="180">
        <f t="array" aca="1" ref="F349" ca="1">INDIRECT("'"&amp;$A349&amp;"'!Q"&amp;$B349+59)</f>
        <v>0</v>
      </c>
      <c r="G349" s="180">
        <f t="array" aca="1" ref="G349" ca="1">INDIRECT("'"&amp;$A349&amp;"'!R"&amp;$B349+59)</f>
        <v>0</v>
      </c>
      <c r="H349" s="180">
        <f t="array" aca="1" ref="H349" ca="1">INDIRECT("'"&amp;$A349&amp;"'!S"&amp;$B349+59)</f>
        <v>0</v>
      </c>
      <c r="I349" s="180">
        <f t="array" aca="1" ref="I349" ca="1">INDIRECT("'"&amp;$A349&amp;"'!t"&amp;$B349+59)</f>
        <v>0</v>
      </c>
    </row>
    <row r="350" spans="1:9" x14ac:dyDescent="0.3">
      <c r="A350" s="180">
        <f t="shared" si="6"/>
        <v>9</v>
      </c>
      <c r="B350" s="180">
        <f>COUNTIF(A$1:A350,A350)</f>
        <v>23</v>
      </c>
      <c r="C350" s="180">
        <f t="array" aca="1" ref="C350" ca="1">INDIRECT("'"&amp;A350&amp;"'!F"&amp;B350+59)</f>
        <v>0</v>
      </c>
      <c r="D350" s="180">
        <f t="array" aca="1" ref="D350" ca="1">INDIRECT("'"&amp;$A350&amp;"'!O"&amp;$B350+59)</f>
        <v>0</v>
      </c>
      <c r="E350" s="180">
        <f t="array" aca="1" ref="E350" ca="1">INDIRECT("'"&amp;$A350&amp;"'!P"&amp;$B350+59)</f>
        <v>0</v>
      </c>
      <c r="F350" s="180">
        <f t="array" aca="1" ref="F350" ca="1">INDIRECT("'"&amp;$A350&amp;"'!Q"&amp;$B350+59)</f>
        <v>0</v>
      </c>
      <c r="G350" s="180">
        <f t="array" aca="1" ref="G350" ca="1">INDIRECT("'"&amp;$A350&amp;"'!R"&amp;$B350+59)</f>
        <v>0</v>
      </c>
      <c r="H350" s="180">
        <f t="array" aca="1" ref="H350" ca="1">INDIRECT("'"&amp;$A350&amp;"'!S"&amp;$B350+59)</f>
        <v>0</v>
      </c>
      <c r="I350" s="180">
        <f t="array" aca="1" ref="I350" ca="1">INDIRECT("'"&amp;$A350&amp;"'!t"&amp;$B350+59)</f>
        <v>0</v>
      </c>
    </row>
    <row r="351" spans="1:9" x14ac:dyDescent="0.3">
      <c r="A351" s="180">
        <f t="shared" si="6"/>
        <v>9</v>
      </c>
      <c r="B351" s="180">
        <f>COUNTIF(A$1:A351,A351)</f>
        <v>24</v>
      </c>
      <c r="C351" s="180">
        <f t="array" aca="1" ref="C351" ca="1">INDIRECT("'"&amp;A351&amp;"'!F"&amp;B351+59)</f>
        <v>0</v>
      </c>
      <c r="D351" s="180">
        <f t="array" aca="1" ref="D351" ca="1">INDIRECT("'"&amp;$A351&amp;"'!O"&amp;$B351+59)</f>
        <v>0</v>
      </c>
      <c r="E351" s="180">
        <f t="array" aca="1" ref="E351" ca="1">INDIRECT("'"&amp;$A351&amp;"'!P"&amp;$B351+59)</f>
        <v>0</v>
      </c>
      <c r="F351" s="180">
        <f t="array" aca="1" ref="F351" ca="1">INDIRECT("'"&amp;$A351&amp;"'!Q"&amp;$B351+59)</f>
        <v>0</v>
      </c>
      <c r="G351" s="180">
        <f t="array" aca="1" ref="G351" ca="1">INDIRECT("'"&amp;$A351&amp;"'!R"&amp;$B351+59)</f>
        <v>0</v>
      </c>
      <c r="H351" s="180">
        <f t="array" aca="1" ref="H351" ca="1">INDIRECT("'"&amp;$A351&amp;"'!S"&amp;$B351+59)</f>
        <v>0</v>
      </c>
      <c r="I351" s="180">
        <f t="array" aca="1" ref="I351" ca="1">INDIRECT("'"&amp;$A351&amp;"'!t"&amp;$B351+59)</f>
        <v>0</v>
      </c>
    </row>
    <row r="352" spans="1:9" x14ac:dyDescent="0.3">
      <c r="A352" s="180">
        <f t="shared" si="6"/>
        <v>9</v>
      </c>
      <c r="B352" s="180">
        <f>COUNTIF(A$1:A352,A352)</f>
        <v>25</v>
      </c>
      <c r="C352" s="180">
        <f t="array" aca="1" ref="C352" ca="1">INDIRECT("'"&amp;A352&amp;"'!F"&amp;B352+59)</f>
        <v>0</v>
      </c>
      <c r="D352" s="180">
        <f t="array" aca="1" ref="D352" ca="1">INDIRECT("'"&amp;$A352&amp;"'!O"&amp;$B352+59)</f>
        <v>0</v>
      </c>
      <c r="E352" s="180">
        <f t="array" aca="1" ref="E352" ca="1">INDIRECT("'"&amp;$A352&amp;"'!P"&amp;$B352+59)</f>
        <v>0</v>
      </c>
      <c r="F352" s="180">
        <f t="array" aca="1" ref="F352" ca="1">INDIRECT("'"&amp;$A352&amp;"'!Q"&amp;$B352+59)</f>
        <v>0</v>
      </c>
      <c r="G352" s="180">
        <f t="array" aca="1" ref="G352" ca="1">INDIRECT("'"&amp;$A352&amp;"'!R"&amp;$B352+59)</f>
        <v>0</v>
      </c>
      <c r="H352" s="180">
        <f t="array" aca="1" ref="H352" ca="1">INDIRECT("'"&amp;$A352&amp;"'!S"&amp;$B352+59)</f>
        <v>0</v>
      </c>
      <c r="I352" s="180">
        <f t="array" aca="1" ref="I352" ca="1">INDIRECT("'"&amp;$A352&amp;"'!t"&amp;$B352+59)</f>
        <v>0</v>
      </c>
    </row>
    <row r="353" spans="1:9" x14ac:dyDescent="0.3">
      <c r="A353" s="180">
        <f t="shared" si="6"/>
        <v>9</v>
      </c>
      <c r="B353" s="180">
        <f>COUNTIF(A$1:A353,A353)</f>
        <v>26</v>
      </c>
      <c r="C353" s="180">
        <f t="array" aca="1" ref="C353" ca="1">INDIRECT("'"&amp;A353&amp;"'!F"&amp;B353+59)</f>
        <v>0</v>
      </c>
      <c r="D353" s="180">
        <f t="array" aca="1" ref="D353" ca="1">INDIRECT("'"&amp;$A353&amp;"'!O"&amp;$B353+59)</f>
        <v>0</v>
      </c>
      <c r="E353" s="180">
        <f t="array" aca="1" ref="E353" ca="1">INDIRECT("'"&amp;$A353&amp;"'!P"&amp;$B353+59)</f>
        <v>0</v>
      </c>
      <c r="F353" s="180">
        <f t="array" aca="1" ref="F353" ca="1">INDIRECT("'"&amp;$A353&amp;"'!Q"&amp;$B353+59)</f>
        <v>0</v>
      </c>
      <c r="G353" s="180">
        <f t="array" aca="1" ref="G353" ca="1">INDIRECT("'"&amp;$A353&amp;"'!R"&amp;$B353+59)</f>
        <v>0</v>
      </c>
      <c r="H353" s="180">
        <f t="array" aca="1" ref="H353" ca="1">INDIRECT("'"&amp;$A353&amp;"'!S"&amp;$B353+59)</f>
        <v>0</v>
      </c>
      <c r="I353" s="180">
        <f t="array" aca="1" ref="I353" ca="1">INDIRECT("'"&amp;$A353&amp;"'!t"&amp;$B353+59)</f>
        <v>0</v>
      </c>
    </row>
    <row r="354" spans="1:9" x14ac:dyDescent="0.3">
      <c r="A354" s="180">
        <f t="shared" si="6"/>
        <v>9</v>
      </c>
      <c r="B354" s="180">
        <f>COUNTIF(A$1:A354,A354)</f>
        <v>27</v>
      </c>
      <c r="C354" s="180">
        <f t="array" aca="1" ref="C354" ca="1">INDIRECT("'"&amp;A354&amp;"'!F"&amp;B354+59)</f>
        <v>0</v>
      </c>
      <c r="D354" s="180">
        <f t="array" aca="1" ref="D354" ca="1">INDIRECT("'"&amp;$A354&amp;"'!O"&amp;$B354+59)</f>
        <v>0</v>
      </c>
      <c r="E354" s="180">
        <f t="array" aca="1" ref="E354" ca="1">INDIRECT("'"&amp;$A354&amp;"'!P"&amp;$B354+59)</f>
        <v>0</v>
      </c>
      <c r="F354" s="180">
        <f t="array" aca="1" ref="F354" ca="1">INDIRECT("'"&amp;$A354&amp;"'!Q"&amp;$B354+59)</f>
        <v>0</v>
      </c>
      <c r="G354" s="180">
        <f t="array" aca="1" ref="G354" ca="1">INDIRECT("'"&amp;$A354&amp;"'!R"&amp;$B354+59)</f>
        <v>0</v>
      </c>
      <c r="H354" s="180">
        <f t="array" aca="1" ref="H354" ca="1">INDIRECT("'"&amp;$A354&amp;"'!S"&amp;$B354+59)</f>
        <v>0</v>
      </c>
      <c r="I354" s="180">
        <f t="array" aca="1" ref="I354" ca="1">INDIRECT("'"&amp;$A354&amp;"'!t"&amp;$B354+59)</f>
        <v>0</v>
      </c>
    </row>
    <row r="355" spans="1:9" x14ac:dyDescent="0.3">
      <c r="A355" s="180">
        <f t="shared" si="6"/>
        <v>9</v>
      </c>
      <c r="B355" s="180">
        <f>COUNTIF(A$1:A355,A355)</f>
        <v>28</v>
      </c>
      <c r="C355" s="180">
        <f t="array" aca="1" ref="C355" ca="1">INDIRECT("'"&amp;A355&amp;"'!F"&amp;B355+59)</f>
        <v>0</v>
      </c>
      <c r="D355" s="180">
        <f t="array" aca="1" ref="D355" ca="1">INDIRECT("'"&amp;$A355&amp;"'!O"&amp;$B355+59)</f>
        <v>0</v>
      </c>
      <c r="E355" s="180">
        <f t="array" aca="1" ref="E355" ca="1">INDIRECT("'"&amp;$A355&amp;"'!P"&amp;$B355+59)</f>
        <v>0</v>
      </c>
      <c r="F355" s="180">
        <f t="array" aca="1" ref="F355" ca="1">INDIRECT("'"&amp;$A355&amp;"'!Q"&amp;$B355+59)</f>
        <v>0</v>
      </c>
      <c r="G355" s="180">
        <f t="array" aca="1" ref="G355" ca="1">INDIRECT("'"&amp;$A355&amp;"'!R"&amp;$B355+59)</f>
        <v>0</v>
      </c>
      <c r="H355" s="180">
        <f t="array" aca="1" ref="H355" ca="1">INDIRECT("'"&amp;$A355&amp;"'!S"&amp;$B355+59)</f>
        <v>0</v>
      </c>
      <c r="I355" s="180">
        <f t="array" aca="1" ref="I355" ca="1">INDIRECT("'"&amp;$A355&amp;"'!t"&amp;$B355+59)</f>
        <v>0</v>
      </c>
    </row>
    <row r="356" spans="1:9" x14ac:dyDescent="0.3">
      <c r="A356" s="180">
        <f t="shared" si="6"/>
        <v>9</v>
      </c>
      <c r="B356" s="180">
        <f>COUNTIF(A$1:A356,A356)</f>
        <v>29</v>
      </c>
      <c r="C356" s="180">
        <f t="array" aca="1" ref="C356" ca="1">INDIRECT("'"&amp;A356&amp;"'!F"&amp;B356+59)</f>
        <v>0</v>
      </c>
      <c r="D356" s="180">
        <f t="array" aca="1" ref="D356" ca="1">INDIRECT("'"&amp;$A356&amp;"'!O"&amp;$B356+59)</f>
        <v>0</v>
      </c>
      <c r="E356" s="180">
        <f t="array" aca="1" ref="E356" ca="1">INDIRECT("'"&amp;$A356&amp;"'!P"&amp;$B356+59)</f>
        <v>0</v>
      </c>
      <c r="F356" s="180">
        <f t="array" aca="1" ref="F356" ca="1">INDIRECT("'"&amp;$A356&amp;"'!Q"&amp;$B356+59)</f>
        <v>0</v>
      </c>
      <c r="G356" s="180">
        <f t="array" aca="1" ref="G356" ca="1">INDIRECT("'"&amp;$A356&amp;"'!R"&amp;$B356+59)</f>
        <v>0</v>
      </c>
      <c r="H356" s="180">
        <f t="array" aca="1" ref="H356" ca="1">INDIRECT("'"&amp;$A356&amp;"'!S"&amp;$B356+59)</f>
        <v>0</v>
      </c>
      <c r="I356" s="180">
        <f t="array" aca="1" ref="I356" ca="1">INDIRECT("'"&amp;$A356&amp;"'!t"&amp;$B356+59)</f>
        <v>0</v>
      </c>
    </row>
    <row r="357" spans="1:9" x14ac:dyDescent="0.3">
      <c r="A357" s="180">
        <f t="shared" si="6"/>
        <v>9</v>
      </c>
      <c r="B357" s="180">
        <f>COUNTIF(A$1:A357,A357)</f>
        <v>30</v>
      </c>
      <c r="C357" s="180">
        <f t="array" aca="1" ref="C357" ca="1">INDIRECT("'"&amp;A357&amp;"'!F"&amp;B357+59)</f>
        <v>0</v>
      </c>
      <c r="D357" s="180">
        <f t="array" aca="1" ref="D357" ca="1">INDIRECT("'"&amp;$A357&amp;"'!O"&amp;$B357+59)</f>
        <v>0</v>
      </c>
      <c r="E357" s="180">
        <f t="array" aca="1" ref="E357" ca="1">INDIRECT("'"&amp;$A357&amp;"'!P"&amp;$B357+59)</f>
        <v>0</v>
      </c>
      <c r="F357" s="180">
        <f t="array" aca="1" ref="F357" ca="1">INDIRECT("'"&amp;$A357&amp;"'!Q"&amp;$B357+59)</f>
        <v>0</v>
      </c>
      <c r="G357" s="180">
        <f t="array" aca="1" ref="G357" ca="1">INDIRECT("'"&amp;$A357&amp;"'!R"&amp;$B357+59)</f>
        <v>0</v>
      </c>
      <c r="H357" s="180">
        <f t="array" aca="1" ref="H357" ca="1">INDIRECT("'"&amp;$A357&amp;"'!S"&amp;$B357+59)</f>
        <v>0</v>
      </c>
      <c r="I357" s="180">
        <f t="array" aca="1" ref="I357" ca="1">INDIRECT("'"&amp;$A357&amp;"'!t"&amp;$B357+59)</f>
        <v>0</v>
      </c>
    </row>
    <row r="358" spans="1:9" x14ac:dyDescent="0.3">
      <c r="A358" s="180">
        <f t="shared" si="6"/>
        <v>9</v>
      </c>
      <c r="B358" s="180">
        <f>COUNTIF(A$1:A358,A358)</f>
        <v>31</v>
      </c>
      <c r="C358" s="180">
        <f t="array" aca="1" ref="C358" ca="1">INDIRECT("'"&amp;A358&amp;"'!F"&amp;B358+59)</f>
        <v>0</v>
      </c>
      <c r="D358" s="180">
        <f t="array" aca="1" ref="D358" ca="1">INDIRECT("'"&amp;$A358&amp;"'!O"&amp;$B358+59)</f>
        <v>0</v>
      </c>
      <c r="E358" s="180">
        <f t="array" aca="1" ref="E358" ca="1">INDIRECT("'"&amp;$A358&amp;"'!P"&amp;$B358+59)</f>
        <v>0</v>
      </c>
      <c r="F358" s="180">
        <f t="array" aca="1" ref="F358" ca="1">INDIRECT("'"&amp;$A358&amp;"'!Q"&amp;$B358+59)</f>
        <v>0</v>
      </c>
      <c r="G358" s="180">
        <f t="array" aca="1" ref="G358" ca="1">INDIRECT("'"&amp;$A358&amp;"'!R"&amp;$B358+59)</f>
        <v>0</v>
      </c>
      <c r="H358" s="180">
        <f t="array" aca="1" ref="H358" ca="1">INDIRECT("'"&amp;$A358&amp;"'!S"&amp;$B358+59)</f>
        <v>0</v>
      </c>
      <c r="I358" s="180">
        <f t="array" aca="1" ref="I358" ca="1">INDIRECT("'"&amp;$A358&amp;"'!t"&amp;$B358+59)</f>
        <v>0</v>
      </c>
    </row>
    <row r="359" spans="1:9" x14ac:dyDescent="0.3">
      <c r="A359" s="180">
        <f t="shared" si="6"/>
        <v>9</v>
      </c>
      <c r="B359" s="180">
        <f>COUNTIF(A$1:A359,A359)</f>
        <v>32</v>
      </c>
      <c r="C359" s="180">
        <f t="array" aca="1" ref="C359" ca="1">INDIRECT("'"&amp;A359&amp;"'!F"&amp;B359+59)</f>
        <v>0</v>
      </c>
      <c r="D359" s="180">
        <f t="array" aca="1" ref="D359" ca="1">INDIRECT("'"&amp;$A359&amp;"'!O"&amp;$B359+59)</f>
        <v>0</v>
      </c>
      <c r="E359" s="180">
        <f t="array" aca="1" ref="E359" ca="1">INDIRECT("'"&amp;$A359&amp;"'!P"&amp;$B359+59)</f>
        <v>0</v>
      </c>
      <c r="F359" s="180">
        <f t="array" aca="1" ref="F359" ca="1">INDIRECT("'"&amp;$A359&amp;"'!Q"&amp;$B359+59)</f>
        <v>0</v>
      </c>
      <c r="G359" s="180">
        <f t="array" aca="1" ref="G359" ca="1">INDIRECT("'"&amp;$A359&amp;"'!R"&amp;$B359+59)</f>
        <v>0</v>
      </c>
      <c r="H359" s="180">
        <f t="array" aca="1" ref="H359" ca="1">INDIRECT("'"&amp;$A359&amp;"'!S"&amp;$B359+59)</f>
        <v>0</v>
      </c>
      <c r="I359" s="180">
        <f t="array" aca="1" ref="I359" ca="1">INDIRECT("'"&amp;$A359&amp;"'!t"&amp;$B359+59)</f>
        <v>0</v>
      </c>
    </row>
    <row r="360" spans="1:9" x14ac:dyDescent="0.3">
      <c r="A360" s="180">
        <f t="shared" si="6"/>
        <v>9</v>
      </c>
      <c r="B360" s="180">
        <f>COUNTIF(A$1:A360,A360)</f>
        <v>33</v>
      </c>
      <c r="C360" s="180">
        <f t="array" aca="1" ref="C360" ca="1">INDIRECT("'"&amp;A360&amp;"'!F"&amp;B360+59)</f>
        <v>0</v>
      </c>
      <c r="D360" s="180">
        <f t="array" aca="1" ref="D360" ca="1">INDIRECT("'"&amp;$A360&amp;"'!O"&amp;$B360+59)</f>
        <v>0</v>
      </c>
      <c r="E360" s="180">
        <f t="array" aca="1" ref="E360" ca="1">INDIRECT("'"&amp;$A360&amp;"'!P"&amp;$B360+59)</f>
        <v>0</v>
      </c>
      <c r="F360" s="180">
        <f t="array" aca="1" ref="F360" ca="1">INDIRECT("'"&amp;$A360&amp;"'!Q"&amp;$B360+59)</f>
        <v>0</v>
      </c>
      <c r="G360" s="180">
        <f t="array" aca="1" ref="G360" ca="1">INDIRECT("'"&amp;$A360&amp;"'!R"&amp;$B360+59)</f>
        <v>0</v>
      </c>
      <c r="H360" s="180">
        <f t="array" aca="1" ref="H360" ca="1">INDIRECT("'"&amp;$A360&amp;"'!S"&amp;$B360+59)</f>
        <v>0</v>
      </c>
      <c r="I360" s="180">
        <f t="array" aca="1" ref="I360" ca="1">INDIRECT("'"&amp;$A360&amp;"'!t"&amp;$B360+59)</f>
        <v>0</v>
      </c>
    </row>
    <row r="361" spans="1:9" x14ac:dyDescent="0.3">
      <c r="A361" s="180">
        <f t="shared" si="6"/>
        <v>9</v>
      </c>
      <c r="B361" s="180">
        <f>COUNTIF(A$1:A361,A361)</f>
        <v>34</v>
      </c>
      <c r="C361" s="180">
        <f t="array" aca="1" ref="C361" ca="1">INDIRECT("'"&amp;A361&amp;"'!F"&amp;B361+59)</f>
        <v>0</v>
      </c>
      <c r="D361" s="180">
        <f t="array" aca="1" ref="D361" ca="1">INDIRECT("'"&amp;$A361&amp;"'!O"&amp;$B361+59)</f>
        <v>0</v>
      </c>
      <c r="E361" s="180">
        <f t="array" aca="1" ref="E361" ca="1">INDIRECT("'"&amp;$A361&amp;"'!P"&amp;$B361+59)</f>
        <v>0</v>
      </c>
      <c r="F361" s="180">
        <f t="array" aca="1" ref="F361" ca="1">INDIRECT("'"&amp;$A361&amp;"'!Q"&amp;$B361+59)</f>
        <v>0</v>
      </c>
      <c r="G361" s="180">
        <f t="array" aca="1" ref="G361" ca="1">INDIRECT("'"&amp;$A361&amp;"'!R"&amp;$B361+59)</f>
        <v>0</v>
      </c>
      <c r="H361" s="180">
        <f t="array" aca="1" ref="H361" ca="1">INDIRECT("'"&amp;$A361&amp;"'!S"&amp;$B361+59)</f>
        <v>0</v>
      </c>
      <c r="I361" s="180">
        <f t="array" aca="1" ref="I361" ca="1">INDIRECT("'"&amp;$A361&amp;"'!t"&amp;$B361+59)</f>
        <v>0</v>
      </c>
    </row>
    <row r="362" spans="1:9" x14ac:dyDescent="0.3">
      <c r="A362" s="180">
        <f t="shared" si="6"/>
        <v>9</v>
      </c>
      <c r="B362" s="180">
        <f>COUNTIF(A$1:A362,A362)</f>
        <v>35</v>
      </c>
      <c r="C362" s="180">
        <f t="array" aca="1" ref="C362" ca="1">INDIRECT("'"&amp;A362&amp;"'!F"&amp;B362+59)</f>
        <v>0</v>
      </c>
      <c r="D362" s="180">
        <f t="array" aca="1" ref="D362" ca="1">INDIRECT("'"&amp;$A362&amp;"'!O"&amp;$B362+59)</f>
        <v>0</v>
      </c>
      <c r="E362" s="180">
        <f t="array" aca="1" ref="E362" ca="1">INDIRECT("'"&amp;$A362&amp;"'!P"&amp;$B362+59)</f>
        <v>0</v>
      </c>
      <c r="F362" s="180">
        <f t="array" aca="1" ref="F362" ca="1">INDIRECT("'"&amp;$A362&amp;"'!Q"&amp;$B362+59)</f>
        <v>0</v>
      </c>
      <c r="G362" s="180">
        <f t="array" aca="1" ref="G362" ca="1">INDIRECT("'"&amp;$A362&amp;"'!R"&amp;$B362+59)</f>
        <v>0</v>
      </c>
      <c r="H362" s="180">
        <f t="array" aca="1" ref="H362" ca="1">INDIRECT("'"&amp;$A362&amp;"'!S"&amp;$B362+59)</f>
        <v>0</v>
      </c>
      <c r="I362" s="180">
        <f t="array" aca="1" ref="I362" ca="1">INDIRECT("'"&amp;$A362&amp;"'!t"&amp;$B362+59)</f>
        <v>0</v>
      </c>
    </row>
    <row r="363" spans="1:9" x14ac:dyDescent="0.3">
      <c r="A363" s="180">
        <f t="shared" si="6"/>
        <v>9</v>
      </c>
      <c r="B363" s="180">
        <f>COUNTIF(A$1:A363,A363)</f>
        <v>36</v>
      </c>
      <c r="C363" s="180">
        <f t="array" aca="1" ref="C363" ca="1">INDIRECT("'"&amp;A363&amp;"'!F"&amp;B363+59)</f>
        <v>0</v>
      </c>
      <c r="D363" s="180">
        <f t="array" aca="1" ref="D363" ca="1">INDIRECT("'"&amp;$A363&amp;"'!O"&amp;$B363+59)</f>
        <v>0</v>
      </c>
      <c r="E363" s="180">
        <f t="array" aca="1" ref="E363" ca="1">INDIRECT("'"&amp;$A363&amp;"'!P"&amp;$B363+59)</f>
        <v>0</v>
      </c>
      <c r="F363" s="180">
        <f t="array" aca="1" ref="F363" ca="1">INDIRECT("'"&amp;$A363&amp;"'!Q"&amp;$B363+59)</f>
        <v>0</v>
      </c>
      <c r="G363" s="180">
        <f t="array" aca="1" ref="G363" ca="1">INDIRECT("'"&amp;$A363&amp;"'!R"&amp;$B363+59)</f>
        <v>0</v>
      </c>
      <c r="H363" s="180">
        <f t="array" aca="1" ref="H363" ca="1">INDIRECT("'"&amp;$A363&amp;"'!S"&amp;$B363+59)</f>
        <v>0</v>
      </c>
      <c r="I363" s="180">
        <f t="array" aca="1" ref="I363" ca="1">INDIRECT("'"&amp;$A363&amp;"'!t"&amp;$B363+59)</f>
        <v>0</v>
      </c>
    </row>
    <row r="364" spans="1:9" x14ac:dyDescent="0.3">
      <c r="A364" s="180">
        <f t="shared" si="6"/>
        <v>9</v>
      </c>
      <c r="B364" s="180">
        <f>COUNTIF(A$1:A364,A364)</f>
        <v>37</v>
      </c>
      <c r="C364" s="180">
        <f t="array" aca="1" ref="C364" ca="1">INDIRECT("'"&amp;A364&amp;"'!F"&amp;B364+59)</f>
        <v>0</v>
      </c>
      <c r="D364" s="180">
        <f t="array" aca="1" ref="D364" ca="1">INDIRECT("'"&amp;$A364&amp;"'!O"&amp;$B364+59)</f>
        <v>0</v>
      </c>
      <c r="E364" s="180">
        <f t="array" aca="1" ref="E364" ca="1">INDIRECT("'"&amp;$A364&amp;"'!P"&amp;$B364+59)</f>
        <v>0</v>
      </c>
      <c r="F364" s="180">
        <f t="array" aca="1" ref="F364" ca="1">INDIRECT("'"&amp;$A364&amp;"'!Q"&amp;$B364+59)</f>
        <v>0</v>
      </c>
      <c r="G364" s="180">
        <f t="array" aca="1" ref="G364" ca="1">INDIRECT("'"&amp;$A364&amp;"'!R"&amp;$B364+59)</f>
        <v>0</v>
      </c>
      <c r="H364" s="180">
        <f t="array" aca="1" ref="H364" ca="1">INDIRECT("'"&amp;$A364&amp;"'!S"&amp;$B364+59)</f>
        <v>0</v>
      </c>
      <c r="I364" s="180">
        <f t="array" aca="1" ref="I364" ca="1">INDIRECT("'"&amp;$A364&amp;"'!t"&amp;$B364+59)</f>
        <v>0</v>
      </c>
    </row>
    <row r="365" spans="1:9" x14ac:dyDescent="0.3">
      <c r="A365" s="180">
        <f t="shared" si="6"/>
        <v>9</v>
      </c>
      <c r="B365" s="180">
        <f>COUNTIF(A$1:A365,A365)</f>
        <v>38</v>
      </c>
      <c r="C365" s="180">
        <f t="array" aca="1" ref="C365" ca="1">INDIRECT("'"&amp;A365&amp;"'!F"&amp;B365+59)</f>
        <v>0</v>
      </c>
      <c r="D365" s="180">
        <f t="array" aca="1" ref="D365" ca="1">INDIRECT("'"&amp;$A365&amp;"'!O"&amp;$B365+59)</f>
        <v>0</v>
      </c>
      <c r="E365" s="180">
        <f t="array" aca="1" ref="E365" ca="1">INDIRECT("'"&amp;$A365&amp;"'!P"&amp;$B365+59)</f>
        <v>0</v>
      </c>
      <c r="F365" s="180">
        <f t="array" aca="1" ref="F365" ca="1">INDIRECT("'"&amp;$A365&amp;"'!Q"&amp;$B365+59)</f>
        <v>0</v>
      </c>
      <c r="G365" s="180">
        <f t="array" aca="1" ref="G365" ca="1">INDIRECT("'"&amp;$A365&amp;"'!R"&amp;$B365+59)</f>
        <v>0</v>
      </c>
      <c r="H365" s="180">
        <f t="array" aca="1" ref="H365" ca="1">INDIRECT("'"&amp;$A365&amp;"'!S"&amp;$B365+59)</f>
        <v>0</v>
      </c>
      <c r="I365" s="180">
        <f t="array" aca="1" ref="I365" ca="1">INDIRECT("'"&amp;$A365&amp;"'!t"&amp;$B365+59)</f>
        <v>0</v>
      </c>
    </row>
    <row r="366" spans="1:9" x14ac:dyDescent="0.3">
      <c r="A366" s="180">
        <f t="shared" si="6"/>
        <v>9</v>
      </c>
      <c r="B366" s="180">
        <f>COUNTIF(A$1:A366,A366)</f>
        <v>39</v>
      </c>
      <c r="C366" s="180">
        <f t="array" aca="1" ref="C366" ca="1">INDIRECT("'"&amp;A366&amp;"'!F"&amp;B366+59)</f>
        <v>0</v>
      </c>
      <c r="D366" s="180">
        <f t="array" aca="1" ref="D366" ca="1">INDIRECT("'"&amp;$A366&amp;"'!O"&amp;$B366+59)</f>
        <v>0</v>
      </c>
      <c r="E366" s="180">
        <f t="array" aca="1" ref="E366" ca="1">INDIRECT("'"&amp;$A366&amp;"'!P"&amp;$B366+59)</f>
        <v>0</v>
      </c>
      <c r="F366" s="180">
        <f t="array" aca="1" ref="F366" ca="1">INDIRECT("'"&amp;$A366&amp;"'!Q"&amp;$B366+59)</f>
        <v>0</v>
      </c>
      <c r="G366" s="180">
        <f t="array" aca="1" ref="G366" ca="1">INDIRECT("'"&amp;$A366&amp;"'!R"&amp;$B366+59)</f>
        <v>0</v>
      </c>
      <c r="H366" s="180">
        <f t="array" aca="1" ref="H366" ca="1">INDIRECT("'"&amp;$A366&amp;"'!S"&amp;$B366+59)</f>
        <v>0</v>
      </c>
      <c r="I366" s="180">
        <f t="array" aca="1" ref="I366" ca="1">INDIRECT("'"&amp;$A366&amp;"'!t"&amp;$B366+59)</f>
        <v>0</v>
      </c>
    </row>
    <row r="367" spans="1:9" x14ac:dyDescent="0.3">
      <c r="A367" s="180">
        <f t="shared" si="6"/>
        <v>9</v>
      </c>
      <c r="B367" s="180">
        <f>COUNTIF(A$1:A367,A367)</f>
        <v>40</v>
      </c>
      <c r="C367" s="180">
        <f t="array" aca="1" ref="C367" ca="1">INDIRECT("'"&amp;A367&amp;"'!F"&amp;B367+59)</f>
        <v>0</v>
      </c>
      <c r="D367" s="180">
        <f t="array" aca="1" ref="D367" ca="1">INDIRECT("'"&amp;$A367&amp;"'!O"&amp;$B367+59)</f>
        <v>0</v>
      </c>
      <c r="E367" s="180">
        <f t="array" aca="1" ref="E367" ca="1">INDIRECT("'"&amp;$A367&amp;"'!P"&amp;$B367+59)</f>
        <v>0</v>
      </c>
      <c r="F367" s="180">
        <f t="array" aca="1" ref="F367" ca="1">INDIRECT("'"&amp;$A367&amp;"'!Q"&amp;$B367+59)</f>
        <v>0</v>
      </c>
      <c r="G367" s="180">
        <f t="array" aca="1" ref="G367" ca="1">INDIRECT("'"&amp;$A367&amp;"'!R"&amp;$B367+59)</f>
        <v>0</v>
      </c>
      <c r="H367" s="180">
        <f t="array" aca="1" ref="H367" ca="1">INDIRECT("'"&amp;$A367&amp;"'!S"&amp;$B367+59)</f>
        <v>0</v>
      </c>
      <c r="I367" s="180">
        <f t="array" aca="1" ref="I367" ca="1">INDIRECT("'"&amp;$A367&amp;"'!t"&amp;$B367+59)</f>
        <v>0</v>
      </c>
    </row>
    <row r="368" spans="1:9" x14ac:dyDescent="0.3">
      <c r="A368" s="180">
        <f t="shared" si="6"/>
        <v>9</v>
      </c>
      <c r="B368" s="180">
        <f>COUNTIF(A$1:A368,A368)</f>
        <v>41</v>
      </c>
      <c r="C368" s="180">
        <f t="array" aca="1" ref="C368" ca="1">INDIRECT("'"&amp;A368&amp;"'!F"&amp;B368+59)</f>
        <v>0</v>
      </c>
      <c r="D368" s="180">
        <f t="array" aca="1" ref="D368" ca="1">INDIRECT("'"&amp;$A368&amp;"'!O"&amp;$B368+59)</f>
        <v>0</v>
      </c>
      <c r="E368" s="180">
        <f t="array" aca="1" ref="E368" ca="1">INDIRECT("'"&amp;$A368&amp;"'!P"&amp;$B368+59)</f>
        <v>0</v>
      </c>
      <c r="F368" s="180">
        <f t="array" aca="1" ref="F368" ca="1">INDIRECT("'"&amp;$A368&amp;"'!Q"&amp;$B368+59)</f>
        <v>0</v>
      </c>
      <c r="G368" s="180">
        <f t="array" aca="1" ref="G368" ca="1">INDIRECT("'"&amp;$A368&amp;"'!R"&amp;$B368+59)</f>
        <v>0</v>
      </c>
      <c r="H368" s="180">
        <f t="array" aca="1" ref="H368" ca="1">INDIRECT("'"&amp;$A368&amp;"'!S"&amp;$B368+59)</f>
        <v>0</v>
      </c>
      <c r="I368" s="180">
        <f t="array" aca="1" ref="I368" ca="1">INDIRECT("'"&amp;$A368&amp;"'!t"&amp;$B368+59)</f>
        <v>0</v>
      </c>
    </row>
    <row r="369" spans="1:9" x14ac:dyDescent="0.3">
      <c r="A369" s="180">
        <f t="shared" si="6"/>
        <v>10</v>
      </c>
      <c r="B369" s="180">
        <f>COUNTIF(A$1:A369,A369)</f>
        <v>1</v>
      </c>
      <c r="C369" s="180">
        <f t="array" aca="1" ref="C369" ca="1">INDIRECT("'"&amp;A369&amp;"'!F"&amp;B369+59)</f>
        <v>0</v>
      </c>
      <c r="D369" s="180">
        <f t="array" aca="1" ref="D369" ca="1">INDIRECT("'"&amp;$A369&amp;"'!O"&amp;$B369+59)</f>
        <v>0</v>
      </c>
      <c r="E369" s="180">
        <f t="array" aca="1" ref="E369" ca="1">INDIRECT("'"&amp;$A369&amp;"'!P"&amp;$B369+59)</f>
        <v>0</v>
      </c>
      <c r="F369" s="180">
        <f t="array" aca="1" ref="F369" ca="1">INDIRECT("'"&amp;$A369&amp;"'!Q"&amp;$B369+59)</f>
        <v>0</v>
      </c>
      <c r="G369" s="180">
        <f t="array" aca="1" ref="G369" ca="1">INDIRECT("'"&amp;$A369&amp;"'!R"&amp;$B369+59)</f>
        <v>0</v>
      </c>
      <c r="H369" s="180">
        <f t="array" aca="1" ref="H369" ca="1">INDIRECT("'"&amp;$A369&amp;"'!S"&amp;$B369+59)</f>
        <v>0</v>
      </c>
      <c r="I369" s="180">
        <f t="array" aca="1" ref="I369" ca="1">INDIRECT("'"&amp;$A369&amp;"'!t"&amp;$B369+59)</f>
        <v>0</v>
      </c>
    </row>
    <row r="370" spans="1:9" x14ac:dyDescent="0.3">
      <c r="A370" s="180">
        <f t="shared" si="6"/>
        <v>10</v>
      </c>
      <c r="B370" s="180">
        <f>COUNTIF(A$1:A370,A370)</f>
        <v>2</v>
      </c>
      <c r="C370" s="180">
        <f t="array" aca="1" ref="C370" ca="1">INDIRECT("'"&amp;A370&amp;"'!F"&amp;B370+59)</f>
        <v>0</v>
      </c>
      <c r="D370" s="180">
        <f t="array" aca="1" ref="D370" ca="1">INDIRECT("'"&amp;$A370&amp;"'!O"&amp;$B370+59)</f>
        <v>0</v>
      </c>
      <c r="E370" s="180">
        <f t="array" aca="1" ref="E370" ca="1">INDIRECT("'"&amp;$A370&amp;"'!P"&amp;$B370+59)</f>
        <v>0</v>
      </c>
      <c r="F370" s="180">
        <f t="array" aca="1" ref="F370" ca="1">INDIRECT("'"&amp;$A370&amp;"'!Q"&amp;$B370+59)</f>
        <v>0</v>
      </c>
      <c r="G370" s="180">
        <f t="array" aca="1" ref="G370" ca="1">INDIRECT("'"&amp;$A370&amp;"'!R"&amp;$B370+59)</f>
        <v>0</v>
      </c>
      <c r="H370" s="180">
        <f t="array" aca="1" ref="H370" ca="1">INDIRECT("'"&amp;$A370&amp;"'!S"&amp;$B370+59)</f>
        <v>0</v>
      </c>
      <c r="I370" s="180">
        <f t="array" aca="1" ref="I370" ca="1">INDIRECT("'"&amp;$A370&amp;"'!t"&amp;$B370+59)</f>
        <v>0</v>
      </c>
    </row>
    <row r="371" spans="1:9" x14ac:dyDescent="0.3">
      <c r="A371" s="180">
        <f t="shared" si="6"/>
        <v>10</v>
      </c>
      <c r="B371" s="180">
        <f>COUNTIF(A$1:A371,A371)</f>
        <v>3</v>
      </c>
      <c r="C371" s="180">
        <f t="array" aca="1" ref="C371" ca="1">INDIRECT("'"&amp;A371&amp;"'!F"&amp;B371+59)</f>
        <v>0</v>
      </c>
      <c r="D371" s="180">
        <f t="array" aca="1" ref="D371" ca="1">INDIRECT("'"&amp;$A371&amp;"'!O"&amp;$B371+59)</f>
        <v>0</v>
      </c>
      <c r="E371" s="180">
        <f t="array" aca="1" ref="E371" ca="1">INDIRECT("'"&amp;$A371&amp;"'!P"&amp;$B371+59)</f>
        <v>0</v>
      </c>
      <c r="F371" s="180">
        <f t="array" aca="1" ref="F371" ca="1">INDIRECT("'"&amp;$A371&amp;"'!Q"&amp;$B371+59)</f>
        <v>0</v>
      </c>
      <c r="G371" s="180">
        <f t="array" aca="1" ref="G371" ca="1">INDIRECT("'"&amp;$A371&amp;"'!R"&amp;$B371+59)</f>
        <v>0</v>
      </c>
      <c r="H371" s="180">
        <f t="array" aca="1" ref="H371" ca="1">INDIRECT("'"&amp;$A371&amp;"'!S"&amp;$B371+59)</f>
        <v>0</v>
      </c>
      <c r="I371" s="180">
        <f t="array" aca="1" ref="I371" ca="1">INDIRECT("'"&amp;$A371&amp;"'!t"&amp;$B371+59)</f>
        <v>0</v>
      </c>
    </row>
    <row r="372" spans="1:9" x14ac:dyDescent="0.3">
      <c r="A372" s="180">
        <f t="shared" si="6"/>
        <v>10</v>
      </c>
      <c r="B372" s="180">
        <f>COUNTIF(A$1:A372,A372)</f>
        <v>4</v>
      </c>
      <c r="C372" s="180">
        <f t="array" aca="1" ref="C372" ca="1">INDIRECT("'"&amp;A372&amp;"'!F"&amp;B372+59)</f>
        <v>0</v>
      </c>
      <c r="D372" s="180">
        <f t="array" aca="1" ref="D372" ca="1">INDIRECT("'"&amp;$A372&amp;"'!O"&amp;$B372+59)</f>
        <v>0</v>
      </c>
      <c r="E372" s="180">
        <f t="array" aca="1" ref="E372" ca="1">INDIRECT("'"&amp;$A372&amp;"'!P"&amp;$B372+59)</f>
        <v>0</v>
      </c>
      <c r="F372" s="180">
        <f t="array" aca="1" ref="F372" ca="1">INDIRECT("'"&amp;$A372&amp;"'!Q"&amp;$B372+59)</f>
        <v>0</v>
      </c>
      <c r="G372" s="180">
        <f t="array" aca="1" ref="G372" ca="1">INDIRECT("'"&amp;$A372&amp;"'!R"&amp;$B372+59)</f>
        <v>0</v>
      </c>
      <c r="H372" s="180">
        <f t="array" aca="1" ref="H372" ca="1">INDIRECT("'"&amp;$A372&amp;"'!S"&amp;$B372+59)</f>
        <v>0</v>
      </c>
      <c r="I372" s="180">
        <f t="array" aca="1" ref="I372" ca="1">INDIRECT("'"&amp;$A372&amp;"'!t"&amp;$B372+59)</f>
        <v>0</v>
      </c>
    </row>
    <row r="373" spans="1:9" x14ac:dyDescent="0.3">
      <c r="A373" s="180">
        <f t="shared" si="6"/>
        <v>10</v>
      </c>
      <c r="B373" s="180">
        <f>COUNTIF(A$1:A373,A373)</f>
        <v>5</v>
      </c>
      <c r="C373" s="180">
        <f t="array" aca="1" ref="C373" ca="1">INDIRECT("'"&amp;A373&amp;"'!F"&amp;B373+59)</f>
        <v>0</v>
      </c>
      <c r="D373" s="180">
        <f t="array" aca="1" ref="D373" ca="1">INDIRECT("'"&amp;$A373&amp;"'!O"&amp;$B373+59)</f>
        <v>0</v>
      </c>
      <c r="E373" s="180">
        <f t="array" aca="1" ref="E373" ca="1">INDIRECT("'"&amp;$A373&amp;"'!P"&amp;$B373+59)</f>
        <v>0</v>
      </c>
      <c r="F373" s="180">
        <f t="array" aca="1" ref="F373" ca="1">INDIRECT("'"&amp;$A373&amp;"'!Q"&amp;$B373+59)</f>
        <v>0</v>
      </c>
      <c r="G373" s="180">
        <f t="array" aca="1" ref="G373" ca="1">INDIRECT("'"&amp;$A373&amp;"'!R"&amp;$B373+59)</f>
        <v>0</v>
      </c>
      <c r="H373" s="180">
        <f t="array" aca="1" ref="H373" ca="1">INDIRECT("'"&amp;$A373&amp;"'!S"&amp;$B373+59)</f>
        <v>0</v>
      </c>
      <c r="I373" s="180">
        <f t="array" aca="1" ref="I373" ca="1">INDIRECT("'"&amp;$A373&amp;"'!t"&amp;$B373+59)</f>
        <v>0</v>
      </c>
    </row>
    <row r="374" spans="1:9" x14ac:dyDescent="0.3">
      <c r="A374" s="180">
        <f t="shared" si="6"/>
        <v>10</v>
      </c>
      <c r="B374" s="180">
        <f>COUNTIF(A$1:A374,A374)</f>
        <v>6</v>
      </c>
      <c r="C374" s="180">
        <f t="array" aca="1" ref="C374" ca="1">INDIRECT("'"&amp;A374&amp;"'!F"&amp;B374+59)</f>
        <v>0</v>
      </c>
      <c r="D374" s="180">
        <f t="array" aca="1" ref="D374" ca="1">INDIRECT("'"&amp;$A374&amp;"'!O"&amp;$B374+59)</f>
        <v>0</v>
      </c>
      <c r="E374" s="180">
        <f t="array" aca="1" ref="E374" ca="1">INDIRECT("'"&amp;$A374&amp;"'!P"&amp;$B374+59)</f>
        <v>0</v>
      </c>
      <c r="F374" s="180">
        <f t="array" aca="1" ref="F374" ca="1">INDIRECT("'"&amp;$A374&amp;"'!Q"&amp;$B374+59)</f>
        <v>0</v>
      </c>
      <c r="G374" s="180">
        <f t="array" aca="1" ref="G374" ca="1">INDIRECT("'"&amp;$A374&amp;"'!R"&amp;$B374+59)</f>
        <v>0</v>
      </c>
      <c r="H374" s="180">
        <f t="array" aca="1" ref="H374" ca="1">INDIRECT("'"&amp;$A374&amp;"'!S"&amp;$B374+59)</f>
        <v>0</v>
      </c>
      <c r="I374" s="180">
        <f t="array" aca="1" ref="I374" ca="1">INDIRECT("'"&amp;$A374&amp;"'!t"&amp;$B374+59)</f>
        <v>0</v>
      </c>
    </row>
    <row r="375" spans="1:9" x14ac:dyDescent="0.3">
      <c r="A375" s="180">
        <f t="shared" si="6"/>
        <v>10</v>
      </c>
      <c r="B375" s="180">
        <f>COUNTIF(A$1:A375,A375)</f>
        <v>7</v>
      </c>
      <c r="C375" s="180">
        <f t="array" aca="1" ref="C375" ca="1">INDIRECT("'"&amp;A375&amp;"'!F"&amp;B375+59)</f>
        <v>0</v>
      </c>
      <c r="D375" s="180">
        <f t="array" aca="1" ref="D375" ca="1">INDIRECT("'"&amp;$A375&amp;"'!O"&amp;$B375+59)</f>
        <v>0</v>
      </c>
      <c r="E375" s="180">
        <f t="array" aca="1" ref="E375" ca="1">INDIRECT("'"&amp;$A375&amp;"'!P"&amp;$B375+59)</f>
        <v>0</v>
      </c>
      <c r="F375" s="180">
        <f t="array" aca="1" ref="F375" ca="1">INDIRECT("'"&amp;$A375&amp;"'!Q"&amp;$B375+59)</f>
        <v>0</v>
      </c>
      <c r="G375" s="180">
        <f t="array" aca="1" ref="G375" ca="1">INDIRECT("'"&amp;$A375&amp;"'!R"&amp;$B375+59)</f>
        <v>0</v>
      </c>
      <c r="H375" s="180">
        <f t="array" aca="1" ref="H375" ca="1">INDIRECT("'"&amp;$A375&amp;"'!S"&amp;$B375+59)</f>
        <v>0</v>
      </c>
      <c r="I375" s="180">
        <f t="array" aca="1" ref="I375" ca="1">INDIRECT("'"&amp;$A375&amp;"'!t"&amp;$B375+59)</f>
        <v>0</v>
      </c>
    </row>
    <row r="376" spans="1:9" x14ac:dyDescent="0.3">
      <c r="A376" s="180">
        <f t="shared" si="6"/>
        <v>10</v>
      </c>
      <c r="B376" s="180">
        <f>COUNTIF(A$1:A376,A376)</f>
        <v>8</v>
      </c>
      <c r="C376" s="180">
        <f t="array" aca="1" ref="C376" ca="1">INDIRECT("'"&amp;A376&amp;"'!F"&amp;B376+59)</f>
        <v>0</v>
      </c>
      <c r="D376" s="180">
        <f t="array" aca="1" ref="D376" ca="1">INDIRECT("'"&amp;$A376&amp;"'!O"&amp;$B376+59)</f>
        <v>0</v>
      </c>
      <c r="E376" s="180">
        <f t="array" aca="1" ref="E376" ca="1">INDIRECT("'"&amp;$A376&amp;"'!P"&amp;$B376+59)</f>
        <v>0</v>
      </c>
      <c r="F376" s="180">
        <f t="array" aca="1" ref="F376" ca="1">INDIRECT("'"&amp;$A376&amp;"'!Q"&amp;$B376+59)</f>
        <v>0</v>
      </c>
      <c r="G376" s="180">
        <f t="array" aca="1" ref="G376" ca="1">INDIRECT("'"&amp;$A376&amp;"'!R"&amp;$B376+59)</f>
        <v>0</v>
      </c>
      <c r="H376" s="180">
        <f t="array" aca="1" ref="H376" ca="1">INDIRECT("'"&amp;$A376&amp;"'!S"&amp;$B376+59)</f>
        <v>0</v>
      </c>
      <c r="I376" s="180">
        <f t="array" aca="1" ref="I376" ca="1">INDIRECT("'"&amp;$A376&amp;"'!t"&amp;$B376+59)</f>
        <v>0</v>
      </c>
    </row>
    <row r="377" spans="1:9" x14ac:dyDescent="0.3">
      <c r="A377" s="180">
        <f t="shared" si="6"/>
        <v>10</v>
      </c>
      <c r="B377" s="180">
        <f>COUNTIF(A$1:A377,A377)</f>
        <v>9</v>
      </c>
      <c r="C377" s="180">
        <f t="array" aca="1" ref="C377" ca="1">INDIRECT("'"&amp;A377&amp;"'!F"&amp;B377+59)</f>
        <v>0</v>
      </c>
      <c r="D377" s="180">
        <f t="array" aca="1" ref="D377" ca="1">INDIRECT("'"&amp;$A377&amp;"'!O"&amp;$B377+59)</f>
        <v>0</v>
      </c>
      <c r="E377" s="180">
        <f t="array" aca="1" ref="E377" ca="1">INDIRECT("'"&amp;$A377&amp;"'!P"&amp;$B377+59)</f>
        <v>0</v>
      </c>
      <c r="F377" s="180">
        <f t="array" aca="1" ref="F377" ca="1">INDIRECT("'"&amp;$A377&amp;"'!Q"&amp;$B377+59)</f>
        <v>0</v>
      </c>
      <c r="G377" s="180">
        <f t="array" aca="1" ref="G377" ca="1">INDIRECT("'"&amp;$A377&amp;"'!R"&amp;$B377+59)</f>
        <v>0</v>
      </c>
      <c r="H377" s="180">
        <f t="array" aca="1" ref="H377" ca="1">INDIRECT("'"&amp;$A377&amp;"'!S"&amp;$B377+59)</f>
        <v>0</v>
      </c>
      <c r="I377" s="180">
        <f t="array" aca="1" ref="I377" ca="1">INDIRECT("'"&amp;$A377&amp;"'!t"&amp;$B377+59)</f>
        <v>0</v>
      </c>
    </row>
    <row r="378" spans="1:9" x14ac:dyDescent="0.3">
      <c r="A378" s="180">
        <f t="shared" si="6"/>
        <v>10</v>
      </c>
      <c r="B378" s="180">
        <f>COUNTIF(A$1:A378,A378)</f>
        <v>10</v>
      </c>
      <c r="C378" s="180">
        <f t="array" aca="1" ref="C378" ca="1">INDIRECT("'"&amp;A378&amp;"'!F"&amp;B378+59)</f>
        <v>0</v>
      </c>
      <c r="D378" s="180">
        <f t="array" aca="1" ref="D378" ca="1">INDIRECT("'"&amp;$A378&amp;"'!O"&amp;$B378+59)</f>
        <v>0</v>
      </c>
      <c r="E378" s="180">
        <f t="array" aca="1" ref="E378" ca="1">INDIRECT("'"&amp;$A378&amp;"'!P"&amp;$B378+59)</f>
        <v>0</v>
      </c>
      <c r="F378" s="180">
        <f t="array" aca="1" ref="F378" ca="1">INDIRECT("'"&amp;$A378&amp;"'!Q"&amp;$B378+59)</f>
        <v>0</v>
      </c>
      <c r="G378" s="180">
        <f t="array" aca="1" ref="G378" ca="1">INDIRECT("'"&amp;$A378&amp;"'!R"&amp;$B378+59)</f>
        <v>0</v>
      </c>
      <c r="H378" s="180">
        <f t="array" aca="1" ref="H378" ca="1">INDIRECT("'"&amp;$A378&amp;"'!S"&amp;$B378+59)</f>
        <v>0</v>
      </c>
      <c r="I378" s="180">
        <f t="array" aca="1" ref="I378" ca="1">INDIRECT("'"&amp;$A378&amp;"'!t"&amp;$B378+59)</f>
        <v>0</v>
      </c>
    </row>
    <row r="379" spans="1:9" x14ac:dyDescent="0.3">
      <c r="A379" s="180">
        <f t="shared" si="6"/>
        <v>10</v>
      </c>
      <c r="B379" s="180">
        <f>COUNTIF(A$1:A379,A379)</f>
        <v>11</v>
      </c>
      <c r="C379" s="180">
        <f t="array" aca="1" ref="C379" ca="1">INDIRECT("'"&amp;A379&amp;"'!F"&amp;B379+59)</f>
        <v>0</v>
      </c>
      <c r="D379" s="180">
        <f t="array" aca="1" ref="D379" ca="1">INDIRECT("'"&amp;$A379&amp;"'!O"&amp;$B379+59)</f>
        <v>0</v>
      </c>
      <c r="E379" s="180">
        <f t="array" aca="1" ref="E379" ca="1">INDIRECT("'"&amp;$A379&amp;"'!P"&amp;$B379+59)</f>
        <v>0</v>
      </c>
      <c r="F379" s="180">
        <f t="array" aca="1" ref="F379" ca="1">INDIRECT("'"&amp;$A379&amp;"'!Q"&amp;$B379+59)</f>
        <v>0</v>
      </c>
      <c r="G379" s="180">
        <f t="array" aca="1" ref="G379" ca="1">INDIRECT("'"&amp;$A379&amp;"'!R"&amp;$B379+59)</f>
        <v>0</v>
      </c>
      <c r="H379" s="180">
        <f t="array" aca="1" ref="H379" ca="1">INDIRECT("'"&amp;$A379&amp;"'!S"&amp;$B379+59)</f>
        <v>0</v>
      </c>
      <c r="I379" s="180">
        <f t="array" aca="1" ref="I379" ca="1">INDIRECT("'"&amp;$A379&amp;"'!t"&amp;$B379+59)</f>
        <v>0</v>
      </c>
    </row>
    <row r="380" spans="1:9" x14ac:dyDescent="0.3">
      <c r="A380" s="180">
        <f t="shared" si="6"/>
        <v>10</v>
      </c>
      <c r="B380" s="180">
        <f>COUNTIF(A$1:A380,A380)</f>
        <v>12</v>
      </c>
      <c r="C380" s="180">
        <f t="array" aca="1" ref="C380" ca="1">INDIRECT("'"&amp;A380&amp;"'!F"&amp;B380+59)</f>
        <v>0</v>
      </c>
      <c r="D380" s="180">
        <f t="array" aca="1" ref="D380" ca="1">INDIRECT("'"&amp;$A380&amp;"'!O"&amp;$B380+59)</f>
        <v>0</v>
      </c>
      <c r="E380" s="180">
        <f t="array" aca="1" ref="E380" ca="1">INDIRECT("'"&amp;$A380&amp;"'!P"&amp;$B380+59)</f>
        <v>0</v>
      </c>
      <c r="F380" s="180">
        <f t="array" aca="1" ref="F380" ca="1">INDIRECT("'"&amp;$A380&amp;"'!Q"&amp;$B380+59)</f>
        <v>0</v>
      </c>
      <c r="G380" s="180">
        <f t="array" aca="1" ref="G380" ca="1">INDIRECT("'"&amp;$A380&amp;"'!R"&amp;$B380+59)</f>
        <v>0</v>
      </c>
      <c r="H380" s="180">
        <f t="array" aca="1" ref="H380" ca="1">INDIRECT("'"&amp;$A380&amp;"'!S"&amp;$B380+59)</f>
        <v>0</v>
      </c>
      <c r="I380" s="180">
        <f t="array" aca="1" ref="I380" ca="1">INDIRECT("'"&amp;$A380&amp;"'!t"&amp;$B380+59)</f>
        <v>0</v>
      </c>
    </row>
    <row r="381" spans="1:9" x14ac:dyDescent="0.3">
      <c r="A381" s="180">
        <f t="shared" si="6"/>
        <v>10</v>
      </c>
      <c r="B381" s="180">
        <f>COUNTIF(A$1:A381,A381)</f>
        <v>13</v>
      </c>
      <c r="C381" s="180">
        <f t="array" aca="1" ref="C381" ca="1">INDIRECT("'"&amp;A381&amp;"'!F"&amp;B381+59)</f>
        <v>0</v>
      </c>
      <c r="D381" s="180">
        <f t="array" aca="1" ref="D381" ca="1">INDIRECT("'"&amp;$A381&amp;"'!O"&amp;$B381+59)</f>
        <v>0</v>
      </c>
      <c r="E381" s="180">
        <f t="array" aca="1" ref="E381" ca="1">INDIRECT("'"&amp;$A381&amp;"'!P"&amp;$B381+59)</f>
        <v>0</v>
      </c>
      <c r="F381" s="180">
        <f t="array" aca="1" ref="F381" ca="1">INDIRECT("'"&amp;$A381&amp;"'!Q"&amp;$B381+59)</f>
        <v>0</v>
      </c>
      <c r="G381" s="180">
        <f t="array" aca="1" ref="G381" ca="1">INDIRECT("'"&amp;$A381&amp;"'!R"&amp;$B381+59)</f>
        <v>0</v>
      </c>
      <c r="H381" s="180">
        <f t="array" aca="1" ref="H381" ca="1">INDIRECT("'"&amp;$A381&amp;"'!S"&amp;$B381+59)</f>
        <v>0</v>
      </c>
      <c r="I381" s="180">
        <f t="array" aca="1" ref="I381" ca="1">INDIRECT("'"&amp;$A381&amp;"'!t"&amp;$B381+59)</f>
        <v>0</v>
      </c>
    </row>
    <row r="382" spans="1:9" x14ac:dyDescent="0.3">
      <c r="A382" s="180">
        <f t="shared" si="6"/>
        <v>10</v>
      </c>
      <c r="B382" s="180">
        <f>COUNTIF(A$1:A382,A382)</f>
        <v>14</v>
      </c>
      <c r="C382" s="180">
        <f t="array" aca="1" ref="C382" ca="1">INDIRECT("'"&amp;A382&amp;"'!F"&amp;B382+59)</f>
        <v>0</v>
      </c>
      <c r="D382" s="180">
        <f t="array" aca="1" ref="D382" ca="1">INDIRECT("'"&amp;$A382&amp;"'!O"&amp;$B382+59)</f>
        <v>0</v>
      </c>
      <c r="E382" s="180">
        <f t="array" aca="1" ref="E382" ca="1">INDIRECT("'"&amp;$A382&amp;"'!P"&amp;$B382+59)</f>
        <v>0</v>
      </c>
      <c r="F382" s="180">
        <f t="array" aca="1" ref="F382" ca="1">INDIRECT("'"&amp;$A382&amp;"'!Q"&amp;$B382+59)</f>
        <v>0</v>
      </c>
      <c r="G382" s="180">
        <f t="array" aca="1" ref="G382" ca="1">INDIRECT("'"&amp;$A382&amp;"'!R"&amp;$B382+59)</f>
        <v>0</v>
      </c>
      <c r="H382" s="180">
        <f t="array" aca="1" ref="H382" ca="1">INDIRECT("'"&amp;$A382&amp;"'!S"&amp;$B382+59)</f>
        <v>0</v>
      </c>
      <c r="I382" s="180">
        <f t="array" aca="1" ref="I382" ca="1">INDIRECT("'"&amp;$A382&amp;"'!t"&amp;$B382+59)</f>
        <v>0</v>
      </c>
    </row>
    <row r="383" spans="1:9" x14ac:dyDescent="0.3">
      <c r="A383" s="180">
        <f t="shared" si="6"/>
        <v>10</v>
      </c>
      <c r="B383" s="180">
        <f>COUNTIF(A$1:A383,A383)</f>
        <v>15</v>
      </c>
      <c r="C383" s="180">
        <f t="array" aca="1" ref="C383" ca="1">INDIRECT("'"&amp;A383&amp;"'!F"&amp;B383+59)</f>
        <v>0</v>
      </c>
      <c r="D383" s="180">
        <f t="array" aca="1" ref="D383" ca="1">INDIRECT("'"&amp;$A383&amp;"'!O"&amp;$B383+59)</f>
        <v>0</v>
      </c>
      <c r="E383" s="180">
        <f t="array" aca="1" ref="E383" ca="1">INDIRECT("'"&amp;$A383&amp;"'!P"&amp;$B383+59)</f>
        <v>0</v>
      </c>
      <c r="F383" s="180">
        <f t="array" aca="1" ref="F383" ca="1">INDIRECT("'"&amp;$A383&amp;"'!Q"&amp;$B383+59)</f>
        <v>0</v>
      </c>
      <c r="G383" s="180">
        <f t="array" aca="1" ref="G383" ca="1">INDIRECT("'"&amp;$A383&amp;"'!R"&amp;$B383+59)</f>
        <v>0</v>
      </c>
      <c r="H383" s="180">
        <f t="array" aca="1" ref="H383" ca="1">INDIRECT("'"&amp;$A383&amp;"'!S"&amp;$B383+59)</f>
        <v>0</v>
      </c>
      <c r="I383" s="180">
        <f t="array" aca="1" ref="I383" ca="1">INDIRECT("'"&amp;$A383&amp;"'!t"&amp;$B383+59)</f>
        <v>0</v>
      </c>
    </row>
    <row r="384" spans="1:9" x14ac:dyDescent="0.3">
      <c r="A384" s="180">
        <f t="shared" si="6"/>
        <v>10</v>
      </c>
      <c r="B384" s="180">
        <f>COUNTIF(A$1:A384,A384)</f>
        <v>16</v>
      </c>
      <c r="C384" s="180">
        <f t="array" aca="1" ref="C384" ca="1">INDIRECT("'"&amp;A384&amp;"'!F"&amp;B384+59)</f>
        <v>0</v>
      </c>
      <c r="D384" s="180">
        <f t="array" aca="1" ref="D384" ca="1">INDIRECT("'"&amp;$A384&amp;"'!O"&amp;$B384+59)</f>
        <v>0</v>
      </c>
      <c r="E384" s="180">
        <f t="array" aca="1" ref="E384" ca="1">INDIRECT("'"&amp;$A384&amp;"'!P"&amp;$B384+59)</f>
        <v>0</v>
      </c>
      <c r="F384" s="180">
        <f t="array" aca="1" ref="F384" ca="1">INDIRECT("'"&amp;$A384&amp;"'!Q"&amp;$B384+59)</f>
        <v>0</v>
      </c>
      <c r="G384" s="180">
        <f t="array" aca="1" ref="G384" ca="1">INDIRECT("'"&amp;$A384&amp;"'!R"&amp;$B384+59)</f>
        <v>0</v>
      </c>
      <c r="H384" s="180">
        <f t="array" aca="1" ref="H384" ca="1">INDIRECT("'"&amp;$A384&amp;"'!S"&amp;$B384+59)</f>
        <v>0</v>
      </c>
      <c r="I384" s="180">
        <f t="array" aca="1" ref="I384" ca="1">INDIRECT("'"&amp;$A384&amp;"'!t"&amp;$B384+59)</f>
        <v>0</v>
      </c>
    </row>
    <row r="385" spans="1:9" x14ac:dyDescent="0.3">
      <c r="A385" s="180">
        <f t="shared" si="6"/>
        <v>10</v>
      </c>
      <c r="B385" s="180">
        <f>COUNTIF(A$1:A385,A385)</f>
        <v>17</v>
      </c>
      <c r="C385" s="180">
        <f t="array" aca="1" ref="C385" ca="1">INDIRECT("'"&amp;A385&amp;"'!F"&amp;B385+59)</f>
        <v>0</v>
      </c>
      <c r="D385" s="180">
        <f t="array" aca="1" ref="D385" ca="1">INDIRECT("'"&amp;$A385&amp;"'!O"&amp;$B385+59)</f>
        <v>0</v>
      </c>
      <c r="E385" s="180">
        <f t="array" aca="1" ref="E385" ca="1">INDIRECT("'"&amp;$A385&amp;"'!P"&amp;$B385+59)</f>
        <v>0</v>
      </c>
      <c r="F385" s="180">
        <f t="array" aca="1" ref="F385" ca="1">INDIRECT("'"&amp;$A385&amp;"'!Q"&amp;$B385+59)</f>
        <v>0</v>
      </c>
      <c r="G385" s="180">
        <f t="array" aca="1" ref="G385" ca="1">INDIRECT("'"&amp;$A385&amp;"'!R"&amp;$B385+59)</f>
        <v>0</v>
      </c>
      <c r="H385" s="180">
        <f t="array" aca="1" ref="H385" ca="1">INDIRECT("'"&amp;$A385&amp;"'!S"&amp;$B385+59)</f>
        <v>0</v>
      </c>
      <c r="I385" s="180">
        <f t="array" aca="1" ref="I385" ca="1">INDIRECT("'"&amp;$A385&amp;"'!t"&amp;$B385+59)</f>
        <v>0</v>
      </c>
    </row>
    <row r="386" spans="1:9" x14ac:dyDescent="0.3">
      <c r="A386" s="180">
        <f t="shared" ref="A386:A449" si="7">ROUNDDOWN(((ROW()+41)/41),0)</f>
        <v>10</v>
      </c>
      <c r="B386" s="180">
        <f>COUNTIF(A$1:A386,A386)</f>
        <v>18</v>
      </c>
      <c r="C386" s="180">
        <f t="array" aca="1" ref="C386" ca="1">INDIRECT("'"&amp;A386&amp;"'!F"&amp;B386+59)</f>
        <v>0</v>
      </c>
      <c r="D386" s="180">
        <f t="array" aca="1" ref="D386" ca="1">INDIRECT("'"&amp;$A386&amp;"'!O"&amp;$B386+59)</f>
        <v>0</v>
      </c>
      <c r="E386" s="180">
        <f t="array" aca="1" ref="E386" ca="1">INDIRECT("'"&amp;$A386&amp;"'!P"&amp;$B386+59)</f>
        <v>0</v>
      </c>
      <c r="F386" s="180">
        <f t="array" aca="1" ref="F386" ca="1">INDIRECT("'"&amp;$A386&amp;"'!Q"&amp;$B386+59)</f>
        <v>0</v>
      </c>
      <c r="G386" s="180">
        <f t="array" aca="1" ref="G386" ca="1">INDIRECT("'"&amp;$A386&amp;"'!R"&amp;$B386+59)</f>
        <v>0</v>
      </c>
      <c r="H386" s="180">
        <f t="array" aca="1" ref="H386" ca="1">INDIRECT("'"&amp;$A386&amp;"'!S"&amp;$B386+59)</f>
        <v>0</v>
      </c>
      <c r="I386" s="180">
        <f t="array" aca="1" ref="I386" ca="1">INDIRECT("'"&amp;$A386&amp;"'!t"&amp;$B386+59)</f>
        <v>0</v>
      </c>
    </row>
    <row r="387" spans="1:9" x14ac:dyDescent="0.3">
      <c r="A387" s="180">
        <f t="shared" si="7"/>
        <v>10</v>
      </c>
      <c r="B387" s="180">
        <f>COUNTIF(A$1:A387,A387)</f>
        <v>19</v>
      </c>
      <c r="C387" s="180">
        <f t="array" aca="1" ref="C387" ca="1">INDIRECT("'"&amp;A387&amp;"'!F"&amp;B387+59)</f>
        <v>0</v>
      </c>
      <c r="D387" s="180">
        <f t="array" aca="1" ref="D387" ca="1">INDIRECT("'"&amp;$A387&amp;"'!O"&amp;$B387+59)</f>
        <v>0</v>
      </c>
      <c r="E387" s="180">
        <f t="array" aca="1" ref="E387" ca="1">INDIRECT("'"&amp;$A387&amp;"'!P"&amp;$B387+59)</f>
        <v>0</v>
      </c>
      <c r="F387" s="180">
        <f t="array" aca="1" ref="F387" ca="1">INDIRECT("'"&amp;$A387&amp;"'!Q"&amp;$B387+59)</f>
        <v>0</v>
      </c>
      <c r="G387" s="180">
        <f t="array" aca="1" ref="G387" ca="1">INDIRECT("'"&amp;$A387&amp;"'!R"&amp;$B387+59)</f>
        <v>0</v>
      </c>
      <c r="H387" s="180">
        <f t="array" aca="1" ref="H387" ca="1">INDIRECT("'"&amp;$A387&amp;"'!S"&amp;$B387+59)</f>
        <v>0</v>
      </c>
      <c r="I387" s="180">
        <f t="array" aca="1" ref="I387" ca="1">INDIRECT("'"&amp;$A387&amp;"'!t"&amp;$B387+59)</f>
        <v>0</v>
      </c>
    </row>
    <row r="388" spans="1:9" x14ac:dyDescent="0.3">
      <c r="A388" s="180">
        <f t="shared" si="7"/>
        <v>10</v>
      </c>
      <c r="B388" s="180">
        <f>COUNTIF(A$1:A388,A388)</f>
        <v>20</v>
      </c>
      <c r="C388" s="180">
        <f t="array" aca="1" ref="C388" ca="1">INDIRECT("'"&amp;A388&amp;"'!F"&amp;B388+59)</f>
        <v>0</v>
      </c>
      <c r="D388" s="180">
        <f t="array" aca="1" ref="D388" ca="1">INDIRECT("'"&amp;$A388&amp;"'!O"&amp;$B388+59)</f>
        <v>0</v>
      </c>
      <c r="E388" s="180">
        <f t="array" aca="1" ref="E388" ca="1">INDIRECT("'"&amp;$A388&amp;"'!P"&amp;$B388+59)</f>
        <v>0</v>
      </c>
      <c r="F388" s="180">
        <f t="array" aca="1" ref="F388" ca="1">INDIRECT("'"&amp;$A388&amp;"'!Q"&amp;$B388+59)</f>
        <v>0</v>
      </c>
      <c r="G388" s="180">
        <f t="array" aca="1" ref="G388" ca="1">INDIRECT("'"&amp;$A388&amp;"'!R"&amp;$B388+59)</f>
        <v>0</v>
      </c>
      <c r="H388" s="180">
        <f t="array" aca="1" ref="H388" ca="1">INDIRECT("'"&amp;$A388&amp;"'!S"&amp;$B388+59)</f>
        <v>0</v>
      </c>
      <c r="I388" s="180">
        <f t="array" aca="1" ref="I388" ca="1">INDIRECT("'"&amp;$A388&amp;"'!t"&amp;$B388+59)</f>
        <v>0</v>
      </c>
    </row>
    <row r="389" spans="1:9" x14ac:dyDescent="0.3">
      <c r="A389" s="180">
        <f t="shared" si="7"/>
        <v>10</v>
      </c>
      <c r="B389" s="180">
        <f>COUNTIF(A$1:A389,A389)</f>
        <v>21</v>
      </c>
      <c r="C389" s="180">
        <f t="array" aca="1" ref="C389" ca="1">INDIRECT("'"&amp;A389&amp;"'!F"&amp;B389+59)</f>
        <v>0</v>
      </c>
      <c r="D389" s="180">
        <f t="array" aca="1" ref="D389" ca="1">INDIRECT("'"&amp;$A389&amp;"'!O"&amp;$B389+59)</f>
        <v>0</v>
      </c>
      <c r="E389" s="180">
        <f t="array" aca="1" ref="E389" ca="1">INDIRECT("'"&amp;$A389&amp;"'!P"&amp;$B389+59)</f>
        <v>0</v>
      </c>
      <c r="F389" s="180">
        <f t="array" aca="1" ref="F389" ca="1">INDIRECT("'"&amp;$A389&amp;"'!Q"&amp;$B389+59)</f>
        <v>0</v>
      </c>
      <c r="G389" s="180">
        <f t="array" aca="1" ref="G389" ca="1">INDIRECT("'"&amp;$A389&amp;"'!R"&amp;$B389+59)</f>
        <v>0</v>
      </c>
      <c r="H389" s="180">
        <f t="array" aca="1" ref="H389" ca="1">INDIRECT("'"&amp;$A389&amp;"'!S"&amp;$B389+59)</f>
        <v>0</v>
      </c>
      <c r="I389" s="180">
        <f t="array" aca="1" ref="I389" ca="1">INDIRECT("'"&amp;$A389&amp;"'!t"&amp;$B389+59)</f>
        <v>0</v>
      </c>
    </row>
    <row r="390" spans="1:9" x14ac:dyDescent="0.3">
      <c r="A390" s="180">
        <f t="shared" si="7"/>
        <v>10</v>
      </c>
      <c r="B390" s="180">
        <f>COUNTIF(A$1:A390,A390)</f>
        <v>22</v>
      </c>
      <c r="C390" s="180">
        <f t="array" aca="1" ref="C390" ca="1">INDIRECT("'"&amp;A390&amp;"'!F"&amp;B390+59)</f>
        <v>0</v>
      </c>
      <c r="D390" s="180">
        <f t="array" aca="1" ref="D390" ca="1">INDIRECT("'"&amp;$A390&amp;"'!O"&amp;$B390+59)</f>
        <v>0</v>
      </c>
      <c r="E390" s="180">
        <f t="array" aca="1" ref="E390" ca="1">INDIRECT("'"&amp;$A390&amp;"'!P"&amp;$B390+59)</f>
        <v>0</v>
      </c>
      <c r="F390" s="180">
        <f t="array" aca="1" ref="F390" ca="1">INDIRECT("'"&amp;$A390&amp;"'!Q"&amp;$B390+59)</f>
        <v>0</v>
      </c>
      <c r="G390" s="180">
        <f t="array" aca="1" ref="G390" ca="1">INDIRECT("'"&amp;$A390&amp;"'!R"&amp;$B390+59)</f>
        <v>0</v>
      </c>
      <c r="H390" s="180">
        <f t="array" aca="1" ref="H390" ca="1">INDIRECT("'"&amp;$A390&amp;"'!S"&amp;$B390+59)</f>
        <v>0</v>
      </c>
      <c r="I390" s="180">
        <f t="array" aca="1" ref="I390" ca="1">INDIRECT("'"&amp;$A390&amp;"'!t"&amp;$B390+59)</f>
        <v>0</v>
      </c>
    </row>
    <row r="391" spans="1:9" x14ac:dyDescent="0.3">
      <c r="A391" s="180">
        <f t="shared" si="7"/>
        <v>10</v>
      </c>
      <c r="B391" s="180">
        <f>COUNTIF(A$1:A391,A391)</f>
        <v>23</v>
      </c>
      <c r="C391" s="180">
        <f t="array" aca="1" ref="C391" ca="1">INDIRECT("'"&amp;A391&amp;"'!F"&amp;B391+59)</f>
        <v>0</v>
      </c>
      <c r="D391" s="180">
        <f t="array" aca="1" ref="D391" ca="1">INDIRECT("'"&amp;$A391&amp;"'!O"&amp;$B391+59)</f>
        <v>0</v>
      </c>
      <c r="E391" s="180">
        <f t="array" aca="1" ref="E391" ca="1">INDIRECT("'"&amp;$A391&amp;"'!P"&amp;$B391+59)</f>
        <v>0</v>
      </c>
      <c r="F391" s="180">
        <f t="array" aca="1" ref="F391" ca="1">INDIRECT("'"&amp;$A391&amp;"'!Q"&amp;$B391+59)</f>
        <v>0</v>
      </c>
      <c r="G391" s="180">
        <f t="array" aca="1" ref="G391" ca="1">INDIRECT("'"&amp;$A391&amp;"'!R"&amp;$B391+59)</f>
        <v>0</v>
      </c>
      <c r="H391" s="180">
        <f t="array" aca="1" ref="H391" ca="1">INDIRECT("'"&amp;$A391&amp;"'!S"&amp;$B391+59)</f>
        <v>0</v>
      </c>
      <c r="I391" s="180">
        <f t="array" aca="1" ref="I391" ca="1">INDIRECT("'"&amp;$A391&amp;"'!t"&amp;$B391+59)</f>
        <v>0</v>
      </c>
    </row>
    <row r="392" spans="1:9" x14ac:dyDescent="0.3">
      <c r="A392" s="180">
        <f t="shared" si="7"/>
        <v>10</v>
      </c>
      <c r="B392" s="180">
        <f>COUNTIF(A$1:A392,A392)</f>
        <v>24</v>
      </c>
      <c r="C392" s="180">
        <f t="array" aca="1" ref="C392" ca="1">INDIRECT("'"&amp;A392&amp;"'!F"&amp;B392+59)</f>
        <v>0</v>
      </c>
      <c r="D392" s="180">
        <f t="array" aca="1" ref="D392" ca="1">INDIRECT("'"&amp;$A392&amp;"'!O"&amp;$B392+59)</f>
        <v>0</v>
      </c>
      <c r="E392" s="180">
        <f t="array" aca="1" ref="E392" ca="1">INDIRECT("'"&amp;$A392&amp;"'!P"&amp;$B392+59)</f>
        <v>0</v>
      </c>
      <c r="F392" s="180">
        <f t="array" aca="1" ref="F392" ca="1">INDIRECT("'"&amp;$A392&amp;"'!Q"&amp;$B392+59)</f>
        <v>0</v>
      </c>
      <c r="G392" s="180">
        <f t="array" aca="1" ref="G392" ca="1">INDIRECT("'"&amp;$A392&amp;"'!R"&amp;$B392+59)</f>
        <v>0</v>
      </c>
      <c r="H392" s="180">
        <f t="array" aca="1" ref="H392" ca="1">INDIRECT("'"&amp;$A392&amp;"'!S"&amp;$B392+59)</f>
        <v>0</v>
      </c>
      <c r="I392" s="180">
        <f t="array" aca="1" ref="I392" ca="1">INDIRECT("'"&amp;$A392&amp;"'!t"&amp;$B392+59)</f>
        <v>0</v>
      </c>
    </row>
    <row r="393" spans="1:9" x14ac:dyDescent="0.3">
      <c r="A393" s="180">
        <f t="shared" si="7"/>
        <v>10</v>
      </c>
      <c r="B393" s="180">
        <f>COUNTIF(A$1:A393,A393)</f>
        <v>25</v>
      </c>
      <c r="C393" s="180">
        <f t="array" aca="1" ref="C393" ca="1">INDIRECT("'"&amp;A393&amp;"'!F"&amp;B393+59)</f>
        <v>0</v>
      </c>
      <c r="D393" s="180">
        <f t="array" aca="1" ref="D393" ca="1">INDIRECT("'"&amp;$A393&amp;"'!O"&amp;$B393+59)</f>
        <v>0</v>
      </c>
      <c r="E393" s="180">
        <f t="array" aca="1" ref="E393" ca="1">INDIRECT("'"&amp;$A393&amp;"'!P"&amp;$B393+59)</f>
        <v>0</v>
      </c>
      <c r="F393" s="180">
        <f t="array" aca="1" ref="F393" ca="1">INDIRECT("'"&amp;$A393&amp;"'!Q"&amp;$B393+59)</f>
        <v>0</v>
      </c>
      <c r="G393" s="180">
        <f t="array" aca="1" ref="G393" ca="1">INDIRECT("'"&amp;$A393&amp;"'!R"&amp;$B393+59)</f>
        <v>0</v>
      </c>
      <c r="H393" s="180">
        <f t="array" aca="1" ref="H393" ca="1">INDIRECT("'"&amp;$A393&amp;"'!S"&amp;$B393+59)</f>
        <v>0</v>
      </c>
      <c r="I393" s="180">
        <f t="array" aca="1" ref="I393" ca="1">INDIRECT("'"&amp;$A393&amp;"'!t"&amp;$B393+59)</f>
        <v>0</v>
      </c>
    </row>
    <row r="394" spans="1:9" x14ac:dyDescent="0.3">
      <c r="A394" s="180">
        <f t="shared" si="7"/>
        <v>10</v>
      </c>
      <c r="B394" s="180">
        <f>COUNTIF(A$1:A394,A394)</f>
        <v>26</v>
      </c>
      <c r="C394" s="180">
        <f t="array" aca="1" ref="C394" ca="1">INDIRECT("'"&amp;A394&amp;"'!F"&amp;B394+59)</f>
        <v>0</v>
      </c>
      <c r="D394" s="180">
        <f t="array" aca="1" ref="D394" ca="1">INDIRECT("'"&amp;$A394&amp;"'!O"&amp;$B394+59)</f>
        <v>0</v>
      </c>
      <c r="E394" s="180">
        <f t="array" aca="1" ref="E394" ca="1">INDIRECT("'"&amp;$A394&amp;"'!P"&amp;$B394+59)</f>
        <v>0</v>
      </c>
      <c r="F394" s="180">
        <f t="array" aca="1" ref="F394" ca="1">INDIRECT("'"&amp;$A394&amp;"'!Q"&amp;$B394+59)</f>
        <v>0</v>
      </c>
      <c r="G394" s="180">
        <f t="array" aca="1" ref="G394" ca="1">INDIRECT("'"&amp;$A394&amp;"'!R"&amp;$B394+59)</f>
        <v>0</v>
      </c>
      <c r="H394" s="180">
        <f t="array" aca="1" ref="H394" ca="1">INDIRECT("'"&amp;$A394&amp;"'!S"&amp;$B394+59)</f>
        <v>0</v>
      </c>
      <c r="I394" s="180">
        <f t="array" aca="1" ref="I394" ca="1">INDIRECT("'"&amp;$A394&amp;"'!t"&amp;$B394+59)</f>
        <v>0</v>
      </c>
    </row>
    <row r="395" spans="1:9" x14ac:dyDescent="0.3">
      <c r="A395" s="180">
        <f t="shared" si="7"/>
        <v>10</v>
      </c>
      <c r="B395" s="180">
        <f>COUNTIF(A$1:A395,A395)</f>
        <v>27</v>
      </c>
      <c r="C395" s="180">
        <f t="array" aca="1" ref="C395" ca="1">INDIRECT("'"&amp;A395&amp;"'!F"&amp;B395+59)</f>
        <v>0</v>
      </c>
      <c r="D395" s="180">
        <f t="array" aca="1" ref="D395" ca="1">INDIRECT("'"&amp;$A395&amp;"'!O"&amp;$B395+59)</f>
        <v>0</v>
      </c>
      <c r="E395" s="180">
        <f t="array" aca="1" ref="E395" ca="1">INDIRECT("'"&amp;$A395&amp;"'!P"&amp;$B395+59)</f>
        <v>0</v>
      </c>
      <c r="F395" s="180">
        <f t="array" aca="1" ref="F395" ca="1">INDIRECT("'"&amp;$A395&amp;"'!Q"&amp;$B395+59)</f>
        <v>0</v>
      </c>
      <c r="G395" s="180">
        <f t="array" aca="1" ref="G395" ca="1">INDIRECT("'"&amp;$A395&amp;"'!R"&amp;$B395+59)</f>
        <v>0</v>
      </c>
      <c r="H395" s="180">
        <f t="array" aca="1" ref="H395" ca="1">INDIRECT("'"&amp;$A395&amp;"'!S"&amp;$B395+59)</f>
        <v>0</v>
      </c>
      <c r="I395" s="180">
        <f t="array" aca="1" ref="I395" ca="1">INDIRECT("'"&amp;$A395&amp;"'!t"&amp;$B395+59)</f>
        <v>0</v>
      </c>
    </row>
    <row r="396" spans="1:9" x14ac:dyDescent="0.3">
      <c r="A396" s="180">
        <f t="shared" si="7"/>
        <v>10</v>
      </c>
      <c r="B396" s="180">
        <f>COUNTIF(A$1:A396,A396)</f>
        <v>28</v>
      </c>
      <c r="C396" s="180">
        <f t="array" aca="1" ref="C396" ca="1">INDIRECT("'"&amp;A396&amp;"'!F"&amp;B396+59)</f>
        <v>0</v>
      </c>
      <c r="D396" s="180">
        <f t="array" aca="1" ref="D396" ca="1">INDIRECT("'"&amp;$A396&amp;"'!O"&amp;$B396+59)</f>
        <v>0</v>
      </c>
      <c r="E396" s="180">
        <f t="array" aca="1" ref="E396" ca="1">INDIRECT("'"&amp;$A396&amp;"'!P"&amp;$B396+59)</f>
        <v>0</v>
      </c>
      <c r="F396" s="180">
        <f t="array" aca="1" ref="F396" ca="1">INDIRECT("'"&amp;$A396&amp;"'!Q"&amp;$B396+59)</f>
        <v>0</v>
      </c>
      <c r="G396" s="180">
        <f t="array" aca="1" ref="G396" ca="1">INDIRECT("'"&amp;$A396&amp;"'!R"&amp;$B396+59)</f>
        <v>0</v>
      </c>
      <c r="H396" s="180">
        <f t="array" aca="1" ref="H396" ca="1">INDIRECT("'"&amp;$A396&amp;"'!S"&amp;$B396+59)</f>
        <v>0</v>
      </c>
      <c r="I396" s="180">
        <f t="array" aca="1" ref="I396" ca="1">INDIRECT("'"&amp;$A396&amp;"'!t"&amp;$B396+59)</f>
        <v>0</v>
      </c>
    </row>
    <row r="397" spans="1:9" x14ac:dyDescent="0.3">
      <c r="A397" s="180">
        <f t="shared" si="7"/>
        <v>10</v>
      </c>
      <c r="B397" s="180">
        <f>COUNTIF(A$1:A397,A397)</f>
        <v>29</v>
      </c>
      <c r="C397" s="180">
        <f t="array" aca="1" ref="C397" ca="1">INDIRECT("'"&amp;A397&amp;"'!F"&amp;B397+59)</f>
        <v>0</v>
      </c>
      <c r="D397" s="180">
        <f t="array" aca="1" ref="D397" ca="1">INDIRECT("'"&amp;$A397&amp;"'!O"&amp;$B397+59)</f>
        <v>0</v>
      </c>
      <c r="E397" s="180">
        <f t="array" aca="1" ref="E397" ca="1">INDIRECT("'"&amp;$A397&amp;"'!P"&amp;$B397+59)</f>
        <v>0</v>
      </c>
      <c r="F397" s="180">
        <f t="array" aca="1" ref="F397" ca="1">INDIRECT("'"&amp;$A397&amp;"'!Q"&amp;$B397+59)</f>
        <v>0</v>
      </c>
      <c r="G397" s="180">
        <f t="array" aca="1" ref="G397" ca="1">INDIRECT("'"&amp;$A397&amp;"'!R"&amp;$B397+59)</f>
        <v>0</v>
      </c>
      <c r="H397" s="180">
        <f t="array" aca="1" ref="H397" ca="1">INDIRECT("'"&amp;$A397&amp;"'!S"&amp;$B397+59)</f>
        <v>0</v>
      </c>
      <c r="I397" s="180">
        <f t="array" aca="1" ref="I397" ca="1">INDIRECT("'"&amp;$A397&amp;"'!t"&amp;$B397+59)</f>
        <v>0</v>
      </c>
    </row>
    <row r="398" spans="1:9" x14ac:dyDescent="0.3">
      <c r="A398" s="180">
        <f t="shared" si="7"/>
        <v>10</v>
      </c>
      <c r="B398" s="180">
        <f>COUNTIF(A$1:A398,A398)</f>
        <v>30</v>
      </c>
      <c r="C398" s="180">
        <f t="array" aca="1" ref="C398" ca="1">INDIRECT("'"&amp;A398&amp;"'!F"&amp;B398+59)</f>
        <v>0</v>
      </c>
      <c r="D398" s="180">
        <f t="array" aca="1" ref="D398" ca="1">INDIRECT("'"&amp;$A398&amp;"'!O"&amp;$B398+59)</f>
        <v>0</v>
      </c>
      <c r="E398" s="180">
        <f t="array" aca="1" ref="E398" ca="1">INDIRECT("'"&amp;$A398&amp;"'!P"&amp;$B398+59)</f>
        <v>0</v>
      </c>
      <c r="F398" s="180">
        <f t="array" aca="1" ref="F398" ca="1">INDIRECT("'"&amp;$A398&amp;"'!Q"&amp;$B398+59)</f>
        <v>0</v>
      </c>
      <c r="G398" s="180">
        <f t="array" aca="1" ref="G398" ca="1">INDIRECT("'"&amp;$A398&amp;"'!R"&amp;$B398+59)</f>
        <v>0</v>
      </c>
      <c r="H398" s="180">
        <f t="array" aca="1" ref="H398" ca="1">INDIRECT("'"&amp;$A398&amp;"'!S"&amp;$B398+59)</f>
        <v>0</v>
      </c>
      <c r="I398" s="180">
        <f t="array" aca="1" ref="I398" ca="1">INDIRECT("'"&amp;$A398&amp;"'!t"&amp;$B398+59)</f>
        <v>0</v>
      </c>
    </row>
    <row r="399" spans="1:9" x14ac:dyDescent="0.3">
      <c r="A399" s="180">
        <f t="shared" si="7"/>
        <v>10</v>
      </c>
      <c r="B399" s="180">
        <f>COUNTIF(A$1:A399,A399)</f>
        <v>31</v>
      </c>
      <c r="C399" s="180">
        <f t="array" aca="1" ref="C399" ca="1">INDIRECT("'"&amp;A399&amp;"'!F"&amp;B399+59)</f>
        <v>0</v>
      </c>
      <c r="D399" s="180">
        <f t="array" aca="1" ref="D399" ca="1">INDIRECT("'"&amp;$A399&amp;"'!O"&amp;$B399+59)</f>
        <v>0</v>
      </c>
      <c r="E399" s="180">
        <f t="array" aca="1" ref="E399" ca="1">INDIRECT("'"&amp;$A399&amp;"'!P"&amp;$B399+59)</f>
        <v>0</v>
      </c>
      <c r="F399" s="180">
        <f t="array" aca="1" ref="F399" ca="1">INDIRECT("'"&amp;$A399&amp;"'!Q"&amp;$B399+59)</f>
        <v>0</v>
      </c>
      <c r="G399" s="180">
        <f t="array" aca="1" ref="G399" ca="1">INDIRECT("'"&amp;$A399&amp;"'!R"&amp;$B399+59)</f>
        <v>0</v>
      </c>
      <c r="H399" s="180">
        <f t="array" aca="1" ref="H399" ca="1">INDIRECT("'"&amp;$A399&amp;"'!S"&amp;$B399+59)</f>
        <v>0</v>
      </c>
      <c r="I399" s="180">
        <f t="array" aca="1" ref="I399" ca="1">INDIRECT("'"&amp;$A399&amp;"'!t"&amp;$B399+59)</f>
        <v>0</v>
      </c>
    </row>
    <row r="400" spans="1:9" x14ac:dyDescent="0.3">
      <c r="A400" s="180">
        <f t="shared" si="7"/>
        <v>10</v>
      </c>
      <c r="B400" s="180">
        <f>COUNTIF(A$1:A400,A400)</f>
        <v>32</v>
      </c>
      <c r="C400" s="180">
        <f t="array" aca="1" ref="C400" ca="1">INDIRECT("'"&amp;A400&amp;"'!F"&amp;B400+59)</f>
        <v>0</v>
      </c>
      <c r="D400" s="180">
        <f t="array" aca="1" ref="D400" ca="1">INDIRECT("'"&amp;$A400&amp;"'!O"&amp;$B400+59)</f>
        <v>0</v>
      </c>
      <c r="E400" s="180">
        <f t="array" aca="1" ref="E400" ca="1">INDIRECT("'"&amp;$A400&amp;"'!P"&amp;$B400+59)</f>
        <v>0</v>
      </c>
      <c r="F400" s="180">
        <f t="array" aca="1" ref="F400" ca="1">INDIRECT("'"&amp;$A400&amp;"'!Q"&amp;$B400+59)</f>
        <v>0</v>
      </c>
      <c r="G400" s="180">
        <f t="array" aca="1" ref="G400" ca="1">INDIRECT("'"&amp;$A400&amp;"'!R"&amp;$B400+59)</f>
        <v>0</v>
      </c>
      <c r="H400" s="180">
        <f t="array" aca="1" ref="H400" ca="1">INDIRECT("'"&amp;$A400&amp;"'!S"&amp;$B400+59)</f>
        <v>0</v>
      </c>
      <c r="I400" s="180">
        <f t="array" aca="1" ref="I400" ca="1">INDIRECT("'"&amp;$A400&amp;"'!t"&amp;$B400+59)</f>
        <v>0</v>
      </c>
    </row>
    <row r="401" spans="1:9" x14ac:dyDescent="0.3">
      <c r="A401" s="180">
        <f t="shared" si="7"/>
        <v>10</v>
      </c>
      <c r="B401" s="180">
        <f>COUNTIF(A$1:A401,A401)</f>
        <v>33</v>
      </c>
      <c r="C401" s="180">
        <f t="array" aca="1" ref="C401" ca="1">INDIRECT("'"&amp;A401&amp;"'!F"&amp;B401+59)</f>
        <v>0</v>
      </c>
      <c r="D401" s="180">
        <f t="array" aca="1" ref="D401" ca="1">INDIRECT("'"&amp;$A401&amp;"'!O"&amp;$B401+59)</f>
        <v>0</v>
      </c>
      <c r="E401" s="180">
        <f t="array" aca="1" ref="E401" ca="1">INDIRECT("'"&amp;$A401&amp;"'!P"&amp;$B401+59)</f>
        <v>0</v>
      </c>
      <c r="F401" s="180">
        <f t="array" aca="1" ref="F401" ca="1">INDIRECT("'"&amp;$A401&amp;"'!Q"&amp;$B401+59)</f>
        <v>0</v>
      </c>
      <c r="G401" s="180">
        <f t="array" aca="1" ref="G401" ca="1">INDIRECT("'"&amp;$A401&amp;"'!R"&amp;$B401+59)</f>
        <v>0</v>
      </c>
      <c r="H401" s="180">
        <f t="array" aca="1" ref="H401" ca="1">INDIRECT("'"&amp;$A401&amp;"'!S"&amp;$B401+59)</f>
        <v>0</v>
      </c>
      <c r="I401" s="180">
        <f t="array" aca="1" ref="I401" ca="1">INDIRECT("'"&amp;$A401&amp;"'!t"&amp;$B401+59)</f>
        <v>0</v>
      </c>
    </row>
    <row r="402" spans="1:9" x14ac:dyDescent="0.3">
      <c r="A402" s="180">
        <f t="shared" si="7"/>
        <v>10</v>
      </c>
      <c r="B402" s="180">
        <f>COUNTIF(A$1:A402,A402)</f>
        <v>34</v>
      </c>
      <c r="C402" s="180">
        <f t="array" aca="1" ref="C402" ca="1">INDIRECT("'"&amp;A402&amp;"'!F"&amp;B402+59)</f>
        <v>0</v>
      </c>
      <c r="D402" s="180">
        <f t="array" aca="1" ref="D402" ca="1">INDIRECT("'"&amp;$A402&amp;"'!O"&amp;$B402+59)</f>
        <v>0</v>
      </c>
      <c r="E402" s="180">
        <f t="array" aca="1" ref="E402" ca="1">INDIRECT("'"&amp;$A402&amp;"'!P"&amp;$B402+59)</f>
        <v>0</v>
      </c>
      <c r="F402" s="180">
        <f t="array" aca="1" ref="F402" ca="1">INDIRECT("'"&amp;$A402&amp;"'!Q"&amp;$B402+59)</f>
        <v>0</v>
      </c>
      <c r="G402" s="180">
        <f t="array" aca="1" ref="G402" ca="1">INDIRECT("'"&amp;$A402&amp;"'!R"&amp;$B402+59)</f>
        <v>0</v>
      </c>
      <c r="H402" s="180">
        <f t="array" aca="1" ref="H402" ca="1">INDIRECT("'"&amp;$A402&amp;"'!S"&amp;$B402+59)</f>
        <v>0</v>
      </c>
      <c r="I402" s="180">
        <f t="array" aca="1" ref="I402" ca="1">INDIRECT("'"&amp;$A402&amp;"'!t"&amp;$B402+59)</f>
        <v>0</v>
      </c>
    </row>
    <row r="403" spans="1:9" x14ac:dyDescent="0.3">
      <c r="A403" s="180">
        <f t="shared" si="7"/>
        <v>10</v>
      </c>
      <c r="B403" s="180">
        <f>COUNTIF(A$1:A403,A403)</f>
        <v>35</v>
      </c>
      <c r="C403" s="180">
        <f t="array" aca="1" ref="C403" ca="1">INDIRECT("'"&amp;A403&amp;"'!F"&amp;B403+59)</f>
        <v>0</v>
      </c>
      <c r="D403" s="180">
        <f t="array" aca="1" ref="D403" ca="1">INDIRECT("'"&amp;$A403&amp;"'!O"&amp;$B403+59)</f>
        <v>0</v>
      </c>
      <c r="E403" s="180">
        <f t="array" aca="1" ref="E403" ca="1">INDIRECT("'"&amp;$A403&amp;"'!P"&amp;$B403+59)</f>
        <v>0</v>
      </c>
      <c r="F403" s="180">
        <f t="array" aca="1" ref="F403" ca="1">INDIRECT("'"&amp;$A403&amp;"'!Q"&amp;$B403+59)</f>
        <v>0</v>
      </c>
      <c r="G403" s="180">
        <f t="array" aca="1" ref="G403" ca="1">INDIRECT("'"&amp;$A403&amp;"'!R"&amp;$B403+59)</f>
        <v>0</v>
      </c>
      <c r="H403" s="180">
        <f t="array" aca="1" ref="H403" ca="1">INDIRECT("'"&amp;$A403&amp;"'!S"&amp;$B403+59)</f>
        <v>0</v>
      </c>
      <c r="I403" s="180">
        <f t="array" aca="1" ref="I403" ca="1">INDIRECT("'"&amp;$A403&amp;"'!t"&amp;$B403+59)</f>
        <v>0</v>
      </c>
    </row>
    <row r="404" spans="1:9" x14ac:dyDescent="0.3">
      <c r="A404" s="180">
        <f t="shared" si="7"/>
        <v>10</v>
      </c>
      <c r="B404" s="180">
        <f>COUNTIF(A$1:A404,A404)</f>
        <v>36</v>
      </c>
      <c r="C404" s="180">
        <f t="array" aca="1" ref="C404" ca="1">INDIRECT("'"&amp;A404&amp;"'!F"&amp;B404+59)</f>
        <v>0</v>
      </c>
      <c r="D404" s="180">
        <f t="array" aca="1" ref="D404" ca="1">INDIRECT("'"&amp;$A404&amp;"'!O"&amp;$B404+59)</f>
        <v>0</v>
      </c>
      <c r="E404" s="180">
        <f t="array" aca="1" ref="E404" ca="1">INDIRECT("'"&amp;$A404&amp;"'!P"&amp;$B404+59)</f>
        <v>0</v>
      </c>
      <c r="F404" s="180">
        <f t="array" aca="1" ref="F404" ca="1">INDIRECT("'"&amp;$A404&amp;"'!Q"&amp;$B404+59)</f>
        <v>0</v>
      </c>
      <c r="G404" s="180">
        <f t="array" aca="1" ref="G404" ca="1">INDIRECT("'"&amp;$A404&amp;"'!R"&amp;$B404+59)</f>
        <v>0</v>
      </c>
      <c r="H404" s="180">
        <f t="array" aca="1" ref="H404" ca="1">INDIRECT("'"&amp;$A404&amp;"'!S"&amp;$B404+59)</f>
        <v>0</v>
      </c>
      <c r="I404" s="180">
        <f t="array" aca="1" ref="I404" ca="1">INDIRECT("'"&amp;$A404&amp;"'!t"&amp;$B404+59)</f>
        <v>0</v>
      </c>
    </row>
    <row r="405" spans="1:9" x14ac:dyDescent="0.3">
      <c r="A405" s="180">
        <f t="shared" si="7"/>
        <v>10</v>
      </c>
      <c r="B405" s="180">
        <f>COUNTIF(A$1:A405,A405)</f>
        <v>37</v>
      </c>
      <c r="C405" s="180">
        <f t="array" aca="1" ref="C405" ca="1">INDIRECT("'"&amp;A405&amp;"'!F"&amp;B405+59)</f>
        <v>0</v>
      </c>
      <c r="D405" s="180">
        <f t="array" aca="1" ref="D405" ca="1">INDIRECT("'"&amp;$A405&amp;"'!O"&amp;$B405+59)</f>
        <v>0</v>
      </c>
      <c r="E405" s="180">
        <f t="array" aca="1" ref="E405" ca="1">INDIRECT("'"&amp;$A405&amp;"'!P"&amp;$B405+59)</f>
        <v>0</v>
      </c>
      <c r="F405" s="180">
        <f t="array" aca="1" ref="F405" ca="1">INDIRECT("'"&amp;$A405&amp;"'!Q"&amp;$B405+59)</f>
        <v>0</v>
      </c>
      <c r="G405" s="180">
        <f t="array" aca="1" ref="G405" ca="1">INDIRECT("'"&amp;$A405&amp;"'!R"&amp;$B405+59)</f>
        <v>0</v>
      </c>
      <c r="H405" s="180">
        <f t="array" aca="1" ref="H405" ca="1">INDIRECT("'"&amp;$A405&amp;"'!S"&amp;$B405+59)</f>
        <v>0</v>
      </c>
      <c r="I405" s="180">
        <f t="array" aca="1" ref="I405" ca="1">INDIRECT("'"&amp;$A405&amp;"'!t"&amp;$B405+59)</f>
        <v>0</v>
      </c>
    </row>
    <row r="406" spans="1:9" x14ac:dyDescent="0.3">
      <c r="A406" s="180">
        <f t="shared" si="7"/>
        <v>10</v>
      </c>
      <c r="B406" s="180">
        <f>COUNTIF(A$1:A406,A406)</f>
        <v>38</v>
      </c>
      <c r="C406" s="180">
        <f t="array" aca="1" ref="C406" ca="1">INDIRECT("'"&amp;A406&amp;"'!F"&amp;B406+59)</f>
        <v>0</v>
      </c>
      <c r="D406" s="180">
        <f t="array" aca="1" ref="D406" ca="1">INDIRECT("'"&amp;$A406&amp;"'!O"&amp;$B406+59)</f>
        <v>0</v>
      </c>
      <c r="E406" s="180">
        <f t="array" aca="1" ref="E406" ca="1">INDIRECT("'"&amp;$A406&amp;"'!P"&amp;$B406+59)</f>
        <v>0</v>
      </c>
      <c r="F406" s="180">
        <f t="array" aca="1" ref="F406" ca="1">INDIRECT("'"&amp;$A406&amp;"'!Q"&amp;$B406+59)</f>
        <v>0</v>
      </c>
      <c r="G406" s="180">
        <f t="array" aca="1" ref="G406" ca="1">INDIRECT("'"&amp;$A406&amp;"'!R"&amp;$B406+59)</f>
        <v>0</v>
      </c>
      <c r="H406" s="180">
        <f t="array" aca="1" ref="H406" ca="1">INDIRECT("'"&amp;$A406&amp;"'!S"&amp;$B406+59)</f>
        <v>0</v>
      </c>
      <c r="I406" s="180">
        <f t="array" aca="1" ref="I406" ca="1">INDIRECT("'"&amp;$A406&amp;"'!t"&amp;$B406+59)</f>
        <v>0</v>
      </c>
    </row>
    <row r="407" spans="1:9" x14ac:dyDescent="0.3">
      <c r="A407" s="180">
        <f t="shared" si="7"/>
        <v>10</v>
      </c>
      <c r="B407" s="180">
        <f>COUNTIF(A$1:A407,A407)</f>
        <v>39</v>
      </c>
      <c r="C407" s="180">
        <f t="array" aca="1" ref="C407" ca="1">INDIRECT("'"&amp;A407&amp;"'!F"&amp;B407+59)</f>
        <v>0</v>
      </c>
      <c r="D407" s="180">
        <f t="array" aca="1" ref="D407" ca="1">INDIRECT("'"&amp;$A407&amp;"'!O"&amp;$B407+59)</f>
        <v>0</v>
      </c>
      <c r="E407" s="180">
        <f t="array" aca="1" ref="E407" ca="1">INDIRECT("'"&amp;$A407&amp;"'!P"&amp;$B407+59)</f>
        <v>0</v>
      </c>
      <c r="F407" s="180">
        <f t="array" aca="1" ref="F407" ca="1">INDIRECT("'"&amp;$A407&amp;"'!Q"&amp;$B407+59)</f>
        <v>0</v>
      </c>
      <c r="G407" s="180">
        <f t="array" aca="1" ref="G407" ca="1">INDIRECT("'"&amp;$A407&amp;"'!R"&amp;$B407+59)</f>
        <v>0</v>
      </c>
      <c r="H407" s="180">
        <f t="array" aca="1" ref="H407" ca="1">INDIRECT("'"&amp;$A407&amp;"'!S"&amp;$B407+59)</f>
        <v>0</v>
      </c>
      <c r="I407" s="180">
        <f t="array" aca="1" ref="I407" ca="1">INDIRECT("'"&amp;$A407&amp;"'!t"&amp;$B407+59)</f>
        <v>0</v>
      </c>
    </row>
    <row r="408" spans="1:9" x14ac:dyDescent="0.3">
      <c r="A408" s="180">
        <f t="shared" si="7"/>
        <v>10</v>
      </c>
      <c r="B408" s="180">
        <f>COUNTIF(A$1:A408,A408)</f>
        <v>40</v>
      </c>
      <c r="C408" s="180">
        <f t="array" aca="1" ref="C408" ca="1">INDIRECT("'"&amp;A408&amp;"'!F"&amp;B408+59)</f>
        <v>0</v>
      </c>
      <c r="D408" s="180">
        <f t="array" aca="1" ref="D408" ca="1">INDIRECT("'"&amp;$A408&amp;"'!O"&amp;$B408+59)</f>
        <v>0</v>
      </c>
      <c r="E408" s="180">
        <f t="array" aca="1" ref="E408" ca="1">INDIRECT("'"&amp;$A408&amp;"'!P"&amp;$B408+59)</f>
        <v>0</v>
      </c>
      <c r="F408" s="180">
        <f t="array" aca="1" ref="F408" ca="1">INDIRECT("'"&amp;$A408&amp;"'!Q"&amp;$B408+59)</f>
        <v>0</v>
      </c>
      <c r="G408" s="180">
        <f t="array" aca="1" ref="G408" ca="1">INDIRECT("'"&amp;$A408&amp;"'!R"&amp;$B408+59)</f>
        <v>0</v>
      </c>
      <c r="H408" s="180">
        <f t="array" aca="1" ref="H408" ca="1">INDIRECT("'"&amp;$A408&amp;"'!S"&amp;$B408+59)</f>
        <v>0</v>
      </c>
      <c r="I408" s="180">
        <f t="array" aca="1" ref="I408" ca="1">INDIRECT("'"&amp;$A408&amp;"'!t"&amp;$B408+59)</f>
        <v>0</v>
      </c>
    </row>
    <row r="409" spans="1:9" x14ac:dyDescent="0.3">
      <c r="A409" s="180">
        <f t="shared" si="7"/>
        <v>10</v>
      </c>
      <c r="B409" s="180">
        <f>COUNTIF(A$1:A409,A409)</f>
        <v>41</v>
      </c>
      <c r="C409" s="180">
        <f t="array" aca="1" ref="C409" ca="1">INDIRECT("'"&amp;A409&amp;"'!F"&amp;B409+59)</f>
        <v>0</v>
      </c>
      <c r="D409" s="180">
        <f t="array" aca="1" ref="D409" ca="1">INDIRECT("'"&amp;$A409&amp;"'!O"&amp;$B409+59)</f>
        <v>0</v>
      </c>
      <c r="E409" s="180">
        <f t="array" aca="1" ref="E409" ca="1">INDIRECT("'"&amp;$A409&amp;"'!P"&amp;$B409+59)</f>
        <v>0</v>
      </c>
      <c r="F409" s="180">
        <f t="array" aca="1" ref="F409" ca="1">INDIRECT("'"&amp;$A409&amp;"'!Q"&amp;$B409+59)</f>
        <v>0</v>
      </c>
      <c r="G409" s="180">
        <f t="array" aca="1" ref="G409" ca="1">INDIRECT("'"&amp;$A409&amp;"'!R"&amp;$B409+59)</f>
        <v>0</v>
      </c>
      <c r="H409" s="180">
        <f t="array" aca="1" ref="H409" ca="1">INDIRECT("'"&amp;$A409&amp;"'!S"&amp;$B409+59)</f>
        <v>0</v>
      </c>
      <c r="I409" s="180">
        <f t="array" aca="1" ref="I409" ca="1">INDIRECT("'"&amp;$A409&amp;"'!t"&amp;$B409+59)</f>
        <v>0</v>
      </c>
    </row>
    <row r="410" spans="1:9" x14ac:dyDescent="0.3">
      <c r="A410" s="180">
        <f t="shared" si="7"/>
        <v>11</v>
      </c>
      <c r="B410" s="180">
        <f>COUNTIF(A$1:A410,A410)</f>
        <v>1</v>
      </c>
      <c r="C410" s="180">
        <f t="array" aca="1" ref="C410" ca="1">INDIRECT("'"&amp;A410&amp;"'!F"&amp;B410+59)</f>
        <v>0</v>
      </c>
      <c r="D410" s="180">
        <f t="array" aca="1" ref="D410" ca="1">INDIRECT("'"&amp;$A410&amp;"'!O"&amp;$B410+59)</f>
        <v>0</v>
      </c>
      <c r="E410" s="180">
        <f t="array" aca="1" ref="E410" ca="1">INDIRECT("'"&amp;$A410&amp;"'!P"&amp;$B410+59)</f>
        <v>0</v>
      </c>
      <c r="F410" s="180">
        <f t="array" aca="1" ref="F410" ca="1">INDIRECT("'"&amp;$A410&amp;"'!Q"&amp;$B410+59)</f>
        <v>0</v>
      </c>
      <c r="G410" s="180">
        <f t="array" aca="1" ref="G410" ca="1">INDIRECT("'"&amp;$A410&amp;"'!R"&amp;$B410+59)</f>
        <v>0</v>
      </c>
      <c r="H410" s="180">
        <f t="array" aca="1" ref="H410" ca="1">INDIRECT("'"&amp;$A410&amp;"'!S"&amp;$B410+59)</f>
        <v>0</v>
      </c>
      <c r="I410" s="180">
        <f t="array" aca="1" ref="I410" ca="1">INDIRECT("'"&amp;$A410&amp;"'!t"&amp;$B410+59)</f>
        <v>0</v>
      </c>
    </row>
    <row r="411" spans="1:9" x14ac:dyDescent="0.3">
      <c r="A411" s="180">
        <f t="shared" si="7"/>
        <v>11</v>
      </c>
      <c r="B411" s="180">
        <f>COUNTIF(A$1:A411,A411)</f>
        <v>2</v>
      </c>
      <c r="C411" s="180">
        <f t="array" aca="1" ref="C411" ca="1">INDIRECT("'"&amp;A411&amp;"'!F"&amp;B411+59)</f>
        <v>0</v>
      </c>
      <c r="D411" s="180">
        <f t="array" aca="1" ref="D411" ca="1">INDIRECT("'"&amp;$A411&amp;"'!O"&amp;$B411+59)</f>
        <v>0</v>
      </c>
      <c r="E411" s="180">
        <f t="array" aca="1" ref="E411" ca="1">INDIRECT("'"&amp;$A411&amp;"'!P"&amp;$B411+59)</f>
        <v>0</v>
      </c>
      <c r="F411" s="180">
        <f t="array" aca="1" ref="F411" ca="1">INDIRECT("'"&amp;$A411&amp;"'!Q"&amp;$B411+59)</f>
        <v>0</v>
      </c>
      <c r="G411" s="180">
        <f t="array" aca="1" ref="G411" ca="1">INDIRECT("'"&amp;$A411&amp;"'!R"&amp;$B411+59)</f>
        <v>0</v>
      </c>
      <c r="H411" s="180">
        <f t="array" aca="1" ref="H411" ca="1">INDIRECT("'"&amp;$A411&amp;"'!S"&amp;$B411+59)</f>
        <v>0</v>
      </c>
      <c r="I411" s="180">
        <f t="array" aca="1" ref="I411" ca="1">INDIRECT("'"&amp;$A411&amp;"'!t"&amp;$B411+59)</f>
        <v>0</v>
      </c>
    </row>
    <row r="412" spans="1:9" x14ac:dyDescent="0.3">
      <c r="A412" s="180">
        <f t="shared" si="7"/>
        <v>11</v>
      </c>
      <c r="B412" s="180">
        <f>COUNTIF(A$1:A412,A412)</f>
        <v>3</v>
      </c>
      <c r="C412" s="180">
        <f t="array" aca="1" ref="C412" ca="1">INDIRECT("'"&amp;A412&amp;"'!F"&amp;B412+59)</f>
        <v>0</v>
      </c>
      <c r="D412" s="180">
        <f t="array" aca="1" ref="D412" ca="1">INDIRECT("'"&amp;$A412&amp;"'!O"&amp;$B412+59)</f>
        <v>0</v>
      </c>
      <c r="E412" s="180">
        <f t="array" aca="1" ref="E412" ca="1">INDIRECT("'"&amp;$A412&amp;"'!P"&amp;$B412+59)</f>
        <v>0</v>
      </c>
      <c r="F412" s="180">
        <f t="array" aca="1" ref="F412" ca="1">INDIRECT("'"&amp;$A412&amp;"'!Q"&amp;$B412+59)</f>
        <v>0</v>
      </c>
      <c r="G412" s="180">
        <f t="array" aca="1" ref="G412" ca="1">INDIRECT("'"&amp;$A412&amp;"'!R"&amp;$B412+59)</f>
        <v>0</v>
      </c>
      <c r="H412" s="180">
        <f t="array" aca="1" ref="H412" ca="1">INDIRECT("'"&amp;$A412&amp;"'!S"&amp;$B412+59)</f>
        <v>0</v>
      </c>
      <c r="I412" s="180">
        <f t="array" aca="1" ref="I412" ca="1">INDIRECT("'"&amp;$A412&amp;"'!t"&amp;$B412+59)</f>
        <v>0</v>
      </c>
    </row>
    <row r="413" spans="1:9" x14ac:dyDescent="0.3">
      <c r="A413" s="180">
        <f t="shared" si="7"/>
        <v>11</v>
      </c>
      <c r="B413" s="180">
        <f>COUNTIF(A$1:A413,A413)</f>
        <v>4</v>
      </c>
      <c r="C413" s="180">
        <f t="array" aca="1" ref="C413" ca="1">INDIRECT("'"&amp;A413&amp;"'!F"&amp;B413+59)</f>
        <v>0</v>
      </c>
      <c r="D413" s="180">
        <f t="array" aca="1" ref="D413" ca="1">INDIRECT("'"&amp;$A413&amp;"'!O"&amp;$B413+59)</f>
        <v>0</v>
      </c>
      <c r="E413" s="180">
        <f t="array" aca="1" ref="E413" ca="1">INDIRECT("'"&amp;$A413&amp;"'!P"&amp;$B413+59)</f>
        <v>0</v>
      </c>
      <c r="F413" s="180">
        <f t="array" aca="1" ref="F413" ca="1">INDIRECT("'"&amp;$A413&amp;"'!Q"&amp;$B413+59)</f>
        <v>0</v>
      </c>
      <c r="G413" s="180">
        <f t="array" aca="1" ref="G413" ca="1">INDIRECT("'"&amp;$A413&amp;"'!R"&amp;$B413+59)</f>
        <v>0</v>
      </c>
      <c r="H413" s="180">
        <f t="array" aca="1" ref="H413" ca="1">INDIRECT("'"&amp;$A413&amp;"'!S"&amp;$B413+59)</f>
        <v>0</v>
      </c>
      <c r="I413" s="180">
        <f t="array" aca="1" ref="I413" ca="1">INDIRECT("'"&amp;$A413&amp;"'!t"&amp;$B413+59)</f>
        <v>0</v>
      </c>
    </row>
    <row r="414" spans="1:9" x14ac:dyDescent="0.3">
      <c r="A414" s="180">
        <f t="shared" si="7"/>
        <v>11</v>
      </c>
      <c r="B414" s="180">
        <f>COUNTIF(A$1:A414,A414)</f>
        <v>5</v>
      </c>
      <c r="C414" s="180">
        <f t="array" aca="1" ref="C414" ca="1">INDIRECT("'"&amp;A414&amp;"'!F"&amp;B414+59)</f>
        <v>0</v>
      </c>
      <c r="D414" s="180">
        <f t="array" aca="1" ref="D414" ca="1">INDIRECT("'"&amp;$A414&amp;"'!O"&amp;$B414+59)</f>
        <v>0</v>
      </c>
      <c r="E414" s="180">
        <f t="array" aca="1" ref="E414" ca="1">INDIRECT("'"&amp;$A414&amp;"'!P"&amp;$B414+59)</f>
        <v>0</v>
      </c>
      <c r="F414" s="180">
        <f t="array" aca="1" ref="F414" ca="1">INDIRECT("'"&amp;$A414&amp;"'!Q"&amp;$B414+59)</f>
        <v>0</v>
      </c>
      <c r="G414" s="180">
        <f t="array" aca="1" ref="G414" ca="1">INDIRECT("'"&amp;$A414&amp;"'!R"&amp;$B414+59)</f>
        <v>0</v>
      </c>
      <c r="H414" s="180">
        <f t="array" aca="1" ref="H414" ca="1">INDIRECT("'"&amp;$A414&amp;"'!S"&amp;$B414+59)</f>
        <v>0</v>
      </c>
      <c r="I414" s="180">
        <f t="array" aca="1" ref="I414" ca="1">INDIRECT("'"&amp;$A414&amp;"'!t"&amp;$B414+59)</f>
        <v>0</v>
      </c>
    </row>
    <row r="415" spans="1:9" x14ac:dyDescent="0.3">
      <c r="A415" s="180">
        <f t="shared" si="7"/>
        <v>11</v>
      </c>
      <c r="B415" s="180">
        <f>COUNTIF(A$1:A415,A415)</f>
        <v>6</v>
      </c>
      <c r="C415" s="180">
        <f t="array" aca="1" ref="C415" ca="1">INDIRECT("'"&amp;A415&amp;"'!F"&amp;B415+59)</f>
        <v>0</v>
      </c>
      <c r="D415" s="180">
        <f t="array" aca="1" ref="D415" ca="1">INDIRECT("'"&amp;$A415&amp;"'!O"&amp;$B415+59)</f>
        <v>0</v>
      </c>
      <c r="E415" s="180">
        <f t="array" aca="1" ref="E415" ca="1">INDIRECT("'"&amp;$A415&amp;"'!P"&amp;$B415+59)</f>
        <v>0</v>
      </c>
      <c r="F415" s="180">
        <f t="array" aca="1" ref="F415" ca="1">INDIRECT("'"&amp;$A415&amp;"'!Q"&amp;$B415+59)</f>
        <v>0</v>
      </c>
      <c r="G415" s="180">
        <f t="array" aca="1" ref="G415" ca="1">INDIRECT("'"&amp;$A415&amp;"'!R"&amp;$B415+59)</f>
        <v>0</v>
      </c>
      <c r="H415" s="180">
        <f t="array" aca="1" ref="H415" ca="1">INDIRECT("'"&amp;$A415&amp;"'!S"&amp;$B415+59)</f>
        <v>0</v>
      </c>
      <c r="I415" s="180">
        <f t="array" aca="1" ref="I415" ca="1">INDIRECT("'"&amp;$A415&amp;"'!t"&amp;$B415+59)</f>
        <v>0</v>
      </c>
    </row>
    <row r="416" spans="1:9" x14ac:dyDescent="0.3">
      <c r="A416" s="180">
        <f t="shared" si="7"/>
        <v>11</v>
      </c>
      <c r="B416" s="180">
        <f>COUNTIF(A$1:A416,A416)</f>
        <v>7</v>
      </c>
      <c r="C416" s="180">
        <f t="array" aca="1" ref="C416" ca="1">INDIRECT("'"&amp;A416&amp;"'!F"&amp;B416+59)</f>
        <v>0</v>
      </c>
      <c r="D416" s="180">
        <f t="array" aca="1" ref="D416" ca="1">INDIRECT("'"&amp;$A416&amp;"'!O"&amp;$B416+59)</f>
        <v>0</v>
      </c>
      <c r="E416" s="180">
        <f t="array" aca="1" ref="E416" ca="1">INDIRECT("'"&amp;$A416&amp;"'!P"&amp;$B416+59)</f>
        <v>0</v>
      </c>
      <c r="F416" s="180">
        <f t="array" aca="1" ref="F416" ca="1">INDIRECT("'"&amp;$A416&amp;"'!Q"&amp;$B416+59)</f>
        <v>0</v>
      </c>
      <c r="G416" s="180">
        <f t="array" aca="1" ref="G416" ca="1">INDIRECT("'"&amp;$A416&amp;"'!R"&amp;$B416+59)</f>
        <v>0</v>
      </c>
      <c r="H416" s="180">
        <f t="array" aca="1" ref="H416" ca="1">INDIRECT("'"&amp;$A416&amp;"'!S"&amp;$B416+59)</f>
        <v>0</v>
      </c>
      <c r="I416" s="180">
        <f t="array" aca="1" ref="I416" ca="1">INDIRECT("'"&amp;$A416&amp;"'!t"&amp;$B416+59)</f>
        <v>0</v>
      </c>
    </row>
    <row r="417" spans="1:9" x14ac:dyDescent="0.3">
      <c r="A417" s="180">
        <f t="shared" si="7"/>
        <v>11</v>
      </c>
      <c r="B417" s="180">
        <f>COUNTIF(A$1:A417,A417)</f>
        <v>8</v>
      </c>
      <c r="C417" s="180">
        <f t="array" aca="1" ref="C417" ca="1">INDIRECT("'"&amp;A417&amp;"'!F"&amp;B417+59)</f>
        <v>0</v>
      </c>
      <c r="D417" s="180">
        <f t="array" aca="1" ref="D417" ca="1">INDIRECT("'"&amp;$A417&amp;"'!O"&amp;$B417+59)</f>
        <v>0</v>
      </c>
      <c r="E417" s="180">
        <f t="array" aca="1" ref="E417" ca="1">INDIRECT("'"&amp;$A417&amp;"'!P"&amp;$B417+59)</f>
        <v>0</v>
      </c>
      <c r="F417" s="180">
        <f t="array" aca="1" ref="F417" ca="1">INDIRECT("'"&amp;$A417&amp;"'!Q"&amp;$B417+59)</f>
        <v>0</v>
      </c>
      <c r="G417" s="180">
        <f t="array" aca="1" ref="G417" ca="1">INDIRECT("'"&amp;$A417&amp;"'!R"&amp;$B417+59)</f>
        <v>0</v>
      </c>
      <c r="H417" s="180">
        <f t="array" aca="1" ref="H417" ca="1">INDIRECT("'"&amp;$A417&amp;"'!S"&amp;$B417+59)</f>
        <v>0</v>
      </c>
      <c r="I417" s="180">
        <f t="array" aca="1" ref="I417" ca="1">INDIRECT("'"&amp;$A417&amp;"'!t"&amp;$B417+59)</f>
        <v>0</v>
      </c>
    </row>
    <row r="418" spans="1:9" x14ac:dyDescent="0.3">
      <c r="A418" s="180">
        <f t="shared" si="7"/>
        <v>11</v>
      </c>
      <c r="B418" s="180">
        <f>COUNTIF(A$1:A418,A418)</f>
        <v>9</v>
      </c>
      <c r="C418" s="180">
        <f t="array" aca="1" ref="C418" ca="1">INDIRECT("'"&amp;A418&amp;"'!F"&amp;B418+59)</f>
        <v>0</v>
      </c>
      <c r="D418" s="180">
        <f t="array" aca="1" ref="D418" ca="1">INDIRECT("'"&amp;$A418&amp;"'!O"&amp;$B418+59)</f>
        <v>0</v>
      </c>
      <c r="E418" s="180">
        <f t="array" aca="1" ref="E418" ca="1">INDIRECT("'"&amp;$A418&amp;"'!P"&amp;$B418+59)</f>
        <v>0</v>
      </c>
      <c r="F418" s="180">
        <f t="array" aca="1" ref="F418" ca="1">INDIRECT("'"&amp;$A418&amp;"'!Q"&amp;$B418+59)</f>
        <v>0</v>
      </c>
      <c r="G418" s="180">
        <f t="array" aca="1" ref="G418" ca="1">INDIRECT("'"&amp;$A418&amp;"'!R"&amp;$B418+59)</f>
        <v>0</v>
      </c>
      <c r="H418" s="180">
        <f t="array" aca="1" ref="H418" ca="1">INDIRECT("'"&amp;$A418&amp;"'!S"&amp;$B418+59)</f>
        <v>0</v>
      </c>
      <c r="I418" s="180">
        <f t="array" aca="1" ref="I418" ca="1">INDIRECT("'"&amp;$A418&amp;"'!t"&amp;$B418+59)</f>
        <v>0</v>
      </c>
    </row>
    <row r="419" spans="1:9" x14ac:dyDescent="0.3">
      <c r="A419" s="180">
        <f t="shared" si="7"/>
        <v>11</v>
      </c>
      <c r="B419" s="180">
        <f>COUNTIF(A$1:A419,A419)</f>
        <v>10</v>
      </c>
      <c r="C419" s="180">
        <f t="array" aca="1" ref="C419" ca="1">INDIRECT("'"&amp;A419&amp;"'!F"&amp;B419+59)</f>
        <v>0</v>
      </c>
      <c r="D419" s="180">
        <f t="array" aca="1" ref="D419" ca="1">INDIRECT("'"&amp;$A419&amp;"'!O"&amp;$B419+59)</f>
        <v>0</v>
      </c>
      <c r="E419" s="180">
        <f t="array" aca="1" ref="E419" ca="1">INDIRECT("'"&amp;$A419&amp;"'!P"&amp;$B419+59)</f>
        <v>0</v>
      </c>
      <c r="F419" s="180">
        <f t="array" aca="1" ref="F419" ca="1">INDIRECT("'"&amp;$A419&amp;"'!Q"&amp;$B419+59)</f>
        <v>0</v>
      </c>
      <c r="G419" s="180">
        <f t="array" aca="1" ref="G419" ca="1">INDIRECT("'"&amp;$A419&amp;"'!R"&amp;$B419+59)</f>
        <v>0</v>
      </c>
      <c r="H419" s="180">
        <f t="array" aca="1" ref="H419" ca="1">INDIRECT("'"&amp;$A419&amp;"'!S"&amp;$B419+59)</f>
        <v>0</v>
      </c>
      <c r="I419" s="180">
        <f t="array" aca="1" ref="I419" ca="1">INDIRECT("'"&amp;$A419&amp;"'!t"&amp;$B419+59)</f>
        <v>0</v>
      </c>
    </row>
    <row r="420" spans="1:9" x14ac:dyDescent="0.3">
      <c r="A420" s="180">
        <f t="shared" si="7"/>
        <v>11</v>
      </c>
      <c r="B420" s="180">
        <f>COUNTIF(A$1:A420,A420)</f>
        <v>11</v>
      </c>
      <c r="C420" s="180">
        <f t="array" aca="1" ref="C420" ca="1">INDIRECT("'"&amp;A420&amp;"'!F"&amp;B420+59)</f>
        <v>0</v>
      </c>
      <c r="D420" s="180">
        <f t="array" aca="1" ref="D420" ca="1">INDIRECT("'"&amp;$A420&amp;"'!O"&amp;$B420+59)</f>
        <v>0</v>
      </c>
      <c r="E420" s="180">
        <f t="array" aca="1" ref="E420" ca="1">INDIRECT("'"&amp;$A420&amp;"'!P"&amp;$B420+59)</f>
        <v>0</v>
      </c>
      <c r="F420" s="180">
        <f t="array" aca="1" ref="F420" ca="1">INDIRECT("'"&amp;$A420&amp;"'!Q"&amp;$B420+59)</f>
        <v>0</v>
      </c>
      <c r="G420" s="180">
        <f t="array" aca="1" ref="G420" ca="1">INDIRECT("'"&amp;$A420&amp;"'!R"&amp;$B420+59)</f>
        <v>0</v>
      </c>
      <c r="H420" s="180">
        <f t="array" aca="1" ref="H420" ca="1">INDIRECT("'"&amp;$A420&amp;"'!S"&amp;$B420+59)</f>
        <v>0</v>
      </c>
      <c r="I420" s="180">
        <f t="array" aca="1" ref="I420" ca="1">INDIRECT("'"&amp;$A420&amp;"'!t"&amp;$B420+59)</f>
        <v>0</v>
      </c>
    </row>
    <row r="421" spans="1:9" x14ac:dyDescent="0.3">
      <c r="A421" s="180">
        <f t="shared" si="7"/>
        <v>11</v>
      </c>
      <c r="B421" s="180">
        <f>COUNTIF(A$1:A421,A421)</f>
        <v>12</v>
      </c>
      <c r="C421" s="180">
        <f t="array" aca="1" ref="C421" ca="1">INDIRECT("'"&amp;A421&amp;"'!F"&amp;B421+59)</f>
        <v>0</v>
      </c>
      <c r="D421" s="180">
        <f t="array" aca="1" ref="D421" ca="1">INDIRECT("'"&amp;$A421&amp;"'!O"&amp;$B421+59)</f>
        <v>0</v>
      </c>
      <c r="E421" s="180">
        <f t="array" aca="1" ref="E421" ca="1">INDIRECT("'"&amp;$A421&amp;"'!P"&amp;$B421+59)</f>
        <v>0</v>
      </c>
      <c r="F421" s="180">
        <f t="array" aca="1" ref="F421" ca="1">INDIRECT("'"&amp;$A421&amp;"'!Q"&amp;$B421+59)</f>
        <v>0</v>
      </c>
      <c r="G421" s="180">
        <f t="array" aca="1" ref="G421" ca="1">INDIRECT("'"&amp;$A421&amp;"'!R"&amp;$B421+59)</f>
        <v>0</v>
      </c>
      <c r="H421" s="180">
        <f t="array" aca="1" ref="H421" ca="1">INDIRECT("'"&amp;$A421&amp;"'!S"&amp;$B421+59)</f>
        <v>0</v>
      </c>
      <c r="I421" s="180">
        <f t="array" aca="1" ref="I421" ca="1">INDIRECT("'"&amp;$A421&amp;"'!t"&amp;$B421+59)</f>
        <v>0</v>
      </c>
    </row>
    <row r="422" spans="1:9" x14ac:dyDescent="0.3">
      <c r="A422" s="180">
        <f t="shared" si="7"/>
        <v>11</v>
      </c>
      <c r="B422" s="180">
        <f>COUNTIF(A$1:A422,A422)</f>
        <v>13</v>
      </c>
      <c r="C422" s="180">
        <f t="array" aca="1" ref="C422" ca="1">INDIRECT("'"&amp;A422&amp;"'!F"&amp;B422+59)</f>
        <v>0</v>
      </c>
      <c r="D422" s="180">
        <f t="array" aca="1" ref="D422" ca="1">INDIRECT("'"&amp;$A422&amp;"'!O"&amp;$B422+59)</f>
        <v>0</v>
      </c>
      <c r="E422" s="180">
        <f t="array" aca="1" ref="E422" ca="1">INDIRECT("'"&amp;$A422&amp;"'!P"&amp;$B422+59)</f>
        <v>0</v>
      </c>
      <c r="F422" s="180">
        <f t="array" aca="1" ref="F422" ca="1">INDIRECT("'"&amp;$A422&amp;"'!Q"&amp;$B422+59)</f>
        <v>0</v>
      </c>
      <c r="G422" s="180">
        <f t="array" aca="1" ref="G422" ca="1">INDIRECT("'"&amp;$A422&amp;"'!R"&amp;$B422+59)</f>
        <v>0</v>
      </c>
      <c r="H422" s="180">
        <f t="array" aca="1" ref="H422" ca="1">INDIRECT("'"&amp;$A422&amp;"'!S"&amp;$B422+59)</f>
        <v>0</v>
      </c>
      <c r="I422" s="180">
        <f t="array" aca="1" ref="I422" ca="1">INDIRECT("'"&amp;$A422&amp;"'!t"&amp;$B422+59)</f>
        <v>0</v>
      </c>
    </row>
    <row r="423" spans="1:9" x14ac:dyDescent="0.3">
      <c r="A423" s="180">
        <f t="shared" si="7"/>
        <v>11</v>
      </c>
      <c r="B423" s="180">
        <f>COUNTIF(A$1:A423,A423)</f>
        <v>14</v>
      </c>
      <c r="C423" s="180">
        <f t="array" aca="1" ref="C423" ca="1">INDIRECT("'"&amp;A423&amp;"'!F"&amp;B423+59)</f>
        <v>0</v>
      </c>
      <c r="D423" s="180">
        <f t="array" aca="1" ref="D423" ca="1">INDIRECT("'"&amp;$A423&amp;"'!O"&amp;$B423+59)</f>
        <v>0</v>
      </c>
      <c r="E423" s="180">
        <f t="array" aca="1" ref="E423" ca="1">INDIRECT("'"&amp;$A423&amp;"'!P"&amp;$B423+59)</f>
        <v>0</v>
      </c>
      <c r="F423" s="180">
        <f t="array" aca="1" ref="F423" ca="1">INDIRECT("'"&amp;$A423&amp;"'!Q"&amp;$B423+59)</f>
        <v>0</v>
      </c>
      <c r="G423" s="180">
        <f t="array" aca="1" ref="G423" ca="1">INDIRECT("'"&amp;$A423&amp;"'!R"&amp;$B423+59)</f>
        <v>0</v>
      </c>
      <c r="H423" s="180">
        <f t="array" aca="1" ref="H423" ca="1">INDIRECT("'"&amp;$A423&amp;"'!S"&amp;$B423+59)</f>
        <v>0</v>
      </c>
      <c r="I423" s="180">
        <f t="array" aca="1" ref="I423" ca="1">INDIRECT("'"&amp;$A423&amp;"'!t"&amp;$B423+59)</f>
        <v>0</v>
      </c>
    </row>
    <row r="424" spans="1:9" x14ac:dyDescent="0.3">
      <c r="A424" s="180">
        <f t="shared" si="7"/>
        <v>11</v>
      </c>
      <c r="B424" s="180">
        <f>COUNTIF(A$1:A424,A424)</f>
        <v>15</v>
      </c>
      <c r="C424" s="180">
        <f t="array" aca="1" ref="C424" ca="1">INDIRECT("'"&amp;A424&amp;"'!F"&amp;B424+59)</f>
        <v>0</v>
      </c>
      <c r="D424" s="180">
        <f t="array" aca="1" ref="D424" ca="1">INDIRECT("'"&amp;$A424&amp;"'!O"&amp;$B424+59)</f>
        <v>0</v>
      </c>
      <c r="E424" s="180">
        <f t="array" aca="1" ref="E424" ca="1">INDIRECT("'"&amp;$A424&amp;"'!P"&amp;$B424+59)</f>
        <v>0</v>
      </c>
      <c r="F424" s="180">
        <f t="array" aca="1" ref="F424" ca="1">INDIRECT("'"&amp;$A424&amp;"'!Q"&amp;$B424+59)</f>
        <v>0</v>
      </c>
      <c r="G424" s="180">
        <f t="array" aca="1" ref="G424" ca="1">INDIRECT("'"&amp;$A424&amp;"'!R"&amp;$B424+59)</f>
        <v>0</v>
      </c>
      <c r="H424" s="180">
        <f t="array" aca="1" ref="H424" ca="1">INDIRECT("'"&amp;$A424&amp;"'!S"&amp;$B424+59)</f>
        <v>0</v>
      </c>
      <c r="I424" s="180">
        <f t="array" aca="1" ref="I424" ca="1">INDIRECT("'"&amp;$A424&amp;"'!t"&amp;$B424+59)</f>
        <v>0</v>
      </c>
    </row>
    <row r="425" spans="1:9" x14ac:dyDescent="0.3">
      <c r="A425" s="180">
        <f t="shared" si="7"/>
        <v>11</v>
      </c>
      <c r="B425" s="180">
        <f>COUNTIF(A$1:A425,A425)</f>
        <v>16</v>
      </c>
      <c r="C425" s="180">
        <f t="array" aca="1" ref="C425" ca="1">INDIRECT("'"&amp;A425&amp;"'!F"&amp;B425+59)</f>
        <v>0</v>
      </c>
      <c r="D425" s="180">
        <f t="array" aca="1" ref="D425" ca="1">INDIRECT("'"&amp;$A425&amp;"'!O"&amp;$B425+59)</f>
        <v>0</v>
      </c>
      <c r="E425" s="180">
        <f t="array" aca="1" ref="E425" ca="1">INDIRECT("'"&amp;$A425&amp;"'!P"&amp;$B425+59)</f>
        <v>0</v>
      </c>
      <c r="F425" s="180">
        <f t="array" aca="1" ref="F425" ca="1">INDIRECT("'"&amp;$A425&amp;"'!Q"&amp;$B425+59)</f>
        <v>0</v>
      </c>
      <c r="G425" s="180">
        <f t="array" aca="1" ref="G425" ca="1">INDIRECT("'"&amp;$A425&amp;"'!R"&amp;$B425+59)</f>
        <v>0</v>
      </c>
      <c r="H425" s="180">
        <f t="array" aca="1" ref="H425" ca="1">INDIRECT("'"&amp;$A425&amp;"'!S"&amp;$B425+59)</f>
        <v>0</v>
      </c>
      <c r="I425" s="180">
        <f t="array" aca="1" ref="I425" ca="1">INDIRECT("'"&amp;$A425&amp;"'!t"&amp;$B425+59)</f>
        <v>0</v>
      </c>
    </row>
    <row r="426" spans="1:9" x14ac:dyDescent="0.3">
      <c r="A426" s="180">
        <f t="shared" si="7"/>
        <v>11</v>
      </c>
      <c r="B426" s="180">
        <f>COUNTIF(A$1:A426,A426)</f>
        <v>17</v>
      </c>
      <c r="C426" s="180">
        <f t="array" aca="1" ref="C426" ca="1">INDIRECT("'"&amp;A426&amp;"'!F"&amp;B426+59)</f>
        <v>0</v>
      </c>
      <c r="D426" s="180">
        <f t="array" aca="1" ref="D426" ca="1">INDIRECT("'"&amp;$A426&amp;"'!O"&amp;$B426+59)</f>
        <v>0</v>
      </c>
      <c r="E426" s="180">
        <f t="array" aca="1" ref="E426" ca="1">INDIRECT("'"&amp;$A426&amp;"'!P"&amp;$B426+59)</f>
        <v>0</v>
      </c>
      <c r="F426" s="180">
        <f t="array" aca="1" ref="F426" ca="1">INDIRECT("'"&amp;$A426&amp;"'!Q"&amp;$B426+59)</f>
        <v>0</v>
      </c>
      <c r="G426" s="180">
        <f t="array" aca="1" ref="G426" ca="1">INDIRECT("'"&amp;$A426&amp;"'!R"&amp;$B426+59)</f>
        <v>0</v>
      </c>
      <c r="H426" s="180">
        <f t="array" aca="1" ref="H426" ca="1">INDIRECT("'"&amp;$A426&amp;"'!S"&amp;$B426+59)</f>
        <v>0</v>
      </c>
      <c r="I426" s="180">
        <f t="array" aca="1" ref="I426" ca="1">INDIRECT("'"&amp;$A426&amp;"'!t"&amp;$B426+59)</f>
        <v>0</v>
      </c>
    </row>
    <row r="427" spans="1:9" x14ac:dyDescent="0.3">
      <c r="A427" s="180">
        <f t="shared" si="7"/>
        <v>11</v>
      </c>
      <c r="B427" s="180">
        <f>COUNTIF(A$1:A427,A427)</f>
        <v>18</v>
      </c>
      <c r="C427" s="180">
        <f t="array" aca="1" ref="C427" ca="1">INDIRECT("'"&amp;A427&amp;"'!F"&amp;B427+59)</f>
        <v>0</v>
      </c>
      <c r="D427" s="180">
        <f t="array" aca="1" ref="D427" ca="1">INDIRECT("'"&amp;$A427&amp;"'!O"&amp;$B427+59)</f>
        <v>0</v>
      </c>
      <c r="E427" s="180">
        <f t="array" aca="1" ref="E427" ca="1">INDIRECT("'"&amp;$A427&amp;"'!P"&amp;$B427+59)</f>
        <v>0</v>
      </c>
      <c r="F427" s="180">
        <f t="array" aca="1" ref="F427" ca="1">INDIRECT("'"&amp;$A427&amp;"'!Q"&amp;$B427+59)</f>
        <v>0</v>
      </c>
      <c r="G427" s="180">
        <f t="array" aca="1" ref="G427" ca="1">INDIRECT("'"&amp;$A427&amp;"'!R"&amp;$B427+59)</f>
        <v>0</v>
      </c>
      <c r="H427" s="180">
        <f t="array" aca="1" ref="H427" ca="1">INDIRECT("'"&amp;$A427&amp;"'!S"&amp;$B427+59)</f>
        <v>0</v>
      </c>
      <c r="I427" s="180">
        <f t="array" aca="1" ref="I427" ca="1">INDIRECT("'"&amp;$A427&amp;"'!t"&amp;$B427+59)</f>
        <v>0</v>
      </c>
    </row>
    <row r="428" spans="1:9" x14ac:dyDescent="0.3">
      <c r="A428" s="180">
        <f t="shared" si="7"/>
        <v>11</v>
      </c>
      <c r="B428" s="180">
        <f>COUNTIF(A$1:A428,A428)</f>
        <v>19</v>
      </c>
      <c r="C428" s="180">
        <f t="array" aca="1" ref="C428" ca="1">INDIRECT("'"&amp;A428&amp;"'!F"&amp;B428+59)</f>
        <v>0</v>
      </c>
      <c r="D428" s="180">
        <f t="array" aca="1" ref="D428" ca="1">INDIRECT("'"&amp;$A428&amp;"'!O"&amp;$B428+59)</f>
        <v>0</v>
      </c>
      <c r="E428" s="180">
        <f t="array" aca="1" ref="E428" ca="1">INDIRECT("'"&amp;$A428&amp;"'!P"&amp;$B428+59)</f>
        <v>0</v>
      </c>
      <c r="F428" s="180">
        <f t="array" aca="1" ref="F428" ca="1">INDIRECT("'"&amp;$A428&amp;"'!Q"&amp;$B428+59)</f>
        <v>0</v>
      </c>
      <c r="G428" s="180">
        <f t="array" aca="1" ref="G428" ca="1">INDIRECT("'"&amp;$A428&amp;"'!R"&amp;$B428+59)</f>
        <v>0</v>
      </c>
      <c r="H428" s="180">
        <f t="array" aca="1" ref="H428" ca="1">INDIRECT("'"&amp;$A428&amp;"'!S"&amp;$B428+59)</f>
        <v>0</v>
      </c>
      <c r="I428" s="180">
        <f t="array" aca="1" ref="I428" ca="1">INDIRECT("'"&amp;$A428&amp;"'!t"&amp;$B428+59)</f>
        <v>0</v>
      </c>
    </row>
    <row r="429" spans="1:9" x14ac:dyDescent="0.3">
      <c r="A429" s="180">
        <f t="shared" si="7"/>
        <v>11</v>
      </c>
      <c r="B429" s="180">
        <f>COUNTIF(A$1:A429,A429)</f>
        <v>20</v>
      </c>
      <c r="C429" s="180">
        <f t="array" aca="1" ref="C429" ca="1">INDIRECT("'"&amp;A429&amp;"'!F"&amp;B429+59)</f>
        <v>0</v>
      </c>
      <c r="D429" s="180">
        <f t="array" aca="1" ref="D429" ca="1">INDIRECT("'"&amp;$A429&amp;"'!O"&amp;$B429+59)</f>
        <v>0</v>
      </c>
      <c r="E429" s="180">
        <f t="array" aca="1" ref="E429" ca="1">INDIRECT("'"&amp;$A429&amp;"'!P"&amp;$B429+59)</f>
        <v>0</v>
      </c>
      <c r="F429" s="180">
        <f t="array" aca="1" ref="F429" ca="1">INDIRECT("'"&amp;$A429&amp;"'!Q"&amp;$B429+59)</f>
        <v>0</v>
      </c>
      <c r="G429" s="180">
        <f t="array" aca="1" ref="G429" ca="1">INDIRECT("'"&amp;$A429&amp;"'!R"&amp;$B429+59)</f>
        <v>0</v>
      </c>
      <c r="H429" s="180">
        <f t="array" aca="1" ref="H429" ca="1">INDIRECT("'"&amp;$A429&amp;"'!S"&amp;$B429+59)</f>
        <v>0</v>
      </c>
      <c r="I429" s="180">
        <f t="array" aca="1" ref="I429" ca="1">INDIRECT("'"&amp;$A429&amp;"'!t"&amp;$B429+59)</f>
        <v>0</v>
      </c>
    </row>
    <row r="430" spans="1:9" x14ac:dyDescent="0.3">
      <c r="A430" s="180">
        <f t="shared" si="7"/>
        <v>11</v>
      </c>
      <c r="B430" s="180">
        <f>COUNTIF(A$1:A430,A430)</f>
        <v>21</v>
      </c>
      <c r="C430" s="180">
        <f t="array" aca="1" ref="C430" ca="1">INDIRECT("'"&amp;A430&amp;"'!F"&amp;B430+59)</f>
        <v>0</v>
      </c>
      <c r="D430" s="180">
        <f t="array" aca="1" ref="D430" ca="1">INDIRECT("'"&amp;$A430&amp;"'!O"&amp;$B430+59)</f>
        <v>0</v>
      </c>
      <c r="E430" s="180">
        <f t="array" aca="1" ref="E430" ca="1">INDIRECT("'"&amp;$A430&amp;"'!P"&amp;$B430+59)</f>
        <v>0</v>
      </c>
      <c r="F430" s="180">
        <f t="array" aca="1" ref="F430" ca="1">INDIRECT("'"&amp;$A430&amp;"'!Q"&amp;$B430+59)</f>
        <v>0</v>
      </c>
      <c r="G430" s="180">
        <f t="array" aca="1" ref="G430" ca="1">INDIRECT("'"&amp;$A430&amp;"'!R"&amp;$B430+59)</f>
        <v>0</v>
      </c>
      <c r="H430" s="180">
        <f t="array" aca="1" ref="H430" ca="1">INDIRECT("'"&amp;$A430&amp;"'!S"&amp;$B430+59)</f>
        <v>0</v>
      </c>
      <c r="I430" s="180">
        <f t="array" aca="1" ref="I430" ca="1">INDIRECT("'"&amp;$A430&amp;"'!t"&amp;$B430+59)</f>
        <v>0</v>
      </c>
    </row>
    <row r="431" spans="1:9" x14ac:dyDescent="0.3">
      <c r="A431" s="180">
        <f t="shared" si="7"/>
        <v>11</v>
      </c>
      <c r="B431" s="180">
        <f>COUNTIF(A$1:A431,A431)</f>
        <v>22</v>
      </c>
      <c r="C431" s="180">
        <f t="array" aca="1" ref="C431" ca="1">INDIRECT("'"&amp;A431&amp;"'!F"&amp;B431+59)</f>
        <v>0</v>
      </c>
      <c r="D431" s="180">
        <f t="array" aca="1" ref="D431" ca="1">INDIRECT("'"&amp;$A431&amp;"'!O"&amp;$B431+59)</f>
        <v>0</v>
      </c>
      <c r="E431" s="180">
        <f t="array" aca="1" ref="E431" ca="1">INDIRECT("'"&amp;$A431&amp;"'!P"&amp;$B431+59)</f>
        <v>0</v>
      </c>
      <c r="F431" s="180">
        <f t="array" aca="1" ref="F431" ca="1">INDIRECT("'"&amp;$A431&amp;"'!Q"&amp;$B431+59)</f>
        <v>0</v>
      </c>
      <c r="G431" s="180">
        <f t="array" aca="1" ref="G431" ca="1">INDIRECT("'"&amp;$A431&amp;"'!R"&amp;$B431+59)</f>
        <v>0</v>
      </c>
      <c r="H431" s="180">
        <f t="array" aca="1" ref="H431" ca="1">INDIRECT("'"&amp;$A431&amp;"'!S"&amp;$B431+59)</f>
        <v>0</v>
      </c>
      <c r="I431" s="180">
        <f t="array" aca="1" ref="I431" ca="1">INDIRECT("'"&amp;$A431&amp;"'!t"&amp;$B431+59)</f>
        <v>0</v>
      </c>
    </row>
    <row r="432" spans="1:9" x14ac:dyDescent="0.3">
      <c r="A432" s="180">
        <f t="shared" si="7"/>
        <v>11</v>
      </c>
      <c r="B432" s="180">
        <f>COUNTIF(A$1:A432,A432)</f>
        <v>23</v>
      </c>
      <c r="C432" s="180">
        <f t="array" aca="1" ref="C432" ca="1">INDIRECT("'"&amp;A432&amp;"'!F"&amp;B432+59)</f>
        <v>0</v>
      </c>
      <c r="D432" s="180">
        <f t="array" aca="1" ref="D432" ca="1">INDIRECT("'"&amp;$A432&amp;"'!O"&amp;$B432+59)</f>
        <v>0</v>
      </c>
      <c r="E432" s="180">
        <f t="array" aca="1" ref="E432" ca="1">INDIRECT("'"&amp;$A432&amp;"'!P"&amp;$B432+59)</f>
        <v>0</v>
      </c>
      <c r="F432" s="180">
        <f t="array" aca="1" ref="F432" ca="1">INDIRECT("'"&amp;$A432&amp;"'!Q"&amp;$B432+59)</f>
        <v>0</v>
      </c>
      <c r="G432" s="180">
        <f t="array" aca="1" ref="G432" ca="1">INDIRECT("'"&amp;$A432&amp;"'!R"&amp;$B432+59)</f>
        <v>0</v>
      </c>
      <c r="H432" s="180">
        <f t="array" aca="1" ref="H432" ca="1">INDIRECT("'"&amp;$A432&amp;"'!S"&amp;$B432+59)</f>
        <v>0</v>
      </c>
      <c r="I432" s="180">
        <f t="array" aca="1" ref="I432" ca="1">INDIRECT("'"&amp;$A432&amp;"'!t"&amp;$B432+59)</f>
        <v>0</v>
      </c>
    </row>
    <row r="433" spans="1:9" x14ac:dyDescent="0.3">
      <c r="A433" s="180">
        <f t="shared" si="7"/>
        <v>11</v>
      </c>
      <c r="B433" s="180">
        <f>COUNTIF(A$1:A433,A433)</f>
        <v>24</v>
      </c>
      <c r="C433" s="180">
        <f t="array" aca="1" ref="C433" ca="1">INDIRECT("'"&amp;A433&amp;"'!F"&amp;B433+59)</f>
        <v>0</v>
      </c>
      <c r="D433" s="180">
        <f t="array" aca="1" ref="D433" ca="1">INDIRECT("'"&amp;$A433&amp;"'!O"&amp;$B433+59)</f>
        <v>0</v>
      </c>
      <c r="E433" s="180">
        <f t="array" aca="1" ref="E433" ca="1">INDIRECT("'"&amp;$A433&amp;"'!P"&amp;$B433+59)</f>
        <v>0</v>
      </c>
      <c r="F433" s="180">
        <f t="array" aca="1" ref="F433" ca="1">INDIRECT("'"&amp;$A433&amp;"'!Q"&amp;$B433+59)</f>
        <v>0</v>
      </c>
      <c r="G433" s="180">
        <f t="array" aca="1" ref="G433" ca="1">INDIRECT("'"&amp;$A433&amp;"'!R"&amp;$B433+59)</f>
        <v>0</v>
      </c>
      <c r="H433" s="180">
        <f t="array" aca="1" ref="H433" ca="1">INDIRECT("'"&amp;$A433&amp;"'!S"&amp;$B433+59)</f>
        <v>0</v>
      </c>
      <c r="I433" s="180">
        <f t="array" aca="1" ref="I433" ca="1">INDIRECT("'"&amp;$A433&amp;"'!t"&amp;$B433+59)</f>
        <v>0</v>
      </c>
    </row>
    <row r="434" spans="1:9" x14ac:dyDescent="0.3">
      <c r="A434" s="180">
        <f t="shared" si="7"/>
        <v>11</v>
      </c>
      <c r="B434" s="180">
        <f>COUNTIF(A$1:A434,A434)</f>
        <v>25</v>
      </c>
      <c r="C434" s="180">
        <f t="array" aca="1" ref="C434" ca="1">INDIRECT("'"&amp;A434&amp;"'!F"&amp;B434+59)</f>
        <v>0</v>
      </c>
      <c r="D434" s="180">
        <f t="array" aca="1" ref="D434" ca="1">INDIRECT("'"&amp;$A434&amp;"'!O"&amp;$B434+59)</f>
        <v>0</v>
      </c>
      <c r="E434" s="180">
        <f t="array" aca="1" ref="E434" ca="1">INDIRECT("'"&amp;$A434&amp;"'!P"&amp;$B434+59)</f>
        <v>0</v>
      </c>
      <c r="F434" s="180">
        <f t="array" aca="1" ref="F434" ca="1">INDIRECT("'"&amp;$A434&amp;"'!Q"&amp;$B434+59)</f>
        <v>0</v>
      </c>
      <c r="G434" s="180">
        <f t="array" aca="1" ref="G434" ca="1">INDIRECT("'"&amp;$A434&amp;"'!R"&amp;$B434+59)</f>
        <v>0</v>
      </c>
      <c r="H434" s="180">
        <f t="array" aca="1" ref="H434" ca="1">INDIRECT("'"&amp;$A434&amp;"'!S"&amp;$B434+59)</f>
        <v>0</v>
      </c>
      <c r="I434" s="180">
        <f t="array" aca="1" ref="I434" ca="1">INDIRECT("'"&amp;$A434&amp;"'!t"&amp;$B434+59)</f>
        <v>0</v>
      </c>
    </row>
    <row r="435" spans="1:9" x14ac:dyDescent="0.3">
      <c r="A435" s="180">
        <f t="shared" si="7"/>
        <v>11</v>
      </c>
      <c r="B435" s="180">
        <f>COUNTIF(A$1:A435,A435)</f>
        <v>26</v>
      </c>
      <c r="C435" s="180">
        <f t="array" aca="1" ref="C435" ca="1">INDIRECT("'"&amp;A435&amp;"'!F"&amp;B435+59)</f>
        <v>0</v>
      </c>
      <c r="D435" s="180">
        <f t="array" aca="1" ref="D435" ca="1">INDIRECT("'"&amp;$A435&amp;"'!O"&amp;$B435+59)</f>
        <v>0</v>
      </c>
      <c r="E435" s="180">
        <f t="array" aca="1" ref="E435" ca="1">INDIRECT("'"&amp;$A435&amp;"'!P"&amp;$B435+59)</f>
        <v>0</v>
      </c>
      <c r="F435" s="180">
        <f t="array" aca="1" ref="F435" ca="1">INDIRECT("'"&amp;$A435&amp;"'!Q"&amp;$B435+59)</f>
        <v>0</v>
      </c>
      <c r="G435" s="180">
        <f t="array" aca="1" ref="G435" ca="1">INDIRECT("'"&amp;$A435&amp;"'!R"&amp;$B435+59)</f>
        <v>0</v>
      </c>
      <c r="H435" s="180">
        <f t="array" aca="1" ref="H435" ca="1">INDIRECT("'"&amp;$A435&amp;"'!S"&amp;$B435+59)</f>
        <v>0</v>
      </c>
      <c r="I435" s="180">
        <f t="array" aca="1" ref="I435" ca="1">INDIRECT("'"&amp;$A435&amp;"'!t"&amp;$B435+59)</f>
        <v>0</v>
      </c>
    </row>
    <row r="436" spans="1:9" x14ac:dyDescent="0.3">
      <c r="A436" s="180">
        <f t="shared" si="7"/>
        <v>11</v>
      </c>
      <c r="B436" s="180">
        <f>COUNTIF(A$1:A436,A436)</f>
        <v>27</v>
      </c>
      <c r="C436" s="180">
        <f t="array" aca="1" ref="C436" ca="1">INDIRECT("'"&amp;A436&amp;"'!F"&amp;B436+59)</f>
        <v>0</v>
      </c>
      <c r="D436" s="180">
        <f t="array" aca="1" ref="D436" ca="1">INDIRECT("'"&amp;$A436&amp;"'!O"&amp;$B436+59)</f>
        <v>0</v>
      </c>
      <c r="E436" s="180">
        <f t="array" aca="1" ref="E436" ca="1">INDIRECT("'"&amp;$A436&amp;"'!P"&amp;$B436+59)</f>
        <v>0</v>
      </c>
      <c r="F436" s="180">
        <f t="array" aca="1" ref="F436" ca="1">INDIRECT("'"&amp;$A436&amp;"'!Q"&amp;$B436+59)</f>
        <v>0</v>
      </c>
      <c r="G436" s="180">
        <f t="array" aca="1" ref="G436" ca="1">INDIRECT("'"&amp;$A436&amp;"'!R"&amp;$B436+59)</f>
        <v>0</v>
      </c>
      <c r="H436" s="180">
        <f t="array" aca="1" ref="H436" ca="1">INDIRECT("'"&amp;$A436&amp;"'!S"&amp;$B436+59)</f>
        <v>0</v>
      </c>
      <c r="I436" s="180">
        <f t="array" aca="1" ref="I436" ca="1">INDIRECT("'"&amp;$A436&amp;"'!t"&amp;$B436+59)</f>
        <v>0</v>
      </c>
    </row>
    <row r="437" spans="1:9" x14ac:dyDescent="0.3">
      <c r="A437" s="180">
        <f t="shared" si="7"/>
        <v>11</v>
      </c>
      <c r="B437" s="180">
        <f>COUNTIF(A$1:A437,A437)</f>
        <v>28</v>
      </c>
      <c r="C437" s="180">
        <f t="array" aca="1" ref="C437" ca="1">INDIRECT("'"&amp;A437&amp;"'!F"&amp;B437+59)</f>
        <v>0</v>
      </c>
      <c r="D437" s="180">
        <f t="array" aca="1" ref="D437" ca="1">INDIRECT("'"&amp;$A437&amp;"'!O"&amp;$B437+59)</f>
        <v>0</v>
      </c>
      <c r="E437" s="180">
        <f t="array" aca="1" ref="E437" ca="1">INDIRECT("'"&amp;$A437&amp;"'!P"&amp;$B437+59)</f>
        <v>0</v>
      </c>
      <c r="F437" s="180">
        <f t="array" aca="1" ref="F437" ca="1">INDIRECT("'"&amp;$A437&amp;"'!Q"&amp;$B437+59)</f>
        <v>0</v>
      </c>
      <c r="G437" s="180">
        <f t="array" aca="1" ref="G437" ca="1">INDIRECT("'"&amp;$A437&amp;"'!R"&amp;$B437+59)</f>
        <v>0</v>
      </c>
      <c r="H437" s="180">
        <f t="array" aca="1" ref="H437" ca="1">INDIRECT("'"&amp;$A437&amp;"'!S"&amp;$B437+59)</f>
        <v>0</v>
      </c>
      <c r="I437" s="180">
        <f t="array" aca="1" ref="I437" ca="1">INDIRECT("'"&amp;$A437&amp;"'!t"&amp;$B437+59)</f>
        <v>0</v>
      </c>
    </row>
    <row r="438" spans="1:9" x14ac:dyDescent="0.3">
      <c r="A438" s="180">
        <f t="shared" si="7"/>
        <v>11</v>
      </c>
      <c r="B438" s="180">
        <f>COUNTIF(A$1:A438,A438)</f>
        <v>29</v>
      </c>
      <c r="C438" s="180">
        <f t="array" aca="1" ref="C438" ca="1">INDIRECT("'"&amp;A438&amp;"'!F"&amp;B438+59)</f>
        <v>0</v>
      </c>
      <c r="D438" s="180">
        <f t="array" aca="1" ref="D438" ca="1">INDIRECT("'"&amp;$A438&amp;"'!O"&amp;$B438+59)</f>
        <v>0</v>
      </c>
      <c r="E438" s="180">
        <f t="array" aca="1" ref="E438" ca="1">INDIRECT("'"&amp;$A438&amp;"'!P"&amp;$B438+59)</f>
        <v>0</v>
      </c>
      <c r="F438" s="180">
        <f t="array" aca="1" ref="F438" ca="1">INDIRECT("'"&amp;$A438&amp;"'!Q"&amp;$B438+59)</f>
        <v>0</v>
      </c>
      <c r="G438" s="180">
        <f t="array" aca="1" ref="G438" ca="1">INDIRECT("'"&amp;$A438&amp;"'!R"&amp;$B438+59)</f>
        <v>0</v>
      </c>
      <c r="H438" s="180">
        <f t="array" aca="1" ref="H438" ca="1">INDIRECT("'"&amp;$A438&amp;"'!S"&amp;$B438+59)</f>
        <v>0</v>
      </c>
      <c r="I438" s="180">
        <f t="array" aca="1" ref="I438" ca="1">INDIRECT("'"&amp;$A438&amp;"'!t"&amp;$B438+59)</f>
        <v>0</v>
      </c>
    </row>
    <row r="439" spans="1:9" x14ac:dyDescent="0.3">
      <c r="A439" s="180">
        <f t="shared" si="7"/>
        <v>11</v>
      </c>
      <c r="B439" s="180">
        <f>COUNTIF(A$1:A439,A439)</f>
        <v>30</v>
      </c>
      <c r="C439" s="180">
        <f t="array" aca="1" ref="C439" ca="1">INDIRECT("'"&amp;A439&amp;"'!F"&amp;B439+59)</f>
        <v>0</v>
      </c>
      <c r="D439" s="180">
        <f t="array" aca="1" ref="D439" ca="1">INDIRECT("'"&amp;$A439&amp;"'!O"&amp;$B439+59)</f>
        <v>0</v>
      </c>
      <c r="E439" s="180">
        <f t="array" aca="1" ref="E439" ca="1">INDIRECT("'"&amp;$A439&amp;"'!P"&amp;$B439+59)</f>
        <v>0</v>
      </c>
      <c r="F439" s="180">
        <f t="array" aca="1" ref="F439" ca="1">INDIRECT("'"&amp;$A439&amp;"'!Q"&amp;$B439+59)</f>
        <v>0</v>
      </c>
      <c r="G439" s="180">
        <f t="array" aca="1" ref="G439" ca="1">INDIRECT("'"&amp;$A439&amp;"'!R"&amp;$B439+59)</f>
        <v>0</v>
      </c>
      <c r="H439" s="180">
        <f t="array" aca="1" ref="H439" ca="1">INDIRECT("'"&amp;$A439&amp;"'!S"&amp;$B439+59)</f>
        <v>0</v>
      </c>
      <c r="I439" s="180">
        <f t="array" aca="1" ref="I439" ca="1">INDIRECT("'"&amp;$A439&amp;"'!t"&amp;$B439+59)</f>
        <v>0</v>
      </c>
    </row>
    <row r="440" spans="1:9" x14ac:dyDescent="0.3">
      <c r="A440" s="180">
        <f t="shared" si="7"/>
        <v>11</v>
      </c>
      <c r="B440" s="180">
        <f>COUNTIF(A$1:A440,A440)</f>
        <v>31</v>
      </c>
      <c r="C440" s="180">
        <f t="array" aca="1" ref="C440" ca="1">INDIRECT("'"&amp;A440&amp;"'!F"&amp;B440+59)</f>
        <v>0</v>
      </c>
      <c r="D440" s="180">
        <f t="array" aca="1" ref="D440" ca="1">INDIRECT("'"&amp;$A440&amp;"'!O"&amp;$B440+59)</f>
        <v>0</v>
      </c>
      <c r="E440" s="180">
        <f t="array" aca="1" ref="E440" ca="1">INDIRECT("'"&amp;$A440&amp;"'!P"&amp;$B440+59)</f>
        <v>0</v>
      </c>
      <c r="F440" s="180">
        <f t="array" aca="1" ref="F440" ca="1">INDIRECT("'"&amp;$A440&amp;"'!Q"&amp;$B440+59)</f>
        <v>0</v>
      </c>
      <c r="G440" s="180">
        <f t="array" aca="1" ref="G440" ca="1">INDIRECT("'"&amp;$A440&amp;"'!R"&amp;$B440+59)</f>
        <v>0</v>
      </c>
      <c r="H440" s="180">
        <f t="array" aca="1" ref="H440" ca="1">INDIRECT("'"&amp;$A440&amp;"'!S"&amp;$B440+59)</f>
        <v>0</v>
      </c>
      <c r="I440" s="180">
        <f t="array" aca="1" ref="I440" ca="1">INDIRECT("'"&amp;$A440&amp;"'!t"&amp;$B440+59)</f>
        <v>0</v>
      </c>
    </row>
    <row r="441" spans="1:9" x14ac:dyDescent="0.3">
      <c r="A441" s="180">
        <f t="shared" si="7"/>
        <v>11</v>
      </c>
      <c r="B441" s="180">
        <f>COUNTIF(A$1:A441,A441)</f>
        <v>32</v>
      </c>
      <c r="C441" s="180">
        <f t="array" aca="1" ref="C441" ca="1">INDIRECT("'"&amp;A441&amp;"'!F"&amp;B441+59)</f>
        <v>0</v>
      </c>
      <c r="D441" s="180">
        <f t="array" aca="1" ref="D441" ca="1">INDIRECT("'"&amp;$A441&amp;"'!O"&amp;$B441+59)</f>
        <v>0</v>
      </c>
      <c r="E441" s="180">
        <f t="array" aca="1" ref="E441" ca="1">INDIRECT("'"&amp;$A441&amp;"'!P"&amp;$B441+59)</f>
        <v>0</v>
      </c>
      <c r="F441" s="180">
        <f t="array" aca="1" ref="F441" ca="1">INDIRECT("'"&amp;$A441&amp;"'!Q"&amp;$B441+59)</f>
        <v>0</v>
      </c>
      <c r="G441" s="180">
        <f t="array" aca="1" ref="G441" ca="1">INDIRECT("'"&amp;$A441&amp;"'!R"&amp;$B441+59)</f>
        <v>0</v>
      </c>
      <c r="H441" s="180">
        <f t="array" aca="1" ref="H441" ca="1">INDIRECT("'"&amp;$A441&amp;"'!S"&amp;$B441+59)</f>
        <v>0</v>
      </c>
      <c r="I441" s="180">
        <f t="array" aca="1" ref="I441" ca="1">INDIRECT("'"&amp;$A441&amp;"'!t"&amp;$B441+59)</f>
        <v>0</v>
      </c>
    </row>
    <row r="442" spans="1:9" x14ac:dyDescent="0.3">
      <c r="A442" s="180">
        <f t="shared" si="7"/>
        <v>11</v>
      </c>
      <c r="B442" s="180">
        <f>COUNTIF(A$1:A442,A442)</f>
        <v>33</v>
      </c>
      <c r="C442" s="180">
        <f t="array" aca="1" ref="C442" ca="1">INDIRECT("'"&amp;A442&amp;"'!F"&amp;B442+59)</f>
        <v>0</v>
      </c>
      <c r="D442" s="180">
        <f t="array" aca="1" ref="D442" ca="1">INDIRECT("'"&amp;$A442&amp;"'!O"&amp;$B442+59)</f>
        <v>0</v>
      </c>
      <c r="E442" s="180">
        <f t="array" aca="1" ref="E442" ca="1">INDIRECT("'"&amp;$A442&amp;"'!P"&amp;$B442+59)</f>
        <v>0</v>
      </c>
      <c r="F442" s="180">
        <f t="array" aca="1" ref="F442" ca="1">INDIRECT("'"&amp;$A442&amp;"'!Q"&amp;$B442+59)</f>
        <v>0</v>
      </c>
      <c r="G442" s="180">
        <f t="array" aca="1" ref="G442" ca="1">INDIRECT("'"&amp;$A442&amp;"'!R"&amp;$B442+59)</f>
        <v>0</v>
      </c>
      <c r="H442" s="180">
        <f t="array" aca="1" ref="H442" ca="1">INDIRECT("'"&amp;$A442&amp;"'!S"&amp;$B442+59)</f>
        <v>0</v>
      </c>
      <c r="I442" s="180">
        <f t="array" aca="1" ref="I442" ca="1">INDIRECT("'"&amp;$A442&amp;"'!t"&amp;$B442+59)</f>
        <v>0</v>
      </c>
    </row>
    <row r="443" spans="1:9" x14ac:dyDescent="0.3">
      <c r="A443" s="180">
        <f t="shared" si="7"/>
        <v>11</v>
      </c>
      <c r="B443" s="180">
        <f>COUNTIF(A$1:A443,A443)</f>
        <v>34</v>
      </c>
      <c r="C443" s="180">
        <f t="array" aca="1" ref="C443" ca="1">INDIRECT("'"&amp;A443&amp;"'!F"&amp;B443+59)</f>
        <v>0</v>
      </c>
      <c r="D443" s="180">
        <f t="array" aca="1" ref="D443" ca="1">INDIRECT("'"&amp;$A443&amp;"'!O"&amp;$B443+59)</f>
        <v>0</v>
      </c>
      <c r="E443" s="180">
        <f t="array" aca="1" ref="E443" ca="1">INDIRECT("'"&amp;$A443&amp;"'!P"&amp;$B443+59)</f>
        <v>0</v>
      </c>
      <c r="F443" s="180">
        <f t="array" aca="1" ref="F443" ca="1">INDIRECT("'"&amp;$A443&amp;"'!Q"&amp;$B443+59)</f>
        <v>0</v>
      </c>
      <c r="G443" s="180">
        <f t="array" aca="1" ref="G443" ca="1">INDIRECT("'"&amp;$A443&amp;"'!R"&amp;$B443+59)</f>
        <v>0</v>
      </c>
      <c r="H443" s="180">
        <f t="array" aca="1" ref="H443" ca="1">INDIRECT("'"&amp;$A443&amp;"'!S"&amp;$B443+59)</f>
        <v>0</v>
      </c>
      <c r="I443" s="180">
        <f t="array" aca="1" ref="I443" ca="1">INDIRECT("'"&amp;$A443&amp;"'!t"&amp;$B443+59)</f>
        <v>0</v>
      </c>
    </row>
    <row r="444" spans="1:9" x14ac:dyDescent="0.3">
      <c r="A444" s="180">
        <f t="shared" si="7"/>
        <v>11</v>
      </c>
      <c r="B444" s="180">
        <f>COUNTIF(A$1:A444,A444)</f>
        <v>35</v>
      </c>
      <c r="C444" s="180">
        <f t="array" aca="1" ref="C444" ca="1">INDIRECT("'"&amp;A444&amp;"'!F"&amp;B444+59)</f>
        <v>0</v>
      </c>
      <c r="D444" s="180">
        <f t="array" aca="1" ref="D444" ca="1">INDIRECT("'"&amp;$A444&amp;"'!O"&amp;$B444+59)</f>
        <v>0</v>
      </c>
      <c r="E444" s="180">
        <f t="array" aca="1" ref="E444" ca="1">INDIRECT("'"&amp;$A444&amp;"'!P"&amp;$B444+59)</f>
        <v>0</v>
      </c>
      <c r="F444" s="180">
        <f t="array" aca="1" ref="F444" ca="1">INDIRECT("'"&amp;$A444&amp;"'!Q"&amp;$B444+59)</f>
        <v>0</v>
      </c>
      <c r="G444" s="180">
        <f t="array" aca="1" ref="G444" ca="1">INDIRECT("'"&amp;$A444&amp;"'!R"&amp;$B444+59)</f>
        <v>0</v>
      </c>
      <c r="H444" s="180">
        <f t="array" aca="1" ref="H444" ca="1">INDIRECT("'"&amp;$A444&amp;"'!S"&amp;$B444+59)</f>
        <v>0</v>
      </c>
      <c r="I444" s="180">
        <f t="array" aca="1" ref="I444" ca="1">INDIRECT("'"&amp;$A444&amp;"'!t"&amp;$B444+59)</f>
        <v>0</v>
      </c>
    </row>
    <row r="445" spans="1:9" x14ac:dyDescent="0.3">
      <c r="A445" s="180">
        <f t="shared" si="7"/>
        <v>11</v>
      </c>
      <c r="B445" s="180">
        <f>COUNTIF(A$1:A445,A445)</f>
        <v>36</v>
      </c>
      <c r="C445" s="180">
        <f t="array" aca="1" ref="C445" ca="1">INDIRECT("'"&amp;A445&amp;"'!F"&amp;B445+59)</f>
        <v>0</v>
      </c>
      <c r="D445" s="180">
        <f t="array" aca="1" ref="D445" ca="1">INDIRECT("'"&amp;$A445&amp;"'!O"&amp;$B445+59)</f>
        <v>0</v>
      </c>
      <c r="E445" s="180">
        <f t="array" aca="1" ref="E445" ca="1">INDIRECT("'"&amp;$A445&amp;"'!P"&amp;$B445+59)</f>
        <v>0</v>
      </c>
      <c r="F445" s="180">
        <f t="array" aca="1" ref="F445" ca="1">INDIRECT("'"&amp;$A445&amp;"'!Q"&amp;$B445+59)</f>
        <v>0</v>
      </c>
      <c r="G445" s="180">
        <f t="array" aca="1" ref="G445" ca="1">INDIRECT("'"&amp;$A445&amp;"'!R"&amp;$B445+59)</f>
        <v>0</v>
      </c>
      <c r="H445" s="180">
        <f t="array" aca="1" ref="H445" ca="1">INDIRECT("'"&amp;$A445&amp;"'!S"&amp;$B445+59)</f>
        <v>0</v>
      </c>
      <c r="I445" s="180">
        <f t="array" aca="1" ref="I445" ca="1">INDIRECT("'"&amp;$A445&amp;"'!t"&amp;$B445+59)</f>
        <v>0</v>
      </c>
    </row>
    <row r="446" spans="1:9" x14ac:dyDescent="0.3">
      <c r="A446" s="180">
        <f t="shared" si="7"/>
        <v>11</v>
      </c>
      <c r="B446" s="180">
        <f>COUNTIF(A$1:A446,A446)</f>
        <v>37</v>
      </c>
      <c r="C446" s="180">
        <f t="array" aca="1" ref="C446" ca="1">INDIRECT("'"&amp;A446&amp;"'!F"&amp;B446+59)</f>
        <v>0</v>
      </c>
      <c r="D446" s="180">
        <f t="array" aca="1" ref="D446" ca="1">INDIRECT("'"&amp;$A446&amp;"'!O"&amp;$B446+59)</f>
        <v>0</v>
      </c>
      <c r="E446" s="180">
        <f t="array" aca="1" ref="E446" ca="1">INDIRECT("'"&amp;$A446&amp;"'!P"&amp;$B446+59)</f>
        <v>0</v>
      </c>
      <c r="F446" s="180">
        <f t="array" aca="1" ref="F446" ca="1">INDIRECT("'"&amp;$A446&amp;"'!Q"&amp;$B446+59)</f>
        <v>0</v>
      </c>
      <c r="G446" s="180">
        <f t="array" aca="1" ref="G446" ca="1">INDIRECT("'"&amp;$A446&amp;"'!R"&amp;$B446+59)</f>
        <v>0</v>
      </c>
      <c r="H446" s="180">
        <f t="array" aca="1" ref="H446" ca="1">INDIRECT("'"&amp;$A446&amp;"'!S"&amp;$B446+59)</f>
        <v>0</v>
      </c>
      <c r="I446" s="180">
        <f t="array" aca="1" ref="I446" ca="1">INDIRECT("'"&amp;$A446&amp;"'!t"&amp;$B446+59)</f>
        <v>0</v>
      </c>
    </row>
    <row r="447" spans="1:9" x14ac:dyDescent="0.3">
      <c r="A447" s="180">
        <f t="shared" si="7"/>
        <v>11</v>
      </c>
      <c r="B447" s="180">
        <f>COUNTIF(A$1:A447,A447)</f>
        <v>38</v>
      </c>
      <c r="C447" s="180">
        <f t="array" aca="1" ref="C447" ca="1">INDIRECT("'"&amp;A447&amp;"'!F"&amp;B447+59)</f>
        <v>0</v>
      </c>
      <c r="D447" s="180">
        <f t="array" aca="1" ref="D447" ca="1">INDIRECT("'"&amp;$A447&amp;"'!O"&amp;$B447+59)</f>
        <v>0</v>
      </c>
      <c r="E447" s="180">
        <f t="array" aca="1" ref="E447" ca="1">INDIRECT("'"&amp;$A447&amp;"'!P"&amp;$B447+59)</f>
        <v>0</v>
      </c>
      <c r="F447" s="180">
        <f t="array" aca="1" ref="F447" ca="1">INDIRECT("'"&amp;$A447&amp;"'!Q"&amp;$B447+59)</f>
        <v>0</v>
      </c>
      <c r="G447" s="180">
        <f t="array" aca="1" ref="G447" ca="1">INDIRECT("'"&amp;$A447&amp;"'!R"&amp;$B447+59)</f>
        <v>0</v>
      </c>
      <c r="H447" s="180">
        <f t="array" aca="1" ref="H447" ca="1">INDIRECT("'"&amp;$A447&amp;"'!S"&amp;$B447+59)</f>
        <v>0</v>
      </c>
      <c r="I447" s="180">
        <f t="array" aca="1" ref="I447" ca="1">INDIRECT("'"&amp;$A447&amp;"'!t"&amp;$B447+59)</f>
        <v>0</v>
      </c>
    </row>
    <row r="448" spans="1:9" x14ac:dyDescent="0.3">
      <c r="A448" s="180">
        <f t="shared" si="7"/>
        <v>11</v>
      </c>
      <c r="B448" s="180">
        <f>COUNTIF(A$1:A448,A448)</f>
        <v>39</v>
      </c>
      <c r="C448" s="180">
        <f t="array" aca="1" ref="C448" ca="1">INDIRECT("'"&amp;A448&amp;"'!F"&amp;B448+59)</f>
        <v>0</v>
      </c>
      <c r="D448" s="180">
        <f t="array" aca="1" ref="D448" ca="1">INDIRECT("'"&amp;$A448&amp;"'!O"&amp;$B448+59)</f>
        <v>0</v>
      </c>
      <c r="E448" s="180">
        <f t="array" aca="1" ref="E448" ca="1">INDIRECT("'"&amp;$A448&amp;"'!P"&amp;$B448+59)</f>
        <v>0</v>
      </c>
      <c r="F448" s="180">
        <f t="array" aca="1" ref="F448" ca="1">INDIRECT("'"&amp;$A448&amp;"'!Q"&amp;$B448+59)</f>
        <v>0</v>
      </c>
      <c r="G448" s="180">
        <f t="array" aca="1" ref="G448" ca="1">INDIRECT("'"&amp;$A448&amp;"'!R"&amp;$B448+59)</f>
        <v>0</v>
      </c>
      <c r="H448" s="180">
        <f t="array" aca="1" ref="H448" ca="1">INDIRECT("'"&amp;$A448&amp;"'!S"&amp;$B448+59)</f>
        <v>0</v>
      </c>
      <c r="I448" s="180">
        <f t="array" aca="1" ref="I448" ca="1">INDIRECT("'"&amp;$A448&amp;"'!t"&amp;$B448+59)</f>
        <v>0</v>
      </c>
    </row>
    <row r="449" spans="1:9" x14ac:dyDescent="0.3">
      <c r="A449" s="180">
        <f t="shared" si="7"/>
        <v>11</v>
      </c>
      <c r="B449" s="180">
        <f>COUNTIF(A$1:A449,A449)</f>
        <v>40</v>
      </c>
      <c r="C449" s="180">
        <f t="array" aca="1" ref="C449" ca="1">INDIRECT("'"&amp;A449&amp;"'!F"&amp;B449+59)</f>
        <v>0</v>
      </c>
      <c r="D449" s="180">
        <f t="array" aca="1" ref="D449" ca="1">INDIRECT("'"&amp;$A449&amp;"'!O"&amp;$B449+59)</f>
        <v>0</v>
      </c>
      <c r="E449" s="180">
        <f t="array" aca="1" ref="E449" ca="1">INDIRECT("'"&amp;$A449&amp;"'!P"&amp;$B449+59)</f>
        <v>0</v>
      </c>
      <c r="F449" s="180">
        <f t="array" aca="1" ref="F449" ca="1">INDIRECT("'"&amp;$A449&amp;"'!Q"&amp;$B449+59)</f>
        <v>0</v>
      </c>
      <c r="G449" s="180">
        <f t="array" aca="1" ref="G449" ca="1">INDIRECT("'"&amp;$A449&amp;"'!R"&amp;$B449+59)</f>
        <v>0</v>
      </c>
      <c r="H449" s="180">
        <f t="array" aca="1" ref="H449" ca="1">INDIRECT("'"&amp;$A449&amp;"'!S"&amp;$B449+59)</f>
        <v>0</v>
      </c>
      <c r="I449" s="180">
        <f t="array" aca="1" ref="I449" ca="1">INDIRECT("'"&amp;$A449&amp;"'!t"&amp;$B449+59)</f>
        <v>0</v>
      </c>
    </row>
    <row r="450" spans="1:9" x14ac:dyDescent="0.3">
      <c r="A450" s="180">
        <f t="shared" ref="A450:A513" si="8">ROUNDDOWN(((ROW()+41)/41),0)</f>
        <v>11</v>
      </c>
      <c r="B450" s="180">
        <f>COUNTIF(A$1:A450,A450)</f>
        <v>41</v>
      </c>
      <c r="C450" s="180">
        <f t="array" aca="1" ref="C450" ca="1">INDIRECT("'"&amp;A450&amp;"'!F"&amp;B450+59)</f>
        <v>0</v>
      </c>
      <c r="D450" s="180">
        <f t="array" aca="1" ref="D450" ca="1">INDIRECT("'"&amp;$A450&amp;"'!O"&amp;$B450+59)</f>
        <v>0</v>
      </c>
      <c r="E450" s="180">
        <f t="array" aca="1" ref="E450" ca="1">INDIRECT("'"&amp;$A450&amp;"'!P"&amp;$B450+59)</f>
        <v>0</v>
      </c>
      <c r="F450" s="180">
        <f t="array" aca="1" ref="F450" ca="1">INDIRECT("'"&amp;$A450&amp;"'!Q"&amp;$B450+59)</f>
        <v>0</v>
      </c>
      <c r="G450" s="180">
        <f t="array" aca="1" ref="G450" ca="1">INDIRECT("'"&amp;$A450&amp;"'!R"&amp;$B450+59)</f>
        <v>0</v>
      </c>
      <c r="H450" s="180">
        <f t="array" aca="1" ref="H450" ca="1">INDIRECT("'"&amp;$A450&amp;"'!S"&amp;$B450+59)</f>
        <v>0</v>
      </c>
      <c r="I450" s="180">
        <f t="array" aca="1" ref="I450" ca="1">INDIRECT("'"&amp;$A450&amp;"'!t"&amp;$B450+59)</f>
        <v>0</v>
      </c>
    </row>
    <row r="451" spans="1:9" x14ac:dyDescent="0.3">
      <c r="A451" s="180">
        <f t="shared" si="8"/>
        <v>12</v>
      </c>
      <c r="B451" s="180">
        <f>COUNTIF(A$1:A451,A451)</f>
        <v>1</v>
      </c>
      <c r="C451" s="180">
        <f t="array" aca="1" ref="C451" ca="1">INDIRECT("'"&amp;A451&amp;"'!F"&amp;B451+59)</f>
        <v>0</v>
      </c>
      <c r="D451" s="180">
        <f t="array" aca="1" ref="D451" ca="1">INDIRECT("'"&amp;$A451&amp;"'!O"&amp;$B451+59)</f>
        <v>0</v>
      </c>
      <c r="E451" s="180">
        <f t="array" aca="1" ref="E451" ca="1">INDIRECT("'"&amp;$A451&amp;"'!P"&amp;$B451+59)</f>
        <v>0</v>
      </c>
      <c r="F451" s="180">
        <f t="array" aca="1" ref="F451" ca="1">INDIRECT("'"&amp;$A451&amp;"'!Q"&amp;$B451+59)</f>
        <v>0</v>
      </c>
      <c r="G451" s="180">
        <f t="array" aca="1" ref="G451" ca="1">INDIRECT("'"&amp;$A451&amp;"'!R"&amp;$B451+59)</f>
        <v>0</v>
      </c>
      <c r="H451" s="180">
        <f t="array" aca="1" ref="H451" ca="1">INDIRECT("'"&amp;$A451&amp;"'!S"&amp;$B451+59)</f>
        <v>0</v>
      </c>
      <c r="I451" s="180">
        <f t="array" aca="1" ref="I451" ca="1">INDIRECT("'"&amp;$A451&amp;"'!t"&amp;$B451+59)</f>
        <v>0</v>
      </c>
    </row>
    <row r="452" spans="1:9" x14ac:dyDescent="0.3">
      <c r="A452" s="180">
        <f t="shared" si="8"/>
        <v>12</v>
      </c>
      <c r="B452" s="180">
        <f>COUNTIF(A$1:A452,A452)</f>
        <v>2</v>
      </c>
      <c r="C452" s="180">
        <f t="array" aca="1" ref="C452" ca="1">INDIRECT("'"&amp;A452&amp;"'!F"&amp;B452+59)</f>
        <v>0</v>
      </c>
      <c r="D452" s="180">
        <f t="array" aca="1" ref="D452" ca="1">INDIRECT("'"&amp;$A452&amp;"'!O"&amp;$B452+59)</f>
        <v>0</v>
      </c>
      <c r="E452" s="180">
        <f t="array" aca="1" ref="E452" ca="1">INDIRECT("'"&amp;$A452&amp;"'!P"&amp;$B452+59)</f>
        <v>0</v>
      </c>
      <c r="F452" s="180">
        <f t="array" aca="1" ref="F452" ca="1">INDIRECT("'"&amp;$A452&amp;"'!Q"&amp;$B452+59)</f>
        <v>0</v>
      </c>
      <c r="G452" s="180">
        <f t="array" aca="1" ref="G452" ca="1">INDIRECT("'"&amp;$A452&amp;"'!R"&amp;$B452+59)</f>
        <v>0</v>
      </c>
      <c r="H452" s="180">
        <f t="array" aca="1" ref="H452" ca="1">INDIRECT("'"&amp;$A452&amp;"'!S"&amp;$B452+59)</f>
        <v>0</v>
      </c>
      <c r="I452" s="180">
        <f t="array" aca="1" ref="I452" ca="1">INDIRECT("'"&amp;$A452&amp;"'!t"&amp;$B452+59)</f>
        <v>0</v>
      </c>
    </row>
    <row r="453" spans="1:9" x14ac:dyDescent="0.3">
      <c r="A453" s="180">
        <f t="shared" si="8"/>
        <v>12</v>
      </c>
      <c r="B453" s="180">
        <f>COUNTIF(A$1:A453,A453)</f>
        <v>3</v>
      </c>
      <c r="C453" s="180">
        <f t="array" aca="1" ref="C453" ca="1">INDIRECT("'"&amp;A453&amp;"'!F"&amp;B453+59)</f>
        <v>0</v>
      </c>
      <c r="D453" s="180">
        <f t="array" aca="1" ref="D453" ca="1">INDIRECT("'"&amp;$A453&amp;"'!O"&amp;$B453+59)</f>
        <v>0</v>
      </c>
      <c r="E453" s="180">
        <f t="array" aca="1" ref="E453" ca="1">INDIRECT("'"&amp;$A453&amp;"'!P"&amp;$B453+59)</f>
        <v>0</v>
      </c>
      <c r="F453" s="180">
        <f t="array" aca="1" ref="F453" ca="1">INDIRECT("'"&amp;$A453&amp;"'!Q"&amp;$B453+59)</f>
        <v>0</v>
      </c>
      <c r="G453" s="180">
        <f t="array" aca="1" ref="G453" ca="1">INDIRECT("'"&amp;$A453&amp;"'!R"&amp;$B453+59)</f>
        <v>0</v>
      </c>
      <c r="H453" s="180">
        <f t="array" aca="1" ref="H453" ca="1">INDIRECT("'"&amp;$A453&amp;"'!S"&amp;$B453+59)</f>
        <v>0</v>
      </c>
      <c r="I453" s="180">
        <f t="array" aca="1" ref="I453" ca="1">INDIRECT("'"&amp;$A453&amp;"'!t"&amp;$B453+59)</f>
        <v>0</v>
      </c>
    </row>
    <row r="454" spans="1:9" x14ac:dyDescent="0.3">
      <c r="A454" s="180">
        <f t="shared" si="8"/>
        <v>12</v>
      </c>
      <c r="B454" s="180">
        <f>COUNTIF(A$1:A454,A454)</f>
        <v>4</v>
      </c>
      <c r="C454" s="180">
        <f t="array" aca="1" ref="C454" ca="1">INDIRECT("'"&amp;A454&amp;"'!F"&amp;B454+59)</f>
        <v>0</v>
      </c>
      <c r="D454" s="180">
        <f t="array" aca="1" ref="D454" ca="1">INDIRECT("'"&amp;$A454&amp;"'!O"&amp;$B454+59)</f>
        <v>0</v>
      </c>
      <c r="E454" s="180">
        <f t="array" aca="1" ref="E454" ca="1">INDIRECT("'"&amp;$A454&amp;"'!P"&amp;$B454+59)</f>
        <v>0</v>
      </c>
      <c r="F454" s="180">
        <f t="array" aca="1" ref="F454" ca="1">INDIRECT("'"&amp;$A454&amp;"'!Q"&amp;$B454+59)</f>
        <v>0</v>
      </c>
      <c r="G454" s="180">
        <f t="array" aca="1" ref="G454" ca="1">INDIRECT("'"&amp;$A454&amp;"'!R"&amp;$B454+59)</f>
        <v>0</v>
      </c>
      <c r="H454" s="180">
        <f t="array" aca="1" ref="H454" ca="1">INDIRECT("'"&amp;$A454&amp;"'!S"&amp;$B454+59)</f>
        <v>0</v>
      </c>
      <c r="I454" s="180">
        <f t="array" aca="1" ref="I454" ca="1">INDIRECT("'"&amp;$A454&amp;"'!t"&amp;$B454+59)</f>
        <v>0</v>
      </c>
    </row>
    <row r="455" spans="1:9" x14ac:dyDescent="0.3">
      <c r="A455" s="180">
        <f t="shared" si="8"/>
        <v>12</v>
      </c>
      <c r="B455" s="180">
        <f>COUNTIF(A$1:A455,A455)</f>
        <v>5</v>
      </c>
      <c r="C455" s="180">
        <f t="array" aca="1" ref="C455" ca="1">INDIRECT("'"&amp;A455&amp;"'!F"&amp;B455+59)</f>
        <v>0</v>
      </c>
      <c r="D455" s="180">
        <f t="array" aca="1" ref="D455" ca="1">INDIRECT("'"&amp;$A455&amp;"'!O"&amp;$B455+59)</f>
        <v>0</v>
      </c>
      <c r="E455" s="180">
        <f t="array" aca="1" ref="E455" ca="1">INDIRECT("'"&amp;$A455&amp;"'!P"&amp;$B455+59)</f>
        <v>0</v>
      </c>
      <c r="F455" s="180">
        <f t="array" aca="1" ref="F455" ca="1">INDIRECT("'"&amp;$A455&amp;"'!Q"&amp;$B455+59)</f>
        <v>0</v>
      </c>
      <c r="G455" s="180">
        <f t="array" aca="1" ref="G455" ca="1">INDIRECT("'"&amp;$A455&amp;"'!R"&amp;$B455+59)</f>
        <v>0</v>
      </c>
      <c r="H455" s="180">
        <f t="array" aca="1" ref="H455" ca="1">INDIRECT("'"&amp;$A455&amp;"'!S"&amp;$B455+59)</f>
        <v>0</v>
      </c>
      <c r="I455" s="180">
        <f t="array" aca="1" ref="I455" ca="1">INDIRECT("'"&amp;$A455&amp;"'!t"&amp;$B455+59)</f>
        <v>0</v>
      </c>
    </row>
    <row r="456" spans="1:9" x14ac:dyDescent="0.3">
      <c r="A456" s="180">
        <f t="shared" si="8"/>
        <v>12</v>
      </c>
      <c r="B456" s="180">
        <f>COUNTIF(A$1:A456,A456)</f>
        <v>6</v>
      </c>
      <c r="C456" s="180">
        <f t="array" aca="1" ref="C456" ca="1">INDIRECT("'"&amp;A456&amp;"'!F"&amp;B456+59)</f>
        <v>0</v>
      </c>
      <c r="D456" s="180">
        <f t="array" aca="1" ref="D456" ca="1">INDIRECT("'"&amp;$A456&amp;"'!O"&amp;$B456+59)</f>
        <v>0</v>
      </c>
      <c r="E456" s="180">
        <f t="array" aca="1" ref="E456" ca="1">INDIRECT("'"&amp;$A456&amp;"'!P"&amp;$B456+59)</f>
        <v>0</v>
      </c>
      <c r="F456" s="180">
        <f t="array" aca="1" ref="F456" ca="1">INDIRECT("'"&amp;$A456&amp;"'!Q"&amp;$B456+59)</f>
        <v>0</v>
      </c>
      <c r="G456" s="180">
        <f t="array" aca="1" ref="G456" ca="1">INDIRECT("'"&amp;$A456&amp;"'!R"&amp;$B456+59)</f>
        <v>0</v>
      </c>
      <c r="H456" s="180">
        <f t="array" aca="1" ref="H456" ca="1">INDIRECT("'"&amp;$A456&amp;"'!S"&amp;$B456+59)</f>
        <v>0</v>
      </c>
      <c r="I456" s="180">
        <f t="array" aca="1" ref="I456" ca="1">INDIRECT("'"&amp;$A456&amp;"'!t"&amp;$B456+59)</f>
        <v>0</v>
      </c>
    </row>
    <row r="457" spans="1:9" x14ac:dyDescent="0.3">
      <c r="A457" s="180">
        <f t="shared" si="8"/>
        <v>12</v>
      </c>
      <c r="B457" s="180">
        <f>COUNTIF(A$1:A457,A457)</f>
        <v>7</v>
      </c>
      <c r="C457" s="180">
        <f t="array" aca="1" ref="C457" ca="1">INDIRECT("'"&amp;A457&amp;"'!F"&amp;B457+59)</f>
        <v>0</v>
      </c>
      <c r="D457" s="180">
        <f t="array" aca="1" ref="D457" ca="1">INDIRECT("'"&amp;$A457&amp;"'!O"&amp;$B457+59)</f>
        <v>0</v>
      </c>
      <c r="E457" s="180">
        <f t="array" aca="1" ref="E457" ca="1">INDIRECT("'"&amp;$A457&amp;"'!P"&amp;$B457+59)</f>
        <v>0</v>
      </c>
      <c r="F457" s="180">
        <f t="array" aca="1" ref="F457" ca="1">INDIRECT("'"&amp;$A457&amp;"'!Q"&amp;$B457+59)</f>
        <v>0</v>
      </c>
      <c r="G457" s="180">
        <f t="array" aca="1" ref="G457" ca="1">INDIRECT("'"&amp;$A457&amp;"'!R"&amp;$B457+59)</f>
        <v>0</v>
      </c>
      <c r="H457" s="180">
        <f t="array" aca="1" ref="H457" ca="1">INDIRECT("'"&amp;$A457&amp;"'!S"&amp;$B457+59)</f>
        <v>0</v>
      </c>
      <c r="I457" s="180">
        <f t="array" aca="1" ref="I457" ca="1">INDIRECT("'"&amp;$A457&amp;"'!t"&amp;$B457+59)</f>
        <v>0</v>
      </c>
    </row>
    <row r="458" spans="1:9" x14ac:dyDescent="0.3">
      <c r="A458" s="180">
        <f t="shared" si="8"/>
        <v>12</v>
      </c>
      <c r="B458" s="180">
        <f>COUNTIF(A$1:A458,A458)</f>
        <v>8</v>
      </c>
      <c r="C458" s="180">
        <f t="array" aca="1" ref="C458" ca="1">INDIRECT("'"&amp;A458&amp;"'!F"&amp;B458+59)</f>
        <v>0</v>
      </c>
      <c r="D458" s="180">
        <f t="array" aca="1" ref="D458" ca="1">INDIRECT("'"&amp;$A458&amp;"'!O"&amp;$B458+59)</f>
        <v>0</v>
      </c>
      <c r="E458" s="180">
        <f t="array" aca="1" ref="E458" ca="1">INDIRECT("'"&amp;$A458&amp;"'!P"&amp;$B458+59)</f>
        <v>0</v>
      </c>
      <c r="F458" s="180">
        <f t="array" aca="1" ref="F458" ca="1">INDIRECT("'"&amp;$A458&amp;"'!Q"&amp;$B458+59)</f>
        <v>0</v>
      </c>
      <c r="G458" s="180">
        <f t="array" aca="1" ref="G458" ca="1">INDIRECT("'"&amp;$A458&amp;"'!R"&amp;$B458+59)</f>
        <v>0</v>
      </c>
      <c r="H458" s="180">
        <f t="array" aca="1" ref="H458" ca="1">INDIRECT("'"&amp;$A458&amp;"'!S"&amp;$B458+59)</f>
        <v>0</v>
      </c>
      <c r="I458" s="180">
        <f t="array" aca="1" ref="I458" ca="1">INDIRECT("'"&amp;$A458&amp;"'!t"&amp;$B458+59)</f>
        <v>0</v>
      </c>
    </row>
    <row r="459" spans="1:9" x14ac:dyDescent="0.3">
      <c r="A459" s="180">
        <f t="shared" si="8"/>
        <v>12</v>
      </c>
      <c r="B459" s="180">
        <f>COUNTIF(A$1:A459,A459)</f>
        <v>9</v>
      </c>
      <c r="C459" s="180">
        <f t="array" aca="1" ref="C459" ca="1">INDIRECT("'"&amp;A459&amp;"'!F"&amp;B459+59)</f>
        <v>0</v>
      </c>
      <c r="D459" s="180">
        <f t="array" aca="1" ref="D459" ca="1">INDIRECT("'"&amp;$A459&amp;"'!O"&amp;$B459+59)</f>
        <v>0</v>
      </c>
      <c r="E459" s="180">
        <f t="array" aca="1" ref="E459" ca="1">INDIRECT("'"&amp;$A459&amp;"'!P"&amp;$B459+59)</f>
        <v>0</v>
      </c>
      <c r="F459" s="180">
        <f t="array" aca="1" ref="F459" ca="1">INDIRECT("'"&amp;$A459&amp;"'!Q"&amp;$B459+59)</f>
        <v>0</v>
      </c>
      <c r="G459" s="180">
        <f t="array" aca="1" ref="G459" ca="1">INDIRECT("'"&amp;$A459&amp;"'!R"&amp;$B459+59)</f>
        <v>0</v>
      </c>
      <c r="H459" s="180">
        <f t="array" aca="1" ref="H459" ca="1">INDIRECT("'"&amp;$A459&amp;"'!S"&amp;$B459+59)</f>
        <v>0</v>
      </c>
      <c r="I459" s="180">
        <f t="array" aca="1" ref="I459" ca="1">INDIRECT("'"&amp;$A459&amp;"'!t"&amp;$B459+59)</f>
        <v>0</v>
      </c>
    </row>
    <row r="460" spans="1:9" x14ac:dyDescent="0.3">
      <c r="A460" s="180">
        <f t="shared" si="8"/>
        <v>12</v>
      </c>
      <c r="B460" s="180">
        <f>COUNTIF(A$1:A460,A460)</f>
        <v>10</v>
      </c>
      <c r="C460" s="180">
        <f t="array" aca="1" ref="C460" ca="1">INDIRECT("'"&amp;A460&amp;"'!F"&amp;B460+59)</f>
        <v>0</v>
      </c>
      <c r="D460" s="180">
        <f t="array" aca="1" ref="D460" ca="1">INDIRECT("'"&amp;$A460&amp;"'!O"&amp;$B460+59)</f>
        <v>0</v>
      </c>
      <c r="E460" s="180">
        <f t="array" aca="1" ref="E460" ca="1">INDIRECT("'"&amp;$A460&amp;"'!P"&amp;$B460+59)</f>
        <v>0</v>
      </c>
      <c r="F460" s="180">
        <f t="array" aca="1" ref="F460" ca="1">INDIRECT("'"&amp;$A460&amp;"'!Q"&amp;$B460+59)</f>
        <v>0</v>
      </c>
      <c r="G460" s="180">
        <f t="array" aca="1" ref="G460" ca="1">INDIRECT("'"&amp;$A460&amp;"'!R"&amp;$B460+59)</f>
        <v>0</v>
      </c>
      <c r="H460" s="180">
        <f t="array" aca="1" ref="H460" ca="1">INDIRECT("'"&amp;$A460&amp;"'!S"&amp;$B460+59)</f>
        <v>0</v>
      </c>
      <c r="I460" s="180">
        <f t="array" aca="1" ref="I460" ca="1">INDIRECT("'"&amp;$A460&amp;"'!t"&amp;$B460+59)</f>
        <v>0</v>
      </c>
    </row>
    <row r="461" spans="1:9" x14ac:dyDescent="0.3">
      <c r="A461" s="180">
        <f t="shared" si="8"/>
        <v>12</v>
      </c>
      <c r="B461" s="180">
        <f>COUNTIF(A$1:A461,A461)</f>
        <v>11</v>
      </c>
      <c r="C461" s="180">
        <f t="array" aca="1" ref="C461" ca="1">INDIRECT("'"&amp;A461&amp;"'!F"&amp;B461+59)</f>
        <v>0</v>
      </c>
      <c r="D461" s="180">
        <f t="array" aca="1" ref="D461" ca="1">INDIRECT("'"&amp;$A461&amp;"'!O"&amp;$B461+59)</f>
        <v>0</v>
      </c>
      <c r="E461" s="180">
        <f t="array" aca="1" ref="E461" ca="1">INDIRECT("'"&amp;$A461&amp;"'!P"&amp;$B461+59)</f>
        <v>0</v>
      </c>
      <c r="F461" s="180">
        <f t="array" aca="1" ref="F461" ca="1">INDIRECT("'"&amp;$A461&amp;"'!Q"&amp;$B461+59)</f>
        <v>0</v>
      </c>
      <c r="G461" s="180">
        <f t="array" aca="1" ref="G461" ca="1">INDIRECT("'"&amp;$A461&amp;"'!R"&amp;$B461+59)</f>
        <v>0</v>
      </c>
      <c r="H461" s="180">
        <f t="array" aca="1" ref="H461" ca="1">INDIRECT("'"&amp;$A461&amp;"'!S"&amp;$B461+59)</f>
        <v>0</v>
      </c>
      <c r="I461" s="180">
        <f t="array" aca="1" ref="I461" ca="1">INDIRECT("'"&amp;$A461&amp;"'!t"&amp;$B461+59)</f>
        <v>0</v>
      </c>
    </row>
    <row r="462" spans="1:9" x14ac:dyDescent="0.3">
      <c r="A462" s="180">
        <f t="shared" si="8"/>
        <v>12</v>
      </c>
      <c r="B462" s="180">
        <f>COUNTIF(A$1:A462,A462)</f>
        <v>12</v>
      </c>
      <c r="C462" s="180">
        <f t="array" aca="1" ref="C462" ca="1">INDIRECT("'"&amp;A462&amp;"'!F"&amp;B462+59)</f>
        <v>0</v>
      </c>
      <c r="D462" s="180">
        <f t="array" aca="1" ref="D462" ca="1">INDIRECT("'"&amp;$A462&amp;"'!O"&amp;$B462+59)</f>
        <v>0</v>
      </c>
      <c r="E462" s="180">
        <f t="array" aca="1" ref="E462" ca="1">INDIRECT("'"&amp;$A462&amp;"'!P"&amp;$B462+59)</f>
        <v>0</v>
      </c>
      <c r="F462" s="180">
        <f t="array" aca="1" ref="F462" ca="1">INDIRECT("'"&amp;$A462&amp;"'!Q"&amp;$B462+59)</f>
        <v>0</v>
      </c>
      <c r="G462" s="180">
        <f t="array" aca="1" ref="G462" ca="1">INDIRECT("'"&amp;$A462&amp;"'!R"&amp;$B462+59)</f>
        <v>0</v>
      </c>
      <c r="H462" s="180">
        <f t="array" aca="1" ref="H462" ca="1">INDIRECT("'"&amp;$A462&amp;"'!S"&amp;$B462+59)</f>
        <v>0</v>
      </c>
      <c r="I462" s="180">
        <f t="array" aca="1" ref="I462" ca="1">INDIRECT("'"&amp;$A462&amp;"'!t"&amp;$B462+59)</f>
        <v>0</v>
      </c>
    </row>
    <row r="463" spans="1:9" x14ac:dyDescent="0.3">
      <c r="A463" s="180">
        <f t="shared" si="8"/>
        <v>12</v>
      </c>
      <c r="B463" s="180">
        <f>COUNTIF(A$1:A463,A463)</f>
        <v>13</v>
      </c>
      <c r="C463" s="180">
        <f t="array" aca="1" ref="C463" ca="1">INDIRECT("'"&amp;A463&amp;"'!F"&amp;B463+59)</f>
        <v>0</v>
      </c>
      <c r="D463" s="180">
        <f t="array" aca="1" ref="D463" ca="1">INDIRECT("'"&amp;$A463&amp;"'!O"&amp;$B463+59)</f>
        <v>0</v>
      </c>
      <c r="E463" s="180">
        <f t="array" aca="1" ref="E463" ca="1">INDIRECT("'"&amp;$A463&amp;"'!P"&amp;$B463+59)</f>
        <v>0</v>
      </c>
      <c r="F463" s="180">
        <f t="array" aca="1" ref="F463" ca="1">INDIRECT("'"&amp;$A463&amp;"'!Q"&amp;$B463+59)</f>
        <v>0</v>
      </c>
      <c r="G463" s="180">
        <f t="array" aca="1" ref="G463" ca="1">INDIRECT("'"&amp;$A463&amp;"'!R"&amp;$B463+59)</f>
        <v>0</v>
      </c>
      <c r="H463" s="180">
        <f t="array" aca="1" ref="H463" ca="1">INDIRECT("'"&amp;$A463&amp;"'!S"&amp;$B463+59)</f>
        <v>0</v>
      </c>
      <c r="I463" s="180">
        <f t="array" aca="1" ref="I463" ca="1">INDIRECT("'"&amp;$A463&amp;"'!t"&amp;$B463+59)</f>
        <v>0</v>
      </c>
    </row>
    <row r="464" spans="1:9" x14ac:dyDescent="0.3">
      <c r="A464" s="180">
        <f t="shared" si="8"/>
        <v>12</v>
      </c>
      <c r="B464" s="180">
        <f>COUNTIF(A$1:A464,A464)</f>
        <v>14</v>
      </c>
      <c r="C464" s="180">
        <f t="array" aca="1" ref="C464" ca="1">INDIRECT("'"&amp;A464&amp;"'!F"&amp;B464+59)</f>
        <v>0</v>
      </c>
      <c r="D464" s="180">
        <f t="array" aca="1" ref="D464" ca="1">INDIRECT("'"&amp;$A464&amp;"'!O"&amp;$B464+59)</f>
        <v>0</v>
      </c>
      <c r="E464" s="180">
        <f t="array" aca="1" ref="E464" ca="1">INDIRECT("'"&amp;$A464&amp;"'!P"&amp;$B464+59)</f>
        <v>0</v>
      </c>
      <c r="F464" s="180">
        <f t="array" aca="1" ref="F464" ca="1">INDIRECT("'"&amp;$A464&amp;"'!Q"&amp;$B464+59)</f>
        <v>0</v>
      </c>
      <c r="G464" s="180">
        <f t="array" aca="1" ref="G464" ca="1">INDIRECT("'"&amp;$A464&amp;"'!R"&amp;$B464+59)</f>
        <v>0</v>
      </c>
      <c r="H464" s="180">
        <f t="array" aca="1" ref="H464" ca="1">INDIRECT("'"&amp;$A464&amp;"'!S"&amp;$B464+59)</f>
        <v>0</v>
      </c>
      <c r="I464" s="180">
        <f t="array" aca="1" ref="I464" ca="1">INDIRECT("'"&amp;$A464&amp;"'!t"&amp;$B464+59)</f>
        <v>0</v>
      </c>
    </row>
    <row r="465" spans="1:9" x14ac:dyDescent="0.3">
      <c r="A465" s="180">
        <f t="shared" si="8"/>
        <v>12</v>
      </c>
      <c r="B465" s="180">
        <f>COUNTIF(A$1:A465,A465)</f>
        <v>15</v>
      </c>
      <c r="C465" s="180">
        <f t="array" aca="1" ref="C465" ca="1">INDIRECT("'"&amp;A465&amp;"'!F"&amp;B465+59)</f>
        <v>0</v>
      </c>
      <c r="D465" s="180">
        <f t="array" aca="1" ref="D465" ca="1">INDIRECT("'"&amp;$A465&amp;"'!O"&amp;$B465+59)</f>
        <v>0</v>
      </c>
      <c r="E465" s="180">
        <f t="array" aca="1" ref="E465" ca="1">INDIRECT("'"&amp;$A465&amp;"'!P"&amp;$B465+59)</f>
        <v>0</v>
      </c>
      <c r="F465" s="180">
        <f t="array" aca="1" ref="F465" ca="1">INDIRECT("'"&amp;$A465&amp;"'!Q"&amp;$B465+59)</f>
        <v>0</v>
      </c>
      <c r="G465" s="180">
        <f t="array" aca="1" ref="G465" ca="1">INDIRECT("'"&amp;$A465&amp;"'!R"&amp;$B465+59)</f>
        <v>0</v>
      </c>
      <c r="H465" s="180">
        <f t="array" aca="1" ref="H465" ca="1">INDIRECT("'"&amp;$A465&amp;"'!S"&amp;$B465+59)</f>
        <v>0</v>
      </c>
      <c r="I465" s="180">
        <f t="array" aca="1" ref="I465" ca="1">INDIRECT("'"&amp;$A465&amp;"'!t"&amp;$B465+59)</f>
        <v>0</v>
      </c>
    </row>
    <row r="466" spans="1:9" x14ac:dyDescent="0.3">
      <c r="A466" s="180">
        <f t="shared" si="8"/>
        <v>12</v>
      </c>
      <c r="B466" s="180">
        <f>COUNTIF(A$1:A466,A466)</f>
        <v>16</v>
      </c>
      <c r="C466" s="180">
        <f t="array" aca="1" ref="C466" ca="1">INDIRECT("'"&amp;A466&amp;"'!F"&amp;B466+59)</f>
        <v>0</v>
      </c>
      <c r="D466" s="180">
        <f t="array" aca="1" ref="D466" ca="1">INDIRECT("'"&amp;$A466&amp;"'!O"&amp;$B466+59)</f>
        <v>0</v>
      </c>
      <c r="E466" s="180">
        <f t="array" aca="1" ref="E466" ca="1">INDIRECT("'"&amp;$A466&amp;"'!P"&amp;$B466+59)</f>
        <v>0</v>
      </c>
      <c r="F466" s="180">
        <f t="array" aca="1" ref="F466" ca="1">INDIRECT("'"&amp;$A466&amp;"'!Q"&amp;$B466+59)</f>
        <v>0</v>
      </c>
      <c r="G466" s="180">
        <f t="array" aca="1" ref="G466" ca="1">INDIRECT("'"&amp;$A466&amp;"'!R"&amp;$B466+59)</f>
        <v>0</v>
      </c>
      <c r="H466" s="180">
        <f t="array" aca="1" ref="H466" ca="1">INDIRECT("'"&amp;$A466&amp;"'!S"&amp;$B466+59)</f>
        <v>0</v>
      </c>
      <c r="I466" s="180">
        <f t="array" aca="1" ref="I466" ca="1">INDIRECT("'"&amp;$A466&amp;"'!t"&amp;$B466+59)</f>
        <v>0</v>
      </c>
    </row>
    <row r="467" spans="1:9" x14ac:dyDescent="0.3">
      <c r="A467" s="180">
        <f t="shared" si="8"/>
        <v>12</v>
      </c>
      <c r="B467" s="180">
        <f>COUNTIF(A$1:A467,A467)</f>
        <v>17</v>
      </c>
      <c r="C467" s="180">
        <f t="array" aca="1" ref="C467" ca="1">INDIRECT("'"&amp;A467&amp;"'!F"&amp;B467+59)</f>
        <v>0</v>
      </c>
      <c r="D467" s="180">
        <f t="array" aca="1" ref="D467" ca="1">INDIRECT("'"&amp;$A467&amp;"'!O"&amp;$B467+59)</f>
        <v>0</v>
      </c>
      <c r="E467" s="180">
        <f t="array" aca="1" ref="E467" ca="1">INDIRECT("'"&amp;$A467&amp;"'!P"&amp;$B467+59)</f>
        <v>0</v>
      </c>
      <c r="F467" s="180">
        <f t="array" aca="1" ref="F467" ca="1">INDIRECT("'"&amp;$A467&amp;"'!Q"&amp;$B467+59)</f>
        <v>0</v>
      </c>
      <c r="G467" s="180">
        <f t="array" aca="1" ref="G467" ca="1">INDIRECT("'"&amp;$A467&amp;"'!R"&amp;$B467+59)</f>
        <v>0</v>
      </c>
      <c r="H467" s="180">
        <f t="array" aca="1" ref="H467" ca="1">INDIRECT("'"&amp;$A467&amp;"'!S"&amp;$B467+59)</f>
        <v>0</v>
      </c>
      <c r="I467" s="180">
        <f t="array" aca="1" ref="I467" ca="1">INDIRECT("'"&amp;$A467&amp;"'!t"&amp;$B467+59)</f>
        <v>0</v>
      </c>
    </row>
    <row r="468" spans="1:9" x14ac:dyDescent="0.3">
      <c r="A468" s="180">
        <f t="shared" si="8"/>
        <v>12</v>
      </c>
      <c r="B468" s="180">
        <f>COUNTIF(A$1:A468,A468)</f>
        <v>18</v>
      </c>
      <c r="C468" s="180">
        <f t="array" aca="1" ref="C468" ca="1">INDIRECT("'"&amp;A468&amp;"'!F"&amp;B468+59)</f>
        <v>0</v>
      </c>
      <c r="D468" s="180">
        <f t="array" aca="1" ref="D468" ca="1">INDIRECT("'"&amp;$A468&amp;"'!O"&amp;$B468+59)</f>
        <v>0</v>
      </c>
      <c r="E468" s="180">
        <f t="array" aca="1" ref="E468" ca="1">INDIRECT("'"&amp;$A468&amp;"'!P"&amp;$B468+59)</f>
        <v>0</v>
      </c>
      <c r="F468" s="180">
        <f t="array" aca="1" ref="F468" ca="1">INDIRECT("'"&amp;$A468&amp;"'!Q"&amp;$B468+59)</f>
        <v>0</v>
      </c>
      <c r="G468" s="180">
        <f t="array" aca="1" ref="G468" ca="1">INDIRECT("'"&amp;$A468&amp;"'!R"&amp;$B468+59)</f>
        <v>0</v>
      </c>
      <c r="H468" s="180">
        <f t="array" aca="1" ref="H468" ca="1">INDIRECT("'"&amp;$A468&amp;"'!S"&amp;$B468+59)</f>
        <v>0</v>
      </c>
      <c r="I468" s="180">
        <f t="array" aca="1" ref="I468" ca="1">INDIRECT("'"&amp;$A468&amp;"'!t"&amp;$B468+59)</f>
        <v>0</v>
      </c>
    </row>
    <row r="469" spans="1:9" x14ac:dyDescent="0.3">
      <c r="A469" s="180">
        <f t="shared" si="8"/>
        <v>12</v>
      </c>
      <c r="B469" s="180">
        <f>COUNTIF(A$1:A469,A469)</f>
        <v>19</v>
      </c>
      <c r="C469" s="180">
        <f t="array" aca="1" ref="C469" ca="1">INDIRECT("'"&amp;A469&amp;"'!F"&amp;B469+59)</f>
        <v>0</v>
      </c>
      <c r="D469" s="180">
        <f t="array" aca="1" ref="D469" ca="1">INDIRECT("'"&amp;$A469&amp;"'!O"&amp;$B469+59)</f>
        <v>0</v>
      </c>
      <c r="E469" s="180">
        <f t="array" aca="1" ref="E469" ca="1">INDIRECT("'"&amp;$A469&amp;"'!P"&amp;$B469+59)</f>
        <v>0</v>
      </c>
      <c r="F469" s="180">
        <f t="array" aca="1" ref="F469" ca="1">INDIRECT("'"&amp;$A469&amp;"'!Q"&amp;$B469+59)</f>
        <v>0</v>
      </c>
      <c r="G469" s="180">
        <f t="array" aca="1" ref="G469" ca="1">INDIRECT("'"&amp;$A469&amp;"'!R"&amp;$B469+59)</f>
        <v>0</v>
      </c>
      <c r="H469" s="180">
        <f t="array" aca="1" ref="H469" ca="1">INDIRECT("'"&amp;$A469&amp;"'!S"&amp;$B469+59)</f>
        <v>0</v>
      </c>
      <c r="I469" s="180">
        <f t="array" aca="1" ref="I469" ca="1">INDIRECT("'"&amp;$A469&amp;"'!t"&amp;$B469+59)</f>
        <v>0</v>
      </c>
    </row>
    <row r="470" spans="1:9" x14ac:dyDescent="0.3">
      <c r="A470" s="180">
        <f t="shared" si="8"/>
        <v>12</v>
      </c>
      <c r="B470" s="180">
        <f>COUNTIF(A$1:A470,A470)</f>
        <v>20</v>
      </c>
      <c r="C470" s="180">
        <f t="array" aca="1" ref="C470" ca="1">INDIRECT("'"&amp;A470&amp;"'!F"&amp;B470+59)</f>
        <v>0</v>
      </c>
      <c r="D470" s="180">
        <f t="array" aca="1" ref="D470" ca="1">INDIRECT("'"&amp;$A470&amp;"'!O"&amp;$B470+59)</f>
        <v>0</v>
      </c>
      <c r="E470" s="180">
        <f t="array" aca="1" ref="E470" ca="1">INDIRECT("'"&amp;$A470&amp;"'!P"&amp;$B470+59)</f>
        <v>0</v>
      </c>
      <c r="F470" s="180">
        <f t="array" aca="1" ref="F470" ca="1">INDIRECT("'"&amp;$A470&amp;"'!Q"&amp;$B470+59)</f>
        <v>0</v>
      </c>
      <c r="G470" s="180">
        <f t="array" aca="1" ref="G470" ca="1">INDIRECT("'"&amp;$A470&amp;"'!R"&amp;$B470+59)</f>
        <v>0</v>
      </c>
      <c r="H470" s="180">
        <f t="array" aca="1" ref="H470" ca="1">INDIRECT("'"&amp;$A470&amp;"'!S"&amp;$B470+59)</f>
        <v>0</v>
      </c>
      <c r="I470" s="180">
        <f t="array" aca="1" ref="I470" ca="1">INDIRECT("'"&amp;$A470&amp;"'!t"&amp;$B470+59)</f>
        <v>0</v>
      </c>
    </row>
    <row r="471" spans="1:9" x14ac:dyDescent="0.3">
      <c r="A471" s="180">
        <f t="shared" si="8"/>
        <v>12</v>
      </c>
      <c r="B471" s="180">
        <f>COUNTIF(A$1:A471,A471)</f>
        <v>21</v>
      </c>
      <c r="C471" s="180">
        <f t="array" aca="1" ref="C471" ca="1">INDIRECT("'"&amp;A471&amp;"'!F"&amp;B471+59)</f>
        <v>0</v>
      </c>
      <c r="D471" s="180">
        <f t="array" aca="1" ref="D471" ca="1">INDIRECT("'"&amp;$A471&amp;"'!O"&amp;$B471+59)</f>
        <v>0</v>
      </c>
      <c r="E471" s="180">
        <f t="array" aca="1" ref="E471" ca="1">INDIRECT("'"&amp;$A471&amp;"'!P"&amp;$B471+59)</f>
        <v>0</v>
      </c>
      <c r="F471" s="180">
        <f t="array" aca="1" ref="F471" ca="1">INDIRECT("'"&amp;$A471&amp;"'!Q"&amp;$B471+59)</f>
        <v>0</v>
      </c>
      <c r="G471" s="180">
        <f t="array" aca="1" ref="G471" ca="1">INDIRECT("'"&amp;$A471&amp;"'!R"&amp;$B471+59)</f>
        <v>0</v>
      </c>
      <c r="H471" s="180">
        <f t="array" aca="1" ref="H471" ca="1">INDIRECT("'"&amp;$A471&amp;"'!S"&amp;$B471+59)</f>
        <v>0</v>
      </c>
      <c r="I471" s="180">
        <f t="array" aca="1" ref="I471" ca="1">INDIRECT("'"&amp;$A471&amp;"'!t"&amp;$B471+59)</f>
        <v>0</v>
      </c>
    </row>
    <row r="472" spans="1:9" x14ac:dyDescent="0.3">
      <c r="A472" s="180">
        <f t="shared" si="8"/>
        <v>12</v>
      </c>
      <c r="B472" s="180">
        <f>COUNTIF(A$1:A472,A472)</f>
        <v>22</v>
      </c>
      <c r="C472" s="180">
        <f t="array" aca="1" ref="C472" ca="1">INDIRECT("'"&amp;A472&amp;"'!F"&amp;B472+59)</f>
        <v>0</v>
      </c>
      <c r="D472" s="180">
        <f t="array" aca="1" ref="D472" ca="1">INDIRECT("'"&amp;$A472&amp;"'!O"&amp;$B472+59)</f>
        <v>0</v>
      </c>
      <c r="E472" s="180">
        <f t="array" aca="1" ref="E472" ca="1">INDIRECT("'"&amp;$A472&amp;"'!P"&amp;$B472+59)</f>
        <v>0</v>
      </c>
      <c r="F472" s="180">
        <f t="array" aca="1" ref="F472" ca="1">INDIRECT("'"&amp;$A472&amp;"'!Q"&amp;$B472+59)</f>
        <v>0</v>
      </c>
      <c r="G472" s="180">
        <f t="array" aca="1" ref="G472" ca="1">INDIRECT("'"&amp;$A472&amp;"'!R"&amp;$B472+59)</f>
        <v>0</v>
      </c>
      <c r="H472" s="180">
        <f t="array" aca="1" ref="H472" ca="1">INDIRECT("'"&amp;$A472&amp;"'!S"&amp;$B472+59)</f>
        <v>0</v>
      </c>
      <c r="I472" s="180">
        <f t="array" aca="1" ref="I472" ca="1">INDIRECT("'"&amp;$A472&amp;"'!t"&amp;$B472+59)</f>
        <v>0</v>
      </c>
    </row>
    <row r="473" spans="1:9" x14ac:dyDescent="0.3">
      <c r="A473" s="180">
        <f t="shared" si="8"/>
        <v>12</v>
      </c>
      <c r="B473" s="180">
        <f>COUNTIF(A$1:A473,A473)</f>
        <v>23</v>
      </c>
      <c r="C473" s="180">
        <f t="array" aca="1" ref="C473" ca="1">INDIRECT("'"&amp;A473&amp;"'!F"&amp;B473+59)</f>
        <v>0</v>
      </c>
      <c r="D473" s="180">
        <f t="array" aca="1" ref="D473" ca="1">INDIRECT("'"&amp;$A473&amp;"'!O"&amp;$B473+59)</f>
        <v>0</v>
      </c>
      <c r="E473" s="180">
        <f t="array" aca="1" ref="E473" ca="1">INDIRECT("'"&amp;$A473&amp;"'!P"&amp;$B473+59)</f>
        <v>0</v>
      </c>
      <c r="F473" s="180">
        <f t="array" aca="1" ref="F473" ca="1">INDIRECT("'"&amp;$A473&amp;"'!Q"&amp;$B473+59)</f>
        <v>0</v>
      </c>
      <c r="G473" s="180">
        <f t="array" aca="1" ref="G473" ca="1">INDIRECT("'"&amp;$A473&amp;"'!R"&amp;$B473+59)</f>
        <v>0</v>
      </c>
      <c r="H473" s="180">
        <f t="array" aca="1" ref="H473" ca="1">INDIRECT("'"&amp;$A473&amp;"'!S"&amp;$B473+59)</f>
        <v>0</v>
      </c>
      <c r="I473" s="180">
        <f t="array" aca="1" ref="I473" ca="1">INDIRECT("'"&amp;$A473&amp;"'!t"&amp;$B473+59)</f>
        <v>0</v>
      </c>
    </row>
    <row r="474" spans="1:9" x14ac:dyDescent="0.3">
      <c r="A474" s="180">
        <f t="shared" si="8"/>
        <v>12</v>
      </c>
      <c r="B474" s="180">
        <f>COUNTIF(A$1:A474,A474)</f>
        <v>24</v>
      </c>
      <c r="C474" s="180">
        <f t="array" aca="1" ref="C474" ca="1">INDIRECT("'"&amp;A474&amp;"'!F"&amp;B474+59)</f>
        <v>0</v>
      </c>
      <c r="D474" s="180">
        <f t="array" aca="1" ref="D474" ca="1">INDIRECT("'"&amp;$A474&amp;"'!O"&amp;$B474+59)</f>
        <v>0</v>
      </c>
      <c r="E474" s="180">
        <f t="array" aca="1" ref="E474" ca="1">INDIRECT("'"&amp;$A474&amp;"'!P"&amp;$B474+59)</f>
        <v>0</v>
      </c>
      <c r="F474" s="180">
        <f t="array" aca="1" ref="F474" ca="1">INDIRECT("'"&amp;$A474&amp;"'!Q"&amp;$B474+59)</f>
        <v>0</v>
      </c>
      <c r="G474" s="180">
        <f t="array" aca="1" ref="G474" ca="1">INDIRECT("'"&amp;$A474&amp;"'!R"&amp;$B474+59)</f>
        <v>0</v>
      </c>
      <c r="H474" s="180">
        <f t="array" aca="1" ref="H474" ca="1">INDIRECT("'"&amp;$A474&amp;"'!S"&amp;$B474+59)</f>
        <v>0</v>
      </c>
      <c r="I474" s="180">
        <f t="array" aca="1" ref="I474" ca="1">INDIRECT("'"&amp;$A474&amp;"'!t"&amp;$B474+59)</f>
        <v>0</v>
      </c>
    </row>
    <row r="475" spans="1:9" x14ac:dyDescent="0.3">
      <c r="A475" s="180">
        <f t="shared" si="8"/>
        <v>12</v>
      </c>
      <c r="B475" s="180">
        <f>COUNTIF(A$1:A475,A475)</f>
        <v>25</v>
      </c>
      <c r="C475" s="180">
        <f t="array" aca="1" ref="C475" ca="1">INDIRECT("'"&amp;A475&amp;"'!F"&amp;B475+59)</f>
        <v>0</v>
      </c>
      <c r="D475" s="180">
        <f t="array" aca="1" ref="D475" ca="1">INDIRECT("'"&amp;$A475&amp;"'!O"&amp;$B475+59)</f>
        <v>0</v>
      </c>
      <c r="E475" s="180">
        <f t="array" aca="1" ref="E475" ca="1">INDIRECT("'"&amp;$A475&amp;"'!P"&amp;$B475+59)</f>
        <v>0</v>
      </c>
      <c r="F475" s="180">
        <f t="array" aca="1" ref="F475" ca="1">INDIRECT("'"&amp;$A475&amp;"'!Q"&amp;$B475+59)</f>
        <v>0</v>
      </c>
      <c r="G475" s="180">
        <f t="array" aca="1" ref="G475" ca="1">INDIRECT("'"&amp;$A475&amp;"'!R"&amp;$B475+59)</f>
        <v>0</v>
      </c>
      <c r="H475" s="180">
        <f t="array" aca="1" ref="H475" ca="1">INDIRECT("'"&amp;$A475&amp;"'!S"&amp;$B475+59)</f>
        <v>0</v>
      </c>
      <c r="I475" s="180">
        <f t="array" aca="1" ref="I475" ca="1">INDIRECT("'"&amp;$A475&amp;"'!t"&amp;$B475+59)</f>
        <v>0</v>
      </c>
    </row>
    <row r="476" spans="1:9" x14ac:dyDescent="0.3">
      <c r="A476" s="180">
        <f t="shared" si="8"/>
        <v>12</v>
      </c>
      <c r="B476" s="180">
        <f>COUNTIF(A$1:A476,A476)</f>
        <v>26</v>
      </c>
      <c r="C476" s="180">
        <f t="array" aca="1" ref="C476" ca="1">INDIRECT("'"&amp;A476&amp;"'!F"&amp;B476+59)</f>
        <v>0</v>
      </c>
      <c r="D476" s="180">
        <f t="array" aca="1" ref="D476" ca="1">INDIRECT("'"&amp;$A476&amp;"'!O"&amp;$B476+59)</f>
        <v>0</v>
      </c>
      <c r="E476" s="180">
        <f t="array" aca="1" ref="E476" ca="1">INDIRECT("'"&amp;$A476&amp;"'!P"&amp;$B476+59)</f>
        <v>0</v>
      </c>
      <c r="F476" s="180">
        <f t="array" aca="1" ref="F476" ca="1">INDIRECT("'"&amp;$A476&amp;"'!Q"&amp;$B476+59)</f>
        <v>0</v>
      </c>
      <c r="G476" s="180">
        <f t="array" aca="1" ref="G476" ca="1">INDIRECT("'"&amp;$A476&amp;"'!R"&amp;$B476+59)</f>
        <v>0</v>
      </c>
      <c r="H476" s="180">
        <f t="array" aca="1" ref="H476" ca="1">INDIRECT("'"&amp;$A476&amp;"'!S"&amp;$B476+59)</f>
        <v>0</v>
      </c>
      <c r="I476" s="180">
        <f t="array" aca="1" ref="I476" ca="1">INDIRECT("'"&amp;$A476&amp;"'!t"&amp;$B476+59)</f>
        <v>0</v>
      </c>
    </row>
    <row r="477" spans="1:9" x14ac:dyDescent="0.3">
      <c r="A477" s="180">
        <f t="shared" si="8"/>
        <v>12</v>
      </c>
      <c r="B477" s="180">
        <f>COUNTIF(A$1:A477,A477)</f>
        <v>27</v>
      </c>
      <c r="C477" s="180">
        <f t="array" aca="1" ref="C477" ca="1">INDIRECT("'"&amp;A477&amp;"'!F"&amp;B477+59)</f>
        <v>0</v>
      </c>
      <c r="D477" s="180">
        <f t="array" aca="1" ref="D477" ca="1">INDIRECT("'"&amp;$A477&amp;"'!O"&amp;$B477+59)</f>
        <v>0</v>
      </c>
      <c r="E477" s="180">
        <f t="array" aca="1" ref="E477" ca="1">INDIRECT("'"&amp;$A477&amp;"'!P"&amp;$B477+59)</f>
        <v>0</v>
      </c>
      <c r="F477" s="180">
        <f t="array" aca="1" ref="F477" ca="1">INDIRECT("'"&amp;$A477&amp;"'!Q"&amp;$B477+59)</f>
        <v>0</v>
      </c>
      <c r="G477" s="180">
        <f t="array" aca="1" ref="G477" ca="1">INDIRECT("'"&amp;$A477&amp;"'!R"&amp;$B477+59)</f>
        <v>0</v>
      </c>
      <c r="H477" s="180">
        <f t="array" aca="1" ref="H477" ca="1">INDIRECT("'"&amp;$A477&amp;"'!S"&amp;$B477+59)</f>
        <v>0</v>
      </c>
      <c r="I477" s="180">
        <f t="array" aca="1" ref="I477" ca="1">INDIRECT("'"&amp;$A477&amp;"'!t"&amp;$B477+59)</f>
        <v>0</v>
      </c>
    </row>
    <row r="478" spans="1:9" x14ac:dyDescent="0.3">
      <c r="A478" s="180">
        <f t="shared" si="8"/>
        <v>12</v>
      </c>
      <c r="B478" s="180">
        <f>COUNTIF(A$1:A478,A478)</f>
        <v>28</v>
      </c>
      <c r="C478" s="180">
        <f t="array" aca="1" ref="C478" ca="1">INDIRECT("'"&amp;A478&amp;"'!F"&amp;B478+59)</f>
        <v>0</v>
      </c>
      <c r="D478" s="180">
        <f t="array" aca="1" ref="D478" ca="1">INDIRECT("'"&amp;$A478&amp;"'!O"&amp;$B478+59)</f>
        <v>0</v>
      </c>
      <c r="E478" s="180">
        <f t="array" aca="1" ref="E478" ca="1">INDIRECT("'"&amp;$A478&amp;"'!P"&amp;$B478+59)</f>
        <v>0</v>
      </c>
      <c r="F478" s="180">
        <f t="array" aca="1" ref="F478" ca="1">INDIRECT("'"&amp;$A478&amp;"'!Q"&amp;$B478+59)</f>
        <v>0</v>
      </c>
      <c r="G478" s="180">
        <f t="array" aca="1" ref="G478" ca="1">INDIRECT("'"&amp;$A478&amp;"'!R"&amp;$B478+59)</f>
        <v>0</v>
      </c>
      <c r="H478" s="180">
        <f t="array" aca="1" ref="H478" ca="1">INDIRECT("'"&amp;$A478&amp;"'!S"&amp;$B478+59)</f>
        <v>0</v>
      </c>
      <c r="I478" s="180">
        <f t="array" aca="1" ref="I478" ca="1">INDIRECT("'"&amp;$A478&amp;"'!t"&amp;$B478+59)</f>
        <v>0</v>
      </c>
    </row>
    <row r="479" spans="1:9" x14ac:dyDescent="0.3">
      <c r="A479" s="180">
        <f t="shared" si="8"/>
        <v>12</v>
      </c>
      <c r="B479" s="180">
        <f>COUNTIF(A$1:A479,A479)</f>
        <v>29</v>
      </c>
      <c r="C479" s="180">
        <f t="array" aca="1" ref="C479" ca="1">INDIRECT("'"&amp;A479&amp;"'!F"&amp;B479+59)</f>
        <v>0</v>
      </c>
      <c r="D479" s="180">
        <f t="array" aca="1" ref="D479" ca="1">INDIRECT("'"&amp;$A479&amp;"'!O"&amp;$B479+59)</f>
        <v>0</v>
      </c>
      <c r="E479" s="180">
        <f t="array" aca="1" ref="E479" ca="1">INDIRECT("'"&amp;$A479&amp;"'!P"&amp;$B479+59)</f>
        <v>0</v>
      </c>
      <c r="F479" s="180">
        <f t="array" aca="1" ref="F479" ca="1">INDIRECT("'"&amp;$A479&amp;"'!Q"&amp;$B479+59)</f>
        <v>0</v>
      </c>
      <c r="G479" s="180">
        <f t="array" aca="1" ref="G479" ca="1">INDIRECT("'"&amp;$A479&amp;"'!R"&amp;$B479+59)</f>
        <v>0</v>
      </c>
      <c r="H479" s="180">
        <f t="array" aca="1" ref="H479" ca="1">INDIRECT("'"&amp;$A479&amp;"'!S"&amp;$B479+59)</f>
        <v>0</v>
      </c>
      <c r="I479" s="180">
        <f t="array" aca="1" ref="I479" ca="1">INDIRECT("'"&amp;$A479&amp;"'!t"&amp;$B479+59)</f>
        <v>0</v>
      </c>
    </row>
    <row r="480" spans="1:9" x14ac:dyDescent="0.3">
      <c r="A480" s="180">
        <f t="shared" si="8"/>
        <v>12</v>
      </c>
      <c r="B480" s="180">
        <f>COUNTIF(A$1:A480,A480)</f>
        <v>30</v>
      </c>
      <c r="C480" s="180">
        <f t="array" aca="1" ref="C480" ca="1">INDIRECT("'"&amp;A480&amp;"'!F"&amp;B480+59)</f>
        <v>0</v>
      </c>
      <c r="D480" s="180">
        <f t="array" aca="1" ref="D480" ca="1">INDIRECT("'"&amp;$A480&amp;"'!O"&amp;$B480+59)</f>
        <v>0</v>
      </c>
      <c r="E480" s="180">
        <f t="array" aca="1" ref="E480" ca="1">INDIRECT("'"&amp;$A480&amp;"'!P"&amp;$B480+59)</f>
        <v>0</v>
      </c>
      <c r="F480" s="180">
        <f t="array" aca="1" ref="F480" ca="1">INDIRECT("'"&amp;$A480&amp;"'!Q"&amp;$B480+59)</f>
        <v>0</v>
      </c>
      <c r="G480" s="180">
        <f t="array" aca="1" ref="G480" ca="1">INDIRECT("'"&amp;$A480&amp;"'!R"&amp;$B480+59)</f>
        <v>0</v>
      </c>
      <c r="H480" s="180">
        <f t="array" aca="1" ref="H480" ca="1">INDIRECT("'"&amp;$A480&amp;"'!S"&amp;$B480+59)</f>
        <v>0</v>
      </c>
      <c r="I480" s="180">
        <f t="array" aca="1" ref="I480" ca="1">INDIRECT("'"&amp;$A480&amp;"'!t"&amp;$B480+59)</f>
        <v>0</v>
      </c>
    </row>
    <row r="481" spans="1:9" x14ac:dyDescent="0.3">
      <c r="A481" s="180">
        <f t="shared" si="8"/>
        <v>12</v>
      </c>
      <c r="B481" s="180">
        <f>COUNTIF(A$1:A481,A481)</f>
        <v>31</v>
      </c>
      <c r="C481" s="180">
        <f t="array" aca="1" ref="C481" ca="1">INDIRECT("'"&amp;A481&amp;"'!F"&amp;B481+59)</f>
        <v>0</v>
      </c>
      <c r="D481" s="180">
        <f t="array" aca="1" ref="D481" ca="1">INDIRECT("'"&amp;$A481&amp;"'!O"&amp;$B481+59)</f>
        <v>0</v>
      </c>
      <c r="E481" s="180">
        <f t="array" aca="1" ref="E481" ca="1">INDIRECT("'"&amp;$A481&amp;"'!P"&amp;$B481+59)</f>
        <v>0</v>
      </c>
      <c r="F481" s="180">
        <f t="array" aca="1" ref="F481" ca="1">INDIRECT("'"&amp;$A481&amp;"'!Q"&amp;$B481+59)</f>
        <v>0</v>
      </c>
      <c r="G481" s="180">
        <f t="array" aca="1" ref="G481" ca="1">INDIRECT("'"&amp;$A481&amp;"'!R"&amp;$B481+59)</f>
        <v>0</v>
      </c>
      <c r="H481" s="180">
        <f t="array" aca="1" ref="H481" ca="1">INDIRECT("'"&amp;$A481&amp;"'!S"&amp;$B481+59)</f>
        <v>0</v>
      </c>
      <c r="I481" s="180">
        <f t="array" aca="1" ref="I481" ca="1">INDIRECT("'"&amp;$A481&amp;"'!t"&amp;$B481+59)</f>
        <v>0</v>
      </c>
    </row>
    <row r="482" spans="1:9" x14ac:dyDescent="0.3">
      <c r="A482" s="180">
        <f t="shared" si="8"/>
        <v>12</v>
      </c>
      <c r="B482" s="180">
        <f>COUNTIF(A$1:A482,A482)</f>
        <v>32</v>
      </c>
      <c r="C482" s="180">
        <f t="array" aca="1" ref="C482" ca="1">INDIRECT("'"&amp;A482&amp;"'!F"&amp;B482+59)</f>
        <v>0</v>
      </c>
      <c r="D482" s="180">
        <f t="array" aca="1" ref="D482" ca="1">INDIRECT("'"&amp;$A482&amp;"'!O"&amp;$B482+59)</f>
        <v>0</v>
      </c>
      <c r="E482" s="180">
        <f t="array" aca="1" ref="E482" ca="1">INDIRECT("'"&amp;$A482&amp;"'!P"&amp;$B482+59)</f>
        <v>0</v>
      </c>
      <c r="F482" s="180">
        <f t="array" aca="1" ref="F482" ca="1">INDIRECT("'"&amp;$A482&amp;"'!Q"&amp;$B482+59)</f>
        <v>0</v>
      </c>
      <c r="G482" s="180">
        <f t="array" aca="1" ref="G482" ca="1">INDIRECT("'"&amp;$A482&amp;"'!R"&amp;$B482+59)</f>
        <v>0</v>
      </c>
      <c r="H482" s="180">
        <f t="array" aca="1" ref="H482" ca="1">INDIRECT("'"&amp;$A482&amp;"'!S"&amp;$B482+59)</f>
        <v>0</v>
      </c>
      <c r="I482" s="180">
        <f t="array" aca="1" ref="I482" ca="1">INDIRECT("'"&amp;$A482&amp;"'!t"&amp;$B482+59)</f>
        <v>0</v>
      </c>
    </row>
    <row r="483" spans="1:9" x14ac:dyDescent="0.3">
      <c r="A483" s="180">
        <f t="shared" si="8"/>
        <v>12</v>
      </c>
      <c r="B483" s="180">
        <f>COUNTIF(A$1:A483,A483)</f>
        <v>33</v>
      </c>
      <c r="C483" s="180">
        <f t="array" aca="1" ref="C483" ca="1">INDIRECT("'"&amp;A483&amp;"'!F"&amp;B483+59)</f>
        <v>0</v>
      </c>
      <c r="D483" s="180">
        <f t="array" aca="1" ref="D483" ca="1">INDIRECT("'"&amp;$A483&amp;"'!O"&amp;$B483+59)</f>
        <v>0</v>
      </c>
      <c r="E483" s="180">
        <f t="array" aca="1" ref="E483" ca="1">INDIRECT("'"&amp;$A483&amp;"'!P"&amp;$B483+59)</f>
        <v>0</v>
      </c>
      <c r="F483" s="180">
        <f t="array" aca="1" ref="F483" ca="1">INDIRECT("'"&amp;$A483&amp;"'!Q"&amp;$B483+59)</f>
        <v>0</v>
      </c>
      <c r="G483" s="180">
        <f t="array" aca="1" ref="G483" ca="1">INDIRECT("'"&amp;$A483&amp;"'!R"&amp;$B483+59)</f>
        <v>0</v>
      </c>
      <c r="H483" s="180">
        <f t="array" aca="1" ref="H483" ca="1">INDIRECT("'"&amp;$A483&amp;"'!S"&amp;$B483+59)</f>
        <v>0</v>
      </c>
      <c r="I483" s="180">
        <f t="array" aca="1" ref="I483" ca="1">INDIRECT("'"&amp;$A483&amp;"'!t"&amp;$B483+59)</f>
        <v>0</v>
      </c>
    </row>
    <row r="484" spans="1:9" x14ac:dyDescent="0.3">
      <c r="A484" s="180">
        <f t="shared" si="8"/>
        <v>12</v>
      </c>
      <c r="B484" s="180">
        <f>COUNTIF(A$1:A484,A484)</f>
        <v>34</v>
      </c>
      <c r="C484" s="180">
        <f t="array" aca="1" ref="C484" ca="1">INDIRECT("'"&amp;A484&amp;"'!F"&amp;B484+59)</f>
        <v>0</v>
      </c>
      <c r="D484" s="180">
        <f t="array" aca="1" ref="D484" ca="1">INDIRECT("'"&amp;$A484&amp;"'!O"&amp;$B484+59)</f>
        <v>0</v>
      </c>
      <c r="E484" s="180">
        <f t="array" aca="1" ref="E484" ca="1">INDIRECT("'"&amp;$A484&amp;"'!P"&amp;$B484+59)</f>
        <v>0</v>
      </c>
      <c r="F484" s="180">
        <f t="array" aca="1" ref="F484" ca="1">INDIRECT("'"&amp;$A484&amp;"'!Q"&amp;$B484+59)</f>
        <v>0</v>
      </c>
      <c r="G484" s="180">
        <f t="array" aca="1" ref="G484" ca="1">INDIRECT("'"&amp;$A484&amp;"'!R"&amp;$B484+59)</f>
        <v>0</v>
      </c>
      <c r="H484" s="180">
        <f t="array" aca="1" ref="H484" ca="1">INDIRECT("'"&amp;$A484&amp;"'!S"&amp;$B484+59)</f>
        <v>0</v>
      </c>
      <c r="I484" s="180">
        <f t="array" aca="1" ref="I484" ca="1">INDIRECT("'"&amp;$A484&amp;"'!t"&amp;$B484+59)</f>
        <v>0</v>
      </c>
    </row>
    <row r="485" spans="1:9" x14ac:dyDescent="0.3">
      <c r="A485" s="180">
        <f t="shared" si="8"/>
        <v>12</v>
      </c>
      <c r="B485" s="180">
        <f>COUNTIF(A$1:A485,A485)</f>
        <v>35</v>
      </c>
      <c r="C485" s="180">
        <f t="array" aca="1" ref="C485" ca="1">INDIRECT("'"&amp;A485&amp;"'!F"&amp;B485+59)</f>
        <v>0</v>
      </c>
      <c r="D485" s="180">
        <f t="array" aca="1" ref="D485" ca="1">INDIRECT("'"&amp;$A485&amp;"'!O"&amp;$B485+59)</f>
        <v>0</v>
      </c>
      <c r="E485" s="180">
        <f t="array" aca="1" ref="E485" ca="1">INDIRECT("'"&amp;$A485&amp;"'!P"&amp;$B485+59)</f>
        <v>0</v>
      </c>
      <c r="F485" s="180">
        <f t="array" aca="1" ref="F485" ca="1">INDIRECT("'"&amp;$A485&amp;"'!Q"&amp;$B485+59)</f>
        <v>0</v>
      </c>
      <c r="G485" s="180">
        <f t="array" aca="1" ref="G485" ca="1">INDIRECT("'"&amp;$A485&amp;"'!R"&amp;$B485+59)</f>
        <v>0</v>
      </c>
      <c r="H485" s="180">
        <f t="array" aca="1" ref="H485" ca="1">INDIRECT("'"&amp;$A485&amp;"'!S"&amp;$B485+59)</f>
        <v>0</v>
      </c>
      <c r="I485" s="180">
        <f t="array" aca="1" ref="I485" ca="1">INDIRECT("'"&amp;$A485&amp;"'!t"&amp;$B485+59)</f>
        <v>0</v>
      </c>
    </row>
    <row r="486" spans="1:9" x14ac:dyDescent="0.3">
      <c r="A486" s="180">
        <f t="shared" si="8"/>
        <v>12</v>
      </c>
      <c r="B486" s="180">
        <f>COUNTIF(A$1:A486,A486)</f>
        <v>36</v>
      </c>
      <c r="C486" s="180">
        <f t="array" aca="1" ref="C486" ca="1">INDIRECT("'"&amp;A486&amp;"'!F"&amp;B486+59)</f>
        <v>0</v>
      </c>
      <c r="D486" s="180">
        <f t="array" aca="1" ref="D486" ca="1">INDIRECT("'"&amp;$A486&amp;"'!O"&amp;$B486+59)</f>
        <v>0</v>
      </c>
      <c r="E486" s="180">
        <f t="array" aca="1" ref="E486" ca="1">INDIRECT("'"&amp;$A486&amp;"'!P"&amp;$B486+59)</f>
        <v>0</v>
      </c>
      <c r="F486" s="180">
        <f t="array" aca="1" ref="F486" ca="1">INDIRECT("'"&amp;$A486&amp;"'!Q"&amp;$B486+59)</f>
        <v>0</v>
      </c>
      <c r="G486" s="180">
        <f t="array" aca="1" ref="G486" ca="1">INDIRECT("'"&amp;$A486&amp;"'!R"&amp;$B486+59)</f>
        <v>0</v>
      </c>
      <c r="H486" s="180">
        <f t="array" aca="1" ref="H486" ca="1">INDIRECT("'"&amp;$A486&amp;"'!S"&amp;$B486+59)</f>
        <v>0</v>
      </c>
      <c r="I486" s="180">
        <f t="array" aca="1" ref="I486" ca="1">INDIRECT("'"&amp;$A486&amp;"'!t"&amp;$B486+59)</f>
        <v>0</v>
      </c>
    </row>
    <row r="487" spans="1:9" x14ac:dyDescent="0.3">
      <c r="A487" s="180">
        <f t="shared" si="8"/>
        <v>12</v>
      </c>
      <c r="B487" s="180">
        <f>COUNTIF(A$1:A487,A487)</f>
        <v>37</v>
      </c>
      <c r="C487" s="180">
        <f t="array" aca="1" ref="C487" ca="1">INDIRECT("'"&amp;A487&amp;"'!F"&amp;B487+59)</f>
        <v>0</v>
      </c>
      <c r="D487" s="180">
        <f t="array" aca="1" ref="D487" ca="1">INDIRECT("'"&amp;$A487&amp;"'!O"&amp;$B487+59)</f>
        <v>0</v>
      </c>
      <c r="E487" s="180">
        <f t="array" aca="1" ref="E487" ca="1">INDIRECT("'"&amp;$A487&amp;"'!P"&amp;$B487+59)</f>
        <v>0</v>
      </c>
      <c r="F487" s="180">
        <f t="array" aca="1" ref="F487" ca="1">INDIRECT("'"&amp;$A487&amp;"'!Q"&amp;$B487+59)</f>
        <v>0</v>
      </c>
      <c r="G487" s="180">
        <f t="array" aca="1" ref="G487" ca="1">INDIRECT("'"&amp;$A487&amp;"'!R"&amp;$B487+59)</f>
        <v>0</v>
      </c>
      <c r="H487" s="180">
        <f t="array" aca="1" ref="H487" ca="1">INDIRECT("'"&amp;$A487&amp;"'!S"&amp;$B487+59)</f>
        <v>0</v>
      </c>
      <c r="I487" s="180">
        <f t="array" aca="1" ref="I487" ca="1">INDIRECT("'"&amp;$A487&amp;"'!t"&amp;$B487+59)</f>
        <v>0</v>
      </c>
    </row>
    <row r="488" spans="1:9" x14ac:dyDescent="0.3">
      <c r="A488" s="180">
        <f t="shared" si="8"/>
        <v>12</v>
      </c>
      <c r="B488" s="180">
        <f>COUNTIF(A$1:A488,A488)</f>
        <v>38</v>
      </c>
      <c r="C488" s="180">
        <f t="array" aca="1" ref="C488" ca="1">INDIRECT("'"&amp;A488&amp;"'!F"&amp;B488+59)</f>
        <v>0</v>
      </c>
      <c r="D488" s="180">
        <f t="array" aca="1" ref="D488" ca="1">INDIRECT("'"&amp;$A488&amp;"'!O"&amp;$B488+59)</f>
        <v>0</v>
      </c>
      <c r="E488" s="180">
        <f t="array" aca="1" ref="E488" ca="1">INDIRECT("'"&amp;$A488&amp;"'!P"&amp;$B488+59)</f>
        <v>0</v>
      </c>
      <c r="F488" s="180">
        <f t="array" aca="1" ref="F488" ca="1">INDIRECT("'"&amp;$A488&amp;"'!Q"&amp;$B488+59)</f>
        <v>0</v>
      </c>
      <c r="G488" s="180">
        <f t="array" aca="1" ref="G488" ca="1">INDIRECT("'"&amp;$A488&amp;"'!R"&amp;$B488+59)</f>
        <v>0</v>
      </c>
      <c r="H488" s="180">
        <f t="array" aca="1" ref="H488" ca="1">INDIRECT("'"&amp;$A488&amp;"'!S"&amp;$B488+59)</f>
        <v>0</v>
      </c>
      <c r="I488" s="180">
        <f t="array" aca="1" ref="I488" ca="1">INDIRECT("'"&amp;$A488&amp;"'!t"&amp;$B488+59)</f>
        <v>0</v>
      </c>
    </row>
    <row r="489" spans="1:9" x14ac:dyDescent="0.3">
      <c r="A489" s="180">
        <f t="shared" si="8"/>
        <v>12</v>
      </c>
      <c r="B489" s="180">
        <f>COUNTIF(A$1:A489,A489)</f>
        <v>39</v>
      </c>
      <c r="C489" s="180">
        <f t="array" aca="1" ref="C489" ca="1">INDIRECT("'"&amp;A489&amp;"'!F"&amp;B489+59)</f>
        <v>0</v>
      </c>
      <c r="D489" s="180">
        <f t="array" aca="1" ref="D489" ca="1">INDIRECT("'"&amp;$A489&amp;"'!O"&amp;$B489+59)</f>
        <v>0</v>
      </c>
      <c r="E489" s="180">
        <f t="array" aca="1" ref="E489" ca="1">INDIRECT("'"&amp;$A489&amp;"'!P"&amp;$B489+59)</f>
        <v>0</v>
      </c>
      <c r="F489" s="180">
        <f t="array" aca="1" ref="F489" ca="1">INDIRECT("'"&amp;$A489&amp;"'!Q"&amp;$B489+59)</f>
        <v>0</v>
      </c>
      <c r="G489" s="180">
        <f t="array" aca="1" ref="G489" ca="1">INDIRECT("'"&amp;$A489&amp;"'!R"&amp;$B489+59)</f>
        <v>0</v>
      </c>
      <c r="H489" s="180">
        <f t="array" aca="1" ref="H489" ca="1">INDIRECT("'"&amp;$A489&amp;"'!S"&amp;$B489+59)</f>
        <v>0</v>
      </c>
      <c r="I489" s="180">
        <f t="array" aca="1" ref="I489" ca="1">INDIRECT("'"&amp;$A489&amp;"'!t"&amp;$B489+59)</f>
        <v>0</v>
      </c>
    </row>
    <row r="490" spans="1:9" x14ac:dyDescent="0.3">
      <c r="A490" s="180">
        <f t="shared" si="8"/>
        <v>12</v>
      </c>
      <c r="B490" s="180">
        <f>COUNTIF(A$1:A490,A490)</f>
        <v>40</v>
      </c>
      <c r="C490" s="180">
        <f t="array" aca="1" ref="C490" ca="1">INDIRECT("'"&amp;A490&amp;"'!F"&amp;B490+59)</f>
        <v>0</v>
      </c>
      <c r="D490" s="180">
        <f t="array" aca="1" ref="D490" ca="1">INDIRECT("'"&amp;$A490&amp;"'!O"&amp;$B490+59)</f>
        <v>0</v>
      </c>
      <c r="E490" s="180">
        <f t="array" aca="1" ref="E490" ca="1">INDIRECT("'"&amp;$A490&amp;"'!P"&amp;$B490+59)</f>
        <v>0</v>
      </c>
      <c r="F490" s="180">
        <f t="array" aca="1" ref="F490" ca="1">INDIRECT("'"&amp;$A490&amp;"'!Q"&amp;$B490+59)</f>
        <v>0</v>
      </c>
      <c r="G490" s="180">
        <f t="array" aca="1" ref="G490" ca="1">INDIRECT("'"&amp;$A490&amp;"'!R"&amp;$B490+59)</f>
        <v>0</v>
      </c>
      <c r="H490" s="180">
        <f t="array" aca="1" ref="H490" ca="1">INDIRECT("'"&amp;$A490&amp;"'!S"&amp;$B490+59)</f>
        <v>0</v>
      </c>
      <c r="I490" s="180">
        <f t="array" aca="1" ref="I490" ca="1">INDIRECT("'"&amp;$A490&amp;"'!t"&amp;$B490+59)</f>
        <v>0</v>
      </c>
    </row>
    <row r="491" spans="1:9" x14ac:dyDescent="0.3">
      <c r="A491" s="180">
        <f t="shared" si="8"/>
        <v>12</v>
      </c>
      <c r="B491" s="180">
        <f>COUNTIF(A$1:A491,A491)</f>
        <v>41</v>
      </c>
      <c r="C491" s="180">
        <f t="array" aca="1" ref="C491" ca="1">INDIRECT("'"&amp;A491&amp;"'!F"&amp;B491+59)</f>
        <v>0</v>
      </c>
      <c r="D491" s="180">
        <f t="array" aca="1" ref="D491" ca="1">INDIRECT("'"&amp;$A491&amp;"'!O"&amp;$B491+59)</f>
        <v>0</v>
      </c>
      <c r="E491" s="180">
        <f t="array" aca="1" ref="E491" ca="1">INDIRECT("'"&amp;$A491&amp;"'!P"&amp;$B491+59)</f>
        <v>0</v>
      </c>
      <c r="F491" s="180">
        <f t="array" aca="1" ref="F491" ca="1">INDIRECT("'"&amp;$A491&amp;"'!Q"&amp;$B491+59)</f>
        <v>0</v>
      </c>
      <c r="G491" s="180">
        <f t="array" aca="1" ref="G491" ca="1">INDIRECT("'"&amp;$A491&amp;"'!R"&amp;$B491+59)</f>
        <v>0</v>
      </c>
      <c r="H491" s="180">
        <f t="array" aca="1" ref="H491" ca="1">INDIRECT("'"&amp;$A491&amp;"'!S"&amp;$B491+59)</f>
        <v>0</v>
      </c>
      <c r="I491" s="180">
        <f t="array" aca="1" ref="I491" ca="1">INDIRECT("'"&amp;$A491&amp;"'!t"&amp;$B491+59)</f>
        <v>0</v>
      </c>
    </row>
    <row r="492" spans="1:9" x14ac:dyDescent="0.3">
      <c r="A492" s="180">
        <f t="shared" si="8"/>
        <v>13</v>
      </c>
      <c r="B492" s="180">
        <f>COUNTIF(A$1:A492,A492)</f>
        <v>1</v>
      </c>
      <c r="C492" s="180">
        <f t="array" aca="1" ref="C492" ca="1">INDIRECT("'"&amp;A492&amp;"'!F"&amp;B492+59)</f>
        <v>0</v>
      </c>
      <c r="D492" s="180">
        <f t="array" aca="1" ref="D492" ca="1">INDIRECT("'"&amp;$A492&amp;"'!O"&amp;$B492+59)</f>
        <v>0</v>
      </c>
      <c r="E492" s="180">
        <f t="array" aca="1" ref="E492" ca="1">INDIRECT("'"&amp;$A492&amp;"'!P"&amp;$B492+59)</f>
        <v>0</v>
      </c>
      <c r="F492" s="180">
        <f t="array" aca="1" ref="F492" ca="1">INDIRECT("'"&amp;$A492&amp;"'!Q"&amp;$B492+59)</f>
        <v>0</v>
      </c>
      <c r="G492" s="180">
        <f t="array" aca="1" ref="G492" ca="1">INDIRECT("'"&amp;$A492&amp;"'!R"&amp;$B492+59)</f>
        <v>0</v>
      </c>
      <c r="H492" s="180">
        <f t="array" aca="1" ref="H492" ca="1">INDIRECT("'"&amp;$A492&amp;"'!S"&amp;$B492+59)</f>
        <v>0</v>
      </c>
      <c r="I492" s="180">
        <f t="array" aca="1" ref="I492" ca="1">INDIRECT("'"&amp;$A492&amp;"'!t"&amp;$B492+59)</f>
        <v>0</v>
      </c>
    </row>
    <row r="493" spans="1:9" x14ac:dyDescent="0.3">
      <c r="A493" s="180">
        <f t="shared" si="8"/>
        <v>13</v>
      </c>
      <c r="B493" s="180">
        <f>COUNTIF(A$1:A493,A493)</f>
        <v>2</v>
      </c>
      <c r="C493" s="180">
        <f t="array" aca="1" ref="C493" ca="1">INDIRECT("'"&amp;A493&amp;"'!F"&amp;B493+59)</f>
        <v>0</v>
      </c>
      <c r="D493" s="180">
        <f t="array" aca="1" ref="D493" ca="1">INDIRECT("'"&amp;$A493&amp;"'!O"&amp;$B493+59)</f>
        <v>0</v>
      </c>
      <c r="E493" s="180">
        <f t="array" aca="1" ref="E493" ca="1">INDIRECT("'"&amp;$A493&amp;"'!P"&amp;$B493+59)</f>
        <v>0</v>
      </c>
      <c r="F493" s="180">
        <f t="array" aca="1" ref="F493" ca="1">INDIRECT("'"&amp;$A493&amp;"'!Q"&amp;$B493+59)</f>
        <v>0</v>
      </c>
      <c r="G493" s="180">
        <f t="array" aca="1" ref="G493" ca="1">INDIRECT("'"&amp;$A493&amp;"'!R"&amp;$B493+59)</f>
        <v>0</v>
      </c>
      <c r="H493" s="180">
        <f t="array" aca="1" ref="H493" ca="1">INDIRECT("'"&amp;$A493&amp;"'!S"&amp;$B493+59)</f>
        <v>0</v>
      </c>
      <c r="I493" s="180">
        <f t="array" aca="1" ref="I493" ca="1">INDIRECT("'"&amp;$A493&amp;"'!t"&amp;$B493+59)</f>
        <v>0</v>
      </c>
    </row>
    <row r="494" spans="1:9" x14ac:dyDescent="0.3">
      <c r="A494" s="180">
        <f t="shared" si="8"/>
        <v>13</v>
      </c>
      <c r="B494" s="180">
        <f>COUNTIF(A$1:A494,A494)</f>
        <v>3</v>
      </c>
      <c r="C494" s="180">
        <f t="array" aca="1" ref="C494" ca="1">INDIRECT("'"&amp;A494&amp;"'!F"&amp;B494+59)</f>
        <v>0</v>
      </c>
      <c r="D494" s="180">
        <f t="array" aca="1" ref="D494" ca="1">INDIRECT("'"&amp;$A494&amp;"'!O"&amp;$B494+59)</f>
        <v>0</v>
      </c>
      <c r="E494" s="180">
        <f t="array" aca="1" ref="E494" ca="1">INDIRECT("'"&amp;$A494&amp;"'!P"&amp;$B494+59)</f>
        <v>0</v>
      </c>
      <c r="F494" s="180">
        <f t="array" aca="1" ref="F494" ca="1">INDIRECT("'"&amp;$A494&amp;"'!Q"&amp;$B494+59)</f>
        <v>0</v>
      </c>
      <c r="G494" s="180">
        <f t="array" aca="1" ref="G494" ca="1">INDIRECT("'"&amp;$A494&amp;"'!R"&amp;$B494+59)</f>
        <v>0</v>
      </c>
      <c r="H494" s="180">
        <f t="array" aca="1" ref="H494" ca="1">INDIRECT("'"&amp;$A494&amp;"'!S"&amp;$B494+59)</f>
        <v>0</v>
      </c>
      <c r="I494" s="180">
        <f t="array" aca="1" ref="I494" ca="1">INDIRECT("'"&amp;$A494&amp;"'!t"&amp;$B494+59)</f>
        <v>0</v>
      </c>
    </row>
    <row r="495" spans="1:9" x14ac:dyDescent="0.3">
      <c r="A495" s="180">
        <f t="shared" si="8"/>
        <v>13</v>
      </c>
      <c r="B495" s="180">
        <f>COUNTIF(A$1:A495,A495)</f>
        <v>4</v>
      </c>
      <c r="C495" s="180">
        <f t="array" aca="1" ref="C495" ca="1">INDIRECT("'"&amp;A495&amp;"'!F"&amp;B495+59)</f>
        <v>0</v>
      </c>
      <c r="D495" s="180">
        <f t="array" aca="1" ref="D495" ca="1">INDIRECT("'"&amp;$A495&amp;"'!O"&amp;$B495+59)</f>
        <v>0</v>
      </c>
      <c r="E495" s="180">
        <f t="array" aca="1" ref="E495" ca="1">INDIRECT("'"&amp;$A495&amp;"'!P"&amp;$B495+59)</f>
        <v>0</v>
      </c>
      <c r="F495" s="180">
        <f t="array" aca="1" ref="F495" ca="1">INDIRECT("'"&amp;$A495&amp;"'!Q"&amp;$B495+59)</f>
        <v>0</v>
      </c>
      <c r="G495" s="180">
        <f t="array" aca="1" ref="G495" ca="1">INDIRECT("'"&amp;$A495&amp;"'!R"&amp;$B495+59)</f>
        <v>0</v>
      </c>
      <c r="H495" s="180">
        <f t="array" aca="1" ref="H495" ca="1">INDIRECT("'"&amp;$A495&amp;"'!S"&amp;$B495+59)</f>
        <v>0</v>
      </c>
      <c r="I495" s="180">
        <f t="array" aca="1" ref="I495" ca="1">INDIRECT("'"&amp;$A495&amp;"'!t"&amp;$B495+59)</f>
        <v>0</v>
      </c>
    </row>
    <row r="496" spans="1:9" x14ac:dyDescent="0.3">
      <c r="A496" s="180">
        <f t="shared" si="8"/>
        <v>13</v>
      </c>
      <c r="B496" s="180">
        <f>COUNTIF(A$1:A496,A496)</f>
        <v>5</v>
      </c>
      <c r="C496" s="180">
        <f t="array" aca="1" ref="C496" ca="1">INDIRECT("'"&amp;A496&amp;"'!F"&amp;B496+59)</f>
        <v>0</v>
      </c>
      <c r="D496" s="180">
        <f t="array" aca="1" ref="D496" ca="1">INDIRECT("'"&amp;$A496&amp;"'!O"&amp;$B496+59)</f>
        <v>0</v>
      </c>
      <c r="E496" s="180">
        <f t="array" aca="1" ref="E496" ca="1">INDIRECT("'"&amp;$A496&amp;"'!P"&amp;$B496+59)</f>
        <v>0</v>
      </c>
      <c r="F496" s="180">
        <f t="array" aca="1" ref="F496" ca="1">INDIRECT("'"&amp;$A496&amp;"'!Q"&amp;$B496+59)</f>
        <v>0</v>
      </c>
      <c r="G496" s="180">
        <f t="array" aca="1" ref="G496" ca="1">INDIRECT("'"&amp;$A496&amp;"'!R"&amp;$B496+59)</f>
        <v>0</v>
      </c>
      <c r="H496" s="180">
        <f t="array" aca="1" ref="H496" ca="1">INDIRECT("'"&amp;$A496&amp;"'!S"&amp;$B496+59)</f>
        <v>0</v>
      </c>
      <c r="I496" s="180">
        <f t="array" aca="1" ref="I496" ca="1">INDIRECT("'"&amp;$A496&amp;"'!t"&amp;$B496+59)</f>
        <v>0</v>
      </c>
    </row>
    <row r="497" spans="1:9" x14ac:dyDescent="0.3">
      <c r="A497" s="180">
        <f t="shared" si="8"/>
        <v>13</v>
      </c>
      <c r="B497" s="180">
        <f>COUNTIF(A$1:A497,A497)</f>
        <v>6</v>
      </c>
      <c r="C497" s="180">
        <f t="array" aca="1" ref="C497" ca="1">INDIRECT("'"&amp;A497&amp;"'!F"&amp;B497+59)</f>
        <v>0</v>
      </c>
      <c r="D497" s="180">
        <f t="array" aca="1" ref="D497" ca="1">INDIRECT("'"&amp;$A497&amp;"'!O"&amp;$B497+59)</f>
        <v>0</v>
      </c>
      <c r="E497" s="180">
        <f t="array" aca="1" ref="E497" ca="1">INDIRECT("'"&amp;$A497&amp;"'!P"&amp;$B497+59)</f>
        <v>0</v>
      </c>
      <c r="F497" s="180">
        <f t="array" aca="1" ref="F497" ca="1">INDIRECT("'"&amp;$A497&amp;"'!Q"&amp;$B497+59)</f>
        <v>0</v>
      </c>
      <c r="G497" s="180">
        <f t="array" aca="1" ref="G497" ca="1">INDIRECT("'"&amp;$A497&amp;"'!R"&amp;$B497+59)</f>
        <v>0</v>
      </c>
      <c r="H497" s="180">
        <f t="array" aca="1" ref="H497" ca="1">INDIRECT("'"&amp;$A497&amp;"'!S"&amp;$B497+59)</f>
        <v>0</v>
      </c>
      <c r="I497" s="180">
        <f t="array" aca="1" ref="I497" ca="1">INDIRECT("'"&amp;$A497&amp;"'!t"&amp;$B497+59)</f>
        <v>0</v>
      </c>
    </row>
    <row r="498" spans="1:9" x14ac:dyDescent="0.3">
      <c r="A498" s="180">
        <f t="shared" si="8"/>
        <v>13</v>
      </c>
      <c r="B498" s="180">
        <f>COUNTIF(A$1:A498,A498)</f>
        <v>7</v>
      </c>
      <c r="C498" s="180">
        <f t="array" aca="1" ref="C498" ca="1">INDIRECT("'"&amp;A498&amp;"'!F"&amp;B498+59)</f>
        <v>0</v>
      </c>
      <c r="D498" s="180">
        <f t="array" aca="1" ref="D498" ca="1">INDIRECT("'"&amp;$A498&amp;"'!O"&amp;$B498+59)</f>
        <v>0</v>
      </c>
      <c r="E498" s="180">
        <f t="array" aca="1" ref="E498" ca="1">INDIRECT("'"&amp;$A498&amp;"'!P"&amp;$B498+59)</f>
        <v>0</v>
      </c>
      <c r="F498" s="180">
        <f t="array" aca="1" ref="F498" ca="1">INDIRECT("'"&amp;$A498&amp;"'!Q"&amp;$B498+59)</f>
        <v>0</v>
      </c>
      <c r="G498" s="180">
        <f t="array" aca="1" ref="G498" ca="1">INDIRECT("'"&amp;$A498&amp;"'!R"&amp;$B498+59)</f>
        <v>0</v>
      </c>
      <c r="H498" s="180">
        <f t="array" aca="1" ref="H498" ca="1">INDIRECT("'"&amp;$A498&amp;"'!S"&amp;$B498+59)</f>
        <v>0</v>
      </c>
      <c r="I498" s="180">
        <f t="array" aca="1" ref="I498" ca="1">INDIRECT("'"&amp;$A498&amp;"'!t"&amp;$B498+59)</f>
        <v>0</v>
      </c>
    </row>
    <row r="499" spans="1:9" x14ac:dyDescent="0.3">
      <c r="A499" s="180">
        <f t="shared" si="8"/>
        <v>13</v>
      </c>
      <c r="B499" s="180">
        <f>COUNTIF(A$1:A499,A499)</f>
        <v>8</v>
      </c>
      <c r="C499" s="180">
        <f t="array" aca="1" ref="C499" ca="1">INDIRECT("'"&amp;A499&amp;"'!F"&amp;B499+59)</f>
        <v>0</v>
      </c>
      <c r="D499" s="180">
        <f t="array" aca="1" ref="D499" ca="1">INDIRECT("'"&amp;$A499&amp;"'!O"&amp;$B499+59)</f>
        <v>0</v>
      </c>
      <c r="E499" s="180">
        <f t="array" aca="1" ref="E499" ca="1">INDIRECT("'"&amp;$A499&amp;"'!P"&amp;$B499+59)</f>
        <v>0</v>
      </c>
      <c r="F499" s="180">
        <f t="array" aca="1" ref="F499" ca="1">INDIRECT("'"&amp;$A499&amp;"'!Q"&amp;$B499+59)</f>
        <v>0</v>
      </c>
      <c r="G499" s="180">
        <f t="array" aca="1" ref="G499" ca="1">INDIRECT("'"&amp;$A499&amp;"'!R"&amp;$B499+59)</f>
        <v>0</v>
      </c>
      <c r="H499" s="180">
        <f t="array" aca="1" ref="H499" ca="1">INDIRECT("'"&amp;$A499&amp;"'!S"&amp;$B499+59)</f>
        <v>0</v>
      </c>
      <c r="I499" s="180">
        <f t="array" aca="1" ref="I499" ca="1">INDIRECT("'"&amp;$A499&amp;"'!t"&amp;$B499+59)</f>
        <v>0</v>
      </c>
    </row>
    <row r="500" spans="1:9" x14ac:dyDescent="0.3">
      <c r="A500" s="180">
        <f t="shared" si="8"/>
        <v>13</v>
      </c>
      <c r="B500" s="180">
        <f>COUNTIF(A$1:A500,A500)</f>
        <v>9</v>
      </c>
      <c r="C500" s="180">
        <f t="array" aca="1" ref="C500" ca="1">INDIRECT("'"&amp;A500&amp;"'!F"&amp;B500+59)</f>
        <v>0</v>
      </c>
      <c r="D500" s="180">
        <f t="array" aca="1" ref="D500" ca="1">INDIRECT("'"&amp;$A500&amp;"'!O"&amp;$B500+59)</f>
        <v>0</v>
      </c>
      <c r="E500" s="180">
        <f t="array" aca="1" ref="E500" ca="1">INDIRECT("'"&amp;$A500&amp;"'!P"&amp;$B500+59)</f>
        <v>0</v>
      </c>
      <c r="F500" s="180">
        <f t="array" aca="1" ref="F500" ca="1">INDIRECT("'"&amp;$A500&amp;"'!Q"&amp;$B500+59)</f>
        <v>0</v>
      </c>
      <c r="G500" s="180">
        <f t="array" aca="1" ref="G500" ca="1">INDIRECT("'"&amp;$A500&amp;"'!R"&amp;$B500+59)</f>
        <v>0</v>
      </c>
      <c r="H500" s="180">
        <f t="array" aca="1" ref="H500" ca="1">INDIRECT("'"&amp;$A500&amp;"'!S"&amp;$B500+59)</f>
        <v>0</v>
      </c>
      <c r="I500" s="180">
        <f t="array" aca="1" ref="I500" ca="1">INDIRECT("'"&amp;$A500&amp;"'!t"&amp;$B500+59)</f>
        <v>0</v>
      </c>
    </row>
    <row r="501" spans="1:9" x14ac:dyDescent="0.3">
      <c r="A501" s="180">
        <f t="shared" si="8"/>
        <v>13</v>
      </c>
      <c r="B501" s="180">
        <f>COUNTIF(A$1:A501,A501)</f>
        <v>10</v>
      </c>
      <c r="C501" s="180">
        <f t="array" aca="1" ref="C501" ca="1">INDIRECT("'"&amp;A501&amp;"'!F"&amp;B501+59)</f>
        <v>0</v>
      </c>
      <c r="D501" s="180">
        <f t="array" aca="1" ref="D501" ca="1">INDIRECT("'"&amp;$A501&amp;"'!O"&amp;$B501+59)</f>
        <v>0</v>
      </c>
      <c r="E501" s="180">
        <f t="array" aca="1" ref="E501" ca="1">INDIRECT("'"&amp;$A501&amp;"'!P"&amp;$B501+59)</f>
        <v>0</v>
      </c>
      <c r="F501" s="180">
        <f t="array" aca="1" ref="F501" ca="1">INDIRECT("'"&amp;$A501&amp;"'!Q"&amp;$B501+59)</f>
        <v>0</v>
      </c>
      <c r="G501" s="180">
        <f t="array" aca="1" ref="G501" ca="1">INDIRECT("'"&amp;$A501&amp;"'!R"&amp;$B501+59)</f>
        <v>0</v>
      </c>
      <c r="H501" s="180">
        <f t="array" aca="1" ref="H501" ca="1">INDIRECT("'"&amp;$A501&amp;"'!S"&amp;$B501+59)</f>
        <v>0</v>
      </c>
      <c r="I501" s="180">
        <f t="array" aca="1" ref="I501" ca="1">INDIRECT("'"&amp;$A501&amp;"'!t"&amp;$B501+59)</f>
        <v>0</v>
      </c>
    </row>
    <row r="502" spans="1:9" x14ac:dyDescent="0.3">
      <c r="A502" s="180">
        <f t="shared" si="8"/>
        <v>13</v>
      </c>
      <c r="B502" s="180">
        <f>COUNTIF(A$1:A502,A502)</f>
        <v>11</v>
      </c>
      <c r="C502" s="180">
        <f t="array" aca="1" ref="C502" ca="1">INDIRECT("'"&amp;A502&amp;"'!F"&amp;B502+59)</f>
        <v>0</v>
      </c>
      <c r="D502" s="180">
        <f t="array" aca="1" ref="D502" ca="1">INDIRECT("'"&amp;$A502&amp;"'!O"&amp;$B502+59)</f>
        <v>0</v>
      </c>
      <c r="E502" s="180">
        <f t="array" aca="1" ref="E502" ca="1">INDIRECT("'"&amp;$A502&amp;"'!P"&amp;$B502+59)</f>
        <v>0</v>
      </c>
      <c r="F502" s="180">
        <f t="array" aca="1" ref="F502" ca="1">INDIRECT("'"&amp;$A502&amp;"'!Q"&amp;$B502+59)</f>
        <v>0</v>
      </c>
      <c r="G502" s="180">
        <f t="array" aca="1" ref="G502" ca="1">INDIRECT("'"&amp;$A502&amp;"'!R"&amp;$B502+59)</f>
        <v>0</v>
      </c>
      <c r="H502" s="180">
        <f t="array" aca="1" ref="H502" ca="1">INDIRECT("'"&amp;$A502&amp;"'!S"&amp;$B502+59)</f>
        <v>0</v>
      </c>
      <c r="I502" s="180">
        <f t="array" aca="1" ref="I502" ca="1">INDIRECT("'"&amp;$A502&amp;"'!t"&amp;$B502+59)</f>
        <v>0</v>
      </c>
    </row>
    <row r="503" spans="1:9" x14ac:dyDescent="0.3">
      <c r="A503" s="180">
        <f t="shared" si="8"/>
        <v>13</v>
      </c>
      <c r="B503" s="180">
        <f>COUNTIF(A$1:A503,A503)</f>
        <v>12</v>
      </c>
      <c r="C503" s="180">
        <f t="array" aca="1" ref="C503" ca="1">INDIRECT("'"&amp;A503&amp;"'!F"&amp;B503+59)</f>
        <v>0</v>
      </c>
      <c r="D503" s="180">
        <f t="array" aca="1" ref="D503" ca="1">INDIRECT("'"&amp;$A503&amp;"'!O"&amp;$B503+59)</f>
        <v>0</v>
      </c>
      <c r="E503" s="180">
        <f t="array" aca="1" ref="E503" ca="1">INDIRECT("'"&amp;$A503&amp;"'!P"&amp;$B503+59)</f>
        <v>0</v>
      </c>
      <c r="F503" s="180">
        <f t="array" aca="1" ref="F503" ca="1">INDIRECT("'"&amp;$A503&amp;"'!Q"&amp;$B503+59)</f>
        <v>0</v>
      </c>
      <c r="G503" s="180">
        <f t="array" aca="1" ref="G503" ca="1">INDIRECT("'"&amp;$A503&amp;"'!R"&amp;$B503+59)</f>
        <v>0</v>
      </c>
      <c r="H503" s="180">
        <f t="array" aca="1" ref="H503" ca="1">INDIRECT("'"&amp;$A503&amp;"'!S"&amp;$B503+59)</f>
        <v>0</v>
      </c>
      <c r="I503" s="180">
        <f t="array" aca="1" ref="I503" ca="1">INDIRECT("'"&amp;$A503&amp;"'!t"&amp;$B503+59)</f>
        <v>0</v>
      </c>
    </row>
    <row r="504" spans="1:9" x14ac:dyDescent="0.3">
      <c r="A504" s="180">
        <f t="shared" si="8"/>
        <v>13</v>
      </c>
      <c r="B504" s="180">
        <f>COUNTIF(A$1:A504,A504)</f>
        <v>13</v>
      </c>
      <c r="C504" s="180">
        <f t="array" aca="1" ref="C504" ca="1">INDIRECT("'"&amp;A504&amp;"'!F"&amp;B504+59)</f>
        <v>0</v>
      </c>
      <c r="D504" s="180">
        <f t="array" aca="1" ref="D504" ca="1">INDIRECT("'"&amp;$A504&amp;"'!O"&amp;$B504+59)</f>
        <v>0</v>
      </c>
      <c r="E504" s="180">
        <f t="array" aca="1" ref="E504" ca="1">INDIRECT("'"&amp;$A504&amp;"'!P"&amp;$B504+59)</f>
        <v>0</v>
      </c>
      <c r="F504" s="180">
        <f t="array" aca="1" ref="F504" ca="1">INDIRECT("'"&amp;$A504&amp;"'!Q"&amp;$B504+59)</f>
        <v>0</v>
      </c>
      <c r="G504" s="180">
        <f t="array" aca="1" ref="G504" ca="1">INDIRECT("'"&amp;$A504&amp;"'!R"&amp;$B504+59)</f>
        <v>0</v>
      </c>
      <c r="H504" s="180">
        <f t="array" aca="1" ref="H504" ca="1">INDIRECT("'"&amp;$A504&amp;"'!S"&amp;$B504+59)</f>
        <v>0</v>
      </c>
      <c r="I504" s="180">
        <f t="array" aca="1" ref="I504" ca="1">INDIRECT("'"&amp;$A504&amp;"'!t"&amp;$B504+59)</f>
        <v>0</v>
      </c>
    </row>
    <row r="505" spans="1:9" x14ac:dyDescent="0.3">
      <c r="A505" s="180">
        <f t="shared" si="8"/>
        <v>13</v>
      </c>
      <c r="B505" s="180">
        <f>COUNTIF(A$1:A505,A505)</f>
        <v>14</v>
      </c>
      <c r="C505" s="180">
        <f t="array" aca="1" ref="C505" ca="1">INDIRECT("'"&amp;A505&amp;"'!F"&amp;B505+59)</f>
        <v>0</v>
      </c>
      <c r="D505" s="180">
        <f t="array" aca="1" ref="D505" ca="1">INDIRECT("'"&amp;$A505&amp;"'!O"&amp;$B505+59)</f>
        <v>0</v>
      </c>
      <c r="E505" s="180">
        <f t="array" aca="1" ref="E505" ca="1">INDIRECT("'"&amp;$A505&amp;"'!P"&amp;$B505+59)</f>
        <v>0</v>
      </c>
      <c r="F505" s="180">
        <f t="array" aca="1" ref="F505" ca="1">INDIRECT("'"&amp;$A505&amp;"'!Q"&amp;$B505+59)</f>
        <v>0</v>
      </c>
      <c r="G505" s="180">
        <f t="array" aca="1" ref="G505" ca="1">INDIRECT("'"&amp;$A505&amp;"'!R"&amp;$B505+59)</f>
        <v>0</v>
      </c>
      <c r="H505" s="180">
        <f t="array" aca="1" ref="H505" ca="1">INDIRECT("'"&amp;$A505&amp;"'!S"&amp;$B505+59)</f>
        <v>0</v>
      </c>
      <c r="I505" s="180">
        <f t="array" aca="1" ref="I505" ca="1">INDIRECT("'"&amp;$A505&amp;"'!t"&amp;$B505+59)</f>
        <v>0</v>
      </c>
    </row>
    <row r="506" spans="1:9" x14ac:dyDescent="0.3">
      <c r="A506" s="180">
        <f t="shared" si="8"/>
        <v>13</v>
      </c>
      <c r="B506" s="180">
        <f>COUNTIF(A$1:A506,A506)</f>
        <v>15</v>
      </c>
      <c r="C506" s="180">
        <f t="array" aca="1" ref="C506" ca="1">INDIRECT("'"&amp;A506&amp;"'!F"&amp;B506+59)</f>
        <v>0</v>
      </c>
      <c r="D506" s="180">
        <f t="array" aca="1" ref="D506" ca="1">INDIRECT("'"&amp;$A506&amp;"'!O"&amp;$B506+59)</f>
        <v>0</v>
      </c>
      <c r="E506" s="180">
        <f t="array" aca="1" ref="E506" ca="1">INDIRECT("'"&amp;$A506&amp;"'!P"&amp;$B506+59)</f>
        <v>0</v>
      </c>
      <c r="F506" s="180">
        <f t="array" aca="1" ref="F506" ca="1">INDIRECT("'"&amp;$A506&amp;"'!Q"&amp;$B506+59)</f>
        <v>0</v>
      </c>
      <c r="G506" s="180">
        <f t="array" aca="1" ref="G506" ca="1">INDIRECT("'"&amp;$A506&amp;"'!R"&amp;$B506+59)</f>
        <v>0</v>
      </c>
      <c r="H506" s="180">
        <f t="array" aca="1" ref="H506" ca="1">INDIRECT("'"&amp;$A506&amp;"'!S"&amp;$B506+59)</f>
        <v>0</v>
      </c>
      <c r="I506" s="180">
        <f t="array" aca="1" ref="I506" ca="1">INDIRECT("'"&amp;$A506&amp;"'!t"&amp;$B506+59)</f>
        <v>0</v>
      </c>
    </row>
    <row r="507" spans="1:9" x14ac:dyDescent="0.3">
      <c r="A507" s="180">
        <f t="shared" si="8"/>
        <v>13</v>
      </c>
      <c r="B507" s="180">
        <f>COUNTIF(A$1:A507,A507)</f>
        <v>16</v>
      </c>
      <c r="C507" s="180">
        <f t="array" aca="1" ref="C507" ca="1">INDIRECT("'"&amp;A507&amp;"'!F"&amp;B507+59)</f>
        <v>0</v>
      </c>
      <c r="D507" s="180">
        <f t="array" aca="1" ref="D507" ca="1">INDIRECT("'"&amp;$A507&amp;"'!O"&amp;$B507+59)</f>
        <v>0</v>
      </c>
      <c r="E507" s="180">
        <f t="array" aca="1" ref="E507" ca="1">INDIRECT("'"&amp;$A507&amp;"'!P"&amp;$B507+59)</f>
        <v>0</v>
      </c>
      <c r="F507" s="180">
        <f t="array" aca="1" ref="F507" ca="1">INDIRECT("'"&amp;$A507&amp;"'!Q"&amp;$B507+59)</f>
        <v>0</v>
      </c>
      <c r="G507" s="180">
        <f t="array" aca="1" ref="G507" ca="1">INDIRECT("'"&amp;$A507&amp;"'!R"&amp;$B507+59)</f>
        <v>0</v>
      </c>
      <c r="H507" s="180">
        <f t="array" aca="1" ref="H507" ca="1">INDIRECT("'"&amp;$A507&amp;"'!S"&amp;$B507+59)</f>
        <v>0</v>
      </c>
      <c r="I507" s="180">
        <f t="array" aca="1" ref="I507" ca="1">INDIRECT("'"&amp;$A507&amp;"'!t"&amp;$B507+59)</f>
        <v>0</v>
      </c>
    </row>
    <row r="508" spans="1:9" x14ac:dyDescent="0.3">
      <c r="A508" s="180">
        <f t="shared" si="8"/>
        <v>13</v>
      </c>
      <c r="B508" s="180">
        <f>COUNTIF(A$1:A508,A508)</f>
        <v>17</v>
      </c>
      <c r="C508" s="180">
        <f t="array" aca="1" ref="C508" ca="1">INDIRECT("'"&amp;A508&amp;"'!F"&amp;B508+59)</f>
        <v>0</v>
      </c>
      <c r="D508" s="180">
        <f t="array" aca="1" ref="D508" ca="1">INDIRECT("'"&amp;$A508&amp;"'!O"&amp;$B508+59)</f>
        <v>0</v>
      </c>
      <c r="E508" s="180">
        <f t="array" aca="1" ref="E508" ca="1">INDIRECT("'"&amp;$A508&amp;"'!P"&amp;$B508+59)</f>
        <v>0</v>
      </c>
      <c r="F508" s="180">
        <f t="array" aca="1" ref="F508" ca="1">INDIRECT("'"&amp;$A508&amp;"'!Q"&amp;$B508+59)</f>
        <v>0</v>
      </c>
      <c r="G508" s="180">
        <f t="array" aca="1" ref="G508" ca="1">INDIRECT("'"&amp;$A508&amp;"'!R"&amp;$B508+59)</f>
        <v>0</v>
      </c>
      <c r="H508" s="180">
        <f t="array" aca="1" ref="H508" ca="1">INDIRECT("'"&amp;$A508&amp;"'!S"&amp;$B508+59)</f>
        <v>0</v>
      </c>
      <c r="I508" s="180">
        <f t="array" aca="1" ref="I508" ca="1">INDIRECT("'"&amp;$A508&amp;"'!t"&amp;$B508+59)</f>
        <v>0</v>
      </c>
    </row>
    <row r="509" spans="1:9" x14ac:dyDescent="0.3">
      <c r="A509" s="180">
        <f t="shared" si="8"/>
        <v>13</v>
      </c>
      <c r="B509" s="180">
        <f>COUNTIF(A$1:A509,A509)</f>
        <v>18</v>
      </c>
      <c r="C509" s="180">
        <f t="array" aca="1" ref="C509" ca="1">INDIRECT("'"&amp;A509&amp;"'!F"&amp;B509+59)</f>
        <v>0</v>
      </c>
      <c r="D509" s="180">
        <f t="array" aca="1" ref="D509" ca="1">INDIRECT("'"&amp;$A509&amp;"'!O"&amp;$B509+59)</f>
        <v>0</v>
      </c>
      <c r="E509" s="180">
        <f t="array" aca="1" ref="E509" ca="1">INDIRECT("'"&amp;$A509&amp;"'!P"&amp;$B509+59)</f>
        <v>0</v>
      </c>
      <c r="F509" s="180">
        <f t="array" aca="1" ref="F509" ca="1">INDIRECT("'"&amp;$A509&amp;"'!Q"&amp;$B509+59)</f>
        <v>0</v>
      </c>
      <c r="G509" s="180">
        <f t="array" aca="1" ref="G509" ca="1">INDIRECT("'"&amp;$A509&amp;"'!R"&amp;$B509+59)</f>
        <v>0</v>
      </c>
      <c r="H509" s="180">
        <f t="array" aca="1" ref="H509" ca="1">INDIRECT("'"&amp;$A509&amp;"'!S"&amp;$B509+59)</f>
        <v>0</v>
      </c>
      <c r="I509" s="180">
        <f t="array" aca="1" ref="I509" ca="1">INDIRECT("'"&amp;$A509&amp;"'!t"&amp;$B509+59)</f>
        <v>0</v>
      </c>
    </row>
    <row r="510" spans="1:9" x14ac:dyDescent="0.3">
      <c r="A510" s="180">
        <f t="shared" si="8"/>
        <v>13</v>
      </c>
      <c r="B510" s="180">
        <f>COUNTIF(A$1:A510,A510)</f>
        <v>19</v>
      </c>
      <c r="C510" s="180">
        <f t="array" aca="1" ref="C510" ca="1">INDIRECT("'"&amp;A510&amp;"'!F"&amp;B510+59)</f>
        <v>0</v>
      </c>
      <c r="D510" s="180">
        <f t="array" aca="1" ref="D510" ca="1">INDIRECT("'"&amp;$A510&amp;"'!O"&amp;$B510+59)</f>
        <v>0</v>
      </c>
      <c r="E510" s="180">
        <f t="array" aca="1" ref="E510" ca="1">INDIRECT("'"&amp;$A510&amp;"'!P"&amp;$B510+59)</f>
        <v>0</v>
      </c>
      <c r="F510" s="180">
        <f t="array" aca="1" ref="F510" ca="1">INDIRECT("'"&amp;$A510&amp;"'!Q"&amp;$B510+59)</f>
        <v>0</v>
      </c>
      <c r="G510" s="180">
        <f t="array" aca="1" ref="G510" ca="1">INDIRECT("'"&amp;$A510&amp;"'!R"&amp;$B510+59)</f>
        <v>0</v>
      </c>
      <c r="H510" s="180">
        <f t="array" aca="1" ref="H510" ca="1">INDIRECT("'"&amp;$A510&amp;"'!S"&amp;$B510+59)</f>
        <v>0</v>
      </c>
      <c r="I510" s="180">
        <f t="array" aca="1" ref="I510" ca="1">INDIRECT("'"&amp;$A510&amp;"'!t"&amp;$B510+59)</f>
        <v>0</v>
      </c>
    </row>
    <row r="511" spans="1:9" x14ac:dyDescent="0.3">
      <c r="A511" s="180">
        <f t="shared" si="8"/>
        <v>13</v>
      </c>
      <c r="B511" s="180">
        <f>COUNTIF(A$1:A511,A511)</f>
        <v>20</v>
      </c>
      <c r="C511" s="180">
        <f t="array" aca="1" ref="C511" ca="1">INDIRECT("'"&amp;A511&amp;"'!F"&amp;B511+59)</f>
        <v>0</v>
      </c>
      <c r="D511" s="180">
        <f t="array" aca="1" ref="D511" ca="1">INDIRECT("'"&amp;$A511&amp;"'!O"&amp;$B511+59)</f>
        <v>0</v>
      </c>
      <c r="E511" s="180">
        <f t="array" aca="1" ref="E511" ca="1">INDIRECT("'"&amp;$A511&amp;"'!P"&amp;$B511+59)</f>
        <v>0</v>
      </c>
      <c r="F511" s="180">
        <f t="array" aca="1" ref="F511" ca="1">INDIRECT("'"&amp;$A511&amp;"'!Q"&amp;$B511+59)</f>
        <v>0</v>
      </c>
      <c r="G511" s="180">
        <f t="array" aca="1" ref="G511" ca="1">INDIRECT("'"&amp;$A511&amp;"'!R"&amp;$B511+59)</f>
        <v>0</v>
      </c>
      <c r="H511" s="180">
        <f t="array" aca="1" ref="H511" ca="1">INDIRECT("'"&amp;$A511&amp;"'!S"&amp;$B511+59)</f>
        <v>0</v>
      </c>
      <c r="I511" s="180">
        <f t="array" aca="1" ref="I511" ca="1">INDIRECT("'"&amp;$A511&amp;"'!t"&amp;$B511+59)</f>
        <v>0</v>
      </c>
    </row>
    <row r="512" spans="1:9" x14ac:dyDescent="0.3">
      <c r="A512" s="180">
        <f t="shared" si="8"/>
        <v>13</v>
      </c>
      <c r="B512" s="180">
        <f>COUNTIF(A$1:A512,A512)</f>
        <v>21</v>
      </c>
      <c r="C512" s="180">
        <f t="array" aca="1" ref="C512" ca="1">INDIRECT("'"&amp;A512&amp;"'!F"&amp;B512+59)</f>
        <v>0</v>
      </c>
      <c r="D512" s="180">
        <f t="array" aca="1" ref="D512" ca="1">INDIRECT("'"&amp;$A512&amp;"'!O"&amp;$B512+59)</f>
        <v>0</v>
      </c>
      <c r="E512" s="180">
        <f t="array" aca="1" ref="E512" ca="1">INDIRECT("'"&amp;$A512&amp;"'!P"&amp;$B512+59)</f>
        <v>0</v>
      </c>
      <c r="F512" s="180">
        <f t="array" aca="1" ref="F512" ca="1">INDIRECT("'"&amp;$A512&amp;"'!Q"&amp;$B512+59)</f>
        <v>0</v>
      </c>
      <c r="G512" s="180">
        <f t="array" aca="1" ref="G512" ca="1">INDIRECT("'"&amp;$A512&amp;"'!R"&amp;$B512+59)</f>
        <v>0</v>
      </c>
      <c r="H512" s="180">
        <f t="array" aca="1" ref="H512" ca="1">INDIRECT("'"&amp;$A512&amp;"'!S"&amp;$B512+59)</f>
        <v>0</v>
      </c>
      <c r="I512" s="180">
        <f t="array" aca="1" ref="I512" ca="1">INDIRECT("'"&amp;$A512&amp;"'!t"&amp;$B512+59)</f>
        <v>0</v>
      </c>
    </row>
    <row r="513" spans="1:9" x14ac:dyDescent="0.3">
      <c r="A513" s="180">
        <f t="shared" si="8"/>
        <v>13</v>
      </c>
      <c r="B513" s="180">
        <f>COUNTIF(A$1:A513,A513)</f>
        <v>22</v>
      </c>
      <c r="C513" s="180">
        <f t="array" aca="1" ref="C513" ca="1">INDIRECT("'"&amp;A513&amp;"'!F"&amp;B513+59)</f>
        <v>0</v>
      </c>
      <c r="D513" s="180">
        <f t="array" aca="1" ref="D513" ca="1">INDIRECT("'"&amp;$A513&amp;"'!O"&amp;$B513+59)</f>
        <v>0</v>
      </c>
      <c r="E513" s="180">
        <f t="array" aca="1" ref="E513" ca="1">INDIRECT("'"&amp;$A513&amp;"'!P"&amp;$B513+59)</f>
        <v>0</v>
      </c>
      <c r="F513" s="180">
        <f t="array" aca="1" ref="F513" ca="1">INDIRECT("'"&amp;$A513&amp;"'!Q"&amp;$B513+59)</f>
        <v>0</v>
      </c>
      <c r="G513" s="180">
        <f t="array" aca="1" ref="G513" ca="1">INDIRECT("'"&amp;$A513&amp;"'!R"&amp;$B513+59)</f>
        <v>0</v>
      </c>
      <c r="H513" s="180">
        <f t="array" aca="1" ref="H513" ca="1">INDIRECT("'"&amp;$A513&amp;"'!S"&amp;$B513+59)</f>
        <v>0</v>
      </c>
      <c r="I513" s="180">
        <f t="array" aca="1" ref="I513" ca="1">INDIRECT("'"&amp;$A513&amp;"'!t"&amp;$B513+59)</f>
        <v>0</v>
      </c>
    </row>
    <row r="514" spans="1:9" x14ac:dyDescent="0.3">
      <c r="A514" s="180">
        <f t="shared" ref="A514:A577" si="9">ROUNDDOWN(((ROW()+41)/41),0)</f>
        <v>13</v>
      </c>
      <c r="B514" s="180">
        <f>COUNTIF(A$1:A514,A514)</f>
        <v>23</v>
      </c>
      <c r="C514" s="180">
        <f t="array" aca="1" ref="C514" ca="1">INDIRECT("'"&amp;A514&amp;"'!F"&amp;B514+59)</f>
        <v>0</v>
      </c>
      <c r="D514" s="180">
        <f t="array" aca="1" ref="D514" ca="1">INDIRECT("'"&amp;$A514&amp;"'!O"&amp;$B514+59)</f>
        <v>0</v>
      </c>
      <c r="E514" s="180">
        <f t="array" aca="1" ref="E514" ca="1">INDIRECT("'"&amp;$A514&amp;"'!P"&amp;$B514+59)</f>
        <v>0</v>
      </c>
      <c r="F514" s="180">
        <f t="array" aca="1" ref="F514" ca="1">INDIRECT("'"&amp;$A514&amp;"'!Q"&amp;$B514+59)</f>
        <v>0</v>
      </c>
      <c r="G514" s="180">
        <f t="array" aca="1" ref="G514" ca="1">INDIRECT("'"&amp;$A514&amp;"'!R"&amp;$B514+59)</f>
        <v>0</v>
      </c>
      <c r="H514" s="180">
        <f t="array" aca="1" ref="H514" ca="1">INDIRECT("'"&amp;$A514&amp;"'!S"&amp;$B514+59)</f>
        <v>0</v>
      </c>
      <c r="I514" s="180">
        <f t="array" aca="1" ref="I514" ca="1">INDIRECT("'"&amp;$A514&amp;"'!t"&amp;$B514+59)</f>
        <v>0</v>
      </c>
    </row>
    <row r="515" spans="1:9" x14ac:dyDescent="0.3">
      <c r="A515" s="180">
        <f t="shared" si="9"/>
        <v>13</v>
      </c>
      <c r="B515" s="180">
        <f>COUNTIF(A$1:A515,A515)</f>
        <v>24</v>
      </c>
      <c r="C515" s="180">
        <f t="array" aca="1" ref="C515" ca="1">INDIRECT("'"&amp;A515&amp;"'!F"&amp;B515+59)</f>
        <v>0</v>
      </c>
      <c r="D515" s="180">
        <f t="array" aca="1" ref="D515" ca="1">INDIRECT("'"&amp;$A515&amp;"'!O"&amp;$B515+59)</f>
        <v>0</v>
      </c>
      <c r="E515" s="180">
        <f t="array" aca="1" ref="E515" ca="1">INDIRECT("'"&amp;$A515&amp;"'!P"&amp;$B515+59)</f>
        <v>0</v>
      </c>
      <c r="F515" s="180">
        <f t="array" aca="1" ref="F515" ca="1">INDIRECT("'"&amp;$A515&amp;"'!Q"&amp;$B515+59)</f>
        <v>0</v>
      </c>
      <c r="G515" s="180">
        <f t="array" aca="1" ref="G515" ca="1">INDIRECT("'"&amp;$A515&amp;"'!R"&amp;$B515+59)</f>
        <v>0</v>
      </c>
      <c r="H515" s="180">
        <f t="array" aca="1" ref="H515" ca="1">INDIRECT("'"&amp;$A515&amp;"'!S"&amp;$B515+59)</f>
        <v>0</v>
      </c>
      <c r="I515" s="180">
        <f t="array" aca="1" ref="I515" ca="1">INDIRECT("'"&amp;$A515&amp;"'!t"&amp;$B515+59)</f>
        <v>0</v>
      </c>
    </row>
    <row r="516" spans="1:9" x14ac:dyDescent="0.3">
      <c r="A516" s="180">
        <f t="shared" si="9"/>
        <v>13</v>
      </c>
      <c r="B516" s="180">
        <f>COUNTIF(A$1:A516,A516)</f>
        <v>25</v>
      </c>
      <c r="C516" s="180">
        <f t="array" aca="1" ref="C516" ca="1">INDIRECT("'"&amp;A516&amp;"'!F"&amp;B516+59)</f>
        <v>0</v>
      </c>
      <c r="D516" s="180">
        <f t="array" aca="1" ref="D516" ca="1">INDIRECT("'"&amp;$A516&amp;"'!O"&amp;$B516+59)</f>
        <v>0</v>
      </c>
      <c r="E516" s="180">
        <f t="array" aca="1" ref="E516" ca="1">INDIRECT("'"&amp;$A516&amp;"'!P"&amp;$B516+59)</f>
        <v>0</v>
      </c>
      <c r="F516" s="180">
        <f t="array" aca="1" ref="F516" ca="1">INDIRECT("'"&amp;$A516&amp;"'!Q"&amp;$B516+59)</f>
        <v>0</v>
      </c>
      <c r="G516" s="180">
        <f t="array" aca="1" ref="G516" ca="1">INDIRECT("'"&amp;$A516&amp;"'!R"&amp;$B516+59)</f>
        <v>0</v>
      </c>
      <c r="H516" s="180">
        <f t="array" aca="1" ref="H516" ca="1">INDIRECT("'"&amp;$A516&amp;"'!S"&amp;$B516+59)</f>
        <v>0</v>
      </c>
      <c r="I516" s="180">
        <f t="array" aca="1" ref="I516" ca="1">INDIRECT("'"&amp;$A516&amp;"'!t"&amp;$B516+59)</f>
        <v>0</v>
      </c>
    </row>
    <row r="517" spans="1:9" x14ac:dyDescent="0.3">
      <c r="A517" s="180">
        <f t="shared" si="9"/>
        <v>13</v>
      </c>
      <c r="B517" s="180">
        <f>COUNTIF(A$1:A517,A517)</f>
        <v>26</v>
      </c>
      <c r="C517" s="180">
        <f t="array" aca="1" ref="C517" ca="1">INDIRECT("'"&amp;A517&amp;"'!F"&amp;B517+59)</f>
        <v>0</v>
      </c>
      <c r="D517" s="180">
        <f t="array" aca="1" ref="D517" ca="1">INDIRECT("'"&amp;$A517&amp;"'!O"&amp;$B517+59)</f>
        <v>0</v>
      </c>
      <c r="E517" s="180">
        <f t="array" aca="1" ref="E517" ca="1">INDIRECT("'"&amp;$A517&amp;"'!P"&amp;$B517+59)</f>
        <v>0</v>
      </c>
      <c r="F517" s="180">
        <f t="array" aca="1" ref="F517" ca="1">INDIRECT("'"&amp;$A517&amp;"'!Q"&amp;$B517+59)</f>
        <v>0</v>
      </c>
      <c r="G517" s="180">
        <f t="array" aca="1" ref="G517" ca="1">INDIRECT("'"&amp;$A517&amp;"'!R"&amp;$B517+59)</f>
        <v>0</v>
      </c>
      <c r="H517" s="180">
        <f t="array" aca="1" ref="H517" ca="1">INDIRECT("'"&amp;$A517&amp;"'!S"&amp;$B517+59)</f>
        <v>0</v>
      </c>
      <c r="I517" s="180">
        <f t="array" aca="1" ref="I517" ca="1">INDIRECT("'"&amp;$A517&amp;"'!t"&amp;$B517+59)</f>
        <v>0</v>
      </c>
    </row>
    <row r="518" spans="1:9" x14ac:dyDescent="0.3">
      <c r="A518" s="180">
        <f t="shared" si="9"/>
        <v>13</v>
      </c>
      <c r="B518" s="180">
        <f>COUNTIF(A$1:A518,A518)</f>
        <v>27</v>
      </c>
      <c r="C518" s="180">
        <f t="array" aca="1" ref="C518" ca="1">INDIRECT("'"&amp;A518&amp;"'!F"&amp;B518+59)</f>
        <v>0</v>
      </c>
      <c r="D518" s="180">
        <f t="array" aca="1" ref="D518" ca="1">INDIRECT("'"&amp;$A518&amp;"'!O"&amp;$B518+59)</f>
        <v>0</v>
      </c>
      <c r="E518" s="180">
        <f t="array" aca="1" ref="E518" ca="1">INDIRECT("'"&amp;$A518&amp;"'!P"&amp;$B518+59)</f>
        <v>0</v>
      </c>
      <c r="F518" s="180">
        <f t="array" aca="1" ref="F518" ca="1">INDIRECT("'"&amp;$A518&amp;"'!Q"&amp;$B518+59)</f>
        <v>0</v>
      </c>
      <c r="G518" s="180">
        <f t="array" aca="1" ref="G518" ca="1">INDIRECT("'"&amp;$A518&amp;"'!R"&amp;$B518+59)</f>
        <v>0</v>
      </c>
      <c r="H518" s="180">
        <f t="array" aca="1" ref="H518" ca="1">INDIRECT("'"&amp;$A518&amp;"'!S"&amp;$B518+59)</f>
        <v>0</v>
      </c>
      <c r="I518" s="180">
        <f t="array" aca="1" ref="I518" ca="1">INDIRECT("'"&amp;$A518&amp;"'!t"&amp;$B518+59)</f>
        <v>0</v>
      </c>
    </row>
    <row r="519" spans="1:9" x14ac:dyDescent="0.3">
      <c r="A519" s="180">
        <f t="shared" si="9"/>
        <v>13</v>
      </c>
      <c r="B519" s="180">
        <f>COUNTIF(A$1:A519,A519)</f>
        <v>28</v>
      </c>
      <c r="C519" s="180">
        <f t="array" aca="1" ref="C519" ca="1">INDIRECT("'"&amp;A519&amp;"'!F"&amp;B519+59)</f>
        <v>0</v>
      </c>
      <c r="D519" s="180">
        <f t="array" aca="1" ref="D519" ca="1">INDIRECT("'"&amp;$A519&amp;"'!O"&amp;$B519+59)</f>
        <v>0</v>
      </c>
      <c r="E519" s="180">
        <f t="array" aca="1" ref="E519" ca="1">INDIRECT("'"&amp;$A519&amp;"'!P"&amp;$B519+59)</f>
        <v>0</v>
      </c>
      <c r="F519" s="180">
        <f t="array" aca="1" ref="F519" ca="1">INDIRECT("'"&amp;$A519&amp;"'!Q"&amp;$B519+59)</f>
        <v>0</v>
      </c>
      <c r="G519" s="180">
        <f t="array" aca="1" ref="G519" ca="1">INDIRECT("'"&amp;$A519&amp;"'!R"&amp;$B519+59)</f>
        <v>0</v>
      </c>
      <c r="H519" s="180">
        <f t="array" aca="1" ref="H519" ca="1">INDIRECT("'"&amp;$A519&amp;"'!S"&amp;$B519+59)</f>
        <v>0</v>
      </c>
      <c r="I519" s="180">
        <f t="array" aca="1" ref="I519" ca="1">INDIRECT("'"&amp;$A519&amp;"'!t"&amp;$B519+59)</f>
        <v>0</v>
      </c>
    </row>
    <row r="520" spans="1:9" x14ac:dyDescent="0.3">
      <c r="A520" s="180">
        <f t="shared" si="9"/>
        <v>13</v>
      </c>
      <c r="B520" s="180">
        <f>COUNTIF(A$1:A520,A520)</f>
        <v>29</v>
      </c>
      <c r="C520" s="180">
        <f t="array" aca="1" ref="C520" ca="1">INDIRECT("'"&amp;A520&amp;"'!F"&amp;B520+59)</f>
        <v>0</v>
      </c>
      <c r="D520" s="180">
        <f t="array" aca="1" ref="D520" ca="1">INDIRECT("'"&amp;$A520&amp;"'!O"&amp;$B520+59)</f>
        <v>0</v>
      </c>
      <c r="E520" s="180">
        <f t="array" aca="1" ref="E520" ca="1">INDIRECT("'"&amp;$A520&amp;"'!P"&amp;$B520+59)</f>
        <v>0</v>
      </c>
      <c r="F520" s="180">
        <f t="array" aca="1" ref="F520" ca="1">INDIRECT("'"&amp;$A520&amp;"'!Q"&amp;$B520+59)</f>
        <v>0</v>
      </c>
      <c r="G520" s="180">
        <f t="array" aca="1" ref="G520" ca="1">INDIRECT("'"&amp;$A520&amp;"'!R"&amp;$B520+59)</f>
        <v>0</v>
      </c>
      <c r="H520" s="180">
        <f t="array" aca="1" ref="H520" ca="1">INDIRECT("'"&amp;$A520&amp;"'!S"&amp;$B520+59)</f>
        <v>0</v>
      </c>
      <c r="I520" s="180">
        <f t="array" aca="1" ref="I520" ca="1">INDIRECT("'"&amp;$A520&amp;"'!t"&amp;$B520+59)</f>
        <v>0</v>
      </c>
    </row>
    <row r="521" spans="1:9" x14ac:dyDescent="0.3">
      <c r="A521" s="180">
        <f t="shared" si="9"/>
        <v>13</v>
      </c>
      <c r="B521" s="180">
        <f>COUNTIF(A$1:A521,A521)</f>
        <v>30</v>
      </c>
      <c r="C521" s="180">
        <f t="array" aca="1" ref="C521" ca="1">INDIRECT("'"&amp;A521&amp;"'!F"&amp;B521+59)</f>
        <v>0</v>
      </c>
      <c r="D521" s="180">
        <f t="array" aca="1" ref="D521" ca="1">INDIRECT("'"&amp;$A521&amp;"'!O"&amp;$B521+59)</f>
        <v>0</v>
      </c>
      <c r="E521" s="180">
        <f t="array" aca="1" ref="E521" ca="1">INDIRECT("'"&amp;$A521&amp;"'!P"&amp;$B521+59)</f>
        <v>0</v>
      </c>
      <c r="F521" s="180">
        <f t="array" aca="1" ref="F521" ca="1">INDIRECT("'"&amp;$A521&amp;"'!Q"&amp;$B521+59)</f>
        <v>0</v>
      </c>
      <c r="G521" s="180">
        <f t="array" aca="1" ref="G521" ca="1">INDIRECT("'"&amp;$A521&amp;"'!R"&amp;$B521+59)</f>
        <v>0</v>
      </c>
      <c r="H521" s="180">
        <f t="array" aca="1" ref="H521" ca="1">INDIRECT("'"&amp;$A521&amp;"'!S"&amp;$B521+59)</f>
        <v>0</v>
      </c>
      <c r="I521" s="180">
        <f t="array" aca="1" ref="I521" ca="1">INDIRECT("'"&amp;$A521&amp;"'!t"&amp;$B521+59)</f>
        <v>0</v>
      </c>
    </row>
    <row r="522" spans="1:9" x14ac:dyDescent="0.3">
      <c r="A522" s="180">
        <f t="shared" si="9"/>
        <v>13</v>
      </c>
      <c r="B522" s="180">
        <f>COUNTIF(A$1:A522,A522)</f>
        <v>31</v>
      </c>
      <c r="C522" s="180">
        <f t="array" aca="1" ref="C522" ca="1">INDIRECT("'"&amp;A522&amp;"'!F"&amp;B522+59)</f>
        <v>0</v>
      </c>
      <c r="D522" s="180">
        <f t="array" aca="1" ref="D522" ca="1">INDIRECT("'"&amp;$A522&amp;"'!O"&amp;$B522+59)</f>
        <v>0</v>
      </c>
      <c r="E522" s="180">
        <f t="array" aca="1" ref="E522" ca="1">INDIRECT("'"&amp;$A522&amp;"'!P"&amp;$B522+59)</f>
        <v>0</v>
      </c>
      <c r="F522" s="180">
        <f t="array" aca="1" ref="F522" ca="1">INDIRECT("'"&amp;$A522&amp;"'!Q"&amp;$B522+59)</f>
        <v>0</v>
      </c>
      <c r="G522" s="180">
        <f t="array" aca="1" ref="G522" ca="1">INDIRECT("'"&amp;$A522&amp;"'!R"&amp;$B522+59)</f>
        <v>0</v>
      </c>
      <c r="H522" s="180">
        <f t="array" aca="1" ref="H522" ca="1">INDIRECT("'"&amp;$A522&amp;"'!S"&amp;$B522+59)</f>
        <v>0</v>
      </c>
      <c r="I522" s="180">
        <f t="array" aca="1" ref="I522" ca="1">INDIRECT("'"&amp;$A522&amp;"'!t"&amp;$B522+59)</f>
        <v>0</v>
      </c>
    </row>
    <row r="523" spans="1:9" x14ac:dyDescent="0.3">
      <c r="A523" s="180">
        <f t="shared" si="9"/>
        <v>13</v>
      </c>
      <c r="B523" s="180">
        <f>COUNTIF(A$1:A523,A523)</f>
        <v>32</v>
      </c>
      <c r="C523" s="180">
        <f t="array" aca="1" ref="C523" ca="1">INDIRECT("'"&amp;A523&amp;"'!F"&amp;B523+59)</f>
        <v>0</v>
      </c>
      <c r="D523" s="180">
        <f t="array" aca="1" ref="D523" ca="1">INDIRECT("'"&amp;$A523&amp;"'!O"&amp;$B523+59)</f>
        <v>0</v>
      </c>
      <c r="E523" s="180">
        <f t="array" aca="1" ref="E523" ca="1">INDIRECT("'"&amp;$A523&amp;"'!P"&amp;$B523+59)</f>
        <v>0</v>
      </c>
      <c r="F523" s="180">
        <f t="array" aca="1" ref="F523" ca="1">INDIRECT("'"&amp;$A523&amp;"'!Q"&amp;$B523+59)</f>
        <v>0</v>
      </c>
      <c r="G523" s="180">
        <f t="array" aca="1" ref="G523" ca="1">INDIRECT("'"&amp;$A523&amp;"'!R"&amp;$B523+59)</f>
        <v>0</v>
      </c>
      <c r="H523" s="180">
        <f t="array" aca="1" ref="H523" ca="1">INDIRECT("'"&amp;$A523&amp;"'!S"&amp;$B523+59)</f>
        <v>0</v>
      </c>
      <c r="I523" s="180">
        <f t="array" aca="1" ref="I523" ca="1">INDIRECT("'"&amp;$A523&amp;"'!t"&amp;$B523+59)</f>
        <v>0</v>
      </c>
    </row>
    <row r="524" spans="1:9" x14ac:dyDescent="0.3">
      <c r="A524" s="180">
        <f t="shared" si="9"/>
        <v>13</v>
      </c>
      <c r="B524" s="180">
        <f>COUNTIF(A$1:A524,A524)</f>
        <v>33</v>
      </c>
      <c r="C524" s="180">
        <f t="array" aca="1" ref="C524" ca="1">INDIRECT("'"&amp;A524&amp;"'!F"&amp;B524+59)</f>
        <v>0</v>
      </c>
      <c r="D524" s="180">
        <f t="array" aca="1" ref="D524" ca="1">INDIRECT("'"&amp;$A524&amp;"'!O"&amp;$B524+59)</f>
        <v>0</v>
      </c>
      <c r="E524" s="180">
        <f t="array" aca="1" ref="E524" ca="1">INDIRECT("'"&amp;$A524&amp;"'!P"&amp;$B524+59)</f>
        <v>0</v>
      </c>
      <c r="F524" s="180">
        <f t="array" aca="1" ref="F524" ca="1">INDIRECT("'"&amp;$A524&amp;"'!Q"&amp;$B524+59)</f>
        <v>0</v>
      </c>
      <c r="G524" s="180">
        <f t="array" aca="1" ref="G524" ca="1">INDIRECT("'"&amp;$A524&amp;"'!R"&amp;$B524+59)</f>
        <v>0</v>
      </c>
      <c r="H524" s="180">
        <f t="array" aca="1" ref="H524" ca="1">INDIRECT("'"&amp;$A524&amp;"'!S"&amp;$B524+59)</f>
        <v>0</v>
      </c>
      <c r="I524" s="180">
        <f t="array" aca="1" ref="I524" ca="1">INDIRECT("'"&amp;$A524&amp;"'!t"&amp;$B524+59)</f>
        <v>0</v>
      </c>
    </row>
    <row r="525" spans="1:9" x14ac:dyDescent="0.3">
      <c r="A525" s="180">
        <f t="shared" si="9"/>
        <v>13</v>
      </c>
      <c r="B525" s="180">
        <f>COUNTIF(A$1:A525,A525)</f>
        <v>34</v>
      </c>
      <c r="C525" s="180">
        <f t="array" aca="1" ref="C525" ca="1">INDIRECT("'"&amp;A525&amp;"'!F"&amp;B525+59)</f>
        <v>0</v>
      </c>
      <c r="D525" s="180">
        <f t="array" aca="1" ref="D525" ca="1">INDIRECT("'"&amp;$A525&amp;"'!O"&amp;$B525+59)</f>
        <v>0</v>
      </c>
      <c r="E525" s="180">
        <f t="array" aca="1" ref="E525" ca="1">INDIRECT("'"&amp;$A525&amp;"'!P"&amp;$B525+59)</f>
        <v>0</v>
      </c>
      <c r="F525" s="180">
        <f t="array" aca="1" ref="F525" ca="1">INDIRECT("'"&amp;$A525&amp;"'!Q"&amp;$B525+59)</f>
        <v>0</v>
      </c>
      <c r="G525" s="180">
        <f t="array" aca="1" ref="G525" ca="1">INDIRECT("'"&amp;$A525&amp;"'!R"&amp;$B525+59)</f>
        <v>0</v>
      </c>
      <c r="H525" s="180">
        <f t="array" aca="1" ref="H525" ca="1">INDIRECT("'"&amp;$A525&amp;"'!S"&amp;$B525+59)</f>
        <v>0</v>
      </c>
      <c r="I525" s="180">
        <f t="array" aca="1" ref="I525" ca="1">INDIRECT("'"&amp;$A525&amp;"'!t"&amp;$B525+59)</f>
        <v>0</v>
      </c>
    </row>
    <row r="526" spans="1:9" x14ac:dyDescent="0.3">
      <c r="A526" s="180">
        <f t="shared" si="9"/>
        <v>13</v>
      </c>
      <c r="B526" s="180">
        <f>COUNTIF(A$1:A526,A526)</f>
        <v>35</v>
      </c>
      <c r="C526" s="180">
        <f t="array" aca="1" ref="C526" ca="1">INDIRECT("'"&amp;A526&amp;"'!F"&amp;B526+59)</f>
        <v>0</v>
      </c>
      <c r="D526" s="180">
        <f t="array" aca="1" ref="D526" ca="1">INDIRECT("'"&amp;$A526&amp;"'!O"&amp;$B526+59)</f>
        <v>0</v>
      </c>
      <c r="E526" s="180">
        <f t="array" aca="1" ref="E526" ca="1">INDIRECT("'"&amp;$A526&amp;"'!P"&amp;$B526+59)</f>
        <v>0</v>
      </c>
      <c r="F526" s="180">
        <f t="array" aca="1" ref="F526" ca="1">INDIRECT("'"&amp;$A526&amp;"'!Q"&amp;$B526+59)</f>
        <v>0</v>
      </c>
      <c r="G526" s="180">
        <f t="array" aca="1" ref="G526" ca="1">INDIRECT("'"&amp;$A526&amp;"'!R"&amp;$B526+59)</f>
        <v>0</v>
      </c>
      <c r="H526" s="180">
        <f t="array" aca="1" ref="H526" ca="1">INDIRECT("'"&amp;$A526&amp;"'!S"&amp;$B526+59)</f>
        <v>0</v>
      </c>
      <c r="I526" s="180">
        <f t="array" aca="1" ref="I526" ca="1">INDIRECT("'"&amp;$A526&amp;"'!t"&amp;$B526+59)</f>
        <v>0</v>
      </c>
    </row>
    <row r="527" spans="1:9" x14ac:dyDescent="0.3">
      <c r="A527" s="180">
        <f t="shared" si="9"/>
        <v>13</v>
      </c>
      <c r="B527" s="180">
        <f>COUNTIF(A$1:A527,A527)</f>
        <v>36</v>
      </c>
      <c r="C527" s="180">
        <f t="array" aca="1" ref="C527" ca="1">INDIRECT("'"&amp;A527&amp;"'!F"&amp;B527+59)</f>
        <v>0</v>
      </c>
      <c r="D527" s="180">
        <f t="array" aca="1" ref="D527" ca="1">INDIRECT("'"&amp;$A527&amp;"'!O"&amp;$B527+59)</f>
        <v>0</v>
      </c>
      <c r="E527" s="180">
        <f t="array" aca="1" ref="E527" ca="1">INDIRECT("'"&amp;$A527&amp;"'!P"&amp;$B527+59)</f>
        <v>0</v>
      </c>
      <c r="F527" s="180">
        <f t="array" aca="1" ref="F527" ca="1">INDIRECT("'"&amp;$A527&amp;"'!Q"&amp;$B527+59)</f>
        <v>0</v>
      </c>
      <c r="G527" s="180">
        <f t="array" aca="1" ref="G527" ca="1">INDIRECT("'"&amp;$A527&amp;"'!R"&amp;$B527+59)</f>
        <v>0</v>
      </c>
      <c r="H527" s="180">
        <f t="array" aca="1" ref="H527" ca="1">INDIRECT("'"&amp;$A527&amp;"'!S"&amp;$B527+59)</f>
        <v>0</v>
      </c>
      <c r="I527" s="180">
        <f t="array" aca="1" ref="I527" ca="1">INDIRECT("'"&amp;$A527&amp;"'!t"&amp;$B527+59)</f>
        <v>0</v>
      </c>
    </row>
    <row r="528" spans="1:9" x14ac:dyDescent="0.3">
      <c r="A528" s="180">
        <f t="shared" si="9"/>
        <v>13</v>
      </c>
      <c r="B528" s="180">
        <f>COUNTIF(A$1:A528,A528)</f>
        <v>37</v>
      </c>
      <c r="C528" s="180">
        <f t="array" aca="1" ref="C528" ca="1">INDIRECT("'"&amp;A528&amp;"'!F"&amp;B528+59)</f>
        <v>0</v>
      </c>
      <c r="D528" s="180">
        <f t="array" aca="1" ref="D528" ca="1">INDIRECT("'"&amp;$A528&amp;"'!O"&amp;$B528+59)</f>
        <v>0</v>
      </c>
      <c r="E528" s="180">
        <f t="array" aca="1" ref="E528" ca="1">INDIRECT("'"&amp;$A528&amp;"'!P"&amp;$B528+59)</f>
        <v>0</v>
      </c>
      <c r="F528" s="180">
        <f t="array" aca="1" ref="F528" ca="1">INDIRECT("'"&amp;$A528&amp;"'!Q"&amp;$B528+59)</f>
        <v>0</v>
      </c>
      <c r="G528" s="180">
        <f t="array" aca="1" ref="G528" ca="1">INDIRECT("'"&amp;$A528&amp;"'!R"&amp;$B528+59)</f>
        <v>0</v>
      </c>
      <c r="H528" s="180">
        <f t="array" aca="1" ref="H528" ca="1">INDIRECT("'"&amp;$A528&amp;"'!S"&amp;$B528+59)</f>
        <v>0</v>
      </c>
      <c r="I528" s="180">
        <f t="array" aca="1" ref="I528" ca="1">INDIRECT("'"&amp;$A528&amp;"'!t"&amp;$B528+59)</f>
        <v>0</v>
      </c>
    </row>
    <row r="529" spans="1:9" x14ac:dyDescent="0.3">
      <c r="A529" s="180">
        <f t="shared" si="9"/>
        <v>13</v>
      </c>
      <c r="B529" s="180">
        <f>COUNTIF(A$1:A529,A529)</f>
        <v>38</v>
      </c>
      <c r="C529" s="180">
        <f t="array" aca="1" ref="C529" ca="1">INDIRECT("'"&amp;A529&amp;"'!F"&amp;B529+59)</f>
        <v>0</v>
      </c>
      <c r="D529" s="180">
        <f t="array" aca="1" ref="D529" ca="1">INDIRECT("'"&amp;$A529&amp;"'!O"&amp;$B529+59)</f>
        <v>0</v>
      </c>
      <c r="E529" s="180">
        <f t="array" aca="1" ref="E529" ca="1">INDIRECT("'"&amp;$A529&amp;"'!P"&amp;$B529+59)</f>
        <v>0</v>
      </c>
      <c r="F529" s="180">
        <f t="array" aca="1" ref="F529" ca="1">INDIRECT("'"&amp;$A529&amp;"'!Q"&amp;$B529+59)</f>
        <v>0</v>
      </c>
      <c r="G529" s="180">
        <f t="array" aca="1" ref="G529" ca="1">INDIRECT("'"&amp;$A529&amp;"'!R"&amp;$B529+59)</f>
        <v>0</v>
      </c>
      <c r="H529" s="180">
        <f t="array" aca="1" ref="H529" ca="1">INDIRECT("'"&amp;$A529&amp;"'!S"&amp;$B529+59)</f>
        <v>0</v>
      </c>
      <c r="I529" s="180">
        <f t="array" aca="1" ref="I529" ca="1">INDIRECT("'"&amp;$A529&amp;"'!t"&amp;$B529+59)</f>
        <v>0</v>
      </c>
    </row>
    <row r="530" spans="1:9" x14ac:dyDescent="0.3">
      <c r="A530" s="180">
        <f t="shared" si="9"/>
        <v>13</v>
      </c>
      <c r="B530" s="180">
        <f>COUNTIF(A$1:A530,A530)</f>
        <v>39</v>
      </c>
      <c r="C530" s="180">
        <f t="array" aca="1" ref="C530" ca="1">INDIRECT("'"&amp;A530&amp;"'!F"&amp;B530+59)</f>
        <v>0</v>
      </c>
      <c r="D530" s="180">
        <f t="array" aca="1" ref="D530" ca="1">INDIRECT("'"&amp;$A530&amp;"'!O"&amp;$B530+59)</f>
        <v>0</v>
      </c>
      <c r="E530" s="180">
        <f t="array" aca="1" ref="E530" ca="1">INDIRECT("'"&amp;$A530&amp;"'!P"&amp;$B530+59)</f>
        <v>0</v>
      </c>
      <c r="F530" s="180">
        <f t="array" aca="1" ref="F530" ca="1">INDIRECT("'"&amp;$A530&amp;"'!Q"&amp;$B530+59)</f>
        <v>0</v>
      </c>
      <c r="G530" s="180">
        <f t="array" aca="1" ref="G530" ca="1">INDIRECT("'"&amp;$A530&amp;"'!R"&amp;$B530+59)</f>
        <v>0</v>
      </c>
      <c r="H530" s="180">
        <f t="array" aca="1" ref="H530" ca="1">INDIRECT("'"&amp;$A530&amp;"'!S"&amp;$B530+59)</f>
        <v>0</v>
      </c>
      <c r="I530" s="180">
        <f t="array" aca="1" ref="I530" ca="1">INDIRECT("'"&amp;$A530&amp;"'!t"&amp;$B530+59)</f>
        <v>0</v>
      </c>
    </row>
    <row r="531" spans="1:9" x14ac:dyDescent="0.3">
      <c r="A531" s="180">
        <f t="shared" si="9"/>
        <v>13</v>
      </c>
      <c r="B531" s="180">
        <f>COUNTIF(A$1:A531,A531)</f>
        <v>40</v>
      </c>
      <c r="C531" s="180">
        <f t="array" aca="1" ref="C531" ca="1">INDIRECT("'"&amp;A531&amp;"'!F"&amp;B531+59)</f>
        <v>0</v>
      </c>
      <c r="D531" s="180">
        <f t="array" aca="1" ref="D531" ca="1">INDIRECT("'"&amp;$A531&amp;"'!O"&amp;$B531+59)</f>
        <v>0</v>
      </c>
      <c r="E531" s="180">
        <f t="array" aca="1" ref="E531" ca="1">INDIRECT("'"&amp;$A531&amp;"'!P"&amp;$B531+59)</f>
        <v>0</v>
      </c>
      <c r="F531" s="180">
        <f t="array" aca="1" ref="F531" ca="1">INDIRECT("'"&amp;$A531&amp;"'!Q"&amp;$B531+59)</f>
        <v>0</v>
      </c>
      <c r="G531" s="180">
        <f t="array" aca="1" ref="G531" ca="1">INDIRECT("'"&amp;$A531&amp;"'!R"&amp;$B531+59)</f>
        <v>0</v>
      </c>
      <c r="H531" s="180">
        <f t="array" aca="1" ref="H531" ca="1">INDIRECT("'"&amp;$A531&amp;"'!S"&amp;$B531+59)</f>
        <v>0</v>
      </c>
      <c r="I531" s="180">
        <f t="array" aca="1" ref="I531" ca="1">INDIRECT("'"&amp;$A531&amp;"'!t"&amp;$B531+59)</f>
        <v>0</v>
      </c>
    </row>
    <row r="532" spans="1:9" x14ac:dyDescent="0.3">
      <c r="A532" s="180">
        <f t="shared" si="9"/>
        <v>13</v>
      </c>
      <c r="B532" s="180">
        <f>COUNTIF(A$1:A532,A532)</f>
        <v>41</v>
      </c>
      <c r="C532" s="180">
        <f t="array" aca="1" ref="C532" ca="1">INDIRECT("'"&amp;A532&amp;"'!F"&amp;B532+59)</f>
        <v>0</v>
      </c>
      <c r="D532" s="180">
        <f t="array" aca="1" ref="D532" ca="1">INDIRECT("'"&amp;$A532&amp;"'!O"&amp;$B532+59)</f>
        <v>0</v>
      </c>
      <c r="E532" s="180">
        <f t="array" aca="1" ref="E532" ca="1">INDIRECT("'"&amp;$A532&amp;"'!P"&amp;$B532+59)</f>
        <v>0</v>
      </c>
      <c r="F532" s="180">
        <f t="array" aca="1" ref="F532" ca="1">INDIRECT("'"&amp;$A532&amp;"'!Q"&amp;$B532+59)</f>
        <v>0</v>
      </c>
      <c r="G532" s="180">
        <f t="array" aca="1" ref="G532" ca="1">INDIRECT("'"&amp;$A532&amp;"'!R"&amp;$B532+59)</f>
        <v>0</v>
      </c>
      <c r="H532" s="180">
        <f t="array" aca="1" ref="H532" ca="1">INDIRECT("'"&amp;$A532&amp;"'!S"&amp;$B532+59)</f>
        <v>0</v>
      </c>
      <c r="I532" s="180">
        <f t="array" aca="1" ref="I532" ca="1">INDIRECT("'"&amp;$A532&amp;"'!t"&amp;$B532+59)</f>
        <v>0</v>
      </c>
    </row>
    <row r="533" spans="1:9" x14ac:dyDescent="0.3">
      <c r="A533" s="180">
        <f t="shared" si="9"/>
        <v>14</v>
      </c>
      <c r="B533" s="180">
        <f>COUNTIF(A$1:A533,A533)</f>
        <v>1</v>
      </c>
      <c r="C533" s="180">
        <f t="array" aca="1" ref="C533" ca="1">INDIRECT("'"&amp;A533&amp;"'!F"&amp;B533+59)</f>
        <v>0</v>
      </c>
      <c r="D533" s="180">
        <f t="array" aca="1" ref="D533" ca="1">INDIRECT("'"&amp;$A533&amp;"'!O"&amp;$B533+59)</f>
        <v>0</v>
      </c>
      <c r="E533" s="180">
        <f t="array" aca="1" ref="E533" ca="1">INDIRECT("'"&amp;$A533&amp;"'!P"&amp;$B533+59)</f>
        <v>0</v>
      </c>
      <c r="F533" s="180">
        <f t="array" aca="1" ref="F533" ca="1">INDIRECT("'"&amp;$A533&amp;"'!Q"&amp;$B533+59)</f>
        <v>0</v>
      </c>
      <c r="G533" s="180">
        <f t="array" aca="1" ref="G533" ca="1">INDIRECT("'"&amp;$A533&amp;"'!R"&amp;$B533+59)</f>
        <v>0</v>
      </c>
      <c r="H533" s="180">
        <f t="array" aca="1" ref="H533" ca="1">INDIRECT("'"&amp;$A533&amp;"'!S"&amp;$B533+59)</f>
        <v>0</v>
      </c>
      <c r="I533" s="180">
        <f t="array" aca="1" ref="I533" ca="1">INDIRECT("'"&amp;$A533&amp;"'!t"&amp;$B533+59)</f>
        <v>0</v>
      </c>
    </row>
    <row r="534" spans="1:9" x14ac:dyDescent="0.3">
      <c r="A534" s="180">
        <f t="shared" si="9"/>
        <v>14</v>
      </c>
      <c r="B534" s="180">
        <f>COUNTIF(A$1:A534,A534)</f>
        <v>2</v>
      </c>
      <c r="C534" s="180">
        <f t="array" aca="1" ref="C534" ca="1">INDIRECT("'"&amp;A534&amp;"'!F"&amp;B534+59)</f>
        <v>0</v>
      </c>
      <c r="D534" s="180">
        <f t="array" aca="1" ref="D534" ca="1">INDIRECT("'"&amp;$A534&amp;"'!O"&amp;$B534+59)</f>
        <v>0</v>
      </c>
      <c r="E534" s="180">
        <f t="array" aca="1" ref="E534" ca="1">INDIRECT("'"&amp;$A534&amp;"'!P"&amp;$B534+59)</f>
        <v>0</v>
      </c>
      <c r="F534" s="180">
        <f t="array" aca="1" ref="F534" ca="1">INDIRECT("'"&amp;$A534&amp;"'!Q"&amp;$B534+59)</f>
        <v>0</v>
      </c>
      <c r="G534" s="180">
        <f t="array" aca="1" ref="G534" ca="1">INDIRECT("'"&amp;$A534&amp;"'!R"&amp;$B534+59)</f>
        <v>0</v>
      </c>
      <c r="H534" s="180">
        <f t="array" aca="1" ref="H534" ca="1">INDIRECT("'"&amp;$A534&amp;"'!S"&amp;$B534+59)</f>
        <v>0</v>
      </c>
      <c r="I534" s="180">
        <f t="array" aca="1" ref="I534" ca="1">INDIRECT("'"&amp;$A534&amp;"'!t"&amp;$B534+59)</f>
        <v>0</v>
      </c>
    </row>
    <row r="535" spans="1:9" x14ac:dyDescent="0.3">
      <c r="A535" s="180">
        <f t="shared" si="9"/>
        <v>14</v>
      </c>
      <c r="B535" s="180">
        <f>COUNTIF(A$1:A535,A535)</f>
        <v>3</v>
      </c>
      <c r="C535" s="180">
        <f t="array" aca="1" ref="C535" ca="1">INDIRECT("'"&amp;A535&amp;"'!F"&amp;B535+59)</f>
        <v>0</v>
      </c>
      <c r="D535" s="180">
        <f t="array" aca="1" ref="D535" ca="1">INDIRECT("'"&amp;$A535&amp;"'!O"&amp;$B535+59)</f>
        <v>0</v>
      </c>
      <c r="E535" s="180">
        <f t="array" aca="1" ref="E535" ca="1">INDIRECT("'"&amp;$A535&amp;"'!P"&amp;$B535+59)</f>
        <v>0</v>
      </c>
      <c r="F535" s="180">
        <f t="array" aca="1" ref="F535" ca="1">INDIRECT("'"&amp;$A535&amp;"'!Q"&amp;$B535+59)</f>
        <v>0</v>
      </c>
      <c r="G535" s="180">
        <f t="array" aca="1" ref="G535" ca="1">INDIRECT("'"&amp;$A535&amp;"'!R"&amp;$B535+59)</f>
        <v>0</v>
      </c>
      <c r="H535" s="180">
        <f t="array" aca="1" ref="H535" ca="1">INDIRECT("'"&amp;$A535&amp;"'!S"&amp;$B535+59)</f>
        <v>0</v>
      </c>
      <c r="I535" s="180">
        <f t="array" aca="1" ref="I535" ca="1">INDIRECT("'"&amp;$A535&amp;"'!t"&amp;$B535+59)</f>
        <v>0</v>
      </c>
    </row>
    <row r="536" spans="1:9" x14ac:dyDescent="0.3">
      <c r="A536" s="180">
        <f t="shared" si="9"/>
        <v>14</v>
      </c>
      <c r="B536" s="180">
        <f>COUNTIF(A$1:A536,A536)</f>
        <v>4</v>
      </c>
      <c r="C536" s="180">
        <f t="array" aca="1" ref="C536" ca="1">INDIRECT("'"&amp;A536&amp;"'!F"&amp;B536+59)</f>
        <v>0</v>
      </c>
      <c r="D536" s="180">
        <f t="array" aca="1" ref="D536" ca="1">INDIRECT("'"&amp;$A536&amp;"'!O"&amp;$B536+59)</f>
        <v>0</v>
      </c>
      <c r="E536" s="180">
        <f t="array" aca="1" ref="E536" ca="1">INDIRECT("'"&amp;$A536&amp;"'!P"&amp;$B536+59)</f>
        <v>0</v>
      </c>
      <c r="F536" s="180">
        <f t="array" aca="1" ref="F536" ca="1">INDIRECT("'"&amp;$A536&amp;"'!Q"&amp;$B536+59)</f>
        <v>0</v>
      </c>
      <c r="G536" s="180">
        <f t="array" aca="1" ref="G536" ca="1">INDIRECT("'"&amp;$A536&amp;"'!R"&amp;$B536+59)</f>
        <v>0</v>
      </c>
      <c r="H536" s="180">
        <f t="array" aca="1" ref="H536" ca="1">INDIRECT("'"&amp;$A536&amp;"'!S"&amp;$B536+59)</f>
        <v>0</v>
      </c>
      <c r="I536" s="180">
        <f t="array" aca="1" ref="I536" ca="1">INDIRECT("'"&amp;$A536&amp;"'!t"&amp;$B536+59)</f>
        <v>0</v>
      </c>
    </row>
    <row r="537" spans="1:9" x14ac:dyDescent="0.3">
      <c r="A537" s="180">
        <f t="shared" si="9"/>
        <v>14</v>
      </c>
      <c r="B537" s="180">
        <f>COUNTIF(A$1:A537,A537)</f>
        <v>5</v>
      </c>
      <c r="C537" s="180">
        <f t="array" aca="1" ref="C537" ca="1">INDIRECT("'"&amp;A537&amp;"'!F"&amp;B537+59)</f>
        <v>0</v>
      </c>
      <c r="D537" s="180">
        <f t="array" aca="1" ref="D537" ca="1">INDIRECT("'"&amp;$A537&amp;"'!O"&amp;$B537+59)</f>
        <v>0</v>
      </c>
      <c r="E537" s="180">
        <f t="array" aca="1" ref="E537" ca="1">INDIRECT("'"&amp;$A537&amp;"'!P"&amp;$B537+59)</f>
        <v>0</v>
      </c>
      <c r="F537" s="180">
        <f t="array" aca="1" ref="F537" ca="1">INDIRECT("'"&amp;$A537&amp;"'!Q"&amp;$B537+59)</f>
        <v>0</v>
      </c>
      <c r="G537" s="180">
        <f t="array" aca="1" ref="G537" ca="1">INDIRECT("'"&amp;$A537&amp;"'!R"&amp;$B537+59)</f>
        <v>0</v>
      </c>
      <c r="H537" s="180">
        <f t="array" aca="1" ref="H537" ca="1">INDIRECT("'"&amp;$A537&amp;"'!S"&amp;$B537+59)</f>
        <v>0</v>
      </c>
      <c r="I537" s="180">
        <f t="array" aca="1" ref="I537" ca="1">INDIRECT("'"&amp;$A537&amp;"'!t"&amp;$B537+59)</f>
        <v>0</v>
      </c>
    </row>
    <row r="538" spans="1:9" x14ac:dyDescent="0.3">
      <c r="A538" s="180">
        <f t="shared" si="9"/>
        <v>14</v>
      </c>
      <c r="B538" s="180">
        <f>COUNTIF(A$1:A538,A538)</f>
        <v>6</v>
      </c>
      <c r="C538" s="180">
        <f t="array" aca="1" ref="C538" ca="1">INDIRECT("'"&amp;A538&amp;"'!F"&amp;B538+59)</f>
        <v>0</v>
      </c>
      <c r="D538" s="180">
        <f t="array" aca="1" ref="D538" ca="1">INDIRECT("'"&amp;$A538&amp;"'!O"&amp;$B538+59)</f>
        <v>0</v>
      </c>
      <c r="E538" s="180">
        <f t="array" aca="1" ref="E538" ca="1">INDIRECT("'"&amp;$A538&amp;"'!P"&amp;$B538+59)</f>
        <v>0</v>
      </c>
      <c r="F538" s="180">
        <f t="array" aca="1" ref="F538" ca="1">INDIRECT("'"&amp;$A538&amp;"'!Q"&amp;$B538+59)</f>
        <v>0</v>
      </c>
      <c r="G538" s="180">
        <f t="array" aca="1" ref="G538" ca="1">INDIRECT("'"&amp;$A538&amp;"'!R"&amp;$B538+59)</f>
        <v>0</v>
      </c>
      <c r="H538" s="180">
        <f t="array" aca="1" ref="H538" ca="1">INDIRECT("'"&amp;$A538&amp;"'!S"&amp;$B538+59)</f>
        <v>0</v>
      </c>
      <c r="I538" s="180">
        <f t="array" aca="1" ref="I538" ca="1">INDIRECT("'"&amp;$A538&amp;"'!t"&amp;$B538+59)</f>
        <v>0</v>
      </c>
    </row>
    <row r="539" spans="1:9" x14ac:dyDescent="0.3">
      <c r="A539" s="180">
        <f t="shared" si="9"/>
        <v>14</v>
      </c>
      <c r="B539" s="180">
        <f>COUNTIF(A$1:A539,A539)</f>
        <v>7</v>
      </c>
      <c r="C539" s="180">
        <f t="array" aca="1" ref="C539" ca="1">INDIRECT("'"&amp;A539&amp;"'!F"&amp;B539+59)</f>
        <v>0</v>
      </c>
      <c r="D539" s="180">
        <f t="array" aca="1" ref="D539" ca="1">INDIRECT("'"&amp;$A539&amp;"'!O"&amp;$B539+59)</f>
        <v>0</v>
      </c>
      <c r="E539" s="180">
        <f t="array" aca="1" ref="E539" ca="1">INDIRECT("'"&amp;$A539&amp;"'!P"&amp;$B539+59)</f>
        <v>0</v>
      </c>
      <c r="F539" s="180">
        <f t="array" aca="1" ref="F539" ca="1">INDIRECT("'"&amp;$A539&amp;"'!Q"&amp;$B539+59)</f>
        <v>0</v>
      </c>
      <c r="G539" s="180">
        <f t="array" aca="1" ref="G539" ca="1">INDIRECT("'"&amp;$A539&amp;"'!R"&amp;$B539+59)</f>
        <v>0</v>
      </c>
      <c r="H539" s="180">
        <f t="array" aca="1" ref="H539" ca="1">INDIRECT("'"&amp;$A539&amp;"'!S"&amp;$B539+59)</f>
        <v>0</v>
      </c>
      <c r="I539" s="180">
        <f t="array" aca="1" ref="I539" ca="1">INDIRECT("'"&amp;$A539&amp;"'!t"&amp;$B539+59)</f>
        <v>0</v>
      </c>
    </row>
    <row r="540" spans="1:9" x14ac:dyDescent="0.3">
      <c r="A540" s="180">
        <f t="shared" si="9"/>
        <v>14</v>
      </c>
      <c r="B540" s="180">
        <f>COUNTIF(A$1:A540,A540)</f>
        <v>8</v>
      </c>
      <c r="C540" s="180">
        <f t="array" aca="1" ref="C540" ca="1">INDIRECT("'"&amp;A540&amp;"'!F"&amp;B540+59)</f>
        <v>0</v>
      </c>
      <c r="D540" s="180">
        <f t="array" aca="1" ref="D540" ca="1">INDIRECT("'"&amp;$A540&amp;"'!O"&amp;$B540+59)</f>
        <v>0</v>
      </c>
      <c r="E540" s="180">
        <f t="array" aca="1" ref="E540" ca="1">INDIRECT("'"&amp;$A540&amp;"'!P"&amp;$B540+59)</f>
        <v>0</v>
      </c>
      <c r="F540" s="180">
        <f t="array" aca="1" ref="F540" ca="1">INDIRECT("'"&amp;$A540&amp;"'!Q"&amp;$B540+59)</f>
        <v>0</v>
      </c>
      <c r="G540" s="180">
        <f t="array" aca="1" ref="G540" ca="1">INDIRECT("'"&amp;$A540&amp;"'!R"&amp;$B540+59)</f>
        <v>0</v>
      </c>
      <c r="H540" s="180">
        <f t="array" aca="1" ref="H540" ca="1">INDIRECT("'"&amp;$A540&amp;"'!S"&amp;$B540+59)</f>
        <v>0</v>
      </c>
      <c r="I540" s="180">
        <f t="array" aca="1" ref="I540" ca="1">INDIRECT("'"&amp;$A540&amp;"'!t"&amp;$B540+59)</f>
        <v>0</v>
      </c>
    </row>
    <row r="541" spans="1:9" x14ac:dyDescent="0.3">
      <c r="A541" s="180">
        <f t="shared" si="9"/>
        <v>14</v>
      </c>
      <c r="B541" s="180">
        <f>COUNTIF(A$1:A541,A541)</f>
        <v>9</v>
      </c>
      <c r="C541" s="180">
        <f t="array" aca="1" ref="C541" ca="1">INDIRECT("'"&amp;A541&amp;"'!F"&amp;B541+59)</f>
        <v>0</v>
      </c>
      <c r="D541" s="180">
        <f t="array" aca="1" ref="D541" ca="1">INDIRECT("'"&amp;$A541&amp;"'!O"&amp;$B541+59)</f>
        <v>0</v>
      </c>
      <c r="E541" s="180">
        <f t="array" aca="1" ref="E541" ca="1">INDIRECT("'"&amp;$A541&amp;"'!P"&amp;$B541+59)</f>
        <v>0</v>
      </c>
      <c r="F541" s="180">
        <f t="array" aca="1" ref="F541" ca="1">INDIRECT("'"&amp;$A541&amp;"'!Q"&amp;$B541+59)</f>
        <v>0</v>
      </c>
      <c r="G541" s="180">
        <f t="array" aca="1" ref="G541" ca="1">INDIRECT("'"&amp;$A541&amp;"'!R"&amp;$B541+59)</f>
        <v>0</v>
      </c>
      <c r="H541" s="180">
        <f t="array" aca="1" ref="H541" ca="1">INDIRECT("'"&amp;$A541&amp;"'!S"&amp;$B541+59)</f>
        <v>0</v>
      </c>
      <c r="I541" s="180">
        <f t="array" aca="1" ref="I541" ca="1">INDIRECT("'"&amp;$A541&amp;"'!t"&amp;$B541+59)</f>
        <v>0</v>
      </c>
    </row>
    <row r="542" spans="1:9" x14ac:dyDescent="0.3">
      <c r="A542" s="180">
        <f t="shared" si="9"/>
        <v>14</v>
      </c>
      <c r="B542" s="180">
        <f>COUNTIF(A$1:A542,A542)</f>
        <v>10</v>
      </c>
      <c r="C542" s="180">
        <f t="array" aca="1" ref="C542" ca="1">INDIRECT("'"&amp;A542&amp;"'!F"&amp;B542+59)</f>
        <v>0</v>
      </c>
      <c r="D542" s="180">
        <f t="array" aca="1" ref="D542" ca="1">INDIRECT("'"&amp;$A542&amp;"'!O"&amp;$B542+59)</f>
        <v>0</v>
      </c>
      <c r="E542" s="180">
        <f t="array" aca="1" ref="E542" ca="1">INDIRECT("'"&amp;$A542&amp;"'!P"&amp;$B542+59)</f>
        <v>0</v>
      </c>
      <c r="F542" s="180">
        <f t="array" aca="1" ref="F542" ca="1">INDIRECT("'"&amp;$A542&amp;"'!Q"&amp;$B542+59)</f>
        <v>0</v>
      </c>
      <c r="G542" s="180">
        <f t="array" aca="1" ref="G542" ca="1">INDIRECT("'"&amp;$A542&amp;"'!R"&amp;$B542+59)</f>
        <v>0</v>
      </c>
      <c r="H542" s="180">
        <f t="array" aca="1" ref="H542" ca="1">INDIRECT("'"&amp;$A542&amp;"'!S"&amp;$B542+59)</f>
        <v>0</v>
      </c>
      <c r="I542" s="180">
        <f t="array" aca="1" ref="I542" ca="1">INDIRECT("'"&amp;$A542&amp;"'!t"&amp;$B542+59)</f>
        <v>0</v>
      </c>
    </row>
    <row r="543" spans="1:9" x14ac:dyDescent="0.3">
      <c r="A543" s="180">
        <f t="shared" si="9"/>
        <v>14</v>
      </c>
      <c r="B543" s="180">
        <f>COUNTIF(A$1:A543,A543)</f>
        <v>11</v>
      </c>
      <c r="C543" s="180">
        <f t="array" aca="1" ref="C543" ca="1">INDIRECT("'"&amp;A543&amp;"'!F"&amp;B543+59)</f>
        <v>0</v>
      </c>
      <c r="D543" s="180">
        <f t="array" aca="1" ref="D543" ca="1">INDIRECT("'"&amp;$A543&amp;"'!O"&amp;$B543+59)</f>
        <v>0</v>
      </c>
      <c r="E543" s="180">
        <f t="array" aca="1" ref="E543" ca="1">INDIRECT("'"&amp;$A543&amp;"'!P"&amp;$B543+59)</f>
        <v>0</v>
      </c>
      <c r="F543" s="180">
        <f t="array" aca="1" ref="F543" ca="1">INDIRECT("'"&amp;$A543&amp;"'!Q"&amp;$B543+59)</f>
        <v>0</v>
      </c>
      <c r="G543" s="180">
        <f t="array" aca="1" ref="G543" ca="1">INDIRECT("'"&amp;$A543&amp;"'!R"&amp;$B543+59)</f>
        <v>0</v>
      </c>
      <c r="H543" s="180">
        <f t="array" aca="1" ref="H543" ca="1">INDIRECT("'"&amp;$A543&amp;"'!S"&amp;$B543+59)</f>
        <v>0</v>
      </c>
      <c r="I543" s="180">
        <f t="array" aca="1" ref="I543" ca="1">INDIRECT("'"&amp;$A543&amp;"'!t"&amp;$B543+59)</f>
        <v>0</v>
      </c>
    </row>
    <row r="544" spans="1:9" x14ac:dyDescent="0.3">
      <c r="A544" s="180">
        <f t="shared" si="9"/>
        <v>14</v>
      </c>
      <c r="B544" s="180">
        <f>COUNTIF(A$1:A544,A544)</f>
        <v>12</v>
      </c>
      <c r="C544" s="180">
        <f t="array" aca="1" ref="C544" ca="1">INDIRECT("'"&amp;A544&amp;"'!F"&amp;B544+59)</f>
        <v>0</v>
      </c>
      <c r="D544" s="180">
        <f t="array" aca="1" ref="D544" ca="1">INDIRECT("'"&amp;$A544&amp;"'!O"&amp;$B544+59)</f>
        <v>0</v>
      </c>
      <c r="E544" s="180">
        <f t="array" aca="1" ref="E544" ca="1">INDIRECT("'"&amp;$A544&amp;"'!P"&amp;$B544+59)</f>
        <v>0</v>
      </c>
      <c r="F544" s="180">
        <f t="array" aca="1" ref="F544" ca="1">INDIRECT("'"&amp;$A544&amp;"'!Q"&amp;$B544+59)</f>
        <v>0</v>
      </c>
      <c r="G544" s="180">
        <f t="array" aca="1" ref="G544" ca="1">INDIRECT("'"&amp;$A544&amp;"'!R"&amp;$B544+59)</f>
        <v>0</v>
      </c>
      <c r="H544" s="180">
        <f t="array" aca="1" ref="H544" ca="1">INDIRECT("'"&amp;$A544&amp;"'!S"&amp;$B544+59)</f>
        <v>0</v>
      </c>
      <c r="I544" s="180">
        <f t="array" aca="1" ref="I544" ca="1">INDIRECT("'"&amp;$A544&amp;"'!t"&amp;$B544+59)</f>
        <v>0</v>
      </c>
    </row>
    <row r="545" spans="1:9" x14ac:dyDescent="0.3">
      <c r="A545" s="180">
        <f t="shared" si="9"/>
        <v>14</v>
      </c>
      <c r="B545" s="180">
        <f>COUNTIF(A$1:A545,A545)</f>
        <v>13</v>
      </c>
      <c r="C545" s="180">
        <f t="array" aca="1" ref="C545" ca="1">INDIRECT("'"&amp;A545&amp;"'!F"&amp;B545+59)</f>
        <v>0</v>
      </c>
      <c r="D545" s="180">
        <f t="array" aca="1" ref="D545" ca="1">INDIRECT("'"&amp;$A545&amp;"'!O"&amp;$B545+59)</f>
        <v>0</v>
      </c>
      <c r="E545" s="180">
        <f t="array" aca="1" ref="E545" ca="1">INDIRECT("'"&amp;$A545&amp;"'!P"&amp;$B545+59)</f>
        <v>0</v>
      </c>
      <c r="F545" s="180">
        <f t="array" aca="1" ref="F545" ca="1">INDIRECT("'"&amp;$A545&amp;"'!Q"&amp;$B545+59)</f>
        <v>0</v>
      </c>
      <c r="G545" s="180">
        <f t="array" aca="1" ref="G545" ca="1">INDIRECT("'"&amp;$A545&amp;"'!R"&amp;$B545+59)</f>
        <v>0</v>
      </c>
      <c r="H545" s="180">
        <f t="array" aca="1" ref="H545" ca="1">INDIRECT("'"&amp;$A545&amp;"'!S"&amp;$B545+59)</f>
        <v>0</v>
      </c>
      <c r="I545" s="180">
        <f t="array" aca="1" ref="I545" ca="1">INDIRECT("'"&amp;$A545&amp;"'!t"&amp;$B545+59)</f>
        <v>0</v>
      </c>
    </row>
    <row r="546" spans="1:9" x14ac:dyDescent="0.3">
      <c r="A546" s="180">
        <f t="shared" si="9"/>
        <v>14</v>
      </c>
      <c r="B546" s="180">
        <f>COUNTIF(A$1:A546,A546)</f>
        <v>14</v>
      </c>
      <c r="C546" s="180">
        <f t="array" aca="1" ref="C546" ca="1">INDIRECT("'"&amp;A546&amp;"'!F"&amp;B546+59)</f>
        <v>0</v>
      </c>
      <c r="D546" s="180">
        <f t="array" aca="1" ref="D546" ca="1">INDIRECT("'"&amp;$A546&amp;"'!O"&amp;$B546+59)</f>
        <v>0</v>
      </c>
      <c r="E546" s="180">
        <f t="array" aca="1" ref="E546" ca="1">INDIRECT("'"&amp;$A546&amp;"'!P"&amp;$B546+59)</f>
        <v>0</v>
      </c>
      <c r="F546" s="180">
        <f t="array" aca="1" ref="F546" ca="1">INDIRECT("'"&amp;$A546&amp;"'!Q"&amp;$B546+59)</f>
        <v>0</v>
      </c>
      <c r="G546" s="180">
        <f t="array" aca="1" ref="G546" ca="1">INDIRECT("'"&amp;$A546&amp;"'!R"&amp;$B546+59)</f>
        <v>0</v>
      </c>
      <c r="H546" s="180">
        <f t="array" aca="1" ref="H546" ca="1">INDIRECT("'"&amp;$A546&amp;"'!S"&amp;$B546+59)</f>
        <v>0</v>
      </c>
      <c r="I546" s="180">
        <f t="array" aca="1" ref="I546" ca="1">INDIRECT("'"&amp;$A546&amp;"'!t"&amp;$B546+59)</f>
        <v>0</v>
      </c>
    </row>
    <row r="547" spans="1:9" x14ac:dyDescent="0.3">
      <c r="A547" s="180">
        <f t="shared" si="9"/>
        <v>14</v>
      </c>
      <c r="B547" s="180">
        <f>COUNTIF(A$1:A547,A547)</f>
        <v>15</v>
      </c>
      <c r="C547" s="180">
        <f t="array" aca="1" ref="C547" ca="1">INDIRECT("'"&amp;A547&amp;"'!F"&amp;B547+59)</f>
        <v>0</v>
      </c>
      <c r="D547" s="180">
        <f t="array" aca="1" ref="D547" ca="1">INDIRECT("'"&amp;$A547&amp;"'!O"&amp;$B547+59)</f>
        <v>0</v>
      </c>
      <c r="E547" s="180">
        <f t="array" aca="1" ref="E547" ca="1">INDIRECT("'"&amp;$A547&amp;"'!P"&amp;$B547+59)</f>
        <v>0</v>
      </c>
      <c r="F547" s="180">
        <f t="array" aca="1" ref="F547" ca="1">INDIRECT("'"&amp;$A547&amp;"'!Q"&amp;$B547+59)</f>
        <v>0</v>
      </c>
      <c r="G547" s="180">
        <f t="array" aca="1" ref="G547" ca="1">INDIRECT("'"&amp;$A547&amp;"'!R"&amp;$B547+59)</f>
        <v>0</v>
      </c>
      <c r="H547" s="180">
        <f t="array" aca="1" ref="H547" ca="1">INDIRECT("'"&amp;$A547&amp;"'!S"&amp;$B547+59)</f>
        <v>0</v>
      </c>
      <c r="I547" s="180">
        <f t="array" aca="1" ref="I547" ca="1">INDIRECT("'"&amp;$A547&amp;"'!t"&amp;$B547+59)</f>
        <v>0</v>
      </c>
    </row>
    <row r="548" spans="1:9" x14ac:dyDescent="0.3">
      <c r="A548" s="180">
        <f t="shared" si="9"/>
        <v>14</v>
      </c>
      <c r="B548" s="180">
        <f>COUNTIF(A$1:A548,A548)</f>
        <v>16</v>
      </c>
      <c r="C548" s="180">
        <f t="array" aca="1" ref="C548" ca="1">INDIRECT("'"&amp;A548&amp;"'!F"&amp;B548+59)</f>
        <v>0</v>
      </c>
      <c r="D548" s="180">
        <f t="array" aca="1" ref="D548" ca="1">INDIRECT("'"&amp;$A548&amp;"'!O"&amp;$B548+59)</f>
        <v>0</v>
      </c>
      <c r="E548" s="180">
        <f t="array" aca="1" ref="E548" ca="1">INDIRECT("'"&amp;$A548&amp;"'!P"&amp;$B548+59)</f>
        <v>0</v>
      </c>
      <c r="F548" s="180">
        <f t="array" aca="1" ref="F548" ca="1">INDIRECT("'"&amp;$A548&amp;"'!Q"&amp;$B548+59)</f>
        <v>0</v>
      </c>
      <c r="G548" s="180">
        <f t="array" aca="1" ref="G548" ca="1">INDIRECT("'"&amp;$A548&amp;"'!R"&amp;$B548+59)</f>
        <v>0</v>
      </c>
      <c r="H548" s="180">
        <f t="array" aca="1" ref="H548" ca="1">INDIRECT("'"&amp;$A548&amp;"'!S"&amp;$B548+59)</f>
        <v>0</v>
      </c>
      <c r="I548" s="180">
        <f t="array" aca="1" ref="I548" ca="1">INDIRECT("'"&amp;$A548&amp;"'!t"&amp;$B548+59)</f>
        <v>0</v>
      </c>
    </row>
    <row r="549" spans="1:9" x14ac:dyDescent="0.3">
      <c r="A549" s="180">
        <f t="shared" si="9"/>
        <v>14</v>
      </c>
      <c r="B549" s="180">
        <f>COUNTIF(A$1:A549,A549)</f>
        <v>17</v>
      </c>
      <c r="C549" s="180">
        <f t="array" aca="1" ref="C549" ca="1">INDIRECT("'"&amp;A549&amp;"'!F"&amp;B549+59)</f>
        <v>0</v>
      </c>
      <c r="D549" s="180">
        <f t="array" aca="1" ref="D549" ca="1">INDIRECT("'"&amp;$A549&amp;"'!O"&amp;$B549+59)</f>
        <v>0</v>
      </c>
      <c r="E549" s="180">
        <f t="array" aca="1" ref="E549" ca="1">INDIRECT("'"&amp;$A549&amp;"'!P"&amp;$B549+59)</f>
        <v>0</v>
      </c>
      <c r="F549" s="180">
        <f t="array" aca="1" ref="F549" ca="1">INDIRECT("'"&amp;$A549&amp;"'!Q"&amp;$B549+59)</f>
        <v>0</v>
      </c>
      <c r="G549" s="180">
        <f t="array" aca="1" ref="G549" ca="1">INDIRECT("'"&amp;$A549&amp;"'!R"&amp;$B549+59)</f>
        <v>0</v>
      </c>
      <c r="H549" s="180">
        <f t="array" aca="1" ref="H549" ca="1">INDIRECT("'"&amp;$A549&amp;"'!S"&amp;$B549+59)</f>
        <v>0</v>
      </c>
      <c r="I549" s="180">
        <f t="array" aca="1" ref="I549" ca="1">INDIRECT("'"&amp;$A549&amp;"'!t"&amp;$B549+59)</f>
        <v>0</v>
      </c>
    </row>
    <row r="550" spans="1:9" x14ac:dyDescent="0.3">
      <c r="A550" s="180">
        <f t="shared" si="9"/>
        <v>14</v>
      </c>
      <c r="B550" s="180">
        <f>COUNTIF(A$1:A550,A550)</f>
        <v>18</v>
      </c>
      <c r="C550" s="180">
        <f t="array" aca="1" ref="C550" ca="1">INDIRECT("'"&amp;A550&amp;"'!F"&amp;B550+59)</f>
        <v>0</v>
      </c>
      <c r="D550" s="180">
        <f t="array" aca="1" ref="D550" ca="1">INDIRECT("'"&amp;$A550&amp;"'!O"&amp;$B550+59)</f>
        <v>0</v>
      </c>
      <c r="E550" s="180">
        <f t="array" aca="1" ref="E550" ca="1">INDIRECT("'"&amp;$A550&amp;"'!P"&amp;$B550+59)</f>
        <v>0</v>
      </c>
      <c r="F550" s="180">
        <f t="array" aca="1" ref="F550" ca="1">INDIRECT("'"&amp;$A550&amp;"'!Q"&amp;$B550+59)</f>
        <v>0</v>
      </c>
      <c r="G550" s="180">
        <f t="array" aca="1" ref="G550" ca="1">INDIRECT("'"&amp;$A550&amp;"'!R"&amp;$B550+59)</f>
        <v>0</v>
      </c>
      <c r="H550" s="180">
        <f t="array" aca="1" ref="H550" ca="1">INDIRECT("'"&amp;$A550&amp;"'!S"&amp;$B550+59)</f>
        <v>0</v>
      </c>
      <c r="I550" s="180">
        <f t="array" aca="1" ref="I550" ca="1">INDIRECT("'"&amp;$A550&amp;"'!t"&amp;$B550+59)</f>
        <v>0</v>
      </c>
    </row>
    <row r="551" spans="1:9" x14ac:dyDescent="0.3">
      <c r="A551" s="180">
        <f t="shared" si="9"/>
        <v>14</v>
      </c>
      <c r="B551" s="180">
        <f>COUNTIF(A$1:A551,A551)</f>
        <v>19</v>
      </c>
      <c r="C551" s="180">
        <f t="array" aca="1" ref="C551" ca="1">INDIRECT("'"&amp;A551&amp;"'!F"&amp;B551+59)</f>
        <v>0</v>
      </c>
      <c r="D551" s="180">
        <f t="array" aca="1" ref="D551" ca="1">INDIRECT("'"&amp;$A551&amp;"'!O"&amp;$B551+59)</f>
        <v>0</v>
      </c>
      <c r="E551" s="180">
        <f t="array" aca="1" ref="E551" ca="1">INDIRECT("'"&amp;$A551&amp;"'!P"&amp;$B551+59)</f>
        <v>0</v>
      </c>
      <c r="F551" s="180">
        <f t="array" aca="1" ref="F551" ca="1">INDIRECT("'"&amp;$A551&amp;"'!Q"&amp;$B551+59)</f>
        <v>0</v>
      </c>
      <c r="G551" s="180">
        <f t="array" aca="1" ref="G551" ca="1">INDIRECT("'"&amp;$A551&amp;"'!R"&amp;$B551+59)</f>
        <v>0</v>
      </c>
      <c r="H551" s="180">
        <f t="array" aca="1" ref="H551" ca="1">INDIRECT("'"&amp;$A551&amp;"'!S"&amp;$B551+59)</f>
        <v>0</v>
      </c>
      <c r="I551" s="180">
        <f t="array" aca="1" ref="I551" ca="1">INDIRECT("'"&amp;$A551&amp;"'!t"&amp;$B551+59)</f>
        <v>0</v>
      </c>
    </row>
    <row r="552" spans="1:9" x14ac:dyDescent="0.3">
      <c r="A552" s="180">
        <f t="shared" si="9"/>
        <v>14</v>
      </c>
      <c r="B552" s="180">
        <f>COUNTIF(A$1:A552,A552)</f>
        <v>20</v>
      </c>
      <c r="C552" s="180">
        <f t="array" aca="1" ref="C552" ca="1">INDIRECT("'"&amp;A552&amp;"'!F"&amp;B552+59)</f>
        <v>0</v>
      </c>
      <c r="D552" s="180">
        <f t="array" aca="1" ref="D552" ca="1">INDIRECT("'"&amp;$A552&amp;"'!O"&amp;$B552+59)</f>
        <v>0</v>
      </c>
      <c r="E552" s="180">
        <f t="array" aca="1" ref="E552" ca="1">INDIRECT("'"&amp;$A552&amp;"'!P"&amp;$B552+59)</f>
        <v>0</v>
      </c>
      <c r="F552" s="180">
        <f t="array" aca="1" ref="F552" ca="1">INDIRECT("'"&amp;$A552&amp;"'!Q"&amp;$B552+59)</f>
        <v>0</v>
      </c>
      <c r="G552" s="180">
        <f t="array" aca="1" ref="G552" ca="1">INDIRECT("'"&amp;$A552&amp;"'!R"&amp;$B552+59)</f>
        <v>0</v>
      </c>
      <c r="H552" s="180">
        <f t="array" aca="1" ref="H552" ca="1">INDIRECT("'"&amp;$A552&amp;"'!S"&amp;$B552+59)</f>
        <v>0</v>
      </c>
      <c r="I552" s="180">
        <f t="array" aca="1" ref="I552" ca="1">INDIRECT("'"&amp;$A552&amp;"'!t"&amp;$B552+59)</f>
        <v>0</v>
      </c>
    </row>
    <row r="553" spans="1:9" x14ac:dyDescent="0.3">
      <c r="A553" s="180">
        <f t="shared" si="9"/>
        <v>14</v>
      </c>
      <c r="B553" s="180">
        <f>COUNTIF(A$1:A553,A553)</f>
        <v>21</v>
      </c>
      <c r="C553" s="180">
        <f t="array" aca="1" ref="C553" ca="1">INDIRECT("'"&amp;A553&amp;"'!F"&amp;B553+59)</f>
        <v>0</v>
      </c>
      <c r="D553" s="180">
        <f t="array" aca="1" ref="D553" ca="1">INDIRECT("'"&amp;$A553&amp;"'!O"&amp;$B553+59)</f>
        <v>0</v>
      </c>
      <c r="E553" s="180">
        <f t="array" aca="1" ref="E553" ca="1">INDIRECT("'"&amp;$A553&amp;"'!P"&amp;$B553+59)</f>
        <v>0</v>
      </c>
      <c r="F553" s="180">
        <f t="array" aca="1" ref="F553" ca="1">INDIRECT("'"&amp;$A553&amp;"'!Q"&amp;$B553+59)</f>
        <v>0</v>
      </c>
      <c r="G553" s="180">
        <f t="array" aca="1" ref="G553" ca="1">INDIRECT("'"&amp;$A553&amp;"'!R"&amp;$B553+59)</f>
        <v>0</v>
      </c>
      <c r="H553" s="180">
        <f t="array" aca="1" ref="H553" ca="1">INDIRECT("'"&amp;$A553&amp;"'!S"&amp;$B553+59)</f>
        <v>0</v>
      </c>
      <c r="I553" s="180">
        <f t="array" aca="1" ref="I553" ca="1">INDIRECT("'"&amp;$A553&amp;"'!t"&amp;$B553+59)</f>
        <v>0</v>
      </c>
    </row>
    <row r="554" spans="1:9" x14ac:dyDescent="0.3">
      <c r="A554" s="180">
        <f t="shared" si="9"/>
        <v>14</v>
      </c>
      <c r="B554" s="180">
        <f>COUNTIF(A$1:A554,A554)</f>
        <v>22</v>
      </c>
      <c r="C554" s="180">
        <f t="array" aca="1" ref="C554" ca="1">INDIRECT("'"&amp;A554&amp;"'!F"&amp;B554+59)</f>
        <v>0</v>
      </c>
      <c r="D554" s="180">
        <f t="array" aca="1" ref="D554" ca="1">INDIRECT("'"&amp;$A554&amp;"'!O"&amp;$B554+59)</f>
        <v>0</v>
      </c>
      <c r="E554" s="180">
        <f t="array" aca="1" ref="E554" ca="1">INDIRECT("'"&amp;$A554&amp;"'!P"&amp;$B554+59)</f>
        <v>0</v>
      </c>
      <c r="F554" s="180">
        <f t="array" aca="1" ref="F554" ca="1">INDIRECT("'"&amp;$A554&amp;"'!Q"&amp;$B554+59)</f>
        <v>0</v>
      </c>
      <c r="G554" s="180">
        <f t="array" aca="1" ref="G554" ca="1">INDIRECT("'"&amp;$A554&amp;"'!R"&amp;$B554+59)</f>
        <v>0</v>
      </c>
      <c r="H554" s="180">
        <f t="array" aca="1" ref="H554" ca="1">INDIRECT("'"&amp;$A554&amp;"'!S"&amp;$B554+59)</f>
        <v>0</v>
      </c>
      <c r="I554" s="180">
        <f t="array" aca="1" ref="I554" ca="1">INDIRECT("'"&amp;$A554&amp;"'!t"&amp;$B554+59)</f>
        <v>0</v>
      </c>
    </row>
    <row r="555" spans="1:9" x14ac:dyDescent="0.3">
      <c r="A555" s="180">
        <f t="shared" si="9"/>
        <v>14</v>
      </c>
      <c r="B555" s="180">
        <f>COUNTIF(A$1:A555,A555)</f>
        <v>23</v>
      </c>
      <c r="C555" s="180">
        <f t="array" aca="1" ref="C555" ca="1">INDIRECT("'"&amp;A555&amp;"'!F"&amp;B555+59)</f>
        <v>0</v>
      </c>
      <c r="D555" s="180">
        <f t="array" aca="1" ref="D555" ca="1">INDIRECT("'"&amp;$A555&amp;"'!O"&amp;$B555+59)</f>
        <v>0</v>
      </c>
      <c r="E555" s="180">
        <f t="array" aca="1" ref="E555" ca="1">INDIRECT("'"&amp;$A555&amp;"'!P"&amp;$B555+59)</f>
        <v>0</v>
      </c>
      <c r="F555" s="180">
        <f t="array" aca="1" ref="F555" ca="1">INDIRECT("'"&amp;$A555&amp;"'!Q"&amp;$B555+59)</f>
        <v>0</v>
      </c>
      <c r="G555" s="180">
        <f t="array" aca="1" ref="G555" ca="1">INDIRECT("'"&amp;$A555&amp;"'!R"&amp;$B555+59)</f>
        <v>0</v>
      </c>
      <c r="H555" s="180">
        <f t="array" aca="1" ref="H555" ca="1">INDIRECT("'"&amp;$A555&amp;"'!S"&amp;$B555+59)</f>
        <v>0</v>
      </c>
      <c r="I555" s="180">
        <f t="array" aca="1" ref="I555" ca="1">INDIRECT("'"&amp;$A555&amp;"'!t"&amp;$B555+59)</f>
        <v>0</v>
      </c>
    </row>
    <row r="556" spans="1:9" x14ac:dyDescent="0.3">
      <c r="A556" s="180">
        <f t="shared" si="9"/>
        <v>14</v>
      </c>
      <c r="B556" s="180">
        <f>COUNTIF(A$1:A556,A556)</f>
        <v>24</v>
      </c>
      <c r="C556" s="180">
        <f t="array" aca="1" ref="C556" ca="1">INDIRECT("'"&amp;A556&amp;"'!F"&amp;B556+59)</f>
        <v>0</v>
      </c>
      <c r="D556" s="180">
        <f t="array" aca="1" ref="D556" ca="1">INDIRECT("'"&amp;$A556&amp;"'!O"&amp;$B556+59)</f>
        <v>0</v>
      </c>
      <c r="E556" s="180">
        <f t="array" aca="1" ref="E556" ca="1">INDIRECT("'"&amp;$A556&amp;"'!P"&amp;$B556+59)</f>
        <v>0</v>
      </c>
      <c r="F556" s="180">
        <f t="array" aca="1" ref="F556" ca="1">INDIRECT("'"&amp;$A556&amp;"'!Q"&amp;$B556+59)</f>
        <v>0</v>
      </c>
      <c r="G556" s="180">
        <f t="array" aca="1" ref="G556" ca="1">INDIRECT("'"&amp;$A556&amp;"'!R"&amp;$B556+59)</f>
        <v>0</v>
      </c>
      <c r="H556" s="180">
        <f t="array" aca="1" ref="H556" ca="1">INDIRECT("'"&amp;$A556&amp;"'!S"&amp;$B556+59)</f>
        <v>0</v>
      </c>
      <c r="I556" s="180">
        <f t="array" aca="1" ref="I556" ca="1">INDIRECT("'"&amp;$A556&amp;"'!t"&amp;$B556+59)</f>
        <v>0</v>
      </c>
    </row>
    <row r="557" spans="1:9" x14ac:dyDescent="0.3">
      <c r="A557" s="180">
        <f t="shared" si="9"/>
        <v>14</v>
      </c>
      <c r="B557" s="180">
        <f>COUNTIF(A$1:A557,A557)</f>
        <v>25</v>
      </c>
      <c r="C557" s="180">
        <f t="array" aca="1" ref="C557" ca="1">INDIRECT("'"&amp;A557&amp;"'!F"&amp;B557+59)</f>
        <v>0</v>
      </c>
      <c r="D557" s="180">
        <f t="array" aca="1" ref="D557" ca="1">INDIRECT("'"&amp;$A557&amp;"'!O"&amp;$B557+59)</f>
        <v>0</v>
      </c>
      <c r="E557" s="180">
        <f t="array" aca="1" ref="E557" ca="1">INDIRECT("'"&amp;$A557&amp;"'!P"&amp;$B557+59)</f>
        <v>0</v>
      </c>
      <c r="F557" s="180">
        <f t="array" aca="1" ref="F557" ca="1">INDIRECT("'"&amp;$A557&amp;"'!Q"&amp;$B557+59)</f>
        <v>0</v>
      </c>
      <c r="G557" s="180">
        <f t="array" aca="1" ref="G557" ca="1">INDIRECT("'"&amp;$A557&amp;"'!R"&amp;$B557+59)</f>
        <v>0</v>
      </c>
      <c r="H557" s="180">
        <f t="array" aca="1" ref="H557" ca="1">INDIRECT("'"&amp;$A557&amp;"'!S"&amp;$B557+59)</f>
        <v>0</v>
      </c>
      <c r="I557" s="180">
        <f t="array" aca="1" ref="I557" ca="1">INDIRECT("'"&amp;$A557&amp;"'!t"&amp;$B557+59)</f>
        <v>0</v>
      </c>
    </row>
    <row r="558" spans="1:9" x14ac:dyDescent="0.3">
      <c r="A558" s="180">
        <f t="shared" si="9"/>
        <v>14</v>
      </c>
      <c r="B558" s="180">
        <f>COUNTIF(A$1:A558,A558)</f>
        <v>26</v>
      </c>
      <c r="C558" s="180">
        <f t="array" aca="1" ref="C558" ca="1">INDIRECT("'"&amp;A558&amp;"'!F"&amp;B558+59)</f>
        <v>0</v>
      </c>
      <c r="D558" s="180">
        <f t="array" aca="1" ref="D558" ca="1">INDIRECT("'"&amp;$A558&amp;"'!O"&amp;$B558+59)</f>
        <v>0</v>
      </c>
      <c r="E558" s="180">
        <f t="array" aca="1" ref="E558" ca="1">INDIRECT("'"&amp;$A558&amp;"'!P"&amp;$B558+59)</f>
        <v>0</v>
      </c>
      <c r="F558" s="180">
        <f t="array" aca="1" ref="F558" ca="1">INDIRECT("'"&amp;$A558&amp;"'!Q"&amp;$B558+59)</f>
        <v>0</v>
      </c>
      <c r="G558" s="180">
        <f t="array" aca="1" ref="G558" ca="1">INDIRECT("'"&amp;$A558&amp;"'!R"&amp;$B558+59)</f>
        <v>0</v>
      </c>
      <c r="H558" s="180">
        <f t="array" aca="1" ref="H558" ca="1">INDIRECT("'"&amp;$A558&amp;"'!S"&amp;$B558+59)</f>
        <v>0</v>
      </c>
      <c r="I558" s="180">
        <f t="array" aca="1" ref="I558" ca="1">INDIRECT("'"&amp;$A558&amp;"'!t"&amp;$B558+59)</f>
        <v>0</v>
      </c>
    </row>
    <row r="559" spans="1:9" x14ac:dyDescent="0.3">
      <c r="A559" s="180">
        <f t="shared" si="9"/>
        <v>14</v>
      </c>
      <c r="B559" s="180">
        <f>COUNTIF(A$1:A559,A559)</f>
        <v>27</v>
      </c>
      <c r="C559" s="180">
        <f t="array" aca="1" ref="C559" ca="1">INDIRECT("'"&amp;A559&amp;"'!F"&amp;B559+59)</f>
        <v>0</v>
      </c>
      <c r="D559" s="180">
        <f t="array" aca="1" ref="D559" ca="1">INDIRECT("'"&amp;$A559&amp;"'!O"&amp;$B559+59)</f>
        <v>0</v>
      </c>
      <c r="E559" s="180">
        <f t="array" aca="1" ref="E559" ca="1">INDIRECT("'"&amp;$A559&amp;"'!P"&amp;$B559+59)</f>
        <v>0</v>
      </c>
      <c r="F559" s="180">
        <f t="array" aca="1" ref="F559" ca="1">INDIRECT("'"&amp;$A559&amp;"'!Q"&amp;$B559+59)</f>
        <v>0</v>
      </c>
      <c r="G559" s="180">
        <f t="array" aca="1" ref="G559" ca="1">INDIRECT("'"&amp;$A559&amp;"'!R"&amp;$B559+59)</f>
        <v>0</v>
      </c>
      <c r="H559" s="180">
        <f t="array" aca="1" ref="H559" ca="1">INDIRECT("'"&amp;$A559&amp;"'!S"&amp;$B559+59)</f>
        <v>0</v>
      </c>
      <c r="I559" s="180">
        <f t="array" aca="1" ref="I559" ca="1">INDIRECT("'"&amp;$A559&amp;"'!t"&amp;$B559+59)</f>
        <v>0</v>
      </c>
    </row>
    <row r="560" spans="1:9" x14ac:dyDescent="0.3">
      <c r="A560" s="180">
        <f t="shared" si="9"/>
        <v>14</v>
      </c>
      <c r="B560" s="180">
        <f>COUNTIF(A$1:A560,A560)</f>
        <v>28</v>
      </c>
      <c r="C560" s="180">
        <f t="array" aca="1" ref="C560" ca="1">INDIRECT("'"&amp;A560&amp;"'!F"&amp;B560+59)</f>
        <v>0</v>
      </c>
      <c r="D560" s="180">
        <f t="array" aca="1" ref="D560" ca="1">INDIRECT("'"&amp;$A560&amp;"'!O"&amp;$B560+59)</f>
        <v>0</v>
      </c>
      <c r="E560" s="180">
        <f t="array" aca="1" ref="E560" ca="1">INDIRECT("'"&amp;$A560&amp;"'!P"&amp;$B560+59)</f>
        <v>0</v>
      </c>
      <c r="F560" s="180">
        <f t="array" aca="1" ref="F560" ca="1">INDIRECT("'"&amp;$A560&amp;"'!Q"&amp;$B560+59)</f>
        <v>0</v>
      </c>
      <c r="G560" s="180">
        <f t="array" aca="1" ref="G560" ca="1">INDIRECT("'"&amp;$A560&amp;"'!R"&amp;$B560+59)</f>
        <v>0</v>
      </c>
      <c r="H560" s="180">
        <f t="array" aca="1" ref="H560" ca="1">INDIRECT("'"&amp;$A560&amp;"'!S"&amp;$B560+59)</f>
        <v>0</v>
      </c>
      <c r="I560" s="180">
        <f t="array" aca="1" ref="I560" ca="1">INDIRECT("'"&amp;$A560&amp;"'!t"&amp;$B560+59)</f>
        <v>0</v>
      </c>
    </row>
    <row r="561" spans="1:9" x14ac:dyDescent="0.3">
      <c r="A561" s="180">
        <f t="shared" si="9"/>
        <v>14</v>
      </c>
      <c r="B561" s="180">
        <f>COUNTIF(A$1:A561,A561)</f>
        <v>29</v>
      </c>
      <c r="C561" s="180">
        <f t="array" aca="1" ref="C561" ca="1">INDIRECT("'"&amp;A561&amp;"'!F"&amp;B561+59)</f>
        <v>0</v>
      </c>
      <c r="D561" s="180">
        <f t="array" aca="1" ref="D561" ca="1">INDIRECT("'"&amp;$A561&amp;"'!O"&amp;$B561+59)</f>
        <v>0</v>
      </c>
      <c r="E561" s="180">
        <f t="array" aca="1" ref="E561" ca="1">INDIRECT("'"&amp;$A561&amp;"'!P"&amp;$B561+59)</f>
        <v>0</v>
      </c>
      <c r="F561" s="180">
        <f t="array" aca="1" ref="F561" ca="1">INDIRECT("'"&amp;$A561&amp;"'!Q"&amp;$B561+59)</f>
        <v>0</v>
      </c>
      <c r="G561" s="180">
        <f t="array" aca="1" ref="G561" ca="1">INDIRECT("'"&amp;$A561&amp;"'!R"&amp;$B561+59)</f>
        <v>0</v>
      </c>
      <c r="H561" s="180">
        <f t="array" aca="1" ref="H561" ca="1">INDIRECT("'"&amp;$A561&amp;"'!S"&amp;$B561+59)</f>
        <v>0</v>
      </c>
      <c r="I561" s="180">
        <f t="array" aca="1" ref="I561" ca="1">INDIRECT("'"&amp;$A561&amp;"'!t"&amp;$B561+59)</f>
        <v>0</v>
      </c>
    </row>
    <row r="562" spans="1:9" x14ac:dyDescent="0.3">
      <c r="A562" s="180">
        <f t="shared" si="9"/>
        <v>14</v>
      </c>
      <c r="B562" s="180">
        <f>COUNTIF(A$1:A562,A562)</f>
        <v>30</v>
      </c>
      <c r="C562" s="180">
        <f t="array" aca="1" ref="C562" ca="1">INDIRECT("'"&amp;A562&amp;"'!F"&amp;B562+59)</f>
        <v>0</v>
      </c>
      <c r="D562" s="180">
        <f t="array" aca="1" ref="D562" ca="1">INDIRECT("'"&amp;$A562&amp;"'!O"&amp;$B562+59)</f>
        <v>0</v>
      </c>
      <c r="E562" s="180">
        <f t="array" aca="1" ref="E562" ca="1">INDIRECT("'"&amp;$A562&amp;"'!P"&amp;$B562+59)</f>
        <v>0</v>
      </c>
      <c r="F562" s="180">
        <f t="array" aca="1" ref="F562" ca="1">INDIRECT("'"&amp;$A562&amp;"'!Q"&amp;$B562+59)</f>
        <v>0</v>
      </c>
      <c r="G562" s="180">
        <f t="array" aca="1" ref="G562" ca="1">INDIRECT("'"&amp;$A562&amp;"'!R"&amp;$B562+59)</f>
        <v>0</v>
      </c>
      <c r="H562" s="180">
        <f t="array" aca="1" ref="H562" ca="1">INDIRECT("'"&amp;$A562&amp;"'!S"&amp;$B562+59)</f>
        <v>0</v>
      </c>
      <c r="I562" s="180">
        <f t="array" aca="1" ref="I562" ca="1">INDIRECT("'"&amp;$A562&amp;"'!t"&amp;$B562+59)</f>
        <v>0</v>
      </c>
    </row>
    <row r="563" spans="1:9" x14ac:dyDescent="0.3">
      <c r="A563" s="180">
        <f t="shared" si="9"/>
        <v>14</v>
      </c>
      <c r="B563" s="180">
        <f>COUNTIF(A$1:A563,A563)</f>
        <v>31</v>
      </c>
      <c r="C563" s="180">
        <f t="array" aca="1" ref="C563" ca="1">INDIRECT("'"&amp;A563&amp;"'!F"&amp;B563+59)</f>
        <v>0</v>
      </c>
      <c r="D563" s="180">
        <f t="array" aca="1" ref="D563" ca="1">INDIRECT("'"&amp;$A563&amp;"'!O"&amp;$B563+59)</f>
        <v>0</v>
      </c>
      <c r="E563" s="180">
        <f t="array" aca="1" ref="E563" ca="1">INDIRECT("'"&amp;$A563&amp;"'!P"&amp;$B563+59)</f>
        <v>0</v>
      </c>
      <c r="F563" s="180">
        <f t="array" aca="1" ref="F563" ca="1">INDIRECT("'"&amp;$A563&amp;"'!Q"&amp;$B563+59)</f>
        <v>0</v>
      </c>
      <c r="G563" s="180">
        <f t="array" aca="1" ref="G563" ca="1">INDIRECT("'"&amp;$A563&amp;"'!R"&amp;$B563+59)</f>
        <v>0</v>
      </c>
      <c r="H563" s="180">
        <f t="array" aca="1" ref="H563" ca="1">INDIRECT("'"&amp;$A563&amp;"'!S"&amp;$B563+59)</f>
        <v>0</v>
      </c>
      <c r="I563" s="180">
        <f t="array" aca="1" ref="I563" ca="1">INDIRECT("'"&amp;$A563&amp;"'!t"&amp;$B563+59)</f>
        <v>0</v>
      </c>
    </row>
    <row r="564" spans="1:9" x14ac:dyDescent="0.3">
      <c r="A564" s="180">
        <f t="shared" si="9"/>
        <v>14</v>
      </c>
      <c r="B564" s="180">
        <f>COUNTIF(A$1:A564,A564)</f>
        <v>32</v>
      </c>
      <c r="C564" s="180">
        <f t="array" aca="1" ref="C564" ca="1">INDIRECT("'"&amp;A564&amp;"'!F"&amp;B564+59)</f>
        <v>0</v>
      </c>
      <c r="D564" s="180">
        <f t="array" aca="1" ref="D564" ca="1">INDIRECT("'"&amp;$A564&amp;"'!O"&amp;$B564+59)</f>
        <v>0</v>
      </c>
      <c r="E564" s="180">
        <f t="array" aca="1" ref="E564" ca="1">INDIRECT("'"&amp;$A564&amp;"'!P"&amp;$B564+59)</f>
        <v>0</v>
      </c>
      <c r="F564" s="180">
        <f t="array" aca="1" ref="F564" ca="1">INDIRECT("'"&amp;$A564&amp;"'!Q"&amp;$B564+59)</f>
        <v>0</v>
      </c>
      <c r="G564" s="180">
        <f t="array" aca="1" ref="G564" ca="1">INDIRECT("'"&amp;$A564&amp;"'!R"&amp;$B564+59)</f>
        <v>0</v>
      </c>
      <c r="H564" s="180">
        <f t="array" aca="1" ref="H564" ca="1">INDIRECT("'"&amp;$A564&amp;"'!S"&amp;$B564+59)</f>
        <v>0</v>
      </c>
      <c r="I564" s="180">
        <f t="array" aca="1" ref="I564" ca="1">INDIRECT("'"&amp;$A564&amp;"'!t"&amp;$B564+59)</f>
        <v>0</v>
      </c>
    </row>
    <row r="565" spans="1:9" x14ac:dyDescent="0.3">
      <c r="A565" s="180">
        <f t="shared" si="9"/>
        <v>14</v>
      </c>
      <c r="B565" s="180">
        <f>COUNTIF(A$1:A565,A565)</f>
        <v>33</v>
      </c>
      <c r="C565" s="180">
        <f t="array" aca="1" ref="C565" ca="1">INDIRECT("'"&amp;A565&amp;"'!F"&amp;B565+59)</f>
        <v>0</v>
      </c>
      <c r="D565" s="180">
        <f t="array" aca="1" ref="D565" ca="1">INDIRECT("'"&amp;$A565&amp;"'!O"&amp;$B565+59)</f>
        <v>0</v>
      </c>
      <c r="E565" s="180">
        <f t="array" aca="1" ref="E565" ca="1">INDIRECT("'"&amp;$A565&amp;"'!P"&amp;$B565+59)</f>
        <v>0</v>
      </c>
      <c r="F565" s="180">
        <f t="array" aca="1" ref="F565" ca="1">INDIRECT("'"&amp;$A565&amp;"'!Q"&amp;$B565+59)</f>
        <v>0</v>
      </c>
      <c r="G565" s="180">
        <f t="array" aca="1" ref="G565" ca="1">INDIRECT("'"&amp;$A565&amp;"'!R"&amp;$B565+59)</f>
        <v>0</v>
      </c>
      <c r="H565" s="180">
        <f t="array" aca="1" ref="H565" ca="1">INDIRECT("'"&amp;$A565&amp;"'!S"&amp;$B565+59)</f>
        <v>0</v>
      </c>
      <c r="I565" s="180">
        <f t="array" aca="1" ref="I565" ca="1">INDIRECT("'"&amp;$A565&amp;"'!t"&amp;$B565+59)</f>
        <v>0</v>
      </c>
    </row>
    <row r="566" spans="1:9" x14ac:dyDescent="0.3">
      <c r="A566" s="180">
        <f t="shared" si="9"/>
        <v>14</v>
      </c>
      <c r="B566" s="180">
        <f>COUNTIF(A$1:A566,A566)</f>
        <v>34</v>
      </c>
      <c r="C566" s="180">
        <f t="array" aca="1" ref="C566" ca="1">INDIRECT("'"&amp;A566&amp;"'!F"&amp;B566+59)</f>
        <v>0</v>
      </c>
      <c r="D566" s="180">
        <f t="array" aca="1" ref="D566" ca="1">INDIRECT("'"&amp;$A566&amp;"'!O"&amp;$B566+59)</f>
        <v>0</v>
      </c>
      <c r="E566" s="180">
        <f t="array" aca="1" ref="E566" ca="1">INDIRECT("'"&amp;$A566&amp;"'!P"&amp;$B566+59)</f>
        <v>0</v>
      </c>
      <c r="F566" s="180">
        <f t="array" aca="1" ref="F566" ca="1">INDIRECT("'"&amp;$A566&amp;"'!Q"&amp;$B566+59)</f>
        <v>0</v>
      </c>
      <c r="G566" s="180">
        <f t="array" aca="1" ref="G566" ca="1">INDIRECT("'"&amp;$A566&amp;"'!R"&amp;$B566+59)</f>
        <v>0</v>
      </c>
      <c r="H566" s="180">
        <f t="array" aca="1" ref="H566" ca="1">INDIRECT("'"&amp;$A566&amp;"'!S"&amp;$B566+59)</f>
        <v>0</v>
      </c>
      <c r="I566" s="180">
        <f t="array" aca="1" ref="I566" ca="1">INDIRECT("'"&amp;$A566&amp;"'!t"&amp;$B566+59)</f>
        <v>0</v>
      </c>
    </row>
    <row r="567" spans="1:9" x14ac:dyDescent="0.3">
      <c r="A567" s="180">
        <f t="shared" si="9"/>
        <v>14</v>
      </c>
      <c r="B567" s="180">
        <f>COUNTIF(A$1:A567,A567)</f>
        <v>35</v>
      </c>
      <c r="C567" s="180">
        <f t="array" aca="1" ref="C567" ca="1">INDIRECT("'"&amp;A567&amp;"'!F"&amp;B567+59)</f>
        <v>0</v>
      </c>
      <c r="D567" s="180">
        <f t="array" aca="1" ref="D567" ca="1">INDIRECT("'"&amp;$A567&amp;"'!O"&amp;$B567+59)</f>
        <v>0</v>
      </c>
      <c r="E567" s="180">
        <f t="array" aca="1" ref="E567" ca="1">INDIRECT("'"&amp;$A567&amp;"'!P"&amp;$B567+59)</f>
        <v>0</v>
      </c>
      <c r="F567" s="180">
        <f t="array" aca="1" ref="F567" ca="1">INDIRECT("'"&amp;$A567&amp;"'!Q"&amp;$B567+59)</f>
        <v>0</v>
      </c>
      <c r="G567" s="180">
        <f t="array" aca="1" ref="G567" ca="1">INDIRECT("'"&amp;$A567&amp;"'!R"&amp;$B567+59)</f>
        <v>0</v>
      </c>
      <c r="H567" s="180">
        <f t="array" aca="1" ref="H567" ca="1">INDIRECT("'"&amp;$A567&amp;"'!S"&amp;$B567+59)</f>
        <v>0</v>
      </c>
      <c r="I567" s="180">
        <f t="array" aca="1" ref="I567" ca="1">INDIRECT("'"&amp;$A567&amp;"'!t"&amp;$B567+59)</f>
        <v>0</v>
      </c>
    </row>
    <row r="568" spans="1:9" x14ac:dyDescent="0.3">
      <c r="A568" s="180">
        <f t="shared" si="9"/>
        <v>14</v>
      </c>
      <c r="B568" s="180">
        <f>COUNTIF(A$1:A568,A568)</f>
        <v>36</v>
      </c>
      <c r="C568" s="180">
        <f t="array" aca="1" ref="C568" ca="1">INDIRECT("'"&amp;A568&amp;"'!F"&amp;B568+59)</f>
        <v>0</v>
      </c>
      <c r="D568" s="180">
        <f t="array" aca="1" ref="D568" ca="1">INDIRECT("'"&amp;$A568&amp;"'!O"&amp;$B568+59)</f>
        <v>0</v>
      </c>
      <c r="E568" s="180">
        <f t="array" aca="1" ref="E568" ca="1">INDIRECT("'"&amp;$A568&amp;"'!P"&amp;$B568+59)</f>
        <v>0</v>
      </c>
      <c r="F568" s="180">
        <f t="array" aca="1" ref="F568" ca="1">INDIRECT("'"&amp;$A568&amp;"'!Q"&amp;$B568+59)</f>
        <v>0</v>
      </c>
      <c r="G568" s="180">
        <f t="array" aca="1" ref="G568" ca="1">INDIRECT("'"&amp;$A568&amp;"'!R"&amp;$B568+59)</f>
        <v>0</v>
      </c>
      <c r="H568" s="180">
        <f t="array" aca="1" ref="H568" ca="1">INDIRECT("'"&amp;$A568&amp;"'!S"&amp;$B568+59)</f>
        <v>0</v>
      </c>
      <c r="I568" s="180">
        <f t="array" aca="1" ref="I568" ca="1">INDIRECT("'"&amp;$A568&amp;"'!t"&amp;$B568+59)</f>
        <v>0</v>
      </c>
    </row>
    <row r="569" spans="1:9" x14ac:dyDescent="0.3">
      <c r="A569" s="180">
        <f t="shared" si="9"/>
        <v>14</v>
      </c>
      <c r="B569" s="180">
        <f>COUNTIF(A$1:A569,A569)</f>
        <v>37</v>
      </c>
      <c r="C569" s="180">
        <f t="array" aca="1" ref="C569" ca="1">INDIRECT("'"&amp;A569&amp;"'!F"&amp;B569+59)</f>
        <v>0</v>
      </c>
      <c r="D569" s="180">
        <f t="array" aca="1" ref="D569" ca="1">INDIRECT("'"&amp;$A569&amp;"'!O"&amp;$B569+59)</f>
        <v>0</v>
      </c>
      <c r="E569" s="180">
        <f t="array" aca="1" ref="E569" ca="1">INDIRECT("'"&amp;$A569&amp;"'!P"&amp;$B569+59)</f>
        <v>0</v>
      </c>
      <c r="F569" s="180">
        <f t="array" aca="1" ref="F569" ca="1">INDIRECT("'"&amp;$A569&amp;"'!Q"&amp;$B569+59)</f>
        <v>0</v>
      </c>
      <c r="G569" s="180">
        <f t="array" aca="1" ref="G569" ca="1">INDIRECT("'"&amp;$A569&amp;"'!R"&amp;$B569+59)</f>
        <v>0</v>
      </c>
      <c r="H569" s="180">
        <f t="array" aca="1" ref="H569" ca="1">INDIRECT("'"&amp;$A569&amp;"'!S"&amp;$B569+59)</f>
        <v>0</v>
      </c>
      <c r="I569" s="180">
        <f t="array" aca="1" ref="I569" ca="1">INDIRECT("'"&amp;$A569&amp;"'!t"&amp;$B569+59)</f>
        <v>0</v>
      </c>
    </row>
    <row r="570" spans="1:9" x14ac:dyDescent="0.3">
      <c r="A570" s="180">
        <f t="shared" si="9"/>
        <v>14</v>
      </c>
      <c r="B570" s="180">
        <f>COUNTIF(A$1:A570,A570)</f>
        <v>38</v>
      </c>
      <c r="C570" s="180">
        <f t="array" aca="1" ref="C570" ca="1">INDIRECT("'"&amp;A570&amp;"'!F"&amp;B570+59)</f>
        <v>0</v>
      </c>
      <c r="D570" s="180">
        <f t="array" aca="1" ref="D570" ca="1">INDIRECT("'"&amp;$A570&amp;"'!O"&amp;$B570+59)</f>
        <v>0</v>
      </c>
      <c r="E570" s="180">
        <f t="array" aca="1" ref="E570" ca="1">INDIRECT("'"&amp;$A570&amp;"'!P"&amp;$B570+59)</f>
        <v>0</v>
      </c>
      <c r="F570" s="180">
        <f t="array" aca="1" ref="F570" ca="1">INDIRECT("'"&amp;$A570&amp;"'!Q"&amp;$B570+59)</f>
        <v>0</v>
      </c>
      <c r="G570" s="180">
        <f t="array" aca="1" ref="G570" ca="1">INDIRECT("'"&amp;$A570&amp;"'!R"&amp;$B570+59)</f>
        <v>0</v>
      </c>
      <c r="H570" s="180">
        <f t="array" aca="1" ref="H570" ca="1">INDIRECT("'"&amp;$A570&amp;"'!S"&amp;$B570+59)</f>
        <v>0</v>
      </c>
      <c r="I570" s="180">
        <f t="array" aca="1" ref="I570" ca="1">INDIRECT("'"&amp;$A570&amp;"'!t"&amp;$B570+59)</f>
        <v>0</v>
      </c>
    </row>
    <row r="571" spans="1:9" x14ac:dyDescent="0.3">
      <c r="A571" s="180">
        <f t="shared" si="9"/>
        <v>14</v>
      </c>
      <c r="B571" s="180">
        <f>COUNTIF(A$1:A571,A571)</f>
        <v>39</v>
      </c>
      <c r="C571" s="180">
        <f t="array" aca="1" ref="C571" ca="1">INDIRECT("'"&amp;A571&amp;"'!F"&amp;B571+59)</f>
        <v>0</v>
      </c>
      <c r="D571" s="180">
        <f t="array" aca="1" ref="D571" ca="1">INDIRECT("'"&amp;$A571&amp;"'!O"&amp;$B571+59)</f>
        <v>0</v>
      </c>
      <c r="E571" s="180">
        <f t="array" aca="1" ref="E571" ca="1">INDIRECT("'"&amp;$A571&amp;"'!P"&amp;$B571+59)</f>
        <v>0</v>
      </c>
      <c r="F571" s="180">
        <f t="array" aca="1" ref="F571" ca="1">INDIRECT("'"&amp;$A571&amp;"'!Q"&amp;$B571+59)</f>
        <v>0</v>
      </c>
      <c r="G571" s="180">
        <f t="array" aca="1" ref="G571" ca="1">INDIRECT("'"&amp;$A571&amp;"'!R"&amp;$B571+59)</f>
        <v>0</v>
      </c>
      <c r="H571" s="180">
        <f t="array" aca="1" ref="H571" ca="1">INDIRECT("'"&amp;$A571&amp;"'!S"&amp;$B571+59)</f>
        <v>0</v>
      </c>
      <c r="I571" s="180">
        <f t="array" aca="1" ref="I571" ca="1">INDIRECT("'"&amp;$A571&amp;"'!t"&amp;$B571+59)</f>
        <v>0</v>
      </c>
    </row>
    <row r="572" spans="1:9" x14ac:dyDescent="0.3">
      <c r="A572" s="180">
        <f t="shared" si="9"/>
        <v>14</v>
      </c>
      <c r="B572" s="180">
        <f>COUNTIF(A$1:A572,A572)</f>
        <v>40</v>
      </c>
      <c r="C572" s="180">
        <f t="array" aca="1" ref="C572" ca="1">INDIRECT("'"&amp;A572&amp;"'!F"&amp;B572+59)</f>
        <v>0</v>
      </c>
      <c r="D572" s="180">
        <f t="array" aca="1" ref="D572" ca="1">INDIRECT("'"&amp;$A572&amp;"'!O"&amp;$B572+59)</f>
        <v>0</v>
      </c>
      <c r="E572" s="180">
        <f t="array" aca="1" ref="E572" ca="1">INDIRECT("'"&amp;$A572&amp;"'!P"&amp;$B572+59)</f>
        <v>0</v>
      </c>
      <c r="F572" s="180">
        <f t="array" aca="1" ref="F572" ca="1">INDIRECT("'"&amp;$A572&amp;"'!Q"&amp;$B572+59)</f>
        <v>0</v>
      </c>
      <c r="G572" s="180">
        <f t="array" aca="1" ref="G572" ca="1">INDIRECT("'"&amp;$A572&amp;"'!R"&amp;$B572+59)</f>
        <v>0</v>
      </c>
      <c r="H572" s="180">
        <f t="array" aca="1" ref="H572" ca="1">INDIRECT("'"&amp;$A572&amp;"'!S"&amp;$B572+59)</f>
        <v>0</v>
      </c>
      <c r="I572" s="180">
        <f t="array" aca="1" ref="I572" ca="1">INDIRECT("'"&amp;$A572&amp;"'!t"&amp;$B572+59)</f>
        <v>0</v>
      </c>
    </row>
    <row r="573" spans="1:9" x14ac:dyDescent="0.3">
      <c r="A573" s="180">
        <f t="shared" si="9"/>
        <v>14</v>
      </c>
      <c r="B573" s="180">
        <f>COUNTIF(A$1:A573,A573)</f>
        <v>41</v>
      </c>
      <c r="C573" s="180">
        <f t="array" aca="1" ref="C573" ca="1">INDIRECT("'"&amp;A573&amp;"'!F"&amp;B573+59)</f>
        <v>0</v>
      </c>
      <c r="D573" s="180">
        <f t="array" aca="1" ref="D573" ca="1">INDIRECT("'"&amp;$A573&amp;"'!O"&amp;$B573+59)</f>
        <v>0</v>
      </c>
      <c r="E573" s="180">
        <f t="array" aca="1" ref="E573" ca="1">INDIRECT("'"&amp;$A573&amp;"'!P"&amp;$B573+59)</f>
        <v>0</v>
      </c>
      <c r="F573" s="180">
        <f t="array" aca="1" ref="F573" ca="1">INDIRECT("'"&amp;$A573&amp;"'!Q"&amp;$B573+59)</f>
        <v>0</v>
      </c>
      <c r="G573" s="180">
        <f t="array" aca="1" ref="G573" ca="1">INDIRECT("'"&amp;$A573&amp;"'!R"&amp;$B573+59)</f>
        <v>0</v>
      </c>
      <c r="H573" s="180">
        <f t="array" aca="1" ref="H573" ca="1">INDIRECT("'"&amp;$A573&amp;"'!S"&amp;$B573+59)</f>
        <v>0</v>
      </c>
      <c r="I573" s="180">
        <f t="array" aca="1" ref="I573" ca="1">INDIRECT("'"&amp;$A573&amp;"'!t"&amp;$B573+59)</f>
        <v>0</v>
      </c>
    </row>
    <row r="574" spans="1:9" x14ac:dyDescent="0.3">
      <c r="A574" s="180">
        <f t="shared" si="9"/>
        <v>15</v>
      </c>
      <c r="B574" s="180">
        <f>COUNTIF(A$1:A574,A574)</f>
        <v>1</v>
      </c>
      <c r="C574" s="180">
        <f t="array" aca="1" ref="C574" ca="1">INDIRECT("'"&amp;A574&amp;"'!F"&amp;B574+59)</f>
        <v>0</v>
      </c>
      <c r="D574" s="180">
        <f t="array" aca="1" ref="D574" ca="1">INDIRECT("'"&amp;$A574&amp;"'!O"&amp;$B574+59)</f>
        <v>0</v>
      </c>
      <c r="E574" s="180">
        <f t="array" aca="1" ref="E574" ca="1">INDIRECT("'"&amp;$A574&amp;"'!P"&amp;$B574+59)</f>
        <v>0</v>
      </c>
      <c r="F574" s="180">
        <f t="array" aca="1" ref="F574" ca="1">INDIRECT("'"&amp;$A574&amp;"'!Q"&amp;$B574+59)</f>
        <v>0</v>
      </c>
      <c r="G574" s="180">
        <f t="array" aca="1" ref="G574" ca="1">INDIRECT("'"&amp;$A574&amp;"'!R"&amp;$B574+59)</f>
        <v>0</v>
      </c>
      <c r="H574" s="180">
        <f t="array" aca="1" ref="H574" ca="1">INDIRECT("'"&amp;$A574&amp;"'!S"&amp;$B574+59)</f>
        <v>0</v>
      </c>
      <c r="I574" s="180">
        <f t="array" aca="1" ref="I574" ca="1">INDIRECT("'"&amp;$A574&amp;"'!t"&amp;$B574+59)</f>
        <v>0</v>
      </c>
    </row>
    <row r="575" spans="1:9" x14ac:dyDescent="0.3">
      <c r="A575" s="180">
        <f t="shared" si="9"/>
        <v>15</v>
      </c>
      <c r="B575" s="180">
        <f>COUNTIF(A$1:A575,A575)</f>
        <v>2</v>
      </c>
      <c r="C575" s="180">
        <f t="array" aca="1" ref="C575" ca="1">INDIRECT("'"&amp;A575&amp;"'!F"&amp;B575+59)</f>
        <v>0</v>
      </c>
      <c r="D575" s="180">
        <f t="array" aca="1" ref="D575" ca="1">INDIRECT("'"&amp;$A575&amp;"'!O"&amp;$B575+59)</f>
        <v>0</v>
      </c>
      <c r="E575" s="180">
        <f t="array" aca="1" ref="E575" ca="1">INDIRECT("'"&amp;$A575&amp;"'!P"&amp;$B575+59)</f>
        <v>0</v>
      </c>
      <c r="F575" s="180">
        <f t="array" aca="1" ref="F575" ca="1">INDIRECT("'"&amp;$A575&amp;"'!Q"&amp;$B575+59)</f>
        <v>0</v>
      </c>
      <c r="G575" s="180">
        <f t="array" aca="1" ref="G575" ca="1">INDIRECT("'"&amp;$A575&amp;"'!R"&amp;$B575+59)</f>
        <v>0</v>
      </c>
      <c r="H575" s="180">
        <f t="array" aca="1" ref="H575" ca="1">INDIRECT("'"&amp;$A575&amp;"'!S"&amp;$B575+59)</f>
        <v>0</v>
      </c>
      <c r="I575" s="180">
        <f t="array" aca="1" ref="I575" ca="1">INDIRECT("'"&amp;$A575&amp;"'!t"&amp;$B575+59)</f>
        <v>0</v>
      </c>
    </row>
    <row r="576" spans="1:9" x14ac:dyDescent="0.3">
      <c r="A576" s="180">
        <f t="shared" si="9"/>
        <v>15</v>
      </c>
      <c r="B576" s="180">
        <f>COUNTIF(A$1:A576,A576)</f>
        <v>3</v>
      </c>
      <c r="C576" s="180">
        <f t="array" aca="1" ref="C576" ca="1">INDIRECT("'"&amp;A576&amp;"'!F"&amp;B576+59)</f>
        <v>0</v>
      </c>
      <c r="D576" s="180">
        <f t="array" aca="1" ref="D576" ca="1">INDIRECT("'"&amp;$A576&amp;"'!O"&amp;$B576+59)</f>
        <v>0</v>
      </c>
      <c r="E576" s="180">
        <f t="array" aca="1" ref="E576" ca="1">INDIRECT("'"&amp;$A576&amp;"'!P"&amp;$B576+59)</f>
        <v>0</v>
      </c>
      <c r="F576" s="180">
        <f t="array" aca="1" ref="F576" ca="1">INDIRECT("'"&amp;$A576&amp;"'!Q"&amp;$B576+59)</f>
        <v>0</v>
      </c>
      <c r="G576" s="180">
        <f t="array" aca="1" ref="G576" ca="1">INDIRECT("'"&amp;$A576&amp;"'!R"&amp;$B576+59)</f>
        <v>0</v>
      </c>
      <c r="H576" s="180">
        <f t="array" aca="1" ref="H576" ca="1">INDIRECT("'"&amp;$A576&amp;"'!S"&amp;$B576+59)</f>
        <v>0</v>
      </c>
      <c r="I576" s="180">
        <f t="array" aca="1" ref="I576" ca="1">INDIRECT("'"&amp;$A576&amp;"'!t"&amp;$B576+59)</f>
        <v>0</v>
      </c>
    </row>
    <row r="577" spans="1:9" x14ac:dyDescent="0.3">
      <c r="A577" s="180">
        <f t="shared" si="9"/>
        <v>15</v>
      </c>
      <c r="B577" s="180">
        <f>COUNTIF(A$1:A577,A577)</f>
        <v>4</v>
      </c>
      <c r="C577" s="180">
        <f t="array" aca="1" ref="C577" ca="1">INDIRECT("'"&amp;A577&amp;"'!F"&amp;B577+59)</f>
        <v>0</v>
      </c>
      <c r="D577" s="180">
        <f t="array" aca="1" ref="D577" ca="1">INDIRECT("'"&amp;$A577&amp;"'!O"&amp;$B577+59)</f>
        <v>0</v>
      </c>
      <c r="E577" s="180">
        <f t="array" aca="1" ref="E577" ca="1">INDIRECT("'"&amp;$A577&amp;"'!P"&amp;$B577+59)</f>
        <v>0</v>
      </c>
      <c r="F577" s="180">
        <f t="array" aca="1" ref="F577" ca="1">INDIRECT("'"&amp;$A577&amp;"'!Q"&amp;$B577+59)</f>
        <v>0</v>
      </c>
      <c r="G577" s="180">
        <f t="array" aca="1" ref="G577" ca="1">INDIRECT("'"&amp;$A577&amp;"'!R"&amp;$B577+59)</f>
        <v>0</v>
      </c>
      <c r="H577" s="180">
        <f t="array" aca="1" ref="H577" ca="1">INDIRECT("'"&amp;$A577&amp;"'!S"&amp;$B577+59)</f>
        <v>0</v>
      </c>
      <c r="I577" s="180">
        <f t="array" aca="1" ref="I577" ca="1">INDIRECT("'"&amp;$A577&amp;"'!t"&amp;$B577+59)</f>
        <v>0</v>
      </c>
    </row>
    <row r="578" spans="1:9" x14ac:dyDescent="0.3">
      <c r="A578" s="180">
        <f t="shared" ref="A578:A641" si="10">ROUNDDOWN(((ROW()+41)/41),0)</f>
        <v>15</v>
      </c>
      <c r="B578" s="180">
        <f>COUNTIF(A$1:A578,A578)</f>
        <v>5</v>
      </c>
      <c r="C578" s="180">
        <f t="array" aca="1" ref="C578" ca="1">INDIRECT("'"&amp;A578&amp;"'!F"&amp;B578+59)</f>
        <v>0</v>
      </c>
      <c r="D578" s="180">
        <f t="array" aca="1" ref="D578" ca="1">INDIRECT("'"&amp;$A578&amp;"'!O"&amp;$B578+59)</f>
        <v>0</v>
      </c>
      <c r="E578" s="180">
        <f t="array" aca="1" ref="E578" ca="1">INDIRECT("'"&amp;$A578&amp;"'!P"&amp;$B578+59)</f>
        <v>0</v>
      </c>
      <c r="F578" s="180">
        <f t="array" aca="1" ref="F578" ca="1">INDIRECT("'"&amp;$A578&amp;"'!Q"&amp;$B578+59)</f>
        <v>0</v>
      </c>
      <c r="G578" s="180">
        <f t="array" aca="1" ref="G578" ca="1">INDIRECT("'"&amp;$A578&amp;"'!R"&amp;$B578+59)</f>
        <v>0</v>
      </c>
      <c r="H578" s="180">
        <f t="array" aca="1" ref="H578" ca="1">INDIRECT("'"&amp;$A578&amp;"'!S"&amp;$B578+59)</f>
        <v>0</v>
      </c>
      <c r="I578" s="180">
        <f t="array" aca="1" ref="I578" ca="1">INDIRECT("'"&amp;$A578&amp;"'!t"&amp;$B578+59)</f>
        <v>0</v>
      </c>
    </row>
    <row r="579" spans="1:9" x14ac:dyDescent="0.3">
      <c r="A579" s="180">
        <f t="shared" si="10"/>
        <v>15</v>
      </c>
      <c r="B579" s="180">
        <f>COUNTIF(A$1:A579,A579)</f>
        <v>6</v>
      </c>
      <c r="C579" s="180">
        <f t="array" aca="1" ref="C579" ca="1">INDIRECT("'"&amp;A579&amp;"'!F"&amp;B579+59)</f>
        <v>0</v>
      </c>
      <c r="D579" s="180">
        <f t="array" aca="1" ref="D579" ca="1">INDIRECT("'"&amp;$A579&amp;"'!O"&amp;$B579+59)</f>
        <v>0</v>
      </c>
      <c r="E579" s="180">
        <f t="array" aca="1" ref="E579" ca="1">INDIRECT("'"&amp;$A579&amp;"'!P"&amp;$B579+59)</f>
        <v>0</v>
      </c>
      <c r="F579" s="180">
        <f t="array" aca="1" ref="F579" ca="1">INDIRECT("'"&amp;$A579&amp;"'!Q"&amp;$B579+59)</f>
        <v>0</v>
      </c>
      <c r="G579" s="180">
        <f t="array" aca="1" ref="G579" ca="1">INDIRECT("'"&amp;$A579&amp;"'!R"&amp;$B579+59)</f>
        <v>0</v>
      </c>
      <c r="H579" s="180">
        <f t="array" aca="1" ref="H579" ca="1">INDIRECT("'"&amp;$A579&amp;"'!S"&amp;$B579+59)</f>
        <v>0</v>
      </c>
      <c r="I579" s="180">
        <f t="array" aca="1" ref="I579" ca="1">INDIRECT("'"&amp;$A579&amp;"'!t"&amp;$B579+59)</f>
        <v>0</v>
      </c>
    </row>
    <row r="580" spans="1:9" x14ac:dyDescent="0.3">
      <c r="A580" s="180">
        <f t="shared" si="10"/>
        <v>15</v>
      </c>
      <c r="B580" s="180">
        <f>COUNTIF(A$1:A580,A580)</f>
        <v>7</v>
      </c>
      <c r="C580" s="180">
        <f t="array" aca="1" ref="C580" ca="1">INDIRECT("'"&amp;A580&amp;"'!F"&amp;B580+59)</f>
        <v>0</v>
      </c>
      <c r="D580" s="180">
        <f t="array" aca="1" ref="D580" ca="1">INDIRECT("'"&amp;$A580&amp;"'!O"&amp;$B580+59)</f>
        <v>0</v>
      </c>
      <c r="E580" s="180">
        <f t="array" aca="1" ref="E580" ca="1">INDIRECT("'"&amp;$A580&amp;"'!P"&amp;$B580+59)</f>
        <v>0</v>
      </c>
      <c r="F580" s="180">
        <f t="array" aca="1" ref="F580" ca="1">INDIRECT("'"&amp;$A580&amp;"'!Q"&amp;$B580+59)</f>
        <v>0</v>
      </c>
      <c r="G580" s="180">
        <f t="array" aca="1" ref="G580" ca="1">INDIRECT("'"&amp;$A580&amp;"'!R"&amp;$B580+59)</f>
        <v>0</v>
      </c>
      <c r="H580" s="180">
        <f t="array" aca="1" ref="H580" ca="1">INDIRECT("'"&amp;$A580&amp;"'!S"&amp;$B580+59)</f>
        <v>0</v>
      </c>
      <c r="I580" s="180">
        <f t="array" aca="1" ref="I580" ca="1">INDIRECT("'"&amp;$A580&amp;"'!t"&amp;$B580+59)</f>
        <v>0</v>
      </c>
    </row>
    <row r="581" spans="1:9" x14ac:dyDescent="0.3">
      <c r="A581" s="180">
        <f t="shared" si="10"/>
        <v>15</v>
      </c>
      <c r="B581" s="180">
        <f>COUNTIF(A$1:A581,A581)</f>
        <v>8</v>
      </c>
      <c r="C581" s="180">
        <f t="array" aca="1" ref="C581" ca="1">INDIRECT("'"&amp;A581&amp;"'!F"&amp;B581+59)</f>
        <v>0</v>
      </c>
      <c r="D581" s="180">
        <f t="array" aca="1" ref="D581" ca="1">INDIRECT("'"&amp;$A581&amp;"'!O"&amp;$B581+59)</f>
        <v>0</v>
      </c>
      <c r="E581" s="180">
        <f t="array" aca="1" ref="E581" ca="1">INDIRECT("'"&amp;$A581&amp;"'!P"&amp;$B581+59)</f>
        <v>0</v>
      </c>
      <c r="F581" s="180">
        <f t="array" aca="1" ref="F581" ca="1">INDIRECT("'"&amp;$A581&amp;"'!Q"&amp;$B581+59)</f>
        <v>0</v>
      </c>
      <c r="G581" s="180">
        <f t="array" aca="1" ref="G581" ca="1">INDIRECT("'"&amp;$A581&amp;"'!R"&amp;$B581+59)</f>
        <v>0</v>
      </c>
      <c r="H581" s="180">
        <f t="array" aca="1" ref="H581" ca="1">INDIRECT("'"&amp;$A581&amp;"'!S"&amp;$B581+59)</f>
        <v>0</v>
      </c>
      <c r="I581" s="180">
        <f t="array" aca="1" ref="I581" ca="1">INDIRECT("'"&amp;$A581&amp;"'!t"&amp;$B581+59)</f>
        <v>0</v>
      </c>
    </row>
    <row r="582" spans="1:9" x14ac:dyDescent="0.3">
      <c r="A582" s="180">
        <f t="shared" si="10"/>
        <v>15</v>
      </c>
      <c r="B582" s="180">
        <f>COUNTIF(A$1:A582,A582)</f>
        <v>9</v>
      </c>
      <c r="C582" s="180">
        <f t="array" aca="1" ref="C582" ca="1">INDIRECT("'"&amp;A582&amp;"'!F"&amp;B582+59)</f>
        <v>0</v>
      </c>
      <c r="D582" s="180">
        <f t="array" aca="1" ref="D582" ca="1">INDIRECT("'"&amp;$A582&amp;"'!O"&amp;$B582+59)</f>
        <v>0</v>
      </c>
      <c r="E582" s="180">
        <f t="array" aca="1" ref="E582" ca="1">INDIRECT("'"&amp;$A582&amp;"'!P"&amp;$B582+59)</f>
        <v>0</v>
      </c>
      <c r="F582" s="180">
        <f t="array" aca="1" ref="F582" ca="1">INDIRECT("'"&amp;$A582&amp;"'!Q"&amp;$B582+59)</f>
        <v>0</v>
      </c>
      <c r="G582" s="180">
        <f t="array" aca="1" ref="G582" ca="1">INDIRECT("'"&amp;$A582&amp;"'!R"&amp;$B582+59)</f>
        <v>0</v>
      </c>
      <c r="H582" s="180">
        <f t="array" aca="1" ref="H582" ca="1">INDIRECT("'"&amp;$A582&amp;"'!S"&amp;$B582+59)</f>
        <v>0</v>
      </c>
      <c r="I582" s="180">
        <f t="array" aca="1" ref="I582" ca="1">INDIRECT("'"&amp;$A582&amp;"'!t"&amp;$B582+59)</f>
        <v>0</v>
      </c>
    </row>
    <row r="583" spans="1:9" x14ac:dyDescent="0.3">
      <c r="A583" s="180">
        <f t="shared" si="10"/>
        <v>15</v>
      </c>
      <c r="B583" s="180">
        <f>COUNTIF(A$1:A583,A583)</f>
        <v>10</v>
      </c>
      <c r="C583" s="180">
        <f t="array" aca="1" ref="C583" ca="1">INDIRECT("'"&amp;A583&amp;"'!F"&amp;B583+59)</f>
        <v>0</v>
      </c>
      <c r="D583" s="180">
        <f t="array" aca="1" ref="D583" ca="1">INDIRECT("'"&amp;$A583&amp;"'!O"&amp;$B583+59)</f>
        <v>0</v>
      </c>
      <c r="E583" s="180">
        <f t="array" aca="1" ref="E583" ca="1">INDIRECT("'"&amp;$A583&amp;"'!P"&amp;$B583+59)</f>
        <v>0</v>
      </c>
      <c r="F583" s="180">
        <f t="array" aca="1" ref="F583" ca="1">INDIRECT("'"&amp;$A583&amp;"'!Q"&amp;$B583+59)</f>
        <v>0</v>
      </c>
      <c r="G583" s="180">
        <f t="array" aca="1" ref="G583" ca="1">INDIRECT("'"&amp;$A583&amp;"'!R"&amp;$B583+59)</f>
        <v>0</v>
      </c>
      <c r="H583" s="180">
        <f t="array" aca="1" ref="H583" ca="1">INDIRECT("'"&amp;$A583&amp;"'!S"&amp;$B583+59)</f>
        <v>0</v>
      </c>
      <c r="I583" s="180">
        <f t="array" aca="1" ref="I583" ca="1">INDIRECT("'"&amp;$A583&amp;"'!t"&amp;$B583+59)</f>
        <v>0</v>
      </c>
    </row>
    <row r="584" spans="1:9" x14ac:dyDescent="0.3">
      <c r="A584" s="180">
        <f t="shared" si="10"/>
        <v>15</v>
      </c>
      <c r="B584" s="180">
        <f>COUNTIF(A$1:A584,A584)</f>
        <v>11</v>
      </c>
      <c r="C584" s="180">
        <f t="array" aca="1" ref="C584" ca="1">INDIRECT("'"&amp;A584&amp;"'!F"&amp;B584+59)</f>
        <v>0</v>
      </c>
      <c r="D584" s="180">
        <f t="array" aca="1" ref="D584" ca="1">INDIRECT("'"&amp;$A584&amp;"'!O"&amp;$B584+59)</f>
        <v>0</v>
      </c>
      <c r="E584" s="180">
        <f t="array" aca="1" ref="E584" ca="1">INDIRECT("'"&amp;$A584&amp;"'!P"&amp;$B584+59)</f>
        <v>0</v>
      </c>
      <c r="F584" s="180">
        <f t="array" aca="1" ref="F584" ca="1">INDIRECT("'"&amp;$A584&amp;"'!Q"&amp;$B584+59)</f>
        <v>0</v>
      </c>
      <c r="G584" s="180">
        <f t="array" aca="1" ref="G584" ca="1">INDIRECT("'"&amp;$A584&amp;"'!R"&amp;$B584+59)</f>
        <v>0</v>
      </c>
      <c r="H584" s="180">
        <f t="array" aca="1" ref="H584" ca="1">INDIRECT("'"&amp;$A584&amp;"'!S"&amp;$B584+59)</f>
        <v>0</v>
      </c>
      <c r="I584" s="180">
        <f t="array" aca="1" ref="I584" ca="1">INDIRECT("'"&amp;$A584&amp;"'!t"&amp;$B584+59)</f>
        <v>0</v>
      </c>
    </row>
    <row r="585" spans="1:9" x14ac:dyDescent="0.3">
      <c r="A585" s="180">
        <f t="shared" si="10"/>
        <v>15</v>
      </c>
      <c r="B585" s="180">
        <f>COUNTIF(A$1:A585,A585)</f>
        <v>12</v>
      </c>
      <c r="C585" s="180">
        <f t="array" aca="1" ref="C585" ca="1">INDIRECT("'"&amp;A585&amp;"'!F"&amp;B585+59)</f>
        <v>0</v>
      </c>
      <c r="D585" s="180">
        <f t="array" aca="1" ref="D585" ca="1">INDIRECT("'"&amp;$A585&amp;"'!O"&amp;$B585+59)</f>
        <v>0</v>
      </c>
      <c r="E585" s="180">
        <f t="array" aca="1" ref="E585" ca="1">INDIRECT("'"&amp;$A585&amp;"'!P"&amp;$B585+59)</f>
        <v>0</v>
      </c>
      <c r="F585" s="180">
        <f t="array" aca="1" ref="F585" ca="1">INDIRECT("'"&amp;$A585&amp;"'!Q"&amp;$B585+59)</f>
        <v>0</v>
      </c>
      <c r="G585" s="180">
        <f t="array" aca="1" ref="G585" ca="1">INDIRECT("'"&amp;$A585&amp;"'!R"&amp;$B585+59)</f>
        <v>0</v>
      </c>
      <c r="H585" s="180">
        <f t="array" aca="1" ref="H585" ca="1">INDIRECT("'"&amp;$A585&amp;"'!S"&amp;$B585+59)</f>
        <v>0</v>
      </c>
      <c r="I585" s="180">
        <f t="array" aca="1" ref="I585" ca="1">INDIRECT("'"&amp;$A585&amp;"'!t"&amp;$B585+59)</f>
        <v>0</v>
      </c>
    </row>
    <row r="586" spans="1:9" x14ac:dyDescent="0.3">
      <c r="A586" s="180">
        <f t="shared" si="10"/>
        <v>15</v>
      </c>
      <c r="B586" s="180">
        <f>COUNTIF(A$1:A586,A586)</f>
        <v>13</v>
      </c>
      <c r="C586" s="180">
        <f t="array" aca="1" ref="C586" ca="1">INDIRECT("'"&amp;A586&amp;"'!F"&amp;B586+59)</f>
        <v>0</v>
      </c>
      <c r="D586" s="180">
        <f t="array" aca="1" ref="D586" ca="1">INDIRECT("'"&amp;$A586&amp;"'!O"&amp;$B586+59)</f>
        <v>0</v>
      </c>
      <c r="E586" s="180">
        <f t="array" aca="1" ref="E586" ca="1">INDIRECT("'"&amp;$A586&amp;"'!P"&amp;$B586+59)</f>
        <v>0</v>
      </c>
      <c r="F586" s="180">
        <f t="array" aca="1" ref="F586" ca="1">INDIRECT("'"&amp;$A586&amp;"'!Q"&amp;$B586+59)</f>
        <v>0</v>
      </c>
      <c r="G586" s="180">
        <f t="array" aca="1" ref="G586" ca="1">INDIRECT("'"&amp;$A586&amp;"'!R"&amp;$B586+59)</f>
        <v>0</v>
      </c>
      <c r="H586" s="180">
        <f t="array" aca="1" ref="H586" ca="1">INDIRECT("'"&amp;$A586&amp;"'!S"&amp;$B586+59)</f>
        <v>0</v>
      </c>
      <c r="I586" s="180">
        <f t="array" aca="1" ref="I586" ca="1">INDIRECT("'"&amp;$A586&amp;"'!t"&amp;$B586+59)</f>
        <v>0</v>
      </c>
    </row>
    <row r="587" spans="1:9" x14ac:dyDescent="0.3">
      <c r="A587" s="180">
        <f t="shared" si="10"/>
        <v>15</v>
      </c>
      <c r="B587" s="180">
        <f>COUNTIF(A$1:A587,A587)</f>
        <v>14</v>
      </c>
      <c r="C587" s="180">
        <f t="array" aca="1" ref="C587" ca="1">INDIRECT("'"&amp;A587&amp;"'!F"&amp;B587+59)</f>
        <v>0</v>
      </c>
      <c r="D587" s="180">
        <f t="array" aca="1" ref="D587" ca="1">INDIRECT("'"&amp;$A587&amp;"'!O"&amp;$B587+59)</f>
        <v>0</v>
      </c>
      <c r="E587" s="180">
        <f t="array" aca="1" ref="E587" ca="1">INDIRECT("'"&amp;$A587&amp;"'!P"&amp;$B587+59)</f>
        <v>0</v>
      </c>
      <c r="F587" s="180">
        <f t="array" aca="1" ref="F587" ca="1">INDIRECT("'"&amp;$A587&amp;"'!Q"&amp;$B587+59)</f>
        <v>0</v>
      </c>
      <c r="G587" s="180">
        <f t="array" aca="1" ref="G587" ca="1">INDIRECT("'"&amp;$A587&amp;"'!R"&amp;$B587+59)</f>
        <v>0</v>
      </c>
      <c r="H587" s="180">
        <f t="array" aca="1" ref="H587" ca="1">INDIRECT("'"&amp;$A587&amp;"'!S"&amp;$B587+59)</f>
        <v>0</v>
      </c>
      <c r="I587" s="180">
        <f t="array" aca="1" ref="I587" ca="1">INDIRECT("'"&amp;$A587&amp;"'!t"&amp;$B587+59)</f>
        <v>0</v>
      </c>
    </row>
    <row r="588" spans="1:9" x14ac:dyDescent="0.3">
      <c r="A588" s="180">
        <f t="shared" si="10"/>
        <v>15</v>
      </c>
      <c r="B588" s="180">
        <f>COUNTIF(A$1:A588,A588)</f>
        <v>15</v>
      </c>
      <c r="C588" s="180">
        <f t="array" aca="1" ref="C588" ca="1">INDIRECT("'"&amp;A588&amp;"'!F"&amp;B588+59)</f>
        <v>0</v>
      </c>
      <c r="D588" s="180">
        <f t="array" aca="1" ref="D588" ca="1">INDIRECT("'"&amp;$A588&amp;"'!O"&amp;$B588+59)</f>
        <v>0</v>
      </c>
      <c r="E588" s="180">
        <f t="array" aca="1" ref="E588" ca="1">INDIRECT("'"&amp;$A588&amp;"'!P"&amp;$B588+59)</f>
        <v>0</v>
      </c>
      <c r="F588" s="180">
        <f t="array" aca="1" ref="F588" ca="1">INDIRECT("'"&amp;$A588&amp;"'!Q"&amp;$B588+59)</f>
        <v>0</v>
      </c>
      <c r="G588" s="180">
        <f t="array" aca="1" ref="G588" ca="1">INDIRECT("'"&amp;$A588&amp;"'!R"&amp;$B588+59)</f>
        <v>0</v>
      </c>
      <c r="H588" s="180">
        <f t="array" aca="1" ref="H588" ca="1">INDIRECT("'"&amp;$A588&amp;"'!S"&amp;$B588+59)</f>
        <v>0</v>
      </c>
      <c r="I588" s="180">
        <f t="array" aca="1" ref="I588" ca="1">INDIRECT("'"&amp;$A588&amp;"'!t"&amp;$B588+59)</f>
        <v>0</v>
      </c>
    </row>
    <row r="589" spans="1:9" x14ac:dyDescent="0.3">
      <c r="A589" s="180">
        <f t="shared" si="10"/>
        <v>15</v>
      </c>
      <c r="B589" s="180">
        <f>COUNTIF(A$1:A589,A589)</f>
        <v>16</v>
      </c>
      <c r="C589" s="180">
        <f t="array" aca="1" ref="C589" ca="1">INDIRECT("'"&amp;A589&amp;"'!F"&amp;B589+59)</f>
        <v>0</v>
      </c>
      <c r="D589" s="180">
        <f t="array" aca="1" ref="D589" ca="1">INDIRECT("'"&amp;$A589&amp;"'!O"&amp;$B589+59)</f>
        <v>0</v>
      </c>
      <c r="E589" s="180">
        <f t="array" aca="1" ref="E589" ca="1">INDIRECT("'"&amp;$A589&amp;"'!P"&amp;$B589+59)</f>
        <v>0</v>
      </c>
      <c r="F589" s="180">
        <f t="array" aca="1" ref="F589" ca="1">INDIRECT("'"&amp;$A589&amp;"'!Q"&amp;$B589+59)</f>
        <v>0</v>
      </c>
      <c r="G589" s="180">
        <f t="array" aca="1" ref="G589" ca="1">INDIRECT("'"&amp;$A589&amp;"'!R"&amp;$B589+59)</f>
        <v>0</v>
      </c>
      <c r="H589" s="180">
        <f t="array" aca="1" ref="H589" ca="1">INDIRECT("'"&amp;$A589&amp;"'!S"&amp;$B589+59)</f>
        <v>0</v>
      </c>
      <c r="I589" s="180">
        <f t="array" aca="1" ref="I589" ca="1">INDIRECT("'"&amp;$A589&amp;"'!t"&amp;$B589+59)</f>
        <v>0</v>
      </c>
    </row>
    <row r="590" spans="1:9" x14ac:dyDescent="0.3">
      <c r="A590" s="180">
        <f t="shared" si="10"/>
        <v>15</v>
      </c>
      <c r="B590" s="180">
        <f>COUNTIF(A$1:A590,A590)</f>
        <v>17</v>
      </c>
      <c r="C590" s="180">
        <f t="array" aca="1" ref="C590" ca="1">INDIRECT("'"&amp;A590&amp;"'!F"&amp;B590+59)</f>
        <v>0</v>
      </c>
      <c r="D590" s="180">
        <f t="array" aca="1" ref="D590" ca="1">INDIRECT("'"&amp;$A590&amp;"'!O"&amp;$B590+59)</f>
        <v>0</v>
      </c>
      <c r="E590" s="180">
        <f t="array" aca="1" ref="E590" ca="1">INDIRECT("'"&amp;$A590&amp;"'!P"&amp;$B590+59)</f>
        <v>0</v>
      </c>
      <c r="F590" s="180">
        <f t="array" aca="1" ref="F590" ca="1">INDIRECT("'"&amp;$A590&amp;"'!Q"&amp;$B590+59)</f>
        <v>0</v>
      </c>
      <c r="G590" s="180">
        <f t="array" aca="1" ref="G590" ca="1">INDIRECT("'"&amp;$A590&amp;"'!R"&amp;$B590+59)</f>
        <v>0</v>
      </c>
      <c r="H590" s="180">
        <f t="array" aca="1" ref="H590" ca="1">INDIRECT("'"&amp;$A590&amp;"'!S"&amp;$B590+59)</f>
        <v>0</v>
      </c>
      <c r="I590" s="180">
        <f t="array" aca="1" ref="I590" ca="1">INDIRECT("'"&amp;$A590&amp;"'!t"&amp;$B590+59)</f>
        <v>0</v>
      </c>
    </row>
    <row r="591" spans="1:9" x14ac:dyDescent="0.3">
      <c r="A591" s="180">
        <f t="shared" si="10"/>
        <v>15</v>
      </c>
      <c r="B591" s="180">
        <f>COUNTIF(A$1:A591,A591)</f>
        <v>18</v>
      </c>
      <c r="C591" s="180">
        <f t="array" aca="1" ref="C591" ca="1">INDIRECT("'"&amp;A591&amp;"'!F"&amp;B591+59)</f>
        <v>0</v>
      </c>
      <c r="D591" s="180">
        <f t="array" aca="1" ref="D591" ca="1">INDIRECT("'"&amp;$A591&amp;"'!O"&amp;$B591+59)</f>
        <v>0</v>
      </c>
      <c r="E591" s="180">
        <f t="array" aca="1" ref="E591" ca="1">INDIRECT("'"&amp;$A591&amp;"'!P"&amp;$B591+59)</f>
        <v>0</v>
      </c>
      <c r="F591" s="180">
        <f t="array" aca="1" ref="F591" ca="1">INDIRECT("'"&amp;$A591&amp;"'!Q"&amp;$B591+59)</f>
        <v>0</v>
      </c>
      <c r="G591" s="180">
        <f t="array" aca="1" ref="G591" ca="1">INDIRECT("'"&amp;$A591&amp;"'!R"&amp;$B591+59)</f>
        <v>0</v>
      </c>
      <c r="H591" s="180">
        <f t="array" aca="1" ref="H591" ca="1">INDIRECT("'"&amp;$A591&amp;"'!S"&amp;$B591+59)</f>
        <v>0</v>
      </c>
      <c r="I591" s="180">
        <f t="array" aca="1" ref="I591" ca="1">INDIRECT("'"&amp;$A591&amp;"'!t"&amp;$B591+59)</f>
        <v>0</v>
      </c>
    </row>
    <row r="592" spans="1:9" x14ac:dyDescent="0.3">
      <c r="A592" s="180">
        <f t="shared" si="10"/>
        <v>15</v>
      </c>
      <c r="B592" s="180">
        <f>COUNTIF(A$1:A592,A592)</f>
        <v>19</v>
      </c>
      <c r="C592" s="180">
        <f t="array" aca="1" ref="C592" ca="1">INDIRECT("'"&amp;A592&amp;"'!F"&amp;B592+59)</f>
        <v>0</v>
      </c>
      <c r="D592" s="180">
        <f t="array" aca="1" ref="D592" ca="1">INDIRECT("'"&amp;$A592&amp;"'!O"&amp;$B592+59)</f>
        <v>0</v>
      </c>
      <c r="E592" s="180">
        <f t="array" aca="1" ref="E592" ca="1">INDIRECT("'"&amp;$A592&amp;"'!P"&amp;$B592+59)</f>
        <v>0</v>
      </c>
      <c r="F592" s="180">
        <f t="array" aca="1" ref="F592" ca="1">INDIRECT("'"&amp;$A592&amp;"'!Q"&amp;$B592+59)</f>
        <v>0</v>
      </c>
      <c r="G592" s="180">
        <f t="array" aca="1" ref="G592" ca="1">INDIRECT("'"&amp;$A592&amp;"'!R"&amp;$B592+59)</f>
        <v>0</v>
      </c>
      <c r="H592" s="180">
        <f t="array" aca="1" ref="H592" ca="1">INDIRECT("'"&amp;$A592&amp;"'!S"&amp;$B592+59)</f>
        <v>0</v>
      </c>
      <c r="I592" s="180">
        <f t="array" aca="1" ref="I592" ca="1">INDIRECT("'"&amp;$A592&amp;"'!t"&amp;$B592+59)</f>
        <v>0</v>
      </c>
    </row>
    <row r="593" spans="1:9" x14ac:dyDescent="0.3">
      <c r="A593" s="180">
        <f t="shared" si="10"/>
        <v>15</v>
      </c>
      <c r="B593" s="180">
        <f>COUNTIF(A$1:A593,A593)</f>
        <v>20</v>
      </c>
      <c r="C593" s="180">
        <f t="array" aca="1" ref="C593" ca="1">INDIRECT("'"&amp;A593&amp;"'!F"&amp;B593+59)</f>
        <v>0</v>
      </c>
      <c r="D593" s="180">
        <f t="array" aca="1" ref="D593" ca="1">INDIRECT("'"&amp;$A593&amp;"'!O"&amp;$B593+59)</f>
        <v>0</v>
      </c>
      <c r="E593" s="180">
        <f t="array" aca="1" ref="E593" ca="1">INDIRECT("'"&amp;$A593&amp;"'!P"&amp;$B593+59)</f>
        <v>0</v>
      </c>
      <c r="F593" s="180">
        <f t="array" aca="1" ref="F593" ca="1">INDIRECT("'"&amp;$A593&amp;"'!Q"&amp;$B593+59)</f>
        <v>0</v>
      </c>
      <c r="G593" s="180">
        <f t="array" aca="1" ref="G593" ca="1">INDIRECT("'"&amp;$A593&amp;"'!R"&amp;$B593+59)</f>
        <v>0</v>
      </c>
      <c r="H593" s="180">
        <f t="array" aca="1" ref="H593" ca="1">INDIRECT("'"&amp;$A593&amp;"'!S"&amp;$B593+59)</f>
        <v>0</v>
      </c>
      <c r="I593" s="180">
        <f t="array" aca="1" ref="I593" ca="1">INDIRECT("'"&amp;$A593&amp;"'!t"&amp;$B593+59)</f>
        <v>0</v>
      </c>
    </row>
    <row r="594" spans="1:9" x14ac:dyDescent="0.3">
      <c r="A594" s="180">
        <f t="shared" si="10"/>
        <v>15</v>
      </c>
      <c r="B594" s="180">
        <f>COUNTIF(A$1:A594,A594)</f>
        <v>21</v>
      </c>
      <c r="C594" s="180">
        <f t="array" aca="1" ref="C594" ca="1">INDIRECT("'"&amp;A594&amp;"'!F"&amp;B594+59)</f>
        <v>0</v>
      </c>
      <c r="D594" s="180">
        <f t="array" aca="1" ref="D594" ca="1">INDIRECT("'"&amp;$A594&amp;"'!O"&amp;$B594+59)</f>
        <v>0</v>
      </c>
      <c r="E594" s="180">
        <f t="array" aca="1" ref="E594" ca="1">INDIRECT("'"&amp;$A594&amp;"'!P"&amp;$B594+59)</f>
        <v>0</v>
      </c>
      <c r="F594" s="180">
        <f t="array" aca="1" ref="F594" ca="1">INDIRECT("'"&amp;$A594&amp;"'!Q"&amp;$B594+59)</f>
        <v>0</v>
      </c>
      <c r="G594" s="180">
        <f t="array" aca="1" ref="G594" ca="1">INDIRECT("'"&amp;$A594&amp;"'!R"&amp;$B594+59)</f>
        <v>0</v>
      </c>
      <c r="H594" s="180">
        <f t="array" aca="1" ref="H594" ca="1">INDIRECT("'"&amp;$A594&amp;"'!S"&amp;$B594+59)</f>
        <v>0</v>
      </c>
      <c r="I594" s="180">
        <f t="array" aca="1" ref="I594" ca="1">INDIRECT("'"&amp;$A594&amp;"'!t"&amp;$B594+59)</f>
        <v>0</v>
      </c>
    </row>
    <row r="595" spans="1:9" x14ac:dyDescent="0.3">
      <c r="A595" s="180">
        <f t="shared" si="10"/>
        <v>15</v>
      </c>
      <c r="B595" s="180">
        <f>COUNTIF(A$1:A595,A595)</f>
        <v>22</v>
      </c>
      <c r="C595" s="180">
        <f t="array" aca="1" ref="C595" ca="1">INDIRECT("'"&amp;A595&amp;"'!F"&amp;B595+59)</f>
        <v>0</v>
      </c>
      <c r="D595" s="180">
        <f t="array" aca="1" ref="D595" ca="1">INDIRECT("'"&amp;$A595&amp;"'!O"&amp;$B595+59)</f>
        <v>0</v>
      </c>
      <c r="E595" s="180">
        <f t="array" aca="1" ref="E595" ca="1">INDIRECT("'"&amp;$A595&amp;"'!P"&amp;$B595+59)</f>
        <v>0</v>
      </c>
      <c r="F595" s="180">
        <f t="array" aca="1" ref="F595" ca="1">INDIRECT("'"&amp;$A595&amp;"'!Q"&amp;$B595+59)</f>
        <v>0</v>
      </c>
      <c r="G595" s="180">
        <f t="array" aca="1" ref="G595" ca="1">INDIRECT("'"&amp;$A595&amp;"'!R"&amp;$B595+59)</f>
        <v>0</v>
      </c>
      <c r="H595" s="180">
        <f t="array" aca="1" ref="H595" ca="1">INDIRECT("'"&amp;$A595&amp;"'!S"&amp;$B595+59)</f>
        <v>0</v>
      </c>
      <c r="I595" s="180">
        <f t="array" aca="1" ref="I595" ca="1">INDIRECT("'"&amp;$A595&amp;"'!t"&amp;$B595+59)</f>
        <v>0</v>
      </c>
    </row>
    <row r="596" spans="1:9" x14ac:dyDescent="0.3">
      <c r="A596" s="180">
        <f t="shared" si="10"/>
        <v>15</v>
      </c>
      <c r="B596" s="180">
        <f>COUNTIF(A$1:A596,A596)</f>
        <v>23</v>
      </c>
      <c r="C596" s="180">
        <f t="array" aca="1" ref="C596" ca="1">INDIRECT("'"&amp;A596&amp;"'!F"&amp;B596+59)</f>
        <v>0</v>
      </c>
      <c r="D596" s="180">
        <f t="array" aca="1" ref="D596" ca="1">INDIRECT("'"&amp;$A596&amp;"'!O"&amp;$B596+59)</f>
        <v>0</v>
      </c>
      <c r="E596" s="180">
        <f t="array" aca="1" ref="E596" ca="1">INDIRECT("'"&amp;$A596&amp;"'!P"&amp;$B596+59)</f>
        <v>0</v>
      </c>
      <c r="F596" s="180">
        <f t="array" aca="1" ref="F596" ca="1">INDIRECT("'"&amp;$A596&amp;"'!Q"&amp;$B596+59)</f>
        <v>0</v>
      </c>
      <c r="G596" s="180">
        <f t="array" aca="1" ref="G596" ca="1">INDIRECT("'"&amp;$A596&amp;"'!R"&amp;$B596+59)</f>
        <v>0</v>
      </c>
      <c r="H596" s="180">
        <f t="array" aca="1" ref="H596" ca="1">INDIRECT("'"&amp;$A596&amp;"'!S"&amp;$B596+59)</f>
        <v>0</v>
      </c>
      <c r="I596" s="180">
        <f t="array" aca="1" ref="I596" ca="1">INDIRECT("'"&amp;$A596&amp;"'!t"&amp;$B596+59)</f>
        <v>0</v>
      </c>
    </row>
    <row r="597" spans="1:9" x14ac:dyDescent="0.3">
      <c r="A597" s="180">
        <f t="shared" si="10"/>
        <v>15</v>
      </c>
      <c r="B597" s="180">
        <f>COUNTIF(A$1:A597,A597)</f>
        <v>24</v>
      </c>
      <c r="C597" s="180">
        <f t="array" aca="1" ref="C597" ca="1">INDIRECT("'"&amp;A597&amp;"'!F"&amp;B597+59)</f>
        <v>0</v>
      </c>
      <c r="D597" s="180">
        <f t="array" aca="1" ref="D597" ca="1">INDIRECT("'"&amp;$A597&amp;"'!O"&amp;$B597+59)</f>
        <v>0</v>
      </c>
      <c r="E597" s="180">
        <f t="array" aca="1" ref="E597" ca="1">INDIRECT("'"&amp;$A597&amp;"'!P"&amp;$B597+59)</f>
        <v>0</v>
      </c>
      <c r="F597" s="180">
        <f t="array" aca="1" ref="F597" ca="1">INDIRECT("'"&amp;$A597&amp;"'!Q"&amp;$B597+59)</f>
        <v>0</v>
      </c>
      <c r="G597" s="180">
        <f t="array" aca="1" ref="G597" ca="1">INDIRECT("'"&amp;$A597&amp;"'!R"&amp;$B597+59)</f>
        <v>0</v>
      </c>
      <c r="H597" s="180">
        <f t="array" aca="1" ref="H597" ca="1">INDIRECT("'"&amp;$A597&amp;"'!S"&amp;$B597+59)</f>
        <v>0</v>
      </c>
      <c r="I597" s="180">
        <f t="array" aca="1" ref="I597" ca="1">INDIRECT("'"&amp;$A597&amp;"'!t"&amp;$B597+59)</f>
        <v>0</v>
      </c>
    </row>
    <row r="598" spans="1:9" x14ac:dyDescent="0.3">
      <c r="A598" s="180">
        <f t="shared" si="10"/>
        <v>15</v>
      </c>
      <c r="B598" s="180">
        <f>COUNTIF(A$1:A598,A598)</f>
        <v>25</v>
      </c>
      <c r="C598" s="180">
        <f t="array" aca="1" ref="C598" ca="1">INDIRECT("'"&amp;A598&amp;"'!F"&amp;B598+59)</f>
        <v>0</v>
      </c>
      <c r="D598" s="180">
        <f t="array" aca="1" ref="D598" ca="1">INDIRECT("'"&amp;$A598&amp;"'!O"&amp;$B598+59)</f>
        <v>0</v>
      </c>
      <c r="E598" s="180">
        <f t="array" aca="1" ref="E598" ca="1">INDIRECT("'"&amp;$A598&amp;"'!P"&amp;$B598+59)</f>
        <v>0</v>
      </c>
      <c r="F598" s="180">
        <f t="array" aca="1" ref="F598" ca="1">INDIRECT("'"&amp;$A598&amp;"'!Q"&amp;$B598+59)</f>
        <v>0</v>
      </c>
      <c r="G598" s="180">
        <f t="array" aca="1" ref="G598" ca="1">INDIRECT("'"&amp;$A598&amp;"'!R"&amp;$B598+59)</f>
        <v>0</v>
      </c>
      <c r="H598" s="180">
        <f t="array" aca="1" ref="H598" ca="1">INDIRECT("'"&amp;$A598&amp;"'!S"&amp;$B598+59)</f>
        <v>0</v>
      </c>
      <c r="I598" s="180">
        <f t="array" aca="1" ref="I598" ca="1">INDIRECT("'"&amp;$A598&amp;"'!t"&amp;$B598+59)</f>
        <v>0</v>
      </c>
    </row>
    <row r="599" spans="1:9" x14ac:dyDescent="0.3">
      <c r="A599" s="180">
        <f t="shared" si="10"/>
        <v>15</v>
      </c>
      <c r="B599" s="180">
        <f>COUNTIF(A$1:A599,A599)</f>
        <v>26</v>
      </c>
      <c r="C599" s="180">
        <f t="array" aca="1" ref="C599" ca="1">INDIRECT("'"&amp;A599&amp;"'!F"&amp;B599+59)</f>
        <v>0</v>
      </c>
      <c r="D599" s="180">
        <f t="array" aca="1" ref="D599" ca="1">INDIRECT("'"&amp;$A599&amp;"'!O"&amp;$B599+59)</f>
        <v>0</v>
      </c>
      <c r="E599" s="180">
        <f t="array" aca="1" ref="E599" ca="1">INDIRECT("'"&amp;$A599&amp;"'!P"&amp;$B599+59)</f>
        <v>0</v>
      </c>
      <c r="F599" s="180">
        <f t="array" aca="1" ref="F599" ca="1">INDIRECT("'"&amp;$A599&amp;"'!Q"&amp;$B599+59)</f>
        <v>0</v>
      </c>
      <c r="G599" s="180">
        <f t="array" aca="1" ref="G599" ca="1">INDIRECT("'"&amp;$A599&amp;"'!R"&amp;$B599+59)</f>
        <v>0</v>
      </c>
      <c r="H599" s="180">
        <f t="array" aca="1" ref="H599" ca="1">INDIRECT("'"&amp;$A599&amp;"'!S"&amp;$B599+59)</f>
        <v>0</v>
      </c>
      <c r="I599" s="180">
        <f t="array" aca="1" ref="I599" ca="1">INDIRECT("'"&amp;$A599&amp;"'!t"&amp;$B599+59)</f>
        <v>0</v>
      </c>
    </row>
    <row r="600" spans="1:9" x14ac:dyDescent="0.3">
      <c r="A600" s="180">
        <f t="shared" si="10"/>
        <v>15</v>
      </c>
      <c r="B600" s="180">
        <f>COUNTIF(A$1:A600,A600)</f>
        <v>27</v>
      </c>
      <c r="C600" s="180">
        <f t="array" aca="1" ref="C600" ca="1">INDIRECT("'"&amp;A600&amp;"'!F"&amp;B600+59)</f>
        <v>0</v>
      </c>
      <c r="D600" s="180">
        <f t="array" aca="1" ref="D600" ca="1">INDIRECT("'"&amp;$A600&amp;"'!O"&amp;$B600+59)</f>
        <v>0</v>
      </c>
      <c r="E600" s="180">
        <f t="array" aca="1" ref="E600" ca="1">INDIRECT("'"&amp;$A600&amp;"'!P"&amp;$B600+59)</f>
        <v>0</v>
      </c>
      <c r="F600" s="180">
        <f t="array" aca="1" ref="F600" ca="1">INDIRECT("'"&amp;$A600&amp;"'!Q"&amp;$B600+59)</f>
        <v>0</v>
      </c>
      <c r="G600" s="180">
        <f t="array" aca="1" ref="G600" ca="1">INDIRECT("'"&amp;$A600&amp;"'!R"&amp;$B600+59)</f>
        <v>0</v>
      </c>
      <c r="H600" s="180">
        <f t="array" aca="1" ref="H600" ca="1">INDIRECT("'"&amp;$A600&amp;"'!S"&amp;$B600+59)</f>
        <v>0</v>
      </c>
      <c r="I600" s="180">
        <f t="array" aca="1" ref="I600" ca="1">INDIRECT("'"&amp;$A600&amp;"'!t"&amp;$B600+59)</f>
        <v>0</v>
      </c>
    </row>
    <row r="601" spans="1:9" x14ac:dyDescent="0.3">
      <c r="A601" s="180">
        <f t="shared" si="10"/>
        <v>15</v>
      </c>
      <c r="B601" s="180">
        <f>COUNTIF(A$1:A601,A601)</f>
        <v>28</v>
      </c>
      <c r="C601" s="180">
        <f t="array" aca="1" ref="C601" ca="1">INDIRECT("'"&amp;A601&amp;"'!F"&amp;B601+59)</f>
        <v>0</v>
      </c>
      <c r="D601" s="180">
        <f t="array" aca="1" ref="D601" ca="1">INDIRECT("'"&amp;$A601&amp;"'!O"&amp;$B601+59)</f>
        <v>0</v>
      </c>
      <c r="E601" s="180">
        <f t="array" aca="1" ref="E601" ca="1">INDIRECT("'"&amp;$A601&amp;"'!P"&amp;$B601+59)</f>
        <v>0</v>
      </c>
      <c r="F601" s="180">
        <f t="array" aca="1" ref="F601" ca="1">INDIRECT("'"&amp;$A601&amp;"'!Q"&amp;$B601+59)</f>
        <v>0</v>
      </c>
      <c r="G601" s="180">
        <f t="array" aca="1" ref="G601" ca="1">INDIRECT("'"&amp;$A601&amp;"'!R"&amp;$B601+59)</f>
        <v>0</v>
      </c>
      <c r="H601" s="180">
        <f t="array" aca="1" ref="H601" ca="1">INDIRECT("'"&amp;$A601&amp;"'!S"&amp;$B601+59)</f>
        <v>0</v>
      </c>
      <c r="I601" s="180">
        <f t="array" aca="1" ref="I601" ca="1">INDIRECT("'"&amp;$A601&amp;"'!t"&amp;$B601+59)</f>
        <v>0</v>
      </c>
    </row>
    <row r="602" spans="1:9" x14ac:dyDescent="0.3">
      <c r="A602" s="180">
        <f t="shared" si="10"/>
        <v>15</v>
      </c>
      <c r="B602" s="180">
        <f>COUNTIF(A$1:A602,A602)</f>
        <v>29</v>
      </c>
      <c r="C602" s="180">
        <f t="array" aca="1" ref="C602" ca="1">INDIRECT("'"&amp;A602&amp;"'!F"&amp;B602+59)</f>
        <v>0</v>
      </c>
      <c r="D602" s="180">
        <f t="array" aca="1" ref="D602" ca="1">INDIRECT("'"&amp;$A602&amp;"'!O"&amp;$B602+59)</f>
        <v>0</v>
      </c>
      <c r="E602" s="180">
        <f t="array" aca="1" ref="E602" ca="1">INDIRECT("'"&amp;$A602&amp;"'!P"&amp;$B602+59)</f>
        <v>0</v>
      </c>
      <c r="F602" s="180">
        <f t="array" aca="1" ref="F602" ca="1">INDIRECT("'"&amp;$A602&amp;"'!Q"&amp;$B602+59)</f>
        <v>0</v>
      </c>
      <c r="G602" s="180">
        <f t="array" aca="1" ref="G602" ca="1">INDIRECT("'"&amp;$A602&amp;"'!R"&amp;$B602+59)</f>
        <v>0</v>
      </c>
      <c r="H602" s="180">
        <f t="array" aca="1" ref="H602" ca="1">INDIRECT("'"&amp;$A602&amp;"'!S"&amp;$B602+59)</f>
        <v>0</v>
      </c>
      <c r="I602" s="180">
        <f t="array" aca="1" ref="I602" ca="1">INDIRECT("'"&amp;$A602&amp;"'!t"&amp;$B602+59)</f>
        <v>0</v>
      </c>
    </row>
    <row r="603" spans="1:9" x14ac:dyDescent="0.3">
      <c r="A603" s="180">
        <f t="shared" si="10"/>
        <v>15</v>
      </c>
      <c r="B603" s="180">
        <f>COUNTIF(A$1:A603,A603)</f>
        <v>30</v>
      </c>
      <c r="C603" s="180">
        <f t="array" aca="1" ref="C603" ca="1">INDIRECT("'"&amp;A603&amp;"'!F"&amp;B603+59)</f>
        <v>0</v>
      </c>
      <c r="D603" s="180">
        <f t="array" aca="1" ref="D603" ca="1">INDIRECT("'"&amp;$A603&amp;"'!O"&amp;$B603+59)</f>
        <v>0</v>
      </c>
      <c r="E603" s="180">
        <f t="array" aca="1" ref="E603" ca="1">INDIRECT("'"&amp;$A603&amp;"'!P"&amp;$B603+59)</f>
        <v>0</v>
      </c>
      <c r="F603" s="180">
        <f t="array" aca="1" ref="F603" ca="1">INDIRECT("'"&amp;$A603&amp;"'!Q"&amp;$B603+59)</f>
        <v>0</v>
      </c>
      <c r="G603" s="180">
        <f t="array" aca="1" ref="G603" ca="1">INDIRECT("'"&amp;$A603&amp;"'!R"&amp;$B603+59)</f>
        <v>0</v>
      </c>
      <c r="H603" s="180">
        <f t="array" aca="1" ref="H603" ca="1">INDIRECT("'"&amp;$A603&amp;"'!S"&amp;$B603+59)</f>
        <v>0</v>
      </c>
      <c r="I603" s="180">
        <f t="array" aca="1" ref="I603" ca="1">INDIRECT("'"&amp;$A603&amp;"'!t"&amp;$B603+59)</f>
        <v>0</v>
      </c>
    </row>
    <row r="604" spans="1:9" x14ac:dyDescent="0.3">
      <c r="A604" s="180">
        <f t="shared" si="10"/>
        <v>15</v>
      </c>
      <c r="B604" s="180">
        <f>COUNTIF(A$1:A604,A604)</f>
        <v>31</v>
      </c>
      <c r="C604" s="180">
        <f t="array" aca="1" ref="C604" ca="1">INDIRECT("'"&amp;A604&amp;"'!F"&amp;B604+59)</f>
        <v>0</v>
      </c>
      <c r="D604" s="180">
        <f t="array" aca="1" ref="D604" ca="1">INDIRECT("'"&amp;$A604&amp;"'!O"&amp;$B604+59)</f>
        <v>0</v>
      </c>
      <c r="E604" s="180">
        <f t="array" aca="1" ref="E604" ca="1">INDIRECT("'"&amp;$A604&amp;"'!P"&amp;$B604+59)</f>
        <v>0</v>
      </c>
      <c r="F604" s="180">
        <f t="array" aca="1" ref="F604" ca="1">INDIRECT("'"&amp;$A604&amp;"'!Q"&amp;$B604+59)</f>
        <v>0</v>
      </c>
      <c r="G604" s="180">
        <f t="array" aca="1" ref="G604" ca="1">INDIRECT("'"&amp;$A604&amp;"'!R"&amp;$B604+59)</f>
        <v>0</v>
      </c>
      <c r="H604" s="180">
        <f t="array" aca="1" ref="H604" ca="1">INDIRECT("'"&amp;$A604&amp;"'!S"&amp;$B604+59)</f>
        <v>0</v>
      </c>
      <c r="I604" s="180">
        <f t="array" aca="1" ref="I604" ca="1">INDIRECT("'"&amp;$A604&amp;"'!t"&amp;$B604+59)</f>
        <v>0</v>
      </c>
    </row>
    <row r="605" spans="1:9" x14ac:dyDescent="0.3">
      <c r="A605" s="180">
        <f t="shared" si="10"/>
        <v>15</v>
      </c>
      <c r="B605" s="180">
        <f>COUNTIF(A$1:A605,A605)</f>
        <v>32</v>
      </c>
      <c r="C605" s="180">
        <f t="array" aca="1" ref="C605" ca="1">INDIRECT("'"&amp;A605&amp;"'!F"&amp;B605+59)</f>
        <v>0</v>
      </c>
      <c r="D605" s="180">
        <f t="array" aca="1" ref="D605" ca="1">INDIRECT("'"&amp;$A605&amp;"'!O"&amp;$B605+59)</f>
        <v>0</v>
      </c>
      <c r="E605" s="180">
        <f t="array" aca="1" ref="E605" ca="1">INDIRECT("'"&amp;$A605&amp;"'!P"&amp;$B605+59)</f>
        <v>0</v>
      </c>
      <c r="F605" s="180">
        <f t="array" aca="1" ref="F605" ca="1">INDIRECT("'"&amp;$A605&amp;"'!Q"&amp;$B605+59)</f>
        <v>0</v>
      </c>
      <c r="G605" s="180">
        <f t="array" aca="1" ref="G605" ca="1">INDIRECT("'"&amp;$A605&amp;"'!R"&amp;$B605+59)</f>
        <v>0</v>
      </c>
      <c r="H605" s="180">
        <f t="array" aca="1" ref="H605" ca="1">INDIRECT("'"&amp;$A605&amp;"'!S"&amp;$B605+59)</f>
        <v>0</v>
      </c>
      <c r="I605" s="180">
        <f t="array" aca="1" ref="I605" ca="1">INDIRECT("'"&amp;$A605&amp;"'!t"&amp;$B605+59)</f>
        <v>0</v>
      </c>
    </row>
    <row r="606" spans="1:9" x14ac:dyDescent="0.3">
      <c r="A606" s="180">
        <f t="shared" si="10"/>
        <v>15</v>
      </c>
      <c r="B606" s="180">
        <f>COUNTIF(A$1:A606,A606)</f>
        <v>33</v>
      </c>
      <c r="C606" s="180">
        <f t="array" aca="1" ref="C606" ca="1">INDIRECT("'"&amp;A606&amp;"'!F"&amp;B606+59)</f>
        <v>0</v>
      </c>
      <c r="D606" s="180">
        <f t="array" aca="1" ref="D606" ca="1">INDIRECT("'"&amp;$A606&amp;"'!O"&amp;$B606+59)</f>
        <v>0</v>
      </c>
      <c r="E606" s="180">
        <f t="array" aca="1" ref="E606" ca="1">INDIRECT("'"&amp;$A606&amp;"'!P"&amp;$B606+59)</f>
        <v>0</v>
      </c>
      <c r="F606" s="180">
        <f t="array" aca="1" ref="F606" ca="1">INDIRECT("'"&amp;$A606&amp;"'!Q"&amp;$B606+59)</f>
        <v>0</v>
      </c>
      <c r="G606" s="180">
        <f t="array" aca="1" ref="G606" ca="1">INDIRECT("'"&amp;$A606&amp;"'!R"&amp;$B606+59)</f>
        <v>0</v>
      </c>
      <c r="H606" s="180">
        <f t="array" aca="1" ref="H606" ca="1">INDIRECT("'"&amp;$A606&amp;"'!S"&amp;$B606+59)</f>
        <v>0</v>
      </c>
      <c r="I606" s="180">
        <f t="array" aca="1" ref="I606" ca="1">INDIRECT("'"&amp;$A606&amp;"'!t"&amp;$B606+59)</f>
        <v>0</v>
      </c>
    </row>
    <row r="607" spans="1:9" x14ac:dyDescent="0.3">
      <c r="A607" s="180">
        <f t="shared" si="10"/>
        <v>15</v>
      </c>
      <c r="B607" s="180">
        <f>COUNTIF(A$1:A607,A607)</f>
        <v>34</v>
      </c>
      <c r="C607" s="180">
        <f t="array" aca="1" ref="C607" ca="1">INDIRECT("'"&amp;A607&amp;"'!F"&amp;B607+59)</f>
        <v>0</v>
      </c>
      <c r="D607" s="180">
        <f t="array" aca="1" ref="D607" ca="1">INDIRECT("'"&amp;$A607&amp;"'!O"&amp;$B607+59)</f>
        <v>0</v>
      </c>
      <c r="E607" s="180">
        <f t="array" aca="1" ref="E607" ca="1">INDIRECT("'"&amp;$A607&amp;"'!P"&amp;$B607+59)</f>
        <v>0</v>
      </c>
      <c r="F607" s="180">
        <f t="array" aca="1" ref="F607" ca="1">INDIRECT("'"&amp;$A607&amp;"'!Q"&amp;$B607+59)</f>
        <v>0</v>
      </c>
      <c r="G607" s="180">
        <f t="array" aca="1" ref="G607" ca="1">INDIRECT("'"&amp;$A607&amp;"'!R"&amp;$B607+59)</f>
        <v>0</v>
      </c>
      <c r="H607" s="180">
        <f t="array" aca="1" ref="H607" ca="1">INDIRECT("'"&amp;$A607&amp;"'!S"&amp;$B607+59)</f>
        <v>0</v>
      </c>
      <c r="I607" s="180">
        <f t="array" aca="1" ref="I607" ca="1">INDIRECT("'"&amp;$A607&amp;"'!t"&amp;$B607+59)</f>
        <v>0</v>
      </c>
    </row>
    <row r="608" spans="1:9" x14ac:dyDescent="0.3">
      <c r="A608" s="180">
        <f t="shared" si="10"/>
        <v>15</v>
      </c>
      <c r="B608" s="180">
        <f>COUNTIF(A$1:A608,A608)</f>
        <v>35</v>
      </c>
      <c r="C608" s="180">
        <f t="array" aca="1" ref="C608" ca="1">INDIRECT("'"&amp;A608&amp;"'!F"&amp;B608+59)</f>
        <v>0</v>
      </c>
      <c r="D608" s="180">
        <f t="array" aca="1" ref="D608" ca="1">INDIRECT("'"&amp;$A608&amp;"'!O"&amp;$B608+59)</f>
        <v>0</v>
      </c>
      <c r="E608" s="180">
        <f t="array" aca="1" ref="E608" ca="1">INDIRECT("'"&amp;$A608&amp;"'!P"&amp;$B608+59)</f>
        <v>0</v>
      </c>
      <c r="F608" s="180">
        <f t="array" aca="1" ref="F608" ca="1">INDIRECT("'"&amp;$A608&amp;"'!Q"&amp;$B608+59)</f>
        <v>0</v>
      </c>
      <c r="G608" s="180">
        <f t="array" aca="1" ref="G608" ca="1">INDIRECT("'"&amp;$A608&amp;"'!R"&amp;$B608+59)</f>
        <v>0</v>
      </c>
      <c r="H608" s="180">
        <f t="array" aca="1" ref="H608" ca="1">INDIRECT("'"&amp;$A608&amp;"'!S"&amp;$B608+59)</f>
        <v>0</v>
      </c>
      <c r="I608" s="180">
        <f t="array" aca="1" ref="I608" ca="1">INDIRECT("'"&amp;$A608&amp;"'!t"&amp;$B608+59)</f>
        <v>0</v>
      </c>
    </row>
    <row r="609" spans="1:9" x14ac:dyDescent="0.3">
      <c r="A609" s="180">
        <f t="shared" si="10"/>
        <v>15</v>
      </c>
      <c r="B609" s="180">
        <f>COUNTIF(A$1:A609,A609)</f>
        <v>36</v>
      </c>
      <c r="C609" s="180">
        <f t="array" aca="1" ref="C609" ca="1">INDIRECT("'"&amp;A609&amp;"'!F"&amp;B609+59)</f>
        <v>0</v>
      </c>
      <c r="D609" s="180">
        <f t="array" aca="1" ref="D609" ca="1">INDIRECT("'"&amp;$A609&amp;"'!O"&amp;$B609+59)</f>
        <v>0</v>
      </c>
      <c r="E609" s="180">
        <f t="array" aca="1" ref="E609" ca="1">INDIRECT("'"&amp;$A609&amp;"'!P"&amp;$B609+59)</f>
        <v>0</v>
      </c>
      <c r="F609" s="180">
        <f t="array" aca="1" ref="F609" ca="1">INDIRECT("'"&amp;$A609&amp;"'!Q"&amp;$B609+59)</f>
        <v>0</v>
      </c>
      <c r="G609" s="180">
        <f t="array" aca="1" ref="G609" ca="1">INDIRECT("'"&amp;$A609&amp;"'!R"&amp;$B609+59)</f>
        <v>0</v>
      </c>
      <c r="H609" s="180">
        <f t="array" aca="1" ref="H609" ca="1">INDIRECT("'"&amp;$A609&amp;"'!S"&amp;$B609+59)</f>
        <v>0</v>
      </c>
      <c r="I609" s="180">
        <f t="array" aca="1" ref="I609" ca="1">INDIRECT("'"&amp;$A609&amp;"'!t"&amp;$B609+59)</f>
        <v>0</v>
      </c>
    </row>
    <row r="610" spans="1:9" x14ac:dyDescent="0.3">
      <c r="A610" s="180">
        <f t="shared" si="10"/>
        <v>15</v>
      </c>
      <c r="B610" s="180">
        <f>COUNTIF(A$1:A610,A610)</f>
        <v>37</v>
      </c>
      <c r="C610" s="180">
        <f t="array" aca="1" ref="C610" ca="1">INDIRECT("'"&amp;A610&amp;"'!F"&amp;B610+59)</f>
        <v>0</v>
      </c>
      <c r="D610" s="180">
        <f t="array" aca="1" ref="D610" ca="1">INDIRECT("'"&amp;$A610&amp;"'!O"&amp;$B610+59)</f>
        <v>0</v>
      </c>
      <c r="E610" s="180">
        <f t="array" aca="1" ref="E610" ca="1">INDIRECT("'"&amp;$A610&amp;"'!P"&amp;$B610+59)</f>
        <v>0</v>
      </c>
      <c r="F610" s="180">
        <f t="array" aca="1" ref="F610" ca="1">INDIRECT("'"&amp;$A610&amp;"'!Q"&amp;$B610+59)</f>
        <v>0</v>
      </c>
      <c r="G610" s="180">
        <f t="array" aca="1" ref="G610" ca="1">INDIRECT("'"&amp;$A610&amp;"'!R"&amp;$B610+59)</f>
        <v>0</v>
      </c>
      <c r="H610" s="180">
        <f t="array" aca="1" ref="H610" ca="1">INDIRECT("'"&amp;$A610&amp;"'!S"&amp;$B610+59)</f>
        <v>0</v>
      </c>
      <c r="I610" s="180">
        <f t="array" aca="1" ref="I610" ca="1">INDIRECT("'"&amp;$A610&amp;"'!t"&amp;$B610+59)</f>
        <v>0</v>
      </c>
    </row>
    <row r="611" spans="1:9" x14ac:dyDescent="0.3">
      <c r="A611" s="180">
        <f t="shared" si="10"/>
        <v>15</v>
      </c>
      <c r="B611" s="180">
        <f>COUNTIF(A$1:A611,A611)</f>
        <v>38</v>
      </c>
      <c r="C611" s="180">
        <f t="array" aca="1" ref="C611" ca="1">INDIRECT("'"&amp;A611&amp;"'!F"&amp;B611+59)</f>
        <v>0</v>
      </c>
      <c r="D611" s="180">
        <f t="array" aca="1" ref="D611" ca="1">INDIRECT("'"&amp;$A611&amp;"'!O"&amp;$B611+59)</f>
        <v>0</v>
      </c>
      <c r="E611" s="180">
        <f t="array" aca="1" ref="E611" ca="1">INDIRECT("'"&amp;$A611&amp;"'!P"&amp;$B611+59)</f>
        <v>0</v>
      </c>
      <c r="F611" s="180">
        <f t="array" aca="1" ref="F611" ca="1">INDIRECT("'"&amp;$A611&amp;"'!Q"&amp;$B611+59)</f>
        <v>0</v>
      </c>
      <c r="G611" s="180">
        <f t="array" aca="1" ref="G611" ca="1">INDIRECT("'"&amp;$A611&amp;"'!R"&amp;$B611+59)</f>
        <v>0</v>
      </c>
      <c r="H611" s="180">
        <f t="array" aca="1" ref="H611" ca="1">INDIRECT("'"&amp;$A611&amp;"'!S"&amp;$B611+59)</f>
        <v>0</v>
      </c>
      <c r="I611" s="180">
        <f t="array" aca="1" ref="I611" ca="1">INDIRECT("'"&amp;$A611&amp;"'!t"&amp;$B611+59)</f>
        <v>0</v>
      </c>
    </row>
    <row r="612" spans="1:9" x14ac:dyDescent="0.3">
      <c r="A612" s="180">
        <f t="shared" si="10"/>
        <v>15</v>
      </c>
      <c r="B612" s="180">
        <f>COUNTIF(A$1:A612,A612)</f>
        <v>39</v>
      </c>
      <c r="C612" s="180">
        <f t="array" aca="1" ref="C612" ca="1">INDIRECT("'"&amp;A612&amp;"'!F"&amp;B612+59)</f>
        <v>0</v>
      </c>
      <c r="D612" s="180">
        <f t="array" aca="1" ref="D612" ca="1">INDIRECT("'"&amp;$A612&amp;"'!O"&amp;$B612+59)</f>
        <v>0</v>
      </c>
      <c r="E612" s="180">
        <f t="array" aca="1" ref="E612" ca="1">INDIRECT("'"&amp;$A612&amp;"'!P"&amp;$B612+59)</f>
        <v>0</v>
      </c>
      <c r="F612" s="180">
        <f t="array" aca="1" ref="F612" ca="1">INDIRECT("'"&amp;$A612&amp;"'!Q"&amp;$B612+59)</f>
        <v>0</v>
      </c>
      <c r="G612" s="180">
        <f t="array" aca="1" ref="G612" ca="1">INDIRECT("'"&amp;$A612&amp;"'!R"&amp;$B612+59)</f>
        <v>0</v>
      </c>
      <c r="H612" s="180">
        <f t="array" aca="1" ref="H612" ca="1">INDIRECT("'"&amp;$A612&amp;"'!S"&amp;$B612+59)</f>
        <v>0</v>
      </c>
      <c r="I612" s="180">
        <f t="array" aca="1" ref="I612" ca="1">INDIRECT("'"&amp;$A612&amp;"'!t"&amp;$B612+59)</f>
        <v>0</v>
      </c>
    </row>
    <row r="613" spans="1:9" x14ac:dyDescent="0.3">
      <c r="A613" s="180">
        <f t="shared" si="10"/>
        <v>15</v>
      </c>
      <c r="B613" s="180">
        <f>COUNTIF(A$1:A613,A613)</f>
        <v>40</v>
      </c>
      <c r="C613" s="180">
        <f t="array" aca="1" ref="C613" ca="1">INDIRECT("'"&amp;A613&amp;"'!F"&amp;B613+59)</f>
        <v>0</v>
      </c>
      <c r="D613" s="180">
        <f t="array" aca="1" ref="D613" ca="1">INDIRECT("'"&amp;$A613&amp;"'!O"&amp;$B613+59)</f>
        <v>0</v>
      </c>
      <c r="E613" s="180">
        <f t="array" aca="1" ref="E613" ca="1">INDIRECT("'"&amp;$A613&amp;"'!P"&amp;$B613+59)</f>
        <v>0</v>
      </c>
      <c r="F613" s="180">
        <f t="array" aca="1" ref="F613" ca="1">INDIRECT("'"&amp;$A613&amp;"'!Q"&amp;$B613+59)</f>
        <v>0</v>
      </c>
      <c r="G613" s="180">
        <f t="array" aca="1" ref="G613" ca="1">INDIRECT("'"&amp;$A613&amp;"'!R"&amp;$B613+59)</f>
        <v>0</v>
      </c>
      <c r="H613" s="180">
        <f t="array" aca="1" ref="H613" ca="1">INDIRECT("'"&amp;$A613&amp;"'!S"&amp;$B613+59)</f>
        <v>0</v>
      </c>
      <c r="I613" s="180">
        <f t="array" aca="1" ref="I613" ca="1">INDIRECT("'"&amp;$A613&amp;"'!t"&amp;$B613+59)</f>
        <v>0</v>
      </c>
    </row>
    <row r="614" spans="1:9" x14ac:dyDescent="0.3">
      <c r="A614" s="180">
        <f t="shared" si="10"/>
        <v>15</v>
      </c>
      <c r="B614" s="180">
        <f>COUNTIF(A$1:A614,A614)</f>
        <v>41</v>
      </c>
      <c r="C614" s="180">
        <f t="array" aca="1" ref="C614" ca="1">INDIRECT("'"&amp;A614&amp;"'!F"&amp;B614+59)</f>
        <v>0</v>
      </c>
      <c r="D614" s="180">
        <f t="array" aca="1" ref="D614" ca="1">INDIRECT("'"&amp;$A614&amp;"'!O"&amp;$B614+59)</f>
        <v>0</v>
      </c>
      <c r="E614" s="180">
        <f t="array" aca="1" ref="E614" ca="1">INDIRECT("'"&amp;$A614&amp;"'!P"&amp;$B614+59)</f>
        <v>0</v>
      </c>
      <c r="F614" s="180">
        <f t="array" aca="1" ref="F614" ca="1">INDIRECT("'"&amp;$A614&amp;"'!Q"&amp;$B614+59)</f>
        <v>0</v>
      </c>
      <c r="G614" s="180">
        <f t="array" aca="1" ref="G614" ca="1">INDIRECT("'"&amp;$A614&amp;"'!R"&amp;$B614+59)</f>
        <v>0</v>
      </c>
      <c r="H614" s="180">
        <f t="array" aca="1" ref="H614" ca="1">INDIRECT("'"&amp;$A614&amp;"'!S"&amp;$B614+59)</f>
        <v>0</v>
      </c>
      <c r="I614" s="180">
        <f t="array" aca="1" ref="I614" ca="1">INDIRECT("'"&amp;$A614&amp;"'!t"&amp;$B614+59)</f>
        <v>0</v>
      </c>
    </row>
    <row r="615" spans="1:9" x14ac:dyDescent="0.3">
      <c r="A615" s="180">
        <f t="shared" si="10"/>
        <v>16</v>
      </c>
      <c r="B615" s="180">
        <f>COUNTIF(A$1:A615,A615)</f>
        <v>1</v>
      </c>
      <c r="C615" s="180">
        <f t="array" aca="1" ref="C615" ca="1">INDIRECT("'"&amp;A615&amp;"'!F"&amp;B615+59)</f>
        <v>0</v>
      </c>
      <c r="D615" s="180">
        <f t="array" aca="1" ref="D615" ca="1">INDIRECT("'"&amp;$A615&amp;"'!O"&amp;$B615+59)</f>
        <v>0</v>
      </c>
      <c r="E615" s="180">
        <f t="array" aca="1" ref="E615" ca="1">INDIRECT("'"&amp;$A615&amp;"'!P"&amp;$B615+59)</f>
        <v>0</v>
      </c>
      <c r="F615" s="180">
        <f t="array" aca="1" ref="F615" ca="1">INDIRECT("'"&amp;$A615&amp;"'!Q"&amp;$B615+59)</f>
        <v>0</v>
      </c>
      <c r="G615" s="180">
        <f t="array" aca="1" ref="G615" ca="1">INDIRECT("'"&amp;$A615&amp;"'!R"&amp;$B615+59)</f>
        <v>0</v>
      </c>
      <c r="H615" s="180">
        <f t="array" aca="1" ref="H615" ca="1">INDIRECT("'"&amp;$A615&amp;"'!S"&amp;$B615+59)</f>
        <v>0</v>
      </c>
      <c r="I615" s="180">
        <f t="array" aca="1" ref="I615" ca="1">INDIRECT("'"&amp;$A615&amp;"'!t"&amp;$B615+59)</f>
        <v>0</v>
      </c>
    </row>
    <row r="616" spans="1:9" x14ac:dyDescent="0.3">
      <c r="A616" s="180">
        <f t="shared" si="10"/>
        <v>16</v>
      </c>
      <c r="B616" s="180">
        <f>COUNTIF(A$1:A616,A616)</f>
        <v>2</v>
      </c>
      <c r="C616" s="180">
        <f t="array" aca="1" ref="C616" ca="1">INDIRECT("'"&amp;A616&amp;"'!F"&amp;B616+59)</f>
        <v>0</v>
      </c>
      <c r="D616" s="180">
        <f t="array" aca="1" ref="D616" ca="1">INDIRECT("'"&amp;$A616&amp;"'!O"&amp;$B616+59)</f>
        <v>0</v>
      </c>
      <c r="E616" s="180">
        <f t="array" aca="1" ref="E616" ca="1">INDIRECT("'"&amp;$A616&amp;"'!P"&amp;$B616+59)</f>
        <v>0</v>
      </c>
      <c r="F616" s="180">
        <f t="array" aca="1" ref="F616" ca="1">INDIRECT("'"&amp;$A616&amp;"'!Q"&amp;$B616+59)</f>
        <v>0</v>
      </c>
      <c r="G616" s="180">
        <f t="array" aca="1" ref="G616" ca="1">INDIRECT("'"&amp;$A616&amp;"'!R"&amp;$B616+59)</f>
        <v>0</v>
      </c>
      <c r="H616" s="180">
        <f t="array" aca="1" ref="H616" ca="1">INDIRECT("'"&amp;$A616&amp;"'!S"&amp;$B616+59)</f>
        <v>0</v>
      </c>
      <c r="I616" s="180">
        <f t="array" aca="1" ref="I616" ca="1">INDIRECT("'"&amp;$A616&amp;"'!t"&amp;$B616+59)</f>
        <v>0</v>
      </c>
    </row>
    <row r="617" spans="1:9" x14ac:dyDescent="0.3">
      <c r="A617" s="180">
        <f t="shared" si="10"/>
        <v>16</v>
      </c>
      <c r="B617" s="180">
        <f>COUNTIF(A$1:A617,A617)</f>
        <v>3</v>
      </c>
      <c r="C617" s="180">
        <f t="array" aca="1" ref="C617" ca="1">INDIRECT("'"&amp;A617&amp;"'!F"&amp;B617+59)</f>
        <v>0</v>
      </c>
      <c r="D617" s="180">
        <f t="array" aca="1" ref="D617" ca="1">INDIRECT("'"&amp;$A617&amp;"'!O"&amp;$B617+59)</f>
        <v>0</v>
      </c>
      <c r="E617" s="180">
        <f t="array" aca="1" ref="E617" ca="1">INDIRECT("'"&amp;$A617&amp;"'!P"&amp;$B617+59)</f>
        <v>0</v>
      </c>
      <c r="F617" s="180">
        <f t="array" aca="1" ref="F617" ca="1">INDIRECT("'"&amp;$A617&amp;"'!Q"&amp;$B617+59)</f>
        <v>0</v>
      </c>
      <c r="G617" s="180">
        <f t="array" aca="1" ref="G617" ca="1">INDIRECT("'"&amp;$A617&amp;"'!R"&amp;$B617+59)</f>
        <v>0</v>
      </c>
      <c r="H617" s="180">
        <f t="array" aca="1" ref="H617" ca="1">INDIRECT("'"&amp;$A617&amp;"'!S"&amp;$B617+59)</f>
        <v>0</v>
      </c>
      <c r="I617" s="180">
        <f t="array" aca="1" ref="I617" ca="1">INDIRECT("'"&amp;$A617&amp;"'!t"&amp;$B617+59)</f>
        <v>0</v>
      </c>
    </row>
    <row r="618" spans="1:9" x14ac:dyDescent="0.3">
      <c r="A618" s="180">
        <f t="shared" si="10"/>
        <v>16</v>
      </c>
      <c r="B618" s="180">
        <f>COUNTIF(A$1:A618,A618)</f>
        <v>4</v>
      </c>
      <c r="C618" s="180">
        <f t="array" aca="1" ref="C618" ca="1">INDIRECT("'"&amp;A618&amp;"'!F"&amp;B618+59)</f>
        <v>0</v>
      </c>
      <c r="D618" s="180">
        <f t="array" aca="1" ref="D618" ca="1">INDIRECT("'"&amp;$A618&amp;"'!O"&amp;$B618+59)</f>
        <v>0</v>
      </c>
      <c r="E618" s="180">
        <f t="array" aca="1" ref="E618" ca="1">INDIRECT("'"&amp;$A618&amp;"'!P"&amp;$B618+59)</f>
        <v>0</v>
      </c>
      <c r="F618" s="180">
        <f t="array" aca="1" ref="F618" ca="1">INDIRECT("'"&amp;$A618&amp;"'!Q"&amp;$B618+59)</f>
        <v>0</v>
      </c>
      <c r="G618" s="180">
        <f t="array" aca="1" ref="G618" ca="1">INDIRECT("'"&amp;$A618&amp;"'!R"&amp;$B618+59)</f>
        <v>0</v>
      </c>
      <c r="H618" s="180">
        <f t="array" aca="1" ref="H618" ca="1">INDIRECT("'"&amp;$A618&amp;"'!S"&amp;$B618+59)</f>
        <v>0</v>
      </c>
      <c r="I618" s="180">
        <f t="array" aca="1" ref="I618" ca="1">INDIRECT("'"&amp;$A618&amp;"'!t"&amp;$B618+59)</f>
        <v>0</v>
      </c>
    </row>
    <row r="619" spans="1:9" x14ac:dyDescent="0.3">
      <c r="A619" s="180">
        <f t="shared" si="10"/>
        <v>16</v>
      </c>
      <c r="B619" s="180">
        <f>COUNTIF(A$1:A619,A619)</f>
        <v>5</v>
      </c>
      <c r="C619" s="180">
        <f t="array" aca="1" ref="C619" ca="1">INDIRECT("'"&amp;A619&amp;"'!F"&amp;B619+59)</f>
        <v>0</v>
      </c>
      <c r="D619" s="180">
        <f t="array" aca="1" ref="D619" ca="1">INDIRECT("'"&amp;$A619&amp;"'!O"&amp;$B619+59)</f>
        <v>0</v>
      </c>
      <c r="E619" s="180">
        <f t="array" aca="1" ref="E619" ca="1">INDIRECT("'"&amp;$A619&amp;"'!P"&amp;$B619+59)</f>
        <v>0</v>
      </c>
      <c r="F619" s="180">
        <f t="array" aca="1" ref="F619" ca="1">INDIRECT("'"&amp;$A619&amp;"'!Q"&amp;$B619+59)</f>
        <v>0</v>
      </c>
      <c r="G619" s="180">
        <f t="array" aca="1" ref="G619" ca="1">INDIRECT("'"&amp;$A619&amp;"'!R"&amp;$B619+59)</f>
        <v>0</v>
      </c>
      <c r="H619" s="180">
        <f t="array" aca="1" ref="H619" ca="1">INDIRECT("'"&amp;$A619&amp;"'!S"&amp;$B619+59)</f>
        <v>0</v>
      </c>
      <c r="I619" s="180">
        <f t="array" aca="1" ref="I619" ca="1">INDIRECT("'"&amp;$A619&amp;"'!t"&amp;$B619+59)</f>
        <v>0</v>
      </c>
    </row>
    <row r="620" spans="1:9" x14ac:dyDescent="0.3">
      <c r="A620" s="180">
        <f t="shared" si="10"/>
        <v>16</v>
      </c>
      <c r="B620" s="180">
        <f>COUNTIF(A$1:A620,A620)</f>
        <v>6</v>
      </c>
      <c r="C620" s="180">
        <f t="array" aca="1" ref="C620" ca="1">INDIRECT("'"&amp;A620&amp;"'!F"&amp;B620+59)</f>
        <v>0</v>
      </c>
      <c r="D620" s="180">
        <f t="array" aca="1" ref="D620" ca="1">INDIRECT("'"&amp;$A620&amp;"'!O"&amp;$B620+59)</f>
        <v>0</v>
      </c>
      <c r="E620" s="180">
        <f t="array" aca="1" ref="E620" ca="1">INDIRECT("'"&amp;$A620&amp;"'!P"&amp;$B620+59)</f>
        <v>0</v>
      </c>
      <c r="F620" s="180">
        <f t="array" aca="1" ref="F620" ca="1">INDIRECT("'"&amp;$A620&amp;"'!Q"&amp;$B620+59)</f>
        <v>0</v>
      </c>
      <c r="G620" s="180">
        <f t="array" aca="1" ref="G620" ca="1">INDIRECT("'"&amp;$A620&amp;"'!R"&amp;$B620+59)</f>
        <v>0</v>
      </c>
      <c r="H620" s="180">
        <f t="array" aca="1" ref="H620" ca="1">INDIRECT("'"&amp;$A620&amp;"'!S"&amp;$B620+59)</f>
        <v>0</v>
      </c>
      <c r="I620" s="180">
        <f t="array" aca="1" ref="I620" ca="1">INDIRECT("'"&amp;$A620&amp;"'!t"&amp;$B620+59)</f>
        <v>0</v>
      </c>
    </row>
    <row r="621" spans="1:9" x14ac:dyDescent="0.3">
      <c r="A621" s="180">
        <f t="shared" si="10"/>
        <v>16</v>
      </c>
      <c r="B621" s="180">
        <f>COUNTIF(A$1:A621,A621)</f>
        <v>7</v>
      </c>
      <c r="C621" s="180">
        <f t="array" aca="1" ref="C621" ca="1">INDIRECT("'"&amp;A621&amp;"'!F"&amp;B621+59)</f>
        <v>0</v>
      </c>
      <c r="D621" s="180">
        <f t="array" aca="1" ref="D621" ca="1">INDIRECT("'"&amp;$A621&amp;"'!O"&amp;$B621+59)</f>
        <v>0</v>
      </c>
      <c r="E621" s="180">
        <f t="array" aca="1" ref="E621" ca="1">INDIRECT("'"&amp;$A621&amp;"'!P"&amp;$B621+59)</f>
        <v>0</v>
      </c>
      <c r="F621" s="180">
        <f t="array" aca="1" ref="F621" ca="1">INDIRECT("'"&amp;$A621&amp;"'!Q"&amp;$B621+59)</f>
        <v>0</v>
      </c>
      <c r="G621" s="180">
        <f t="array" aca="1" ref="G621" ca="1">INDIRECT("'"&amp;$A621&amp;"'!R"&amp;$B621+59)</f>
        <v>0</v>
      </c>
      <c r="H621" s="180">
        <f t="array" aca="1" ref="H621" ca="1">INDIRECT("'"&amp;$A621&amp;"'!S"&amp;$B621+59)</f>
        <v>0</v>
      </c>
      <c r="I621" s="180">
        <f t="array" aca="1" ref="I621" ca="1">INDIRECT("'"&amp;$A621&amp;"'!t"&amp;$B621+59)</f>
        <v>0</v>
      </c>
    </row>
    <row r="622" spans="1:9" x14ac:dyDescent="0.3">
      <c r="A622" s="180">
        <f t="shared" si="10"/>
        <v>16</v>
      </c>
      <c r="B622" s="180">
        <f>COUNTIF(A$1:A622,A622)</f>
        <v>8</v>
      </c>
      <c r="C622" s="180">
        <f t="array" aca="1" ref="C622" ca="1">INDIRECT("'"&amp;A622&amp;"'!F"&amp;B622+59)</f>
        <v>0</v>
      </c>
      <c r="D622" s="180">
        <f t="array" aca="1" ref="D622" ca="1">INDIRECT("'"&amp;$A622&amp;"'!O"&amp;$B622+59)</f>
        <v>0</v>
      </c>
      <c r="E622" s="180">
        <f t="array" aca="1" ref="E622" ca="1">INDIRECT("'"&amp;$A622&amp;"'!P"&amp;$B622+59)</f>
        <v>0</v>
      </c>
      <c r="F622" s="180">
        <f t="array" aca="1" ref="F622" ca="1">INDIRECT("'"&amp;$A622&amp;"'!Q"&amp;$B622+59)</f>
        <v>0</v>
      </c>
      <c r="G622" s="180">
        <f t="array" aca="1" ref="G622" ca="1">INDIRECT("'"&amp;$A622&amp;"'!R"&amp;$B622+59)</f>
        <v>0</v>
      </c>
      <c r="H622" s="180">
        <f t="array" aca="1" ref="H622" ca="1">INDIRECT("'"&amp;$A622&amp;"'!S"&amp;$B622+59)</f>
        <v>0</v>
      </c>
      <c r="I622" s="180">
        <f t="array" aca="1" ref="I622" ca="1">INDIRECT("'"&amp;$A622&amp;"'!t"&amp;$B622+59)</f>
        <v>0</v>
      </c>
    </row>
    <row r="623" spans="1:9" x14ac:dyDescent="0.3">
      <c r="A623" s="180">
        <f t="shared" si="10"/>
        <v>16</v>
      </c>
      <c r="B623" s="180">
        <f>COUNTIF(A$1:A623,A623)</f>
        <v>9</v>
      </c>
      <c r="C623" s="180">
        <f t="array" aca="1" ref="C623" ca="1">INDIRECT("'"&amp;A623&amp;"'!F"&amp;B623+59)</f>
        <v>0</v>
      </c>
      <c r="D623" s="180">
        <f t="array" aca="1" ref="D623" ca="1">INDIRECT("'"&amp;$A623&amp;"'!O"&amp;$B623+59)</f>
        <v>0</v>
      </c>
      <c r="E623" s="180">
        <f t="array" aca="1" ref="E623" ca="1">INDIRECT("'"&amp;$A623&amp;"'!P"&amp;$B623+59)</f>
        <v>0</v>
      </c>
      <c r="F623" s="180">
        <f t="array" aca="1" ref="F623" ca="1">INDIRECT("'"&amp;$A623&amp;"'!Q"&amp;$B623+59)</f>
        <v>0</v>
      </c>
      <c r="G623" s="180">
        <f t="array" aca="1" ref="G623" ca="1">INDIRECT("'"&amp;$A623&amp;"'!R"&amp;$B623+59)</f>
        <v>0</v>
      </c>
      <c r="H623" s="180">
        <f t="array" aca="1" ref="H623" ca="1">INDIRECT("'"&amp;$A623&amp;"'!S"&amp;$B623+59)</f>
        <v>0</v>
      </c>
      <c r="I623" s="180">
        <f t="array" aca="1" ref="I623" ca="1">INDIRECT("'"&amp;$A623&amp;"'!t"&amp;$B623+59)</f>
        <v>0</v>
      </c>
    </row>
    <row r="624" spans="1:9" x14ac:dyDescent="0.3">
      <c r="A624" s="180">
        <f t="shared" si="10"/>
        <v>16</v>
      </c>
      <c r="B624" s="180">
        <f>COUNTIF(A$1:A624,A624)</f>
        <v>10</v>
      </c>
      <c r="C624" s="180">
        <f t="array" aca="1" ref="C624" ca="1">INDIRECT("'"&amp;A624&amp;"'!F"&amp;B624+59)</f>
        <v>0</v>
      </c>
      <c r="D624" s="180">
        <f t="array" aca="1" ref="D624" ca="1">INDIRECT("'"&amp;$A624&amp;"'!O"&amp;$B624+59)</f>
        <v>0</v>
      </c>
      <c r="E624" s="180">
        <f t="array" aca="1" ref="E624" ca="1">INDIRECT("'"&amp;$A624&amp;"'!P"&amp;$B624+59)</f>
        <v>0</v>
      </c>
      <c r="F624" s="180">
        <f t="array" aca="1" ref="F624" ca="1">INDIRECT("'"&amp;$A624&amp;"'!Q"&amp;$B624+59)</f>
        <v>0</v>
      </c>
      <c r="G624" s="180">
        <f t="array" aca="1" ref="G624" ca="1">INDIRECT("'"&amp;$A624&amp;"'!R"&amp;$B624+59)</f>
        <v>0</v>
      </c>
      <c r="H624" s="180">
        <f t="array" aca="1" ref="H624" ca="1">INDIRECT("'"&amp;$A624&amp;"'!S"&amp;$B624+59)</f>
        <v>0</v>
      </c>
      <c r="I624" s="180">
        <f t="array" aca="1" ref="I624" ca="1">INDIRECT("'"&amp;$A624&amp;"'!t"&amp;$B624+59)</f>
        <v>0</v>
      </c>
    </row>
    <row r="625" spans="1:9" x14ac:dyDescent="0.3">
      <c r="A625" s="180">
        <f t="shared" si="10"/>
        <v>16</v>
      </c>
      <c r="B625" s="180">
        <f>COUNTIF(A$1:A625,A625)</f>
        <v>11</v>
      </c>
      <c r="C625" s="180">
        <f t="array" aca="1" ref="C625" ca="1">INDIRECT("'"&amp;A625&amp;"'!F"&amp;B625+59)</f>
        <v>0</v>
      </c>
      <c r="D625" s="180">
        <f t="array" aca="1" ref="D625" ca="1">INDIRECT("'"&amp;$A625&amp;"'!O"&amp;$B625+59)</f>
        <v>0</v>
      </c>
      <c r="E625" s="180">
        <f t="array" aca="1" ref="E625" ca="1">INDIRECT("'"&amp;$A625&amp;"'!P"&amp;$B625+59)</f>
        <v>0</v>
      </c>
      <c r="F625" s="180">
        <f t="array" aca="1" ref="F625" ca="1">INDIRECT("'"&amp;$A625&amp;"'!Q"&amp;$B625+59)</f>
        <v>0</v>
      </c>
      <c r="G625" s="180">
        <f t="array" aca="1" ref="G625" ca="1">INDIRECT("'"&amp;$A625&amp;"'!R"&amp;$B625+59)</f>
        <v>0</v>
      </c>
      <c r="H625" s="180">
        <f t="array" aca="1" ref="H625" ca="1">INDIRECT("'"&amp;$A625&amp;"'!S"&amp;$B625+59)</f>
        <v>0</v>
      </c>
      <c r="I625" s="180">
        <f t="array" aca="1" ref="I625" ca="1">INDIRECT("'"&amp;$A625&amp;"'!t"&amp;$B625+59)</f>
        <v>0</v>
      </c>
    </row>
    <row r="626" spans="1:9" x14ac:dyDescent="0.3">
      <c r="A626" s="180">
        <f t="shared" si="10"/>
        <v>16</v>
      </c>
      <c r="B626" s="180">
        <f>COUNTIF(A$1:A626,A626)</f>
        <v>12</v>
      </c>
      <c r="C626" s="180">
        <f t="array" aca="1" ref="C626" ca="1">INDIRECT("'"&amp;A626&amp;"'!F"&amp;B626+59)</f>
        <v>0</v>
      </c>
      <c r="D626" s="180">
        <f t="array" aca="1" ref="D626" ca="1">INDIRECT("'"&amp;$A626&amp;"'!O"&amp;$B626+59)</f>
        <v>0</v>
      </c>
      <c r="E626" s="180">
        <f t="array" aca="1" ref="E626" ca="1">INDIRECT("'"&amp;$A626&amp;"'!P"&amp;$B626+59)</f>
        <v>0</v>
      </c>
      <c r="F626" s="180">
        <f t="array" aca="1" ref="F626" ca="1">INDIRECT("'"&amp;$A626&amp;"'!Q"&amp;$B626+59)</f>
        <v>0</v>
      </c>
      <c r="G626" s="180">
        <f t="array" aca="1" ref="G626" ca="1">INDIRECT("'"&amp;$A626&amp;"'!R"&amp;$B626+59)</f>
        <v>0</v>
      </c>
      <c r="H626" s="180">
        <f t="array" aca="1" ref="H626" ca="1">INDIRECT("'"&amp;$A626&amp;"'!S"&amp;$B626+59)</f>
        <v>0</v>
      </c>
      <c r="I626" s="180">
        <f t="array" aca="1" ref="I626" ca="1">INDIRECT("'"&amp;$A626&amp;"'!t"&amp;$B626+59)</f>
        <v>0</v>
      </c>
    </row>
    <row r="627" spans="1:9" x14ac:dyDescent="0.3">
      <c r="A627" s="180">
        <f t="shared" si="10"/>
        <v>16</v>
      </c>
      <c r="B627" s="180">
        <f>COUNTIF(A$1:A627,A627)</f>
        <v>13</v>
      </c>
      <c r="C627" s="180">
        <f t="array" aca="1" ref="C627" ca="1">INDIRECT("'"&amp;A627&amp;"'!F"&amp;B627+59)</f>
        <v>0</v>
      </c>
      <c r="D627" s="180">
        <f t="array" aca="1" ref="D627" ca="1">INDIRECT("'"&amp;$A627&amp;"'!O"&amp;$B627+59)</f>
        <v>0</v>
      </c>
      <c r="E627" s="180">
        <f t="array" aca="1" ref="E627" ca="1">INDIRECT("'"&amp;$A627&amp;"'!P"&amp;$B627+59)</f>
        <v>0</v>
      </c>
      <c r="F627" s="180">
        <f t="array" aca="1" ref="F627" ca="1">INDIRECT("'"&amp;$A627&amp;"'!Q"&amp;$B627+59)</f>
        <v>0</v>
      </c>
      <c r="G627" s="180">
        <f t="array" aca="1" ref="G627" ca="1">INDIRECT("'"&amp;$A627&amp;"'!R"&amp;$B627+59)</f>
        <v>0</v>
      </c>
      <c r="H627" s="180">
        <f t="array" aca="1" ref="H627" ca="1">INDIRECT("'"&amp;$A627&amp;"'!S"&amp;$B627+59)</f>
        <v>0</v>
      </c>
      <c r="I627" s="180">
        <f t="array" aca="1" ref="I627" ca="1">INDIRECT("'"&amp;$A627&amp;"'!t"&amp;$B627+59)</f>
        <v>0</v>
      </c>
    </row>
    <row r="628" spans="1:9" x14ac:dyDescent="0.3">
      <c r="A628" s="180">
        <f t="shared" si="10"/>
        <v>16</v>
      </c>
      <c r="B628" s="180">
        <f>COUNTIF(A$1:A628,A628)</f>
        <v>14</v>
      </c>
      <c r="C628" s="180">
        <f t="array" aca="1" ref="C628" ca="1">INDIRECT("'"&amp;A628&amp;"'!F"&amp;B628+59)</f>
        <v>0</v>
      </c>
      <c r="D628" s="180">
        <f t="array" aca="1" ref="D628" ca="1">INDIRECT("'"&amp;$A628&amp;"'!O"&amp;$B628+59)</f>
        <v>0</v>
      </c>
      <c r="E628" s="180">
        <f t="array" aca="1" ref="E628" ca="1">INDIRECT("'"&amp;$A628&amp;"'!P"&amp;$B628+59)</f>
        <v>0</v>
      </c>
      <c r="F628" s="180">
        <f t="array" aca="1" ref="F628" ca="1">INDIRECT("'"&amp;$A628&amp;"'!Q"&amp;$B628+59)</f>
        <v>0</v>
      </c>
      <c r="G628" s="180">
        <f t="array" aca="1" ref="G628" ca="1">INDIRECT("'"&amp;$A628&amp;"'!R"&amp;$B628+59)</f>
        <v>0</v>
      </c>
      <c r="H628" s="180">
        <f t="array" aca="1" ref="H628" ca="1">INDIRECT("'"&amp;$A628&amp;"'!S"&amp;$B628+59)</f>
        <v>0</v>
      </c>
      <c r="I628" s="180">
        <f t="array" aca="1" ref="I628" ca="1">INDIRECT("'"&amp;$A628&amp;"'!t"&amp;$B628+59)</f>
        <v>0</v>
      </c>
    </row>
    <row r="629" spans="1:9" x14ac:dyDescent="0.3">
      <c r="A629" s="180">
        <f t="shared" si="10"/>
        <v>16</v>
      </c>
      <c r="B629" s="180">
        <f>COUNTIF(A$1:A629,A629)</f>
        <v>15</v>
      </c>
      <c r="C629" s="180">
        <f t="array" aca="1" ref="C629" ca="1">INDIRECT("'"&amp;A629&amp;"'!F"&amp;B629+59)</f>
        <v>0</v>
      </c>
      <c r="D629" s="180">
        <f t="array" aca="1" ref="D629" ca="1">INDIRECT("'"&amp;$A629&amp;"'!O"&amp;$B629+59)</f>
        <v>0</v>
      </c>
      <c r="E629" s="180">
        <f t="array" aca="1" ref="E629" ca="1">INDIRECT("'"&amp;$A629&amp;"'!P"&amp;$B629+59)</f>
        <v>0</v>
      </c>
      <c r="F629" s="180">
        <f t="array" aca="1" ref="F629" ca="1">INDIRECT("'"&amp;$A629&amp;"'!Q"&amp;$B629+59)</f>
        <v>0</v>
      </c>
      <c r="G629" s="180">
        <f t="array" aca="1" ref="G629" ca="1">INDIRECT("'"&amp;$A629&amp;"'!R"&amp;$B629+59)</f>
        <v>0</v>
      </c>
      <c r="H629" s="180">
        <f t="array" aca="1" ref="H629" ca="1">INDIRECT("'"&amp;$A629&amp;"'!S"&amp;$B629+59)</f>
        <v>0</v>
      </c>
      <c r="I629" s="180">
        <f t="array" aca="1" ref="I629" ca="1">INDIRECT("'"&amp;$A629&amp;"'!t"&amp;$B629+59)</f>
        <v>0</v>
      </c>
    </row>
    <row r="630" spans="1:9" x14ac:dyDescent="0.3">
      <c r="A630" s="180">
        <f t="shared" si="10"/>
        <v>16</v>
      </c>
      <c r="B630" s="180">
        <f>COUNTIF(A$1:A630,A630)</f>
        <v>16</v>
      </c>
      <c r="C630" s="180">
        <f t="array" aca="1" ref="C630" ca="1">INDIRECT("'"&amp;A630&amp;"'!F"&amp;B630+59)</f>
        <v>0</v>
      </c>
      <c r="D630" s="180">
        <f t="array" aca="1" ref="D630" ca="1">INDIRECT("'"&amp;$A630&amp;"'!O"&amp;$B630+59)</f>
        <v>0</v>
      </c>
      <c r="E630" s="180">
        <f t="array" aca="1" ref="E630" ca="1">INDIRECT("'"&amp;$A630&amp;"'!P"&amp;$B630+59)</f>
        <v>0</v>
      </c>
      <c r="F630" s="180">
        <f t="array" aca="1" ref="F630" ca="1">INDIRECT("'"&amp;$A630&amp;"'!Q"&amp;$B630+59)</f>
        <v>0</v>
      </c>
      <c r="G630" s="180">
        <f t="array" aca="1" ref="G630" ca="1">INDIRECT("'"&amp;$A630&amp;"'!R"&amp;$B630+59)</f>
        <v>0</v>
      </c>
      <c r="H630" s="180">
        <f t="array" aca="1" ref="H630" ca="1">INDIRECT("'"&amp;$A630&amp;"'!S"&amp;$B630+59)</f>
        <v>0</v>
      </c>
      <c r="I630" s="180">
        <f t="array" aca="1" ref="I630" ca="1">INDIRECT("'"&amp;$A630&amp;"'!t"&amp;$B630+59)</f>
        <v>0</v>
      </c>
    </row>
    <row r="631" spans="1:9" x14ac:dyDescent="0.3">
      <c r="A631" s="180">
        <f t="shared" si="10"/>
        <v>16</v>
      </c>
      <c r="B631" s="180">
        <f>COUNTIF(A$1:A631,A631)</f>
        <v>17</v>
      </c>
      <c r="C631" s="180">
        <f t="array" aca="1" ref="C631" ca="1">INDIRECT("'"&amp;A631&amp;"'!F"&amp;B631+59)</f>
        <v>0</v>
      </c>
      <c r="D631" s="180">
        <f t="array" aca="1" ref="D631" ca="1">INDIRECT("'"&amp;$A631&amp;"'!O"&amp;$B631+59)</f>
        <v>0</v>
      </c>
      <c r="E631" s="180">
        <f t="array" aca="1" ref="E631" ca="1">INDIRECT("'"&amp;$A631&amp;"'!P"&amp;$B631+59)</f>
        <v>0</v>
      </c>
      <c r="F631" s="180">
        <f t="array" aca="1" ref="F631" ca="1">INDIRECT("'"&amp;$A631&amp;"'!Q"&amp;$B631+59)</f>
        <v>0</v>
      </c>
      <c r="G631" s="180">
        <f t="array" aca="1" ref="G631" ca="1">INDIRECT("'"&amp;$A631&amp;"'!R"&amp;$B631+59)</f>
        <v>0</v>
      </c>
      <c r="H631" s="180">
        <f t="array" aca="1" ref="H631" ca="1">INDIRECT("'"&amp;$A631&amp;"'!S"&amp;$B631+59)</f>
        <v>0</v>
      </c>
      <c r="I631" s="180">
        <f t="array" aca="1" ref="I631" ca="1">INDIRECT("'"&amp;$A631&amp;"'!t"&amp;$B631+59)</f>
        <v>0</v>
      </c>
    </row>
    <row r="632" spans="1:9" x14ac:dyDescent="0.3">
      <c r="A632" s="180">
        <f t="shared" si="10"/>
        <v>16</v>
      </c>
      <c r="B632" s="180">
        <f>COUNTIF(A$1:A632,A632)</f>
        <v>18</v>
      </c>
      <c r="C632" s="180">
        <f t="array" aca="1" ref="C632" ca="1">INDIRECT("'"&amp;A632&amp;"'!F"&amp;B632+59)</f>
        <v>0</v>
      </c>
      <c r="D632" s="180">
        <f t="array" aca="1" ref="D632" ca="1">INDIRECT("'"&amp;$A632&amp;"'!O"&amp;$B632+59)</f>
        <v>0</v>
      </c>
      <c r="E632" s="180">
        <f t="array" aca="1" ref="E632" ca="1">INDIRECT("'"&amp;$A632&amp;"'!P"&amp;$B632+59)</f>
        <v>0</v>
      </c>
      <c r="F632" s="180">
        <f t="array" aca="1" ref="F632" ca="1">INDIRECT("'"&amp;$A632&amp;"'!Q"&amp;$B632+59)</f>
        <v>0</v>
      </c>
      <c r="G632" s="180">
        <f t="array" aca="1" ref="G632" ca="1">INDIRECT("'"&amp;$A632&amp;"'!R"&amp;$B632+59)</f>
        <v>0</v>
      </c>
      <c r="H632" s="180">
        <f t="array" aca="1" ref="H632" ca="1">INDIRECT("'"&amp;$A632&amp;"'!S"&amp;$B632+59)</f>
        <v>0</v>
      </c>
      <c r="I632" s="180">
        <f t="array" aca="1" ref="I632" ca="1">INDIRECT("'"&amp;$A632&amp;"'!t"&amp;$B632+59)</f>
        <v>0</v>
      </c>
    </row>
    <row r="633" spans="1:9" x14ac:dyDescent="0.3">
      <c r="A633" s="180">
        <f t="shared" si="10"/>
        <v>16</v>
      </c>
      <c r="B633" s="180">
        <f>COUNTIF(A$1:A633,A633)</f>
        <v>19</v>
      </c>
      <c r="C633" s="180">
        <f t="array" aca="1" ref="C633" ca="1">INDIRECT("'"&amp;A633&amp;"'!F"&amp;B633+59)</f>
        <v>0</v>
      </c>
      <c r="D633" s="180">
        <f t="array" aca="1" ref="D633" ca="1">INDIRECT("'"&amp;$A633&amp;"'!O"&amp;$B633+59)</f>
        <v>0</v>
      </c>
      <c r="E633" s="180">
        <f t="array" aca="1" ref="E633" ca="1">INDIRECT("'"&amp;$A633&amp;"'!P"&amp;$B633+59)</f>
        <v>0</v>
      </c>
      <c r="F633" s="180">
        <f t="array" aca="1" ref="F633" ca="1">INDIRECT("'"&amp;$A633&amp;"'!Q"&amp;$B633+59)</f>
        <v>0</v>
      </c>
      <c r="G633" s="180">
        <f t="array" aca="1" ref="G633" ca="1">INDIRECT("'"&amp;$A633&amp;"'!R"&amp;$B633+59)</f>
        <v>0</v>
      </c>
      <c r="H633" s="180">
        <f t="array" aca="1" ref="H633" ca="1">INDIRECT("'"&amp;$A633&amp;"'!S"&amp;$B633+59)</f>
        <v>0</v>
      </c>
      <c r="I633" s="180">
        <f t="array" aca="1" ref="I633" ca="1">INDIRECT("'"&amp;$A633&amp;"'!t"&amp;$B633+59)</f>
        <v>0</v>
      </c>
    </row>
    <row r="634" spans="1:9" x14ac:dyDescent="0.3">
      <c r="A634" s="180">
        <f t="shared" si="10"/>
        <v>16</v>
      </c>
      <c r="B634" s="180">
        <f>COUNTIF(A$1:A634,A634)</f>
        <v>20</v>
      </c>
      <c r="C634" s="180">
        <f t="array" aca="1" ref="C634" ca="1">INDIRECT("'"&amp;A634&amp;"'!F"&amp;B634+59)</f>
        <v>0</v>
      </c>
      <c r="D634" s="180">
        <f t="array" aca="1" ref="D634" ca="1">INDIRECT("'"&amp;$A634&amp;"'!O"&amp;$B634+59)</f>
        <v>0</v>
      </c>
      <c r="E634" s="180">
        <f t="array" aca="1" ref="E634" ca="1">INDIRECT("'"&amp;$A634&amp;"'!P"&amp;$B634+59)</f>
        <v>0</v>
      </c>
      <c r="F634" s="180">
        <f t="array" aca="1" ref="F634" ca="1">INDIRECT("'"&amp;$A634&amp;"'!Q"&amp;$B634+59)</f>
        <v>0</v>
      </c>
      <c r="G634" s="180">
        <f t="array" aca="1" ref="G634" ca="1">INDIRECT("'"&amp;$A634&amp;"'!R"&amp;$B634+59)</f>
        <v>0</v>
      </c>
      <c r="H634" s="180">
        <f t="array" aca="1" ref="H634" ca="1">INDIRECT("'"&amp;$A634&amp;"'!S"&amp;$B634+59)</f>
        <v>0</v>
      </c>
      <c r="I634" s="180">
        <f t="array" aca="1" ref="I634" ca="1">INDIRECT("'"&amp;$A634&amp;"'!t"&amp;$B634+59)</f>
        <v>0</v>
      </c>
    </row>
    <row r="635" spans="1:9" x14ac:dyDescent="0.3">
      <c r="A635" s="180">
        <f t="shared" si="10"/>
        <v>16</v>
      </c>
      <c r="B635" s="180">
        <f>COUNTIF(A$1:A635,A635)</f>
        <v>21</v>
      </c>
      <c r="C635" s="180">
        <f t="array" aca="1" ref="C635" ca="1">INDIRECT("'"&amp;A635&amp;"'!F"&amp;B635+59)</f>
        <v>0</v>
      </c>
      <c r="D635" s="180">
        <f t="array" aca="1" ref="D635" ca="1">INDIRECT("'"&amp;$A635&amp;"'!O"&amp;$B635+59)</f>
        <v>0</v>
      </c>
      <c r="E635" s="180">
        <f t="array" aca="1" ref="E635" ca="1">INDIRECT("'"&amp;$A635&amp;"'!P"&amp;$B635+59)</f>
        <v>0</v>
      </c>
      <c r="F635" s="180">
        <f t="array" aca="1" ref="F635" ca="1">INDIRECT("'"&amp;$A635&amp;"'!Q"&amp;$B635+59)</f>
        <v>0</v>
      </c>
      <c r="G635" s="180">
        <f t="array" aca="1" ref="G635" ca="1">INDIRECT("'"&amp;$A635&amp;"'!R"&amp;$B635+59)</f>
        <v>0</v>
      </c>
      <c r="H635" s="180">
        <f t="array" aca="1" ref="H635" ca="1">INDIRECT("'"&amp;$A635&amp;"'!S"&amp;$B635+59)</f>
        <v>0</v>
      </c>
      <c r="I635" s="180">
        <f t="array" aca="1" ref="I635" ca="1">INDIRECT("'"&amp;$A635&amp;"'!t"&amp;$B635+59)</f>
        <v>0</v>
      </c>
    </row>
    <row r="636" spans="1:9" x14ac:dyDescent="0.3">
      <c r="A636" s="180">
        <f t="shared" si="10"/>
        <v>16</v>
      </c>
      <c r="B636" s="180">
        <f>COUNTIF(A$1:A636,A636)</f>
        <v>22</v>
      </c>
      <c r="C636" s="180">
        <f t="array" aca="1" ref="C636" ca="1">INDIRECT("'"&amp;A636&amp;"'!F"&amp;B636+59)</f>
        <v>0</v>
      </c>
      <c r="D636" s="180">
        <f t="array" aca="1" ref="D636" ca="1">INDIRECT("'"&amp;$A636&amp;"'!O"&amp;$B636+59)</f>
        <v>0</v>
      </c>
      <c r="E636" s="180">
        <f t="array" aca="1" ref="E636" ca="1">INDIRECT("'"&amp;$A636&amp;"'!P"&amp;$B636+59)</f>
        <v>0</v>
      </c>
      <c r="F636" s="180">
        <f t="array" aca="1" ref="F636" ca="1">INDIRECT("'"&amp;$A636&amp;"'!Q"&amp;$B636+59)</f>
        <v>0</v>
      </c>
      <c r="G636" s="180">
        <f t="array" aca="1" ref="G636" ca="1">INDIRECT("'"&amp;$A636&amp;"'!R"&amp;$B636+59)</f>
        <v>0</v>
      </c>
      <c r="H636" s="180">
        <f t="array" aca="1" ref="H636" ca="1">INDIRECT("'"&amp;$A636&amp;"'!S"&amp;$B636+59)</f>
        <v>0</v>
      </c>
      <c r="I636" s="180">
        <f t="array" aca="1" ref="I636" ca="1">INDIRECT("'"&amp;$A636&amp;"'!t"&amp;$B636+59)</f>
        <v>0</v>
      </c>
    </row>
    <row r="637" spans="1:9" x14ac:dyDescent="0.3">
      <c r="A637" s="180">
        <f t="shared" si="10"/>
        <v>16</v>
      </c>
      <c r="B637" s="180">
        <f>COUNTIF(A$1:A637,A637)</f>
        <v>23</v>
      </c>
      <c r="C637" s="180">
        <f t="array" aca="1" ref="C637" ca="1">INDIRECT("'"&amp;A637&amp;"'!F"&amp;B637+59)</f>
        <v>0</v>
      </c>
      <c r="D637" s="180">
        <f t="array" aca="1" ref="D637" ca="1">INDIRECT("'"&amp;$A637&amp;"'!O"&amp;$B637+59)</f>
        <v>0</v>
      </c>
      <c r="E637" s="180">
        <f t="array" aca="1" ref="E637" ca="1">INDIRECT("'"&amp;$A637&amp;"'!P"&amp;$B637+59)</f>
        <v>0</v>
      </c>
      <c r="F637" s="180">
        <f t="array" aca="1" ref="F637" ca="1">INDIRECT("'"&amp;$A637&amp;"'!Q"&amp;$B637+59)</f>
        <v>0</v>
      </c>
      <c r="G637" s="180">
        <f t="array" aca="1" ref="G637" ca="1">INDIRECT("'"&amp;$A637&amp;"'!R"&amp;$B637+59)</f>
        <v>0</v>
      </c>
      <c r="H637" s="180">
        <f t="array" aca="1" ref="H637" ca="1">INDIRECT("'"&amp;$A637&amp;"'!S"&amp;$B637+59)</f>
        <v>0</v>
      </c>
      <c r="I637" s="180">
        <f t="array" aca="1" ref="I637" ca="1">INDIRECT("'"&amp;$A637&amp;"'!t"&amp;$B637+59)</f>
        <v>0</v>
      </c>
    </row>
    <row r="638" spans="1:9" x14ac:dyDescent="0.3">
      <c r="A638" s="180">
        <f t="shared" si="10"/>
        <v>16</v>
      </c>
      <c r="B638" s="180">
        <f>COUNTIF(A$1:A638,A638)</f>
        <v>24</v>
      </c>
      <c r="C638" s="180">
        <f t="array" aca="1" ref="C638" ca="1">INDIRECT("'"&amp;A638&amp;"'!F"&amp;B638+59)</f>
        <v>0</v>
      </c>
      <c r="D638" s="180">
        <f t="array" aca="1" ref="D638" ca="1">INDIRECT("'"&amp;$A638&amp;"'!O"&amp;$B638+59)</f>
        <v>0</v>
      </c>
      <c r="E638" s="180">
        <f t="array" aca="1" ref="E638" ca="1">INDIRECT("'"&amp;$A638&amp;"'!P"&amp;$B638+59)</f>
        <v>0</v>
      </c>
      <c r="F638" s="180">
        <f t="array" aca="1" ref="F638" ca="1">INDIRECT("'"&amp;$A638&amp;"'!Q"&amp;$B638+59)</f>
        <v>0</v>
      </c>
      <c r="G638" s="180">
        <f t="array" aca="1" ref="G638" ca="1">INDIRECT("'"&amp;$A638&amp;"'!R"&amp;$B638+59)</f>
        <v>0</v>
      </c>
      <c r="H638" s="180">
        <f t="array" aca="1" ref="H638" ca="1">INDIRECT("'"&amp;$A638&amp;"'!S"&amp;$B638+59)</f>
        <v>0</v>
      </c>
      <c r="I638" s="180">
        <f t="array" aca="1" ref="I638" ca="1">INDIRECT("'"&amp;$A638&amp;"'!t"&amp;$B638+59)</f>
        <v>0</v>
      </c>
    </row>
    <row r="639" spans="1:9" x14ac:dyDescent="0.3">
      <c r="A639" s="180">
        <f t="shared" si="10"/>
        <v>16</v>
      </c>
      <c r="B639" s="180">
        <f>COUNTIF(A$1:A639,A639)</f>
        <v>25</v>
      </c>
      <c r="C639" s="180">
        <f t="array" aca="1" ref="C639" ca="1">INDIRECT("'"&amp;A639&amp;"'!F"&amp;B639+59)</f>
        <v>0</v>
      </c>
      <c r="D639" s="180">
        <f t="array" aca="1" ref="D639" ca="1">INDIRECT("'"&amp;$A639&amp;"'!O"&amp;$B639+59)</f>
        <v>0</v>
      </c>
      <c r="E639" s="180">
        <f t="array" aca="1" ref="E639" ca="1">INDIRECT("'"&amp;$A639&amp;"'!P"&amp;$B639+59)</f>
        <v>0</v>
      </c>
      <c r="F639" s="180">
        <f t="array" aca="1" ref="F639" ca="1">INDIRECT("'"&amp;$A639&amp;"'!Q"&amp;$B639+59)</f>
        <v>0</v>
      </c>
      <c r="G639" s="180">
        <f t="array" aca="1" ref="G639" ca="1">INDIRECT("'"&amp;$A639&amp;"'!R"&amp;$B639+59)</f>
        <v>0</v>
      </c>
      <c r="H639" s="180">
        <f t="array" aca="1" ref="H639" ca="1">INDIRECT("'"&amp;$A639&amp;"'!S"&amp;$B639+59)</f>
        <v>0</v>
      </c>
      <c r="I639" s="180">
        <f t="array" aca="1" ref="I639" ca="1">INDIRECT("'"&amp;$A639&amp;"'!t"&amp;$B639+59)</f>
        <v>0</v>
      </c>
    </row>
    <row r="640" spans="1:9" x14ac:dyDescent="0.3">
      <c r="A640" s="180">
        <f t="shared" si="10"/>
        <v>16</v>
      </c>
      <c r="B640" s="180">
        <f>COUNTIF(A$1:A640,A640)</f>
        <v>26</v>
      </c>
      <c r="C640" s="180">
        <f t="array" aca="1" ref="C640" ca="1">INDIRECT("'"&amp;A640&amp;"'!F"&amp;B640+59)</f>
        <v>0</v>
      </c>
      <c r="D640" s="180">
        <f t="array" aca="1" ref="D640" ca="1">INDIRECT("'"&amp;$A640&amp;"'!O"&amp;$B640+59)</f>
        <v>0</v>
      </c>
      <c r="E640" s="180">
        <f t="array" aca="1" ref="E640" ca="1">INDIRECT("'"&amp;$A640&amp;"'!P"&amp;$B640+59)</f>
        <v>0</v>
      </c>
      <c r="F640" s="180">
        <f t="array" aca="1" ref="F640" ca="1">INDIRECT("'"&amp;$A640&amp;"'!Q"&amp;$B640+59)</f>
        <v>0</v>
      </c>
      <c r="G640" s="180">
        <f t="array" aca="1" ref="G640" ca="1">INDIRECT("'"&amp;$A640&amp;"'!R"&amp;$B640+59)</f>
        <v>0</v>
      </c>
      <c r="H640" s="180">
        <f t="array" aca="1" ref="H640" ca="1">INDIRECT("'"&amp;$A640&amp;"'!S"&amp;$B640+59)</f>
        <v>0</v>
      </c>
      <c r="I640" s="180">
        <f t="array" aca="1" ref="I640" ca="1">INDIRECT("'"&amp;$A640&amp;"'!t"&amp;$B640+59)</f>
        <v>0</v>
      </c>
    </row>
    <row r="641" spans="1:9" x14ac:dyDescent="0.3">
      <c r="A641" s="180">
        <f t="shared" si="10"/>
        <v>16</v>
      </c>
      <c r="B641" s="180">
        <f>COUNTIF(A$1:A641,A641)</f>
        <v>27</v>
      </c>
      <c r="C641" s="180">
        <f t="array" aca="1" ref="C641" ca="1">INDIRECT("'"&amp;A641&amp;"'!F"&amp;B641+59)</f>
        <v>0</v>
      </c>
      <c r="D641" s="180">
        <f t="array" aca="1" ref="D641" ca="1">INDIRECT("'"&amp;$A641&amp;"'!O"&amp;$B641+59)</f>
        <v>0</v>
      </c>
      <c r="E641" s="180">
        <f t="array" aca="1" ref="E641" ca="1">INDIRECT("'"&amp;$A641&amp;"'!P"&amp;$B641+59)</f>
        <v>0</v>
      </c>
      <c r="F641" s="180">
        <f t="array" aca="1" ref="F641" ca="1">INDIRECT("'"&amp;$A641&amp;"'!Q"&amp;$B641+59)</f>
        <v>0</v>
      </c>
      <c r="G641" s="180">
        <f t="array" aca="1" ref="G641" ca="1">INDIRECT("'"&amp;$A641&amp;"'!R"&amp;$B641+59)</f>
        <v>0</v>
      </c>
      <c r="H641" s="180">
        <f t="array" aca="1" ref="H641" ca="1">INDIRECT("'"&amp;$A641&amp;"'!S"&amp;$B641+59)</f>
        <v>0</v>
      </c>
      <c r="I641" s="180">
        <f t="array" aca="1" ref="I641" ca="1">INDIRECT("'"&amp;$A641&amp;"'!t"&amp;$B641+59)</f>
        <v>0</v>
      </c>
    </row>
    <row r="642" spans="1:9" x14ac:dyDescent="0.3">
      <c r="A642" s="180">
        <f t="shared" ref="A642:A705" si="11">ROUNDDOWN(((ROW()+41)/41),0)</f>
        <v>16</v>
      </c>
      <c r="B642" s="180">
        <f>COUNTIF(A$1:A642,A642)</f>
        <v>28</v>
      </c>
      <c r="C642" s="180">
        <f t="array" aca="1" ref="C642" ca="1">INDIRECT("'"&amp;A642&amp;"'!F"&amp;B642+59)</f>
        <v>0</v>
      </c>
      <c r="D642" s="180">
        <f t="array" aca="1" ref="D642" ca="1">INDIRECT("'"&amp;$A642&amp;"'!O"&amp;$B642+59)</f>
        <v>0</v>
      </c>
      <c r="E642" s="180">
        <f t="array" aca="1" ref="E642" ca="1">INDIRECT("'"&amp;$A642&amp;"'!P"&amp;$B642+59)</f>
        <v>0</v>
      </c>
      <c r="F642" s="180">
        <f t="array" aca="1" ref="F642" ca="1">INDIRECT("'"&amp;$A642&amp;"'!Q"&amp;$B642+59)</f>
        <v>0</v>
      </c>
      <c r="G642" s="180">
        <f t="array" aca="1" ref="G642" ca="1">INDIRECT("'"&amp;$A642&amp;"'!R"&amp;$B642+59)</f>
        <v>0</v>
      </c>
      <c r="H642" s="180">
        <f t="array" aca="1" ref="H642" ca="1">INDIRECT("'"&amp;$A642&amp;"'!S"&amp;$B642+59)</f>
        <v>0</v>
      </c>
      <c r="I642" s="180">
        <f t="array" aca="1" ref="I642" ca="1">INDIRECT("'"&amp;$A642&amp;"'!t"&amp;$B642+59)</f>
        <v>0</v>
      </c>
    </row>
    <row r="643" spans="1:9" x14ac:dyDescent="0.3">
      <c r="A643" s="180">
        <f t="shared" si="11"/>
        <v>16</v>
      </c>
      <c r="B643" s="180">
        <f>COUNTIF(A$1:A643,A643)</f>
        <v>29</v>
      </c>
      <c r="C643" s="180">
        <f t="array" aca="1" ref="C643" ca="1">INDIRECT("'"&amp;A643&amp;"'!F"&amp;B643+59)</f>
        <v>0</v>
      </c>
      <c r="D643" s="180">
        <f t="array" aca="1" ref="D643" ca="1">INDIRECT("'"&amp;$A643&amp;"'!O"&amp;$B643+59)</f>
        <v>0</v>
      </c>
      <c r="E643" s="180">
        <f t="array" aca="1" ref="E643" ca="1">INDIRECT("'"&amp;$A643&amp;"'!P"&amp;$B643+59)</f>
        <v>0</v>
      </c>
      <c r="F643" s="180">
        <f t="array" aca="1" ref="F643" ca="1">INDIRECT("'"&amp;$A643&amp;"'!Q"&amp;$B643+59)</f>
        <v>0</v>
      </c>
      <c r="G643" s="180">
        <f t="array" aca="1" ref="G643" ca="1">INDIRECT("'"&amp;$A643&amp;"'!R"&amp;$B643+59)</f>
        <v>0</v>
      </c>
      <c r="H643" s="180">
        <f t="array" aca="1" ref="H643" ca="1">INDIRECT("'"&amp;$A643&amp;"'!S"&amp;$B643+59)</f>
        <v>0</v>
      </c>
      <c r="I643" s="180">
        <f t="array" aca="1" ref="I643" ca="1">INDIRECT("'"&amp;$A643&amp;"'!t"&amp;$B643+59)</f>
        <v>0</v>
      </c>
    </row>
    <row r="644" spans="1:9" x14ac:dyDescent="0.3">
      <c r="A644" s="180">
        <f t="shared" si="11"/>
        <v>16</v>
      </c>
      <c r="B644" s="180">
        <f>COUNTIF(A$1:A644,A644)</f>
        <v>30</v>
      </c>
      <c r="C644" s="180">
        <f t="array" aca="1" ref="C644" ca="1">INDIRECT("'"&amp;A644&amp;"'!F"&amp;B644+59)</f>
        <v>0</v>
      </c>
      <c r="D644" s="180">
        <f t="array" aca="1" ref="D644" ca="1">INDIRECT("'"&amp;$A644&amp;"'!O"&amp;$B644+59)</f>
        <v>0</v>
      </c>
      <c r="E644" s="180">
        <f t="array" aca="1" ref="E644" ca="1">INDIRECT("'"&amp;$A644&amp;"'!P"&amp;$B644+59)</f>
        <v>0</v>
      </c>
      <c r="F644" s="180">
        <f t="array" aca="1" ref="F644" ca="1">INDIRECT("'"&amp;$A644&amp;"'!Q"&amp;$B644+59)</f>
        <v>0</v>
      </c>
      <c r="G644" s="180">
        <f t="array" aca="1" ref="G644" ca="1">INDIRECT("'"&amp;$A644&amp;"'!R"&amp;$B644+59)</f>
        <v>0</v>
      </c>
      <c r="H644" s="180">
        <f t="array" aca="1" ref="H644" ca="1">INDIRECT("'"&amp;$A644&amp;"'!S"&amp;$B644+59)</f>
        <v>0</v>
      </c>
      <c r="I644" s="180">
        <f t="array" aca="1" ref="I644" ca="1">INDIRECT("'"&amp;$A644&amp;"'!t"&amp;$B644+59)</f>
        <v>0</v>
      </c>
    </row>
    <row r="645" spans="1:9" x14ac:dyDescent="0.3">
      <c r="A645" s="180">
        <f t="shared" si="11"/>
        <v>16</v>
      </c>
      <c r="B645" s="180">
        <f>COUNTIF(A$1:A645,A645)</f>
        <v>31</v>
      </c>
      <c r="C645" s="180">
        <f t="array" aca="1" ref="C645" ca="1">INDIRECT("'"&amp;A645&amp;"'!F"&amp;B645+59)</f>
        <v>0</v>
      </c>
      <c r="D645" s="180">
        <f t="array" aca="1" ref="D645" ca="1">INDIRECT("'"&amp;$A645&amp;"'!O"&amp;$B645+59)</f>
        <v>0</v>
      </c>
      <c r="E645" s="180">
        <f t="array" aca="1" ref="E645" ca="1">INDIRECT("'"&amp;$A645&amp;"'!P"&amp;$B645+59)</f>
        <v>0</v>
      </c>
      <c r="F645" s="180">
        <f t="array" aca="1" ref="F645" ca="1">INDIRECT("'"&amp;$A645&amp;"'!Q"&amp;$B645+59)</f>
        <v>0</v>
      </c>
      <c r="G645" s="180">
        <f t="array" aca="1" ref="G645" ca="1">INDIRECT("'"&amp;$A645&amp;"'!R"&amp;$B645+59)</f>
        <v>0</v>
      </c>
      <c r="H645" s="180">
        <f t="array" aca="1" ref="H645" ca="1">INDIRECT("'"&amp;$A645&amp;"'!S"&amp;$B645+59)</f>
        <v>0</v>
      </c>
      <c r="I645" s="180">
        <f t="array" aca="1" ref="I645" ca="1">INDIRECT("'"&amp;$A645&amp;"'!t"&amp;$B645+59)</f>
        <v>0</v>
      </c>
    </row>
    <row r="646" spans="1:9" x14ac:dyDescent="0.3">
      <c r="A646" s="180">
        <f t="shared" si="11"/>
        <v>16</v>
      </c>
      <c r="B646" s="180">
        <f>COUNTIF(A$1:A646,A646)</f>
        <v>32</v>
      </c>
      <c r="C646" s="180">
        <f t="array" aca="1" ref="C646" ca="1">INDIRECT("'"&amp;A646&amp;"'!F"&amp;B646+59)</f>
        <v>0</v>
      </c>
      <c r="D646" s="180">
        <f t="array" aca="1" ref="D646" ca="1">INDIRECT("'"&amp;$A646&amp;"'!O"&amp;$B646+59)</f>
        <v>0</v>
      </c>
      <c r="E646" s="180">
        <f t="array" aca="1" ref="E646" ca="1">INDIRECT("'"&amp;$A646&amp;"'!P"&amp;$B646+59)</f>
        <v>0</v>
      </c>
      <c r="F646" s="180">
        <f t="array" aca="1" ref="F646" ca="1">INDIRECT("'"&amp;$A646&amp;"'!Q"&amp;$B646+59)</f>
        <v>0</v>
      </c>
      <c r="G646" s="180">
        <f t="array" aca="1" ref="G646" ca="1">INDIRECT("'"&amp;$A646&amp;"'!R"&amp;$B646+59)</f>
        <v>0</v>
      </c>
      <c r="H646" s="180">
        <f t="array" aca="1" ref="H646" ca="1">INDIRECT("'"&amp;$A646&amp;"'!S"&amp;$B646+59)</f>
        <v>0</v>
      </c>
      <c r="I646" s="180">
        <f t="array" aca="1" ref="I646" ca="1">INDIRECT("'"&amp;$A646&amp;"'!t"&amp;$B646+59)</f>
        <v>0</v>
      </c>
    </row>
    <row r="647" spans="1:9" x14ac:dyDescent="0.3">
      <c r="A647" s="180">
        <f t="shared" si="11"/>
        <v>16</v>
      </c>
      <c r="B647" s="180">
        <f>COUNTIF(A$1:A647,A647)</f>
        <v>33</v>
      </c>
      <c r="C647" s="180">
        <f t="array" aca="1" ref="C647" ca="1">INDIRECT("'"&amp;A647&amp;"'!F"&amp;B647+59)</f>
        <v>0</v>
      </c>
      <c r="D647" s="180">
        <f t="array" aca="1" ref="D647" ca="1">INDIRECT("'"&amp;$A647&amp;"'!O"&amp;$B647+59)</f>
        <v>0</v>
      </c>
      <c r="E647" s="180">
        <f t="array" aca="1" ref="E647" ca="1">INDIRECT("'"&amp;$A647&amp;"'!P"&amp;$B647+59)</f>
        <v>0</v>
      </c>
      <c r="F647" s="180">
        <f t="array" aca="1" ref="F647" ca="1">INDIRECT("'"&amp;$A647&amp;"'!Q"&amp;$B647+59)</f>
        <v>0</v>
      </c>
      <c r="G647" s="180">
        <f t="array" aca="1" ref="G647" ca="1">INDIRECT("'"&amp;$A647&amp;"'!R"&amp;$B647+59)</f>
        <v>0</v>
      </c>
      <c r="H647" s="180">
        <f t="array" aca="1" ref="H647" ca="1">INDIRECT("'"&amp;$A647&amp;"'!S"&amp;$B647+59)</f>
        <v>0</v>
      </c>
      <c r="I647" s="180">
        <f t="array" aca="1" ref="I647" ca="1">INDIRECT("'"&amp;$A647&amp;"'!t"&amp;$B647+59)</f>
        <v>0</v>
      </c>
    </row>
    <row r="648" spans="1:9" x14ac:dyDescent="0.3">
      <c r="A648" s="180">
        <f t="shared" si="11"/>
        <v>16</v>
      </c>
      <c r="B648" s="180">
        <f>COUNTIF(A$1:A648,A648)</f>
        <v>34</v>
      </c>
      <c r="C648" s="180">
        <f t="array" aca="1" ref="C648" ca="1">INDIRECT("'"&amp;A648&amp;"'!F"&amp;B648+59)</f>
        <v>0</v>
      </c>
      <c r="D648" s="180">
        <f t="array" aca="1" ref="D648" ca="1">INDIRECT("'"&amp;$A648&amp;"'!O"&amp;$B648+59)</f>
        <v>0</v>
      </c>
      <c r="E648" s="180">
        <f t="array" aca="1" ref="E648" ca="1">INDIRECT("'"&amp;$A648&amp;"'!P"&amp;$B648+59)</f>
        <v>0</v>
      </c>
      <c r="F648" s="180">
        <f t="array" aca="1" ref="F648" ca="1">INDIRECT("'"&amp;$A648&amp;"'!Q"&amp;$B648+59)</f>
        <v>0</v>
      </c>
      <c r="G648" s="180">
        <f t="array" aca="1" ref="G648" ca="1">INDIRECT("'"&amp;$A648&amp;"'!R"&amp;$B648+59)</f>
        <v>0</v>
      </c>
      <c r="H648" s="180">
        <f t="array" aca="1" ref="H648" ca="1">INDIRECT("'"&amp;$A648&amp;"'!S"&amp;$B648+59)</f>
        <v>0</v>
      </c>
      <c r="I648" s="180">
        <f t="array" aca="1" ref="I648" ca="1">INDIRECT("'"&amp;$A648&amp;"'!t"&amp;$B648+59)</f>
        <v>0</v>
      </c>
    </row>
    <row r="649" spans="1:9" x14ac:dyDescent="0.3">
      <c r="A649" s="180">
        <f t="shared" si="11"/>
        <v>16</v>
      </c>
      <c r="B649" s="180">
        <f>COUNTIF(A$1:A649,A649)</f>
        <v>35</v>
      </c>
      <c r="C649" s="180">
        <f t="array" aca="1" ref="C649" ca="1">INDIRECT("'"&amp;A649&amp;"'!F"&amp;B649+59)</f>
        <v>0</v>
      </c>
      <c r="D649" s="180">
        <f t="array" aca="1" ref="D649" ca="1">INDIRECT("'"&amp;$A649&amp;"'!O"&amp;$B649+59)</f>
        <v>0</v>
      </c>
      <c r="E649" s="180">
        <f t="array" aca="1" ref="E649" ca="1">INDIRECT("'"&amp;$A649&amp;"'!P"&amp;$B649+59)</f>
        <v>0</v>
      </c>
      <c r="F649" s="180">
        <f t="array" aca="1" ref="F649" ca="1">INDIRECT("'"&amp;$A649&amp;"'!Q"&amp;$B649+59)</f>
        <v>0</v>
      </c>
      <c r="G649" s="180">
        <f t="array" aca="1" ref="G649" ca="1">INDIRECT("'"&amp;$A649&amp;"'!R"&amp;$B649+59)</f>
        <v>0</v>
      </c>
      <c r="H649" s="180">
        <f t="array" aca="1" ref="H649" ca="1">INDIRECT("'"&amp;$A649&amp;"'!S"&amp;$B649+59)</f>
        <v>0</v>
      </c>
      <c r="I649" s="180">
        <f t="array" aca="1" ref="I649" ca="1">INDIRECT("'"&amp;$A649&amp;"'!t"&amp;$B649+59)</f>
        <v>0</v>
      </c>
    </row>
    <row r="650" spans="1:9" x14ac:dyDescent="0.3">
      <c r="A650" s="180">
        <f t="shared" si="11"/>
        <v>16</v>
      </c>
      <c r="B650" s="180">
        <f>COUNTIF(A$1:A650,A650)</f>
        <v>36</v>
      </c>
      <c r="C650" s="180">
        <f t="array" aca="1" ref="C650" ca="1">INDIRECT("'"&amp;A650&amp;"'!F"&amp;B650+59)</f>
        <v>0</v>
      </c>
      <c r="D650" s="180">
        <f t="array" aca="1" ref="D650" ca="1">INDIRECT("'"&amp;$A650&amp;"'!O"&amp;$B650+59)</f>
        <v>0</v>
      </c>
      <c r="E650" s="180">
        <f t="array" aca="1" ref="E650" ca="1">INDIRECT("'"&amp;$A650&amp;"'!P"&amp;$B650+59)</f>
        <v>0</v>
      </c>
      <c r="F650" s="180">
        <f t="array" aca="1" ref="F650" ca="1">INDIRECT("'"&amp;$A650&amp;"'!Q"&amp;$B650+59)</f>
        <v>0</v>
      </c>
      <c r="G650" s="180">
        <f t="array" aca="1" ref="G650" ca="1">INDIRECT("'"&amp;$A650&amp;"'!R"&amp;$B650+59)</f>
        <v>0</v>
      </c>
      <c r="H650" s="180">
        <f t="array" aca="1" ref="H650" ca="1">INDIRECT("'"&amp;$A650&amp;"'!S"&amp;$B650+59)</f>
        <v>0</v>
      </c>
      <c r="I650" s="180">
        <f t="array" aca="1" ref="I650" ca="1">INDIRECT("'"&amp;$A650&amp;"'!t"&amp;$B650+59)</f>
        <v>0</v>
      </c>
    </row>
    <row r="651" spans="1:9" x14ac:dyDescent="0.3">
      <c r="A651" s="180">
        <f t="shared" si="11"/>
        <v>16</v>
      </c>
      <c r="B651" s="180">
        <f>COUNTIF(A$1:A651,A651)</f>
        <v>37</v>
      </c>
      <c r="C651" s="180">
        <f t="array" aca="1" ref="C651" ca="1">INDIRECT("'"&amp;A651&amp;"'!F"&amp;B651+59)</f>
        <v>0</v>
      </c>
      <c r="D651" s="180">
        <f t="array" aca="1" ref="D651" ca="1">INDIRECT("'"&amp;$A651&amp;"'!O"&amp;$B651+59)</f>
        <v>0</v>
      </c>
      <c r="E651" s="180">
        <f t="array" aca="1" ref="E651" ca="1">INDIRECT("'"&amp;$A651&amp;"'!P"&amp;$B651+59)</f>
        <v>0</v>
      </c>
      <c r="F651" s="180">
        <f t="array" aca="1" ref="F651" ca="1">INDIRECT("'"&amp;$A651&amp;"'!Q"&amp;$B651+59)</f>
        <v>0</v>
      </c>
      <c r="G651" s="180">
        <f t="array" aca="1" ref="G651" ca="1">INDIRECT("'"&amp;$A651&amp;"'!R"&amp;$B651+59)</f>
        <v>0</v>
      </c>
      <c r="H651" s="180">
        <f t="array" aca="1" ref="H651" ca="1">INDIRECT("'"&amp;$A651&amp;"'!S"&amp;$B651+59)</f>
        <v>0</v>
      </c>
      <c r="I651" s="180">
        <f t="array" aca="1" ref="I651" ca="1">INDIRECT("'"&amp;$A651&amp;"'!t"&amp;$B651+59)</f>
        <v>0</v>
      </c>
    </row>
    <row r="652" spans="1:9" x14ac:dyDescent="0.3">
      <c r="A652" s="180">
        <f t="shared" si="11"/>
        <v>16</v>
      </c>
      <c r="B652" s="180">
        <f>COUNTIF(A$1:A652,A652)</f>
        <v>38</v>
      </c>
      <c r="C652" s="180">
        <f t="array" aca="1" ref="C652" ca="1">INDIRECT("'"&amp;A652&amp;"'!F"&amp;B652+59)</f>
        <v>0</v>
      </c>
      <c r="D652" s="180">
        <f t="array" aca="1" ref="D652" ca="1">INDIRECT("'"&amp;$A652&amp;"'!O"&amp;$B652+59)</f>
        <v>0</v>
      </c>
      <c r="E652" s="180">
        <f t="array" aca="1" ref="E652" ca="1">INDIRECT("'"&amp;$A652&amp;"'!P"&amp;$B652+59)</f>
        <v>0</v>
      </c>
      <c r="F652" s="180">
        <f t="array" aca="1" ref="F652" ca="1">INDIRECT("'"&amp;$A652&amp;"'!Q"&amp;$B652+59)</f>
        <v>0</v>
      </c>
      <c r="G652" s="180">
        <f t="array" aca="1" ref="G652" ca="1">INDIRECT("'"&amp;$A652&amp;"'!R"&amp;$B652+59)</f>
        <v>0</v>
      </c>
      <c r="H652" s="180">
        <f t="array" aca="1" ref="H652" ca="1">INDIRECT("'"&amp;$A652&amp;"'!S"&amp;$B652+59)</f>
        <v>0</v>
      </c>
      <c r="I652" s="180">
        <f t="array" aca="1" ref="I652" ca="1">INDIRECT("'"&amp;$A652&amp;"'!t"&amp;$B652+59)</f>
        <v>0</v>
      </c>
    </row>
    <row r="653" spans="1:9" x14ac:dyDescent="0.3">
      <c r="A653" s="180">
        <f t="shared" si="11"/>
        <v>16</v>
      </c>
      <c r="B653" s="180">
        <f>COUNTIF(A$1:A653,A653)</f>
        <v>39</v>
      </c>
      <c r="C653" s="180">
        <f t="array" aca="1" ref="C653" ca="1">INDIRECT("'"&amp;A653&amp;"'!F"&amp;B653+59)</f>
        <v>0</v>
      </c>
      <c r="D653" s="180">
        <f t="array" aca="1" ref="D653" ca="1">INDIRECT("'"&amp;$A653&amp;"'!O"&amp;$B653+59)</f>
        <v>0</v>
      </c>
      <c r="E653" s="180">
        <f t="array" aca="1" ref="E653" ca="1">INDIRECT("'"&amp;$A653&amp;"'!P"&amp;$B653+59)</f>
        <v>0</v>
      </c>
      <c r="F653" s="180">
        <f t="array" aca="1" ref="F653" ca="1">INDIRECT("'"&amp;$A653&amp;"'!Q"&amp;$B653+59)</f>
        <v>0</v>
      </c>
      <c r="G653" s="180">
        <f t="array" aca="1" ref="G653" ca="1">INDIRECT("'"&amp;$A653&amp;"'!R"&amp;$B653+59)</f>
        <v>0</v>
      </c>
      <c r="H653" s="180">
        <f t="array" aca="1" ref="H653" ca="1">INDIRECT("'"&amp;$A653&amp;"'!S"&amp;$B653+59)</f>
        <v>0</v>
      </c>
      <c r="I653" s="180">
        <f t="array" aca="1" ref="I653" ca="1">INDIRECT("'"&amp;$A653&amp;"'!t"&amp;$B653+59)</f>
        <v>0</v>
      </c>
    </row>
    <row r="654" spans="1:9" x14ac:dyDescent="0.3">
      <c r="A654" s="180">
        <f t="shared" si="11"/>
        <v>16</v>
      </c>
      <c r="B654" s="180">
        <f>COUNTIF(A$1:A654,A654)</f>
        <v>40</v>
      </c>
      <c r="C654" s="180">
        <f t="array" aca="1" ref="C654" ca="1">INDIRECT("'"&amp;A654&amp;"'!F"&amp;B654+59)</f>
        <v>0</v>
      </c>
      <c r="D654" s="180">
        <f t="array" aca="1" ref="D654" ca="1">INDIRECT("'"&amp;$A654&amp;"'!O"&amp;$B654+59)</f>
        <v>0</v>
      </c>
      <c r="E654" s="180">
        <f t="array" aca="1" ref="E654" ca="1">INDIRECT("'"&amp;$A654&amp;"'!P"&amp;$B654+59)</f>
        <v>0</v>
      </c>
      <c r="F654" s="180">
        <f t="array" aca="1" ref="F654" ca="1">INDIRECT("'"&amp;$A654&amp;"'!Q"&amp;$B654+59)</f>
        <v>0</v>
      </c>
      <c r="G654" s="180">
        <f t="array" aca="1" ref="G654" ca="1">INDIRECT("'"&amp;$A654&amp;"'!R"&amp;$B654+59)</f>
        <v>0</v>
      </c>
      <c r="H654" s="180">
        <f t="array" aca="1" ref="H654" ca="1">INDIRECT("'"&amp;$A654&amp;"'!S"&amp;$B654+59)</f>
        <v>0</v>
      </c>
      <c r="I654" s="180">
        <f t="array" aca="1" ref="I654" ca="1">INDIRECT("'"&amp;$A654&amp;"'!t"&amp;$B654+59)</f>
        <v>0</v>
      </c>
    </row>
    <row r="655" spans="1:9" x14ac:dyDescent="0.3">
      <c r="A655" s="180">
        <f t="shared" si="11"/>
        <v>16</v>
      </c>
      <c r="B655" s="180">
        <f>COUNTIF(A$1:A655,A655)</f>
        <v>41</v>
      </c>
      <c r="C655" s="180">
        <f t="array" aca="1" ref="C655" ca="1">INDIRECT("'"&amp;A655&amp;"'!F"&amp;B655+59)</f>
        <v>0</v>
      </c>
      <c r="D655" s="180">
        <f t="array" aca="1" ref="D655" ca="1">INDIRECT("'"&amp;$A655&amp;"'!O"&amp;$B655+59)</f>
        <v>0</v>
      </c>
      <c r="E655" s="180">
        <f t="array" aca="1" ref="E655" ca="1">INDIRECT("'"&amp;$A655&amp;"'!P"&amp;$B655+59)</f>
        <v>0</v>
      </c>
      <c r="F655" s="180">
        <f t="array" aca="1" ref="F655" ca="1">INDIRECT("'"&amp;$A655&amp;"'!Q"&amp;$B655+59)</f>
        <v>0</v>
      </c>
      <c r="G655" s="180">
        <f t="array" aca="1" ref="G655" ca="1">INDIRECT("'"&amp;$A655&amp;"'!R"&amp;$B655+59)</f>
        <v>0</v>
      </c>
      <c r="H655" s="180">
        <f t="array" aca="1" ref="H655" ca="1">INDIRECT("'"&amp;$A655&amp;"'!S"&amp;$B655+59)</f>
        <v>0</v>
      </c>
      <c r="I655" s="180">
        <f t="array" aca="1" ref="I655" ca="1">INDIRECT("'"&amp;$A655&amp;"'!t"&amp;$B655+59)</f>
        <v>0</v>
      </c>
    </row>
    <row r="656" spans="1:9" x14ac:dyDescent="0.3">
      <c r="A656" s="180">
        <f t="shared" si="11"/>
        <v>17</v>
      </c>
      <c r="B656" s="180">
        <f>COUNTIF(A$1:A656,A656)</f>
        <v>1</v>
      </c>
      <c r="C656" s="180">
        <f t="array" aca="1" ref="C656" ca="1">INDIRECT("'"&amp;A656&amp;"'!F"&amp;B656+59)</f>
        <v>0</v>
      </c>
      <c r="D656" s="180">
        <f t="array" aca="1" ref="D656" ca="1">INDIRECT("'"&amp;$A656&amp;"'!O"&amp;$B656+59)</f>
        <v>0</v>
      </c>
      <c r="E656" s="180">
        <f t="array" aca="1" ref="E656" ca="1">INDIRECT("'"&amp;$A656&amp;"'!P"&amp;$B656+59)</f>
        <v>0</v>
      </c>
      <c r="F656" s="180">
        <f t="array" aca="1" ref="F656" ca="1">INDIRECT("'"&amp;$A656&amp;"'!Q"&amp;$B656+59)</f>
        <v>0</v>
      </c>
      <c r="G656" s="180">
        <f t="array" aca="1" ref="G656" ca="1">INDIRECT("'"&amp;$A656&amp;"'!R"&amp;$B656+59)</f>
        <v>0</v>
      </c>
      <c r="H656" s="180">
        <f t="array" aca="1" ref="H656" ca="1">INDIRECT("'"&amp;$A656&amp;"'!S"&amp;$B656+59)</f>
        <v>0</v>
      </c>
      <c r="I656" s="180">
        <f t="array" aca="1" ref="I656" ca="1">INDIRECT("'"&amp;$A656&amp;"'!t"&amp;$B656+59)</f>
        <v>0</v>
      </c>
    </row>
    <row r="657" spans="1:9" x14ac:dyDescent="0.3">
      <c r="A657" s="180">
        <f t="shared" si="11"/>
        <v>17</v>
      </c>
      <c r="B657" s="180">
        <f>COUNTIF(A$1:A657,A657)</f>
        <v>2</v>
      </c>
      <c r="C657" s="180">
        <f t="array" aca="1" ref="C657" ca="1">INDIRECT("'"&amp;A657&amp;"'!F"&amp;B657+59)</f>
        <v>0</v>
      </c>
      <c r="D657" s="180">
        <f t="array" aca="1" ref="D657" ca="1">INDIRECT("'"&amp;$A657&amp;"'!O"&amp;$B657+59)</f>
        <v>0</v>
      </c>
      <c r="E657" s="180">
        <f t="array" aca="1" ref="E657" ca="1">INDIRECT("'"&amp;$A657&amp;"'!P"&amp;$B657+59)</f>
        <v>0</v>
      </c>
      <c r="F657" s="180">
        <f t="array" aca="1" ref="F657" ca="1">INDIRECT("'"&amp;$A657&amp;"'!Q"&amp;$B657+59)</f>
        <v>0</v>
      </c>
      <c r="G657" s="180">
        <f t="array" aca="1" ref="G657" ca="1">INDIRECT("'"&amp;$A657&amp;"'!R"&amp;$B657+59)</f>
        <v>0</v>
      </c>
      <c r="H657" s="180">
        <f t="array" aca="1" ref="H657" ca="1">INDIRECT("'"&amp;$A657&amp;"'!S"&amp;$B657+59)</f>
        <v>0</v>
      </c>
      <c r="I657" s="180">
        <f t="array" aca="1" ref="I657" ca="1">INDIRECT("'"&amp;$A657&amp;"'!t"&amp;$B657+59)</f>
        <v>0</v>
      </c>
    </row>
    <row r="658" spans="1:9" x14ac:dyDescent="0.3">
      <c r="A658" s="180">
        <f t="shared" si="11"/>
        <v>17</v>
      </c>
      <c r="B658" s="180">
        <f>COUNTIF(A$1:A658,A658)</f>
        <v>3</v>
      </c>
      <c r="C658" s="180">
        <f t="array" aca="1" ref="C658" ca="1">INDIRECT("'"&amp;A658&amp;"'!F"&amp;B658+59)</f>
        <v>0</v>
      </c>
      <c r="D658" s="180">
        <f t="array" aca="1" ref="D658" ca="1">INDIRECT("'"&amp;$A658&amp;"'!O"&amp;$B658+59)</f>
        <v>0</v>
      </c>
      <c r="E658" s="180">
        <f t="array" aca="1" ref="E658" ca="1">INDIRECT("'"&amp;$A658&amp;"'!P"&amp;$B658+59)</f>
        <v>0</v>
      </c>
      <c r="F658" s="180">
        <f t="array" aca="1" ref="F658" ca="1">INDIRECT("'"&amp;$A658&amp;"'!Q"&amp;$B658+59)</f>
        <v>0</v>
      </c>
      <c r="G658" s="180">
        <f t="array" aca="1" ref="G658" ca="1">INDIRECT("'"&amp;$A658&amp;"'!R"&amp;$B658+59)</f>
        <v>0</v>
      </c>
      <c r="H658" s="180">
        <f t="array" aca="1" ref="H658" ca="1">INDIRECT("'"&amp;$A658&amp;"'!S"&amp;$B658+59)</f>
        <v>0</v>
      </c>
      <c r="I658" s="180">
        <f t="array" aca="1" ref="I658" ca="1">INDIRECT("'"&amp;$A658&amp;"'!t"&amp;$B658+59)</f>
        <v>0</v>
      </c>
    </row>
    <row r="659" spans="1:9" x14ac:dyDescent="0.3">
      <c r="A659" s="180">
        <f t="shared" si="11"/>
        <v>17</v>
      </c>
      <c r="B659" s="180">
        <f>COUNTIF(A$1:A659,A659)</f>
        <v>4</v>
      </c>
      <c r="C659" s="180">
        <f t="array" aca="1" ref="C659" ca="1">INDIRECT("'"&amp;A659&amp;"'!F"&amp;B659+59)</f>
        <v>0</v>
      </c>
      <c r="D659" s="180">
        <f t="array" aca="1" ref="D659" ca="1">INDIRECT("'"&amp;$A659&amp;"'!O"&amp;$B659+59)</f>
        <v>0</v>
      </c>
      <c r="E659" s="180">
        <f t="array" aca="1" ref="E659" ca="1">INDIRECT("'"&amp;$A659&amp;"'!P"&amp;$B659+59)</f>
        <v>0</v>
      </c>
      <c r="F659" s="180">
        <f t="array" aca="1" ref="F659" ca="1">INDIRECT("'"&amp;$A659&amp;"'!Q"&amp;$B659+59)</f>
        <v>0</v>
      </c>
      <c r="G659" s="180">
        <f t="array" aca="1" ref="G659" ca="1">INDIRECT("'"&amp;$A659&amp;"'!R"&amp;$B659+59)</f>
        <v>0</v>
      </c>
      <c r="H659" s="180">
        <f t="array" aca="1" ref="H659" ca="1">INDIRECT("'"&amp;$A659&amp;"'!S"&amp;$B659+59)</f>
        <v>0</v>
      </c>
      <c r="I659" s="180">
        <f t="array" aca="1" ref="I659" ca="1">INDIRECT("'"&amp;$A659&amp;"'!t"&amp;$B659+59)</f>
        <v>0</v>
      </c>
    </row>
    <row r="660" spans="1:9" x14ac:dyDescent="0.3">
      <c r="A660" s="180">
        <f t="shared" si="11"/>
        <v>17</v>
      </c>
      <c r="B660" s="180">
        <f>COUNTIF(A$1:A660,A660)</f>
        <v>5</v>
      </c>
      <c r="C660" s="180">
        <f t="array" aca="1" ref="C660" ca="1">INDIRECT("'"&amp;A660&amp;"'!F"&amp;B660+59)</f>
        <v>0</v>
      </c>
      <c r="D660" s="180">
        <f t="array" aca="1" ref="D660" ca="1">INDIRECT("'"&amp;$A660&amp;"'!O"&amp;$B660+59)</f>
        <v>0</v>
      </c>
      <c r="E660" s="180">
        <f t="array" aca="1" ref="E660" ca="1">INDIRECT("'"&amp;$A660&amp;"'!P"&amp;$B660+59)</f>
        <v>0</v>
      </c>
      <c r="F660" s="180">
        <f t="array" aca="1" ref="F660" ca="1">INDIRECT("'"&amp;$A660&amp;"'!Q"&amp;$B660+59)</f>
        <v>0</v>
      </c>
      <c r="G660" s="180">
        <f t="array" aca="1" ref="G660" ca="1">INDIRECT("'"&amp;$A660&amp;"'!R"&amp;$B660+59)</f>
        <v>0</v>
      </c>
      <c r="H660" s="180">
        <f t="array" aca="1" ref="H660" ca="1">INDIRECT("'"&amp;$A660&amp;"'!S"&amp;$B660+59)</f>
        <v>0</v>
      </c>
      <c r="I660" s="180">
        <f t="array" aca="1" ref="I660" ca="1">INDIRECT("'"&amp;$A660&amp;"'!t"&amp;$B660+59)</f>
        <v>0</v>
      </c>
    </row>
    <row r="661" spans="1:9" x14ac:dyDescent="0.3">
      <c r="A661" s="180">
        <f t="shared" si="11"/>
        <v>17</v>
      </c>
      <c r="B661" s="180">
        <f>COUNTIF(A$1:A661,A661)</f>
        <v>6</v>
      </c>
      <c r="C661" s="180">
        <f t="array" aca="1" ref="C661" ca="1">INDIRECT("'"&amp;A661&amp;"'!F"&amp;B661+59)</f>
        <v>0</v>
      </c>
      <c r="D661" s="180">
        <f t="array" aca="1" ref="D661" ca="1">INDIRECT("'"&amp;$A661&amp;"'!O"&amp;$B661+59)</f>
        <v>0</v>
      </c>
      <c r="E661" s="180">
        <f t="array" aca="1" ref="E661" ca="1">INDIRECT("'"&amp;$A661&amp;"'!P"&amp;$B661+59)</f>
        <v>0</v>
      </c>
      <c r="F661" s="180">
        <f t="array" aca="1" ref="F661" ca="1">INDIRECT("'"&amp;$A661&amp;"'!Q"&amp;$B661+59)</f>
        <v>0</v>
      </c>
      <c r="G661" s="180">
        <f t="array" aca="1" ref="G661" ca="1">INDIRECT("'"&amp;$A661&amp;"'!R"&amp;$B661+59)</f>
        <v>0</v>
      </c>
      <c r="H661" s="180">
        <f t="array" aca="1" ref="H661" ca="1">INDIRECT("'"&amp;$A661&amp;"'!S"&amp;$B661+59)</f>
        <v>0</v>
      </c>
      <c r="I661" s="180">
        <f t="array" aca="1" ref="I661" ca="1">INDIRECT("'"&amp;$A661&amp;"'!t"&amp;$B661+59)</f>
        <v>0</v>
      </c>
    </row>
    <row r="662" spans="1:9" x14ac:dyDescent="0.3">
      <c r="A662" s="180">
        <f t="shared" si="11"/>
        <v>17</v>
      </c>
      <c r="B662" s="180">
        <f>COUNTIF(A$1:A662,A662)</f>
        <v>7</v>
      </c>
      <c r="C662" s="180">
        <f t="array" aca="1" ref="C662" ca="1">INDIRECT("'"&amp;A662&amp;"'!F"&amp;B662+59)</f>
        <v>0</v>
      </c>
      <c r="D662" s="180">
        <f t="array" aca="1" ref="D662" ca="1">INDIRECT("'"&amp;$A662&amp;"'!O"&amp;$B662+59)</f>
        <v>0</v>
      </c>
      <c r="E662" s="180">
        <f t="array" aca="1" ref="E662" ca="1">INDIRECT("'"&amp;$A662&amp;"'!P"&amp;$B662+59)</f>
        <v>0</v>
      </c>
      <c r="F662" s="180">
        <f t="array" aca="1" ref="F662" ca="1">INDIRECT("'"&amp;$A662&amp;"'!Q"&amp;$B662+59)</f>
        <v>0</v>
      </c>
      <c r="G662" s="180">
        <f t="array" aca="1" ref="G662" ca="1">INDIRECT("'"&amp;$A662&amp;"'!R"&amp;$B662+59)</f>
        <v>0</v>
      </c>
      <c r="H662" s="180">
        <f t="array" aca="1" ref="H662" ca="1">INDIRECT("'"&amp;$A662&amp;"'!S"&amp;$B662+59)</f>
        <v>0</v>
      </c>
      <c r="I662" s="180">
        <f t="array" aca="1" ref="I662" ca="1">INDIRECT("'"&amp;$A662&amp;"'!t"&amp;$B662+59)</f>
        <v>0</v>
      </c>
    </row>
    <row r="663" spans="1:9" x14ac:dyDescent="0.3">
      <c r="A663" s="180">
        <f t="shared" si="11"/>
        <v>17</v>
      </c>
      <c r="B663" s="180">
        <f>COUNTIF(A$1:A663,A663)</f>
        <v>8</v>
      </c>
      <c r="C663" s="180">
        <f t="array" aca="1" ref="C663" ca="1">INDIRECT("'"&amp;A663&amp;"'!F"&amp;B663+59)</f>
        <v>0</v>
      </c>
      <c r="D663" s="180">
        <f t="array" aca="1" ref="D663" ca="1">INDIRECT("'"&amp;$A663&amp;"'!O"&amp;$B663+59)</f>
        <v>0</v>
      </c>
      <c r="E663" s="180">
        <f t="array" aca="1" ref="E663" ca="1">INDIRECT("'"&amp;$A663&amp;"'!P"&amp;$B663+59)</f>
        <v>0</v>
      </c>
      <c r="F663" s="180">
        <f t="array" aca="1" ref="F663" ca="1">INDIRECT("'"&amp;$A663&amp;"'!Q"&amp;$B663+59)</f>
        <v>0</v>
      </c>
      <c r="G663" s="180">
        <f t="array" aca="1" ref="G663" ca="1">INDIRECT("'"&amp;$A663&amp;"'!R"&amp;$B663+59)</f>
        <v>0</v>
      </c>
      <c r="H663" s="180">
        <f t="array" aca="1" ref="H663" ca="1">INDIRECT("'"&amp;$A663&amp;"'!S"&amp;$B663+59)</f>
        <v>0</v>
      </c>
      <c r="I663" s="180">
        <f t="array" aca="1" ref="I663" ca="1">INDIRECT("'"&amp;$A663&amp;"'!t"&amp;$B663+59)</f>
        <v>0</v>
      </c>
    </row>
    <row r="664" spans="1:9" x14ac:dyDescent="0.3">
      <c r="A664" s="180">
        <f t="shared" si="11"/>
        <v>17</v>
      </c>
      <c r="B664" s="180">
        <f>COUNTIF(A$1:A664,A664)</f>
        <v>9</v>
      </c>
      <c r="C664" s="180">
        <f t="array" aca="1" ref="C664" ca="1">INDIRECT("'"&amp;A664&amp;"'!F"&amp;B664+59)</f>
        <v>0</v>
      </c>
      <c r="D664" s="180">
        <f t="array" aca="1" ref="D664" ca="1">INDIRECT("'"&amp;$A664&amp;"'!O"&amp;$B664+59)</f>
        <v>0</v>
      </c>
      <c r="E664" s="180">
        <f t="array" aca="1" ref="E664" ca="1">INDIRECT("'"&amp;$A664&amp;"'!P"&amp;$B664+59)</f>
        <v>0</v>
      </c>
      <c r="F664" s="180">
        <f t="array" aca="1" ref="F664" ca="1">INDIRECT("'"&amp;$A664&amp;"'!Q"&amp;$B664+59)</f>
        <v>0</v>
      </c>
      <c r="G664" s="180">
        <f t="array" aca="1" ref="G664" ca="1">INDIRECT("'"&amp;$A664&amp;"'!R"&amp;$B664+59)</f>
        <v>0</v>
      </c>
      <c r="H664" s="180">
        <f t="array" aca="1" ref="H664" ca="1">INDIRECT("'"&amp;$A664&amp;"'!S"&amp;$B664+59)</f>
        <v>0</v>
      </c>
      <c r="I664" s="180">
        <f t="array" aca="1" ref="I664" ca="1">INDIRECT("'"&amp;$A664&amp;"'!t"&amp;$B664+59)</f>
        <v>0</v>
      </c>
    </row>
    <row r="665" spans="1:9" x14ac:dyDescent="0.3">
      <c r="A665" s="180">
        <f t="shared" si="11"/>
        <v>17</v>
      </c>
      <c r="B665" s="180">
        <f>COUNTIF(A$1:A665,A665)</f>
        <v>10</v>
      </c>
      <c r="C665" s="180">
        <f t="array" aca="1" ref="C665" ca="1">INDIRECT("'"&amp;A665&amp;"'!F"&amp;B665+59)</f>
        <v>0</v>
      </c>
      <c r="D665" s="180">
        <f t="array" aca="1" ref="D665" ca="1">INDIRECT("'"&amp;$A665&amp;"'!O"&amp;$B665+59)</f>
        <v>0</v>
      </c>
      <c r="E665" s="180">
        <f t="array" aca="1" ref="E665" ca="1">INDIRECT("'"&amp;$A665&amp;"'!P"&amp;$B665+59)</f>
        <v>0</v>
      </c>
      <c r="F665" s="180">
        <f t="array" aca="1" ref="F665" ca="1">INDIRECT("'"&amp;$A665&amp;"'!Q"&amp;$B665+59)</f>
        <v>0</v>
      </c>
      <c r="G665" s="180">
        <f t="array" aca="1" ref="G665" ca="1">INDIRECT("'"&amp;$A665&amp;"'!R"&amp;$B665+59)</f>
        <v>0</v>
      </c>
      <c r="H665" s="180">
        <f t="array" aca="1" ref="H665" ca="1">INDIRECT("'"&amp;$A665&amp;"'!S"&amp;$B665+59)</f>
        <v>0</v>
      </c>
      <c r="I665" s="180">
        <f t="array" aca="1" ref="I665" ca="1">INDIRECT("'"&amp;$A665&amp;"'!t"&amp;$B665+59)</f>
        <v>0</v>
      </c>
    </row>
    <row r="666" spans="1:9" x14ac:dyDescent="0.3">
      <c r="A666" s="180">
        <f t="shared" si="11"/>
        <v>17</v>
      </c>
      <c r="B666" s="180">
        <f>COUNTIF(A$1:A666,A666)</f>
        <v>11</v>
      </c>
      <c r="C666" s="180">
        <f t="array" aca="1" ref="C666" ca="1">INDIRECT("'"&amp;A666&amp;"'!F"&amp;B666+59)</f>
        <v>0</v>
      </c>
      <c r="D666" s="180">
        <f t="array" aca="1" ref="D666" ca="1">INDIRECT("'"&amp;$A666&amp;"'!O"&amp;$B666+59)</f>
        <v>0</v>
      </c>
      <c r="E666" s="180">
        <f t="array" aca="1" ref="E666" ca="1">INDIRECT("'"&amp;$A666&amp;"'!P"&amp;$B666+59)</f>
        <v>0</v>
      </c>
      <c r="F666" s="180">
        <f t="array" aca="1" ref="F666" ca="1">INDIRECT("'"&amp;$A666&amp;"'!Q"&amp;$B666+59)</f>
        <v>0</v>
      </c>
      <c r="G666" s="180">
        <f t="array" aca="1" ref="G666" ca="1">INDIRECT("'"&amp;$A666&amp;"'!R"&amp;$B666+59)</f>
        <v>0</v>
      </c>
      <c r="H666" s="180">
        <f t="array" aca="1" ref="H666" ca="1">INDIRECT("'"&amp;$A666&amp;"'!S"&amp;$B666+59)</f>
        <v>0</v>
      </c>
      <c r="I666" s="180">
        <f t="array" aca="1" ref="I666" ca="1">INDIRECT("'"&amp;$A666&amp;"'!t"&amp;$B666+59)</f>
        <v>0</v>
      </c>
    </row>
    <row r="667" spans="1:9" x14ac:dyDescent="0.3">
      <c r="A667" s="180">
        <f t="shared" si="11"/>
        <v>17</v>
      </c>
      <c r="B667" s="180">
        <f>COUNTIF(A$1:A667,A667)</f>
        <v>12</v>
      </c>
      <c r="C667" s="180">
        <f t="array" aca="1" ref="C667" ca="1">INDIRECT("'"&amp;A667&amp;"'!F"&amp;B667+59)</f>
        <v>0</v>
      </c>
      <c r="D667" s="180">
        <f t="array" aca="1" ref="D667" ca="1">INDIRECT("'"&amp;$A667&amp;"'!O"&amp;$B667+59)</f>
        <v>0</v>
      </c>
      <c r="E667" s="180">
        <f t="array" aca="1" ref="E667" ca="1">INDIRECT("'"&amp;$A667&amp;"'!P"&amp;$B667+59)</f>
        <v>0</v>
      </c>
      <c r="F667" s="180">
        <f t="array" aca="1" ref="F667" ca="1">INDIRECT("'"&amp;$A667&amp;"'!Q"&amp;$B667+59)</f>
        <v>0</v>
      </c>
      <c r="G667" s="180">
        <f t="array" aca="1" ref="G667" ca="1">INDIRECT("'"&amp;$A667&amp;"'!R"&amp;$B667+59)</f>
        <v>0</v>
      </c>
      <c r="H667" s="180">
        <f t="array" aca="1" ref="H667" ca="1">INDIRECT("'"&amp;$A667&amp;"'!S"&amp;$B667+59)</f>
        <v>0</v>
      </c>
      <c r="I667" s="180">
        <f t="array" aca="1" ref="I667" ca="1">INDIRECT("'"&amp;$A667&amp;"'!t"&amp;$B667+59)</f>
        <v>0</v>
      </c>
    </row>
    <row r="668" spans="1:9" x14ac:dyDescent="0.3">
      <c r="A668" s="180">
        <f t="shared" si="11"/>
        <v>17</v>
      </c>
      <c r="B668" s="180">
        <f>COUNTIF(A$1:A668,A668)</f>
        <v>13</v>
      </c>
      <c r="C668" s="180">
        <f t="array" aca="1" ref="C668" ca="1">INDIRECT("'"&amp;A668&amp;"'!F"&amp;B668+59)</f>
        <v>0</v>
      </c>
      <c r="D668" s="180">
        <f t="array" aca="1" ref="D668" ca="1">INDIRECT("'"&amp;$A668&amp;"'!O"&amp;$B668+59)</f>
        <v>0</v>
      </c>
      <c r="E668" s="180">
        <f t="array" aca="1" ref="E668" ca="1">INDIRECT("'"&amp;$A668&amp;"'!P"&amp;$B668+59)</f>
        <v>0</v>
      </c>
      <c r="F668" s="180">
        <f t="array" aca="1" ref="F668" ca="1">INDIRECT("'"&amp;$A668&amp;"'!Q"&amp;$B668+59)</f>
        <v>0</v>
      </c>
      <c r="G668" s="180">
        <f t="array" aca="1" ref="G668" ca="1">INDIRECT("'"&amp;$A668&amp;"'!R"&amp;$B668+59)</f>
        <v>0</v>
      </c>
      <c r="H668" s="180">
        <f t="array" aca="1" ref="H668" ca="1">INDIRECT("'"&amp;$A668&amp;"'!S"&amp;$B668+59)</f>
        <v>0</v>
      </c>
      <c r="I668" s="180">
        <f t="array" aca="1" ref="I668" ca="1">INDIRECT("'"&amp;$A668&amp;"'!t"&amp;$B668+59)</f>
        <v>0</v>
      </c>
    </row>
    <row r="669" spans="1:9" x14ac:dyDescent="0.3">
      <c r="A669" s="180">
        <f t="shared" si="11"/>
        <v>17</v>
      </c>
      <c r="B669" s="180">
        <f>COUNTIF(A$1:A669,A669)</f>
        <v>14</v>
      </c>
      <c r="C669" s="180">
        <f t="array" aca="1" ref="C669" ca="1">INDIRECT("'"&amp;A669&amp;"'!F"&amp;B669+59)</f>
        <v>0</v>
      </c>
      <c r="D669" s="180">
        <f t="array" aca="1" ref="D669" ca="1">INDIRECT("'"&amp;$A669&amp;"'!O"&amp;$B669+59)</f>
        <v>0</v>
      </c>
      <c r="E669" s="180">
        <f t="array" aca="1" ref="E669" ca="1">INDIRECT("'"&amp;$A669&amp;"'!P"&amp;$B669+59)</f>
        <v>0</v>
      </c>
      <c r="F669" s="180">
        <f t="array" aca="1" ref="F669" ca="1">INDIRECT("'"&amp;$A669&amp;"'!Q"&amp;$B669+59)</f>
        <v>0</v>
      </c>
      <c r="G669" s="180">
        <f t="array" aca="1" ref="G669" ca="1">INDIRECT("'"&amp;$A669&amp;"'!R"&amp;$B669+59)</f>
        <v>0</v>
      </c>
      <c r="H669" s="180">
        <f t="array" aca="1" ref="H669" ca="1">INDIRECT("'"&amp;$A669&amp;"'!S"&amp;$B669+59)</f>
        <v>0</v>
      </c>
      <c r="I669" s="180">
        <f t="array" aca="1" ref="I669" ca="1">INDIRECT("'"&amp;$A669&amp;"'!t"&amp;$B669+59)</f>
        <v>0</v>
      </c>
    </row>
    <row r="670" spans="1:9" x14ac:dyDescent="0.3">
      <c r="A670" s="180">
        <f t="shared" si="11"/>
        <v>17</v>
      </c>
      <c r="B670" s="180">
        <f>COUNTIF(A$1:A670,A670)</f>
        <v>15</v>
      </c>
      <c r="C670" s="180">
        <f t="array" aca="1" ref="C670" ca="1">INDIRECT("'"&amp;A670&amp;"'!F"&amp;B670+59)</f>
        <v>0</v>
      </c>
      <c r="D670" s="180">
        <f t="array" aca="1" ref="D670" ca="1">INDIRECT("'"&amp;$A670&amp;"'!O"&amp;$B670+59)</f>
        <v>0</v>
      </c>
      <c r="E670" s="180">
        <f t="array" aca="1" ref="E670" ca="1">INDIRECT("'"&amp;$A670&amp;"'!P"&amp;$B670+59)</f>
        <v>0</v>
      </c>
      <c r="F670" s="180">
        <f t="array" aca="1" ref="F670" ca="1">INDIRECT("'"&amp;$A670&amp;"'!Q"&amp;$B670+59)</f>
        <v>0</v>
      </c>
      <c r="G670" s="180">
        <f t="array" aca="1" ref="G670" ca="1">INDIRECT("'"&amp;$A670&amp;"'!R"&amp;$B670+59)</f>
        <v>0</v>
      </c>
      <c r="H670" s="180">
        <f t="array" aca="1" ref="H670" ca="1">INDIRECT("'"&amp;$A670&amp;"'!S"&amp;$B670+59)</f>
        <v>0</v>
      </c>
      <c r="I670" s="180">
        <f t="array" aca="1" ref="I670" ca="1">INDIRECT("'"&amp;$A670&amp;"'!t"&amp;$B670+59)</f>
        <v>0</v>
      </c>
    </row>
    <row r="671" spans="1:9" x14ac:dyDescent="0.3">
      <c r="A671" s="180">
        <f t="shared" si="11"/>
        <v>17</v>
      </c>
      <c r="B671" s="180">
        <f>COUNTIF(A$1:A671,A671)</f>
        <v>16</v>
      </c>
      <c r="C671" s="180">
        <f t="array" aca="1" ref="C671" ca="1">INDIRECT("'"&amp;A671&amp;"'!F"&amp;B671+59)</f>
        <v>0</v>
      </c>
      <c r="D671" s="180">
        <f t="array" aca="1" ref="D671" ca="1">INDIRECT("'"&amp;$A671&amp;"'!O"&amp;$B671+59)</f>
        <v>0</v>
      </c>
      <c r="E671" s="180">
        <f t="array" aca="1" ref="E671" ca="1">INDIRECT("'"&amp;$A671&amp;"'!P"&amp;$B671+59)</f>
        <v>0</v>
      </c>
      <c r="F671" s="180">
        <f t="array" aca="1" ref="F671" ca="1">INDIRECT("'"&amp;$A671&amp;"'!Q"&amp;$B671+59)</f>
        <v>0</v>
      </c>
      <c r="G671" s="180">
        <f t="array" aca="1" ref="G671" ca="1">INDIRECT("'"&amp;$A671&amp;"'!R"&amp;$B671+59)</f>
        <v>0</v>
      </c>
      <c r="H671" s="180">
        <f t="array" aca="1" ref="H671" ca="1">INDIRECT("'"&amp;$A671&amp;"'!S"&amp;$B671+59)</f>
        <v>0</v>
      </c>
      <c r="I671" s="180">
        <f t="array" aca="1" ref="I671" ca="1">INDIRECT("'"&amp;$A671&amp;"'!t"&amp;$B671+59)</f>
        <v>0</v>
      </c>
    </row>
    <row r="672" spans="1:9" x14ac:dyDescent="0.3">
      <c r="A672" s="180">
        <f t="shared" si="11"/>
        <v>17</v>
      </c>
      <c r="B672" s="180">
        <f>COUNTIF(A$1:A672,A672)</f>
        <v>17</v>
      </c>
      <c r="C672" s="180">
        <f t="array" aca="1" ref="C672" ca="1">INDIRECT("'"&amp;A672&amp;"'!F"&amp;B672+59)</f>
        <v>0</v>
      </c>
      <c r="D672" s="180">
        <f t="array" aca="1" ref="D672" ca="1">INDIRECT("'"&amp;$A672&amp;"'!O"&amp;$B672+59)</f>
        <v>0</v>
      </c>
      <c r="E672" s="180">
        <f t="array" aca="1" ref="E672" ca="1">INDIRECT("'"&amp;$A672&amp;"'!P"&amp;$B672+59)</f>
        <v>0</v>
      </c>
      <c r="F672" s="180">
        <f t="array" aca="1" ref="F672" ca="1">INDIRECT("'"&amp;$A672&amp;"'!Q"&amp;$B672+59)</f>
        <v>0</v>
      </c>
      <c r="G672" s="180">
        <f t="array" aca="1" ref="G672" ca="1">INDIRECT("'"&amp;$A672&amp;"'!R"&amp;$B672+59)</f>
        <v>0</v>
      </c>
      <c r="H672" s="180">
        <f t="array" aca="1" ref="H672" ca="1">INDIRECT("'"&amp;$A672&amp;"'!S"&amp;$B672+59)</f>
        <v>0</v>
      </c>
      <c r="I672" s="180">
        <f t="array" aca="1" ref="I672" ca="1">INDIRECT("'"&amp;$A672&amp;"'!t"&amp;$B672+59)</f>
        <v>0</v>
      </c>
    </row>
    <row r="673" spans="1:9" x14ac:dyDescent="0.3">
      <c r="A673" s="180">
        <f t="shared" si="11"/>
        <v>17</v>
      </c>
      <c r="B673" s="180">
        <f>COUNTIF(A$1:A673,A673)</f>
        <v>18</v>
      </c>
      <c r="C673" s="180">
        <f t="array" aca="1" ref="C673" ca="1">INDIRECT("'"&amp;A673&amp;"'!F"&amp;B673+59)</f>
        <v>0</v>
      </c>
      <c r="D673" s="180">
        <f t="array" aca="1" ref="D673" ca="1">INDIRECT("'"&amp;$A673&amp;"'!O"&amp;$B673+59)</f>
        <v>0</v>
      </c>
      <c r="E673" s="180">
        <f t="array" aca="1" ref="E673" ca="1">INDIRECT("'"&amp;$A673&amp;"'!P"&amp;$B673+59)</f>
        <v>0</v>
      </c>
      <c r="F673" s="180">
        <f t="array" aca="1" ref="F673" ca="1">INDIRECT("'"&amp;$A673&amp;"'!Q"&amp;$B673+59)</f>
        <v>0</v>
      </c>
      <c r="G673" s="180">
        <f t="array" aca="1" ref="G673" ca="1">INDIRECT("'"&amp;$A673&amp;"'!R"&amp;$B673+59)</f>
        <v>0</v>
      </c>
      <c r="H673" s="180">
        <f t="array" aca="1" ref="H673" ca="1">INDIRECT("'"&amp;$A673&amp;"'!S"&amp;$B673+59)</f>
        <v>0</v>
      </c>
      <c r="I673" s="180">
        <f t="array" aca="1" ref="I673" ca="1">INDIRECT("'"&amp;$A673&amp;"'!t"&amp;$B673+59)</f>
        <v>0</v>
      </c>
    </row>
    <row r="674" spans="1:9" x14ac:dyDescent="0.3">
      <c r="A674" s="180">
        <f t="shared" si="11"/>
        <v>17</v>
      </c>
      <c r="B674" s="180">
        <f>COUNTIF(A$1:A674,A674)</f>
        <v>19</v>
      </c>
      <c r="C674" s="180">
        <f t="array" aca="1" ref="C674" ca="1">INDIRECT("'"&amp;A674&amp;"'!F"&amp;B674+59)</f>
        <v>0</v>
      </c>
      <c r="D674" s="180">
        <f t="array" aca="1" ref="D674" ca="1">INDIRECT("'"&amp;$A674&amp;"'!O"&amp;$B674+59)</f>
        <v>0</v>
      </c>
      <c r="E674" s="180">
        <f t="array" aca="1" ref="E674" ca="1">INDIRECT("'"&amp;$A674&amp;"'!P"&amp;$B674+59)</f>
        <v>0</v>
      </c>
      <c r="F674" s="180">
        <f t="array" aca="1" ref="F674" ca="1">INDIRECT("'"&amp;$A674&amp;"'!Q"&amp;$B674+59)</f>
        <v>0</v>
      </c>
      <c r="G674" s="180">
        <f t="array" aca="1" ref="G674" ca="1">INDIRECT("'"&amp;$A674&amp;"'!R"&amp;$B674+59)</f>
        <v>0</v>
      </c>
      <c r="H674" s="180">
        <f t="array" aca="1" ref="H674" ca="1">INDIRECT("'"&amp;$A674&amp;"'!S"&amp;$B674+59)</f>
        <v>0</v>
      </c>
      <c r="I674" s="180">
        <f t="array" aca="1" ref="I674" ca="1">INDIRECT("'"&amp;$A674&amp;"'!t"&amp;$B674+59)</f>
        <v>0</v>
      </c>
    </row>
    <row r="675" spans="1:9" x14ac:dyDescent="0.3">
      <c r="A675" s="180">
        <f t="shared" si="11"/>
        <v>17</v>
      </c>
      <c r="B675" s="180">
        <f>COUNTIF(A$1:A675,A675)</f>
        <v>20</v>
      </c>
      <c r="C675" s="180">
        <f t="array" aca="1" ref="C675" ca="1">INDIRECT("'"&amp;A675&amp;"'!F"&amp;B675+59)</f>
        <v>0</v>
      </c>
      <c r="D675" s="180">
        <f t="array" aca="1" ref="D675" ca="1">INDIRECT("'"&amp;$A675&amp;"'!O"&amp;$B675+59)</f>
        <v>0</v>
      </c>
      <c r="E675" s="180">
        <f t="array" aca="1" ref="E675" ca="1">INDIRECT("'"&amp;$A675&amp;"'!P"&amp;$B675+59)</f>
        <v>0</v>
      </c>
      <c r="F675" s="180">
        <f t="array" aca="1" ref="F675" ca="1">INDIRECT("'"&amp;$A675&amp;"'!Q"&amp;$B675+59)</f>
        <v>0</v>
      </c>
      <c r="G675" s="180">
        <f t="array" aca="1" ref="G675" ca="1">INDIRECT("'"&amp;$A675&amp;"'!R"&amp;$B675+59)</f>
        <v>0</v>
      </c>
      <c r="H675" s="180">
        <f t="array" aca="1" ref="H675" ca="1">INDIRECT("'"&amp;$A675&amp;"'!S"&amp;$B675+59)</f>
        <v>0</v>
      </c>
      <c r="I675" s="180">
        <f t="array" aca="1" ref="I675" ca="1">INDIRECT("'"&amp;$A675&amp;"'!t"&amp;$B675+59)</f>
        <v>0</v>
      </c>
    </row>
    <row r="676" spans="1:9" x14ac:dyDescent="0.3">
      <c r="A676" s="180">
        <f t="shared" si="11"/>
        <v>17</v>
      </c>
      <c r="B676" s="180">
        <f>COUNTIF(A$1:A676,A676)</f>
        <v>21</v>
      </c>
      <c r="C676" s="180">
        <f t="array" aca="1" ref="C676" ca="1">INDIRECT("'"&amp;A676&amp;"'!F"&amp;B676+59)</f>
        <v>0</v>
      </c>
      <c r="D676" s="180">
        <f t="array" aca="1" ref="D676" ca="1">INDIRECT("'"&amp;$A676&amp;"'!O"&amp;$B676+59)</f>
        <v>0</v>
      </c>
      <c r="E676" s="180">
        <f t="array" aca="1" ref="E676" ca="1">INDIRECT("'"&amp;$A676&amp;"'!P"&amp;$B676+59)</f>
        <v>0</v>
      </c>
      <c r="F676" s="180">
        <f t="array" aca="1" ref="F676" ca="1">INDIRECT("'"&amp;$A676&amp;"'!Q"&amp;$B676+59)</f>
        <v>0</v>
      </c>
      <c r="G676" s="180">
        <f t="array" aca="1" ref="G676" ca="1">INDIRECT("'"&amp;$A676&amp;"'!R"&amp;$B676+59)</f>
        <v>0</v>
      </c>
      <c r="H676" s="180">
        <f t="array" aca="1" ref="H676" ca="1">INDIRECT("'"&amp;$A676&amp;"'!S"&amp;$B676+59)</f>
        <v>0</v>
      </c>
      <c r="I676" s="180">
        <f t="array" aca="1" ref="I676" ca="1">INDIRECT("'"&amp;$A676&amp;"'!t"&amp;$B676+59)</f>
        <v>0</v>
      </c>
    </row>
    <row r="677" spans="1:9" x14ac:dyDescent="0.3">
      <c r="A677" s="180">
        <f t="shared" si="11"/>
        <v>17</v>
      </c>
      <c r="B677" s="180">
        <f>COUNTIF(A$1:A677,A677)</f>
        <v>22</v>
      </c>
      <c r="C677" s="180">
        <f t="array" aca="1" ref="C677" ca="1">INDIRECT("'"&amp;A677&amp;"'!F"&amp;B677+59)</f>
        <v>0</v>
      </c>
      <c r="D677" s="180">
        <f t="array" aca="1" ref="D677" ca="1">INDIRECT("'"&amp;$A677&amp;"'!O"&amp;$B677+59)</f>
        <v>0</v>
      </c>
      <c r="E677" s="180">
        <f t="array" aca="1" ref="E677" ca="1">INDIRECT("'"&amp;$A677&amp;"'!P"&amp;$B677+59)</f>
        <v>0</v>
      </c>
      <c r="F677" s="180">
        <f t="array" aca="1" ref="F677" ca="1">INDIRECT("'"&amp;$A677&amp;"'!Q"&amp;$B677+59)</f>
        <v>0</v>
      </c>
      <c r="G677" s="180">
        <f t="array" aca="1" ref="G677" ca="1">INDIRECT("'"&amp;$A677&amp;"'!R"&amp;$B677+59)</f>
        <v>0</v>
      </c>
      <c r="H677" s="180">
        <f t="array" aca="1" ref="H677" ca="1">INDIRECT("'"&amp;$A677&amp;"'!S"&amp;$B677+59)</f>
        <v>0</v>
      </c>
      <c r="I677" s="180">
        <f t="array" aca="1" ref="I677" ca="1">INDIRECT("'"&amp;$A677&amp;"'!t"&amp;$B677+59)</f>
        <v>0</v>
      </c>
    </row>
    <row r="678" spans="1:9" x14ac:dyDescent="0.3">
      <c r="A678" s="180">
        <f t="shared" si="11"/>
        <v>17</v>
      </c>
      <c r="B678" s="180">
        <f>COUNTIF(A$1:A678,A678)</f>
        <v>23</v>
      </c>
      <c r="C678" s="180">
        <f t="array" aca="1" ref="C678" ca="1">INDIRECT("'"&amp;A678&amp;"'!F"&amp;B678+59)</f>
        <v>0</v>
      </c>
      <c r="D678" s="180">
        <f t="array" aca="1" ref="D678" ca="1">INDIRECT("'"&amp;$A678&amp;"'!O"&amp;$B678+59)</f>
        <v>0</v>
      </c>
      <c r="E678" s="180">
        <f t="array" aca="1" ref="E678" ca="1">INDIRECT("'"&amp;$A678&amp;"'!P"&amp;$B678+59)</f>
        <v>0</v>
      </c>
      <c r="F678" s="180">
        <f t="array" aca="1" ref="F678" ca="1">INDIRECT("'"&amp;$A678&amp;"'!Q"&amp;$B678+59)</f>
        <v>0</v>
      </c>
      <c r="G678" s="180">
        <f t="array" aca="1" ref="G678" ca="1">INDIRECT("'"&amp;$A678&amp;"'!R"&amp;$B678+59)</f>
        <v>0</v>
      </c>
      <c r="H678" s="180">
        <f t="array" aca="1" ref="H678" ca="1">INDIRECT("'"&amp;$A678&amp;"'!S"&amp;$B678+59)</f>
        <v>0</v>
      </c>
      <c r="I678" s="180">
        <f t="array" aca="1" ref="I678" ca="1">INDIRECT("'"&amp;$A678&amp;"'!t"&amp;$B678+59)</f>
        <v>0</v>
      </c>
    </row>
    <row r="679" spans="1:9" x14ac:dyDescent="0.3">
      <c r="A679" s="180">
        <f t="shared" si="11"/>
        <v>17</v>
      </c>
      <c r="B679" s="180">
        <f>COUNTIF(A$1:A679,A679)</f>
        <v>24</v>
      </c>
      <c r="C679" s="180">
        <f t="array" aca="1" ref="C679" ca="1">INDIRECT("'"&amp;A679&amp;"'!F"&amp;B679+59)</f>
        <v>0</v>
      </c>
      <c r="D679" s="180">
        <f t="array" aca="1" ref="D679" ca="1">INDIRECT("'"&amp;$A679&amp;"'!O"&amp;$B679+59)</f>
        <v>0</v>
      </c>
      <c r="E679" s="180">
        <f t="array" aca="1" ref="E679" ca="1">INDIRECT("'"&amp;$A679&amp;"'!P"&amp;$B679+59)</f>
        <v>0</v>
      </c>
      <c r="F679" s="180">
        <f t="array" aca="1" ref="F679" ca="1">INDIRECT("'"&amp;$A679&amp;"'!Q"&amp;$B679+59)</f>
        <v>0</v>
      </c>
      <c r="G679" s="180">
        <f t="array" aca="1" ref="G679" ca="1">INDIRECT("'"&amp;$A679&amp;"'!R"&amp;$B679+59)</f>
        <v>0</v>
      </c>
      <c r="H679" s="180">
        <f t="array" aca="1" ref="H679" ca="1">INDIRECT("'"&amp;$A679&amp;"'!S"&amp;$B679+59)</f>
        <v>0</v>
      </c>
      <c r="I679" s="180">
        <f t="array" aca="1" ref="I679" ca="1">INDIRECT("'"&amp;$A679&amp;"'!t"&amp;$B679+59)</f>
        <v>0</v>
      </c>
    </row>
    <row r="680" spans="1:9" x14ac:dyDescent="0.3">
      <c r="A680" s="180">
        <f t="shared" si="11"/>
        <v>17</v>
      </c>
      <c r="B680" s="180">
        <f>COUNTIF(A$1:A680,A680)</f>
        <v>25</v>
      </c>
      <c r="C680" s="180">
        <f t="array" aca="1" ref="C680" ca="1">INDIRECT("'"&amp;A680&amp;"'!F"&amp;B680+59)</f>
        <v>0</v>
      </c>
      <c r="D680" s="180">
        <f t="array" aca="1" ref="D680" ca="1">INDIRECT("'"&amp;$A680&amp;"'!O"&amp;$B680+59)</f>
        <v>0</v>
      </c>
      <c r="E680" s="180">
        <f t="array" aca="1" ref="E680" ca="1">INDIRECT("'"&amp;$A680&amp;"'!P"&amp;$B680+59)</f>
        <v>0</v>
      </c>
      <c r="F680" s="180">
        <f t="array" aca="1" ref="F680" ca="1">INDIRECT("'"&amp;$A680&amp;"'!Q"&amp;$B680+59)</f>
        <v>0</v>
      </c>
      <c r="G680" s="180">
        <f t="array" aca="1" ref="G680" ca="1">INDIRECT("'"&amp;$A680&amp;"'!R"&amp;$B680+59)</f>
        <v>0</v>
      </c>
      <c r="H680" s="180">
        <f t="array" aca="1" ref="H680" ca="1">INDIRECT("'"&amp;$A680&amp;"'!S"&amp;$B680+59)</f>
        <v>0</v>
      </c>
      <c r="I680" s="180">
        <f t="array" aca="1" ref="I680" ca="1">INDIRECT("'"&amp;$A680&amp;"'!t"&amp;$B680+59)</f>
        <v>0</v>
      </c>
    </row>
    <row r="681" spans="1:9" x14ac:dyDescent="0.3">
      <c r="A681" s="180">
        <f t="shared" si="11"/>
        <v>17</v>
      </c>
      <c r="B681" s="180">
        <f>COUNTIF(A$1:A681,A681)</f>
        <v>26</v>
      </c>
      <c r="C681" s="180">
        <f t="array" aca="1" ref="C681" ca="1">INDIRECT("'"&amp;A681&amp;"'!F"&amp;B681+59)</f>
        <v>0</v>
      </c>
      <c r="D681" s="180">
        <f t="array" aca="1" ref="D681" ca="1">INDIRECT("'"&amp;$A681&amp;"'!O"&amp;$B681+59)</f>
        <v>0</v>
      </c>
      <c r="E681" s="180">
        <f t="array" aca="1" ref="E681" ca="1">INDIRECT("'"&amp;$A681&amp;"'!P"&amp;$B681+59)</f>
        <v>0</v>
      </c>
      <c r="F681" s="180">
        <f t="array" aca="1" ref="F681" ca="1">INDIRECT("'"&amp;$A681&amp;"'!Q"&amp;$B681+59)</f>
        <v>0</v>
      </c>
      <c r="G681" s="180">
        <f t="array" aca="1" ref="G681" ca="1">INDIRECT("'"&amp;$A681&amp;"'!R"&amp;$B681+59)</f>
        <v>0</v>
      </c>
      <c r="H681" s="180">
        <f t="array" aca="1" ref="H681" ca="1">INDIRECT("'"&amp;$A681&amp;"'!S"&amp;$B681+59)</f>
        <v>0</v>
      </c>
      <c r="I681" s="180">
        <f t="array" aca="1" ref="I681" ca="1">INDIRECT("'"&amp;$A681&amp;"'!t"&amp;$B681+59)</f>
        <v>0</v>
      </c>
    </row>
    <row r="682" spans="1:9" x14ac:dyDescent="0.3">
      <c r="A682" s="180">
        <f t="shared" si="11"/>
        <v>17</v>
      </c>
      <c r="B682" s="180">
        <f>COUNTIF(A$1:A682,A682)</f>
        <v>27</v>
      </c>
      <c r="C682" s="180">
        <f t="array" aca="1" ref="C682" ca="1">INDIRECT("'"&amp;A682&amp;"'!F"&amp;B682+59)</f>
        <v>0</v>
      </c>
      <c r="D682" s="180">
        <f t="array" aca="1" ref="D682" ca="1">INDIRECT("'"&amp;$A682&amp;"'!O"&amp;$B682+59)</f>
        <v>0</v>
      </c>
      <c r="E682" s="180">
        <f t="array" aca="1" ref="E682" ca="1">INDIRECT("'"&amp;$A682&amp;"'!P"&amp;$B682+59)</f>
        <v>0</v>
      </c>
      <c r="F682" s="180">
        <f t="array" aca="1" ref="F682" ca="1">INDIRECT("'"&amp;$A682&amp;"'!Q"&amp;$B682+59)</f>
        <v>0</v>
      </c>
      <c r="G682" s="180">
        <f t="array" aca="1" ref="G682" ca="1">INDIRECT("'"&amp;$A682&amp;"'!R"&amp;$B682+59)</f>
        <v>0</v>
      </c>
      <c r="H682" s="180">
        <f t="array" aca="1" ref="H682" ca="1">INDIRECT("'"&amp;$A682&amp;"'!S"&amp;$B682+59)</f>
        <v>0</v>
      </c>
      <c r="I682" s="180">
        <f t="array" aca="1" ref="I682" ca="1">INDIRECT("'"&amp;$A682&amp;"'!t"&amp;$B682+59)</f>
        <v>0</v>
      </c>
    </row>
    <row r="683" spans="1:9" x14ac:dyDescent="0.3">
      <c r="A683" s="180">
        <f t="shared" si="11"/>
        <v>17</v>
      </c>
      <c r="B683" s="180">
        <f>COUNTIF(A$1:A683,A683)</f>
        <v>28</v>
      </c>
      <c r="C683" s="180">
        <f t="array" aca="1" ref="C683" ca="1">INDIRECT("'"&amp;A683&amp;"'!F"&amp;B683+59)</f>
        <v>0</v>
      </c>
      <c r="D683" s="180">
        <f t="array" aca="1" ref="D683" ca="1">INDIRECT("'"&amp;$A683&amp;"'!O"&amp;$B683+59)</f>
        <v>0</v>
      </c>
      <c r="E683" s="180">
        <f t="array" aca="1" ref="E683" ca="1">INDIRECT("'"&amp;$A683&amp;"'!P"&amp;$B683+59)</f>
        <v>0</v>
      </c>
      <c r="F683" s="180">
        <f t="array" aca="1" ref="F683" ca="1">INDIRECT("'"&amp;$A683&amp;"'!Q"&amp;$B683+59)</f>
        <v>0</v>
      </c>
      <c r="G683" s="180">
        <f t="array" aca="1" ref="G683" ca="1">INDIRECT("'"&amp;$A683&amp;"'!R"&amp;$B683+59)</f>
        <v>0</v>
      </c>
      <c r="H683" s="180">
        <f t="array" aca="1" ref="H683" ca="1">INDIRECT("'"&amp;$A683&amp;"'!S"&amp;$B683+59)</f>
        <v>0</v>
      </c>
      <c r="I683" s="180">
        <f t="array" aca="1" ref="I683" ca="1">INDIRECT("'"&amp;$A683&amp;"'!t"&amp;$B683+59)</f>
        <v>0</v>
      </c>
    </row>
    <row r="684" spans="1:9" x14ac:dyDescent="0.3">
      <c r="A684" s="180">
        <f t="shared" si="11"/>
        <v>17</v>
      </c>
      <c r="B684" s="180">
        <f>COUNTIF(A$1:A684,A684)</f>
        <v>29</v>
      </c>
      <c r="C684" s="180">
        <f t="array" aca="1" ref="C684" ca="1">INDIRECT("'"&amp;A684&amp;"'!F"&amp;B684+59)</f>
        <v>0</v>
      </c>
      <c r="D684" s="180">
        <f t="array" aca="1" ref="D684" ca="1">INDIRECT("'"&amp;$A684&amp;"'!O"&amp;$B684+59)</f>
        <v>0</v>
      </c>
      <c r="E684" s="180">
        <f t="array" aca="1" ref="E684" ca="1">INDIRECT("'"&amp;$A684&amp;"'!P"&amp;$B684+59)</f>
        <v>0</v>
      </c>
      <c r="F684" s="180">
        <f t="array" aca="1" ref="F684" ca="1">INDIRECT("'"&amp;$A684&amp;"'!Q"&amp;$B684+59)</f>
        <v>0</v>
      </c>
      <c r="G684" s="180">
        <f t="array" aca="1" ref="G684" ca="1">INDIRECT("'"&amp;$A684&amp;"'!R"&amp;$B684+59)</f>
        <v>0</v>
      </c>
      <c r="H684" s="180">
        <f t="array" aca="1" ref="H684" ca="1">INDIRECT("'"&amp;$A684&amp;"'!S"&amp;$B684+59)</f>
        <v>0</v>
      </c>
      <c r="I684" s="180">
        <f t="array" aca="1" ref="I684" ca="1">INDIRECT("'"&amp;$A684&amp;"'!t"&amp;$B684+59)</f>
        <v>0</v>
      </c>
    </row>
    <row r="685" spans="1:9" x14ac:dyDescent="0.3">
      <c r="A685" s="180">
        <f t="shared" si="11"/>
        <v>17</v>
      </c>
      <c r="B685" s="180">
        <f>COUNTIF(A$1:A685,A685)</f>
        <v>30</v>
      </c>
      <c r="C685" s="180">
        <f t="array" aca="1" ref="C685" ca="1">INDIRECT("'"&amp;A685&amp;"'!F"&amp;B685+59)</f>
        <v>0</v>
      </c>
      <c r="D685" s="180">
        <f t="array" aca="1" ref="D685" ca="1">INDIRECT("'"&amp;$A685&amp;"'!O"&amp;$B685+59)</f>
        <v>0</v>
      </c>
      <c r="E685" s="180">
        <f t="array" aca="1" ref="E685" ca="1">INDIRECT("'"&amp;$A685&amp;"'!P"&amp;$B685+59)</f>
        <v>0</v>
      </c>
      <c r="F685" s="180">
        <f t="array" aca="1" ref="F685" ca="1">INDIRECT("'"&amp;$A685&amp;"'!Q"&amp;$B685+59)</f>
        <v>0</v>
      </c>
      <c r="G685" s="180">
        <f t="array" aca="1" ref="G685" ca="1">INDIRECT("'"&amp;$A685&amp;"'!R"&amp;$B685+59)</f>
        <v>0</v>
      </c>
      <c r="H685" s="180">
        <f t="array" aca="1" ref="H685" ca="1">INDIRECT("'"&amp;$A685&amp;"'!S"&amp;$B685+59)</f>
        <v>0</v>
      </c>
      <c r="I685" s="180">
        <f t="array" aca="1" ref="I685" ca="1">INDIRECT("'"&amp;$A685&amp;"'!t"&amp;$B685+59)</f>
        <v>0</v>
      </c>
    </row>
    <row r="686" spans="1:9" x14ac:dyDescent="0.3">
      <c r="A686" s="180">
        <f t="shared" si="11"/>
        <v>17</v>
      </c>
      <c r="B686" s="180">
        <f>COUNTIF(A$1:A686,A686)</f>
        <v>31</v>
      </c>
      <c r="C686" s="180">
        <f t="array" aca="1" ref="C686" ca="1">INDIRECT("'"&amp;A686&amp;"'!F"&amp;B686+59)</f>
        <v>0</v>
      </c>
      <c r="D686" s="180">
        <f t="array" aca="1" ref="D686" ca="1">INDIRECT("'"&amp;$A686&amp;"'!O"&amp;$B686+59)</f>
        <v>0</v>
      </c>
      <c r="E686" s="180">
        <f t="array" aca="1" ref="E686" ca="1">INDIRECT("'"&amp;$A686&amp;"'!P"&amp;$B686+59)</f>
        <v>0</v>
      </c>
      <c r="F686" s="180">
        <f t="array" aca="1" ref="F686" ca="1">INDIRECT("'"&amp;$A686&amp;"'!Q"&amp;$B686+59)</f>
        <v>0</v>
      </c>
      <c r="G686" s="180">
        <f t="array" aca="1" ref="G686" ca="1">INDIRECT("'"&amp;$A686&amp;"'!R"&amp;$B686+59)</f>
        <v>0</v>
      </c>
      <c r="H686" s="180">
        <f t="array" aca="1" ref="H686" ca="1">INDIRECT("'"&amp;$A686&amp;"'!S"&amp;$B686+59)</f>
        <v>0</v>
      </c>
      <c r="I686" s="180">
        <f t="array" aca="1" ref="I686" ca="1">INDIRECT("'"&amp;$A686&amp;"'!t"&amp;$B686+59)</f>
        <v>0</v>
      </c>
    </row>
    <row r="687" spans="1:9" x14ac:dyDescent="0.3">
      <c r="A687" s="180">
        <f t="shared" si="11"/>
        <v>17</v>
      </c>
      <c r="B687" s="180">
        <f>COUNTIF(A$1:A687,A687)</f>
        <v>32</v>
      </c>
      <c r="C687" s="180">
        <f t="array" aca="1" ref="C687" ca="1">INDIRECT("'"&amp;A687&amp;"'!F"&amp;B687+59)</f>
        <v>0</v>
      </c>
      <c r="D687" s="180">
        <f t="array" aca="1" ref="D687" ca="1">INDIRECT("'"&amp;$A687&amp;"'!O"&amp;$B687+59)</f>
        <v>0</v>
      </c>
      <c r="E687" s="180">
        <f t="array" aca="1" ref="E687" ca="1">INDIRECT("'"&amp;$A687&amp;"'!P"&amp;$B687+59)</f>
        <v>0</v>
      </c>
      <c r="F687" s="180">
        <f t="array" aca="1" ref="F687" ca="1">INDIRECT("'"&amp;$A687&amp;"'!Q"&amp;$B687+59)</f>
        <v>0</v>
      </c>
      <c r="G687" s="180">
        <f t="array" aca="1" ref="G687" ca="1">INDIRECT("'"&amp;$A687&amp;"'!R"&amp;$B687+59)</f>
        <v>0</v>
      </c>
      <c r="H687" s="180">
        <f t="array" aca="1" ref="H687" ca="1">INDIRECT("'"&amp;$A687&amp;"'!S"&amp;$B687+59)</f>
        <v>0</v>
      </c>
      <c r="I687" s="180">
        <f t="array" aca="1" ref="I687" ca="1">INDIRECT("'"&amp;$A687&amp;"'!t"&amp;$B687+59)</f>
        <v>0</v>
      </c>
    </row>
    <row r="688" spans="1:9" x14ac:dyDescent="0.3">
      <c r="A688" s="180">
        <f t="shared" si="11"/>
        <v>17</v>
      </c>
      <c r="B688" s="180">
        <f>COUNTIF(A$1:A688,A688)</f>
        <v>33</v>
      </c>
      <c r="C688" s="180">
        <f t="array" aca="1" ref="C688" ca="1">INDIRECT("'"&amp;A688&amp;"'!F"&amp;B688+59)</f>
        <v>0</v>
      </c>
      <c r="D688" s="180">
        <f t="array" aca="1" ref="D688" ca="1">INDIRECT("'"&amp;$A688&amp;"'!O"&amp;$B688+59)</f>
        <v>0</v>
      </c>
      <c r="E688" s="180">
        <f t="array" aca="1" ref="E688" ca="1">INDIRECT("'"&amp;$A688&amp;"'!P"&amp;$B688+59)</f>
        <v>0</v>
      </c>
      <c r="F688" s="180">
        <f t="array" aca="1" ref="F688" ca="1">INDIRECT("'"&amp;$A688&amp;"'!Q"&amp;$B688+59)</f>
        <v>0</v>
      </c>
      <c r="G688" s="180">
        <f t="array" aca="1" ref="G688" ca="1">INDIRECT("'"&amp;$A688&amp;"'!R"&amp;$B688+59)</f>
        <v>0</v>
      </c>
      <c r="H688" s="180">
        <f t="array" aca="1" ref="H688" ca="1">INDIRECT("'"&amp;$A688&amp;"'!S"&amp;$B688+59)</f>
        <v>0</v>
      </c>
      <c r="I688" s="180">
        <f t="array" aca="1" ref="I688" ca="1">INDIRECT("'"&amp;$A688&amp;"'!t"&amp;$B688+59)</f>
        <v>0</v>
      </c>
    </row>
    <row r="689" spans="1:9" x14ac:dyDescent="0.3">
      <c r="A689" s="180">
        <f t="shared" si="11"/>
        <v>17</v>
      </c>
      <c r="B689" s="180">
        <f>COUNTIF(A$1:A689,A689)</f>
        <v>34</v>
      </c>
      <c r="C689" s="180">
        <f t="array" aca="1" ref="C689" ca="1">INDIRECT("'"&amp;A689&amp;"'!F"&amp;B689+59)</f>
        <v>0</v>
      </c>
      <c r="D689" s="180">
        <f t="array" aca="1" ref="D689" ca="1">INDIRECT("'"&amp;$A689&amp;"'!O"&amp;$B689+59)</f>
        <v>0</v>
      </c>
      <c r="E689" s="180">
        <f t="array" aca="1" ref="E689" ca="1">INDIRECT("'"&amp;$A689&amp;"'!P"&amp;$B689+59)</f>
        <v>0</v>
      </c>
      <c r="F689" s="180">
        <f t="array" aca="1" ref="F689" ca="1">INDIRECT("'"&amp;$A689&amp;"'!Q"&amp;$B689+59)</f>
        <v>0</v>
      </c>
      <c r="G689" s="180">
        <f t="array" aca="1" ref="G689" ca="1">INDIRECT("'"&amp;$A689&amp;"'!R"&amp;$B689+59)</f>
        <v>0</v>
      </c>
      <c r="H689" s="180">
        <f t="array" aca="1" ref="H689" ca="1">INDIRECT("'"&amp;$A689&amp;"'!S"&amp;$B689+59)</f>
        <v>0</v>
      </c>
      <c r="I689" s="180">
        <f t="array" aca="1" ref="I689" ca="1">INDIRECT("'"&amp;$A689&amp;"'!t"&amp;$B689+59)</f>
        <v>0</v>
      </c>
    </row>
    <row r="690" spans="1:9" x14ac:dyDescent="0.3">
      <c r="A690" s="180">
        <f t="shared" si="11"/>
        <v>17</v>
      </c>
      <c r="B690" s="180">
        <f>COUNTIF(A$1:A690,A690)</f>
        <v>35</v>
      </c>
      <c r="C690" s="180">
        <f t="array" aca="1" ref="C690" ca="1">INDIRECT("'"&amp;A690&amp;"'!F"&amp;B690+59)</f>
        <v>0</v>
      </c>
      <c r="D690" s="180">
        <f t="array" aca="1" ref="D690" ca="1">INDIRECT("'"&amp;$A690&amp;"'!O"&amp;$B690+59)</f>
        <v>0</v>
      </c>
      <c r="E690" s="180">
        <f t="array" aca="1" ref="E690" ca="1">INDIRECT("'"&amp;$A690&amp;"'!P"&amp;$B690+59)</f>
        <v>0</v>
      </c>
      <c r="F690" s="180">
        <f t="array" aca="1" ref="F690" ca="1">INDIRECT("'"&amp;$A690&amp;"'!Q"&amp;$B690+59)</f>
        <v>0</v>
      </c>
      <c r="G690" s="180">
        <f t="array" aca="1" ref="G690" ca="1">INDIRECT("'"&amp;$A690&amp;"'!R"&amp;$B690+59)</f>
        <v>0</v>
      </c>
      <c r="H690" s="180">
        <f t="array" aca="1" ref="H690" ca="1">INDIRECT("'"&amp;$A690&amp;"'!S"&amp;$B690+59)</f>
        <v>0</v>
      </c>
      <c r="I690" s="180">
        <f t="array" aca="1" ref="I690" ca="1">INDIRECT("'"&amp;$A690&amp;"'!t"&amp;$B690+59)</f>
        <v>0</v>
      </c>
    </row>
    <row r="691" spans="1:9" x14ac:dyDescent="0.3">
      <c r="A691" s="180">
        <f t="shared" si="11"/>
        <v>17</v>
      </c>
      <c r="B691" s="180">
        <f>COUNTIF(A$1:A691,A691)</f>
        <v>36</v>
      </c>
      <c r="C691" s="180">
        <f t="array" aca="1" ref="C691" ca="1">INDIRECT("'"&amp;A691&amp;"'!F"&amp;B691+59)</f>
        <v>0</v>
      </c>
      <c r="D691" s="180">
        <f t="array" aca="1" ref="D691" ca="1">INDIRECT("'"&amp;$A691&amp;"'!O"&amp;$B691+59)</f>
        <v>0</v>
      </c>
      <c r="E691" s="180">
        <f t="array" aca="1" ref="E691" ca="1">INDIRECT("'"&amp;$A691&amp;"'!P"&amp;$B691+59)</f>
        <v>0</v>
      </c>
      <c r="F691" s="180">
        <f t="array" aca="1" ref="F691" ca="1">INDIRECT("'"&amp;$A691&amp;"'!Q"&amp;$B691+59)</f>
        <v>0</v>
      </c>
      <c r="G691" s="180">
        <f t="array" aca="1" ref="G691" ca="1">INDIRECT("'"&amp;$A691&amp;"'!R"&amp;$B691+59)</f>
        <v>0</v>
      </c>
      <c r="H691" s="180">
        <f t="array" aca="1" ref="H691" ca="1">INDIRECT("'"&amp;$A691&amp;"'!S"&amp;$B691+59)</f>
        <v>0</v>
      </c>
      <c r="I691" s="180">
        <f t="array" aca="1" ref="I691" ca="1">INDIRECT("'"&amp;$A691&amp;"'!t"&amp;$B691+59)</f>
        <v>0</v>
      </c>
    </row>
    <row r="692" spans="1:9" x14ac:dyDescent="0.3">
      <c r="A692" s="180">
        <f t="shared" si="11"/>
        <v>17</v>
      </c>
      <c r="B692" s="180">
        <f>COUNTIF(A$1:A692,A692)</f>
        <v>37</v>
      </c>
      <c r="C692" s="180">
        <f t="array" aca="1" ref="C692" ca="1">INDIRECT("'"&amp;A692&amp;"'!F"&amp;B692+59)</f>
        <v>0</v>
      </c>
      <c r="D692" s="180">
        <f t="array" aca="1" ref="D692" ca="1">INDIRECT("'"&amp;$A692&amp;"'!O"&amp;$B692+59)</f>
        <v>0</v>
      </c>
      <c r="E692" s="180">
        <f t="array" aca="1" ref="E692" ca="1">INDIRECT("'"&amp;$A692&amp;"'!P"&amp;$B692+59)</f>
        <v>0</v>
      </c>
      <c r="F692" s="180">
        <f t="array" aca="1" ref="F692" ca="1">INDIRECT("'"&amp;$A692&amp;"'!Q"&amp;$B692+59)</f>
        <v>0</v>
      </c>
      <c r="G692" s="180">
        <f t="array" aca="1" ref="G692" ca="1">INDIRECT("'"&amp;$A692&amp;"'!R"&amp;$B692+59)</f>
        <v>0</v>
      </c>
      <c r="H692" s="180">
        <f t="array" aca="1" ref="H692" ca="1">INDIRECT("'"&amp;$A692&amp;"'!S"&amp;$B692+59)</f>
        <v>0</v>
      </c>
      <c r="I692" s="180">
        <f t="array" aca="1" ref="I692" ca="1">INDIRECT("'"&amp;$A692&amp;"'!t"&amp;$B692+59)</f>
        <v>0</v>
      </c>
    </row>
    <row r="693" spans="1:9" x14ac:dyDescent="0.3">
      <c r="A693" s="180">
        <f t="shared" si="11"/>
        <v>17</v>
      </c>
      <c r="B693" s="180">
        <f>COUNTIF(A$1:A693,A693)</f>
        <v>38</v>
      </c>
      <c r="C693" s="180">
        <f t="array" aca="1" ref="C693" ca="1">INDIRECT("'"&amp;A693&amp;"'!F"&amp;B693+59)</f>
        <v>0</v>
      </c>
      <c r="D693" s="180">
        <f t="array" aca="1" ref="D693" ca="1">INDIRECT("'"&amp;$A693&amp;"'!O"&amp;$B693+59)</f>
        <v>0</v>
      </c>
      <c r="E693" s="180">
        <f t="array" aca="1" ref="E693" ca="1">INDIRECT("'"&amp;$A693&amp;"'!P"&amp;$B693+59)</f>
        <v>0</v>
      </c>
      <c r="F693" s="180">
        <f t="array" aca="1" ref="F693" ca="1">INDIRECT("'"&amp;$A693&amp;"'!Q"&amp;$B693+59)</f>
        <v>0</v>
      </c>
      <c r="G693" s="180">
        <f t="array" aca="1" ref="G693" ca="1">INDIRECT("'"&amp;$A693&amp;"'!R"&amp;$B693+59)</f>
        <v>0</v>
      </c>
      <c r="H693" s="180">
        <f t="array" aca="1" ref="H693" ca="1">INDIRECT("'"&amp;$A693&amp;"'!S"&amp;$B693+59)</f>
        <v>0</v>
      </c>
      <c r="I693" s="180">
        <f t="array" aca="1" ref="I693" ca="1">INDIRECT("'"&amp;$A693&amp;"'!t"&amp;$B693+59)</f>
        <v>0</v>
      </c>
    </row>
    <row r="694" spans="1:9" x14ac:dyDescent="0.3">
      <c r="A694" s="180">
        <f t="shared" si="11"/>
        <v>17</v>
      </c>
      <c r="B694" s="180">
        <f>COUNTIF(A$1:A694,A694)</f>
        <v>39</v>
      </c>
      <c r="C694" s="180">
        <f t="array" aca="1" ref="C694" ca="1">INDIRECT("'"&amp;A694&amp;"'!F"&amp;B694+59)</f>
        <v>0</v>
      </c>
      <c r="D694" s="180">
        <f t="array" aca="1" ref="D694" ca="1">INDIRECT("'"&amp;$A694&amp;"'!O"&amp;$B694+59)</f>
        <v>0</v>
      </c>
      <c r="E694" s="180">
        <f t="array" aca="1" ref="E694" ca="1">INDIRECT("'"&amp;$A694&amp;"'!P"&amp;$B694+59)</f>
        <v>0</v>
      </c>
      <c r="F694" s="180">
        <f t="array" aca="1" ref="F694" ca="1">INDIRECT("'"&amp;$A694&amp;"'!Q"&amp;$B694+59)</f>
        <v>0</v>
      </c>
      <c r="G694" s="180">
        <f t="array" aca="1" ref="G694" ca="1">INDIRECT("'"&amp;$A694&amp;"'!R"&amp;$B694+59)</f>
        <v>0</v>
      </c>
      <c r="H694" s="180">
        <f t="array" aca="1" ref="H694" ca="1">INDIRECT("'"&amp;$A694&amp;"'!S"&amp;$B694+59)</f>
        <v>0</v>
      </c>
      <c r="I694" s="180">
        <f t="array" aca="1" ref="I694" ca="1">INDIRECT("'"&amp;$A694&amp;"'!t"&amp;$B694+59)</f>
        <v>0</v>
      </c>
    </row>
    <row r="695" spans="1:9" x14ac:dyDescent="0.3">
      <c r="A695" s="180">
        <f t="shared" si="11"/>
        <v>17</v>
      </c>
      <c r="B695" s="180">
        <f>COUNTIF(A$1:A695,A695)</f>
        <v>40</v>
      </c>
      <c r="C695" s="180">
        <f t="array" aca="1" ref="C695" ca="1">INDIRECT("'"&amp;A695&amp;"'!F"&amp;B695+59)</f>
        <v>0</v>
      </c>
      <c r="D695" s="180">
        <f t="array" aca="1" ref="D695" ca="1">INDIRECT("'"&amp;$A695&amp;"'!O"&amp;$B695+59)</f>
        <v>0</v>
      </c>
      <c r="E695" s="180">
        <f t="array" aca="1" ref="E695" ca="1">INDIRECT("'"&amp;$A695&amp;"'!P"&amp;$B695+59)</f>
        <v>0</v>
      </c>
      <c r="F695" s="180">
        <f t="array" aca="1" ref="F695" ca="1">INDIRECT("'"&amp;$A695&amp;"'!Q"&amp;$B695+59)</f>
        <v>0</v>
      </c>
      <c r="G695" s="180">
        <f t="array" aca="1" ref="G695" ca="1">INDIRECT("'"&amp;$A695&amp;"'!R"&amp;$B695+59)</f>
        <v>0</v>
      </c>
      <c r="H695" s="180">
        <f t="array" aca="1" ref="H695" ca="1">INDIRECT("'"&amp;$A695&amp;"'!S"&amp;$B695+59)</f>
        <v>0</v>
      </c>
      <c r="I695" s="180">
        <f t="array" aca="1" ref="I695" ca="1">INDIRECT("'"&amp;$A695&amp;"'!t"&amp;$B695+59)</f>
        <v>0</v>
      </c>
    </row>
    <row r="696" spans="1:9" x14ac:dyDescent="0.3">
      <c r="A696" s="180">
        <f t="shared" si="11"/>
        <v>17</v>
      </c>
      <c r="B696" s="180">
        <f>COUNTIF(A$1:A696,A696)</f>
        <v>41</v>
      </c>
      <c r="C696" s="180">
        <f t="array" aca="1" ref="C696" ca="1">INDIRECT("'"&amp;A696&amp;"'!F"&amp;B696+59)</f>
        <v>0</v>
      </c>
      <c r="D696" s="180">
        <f t="array" aca="1" ref="D696" ca="1">INDIRECT("'"&amp;$A696&amp;"'!O"&amp;$B696+59)</f>
        <v>0</v>
      </c>
      <c r="E696" s="180">
        <f t="array" aca="1" ref="E696" ca="1">INDIRECT("'"&amp;$A696&amp;"'!P"&amp;$B696+59)</f>
        <v>0</v>
      </c>
      <c r="F696" s="180">
        <f t="array" aca="1" ref="F696" ca="1">INDIRECT("'"&amp;$A696&amp;"'!Q"&amp;$B696+59)</f>
        <v>0</v>
      </c>
      <c r="G696" s="180">
        <f t="array" aca="1" ref="G696" ca="1">INDIRECT("'"&amp;$A696&amp;"'!R"&amp;$B696+59)</f>
        <v>0</v>
      </c>
      <c r="H696" s="180">
        <f t="array" aca="1" ref="H696" ca="1">INDIRECT("'"&amp;$A696&amp;"'!S"&amp;$B696+59)</f>
        <v>0</v>
      </c>
      <c r="I696" s="180">
        <f t="array" aca="1" ref="I696" ca="1">INDIRECT("'"&amp;$A696&amp;"'!t"&amp;$B696+59)</f>
        <v>0</v>
      </c>
    </row>
    <row r="697" spans="1:9" x14ac:dyDescent="0.3">
      <c r="A697" s="180">
        <f t="shared" si="11"/>
        <v>18</v>
      </c>
      <c r="B697" s="180">
        <f>COUNTIF(A$1:A697,A697)</f>
        <v>1</v>
      </c>
      <c r="C697" s="180">
        <f t="array" aca="1" ref="C697" ca="1">INDIRECT("'"&amp;A697&amp;"'!F"&amp;B697+59)</f>
        <v>0</v>
      </c>
      <c r="D697" s="180">
        <f t="array" aca="1" ref="D697" ca="1">INDIRECT("'"&amp;$A697&amp;"'!O"&amp;$B697+59)</f>
        <v>0</v>
      </c>
      <c r="E697" s="180">
        <f t="array" aca="1" ref="E697" ca="1">INDIRECT("'"&amp;$A697&amp;"'!P"&amp;$B697+59)</f>
        <v>0</v>
      </c>
      <c r="F697" s="180">
        <f t="array" aca="1" ref="F697" ca="1">INDIRECT("'"&amp;$A697&amp;"'!Q"&amp;$B697+59)</f>
        <v>0</v>
      </c>
      <c r="G697" s="180">
        <f t="array" aca="1" ref="G697" ca="1">INDIRECT("'"&amp;$A697&amp;"'!R"&amp;$B697+59)</f>
        <v>0</v>
      </c>
      <c r="H697" s="180">
        <f t="array" aca="1" ref="H697" ca="1">INDIRECT("'"&amp;$A697&amp;"'!S"&amp;$B697+59)</f>
        <v>0</v>
      </c>
      <c r="I697" s="180">
        <f t="array" aca="1" ref="I697" ca="1">INDIRECT("'"&amp;$A697&amp;"'!t"&amp;$B697+59)</f>
        <v>0</v>
      </c>
    </row>
    <row r="698" spans="1:9" x14ac:dyDescent="0.3">
      <c r="A698" s="180">
        <f t="shared" si="11"/>
        <v>18</v>
      </c>
      <c r="B698" s="180">
        <f>COUNTIF(A$1:A698,A698)</f>
        <v>2</v>
      </c>
      <c r="C698" s="180">
        <f t="array" aca="1" ref="C698" ca="1">INDIRECT("'"&amp;A698&amp;"'!F"&amp;B698+59)</f>
        <v>0</v>
      </c>
      <c r="D698" s="180">
        <f t="array" aca="1" ref="D698" ca="1">INDIRECT("'"&amp;$A698&amp;"'!O"&amp;$B698+59)</f>
        <v>0</v>
      </c>
      <c r="E698" s="180">
        <f t="array" aca="1" ref="E698" ca="1">INDIRECT("'"&amp;$A698&amp;"'!P"&amp;$B698+59)</f>
        <v>0</v>
      </c>
      <c r="F698" s="180">
        <f t="array" aca="1" ref="F698" ca="1">INDIRECT("'"&amp;$A698&amp;"'!Q"&amp;$B698+59)</f>
        <v>0</v>
      </c>
      <c r="G698" s="180">
        <f t="array" aca="1" ref="G698" ca="1">INDIRECT("'"&amp;$A698&amp;"'!R"&amp;$B698+59)</f>
        <v>0</v>
      </c>
      <c r="H698" s="180">
        <f t="array" aca="1" ref="H698" ca="1">INDIRECT("'"&amp;$A698&amp;"'!S"&amp;$B698+59)</f>
        <v>0</v>
      </c>
      <c r="I698" s="180">
        <f t="array" aca="1" ref="I698" ca="1">INDIRECT("'"&amp;$A698&amp;"'!t"&amp;$B698+59)</f>
        <v>0</v>
      </c>
    </row>
    <row r="699" spans="1:9" x14ac:dyDescent="0.3">
      <c r="A699" s="180">
        <f t="shared" si="11"/>
        <v>18</v>
      </c>
      <c r="B699" s="180">
        <f>COUNTIF(A$1:A699,A699)</f>
        <v>3</v>
      </c>
      <c r="C699" s="180">
        <f t="array" aca="1" ref="C699" ca="1">INDIRECT("'"&amp;A699&amp;"'!F"&amp;B699+59)</f>
        <v>0</v>
      </c>
      <c r="D699" s="180">
        <f t="array" aca="1" ref="D699" ca="1">INDIRECT("'"&amp;$A699&amp;"'!O"&amp;$B699+59)</f>
        <v>0</v>
      </c>
      <c r="E699" s="180">
        <f t="array" aca="1" ref="E699" ca="1">INDIRECT("'"&amp;$A699&amp;"'!P"&amp;$B699+59)</f>
        <v>0</v>
      </c>
      <c r="F699" s="180">
        <f t="array" aca="1" ref="F699" ca="1">INDIRECT("'"&amp;$A699&amp;"'!Q"&amp;$B699+59)</f>
        <v>0</v>
      </c>
      <c r="G699" s="180">
        <f t="array" aca="1" ref="G699" ca="1">INDIRECT("'"&amp;$A699&amp;"'!R"&amp;$B699+59)</f>
        <v>0</v>
      </c>
      <c r="H699" s="180">
        <f t="array" aca="1" ref="H699" ca="1">INDIRECT("'"&amp;$A699&amp;"'!S"&amp;$B699+59)</f>
        <v>0</v>
      </c>
      <c r="I699" s="180">
        <f t="array" aca="1" ref="I699" ca="1">INDIRECT("'"&amp;$A699&amp;"'!t"&amp;$B699+59)</f>
        <v>0</v>
      </c>
    </row>
    <row r="700" spans="1:9" x14ac:dyDescent="0.3">
      <c r="A700" s="180">
        <f t="shared" si="11"/>
        <v>18</v>
      </c>
      <c r="B700" s="180">
        <f>COUNTIF(A$1:A700,A700)</f>
        <v>4</v>
      </c>
      <c r="C700" s="180">
        <f t="array" aca="1" ref="C700" ca="1">INDIRECT("'"&amp;A700&amp;"'!F"&amp;B700+59)</f>
        <v>0</v>
      </c>
      <c r="D700" s="180">
        <f t="array" aca="1" ref="D700" ca="1">INDIRECT("'"&amp;$A700&amp;"'!O"&amp;$B700+59)</f>
        <v>0</v>
      </c>
      <c r="E700" s="180">
        <f t="array" aca="1" ref="E700" ca="1">INDIRECT("'"&amp;$A700&amp;"'!P"&amp;$B700+59)</f>
        <v>0</v>
      </c>
      <c r="F700" s="180">
        <f t="array" aca="1" ref="F700" ca="1">INDIRECT("'"&amp;$A700&amp;"'!Q"&amp;$B700+59)</f>
        <v>0</v>
      </c>
      <c r="G700" s="180">
        <f t="array" aca="1" ref="G700" ca="1">INDIRECT("'"&amp;$A700&amp;"'!R"&amp;$B700+59)</f>
        <v>0</v>
      </c>
      <c r="H700" s="180">
        <f t="array" aca="1" ref="H700" ca="1">INDIRECT("'"&amp;$A700&amp;"'!S"&amp;$B700+59)</f>
        <v>0</v>
      </c>
      <c r="I700" s="180">
        <f t="array" aca="1" ref="I700" ca="1">INDIRECT("'"&amp;$A700&amp;"'!t"&amp;$B700+59)</f>
        <v>0</v>
      </c>
    </row>
    <row r="701" spans="1:9" x14ac:dyDescent="0.3">
      <c r="A701" s="180">
        <f t="shared" si="11"/>
        <v>18</v>
      </c>
      <c r="B701" s="180">
        <f>COUNTIF(A$1:A701,A701)</f>
        <v>5</v>
      </c>
      <c r="C701" s="180">
        <f t="array" aca="1" ref="C701" ca="1">INDIRECT("'"&amp;A701&amp;"'!F"&amp;B701+59)</f>
        <v>0</v>
      </c>
      <c r="D701" s="180">
        <f t="array" aca="1" ref="D701" ca="1">INDIRECT("'"&amp;$A701&amp;"'!O"&amp;$B701+59)</f>
        <v>0</v>
      </c>
      <c r="E701" s="180">
        <f t="array" aca="1" ref="E701" ca="1">INDIRECT("'"&amp;$A701&amp;"'!P"&amp;$B701+59)</f>
        <v>0</v>
      </c>
      <c r="F701" s="180">
        <f t="array" aca="1" ref="F701" ca="1">INDIRECT("'"&amp;$A701&amp;"'!Q"&amp;$B701+59)</f>
        <v>0</v>
      </c>
      <c r="G701" s="180">
        <f t="array" aca="1" ref="G701" ca="1">INDIRECT("'"&amp;$A701&amp;"'!R"&amp;$B701+59)</f>
        <v>0</v>
      </c>
      <c r="H701" s="180">
        <f t="array" aca="1" ref="H701" ca="1">INDIRECT("'"&amp;$A701&amp;"'!S"&amp;$B701+59)</f>
        <v>0</v>
      </c>
      <c r="I701" s="180">
        <f t="array" aca="1" ref="I701" ca="1">INDIRECT("'"&amp;$A701&amp;"'!t"&amp;$B701+59)</f>
        <v>0</v>
      </c>
    </row>
    <row r="702" spans="1:9" x14ac:dyDescent="0.3">
      <c r="A702" s="180">
        <f t="shared" si="11"/>
        <v>18</v>
      </c>
      <c r="B702" s="180">
        <f>COUNTIF(A$1:A702,A702)</f>
        <v>6</v>
      </c>
      <c r="C702" s="180">
        <f t="array" aca="1" ref="C702" ca="1">INDIRECT("'"&amp;A702&amp;"'!F"&amp;B702+59)</f>
        <v>0</v>
      </c>
      <c r="D702" s="180">
        <f t="array" aca="1" ref="D702" ca="1">INDIRECT("'"&amp;$A702&amp;"'!O"&amp;$B702+59)</f>
        <v>0</v>
      </c>
      <c r="E702" s="180">
        <f t="array" aca="1" ref="E702" ca="1">INDIRECT("'"&amp;$A702&amp;"'!P"&amp;$B702+59)</f>
        <v>0</v>
      </c>
      <c r="F702" s="180">
        <f t="array" aca="1" ref="F702" ca="1">INDIRECT("'"&amp;$A702&amp;"'!Q"&amp;$B702+59)</f>
        <v>0</v>
      </c>
      <c r="G702" s="180">
        <f t="array" aca="1" ref="G702" ca="1">INDIRECT("'"&amp;$A702&amp;"'!R"&amp;$B702+59)</f>
        <v>0</v>
      </c>
      <c r="H702" s="180">
        <f t="array" aca="1" ref="H702" ca="1">INDIRECT("'"&amp;$A702&amp;"'!S"&amp;$B702+59)</f>
        <v>0</v>
      </c>
      <c r="I702" s="180">
        <f t="array" aca="1" ref="I702" ca="1">INDIRECT("'"&amp;$A702&amp;"'!t"&amp;$B702+59)</f>
        <v>0</v>
      </c>
    </row>
    <row r="703" spans="1:9" x14ac:dyDescent="0.3">
      <c r="A703" s="180">
        <f t="shared" si="11"/>
        <v>18</v>
      </c>
      <c r="B703" s="180">
        <f>COUNTIF(A$1:A703,A703)</f>
        <v>7</v>
      </c>
      <c r="C703" s="180">
        <f t="array" aca="1" ref="C703" ca="1">INDIRECT("'"&amp;A703&amp;"'!F"&amp;B703+59)</f>
        <v>0</v>
      </c>
      <c r="D703" s="180">
        <f t="array" aca="1" ref="D703" ca="1">INDIRECT("'"&amp;$A703&amp;"'!O"&amp;$B703+59)</f>
        <v>0</v>
      </c>
      <c r="E703" s="180">
        <f t="array" aca="1" ref="E703" ca="1">INDIRECT("'"&amp;$A703&amp;"'!P"&amp;$B703+59)</f>
        <v>0</v>
      </c>
      <c r="F703" s="180">
        <f t="array" aca="1" ref="F703" ca="1">INDIRECT("'"&amp;$A703&amp;"'!Q"&amp;$B703+59)</f>
        <v>0</v>
      </c>
      <c r="G703" s="180">
        <f t="array" aca="1" ref="G703" ca="1">INDIRECT("'"&amp;$A703&amp;"'!R"&amp;$B703+59)</f>
        <v>0</v>
      </c>
      <c r="H703" s="180">
        <f t="array" aca="1" ref="H703" ca="1">INDIRECT("'"&amp;$A703&amp;"'!S"&amp;$B703+59)</f>
        <v>0</v>
      </c>
      <c r="I703" s="180">
        <f t="array" aca="1" ref="I703" ca="1">INDIRECT("'"&amp;$A703&amp;"'!t"&amp;$B703+59)</f>
        <v>0</v>
      </c>
    </row>
    <row r="704" spans="1:9" x14ac:dyDescent="0.3">
      <c r="A704" s="180">
        <f t="shared" si="11"/>
        <v>18</v>
      </c>
      <c r="B704" s="180">
        <f>COUNTIF(A$1:A704,A704)</f>
        <v>8</v>
      </c>
      <c r="C704" s="180">
        <f t="array" aca="1" ref="C704" ca="1">INDIRECT("'"&amp;A704&amp;"'!F"&amp;B704+59)</f>
        <v>0</v>
      </c>
      <c r="D704" s="180">
        <f t="array" aca="1" ref="D704" ca="1">INDIRECT("'"&amp;$A704&amp;"'!O"&amp;$B704+59)</f>
        <v>0</v>
      </c>
      <c r="E704" s="180">
        <f t="array" aca="1" ref="E704" ca="1">INDIRECT("'"&amp;$A704&amp;"'!P"&amp;$B704+59)</f>
        <v>0</v>
      </c>
      <c r="F704" s="180">
        <f t="array" aca="1" ref="F704" ca="1">INDIRECT("'"&amp;$A704&amp;"'!Q"&amp;$B704+59)</f>
        <v>0</v>
      </c>
      <c r="G704" s="180">
        <f t="array" aca="1" ref="G704" ca="1">INDIRECT("'"&amp;$A704&amp;"'!R"&amp;$B704+59)</f>
        <v>0</v>
      </c>
      <c r="H704" s="180">
        <f t="array" aca="1" ref="H704" ca="1">INDIRECT("'"&amp;$A704&amp;"'!S"&amp;$B704+59)</f>
        <v>0</v>
      </c>
      <c r="I704" s="180">
        <f t="array" aca="1" ref="I704" ca="1">INDIRECT("'"&amp;$A704&amp;"'!t"&amp;$B704+59)</f>
        <v>0</v>
      </c>
    </row>
    <row r="705" spans="1:9" x14ac:dyDescent="0.3">
      <c r="A705" s="180">
        <f t="shared" si="11"/>
        <v>18</v>
      </c>
      <c r="B705" s="180">
        <f>COUNTIF(A$1:A705,A705)</f>
        <v>9</v>
      </c>
      <c r="C705" s="180">
        <f t="array" aca="1" ref="C705" ca="1">INDIRECT("'"&amp;A705&amp;"'!F"&amp;B705+59)</f>
        <v>0</v>
      </c>
      <c r="D705" s="180">
        <f t="array" aca="1" ref="D705" ca="1">INDIRECT("'"&amp;$A705&amp;"'!O"&amp;$B705+59)</f>
        <v>0</v>
      </c>
      <c r="E705" s="180">
        <f t="array" aca="1" ref="E705" ca="1">INDIRECT("'"&amp;$A705&amp;"'!P"&amp;$B705+59)</f>
        <v>0</v>
      </c>
      <c r="F705" s="180">
        <f t="array" aca="1" ref="F705" ca="1">INDIRECT("'"&amp;$A705&amp;"'!Q"&amp;$B705+59)</f>
        <v>0</v>
      </c>
      <c r="G705" s="180">
        <f t="array" aca="1" ref="G705" ca="1">INDIRECT("'"&amp;$A705&amp;"'!R"&amp;$B705+59)</f>
        <v>0</v>
      </c>
      <c r="H705" s="180">
        <f t="array" aca="1" ref="H705" ca="1">INDIRECT("'"&amp;$A705&amp;"'!S"&amp;$B705+59)</f>
        <v>0</v>
      </c>
      <c r="I705" s="180">
        <f t="array" aca="1" ref="I705" ca="1">INDIRECT("'"&amp;$A705&amp;"'!t"&amp;$B705+59)</f>
        <v>0</v>
      </c>
    </row>
    <row r="706" spans="1:9" x14ac:dyDescent="0.3">
      <c r="A706" s="180">
        <f t="shared" ref="A706:A769" si="12">ROUNDDOWN(((ROW()+41)/41),0)</f>
        <v>18</v>
      </c>
      <c r="B706" s="180">
        <f>COUNTIF(A$1:A706,A706)</f>
        <v>10</v>
      </c>
      <c r="C706" s="180">
        <f t="array" aca="1" ref="C706" ca="1">INDIRECT("'"&amp;A706&amp;"'!F"&amp;B706+59)</f>
        <v>0</v>
      </c>
      <c r="D706" s="180">
        <f t="array" aca="1" ref="D706" ca="1">INDIRECT("'"&amp;$A706&amp;"'!O"&amp;$B706+59)</f>
        <v>0</v>
      </c>
      <c r="E706" s="180">
        <f t="array" aca="1" ref="E706" ca="1">INDIRECT("'"&amp;$A706&amp;"'!P"&amp;$B706+59)</f>
        <v>0</v>
      </c>
      <c r="F706" s="180">
        <f t="array" aca="1" ref="F706" ca="1">INDIRECT("'"&amp;$A706&amp;"'!Q"&amp;$B706+59)</f>
        <v>0</v>
      </c>
      <c r="G706" s="180">
        <f t="array" aca="1" ref="G706" ca="1">INDIRECT("'"&amp;$A706&amp;"'!R"&amp;$B706+59)</f>
        <v>0</v>
      </c>
      <c r="H706" s="180">
        <f t="array" aca="1" ref="H706" ca="1">INDIRECT("'"&amp;$A706&amp;"'!S"&amp;$B706+59)</f>
        <v>0</v>
      </c>
      <c r="I706" s="180">
        <f t="array" aca="1" ref="I706" ca="1">INDIRECT("'"&amp;$A706&amp;"'!t"&amp;$B706+59)</f>
        <v>0</v>
      </c>
    </row>
    <row r="707" spans="1:9" x14ac:dyDescent="0.3">
      <c r="A707" s="180">
        <f t="shared" si="12"/>
        <v>18</v>
      </c>
      <c r="B707" s="180">
        <f>COUNTIF(A$1:A707,A707)</f>
        <v>11</v>
      </c>
      <c r="C707" s="180">
        <f t="array" aca="1" ref="C707" ca="1">INDIRECT("'"&amp;A707&amp;"'!F"&amp;B707+59)</f>
        <v>0</v>
      </c>
      <c r="D707" s="180">
        <f t="array" aca="1" ref="D707" ca="1">INDIRECT("'"&amp;$A707&amp;"'!O"&amp;$B707+59)</f>
        <v>0</v>
      </c>
      <c r="E707" s="180">
        <f t="array" aca="1" ref="E707" ca="1">INDIRECT("'"&amp;$A707&amp;"'!P"&amp;$B707+59)</f>
        <v>0</v>
      </c>
      <c r="F707" s="180">
        <f t="array" aca="1" ref="F707" ca="1">INDIRECT("'"&amp;$A707&amp;"'!Q"&amp;$B707+59)</f>
        <v>0</v>
      </c>
      <c r="G707" s="180">
        <f t="array" aca="1" ref="G707" ca="1">INDIRECT("'"&amp;$A707&amp;"'!R"&amp;$B707+59)</f>
        <v>0</v>
      </c>
      <c r="H707" s="180">
        <f t="array" aca="1" ref="H707" ca="1">INDIRECT("'"&amp;$A707&amp;"'!S"&amp;$B707+59)</f>
        <v>0</v>
      </c>
      <c r="I707" s="180">
        <f t="array" aca="1" ref="I707" ca="1">INDIRECT("'"&amp;$A707&amp;"'!t"&amp;$B707+59)</f>
        <v>0</v>
      </c>
    </row>
    <row r="708" spans="1:9" x14ac:dyDescent="0.3">
      <c r="A708" s="180">
        <f t="shared" si="12"/>
        <v>18</v>
      </c>
      <c r="B708" s="180">
        <f>COUNTIF(A$1:A708,A708)</f>
        <v>12</v>
      </c>
      <c r="C708" s="180">
        <f t="array" aca="1" ref="C708" ca="1">INDIRECT("'"&amp;A708&amp;"'!F"&amp;B708+59)</f>
        <v>0</v>
      </c>
      <c r="D708" s="180">
        <f t="array" aca="1" ref="D708" ca="1">INDIRECT("'"&amp;$A708&amp;"'!O"&amp;$B708+59)</f>
        <v>0</v>
      </c>
      <c r="E708" s="180">
        <f t="array" aca="1" ref="E708" ca="1">INDIRECT("'"&amp;$A708&amp;"'!P"&amp;$B708+59)</f>
        <v>0</v>
      </c>
      <c r="F708" s="180">
        <f t="array" aca="1" ref="F708" ca="1">INDIRECT("'"&amp;$A708&amp;"'!Q"&amp;$B708+59)</f>
        <v>0</v>
      </c>
      <c r="G708" s="180">
        <f t="array" aca="1" ref="G708" ca="1">INDIRECT("'"&amp;$A708&amp;"'!R"&amp;$B708+59)</f>
        <v>0</v>
      </c>
      <c r="H708" s="180">
        <f t="array" aca="1" ref="H708" ca="1">INDIRECT("'"&amp;$A708&amp;"'!S"&amp;$B708+59)</f>
        <v>0</v>
      </c>
      <c r="I708" s="180">
        <f t="array" aca="1" ref="I708" ca="1">INDIRECT("'"&amp;$A708&amp;"'!t"&amp;$B708+59)</f>
        <v>0</v>
      </c>
    </row>
    <row r="709" spans="1:9" x14ac:dyDescent="0.3">
      <c r="A709" s="180">
        <f t="shared" si="12"/>
        <v>18</v>
      </c>
      <c r="B709" s="180">
        <f>COUNTIF(A$1:A709,A709)</f>
        <v>13</v>
      </c>
      <c r="C709" s="180">
        <f t="array" aca="1" ref="C709" ca="1">INDIRECT("'"&amp;A709&amp;"'!F"&amp;B709+59)</f>
        <v>0</v>
      </c>
      <c r="D709" s="180">
        <f t="array" aca="1" ref="D709" ca="1">INDIRECT("'"&amp;$A709&amp;"'!O"&amp;$B709+59)</f>
        <v>0</v>
      </c>
      <c r="E709" s="180">
        <f t="array" aca="1" ref="E709" ca="1">INDIRECT("'"&amp;$A709&amp;"'!P"&amp;$B709+59)</f>
        <v>0</v>
      </c>
      <c r="F709" s="180">
        <f t="array" aca="1" ref="F709" ca="1">INDIRECT("'"&amp;$A709&amp;"'!Q"&amp;$B709+59)</f>
        <v>0</v>
      </c>
      <c r="G709" s="180">
        <f t="array" aca="1" ref="G709" ca="1">INDIRECT("'"&amp;$A709&amp;"'!R"&amp;$B709+59)</f>
        <v>0</v>
      </c>
      <c r="H709" s="180">
        <f t="array" aca="1" ref="H709" ca="1">INDIRECT("'"&amp;$A709&amp;"'!S"&amp;$B709+59)</f>
        <v>0</v>
      </c>
      <c r="I709" s="180">
        <f t="array" aca="1" ref="I709" ca="1">INDIRECT("'"&amp;$A709&amp;"'!t"&amp;$B709+59)</f>
        <v>0</v>
      </c>
    </row>
    <row r="710" spans="1:9" x14ac:dyDescent="0.3">
      <c r="A710" s="180">
        <f t="shared" si="12"/>
        <v>18</v>
      </c>
      <c r="B710" s="180">
        <f>COUNTIF(A$1:A710,A710)</f>
        <v>14</v>
      </c>
      <c r="C710" s="180">
        <f t="array" aca="1" ref="C710" ca="1">INDIRECT("'"&amp;A710&amp;"'!F"&amp;B710+59)</f>
        <v>0</v>
      </c>
      <c r="D710" s="180">
        <f t="array" aca="1" ref="D710" ca="1">INDIRECT("'"&amp;$A710&amp;"'!O"&amp;$B710+59)</f>
        <v>0</v>
      </c>
      <c r="E710" s="180">
        <f t="array" aca="1" ref="E710" ca="1">INDIRECT("'"&amp;$A710&amp;"'!P"&amp;$B710+59)</f>
        <v>0</v>
      </c>
      <c r="F710" s="180">
        <f t="array" aca="1" ref="F710" ca="1">INDIRECT("'"&amp;$A710&amp;"'!Q"&amp;$B710+59)</f>
        <v>0</v>
      </c>
      <c r="G710" s="180">
        <f t="array" aca="1" ref="G710" ca="1">INDIRECT("'"&amp;$A710&amp;"'!R"&amp;$B710+59)</f>
        <v>0</v>
      </c>
      <c r="H710" s="180">
        <f t="array" aca="1" ref="H710" ca="1">INDIRECT("'"&amp;$A710&amp;"'!S"&amp;$B710+59)</f>
        <v>0</v>
      </c>
      <c r="I710" s="180">
        <f t="array" aca="1" ref="I710" ca="1">INDIRECT("'"&amp;$A710&amp;"'!t"&amp;$B710+59)</f>
        <v>0</v>
      </c>
    </row>
    <row r="711" spans="1:9" x14ac:dyDescent="0.3">
      <c r="A711" s="180">
        <f t="shared" si="12"/>
        <v>18</v>
      </c>
      <c r="B711" s="180">
        <f>COUNTIF(A$1:A711,A711)</f>
        <v>15</v>
      </c>
      <c r="C711" s="180">
        <f t="array" aca="1" ref="C711" ca="1">INDIRECT("'"&amp;A711&amp;"'!F"&amp;B711+59)</f>
        <v>0</v>
      </c>
      <c r="D711" s="180">
        <f t="array" aca="1" ref="D711" ca="1">INDIRECT("'"&amp;$A711&amp;"'!O"&amp;$B711+59)</f>
        <v>0</v>
      </c>
      <c r="E711" s="180">
        <f t="array" aca="1" ref="E711" ca="1">INDIRECT("'"&amp;$A711&amp;"'!P"&amp;$B711+59)</f>
        <v>0</v>
      </c>
      <c r="F711" s="180">
        <f t="array" aca="1" ref="F711" ca="1">INDIRECT("'"&amp;$A711&amp;"'!Q"&amp;$B711+59)</f>
        <v>0</v>
      </c>
      <c r="G711" s="180">
        <f t="array" aca="1" ref="G711" ca="1">INDIRECT("'"&amp;$A711&amp;"'!R"&amp;$B711+59)</f>
        <v>0</v>
      </c>
      <c r="H711" s="180">
        <f t="array" aca="1" ref="H711" ca="1">INDIRECT("'"&amp;$A711&amp;"'!S"&amp;$B711+59)</f>
        <v>0</v>
      </c>
      <c r="I711" s="180">
        <f t="array" aca="1" ref="I711" ca="1">INDIRECT("'"&amp;$A711&amp;"'!t"&amp;$B711+59)</f>
        <v>0</v>
      </c>
    </row>
    <row r="712" spans="1:9" x14ac:dyDescent="0.3">
      <c r="A712" s="180">
        <f t="shared" si="12"/>
        <v>18</v>
      </c>
      <c r="B712" s="180">
        <f>COUNTIF(A$1:A712,A712)</f>
        <v>16</v>
      </c>
      <c r="C712" s="180">
        <f t="array" aca="1" ref="C712" ca="1">INDIRECT("'"&amp;A712&amp;"'!F"&amp;B712+59)</f>
        <v>0</v>
      </c>
      <c r="D712" s="180">
        <f t="array" aca="1" ref="D712" ca="1">INDIRECT("'"&amp;$A712&amp;"'!O"&amp;$B712+59)</f>
        <v>0</v>
      </c>
      <c r="E712" s="180">
        <f t="array" aca="1" ref="E712" ca="1">INDIRECT("'"&amp;$A712&amp;"'!P"&amp;$B712+59)</f>
        <v>0</v>
      </c>
      <c r="F712" s="180">
        <f t="array" aca="1" ref="F712" ca="1">INDIRECT("'"&amp;$A712&amp;"'!Q"&amp;$B712+59)</f>
        <v>0</v>
      </c>
      <c r="G712" s="180">
        <f t="array" aca="1" ref="G712" ca="1">INDIRECT("'"&amp;$A712&amp;"'!R"&amp;$B712+59)</f>
        <v>0</v>
      </c>
      <c r="H712" s="180">
        <f t="array" aca="1" ref="H712" ca="1">INDIRECT("'"&amp;$A712&amp;"'!S"&amp;$B712+59)</f>
        <v>0</v>
      </c>
      <c r="I712" s="180">
        <f t="array" aca="1" ref="I712" ca="1">INDIRECT("'"&amp;$A712&amp;"'!t"&amp;$B712+59)</f>
        <v>0</v>
      </c>
    </row>
    <row r="713" spans="1:9" x14ac:dyDescent="0.3">
      <c r="A713" s="180">
        <f t="shared" si="12"/>
        <v>18</v>
      </c>
      <c r="B713" s="180">
        <f>COUNTIF(A$1:A713,A713)</f>
        <v>17</v>
      </c>
      <c r="C713" s="180">
        <f t="array" aca="1" ref="C713" ca="1">INDIRECT("'"&amp;A713&amp;"'!F"&amp;B713+59)</f>
        <v>0</v>
      </c>
      <c r="D713" s="180">
        <f t="array" aca="1" ref="D713" ca="1">INDIRECT("'"&amp;$A713&amp;"'!O"&amp;$B713+59)</f>
        <v>0</v>
      </c>
      <c r="E713" s="180">
        <f t="array" aca="1" ref="E713" ca="1">INDIRECT("'"&amp;$A713&amp;"'!P"&amp;$B713+59)</f>
        <v>0</v>
      </c>
      <c r="F713" s="180">
        <f t="array" aca="1" ref="F713" ca="1">INDIRECT("'"&amp;$A713&amp;"'!Q"&amp;$B713+59)</f>
        <v>0</v>
      </c>
      <c r="G713" s="180">
        <f t="array" aca="1" ref="G713" ca="1">INDIRECT("'"&amp;$A713&amp;"'!R"&amp;$B713+59)</f>
        <v>0</v>
      </c>
      <c r="H713" s="180">
        <f t="array" aca="1" ref="H713" ca="1">INDIRECT("'"&amp;$A713&amp;"'!S"&amp;$B713+59)</f>
        <v>0</v>
      </c>
      <c r="I713" s="180">
        <f t="array" aca="1" ref="I713" ca="1">INDIRECT("'"&amp;$A713&amp;"'!t"&amp;$B713+59)</f>
        <v>0</v>
      </c>
    </row>
    <row r="714" spans="1:9" x14ac:dyDescent="0.3">
      <c r="A714" s="180">
        <f t="shared" si="12"/>
        <v>18</v>
      </c>
      <c r="B714" s="180">
        <f>COUNTIF(A$1:A714,A714)</f>
        <v>18</v>
      </c>
      <c r="C714" s="180">
        <f t="array" aca="1" ref="C714" ca="1">INDIRECT("'"&amp;A714&amp;"'!F"&amp;B714+59)</f>
        <v>0</v>
      </c>
      <c r="D714" s="180">
        <f t="array" aca="1" ref="D714" ca="1">INDIRECT("'"&amp;$A714&amp;"'!O"&amp;$B714+59)</f>
        <v>0</v>
      </c>
      <c r="E714" s="180">
        <f t="array" aca="1" ref="E714" ca="1">INDIRECT("'"&amp;$A714&amp;"'!P"&amp;$B714+59)</f>
        <v>0</v>
      </c>
      <c r="F714" s="180">
        <f t="array" aca="1" ref="F714" ca="1">INDIRECT("'"&amp;$A714&amp;"'!Q"&amp;$B714+59)</f>
        <v>0</v>
      </c>
      <c r="G714" s="180">
        <f t="array" aca="1" ref="G714" ca="1">INDIRECT("'"&amp;$A714&amp;"'!R"&amp;$B714+59)</f>
        <v>0</v>
      </c>
      <c r="H714" s="180">
        <f t="array" aca="1" ref="H714" ca="1">INDIRECT("'"&amp;$A714&amp;"'!S"&amp;$B714+59)</f>
        <v>0</v>
      </c>
      <c r="I714" s="180">
        <f t="array" aca="1" ref="I714" ca="1">INDIRECT("'"&amp;$A714&amp;"'!t"&amp;$B714+59)</f>
        <v>0</v>
      </c>
    </row>
    <row r="715" spans="1:9" x14ac:dyDescent="0.3">
      <c r="A715" s="180">
        <f t="shared" si="12"/>
        <v>18</v>
      </c>
      <c r="B715" s="180">
        <f>COUNTIF(A$1:A715,A715)</f>
        <v>19</v>
      </c>
      <c r="C715" s="180">
        <f t="array" aca="1" ref="C715" ca="1">INDIRECT("'"&amp;A715&amp;"'!F"&amp;B715+59)</f>
        <v>0</v>
      </c>
      <c r="D715" s="180">
        <f t="array" aca="1" ref="D715" ca="1">INDIRECT("'"&amp;$A715&amp;"'!O"&amp;$B715+59)</f>
        <v>0</v>
      </c>
      <c r="E715" s="180">
        <f t="array" aca="1" ref="E715" ca="1">INDIRECT("'"&amp;$A715&amp;"'!P"&amp;$B715+59)</f>
        <v>0</v>
      </c>
      <c r="F715" s="180">
        <f t="array" aca="1" ref="F715" ca="1">INDIRECT("'"&amp;$A715&amp;"'!Q"&amp;$B715+59)</f>
        <v>0</v>
      </c>
      <c r="G715" s="180">
        <f t="array" aca="1" ref="G715" ca="1">INDIRECT("'"&amp;$A715&amp;"'!R"&amp;$B715+59)</f>
        <v>0</v>
      </c>
      <c r="H715" s="180">
        <f t="array" aca="1" ref="H715" ca="1">INDIRECT("'"&amp;$A715&amp;"'!S"&amp;$B715+59)</f>
        <v>0</v>
      </c>
      <c r="I715" s="180">
        <f t="array" aca="1" ref="I715" ca="1">INDIRECT("'"&amp;$A715&amp;"'!t"&amp;$B715+59)</f>
        <v>0</v>
      </c>
    </row>
    <row r="716" spans="1:9" x14ac:dyDescent="0.3">
      <c r="A716" s="180">
        <f t="shared" si="12"/>
        <v>18</v>
      </c>
      <c r="B716" s="180">
        <f>COUNTIF(A$1:A716,A716)</f>
        <v>20</v>
      </c>
      <c r="C716" s="180">
        <f t="array" aca="1" ref="C716" ca="1">INDIRECT("'"&amp;A716&amp;"'!F"&amp;B716+59)</f>
        <v>0</v>
      </c>
      <c r="D716" s="180">
        <f t="array" aca="1" ref="D716" ca="1">INDIRECT("'"&amp;$A716&amp;"'!O"&amp;$B716+59)</f>
        <v>0</v>
      </c>
      <c r="E716" s="180">
        <f t="array" aca="1" ref="E716" ca="1">INDIRECT("'"&amp;$A716&amp;"'!P"&amp;$B716+59)</f>
        <v>0</v>
      </c>
      <c r="F716" s="180">
        <f t="array" aca="1" ref="F716" ca="1">INDIRECT("'"&amp;$A716&amp;"'!Q"&amp;$B716+59)</f>
        <v>0</v>
      </c>
      <c r="G716" s="180">
        <f t="array" aca="1" ref="G716" ca="1">INDIRECT("'"&amp;$A716&amp;"'!R"&amp;$B716+59)</f>
        <v>0</v>
      </c>
      <c r="H716" s="180">
        <f t="array" aca="1" ref="H716" ca="1">INDIRECT("'"&amp;$A716&amp;"'!S"&amp;$B716+59)</f>
        <v>0</v>
      </c>
      <c r="I716" s="180">
        <f t="array" aca="1" ref="I716" ca="1">INDIRECT("'"&amp;$A716&amp;"'!t"&amp;$B716+59)</f>
        <v>0</v>
      </c>
    </row>
    <row r="717" spans="1:9" x14ac:dyDescent="0.3">
      <c r="A717" s="180">
        <f t="shared" si="12"/>
        <v>18</v>
      </c>
      <c r="B717" s="180">
        <f>COUNTIF(A$1:A717,A717)</f>
        <v>21</v>
      </c>
      <c r="C717" s="180">
        <f t="array" aca="1" ref="C717" ca="1">INDIRECT("'"&amp;A717&amp;"'!F"&amp;B717+59)</f>
        <v>0</v>
      </c>
      <c r="D717" s="180">
        <f t="array" aca="1" ref="D717" ca="1">INDIRECT("'"&amp;$A717&amp;"'!O"&amp;$B717+59)</f>
        <v>0</v>
      </c>
      <c r="E717" s="180">
        <f t="array" aca="1" ref="E717" ca="1">INDIRECT("'"&amp;$A717&amp;"'!P"&amp;$B717+59)</f>
        <v>0</v>
      </c>
      <c r="F717" s="180">
        <f t="array" aca="1" ref="F717" ca="1">INDIRECT("'"&amp;$A717&amp;"'!Q"&amp;$B717+59)</f>
        <v>0</v>
      </c>
      <c r="G717" s="180">
        <f t="array" aca="1" ref="G717" ca="1">INDIRECT("'"&amp;$A717&amp;"'!R"&amp;$B717+59)</f>
        <v>0</v>
      </c>
      <c r="H717" s="180">
        <f t="array" aca="1" ref="H717" ca="1">INDIRECT("'"&amp;$A717&amp;"'!S"&amp;$B717+59)</f>
        <v>0</v>
      </c>
      <c r="I717" s="180">
        <f t="array" aca="1" ref="I717" ca="1">INDIRECT("'"&amp;$A717&amp;"'!t"&amp;$B717+59)</f>
        <v>0</v>
      </c>
    </row>
    <row r="718" spans="1:9" x14ac:dyDescent="0.3">
      <c r="A718" s="180">
        <f t="shared" si="12"/>
        <v>18</v>
      </c>
      <c r="B718" s="180">
        <f>COUNTIF(A$1:A718,A718)</f>
        <v>22</v>
      </c>
      <c r="C718" s="180">
        <f t="array" aca="1" ref="C718" ca="1">INDIRECT("'"&amp;A718&amp;"'!F"&amp;B718+59)</f>
        <v>0</v>
      </c>
      <c r="D718" s="180">
        <f t="array" aca="1" ref="D718" ca="1">INDIRECT("'"&amp;$A718&amp;"'!O"&amp;$B718+59)</f>
        <v>0</v>
      </c>
      <c r="E718" s="180">
        <f t="array" aca="1" ref="E718" ca="1">INDIRECT("'"&amp;$A718&amp;"'!P"&amp;$B718+59)</f>
        <v>0</v>
      </c>
      <c r="F718" s="180">
        <f t="array" aca="1" ref="F718" ca="1">INDIRECT("'"&amp;$A718&amp;"'!Q"&amp;$B718+59)</f>
        <v>0</v>
      </c>
      <c r="G718" s="180">
        <f t="array" aca="1" ref="G718" ca="1">INDIRECT("'"&amp;$A718&amp;"'!R"&amp;$B718+59)</f>
        <v>0</v>
      </c>
      <c r="H718" s="180">
        <f t="array" aca="1" ref="H718" ca="1">INDIRECT("'"&amp;$A718&amp;"'!S"&amp;$B718+59)</f>
        <v>0</v>
      </c>
      <c r="I718" s="180">
        <f t="array" aca="1" ref="I718" ca="1">INDIRECT("'"&amp;$A718&amp;"'!t"&amp;$B718+59)</f>
        <v>0</v>
      </c>
    </row>
    <row r="719" spans="1:9" x14ac:dyDescent="0.3">
      <c r="A719" s="180">
        <f t="shared" si="12"/>
        <v>18</v>
      </c>
      <c r="B719" s="180">
        <f>COUNTIF(A$1:A719,A719)</f>
        <v>23</v>
      </c>
      <c r="C719" s="180">
        <f t="array" aca="1" ref="C719" ca="1">INDIRECT("'"&amp;A719&amp;"'!F"&amp;B719+59)</f>
        <v>0</v>
      </c>
      <c r="D719" s="180">
        <f t="array" aca="1" ref="D719" ca="1">INDIRECT("'"&amp;$A719&amp;"'!O"&amp;$B719+59)</f>
        <v>0</v>
      </c>
      <c r="E719" s="180">
        <f t="array" aca="1" ref="E719" ca="1">INDIRECT("'"&amp;$A719&amp;"'!P"&amp;$B719+59)</f>
        <v>0</v>
      </c>
      <c r="F719" s="180">
        <f t="array" aca="1" ref="F719" ca="1">INDIRECT("'"&amp;$A719&amp;"'!Q"&amp;$B719+59)</f>
        <v>0</v>
      </c>
      <c r="G719" s="180">
        <f t="array" aca="1" ref="G719" ca="1">INDIRECT("'"&amp;$A719&amp;"'!R"&amp;$B719+59)</f>
        <v>0</v>
      </c>
      <c r="H719" s="180">
        <f t="array" aca="1" ref="H719" ca="1">INDIRECT("'"&amp;$A719&amp;"'!S"&amp;$B719+59)</f>
        <v>0</v>
      </c>
      <c r="I719" s="180">
        <f t="array" aca="1" ref="I719" ca="1">INDIRECT("'"&amp;$A719&amp;"'!t"&amp;$B719+59)</f>
        <v>0</v>
      </c>
    </row>
    <row r="720" spans="1:9" x14ac:dyDescent="0.3">
      <c r="A720" s="180">
        <f t="shared" si="12"/>
        <v>18</v>
      </c>
      <c r="B720" s="180">
        <f>COUNTIF(A$1:A720,A720)</f>
        <v>24</v>
      </c>
      <c r="C720" s="180">
        <f t="array" aca="1" ref="C720" ca="1">INDIRECT("'"&amp;A720&amp;"'!F"&amp;B720+59)</f>
        <v>0</v>
      </c>
      <c r="D720" s="180">
        <f t="array" aca="1" ref="D720" ca="1">INDIRECT("'"&amp;$A720&amp;"'!O"&amp;$B720+59)</f>
        <v>0</v>
      </c>
      <c r="E720" s="180">
        <f t="array" aca="1" ref="E720" ca="1">INDIRECT("'"&amp;$A720&amp;"'!P"&amp;$B720+59)</f>
        <v>0</v>
      </c>
      <c r="F720" s="180">
        <f t="array" aca="1" ref="F720" ca="1">INDIRECT("'"&amp;$A720&amp;"'!Q"&amp;$B720+59)</f>
        <v>0</v>
      </c>
      <c r="G720" s="180">
        <f t="array" aca="1" ref="G720" ca="1">INDIRECT("'"&amp;$A720&amp;"'!R"&amp;$B720+59)</f>
        <v>0</v>
      </c>
      <c r="H720" s="180">
        <f t="array" aca="1" ref="H720" ca="1">INDIRECT("'"&amp;$A720&amp;"'!S"&amp;$B720+59)</f>
        <v>0</v>
      </c>
      <c r="I720" s="180">
        <f t="array" aca="1" ref="I720" ca="1">INDIRECT("'"&amp;$A720&amp;"'!t"&amp;$B720+59)</f>
        <v>0</v>
      </c>
    </row>
    <row r="721" spans="1:9" x14ac:dyDescent="0.3">
      <c r="A721" s="180">
        <f t="shared" si="12"/>
        <v>18</v>
      </c>
      <c r="B721" s="180">
        <f>COUNTIF(A$1:A721,A721)</f>
        <v>25</v>
      </c>
      <c r="C721" s="180">
        <f t="array" aca="1" ref="C721" ca="1">INDIRECT("'"&amp;A721&amp;"'!F"&amp;B721+59)</f>
        <v>0</v>
      </c>
      <c r="D721" s="180">
        <f t="array" aca="1" ref="D721" ca="1">INDIRECT("'"&amp;$A721&amp;"'!O"&amp;$B721+59)</f>
        <v>0</v>
      </c>
      <c r="E721" s="180">
        <f t="array" aca="1" ref="E721" ca="1">INDIRECT("'"&amp;$A721&amp;"'!P"&amp;$B721+59)</f>
        <v>0</v>
      </c>
      <c r="F721" s="180">
        <f t="array" aca="1" ref="F721" ca="1">INDIRECT("'"&amp;$A721&amp;"'!Q"&amp;$B721+59)</f>
        <v>0</v>
      </c>
      <c r="G721" s="180">
        <f t="array" aca="1" ref="G721" ca="1">INDIRECT("'"&amp;$A721&amp;"'!R"&amp;$B721+59)</f>
        <v>0</v>
      </c>
      <c r="H721" s="180">
        <f t="array" aca="1" ref="H721" ca="1">INDIRECT("'"&amp;$A721&amp;"'!S"&amp;$B721+59)</f>
        <v>0</v>
      </c>
      <c r="I721" s="180">
        <f t="array" aca="1" ref="I721" ca="1">INDIRECT("'"&amp;$A721&amp;"'!t"&amp;$B721+59)</f>
        <v>0</v>
      </c>
    </row>
    <row r="722" spans="1:9" x14ac:dyDescent="0.3">
      <c r="A722" s="180">
        <f t="shared" si="12"/>
        <v>18</v>
      </c>
      <c r="B722" s="180">
        <f>COUNTIF(A$1:A722,A722)</f>
        <v>26</v>
      </c>
      <c r="C722" s="180">
        <f t="array" aca="1" ref="C722" ca="1">INDIRECT("'"&amp;A722&amp;"'!F"&amp;B722+59)</f>
        <v>0</v>
      </c>
      <c r="D722" s="180">
        <f t="array" aca="1" ref="D722" ca="1">INDIRECT("'"&amp;$A722&amp;"'!O"&amp;$B722+59)</f>
        <v>0</v>
      </c>
      <c r="E722" s="180">
        <f t="array" aca="1" ref="E722" ca="1">INDIRECT("'"&amp;$A722&amp;"'!P"&amp;$B722+59)</f>
        <v>0</v>
      </c>
      <c r="F722" s="180">
        <f t="array" aca="1" ref="F722" ca="1">INDIRECT("'"&amp;$A722&amp;"'!Q"&amp;$B722+59)</f>
        <v>0</v>
      </c>
      <c r="G722" s="180">
        <f t="array" aca="1" ref="G722" ca="1">INDIRECT("'"&amp;$A722&amp;"'!R"&amp;$B722+59)</f>
        <v>0</v>
      </c>
      <c r="H722" s="180">
        <f t="array" aca="1" ref="H722" ca="1">INDIRECT("'"&amp;$A722&amp;"'!S"&amp;$B722+59)</f>
        <v>0</v>
      </c>
      <c r="I722" s="180">
        <f t="array" aca="1" ref="I722" ca="1">INDIRECT("'"&amp;$A722&amp;"'!t"&amp;$B722+59)</f>
        <v>0</v>
      </c>
    </row>
    <row r="723" spans="1:9" x14ac:dyDescent="0.3">
      <c r="A723" s="180">
        <f t="shared" si="12"/>
        <v>18</v>
      </c>
      <c r="B723" s="180">
        <f>COUNTIF(A$1:A723,A723)</f>
        <v>27</v>
      </c>
      <c r="C723" s="180">
        <f t="array" aca="1" ref="C723" ca="1">INDIRECT("'"&amp;A723&amp;"'!F"&amp;B723+59)</f>
        <v>0</v>
      </c>
      <c r="D723" s="180">
        <f t="array" aca="1" ref="D723" ca="1">INDIRECT("'"&amp;$A723&amp;"'!O"&amp;$B723+59)</f>
        <v>0</v>
      </c>
      <c r="E723" s="180">
        <f t="array" aca="1" ref="E723" ca="1">INDIRECT("'"&amp;$A723&amp;"'!P"&amp;$B723+59)</f>
        <v>0</v>
      </c>
      <c r="F723" s="180">
        <f t="array" aca="1" ref="F723" ca="1">INDIRECT("'"&amp;$A723&amp;"'!Q"&amp;$B723+59)</f>
        <v>0</v>
      </c>
      <c r="G723" s="180">
        <f t="array" aca="1" ref="G723" ca="1">INDIRECT("'"&amp;$A723&amp;"'!R"&amp;$B723+59)</f>
        <v>0</v>
      </c>
      <c r="H723" s="180">
        <f t="array" aca="1" ref="H723" ca="1">INDIRECT("'"&amp;$A723&amp;"'!S"&amp;$B723+59)</f>
        <v>0</v>
      </c>
      <c r="I723" s="180">
        <f t="array" aca="1" ref="I723" ca="1">INDIRECT("'"&amp;$A723&amp;"'!t"&amp;$B723+59)</f>
        <v>0</v>
      </c>
    </row>
    <row r="724" spans="1:9" x14ac:dyDescent="0.3">
      <c r="A724" s="180">
        <f t="shared" si="12"/>
        <v>18</v>
      </c>
      <c r="B724" s="180">
        <f>COUNTIF(A$1:A724,A724)</f>
        <v>28</v>
      </c>
      <c r="C724" s="180">
        <f t="array" aca="1" ref="C724" ca="1">INDIRECT("'"&amp;A724&amp;"'!F"&amp;B724+59)</f>
        <v>0</v>
      </c>
      <c r="D724" s="180">
        <f t="array" aca="1" ref="D724" ca="1">INDIRECT("'"&amp;$A724&amp;"'!O"&amp;$B724+59)</f>
        <v>0</v>
      </c>
      <c r="E724" s="180">
        <f t="array" aca="1" ref="E724" ca="1">INDIRECT("'"&amp;$A724&amp;"'!P"&amp;$B724+59)</f>
        <v>0</v>
      </c>
      <c r="F724" s="180">
        <f t="array" aca="1" ref="F724" ca="1">INDIRECT("'"&amp;$A724&amp;"'!Q"&amp;$B724+59)</f>
        <v>0</v>
      </c>
      <c r="G724" s="180">
        <f t="array" aca="1" ref="G724" ca="1">INDIRECT("'"&amp;$A724&amp;"'!R"&amp;$B724+59)</f>
        <v>0</v>
      </c>
      <c r="H724" s="180">
        <f t="array" aca="1" ref="H724" ca="1">INDIRECT("'"&amp;$A724&amp;"'!S"&amp;$B724+59)</f>
        <v>0</v>
      </c>
      <c r="I724" s="180">
        <f t="array" aca="1" ref="I724" ca="1">INDIRECT("'"&amp;$A724&amp;"'!t"&amp;$B724+59)</f>
        <v>0</v>
      </c>
    </row>
    <row r="725" spans="1:9" x14ac:dyDescent="0.3">
      <c r="A725" s="180">
        <f t="shared" si="12"/>
        <v>18</v>
      </c>
      <c r="B725" s="180">
        <f>COUNTIF(A$1:A725,A725)</f>
        <v>29</v>
      </c>
      <c r="C725" s="180">
        <f t="array" aca="1" ref="C725" ca="1">INDIRECT("'"&amp;A725&amp;"'!F"&amp;B725+59)</f>
        <v>0</v>
      </c>
      <c r="D725" s="180">
        <f t="array" aca="1" ref="D725" ca="1">INDIRECT("'"&amp;$A725&amp;"'!O"&amp;$B725+59)</f>
        <v>0</v>
      </c>
      <c r="E725" s="180">
        <f t="array" aca="1" ref="E725" ca="1">INDIRECT("'"&amp;$A725&amp;"'!P"&amp;$B725+59)</f>
        <v>0</v>
      </c>
      <c r="F725" s="180">
        <f t="array" aca="1" ref="F725" ca="1">INDIRECT("'"&amp;$A725&amp;"'!Q"&amp;$B725+59)</f>
        <v>0</v>
      </c>
      <c r="G725" s="180">
        <f t="array" aca="1" ref="G725" ca="1">INDIRECT("'"&amp;$A725&amp;"'!R"&amp;$B725+59)</f>
        <v>0</v>
      </c>
      <c r="H725" s="180">
        <f t="array" aca="1" ref="H725" ca="1">INDIRECT("'"&amp;$A725&amp;"'!S"&amp;$B725+59)</f>
        <v>0</v>
      </c>
      <c r="I725" s="180">
        <f t="array" aca="1" ref="I725" ca="1">INDIRECT("'"&amp;$A725&amp;"'!t"&amp;$B725+59)</f>
        <v>0</v>
      </c>
    </row>
    <row r="726" spans="1:9" x14ac:dyDescent="0.3">
      <c r="A726" s="180">
        <f t="shared" si="12"/>
        <v>18</v>
      </c>
      <c r="B726" s="180">
        <f>COUNTIF(A$1:A726,A726)</f>
        <v>30</v>
      </c>
      <c r="C726" s="180">
        <f t="array" aca="1" ref="C726" ca="1">INDIRECT("'"&amp;A726&amp;"'!F"&amp;B726+59)</f>
        <v>0</v>
      </c>
      <c r="D726" s="180">
        <f t="array" aca="1" ref="D726" ca="1">INDIRECT("'"&amp;$A726&amp;"'!O"&amp;$B726+59)</f>
        <v>0</v>
      </c>
      <c r="E726" s="180">
        <f t="array" aca="1" ref="E726" ca="1">INDIRECT("'"&amp;$A726&amp;"'!P"&amp;$B726+59)</f>
        <v>0</v>
      </c>
      <c r="F726" s="180">
        <f t="array" aca="1" ref="F726" ca="1">INDIRECT("'"&amp;$A726&amp;"'!Q"&amp;$B726+59)</f>
        <v>0</v>
      </c>
      <c r="G726" s="180">
        <f t="array" aca="1" ref="G726" ca="1">INDIRECT("'"&amp;$A726&amp;"'!R"&amp;$B726+59)</f>
        <v>0</v>
      </c>
      <c r="H726" s="180">
        <f t="array" aca="1" ref="H726" ca="1">INDIRECT("'"&amp;$A726&amp;"'!S"&amp;$B726+59)</f>
        <v>0</v>
      </c>
      <c r="I726" s="180">
        <f t="array" aca="1" ref="I726" ca="1">INDIRECT("'"&amp;$A726&amp;"'!t"&amp;$B726+59)</f>
        <v>0</v>
      </c>
    </row>
    <row r="727" spans="1:9" x14ac:dyDescent="0.3">
      <c r="A727" s="180">
        <f t="shared" si="12"/>
        <v>18</v>
      </c>
      <c r="B727" s="180">
        <f>COUNTIF(A$1:A727,A727)</f>
        <v>31</v>
      </c>
      <c r="C727" s="180">
        <f t="array" aca="1" ref="C727" ca="1">INDIRECT("'"&amp;A727&amp;"'!F"&amp;B727+59)</f>
        <v>0</v>
      </c>
      <c r="D727" s="180">
        <f t="array" aca="1" ref="D727" ca="1">INDIRECT("'"&amp;$A727&amp;"'!O"&amp;$B727+59)</f>
        <v>0</v>
      </c>
      <c r="E727" s="180">
        <f t="array" aca="1" ref="E727" ca="1">INDIRECT("'"&amp;$A727&amp;"'!P"&amp;$B727+59)</f>
        <v>0</v>
      </c>
      <c r="F727" s="180">
        <f t="array" aca="1" ref="F727" ca="1">INDIRECT("'"&amp;$A727&amp;"'!Q"&amp;$B727+59)</f>
        <v>0</v>
      </c>
      <c r="G727" s="180">
        <f t="array" aca="1" ref="G727" ca="1">INDIRECT("'"&amp;$A727&amp;"'!R"&amp;$B727+59)</f>
        <v>0</v>
      </c>
      <c r="H727" s="180">
        <f t="array" aca="1" ref="H727" ca="1">INDIRECT("'"&amp;$A727&amp;"'!S"&amp;$B727+59)</f>
        <v>0</v>
      </c>
      <c r="I727" s="180">
        <f t="array" aca="1" ref="I727" ca="1">INDIRECT("'"&amp;$A727&amp;"'!t"&amp;$B727+59)</f>
        <v>0</v>
      </c>
    </row>
    <row r="728" spans="1:9" x14ac:dyDescent="0.3">
      <c r="A728" s="180">
        <f t="shared" si="12"/>
        <v>18</v>
      </c>
      <c r="B728" s="180">
        <f>COUNTIF(A$1:A728,A728)</f>
        <v>32</v>
      </c>
      <c r="C728" s="180">
        <f t="array" aca="1" ref="C728" ca="1">INDIRECT("'"&amp;A728&amp;"'!F"&amp;B728+59)</f>
        <v>0</v>
      </c>
      <c r="D728" s="180">
        <f t="array" aca="1" ref="D728" ca="1">INDIRECT("'"&amp;$A728&amp;"'!O"&amp;$B728+59)</f>
        <v>0</v>
      </c>
      <c r="E728" s="180">
        <f t="array" aca="1" ref="E728" ca="1">INDIRECT("'"&amp;$A728&amp;"'!P"&amp;$B728+59)</f>
        <v>0</v>
      </c>
      <c r="F728" s="180">
        <f t="array" aca="1" ref="F728" ca="1">INDIRECT("'"&amp;$A728&amp;"'!Q"&amp;$B728+59)</f>
        <v>0</v>
      </c>
      <c r="G728" s="180">
        <f t="array" aca="1" ref="G728" ca="1">INDIRECT("'"&amp;$A728&amp;"'!R"&amp;$B728+59)</f>
        <v>0</v>
      </c>
      <c r="H728" s="180">
        <f t="array" aca="1" ref="H728" ca="1">INDIRECT("'"&amp;$A728&amp;"'!S"&amp;$B728+59)</f>
        <v>0</v>
      </c>
      <c r="I728" s="180">
        <f t="array" aca="1" ref="I728" ca="1">INDIRECT("'"&amp;$A728&amp;"'!t"&amp;$B728+59)</f>
        <v>0</v>
      </c>
    </row>
    <row r="729" spans="1:9" x14ac:dyDescent="0.3">
      <c r="A729" s="180">
        <f t="shared" si="12"/>
        <v>18</v>
      </c>
      <c r="B729" s="180">
        <f>COUNTIF(A$1:A729,A729)</f>
        <v>33</v>
      </c>
      <c r="C729" s="180">
        <f t="array" aca="1" ref="C729" ca="1">INDIRECT("'"&amp;A729&amp;"'!F"&amp;B729+59)</f>
        <v>0</v>
      </c>
      <c r="D729" s="180">
        <f t="array" aca="1" ref="D729" ca="1">INDIRECT("'"&amp;$A729&amp;"'!O"&amp;$B729+59)</f>
        <v>0</v>
      </c>
      <c r="E729" s="180">
        <f t="array" aca="1" ref="E729" ca="1">INDIRECT("'"&amp;$A729&amp;"'!P"&amp;$B729+59)</f>
        <v>0</v>
      </c>
      <c r="F729" s="180">
        <f t="array" aca="1" ref="F729" ca="1">INDIRECT("'"&amp;$A729&amp;"'!Q"&amp;$B729+59)</f>
        <v>0</v>
      </c>
      <c r="G729" s="180">
        <f t="array" aca="1" ref="G729" ca="1">INDIRECT("'"&amp;$A729&amp;"'!R"&amp;$B729+59)</f>
        <v>0</v>
      </c>
      <c r="H729" s="180">
        <f t="array" aca="1" ref="H729" ca="1">INDIRECT("'"&amp;$A729&amp;"'!S"&amp;$B729+59)</f>
        <v>0</v>
      </c>
      <c r="I729" s="180">
        <f t="array" aca="1" ref="I729" ca="1">INDIRECT("'"&amp;$A729&amp;"'!t"&amp;$B729+59)</f>
        <v>0</v>
      </c>
    </row>
    <row r="730" spans="1:9" x14ac:dyDescent="0.3">
      <c r="A730" s="180">
        <f t="shared" si="12"/>
        <v>18</v>
      </c>
      <c r="B730" s="180">
        <f>COUNTIF(A$1:A730,A730)</f>
        <v>34</v>
      </c>
      <c r="C730" s="180">
        <f t="array" aca="1" ref="C730" ca="1">INDIRECT("'"&amp;A730&amp;"'!F"&amp;B730+59)</f>
        <v>0</v>
      </c>
      <c r="D730" s="180">
        <f t="array" aca="1" ref="D730" ca="1">INDIRECT("'"&amp;$A730&amp;"'!O"&amp;$B730+59)</f>
        <v>0</v>
      </c>
      <c r="E730" s="180">
        <f t="array" aca="1" ref="E730" ca="1">INDIRECT("'"&amp;$A730&amp;"'!P"&amp;$B730+59)</f>
        <v>0</v>
      </c>
      <c r="F730" s="180">
        <f t="array" aca="1" ref="F730" ca="1">INDIRECT("'"&amp;$A730&amp;"'!Q"&amp;$B730+59)</f>
        <v>0</v>
      </c>
      <c r="G730" s="180">
        <f t="array" aca="1" ref="G730" ca="1">INDIRECT("'"&amp;$A730&amp;"'!R"&amp;$B730+59)</f>
        <v>0</v>
      </c>
      <c r="H730" s="180">
        <f t="array" aca="1" ref="H730" ca="1">INDIRECT("'"&amp;$A730&amp;"'!S"&amp;$B730+59)</f>
        <v>0</v>
      </c>
      <c r="I730" s="180">
        <f t="array" aca="1" ref="I730" ca="1">INDIRECT("'"&amp;$A730&amp;"'!t"&amp;$B730+59)</f>
        <v>0</v>
      </c>
    </row>
    <row r="731" spans="1:9" x14ac:dyDescent="0.3">
      <c r="A731" s="180">
        <f t="shared" si="12"/>
        <v>18</v>
      </c>
      <c r="B731" s="180">
        <f>COUNTIF(A$1:A731,A731)</f>
        <v>35</v>
      </c>
      <c r="C731" s="180">
        <f t="array" aca="1" ref="C731" ca="1">INDIRECT("'"&amp;A731&amp;"'!F"&amp;B731+59)</f>
        <v>0</v>
      </c>
      <c r="D731" s="180">
        <f t="array" aca="1" ref="D731" ca="1">INDIRECT("'"&amp;$A731&amp;"'!O"&amp;$B731+59)</f>
        <v>0</v>
      </c>
      <c r="E731" s="180">
        <f t="array" aca="1" ref="E731" ca="1">INDIRECT("'"&amp;$A731&amp;"'!P"&amp;$B731+59)</f>
        <v>0</v>
      </c>
      <c r="F731" s="180">
        <f t="array" aca="1" ref="F731" ca="1">INDIRECT("'"&amp;$A731&amp;"'!Q"&amp;$B731+59)</f>
        <v>0</v>
      </c>
      <c r="G731" s="180">
        <f t="array" aca="1" ref="G731" ca="1">INDIRECT("'"&amp;$A731&amp;"'!R"&amp;$B731+59)</f>
        <v>0</v>
      </c>
      <c r="H731" s="180">
        <f t="array" aca="1" ref="H731" ca="1">INDIRECT("'"&amp;$A731&amp;"'!S"&amp;$B731+59)</f>
        <v>0</v>
      </c>
      <c r="I731" s="180">
        <f t="array" aca="1" ref="I731" ca="1">INDIRECT("'"&amp;$A731&amp;"'!t"&amp;$B731+59)</f>
        <v>0</v>
      </c>
    </row>
    <row r="732" spans="1:9" x14ac:dyDescent="0.3">
      <c r="A732" s="180">
        <f t="shared" si="12"/>
        <v>18</v>
      </c>
      <c r="B732" s="180">
        <f>COUNTIF(A$1:A732,A732)</f>
        <v>36</v>
      </c>
      <c r="C732" s="180">
        <f t="array" aca="1" ref="C732" ca="1">INDIRECT("'"&amp;A732&amp;"'!F"&amp;B732+59)</f>
        <v>0</v>
      </c>
      <c r="D732" s="180">
        <f t="array" aca="1" ref="D732" ca="1">INDIRECT("'"&amp;$A732&amp;"'!O"&amp;$B732+59)</f>
        <v>0</v>
      </c>
      <c r="E732" s="180">
        <f t="array" aca="1" ref="E732" ca="1">INDIRECT("'"&amp;$A732&amp;"'!P"&amp;$B732+59)</f>
        <v>0</v>
      </c>
      <c r="F732" s="180">
        <f t="array" aca="1" ref="F732" ca="1">INDIRECT("'"&amp;$A732&amp;"'!Q"&amp;$B732+59)</f>
        <v>0</v>
      </c>
      <c r="G732" s="180">
        <f t="array" aca="1" ref="G732" ca="1">INDIRECT("'"&amp;$A732&amp;"'!R"&amp;$B732+59)</f>
        <v>0</v>
      </c>
      <c r="H732" s="180">
        <f t="array" aca="1" ref="H732" ca="1">INDIRECT("'"&amp;$A732&amp;"'!S"&amp;$B732+59)</f>
        <v>0</v>
      </c>
      <c r="I732" s="180">
        <f t="array" aca="1" ref="I732" ca="1">INDIRECT("'"&amp;$A732&amp;"'!t"&amp;$B732+59)</f>
        <v>0</v>
      </c>
    </row>
    <row r="733" spans="1:9" x14ac:dyDescent="0.3">
      <c r="A733" s="180">
        <f t="shared" si="12"/>
        <v>18</v>
      </c>
      <c r="B733" s="180">
        <f>COUNTIF(A$1:A733,A733)</f>
        <v>37</v>
      </c>
      <c r="C733" s="180">
        <f t="array" aca="1" ref="C733" ca="1">INDIRECT("'"&amp;A733&amp;"'!F"&amp;B733+59)</f>
        <v>0</v>
      </c>
      <c r="D733" s="180">
        <f t="array" aca="1" ref="D733" ca="1">INDIRECT("'"&amp;$A733&amp;"'!O"&amp;$B733+59)</f>
        <v>0</v>
      </c>
      <c r="E733" s="180">
        <f t="array" aca="1" ref="E733" ca="1">INDIRECT("'"&amp;$A733&amp;"'!P"&amp;$B733+59)</f>
        <v>0</v>
      </c>
      <c r="F733" s="180">
        <f t="array" aca="1" ref="F733" ca="1">INDIRECT("'"&amp;$A733&amp;"'!Q"&amp;$B733+59)</f>
        <v>0</v>
      </c>
      <c r="G733" s="180">
        <f t="array" aca="1" ref="G733" ca="1">INDIRECT("'"&amp;$A733&amp;"'!R"&amp;$B733+59)</f>
        <v>0</v>
      </c>
      <c r="H733" s="180">
        <f t="array" aca="1" ref="H733" ca="1">INDIRECT("'"&amp;$A733&amp;"'!S"&amp;$B733+59)</f>
        <v>0</v>
      </c>
      <c r="I733" s="180">
        <f t="array" aca="1" ref="I733" ca="1">INDIRECT("'"&amp;$A733&amp;"'!t"&amp;$B733+59)</f>
        <v>0</v>
      </c>
    </row>
    <row r="734" spans="1:9" x14ac:dyDescent="0.3">
      <c r="A734" s="180">
        <f t="shared" si="12"/>
        <v>18</v>
      </c>
      <c r="B734" s="180">
        <f>COUNTIF(A$1:A734,A734)</f>
        <v>38</v>
      </c>
      <c r="C734" s="180">
        <f t="array" aca="1" ref="C734" ca="1">INDIRECT("'"&amp;A734&amp;"'!F"&amp;B734+59)</f>
        <v>0</v>
      </c>
      <c r="D734" s="180">
        <f t="array" aca="1" ref="D734" ca="1">INDIRECT("'"&amp;$A734&amp;"'!O"&amp;$B734+59)</f>
        <v>0</v>
      </c>
      <c r="E734" s="180">
        <f t="array" aca="1" ref="E734" ca="1">INDIRECT("'"&amp;$A734&amp;"'!P"&amp;$B734+59)</f>
        <v>0</v>
      </c>
      <c r="F734" s="180">
        <f t="array" aca="1" ref="F734" ca="1">INDIRECT("'"&amp;$A734&amp;"'!Q"&amp;$B734+59)</f>
        <v>0</v>
      </c>
      <c r="G734" s="180">
        <f t="array" aca="1" ref="G734" ca="1">INDIRECT("'"&amp;$A734&amp;"'!R"&amp;$B734+59)</f>
        <v>0</v>
      </c>
      <c r="H734" s="180">
        <f t="array" aca="1" ref="H734" ca="1">INDIRECT("'"&amp;$A734&amp;"'!S"&amp;$B734+59)</f>
        <v>0</v>
      </c>
      <c r="I734" s="180">
        <f t="array" aca="1" ref="I734" ca="1">INDIRECT("'"&amp;$A734&amp;"'!t"&amp;$B734+59)</f>
        <v>0</v>
      </c>
    </row>
    <row r="735" spans="1:9" x14ac:dyDescent="0.3">
      <c r="A735" s="180">
        <f t="shared" si="12"/>
        <v>18</v>
      </c>
      <c r="B735" s="180">
        <f>COUNTIF(A$1:A735,A735)</f>
        <v>39</v>
      </c>
      <c r="C735" s="180">
        <f t="array" aca="1" ref="C735" ca="1">INDIRECT("'"&amp;A735&amp;"'!F"&amp;B735+59)</f>
        <v>0</v>
      </c>
      <c r="D735" s="180">
        <f t="array" aca="1" ref="D735" ca="1">INDIRECT("'"&amp;$A735&amp;"'!O"&amp;$B735+59)</f>
        <v>0</v>
      </c>
      <c r="E735" s="180">
        <f t="array" aca="1" ref="E735" ca="1">INDIRECT("'"&amp;$A735&amp;"'!P"&amp;$B735+59)</f>
        <v>0</v>
      </c>
      <c r="F735" s="180">
        <f t="array" aca="1" ref="F735" ca="1">INDIRECT("'"&amp;$A735&amp;"'!Q"&amp;$B735+59)</f>
        <v>0</v>
      </c>
      <c r="G735" s="180">
        <f t="array" aca="1" ref="G735" ca="1">INDIRECT("'"&amp;$A735&amp;"'!R"&amp;$B735+59)</f>
        <v>0</v>
      </c>
      <c r="H735" s="180">
        <f t="array" aca="1" ref="H735" ca="1">INDIRECT("'"&amp;$A735&amp;"'!S"&amp;$B735+59)</f>
        <v>0</v>
      </c>
      <c r="I735" s="180">
        <f t="array" aca="1" ref="I735" ca="1">INDIRECT("'"&amp;$A735&amp;"'!t"&amp;$B735+59)</f>
        <v>0</v>
      </c>
    </row>
    <row r="736" spans="1:9" x14ac:dyDescent="0.3">
      <c r="A736" s="180">
        <f t="shared" si="12"/>
        <v>18</v>
      </c>
      <c r="B736" s="180">
        <f>COUNTIF(A$1:A736,A736)</f>
        <v>40</v>
      </c>
      <c r="C736" s="180">
        <f t="array" aca="1" ref="C736" ca="1">INDIRECT("'"&amp;A736&amp;"'!F"&amp;B736+59)</f>
        <v>0</v>
      </c>
      <c r="D736" s="180">
        <f t="array" aca="1" ref="D736" ca="1">INDIRECT("'"&amp;$A736&amp;"'!O"&amp;$B736+59)</f>
        <v>0</v>
      </c>
      <c r="E736" s="180">
        <f t="array" aca="1" ref="E736" ca="1">INDIRECT("'"&amp;$A736&amp;"'!P"&amp;$B736+59)</f>
        <v>0</v>
      </c>
      <c r="F736" s="180">
        <f t="array" aca="1" ref="F736" ca="1">INDIRECT("'"&amp;$A736&amp;"'!Q"&amp;$B736+59)</f>
        <v>0</v>
      </c>
      <c r="G736" s="180">
        <f t="array" aca="1" ref="G736" ca="1">INDIRECT("'"&amp;$A736&amp;"'!R"&amp;$B736+59)</f>
        <v>0</v>
      </c>
      <c r="H736" s="180">
        <f t="array" aca="1" ref="H736" ca="1">INDIRECT("'"&amp;$A736&amp;"'!S"&amp;$B736+59)</f>
        <v>0</v>
      </c>
      <c r="I736" s="180">
        <f t="array" aca="1" ref="I736" ca="1">INDIRECT("'"&amp;$A736&amp;"'!t"&amp;$B736+59)</f>
        <v>0</v>
      </c>
    </row>
    <row r="737" spans="1:9" x14ac:dyDescent="0.3">
      <c r="A737" s="180">
        <f t="shared" si="12"/>
        <v>18</v>
      </c>
      <c r="B737" s="180">
        <f>COUNTIF(A$1:A737,A737)</f>
        <v>41</v>
      </c>
      <c r="C737" s="180">
        <f t="array" aca="1" ref="C737" ca="1">INDIRECT("'"&amp;A737&amp;"'!F"&amp;B737+59)</f>
        <v>0</v>
      </c>
      <c r="D737" s="180">
        <f t="array" aca="1" ref="D737" ca="1">INDIRECT("'"&amp;$A737&amp;"'!O"&amp;$B737+59)</f>
        <v>0</v>
      </c>
      <c r="E737" s="180">
        <f t="array" aca="1" ref="E737" ca="1">INDIRECT("'"&amp;$A737&amp;"'!P"&amp;$B737+59)</f>
        <v>0</v>
      </c>
      <c r="F737" s="180">
        <f t="array" aca="1" ref="F737" ca="1">INDIRECT("'"&amp;$A737&amp;"'!Q"&amp;$B737+59)</f>
        <v>0</v>
      </c>
      <c r="G737" s="180">
        <f t="array" aca="1" ref="G737" ca="1">INDIRECT("'"&amp;$A737&amp;"'!R"&amp;$B737+59)</f>
        <v>0</v>
      </c>
      <c r="H737" s="180">
        <f t="array" aca="1" ref="H737" ca="1">INDIRECT("'"&amp;$A737&amp;"'!S"&amp;$B737+59)</f>
        <v>0</v>
      </c>
      <c r="I737" s="180">
        <f t="array" aca="1" ref="I737" ca="1">INDIRECT("'"&amp;$A737&amp;"'!t"&amp;$B737+59)</f>
        <v>0</v>
      </c>
    </row>
    <row r="738" spans="1:9" x14ac:dyDescent="0.3">
      <c r="A738" s="180">
        <f t="shared" si="12"/>
        <v>19</v>
      </c>
      <c r="B738" s="180">
        <f>COUNTIF(A$1:A738,A738)</f>
        <v>1</v>
      </c>
      <c r="C738" s="180">
        <f t="array" aca="1" ref="C738" ca="1">INDIRECT("'"&amp;A738&amp;"'!F"&amp;B738+59)</f>
        <v>0</v>
      </c>
      <c r="D738" s="180">
        <f t="array" aca="1" ref="D738" ca="1">INDIRECT("'"&amp;$A738&amp;"'!O"&amp;$B738+59)</f>
        <v>0</v>
      </c>
      <c r="E738" s="180">
        <f t="array" aca="1" ref="E738" ca="1">INDIRECT("'"&amp;$A738&amp;"'!P"&amp;$B738+59)</f>
        <v>0</v>
      </c>
      <c r="F738" s="180">
        <f t="array" aca="1" ref="F738" ca="1">INDIRECT("'"&amp;$A738&amp;"'!Q"&amp;$B738+59)</f>
        <v>0</v>
      </c>
      <c r="G738" s="180">
        <f t="array" aca="1" ref="G738" ca="1">INDIRECT("'"&amp;$A738&amp;"'!R"&amp;$B738+59)</f>
        <v>0</v>
      </c>
      <c r="H738" s="180">
        <f t="array" aca="1" ref="H738" ca="1">INDIRECT("'"&amp;$A738&amp;"'!S"&amp;$B738+59)</f>
        <v>0</v>
      </c>
      <c r="I738" s="180">
        <f t="array" aca="1" ref="I738" ca="1">INDIRECT("'"&amp;$A738&amp;"'!t"&amp;$B738+59)</f>
        <v>0</v>
      </c>
    </row>
    <row r="739" spans="1:9" x14ac:dyDescent="0.3">
      <c r="A739" s="180">
        <f t="shared" si="12"/>
        <v>19</v>
      </c>
      <c r="B739" s="180">
        <f>COUNTIF(A$1:A739,A739)</f>
        <v>2</v>
      </c>
      <c r="C739" s="180">
        <f t="array" aca="1" ref="C739" ca="1">INDIRECT("'"&amp;A739&amp;"'!F"&amp;B739+59)</f>
        <v>0</v>
      </c>
      <c r="D739" s="180">
        <f t="array" aca="1" ref="D739" ca="1">INDIRECT("'"&amp;$A739&amp;"'!O"&amp;$B739+59)</f>
        <v>0</v>
      </c>
      <c r="E739" s="180">
        <f t="array" aca="1" ref="E739" ca="1">INDIRECT("'"&amp;$A739&amp;"'!P"&amp;$B739+59)</f>
        <v>0</v>
      </c>
      <c r="F739" s="180">
        <f t="array" aca="1" ref="F739" ca="1">INDIRECT("'"&amp;$A739&amp;"'!Q"&amp;$B739+59)</f>
        <v>0</v>
      </c>
      <c r="G739" s="180">
        <f t="array" aca="1" ref="G739" ca="1">INDIRECT("'"&amp;$A739&amp;"'!R"&amp;$B739+59)</f>
        <v>0</v>
      </c>
      <c r="H739" s="180">
        <f t="array" aca="1" ref="H739" ca="1">INDIRECT("'"&amp;$A739&amp;"'!S"&amp;$B739+59)</f>
        <v>0</v>
      </c>
      <c r="I739" s="180">
        <f t="array" aca="1" ref="I739" ca="1">INDIRECT("'"&amp;$A739&amp;"'!t"&amp;$B739+59)</f>
        <v>0</v>
      </c>
    </row>
    <row r="740" spans="1:9" x14ac:dyDescent="0.3">
      <c r="A740" s="180">
        <f t="shared" si="12"/>
        <v>19</v>
      </c>
      <c r="B740" s="180">
        <f>COUNTIF(A$1:A740,A740)</f>
        <v>3</v>
      </c>
      <c r="C740" s="180">
        <f t="array" aca="1" ref="C740" ca="1">INDIRECT("'"&amp;A740&amp;"'!F"&amp;B740+59)</f>
        <v>0</v>
      </c>
      <c r="D740" s="180">
        <f t="array" aca="1" ref="D740" ca="1">INDIRECT("'"&amp;$A740&amp;"'!O"&amp;$B740+59)</f>
        <v>0</v>
      </c>
      <c r="E740" s="180">
        <f t="array" aca="1" ref="E740" ca="1">INDIRECT("'"&amp;$A740&amp;"'!P"&amp;$B740+59)</f>
        <v>0</v>
      </c>
      <c r="F740" s="180">
        <f t="array" aca="1" ref="F740" ca="1">INDIRECT("'"&amp;$A740&amp;"'!Q"&amp;$B740+59)</f>
        <v>0</v>
      </c>
      <c r="G740" s="180">
        <f t="array" aca="1" ref="G740" ca="1">INDIRECT("'"&amp;$A740&amp;"'!R"&amp;$B740+59)</f>
        <v>0</v>
      </c>
      <c r="H740" s="180">
        <f t="array" aca="1" ref="H740" ca="1">INDIRECT("'"&amp;$A740&amp;"'!S"&amp;$B740+59)</f>
        <v>0</v>
      </c>
      <c r="I740" s="180">
        <f t="array" aca="1" ref="I740" ca="1">INDIRECT("'"&amp;$A740&amp;"'!t"&amp;$B740+59)</f>
        <v>0</v>
      </c>
    </row>
    <row r="741" spans="1:9" x14ac:dyDescent="0.3">
      <c r="A741" s="180">
        <f t="shared" si="12"/>
        <v>19</v>
      </c>
      <c r="B741" s="180">
        <f>COUNTIF(A$1:A741,A741)</f>
        <v>4</v>
      </c>
      <c r="C741" s="180">
        <f t="array" aca="1" ref="C741" ca="1">INDIRECT("'"&amp;A741&amp;"'!F"&amp;B741+59)</f>
        <v>0</v>
      </c>
      <c r="D741" s="180">
        <f t="array" aca="1" ref="D741" ca="1">INDIRECT("'"&amp;$A741&amp;"'!O"&amp;$B741+59)</f>
        <v>0</v>
      </c>
      <c r="E741" s="180">
        <f t="array" aca="1" ref="E741" ca="1">INDIRECT("'"&amp;$A741&amp;"'!P"&amp;$B741+59)</f>
        <v>0</v>
      </c>
      <c r="F741" s="180">
        <f t="array" aca="1" ref="F741" ca="1">INDIRECT("'"&amp;$A741&amp;"'!Q"&amp;$B741+59)</f>
        <v>0</v>
      </c>
      <c r="G741" s="180">
        <f t="array" aca="1" ref="G741" ca="1">INDIRECT("'"&amp;$A741&amp;"'!R"&amp;$B741+59)</f>
        <v>0</v>
      </c>
      <c r="H741" s="180">
        <f t="array" aca="1" ref="H741" ca="1">INDIRECT("'"&amp;$A741&amp;"'!S"&amp;$B741+59)</f>
        <v>0</v>
      </c>
      <c r="I741" s="180">
        <f t="array" aca="1" ref="I741" ca="1">INDIRECT("'"&amp;$A741&amp;"'!t"&amp;$B741+59)</f>
        <v>0</v>
      </c>
    </row>
    <row r="742" spans="1:9" x14ac:dyDescent="0.3">
      <c r="A742" s="180">
        <f t="shared" si="12"/>
        <v>19</v>
      </c>
      <c r="B742" s="180">
        <f>COUNTIF(A$1:A742,A742)</f>
        <v>5</v>
      </c>
      <c r="C742" s="180">
        <f t="array" aca="1" ref="C742" ca="1">INDIRECT("'"&amp;A742&amp;"'!F"&amp;B742+59)</f>
        <v>0</v>
      </c>
      <c r="D742" s="180">
        <f t="array" aca="1" ref="D742" ca="1">INDIRECT("'"&amp;$A742&amp;"'!O"&amp;$B742+59)</f>
        <v>0</v>
      </c>
      <c r="E742" s="180">
        <f t="array" aca="1" ref="E742" ca="1">INDIRECT("'"&amp;$A742&amp;"'!P"&amp;$B742+59)</f>
        <v>0</v>
      </c>
      <c r="F742" s="180">
        <f t="array" aca="1" ref="F742" ca="1">INDIRECT("'"&amp;$A742&amp;"'!Q"&amp;$B742+59)</f>
        <v>0</v>
      </c>
      <c r="G742" s="180">
        <f t="array" aca="1" ref="G742" ca="1">INDIRECT("'"&amp;$A742&amp;"'!R"&amp;$B742+59)</f>
        <v>0</v>
      </c>
      <c r="H742" s="180">
        <f t="array" aca="1" ref="H742" ca="1">INDIRECT("'"&amp;$A742&amp;"'!S"&amp;$B742+59)</f>
        <v>0</v>
      </c>
      <c r="I742" s="180">
        <f t="array" aca="1" ref="I742" ca="1">INDIRECT("'"&amp;$A742&amp;"'!t"&amp;$B742+59)</f>
        <v>0</v>
      </c>
    </row>
    <row r="743" spans="1:9" x14ac:dyDescent="0.3">
      <c r="A743" s="180">
        <f t="shared" si="12"/>
        <v>19</v>
      </c>
      <c r="B743" s="180">
        <f>COUNTIF(A$1:A743,A743)</f>
        <v>6</v>
      </c>
      <c r="C743" s="180">
        <f t="array" aca="1" ref="C743" ca="1">INDIRECT("'"&amp;A743&amp;"'!F"&amp;B743+59)</f>
        <v>0</v>
      </c>
      <c r="D743" s="180">
        <f t="array" aca="1" ref="D743" ca="1">INDIRECT("'"&amp;$A743&amp;"'!O"&amp;$B743+59)</f>
        <v>0</v>
      </c>
      <c r="E743" s="180">
        <f t="array" aca="1" ref="E743" ca="1">INDIRECT("'"&amp;$A743&amp;"'!P"&amp;$B743+59)</f>
        <v>0</v>
      </c>
      <c r="F743" s="180">
        <f t="array" aca="1" ref="F743" ca="1">INDIRECT("'"&amp;$A743&amp;"'!Q"&amp;$B743+59)</f>
        <v>0</v>
      </c>
      <c r="G743" s="180">
        <f t="array" aca="1" ref="G743" ca="1">INDIRECT("'"&amp;$A743&amp;"'!R"&amp;$B743+59)</f>
        <v>0</v>
      </c>
      <c r="H743" s="180">
        <f t="array" aca="1" ref="H743" ca="1">INDIRECT("'"&amp;$A743&amp;"'!S"&amp;$B743+59)</f>
        <v>0</v>
      </c>
      <c r="I743" s="180">
        <f t="array" aca="1" ref="I743" ca="1">INDIRECT("'"&amp;$A743&amp;"'!t"&amp;$B743+59)</f>
        <v>0</v>
      </c>
    </row>
    <row r="744" spans="1:9" x14ac:dyDescent="0.3">
      <c r="A744" s="180">
        <f t="shared" si="12"/>
        <v>19</v>
      </c>
      <c r="B744" s="180">
        <f>COUNTIF(A$1:A744,A744)</f>
        <v>7</v>
      </c>
      <c r="C744" s="180">
        <f t="array" aca="1" ref="C744" ca="1">INDIRECT("'"&amp;A744&amp;"'!F"&amp;B744+59)</f>
        <v>0</v>
      </c>
      <c r="D744" s="180">
        <f t="array" aca="1" ref="D744" ca="1">INDIRECT("'"&amp;$A744&amp;"'!O"&amp;$B744+59)</f>
        <v>0</v>
      </c>
      <c r="E744" s="180">
        <f t="array" aca="1" ref="E744" ca="1">INDIRECT("'"&amp;$A744&amp;"'!P"&amp;$B744+59)</f>
        <v>0</v>
      </c>
      <c r="F744" s="180">
        <f t="array" aca="1" ref="F744" ca="1">INDIRECT("'"&amp;$A744&amp;"'!Q"&amp;$B744+59)</f>
        <v>0</v>
      </c>
      <c r="G744" s="180">
        <f t="array" aca="1" ref="G744" ca="1">INDIRECT("'"&amp;$A744&amp;"'!R"&amp;$B744+59)</f>
        <v>0</v>
      </c>
      <c r="H744" s="180">
        <f t="array" aca="1" ref="H744" ca="1">INDIRECT("'"&amp;$A744&amp;"'!S"&amp;$B744+59)</f>
        <v>0</v>
      </c>
      <c r="I744" s="180">
        <f t="array" aca="1" ref="I744" ca="1">INDIRECT("'"&amp;$A744&amp;"'!t"&amp;$B744+59)</f>
        <v>0</v>
      </c>
    </row>
    <row r="745" spans="1:9" x14ac:dyDescent="0.3">
      <c r="A745" s="180">
        <f t="shared" si="12"/>
        <v>19</v>
      </c>
      <c r="B745" s="180">
        <f>COUNTIF(A$1:A745,A745)</f>
        <v>8</v>
      </c>
      <c r="C745" s="180">
        <f t="array" aca="1" ref="C745" ca="1">INDIRECT("'"&amp;A745&amp;"'!F"&amp;B745+59)</f>
        <v>0</v>
      </c>
      <c r="D745" s="180">
        <f t="array" aca="1" ref="D745" ca="1">INDIRECT("'"&amp;$A745&amp;"'!O"&amp;$B745+59)</f>
        <v>0</v>
      </c>
      <c r="E745" s="180">
        <f t="array" aca="1" ref="E745" ca="1">INDIRECT("'"&amp;$A745&amp;"'!P"&amp;$B745+59)</f>
        <v>0</v>
      </c>
      <c r="F745" s="180">
        <f t="array" aca="1" ref="F745" ca="1">INDIRECT("'"&amp;$A745&amp;"'!Q"&amp;$B745+59)</f>
        <v>0</v>
      </c>
      <c r="G745" s="180">
        <f t="array" aca="1" ref="G745" ca="1">INDIRECT("'"&amp;$A745&amp;"'!R"&amp;$B745+59)</f>
        <v>0</v>
      </c>
      <c r="H745" s="180">
        <f t="array" aca="1" ref="H745" ca="1">INDIRECT("'"&amp;$A745&amp;"'!S"&amp;$B745+59)</f>
        <v>0</v>
      </c>
      <c r="I745" s="180">
        <f t="array" aca="1" ref="I745" ca="1">INDIRECT("'"&amp;$A745&amp;"'!t"&amp;$B745+59)</f>
        <v>0</v>
      </c>
    </row>
    <row r="746" spans="1:9" x14ac:dyDescent="0.3">
      <c r="A746" s="180">
        <f t="shared" si="12"/>
        <v>19</v>
      </c>
      <c r="B746" s="180">
        <f>COUNTIF(A$1:A746,A746)</f>
        <v>9</v>
      </c>
      <c r="C746" s="180">
        <f t="array" aca="1" ref="C746" ca="1">INDIRECT("'"&amp;A746&amp;"'!F"&amp;B746+59)</f>
        <v>0</v>
      </c>
      <c r="D746" s="180">
        <f t="array" aca="1" ref="D746" ca="1">INDIRECT("'"&amp;$A746&amp;"'!O"&amp;$B746+59)</f>
        <v>0</v>
      </c>
      <c r="E746" s="180">
        <f t="array" aca="1" ref="E746" ca="1">INDIRECT("'"&amp;$A746&amp;"'!P"&amp;$B746+59)</f>
        <v>0</v>
      </c>
      <c r="F746" s="180">
        <f t="array" aca="1" ref="F746" ca="1">INDIRECT("'"&amp;$A746&amp;"'!Q"&amp;$B746+59)</f>
        <v>0</v>
      </c>
      <c r="G746" s="180">
        <f t="array" aca="1" ref="G746" ca="1">INDIRECT("'"&amp;$A746&amp;"'!R"&amp;$B746+59)</f>
        <v>0</v>
      </c>
      <c r="H746" s="180">
        <f t="array" aca="1" ref="H746" ca="1">INDIRECT("'"&amp;$A746&amp;"'!S"&amp;$B746+59)</f>
        <v>0</v>
      </c>
      <c r="I746" s="180">
        <f t="array" aca="1" ref="I746" ca="1">INDIRECT("'"&amp;$A746&amp;"'!t"&amp;$B746+59)</f>
        <v>0</v>
      </c>
    </row>
    <row r="747" spans="1:9" x14ac:dyDescent="0.3">
      <c r="A747" s="180">
        <f t="shared" si="12"/>
        <v>19</v>
      </c>
      <c r="B747" s="180">
        <f>COUNTIF(A$1:A747,A747)</f>
        <v>10</v>
      </c>
      <c r="C747" s="180">
        <f t="array" aca="1" ref="C747" ca="1">INDIRECT("'"&amp;A747&amp;"'!F"&amp;B747+59)</f>
        <v>0</v>
      </c>
      <c r="D747" s="180">
        <f t="array" aca="1" ref="D747" ca="1">INDIRECT("'"&amp;$A747&amp;"'!O"&amp;$B747+59)</f>
        <v>0</v>
      </c>
      <c r="E747" s="180">
        <f t="array" aca="1" ref="E747" ca="1">INDIRECT("'"&amp;$A747&amp;"'!P"&amp;$B747+59)</f>
        <v>0</v>
      </c>
      <c r="F747" s="180">
        <f t="array" aca="1" ref="F747" ca="1">INDIRECT("'"&amp;$A747&amp;"'!Q"&amp;$B747+59)</f>
        <v>0</v>
      </c>
      <c r="G747" s="180">
        <f t="array" aca="1" ref="G747" ca="1">INDIRECT("'"&amp;$A747&amp;"'!R"&amp;$B747+59)</f>
        <v>0</v>
      </c>
      <c r="H747" s="180">
        <f t="array" aca="1" ref="H747" ca="1">INDIRECT("'"&amp;$A747&amp;"'!S"&amp;$B747+59)</f>
        <v>0</v>
      </c>
      <c r="I747" s="180">
        <f t="array" aca="1" ref="I747" ca="1">INDIRECT("'"&amp;$A747&amp;"'!t"&amp;$B747+59)</f>
        <v>0</v>
      </c>
    </row>
    <row r="748" spans="1:9" x14ac:dyDescent="0.3">
      <c r="A748" s="180">
        <f t="shared" si="12"/>
        <v>19</v>
      </c>
      <c r="B748" s="180">
        <f>COUNTIF(A$1:A748,A748)</f>
        <v>11</v>
      </c>
      <c r="C748" s="180">
        <f t="array" aca="1" ref="C748" ca="1">INDIRECT("'"&amp;A748&amp;"'!F"&amp;B748+59)</f>
        <v>0</v>
      </c>
      <c r="D748" s="180">
        <f t="array" aca="1" ref="D748" ca="1">INDIRECT("'"&amp;$A748&amp;"'!O"&amp;$B748+59)</f>
        <v>0</v>
      </c>
      <c r="E748" s="180">
        <f t="array" aca="1" ref="E748" ca="1">INDIRECT("'"&amp;$A748&amp;"'!P"&amp;$B748+59)</f>
        <v>0</v>
      </c>
      <c r="F748" s="180">
        <f t="array" aca="1" ref="F748" ca="1">INDIRECT("'"&amp;$A748&amp;"'!Q"&amp;$B748+59)</f>
        <v>0</v>
      </c>
      <c r="G748" s="180">
        <f t="array" aca="1" ref="G748" ca="1">INDIRECT("'"&amp;$A748&amp;"'!R"&amp;$B748+59)</f>
        <v>0</v>
      </c>
      <c r="H748" s="180">
        <f t="array" aca="1" ref="H748" ca="1">INDIRECT("'"&amp;$A748&amp;"'!S"&amp;$B748+59)</f>
        <v>0</v>
      </c>
      <c r="I748" s="180">
        <f t="array" aca="1" ref="I748" ca="1">INDIRECT("'"&amp;$A748&amp;"'!t"&amp;$B748+59)</f>
        <v>0</v>
      </c>
    </row>
    <row r="749" spans="1:9" x14ac:dyDescent="0.3">
      <c r="A749" s="180">
        <f t="shared" si="12"/>
        <v>19</v>
      </c>
      <c r="B749" s="180">
        <f>COUNTIF(A$1:A749,A749)</f>
        <v>12</v>
      </c>
      <c r="C749" s="180">
        <f t="array" aca="1" ref="C749" ca="1">INDIRECT("'"&amp;A749&amp;"'!F"&amp;B749+59)</f>
        <v>0</v>
      </c>
      <c r="D749" s="180">
        <f t="array" aca="1" ref="D749" ca="1">INDIRECT("'"&amp;$A749&amp;"'!O"&amp;$B749+59)</f>
        <v>0</v>
      </c>
      <c r="E749" s="180">
        <f t="array" aca="1" ref="E749" ca="1">INDIRECT("'"&amp;$A749&amp;"'!P"&amp;$B749+59)</f>
        <v>0</v>
      </c>
      <c r="F749" s="180">
        <f t="array" aca="1" ref="F749" ca="1">INDIRECT("'"&amp;$A749&amp;"'!Q"&amp;$B749+59)</f>
        <v>0</v>
      </c>
      <c r="G749" s="180">
        <f t="array" aca="1" ref="G749" ca="1">INDIRECT("'"&amp;$A749&amp;"'!R"&amp;$B749+59)</f>
        <v>0</v>
      </c>
      <c r="H749" s="180">
        <f t="array" aca="1" ref="H749" ca="1">INDIRECT("'"&amp;$A749&amp;"'!S"&amp;$B749+59)</f>
        <v>0</v>
      </c>
      <c r="I749" s="180">
        <f t="array" aca="1" ref="I749" ca="1">INDIRECT("'"&amp;$A749&amp;"'!t"&amp;$B749+59)</f>
        <v>0</v>
      </c>
    </row>
    <row r="750" spans="1:9" x14ac:dyDescent="0.3">
      <c r="A750" s="180">
        <f t="shared" si="12"/>
        <v>19</v>
      </c>
      <c r="B750" s="180">
        <f>COUNTIF(A$1:A750,A750)</f>
        <v>13</v>
      </c>
      <c r="C750" s="180">
        <f t="array" aca="1" ref="C750" ca="1">INDIRECT("'"&amp;A750&amp;"'!F"&amp;B750+59)</f>
        <v>0</v>
      </c>
      <c r="D750" s="180">
        <f t="array" aca="1" ref="D750" ca="1">INDIRECT("'"&amp;$A750&amp;"'!O"&amp;$B750+59)</f>
        <v>0</v>
      </c>
      <c r="E750" s="180">
        <f t="array" aca="1" ref="E750" ca="1">INDIRECT("'"&amp;$A750&amp;"'!P"&amp;$B750+59)</f>
        <v>0</v>
      </c>
      <c r="F750" s="180">
        <f t="array" aca="1" ref="F750" ca="1">INDIRECT("'"&amp;$A750&amp;"'!Q"&amp;$B750+59)</f>
        <v>0</v>
      </c>
      <c r="G750" s="180">
        <f t="array" aca="1" ref="G750" ca="1">INDIRECT("'"&amp;$A750&amp;"'!R"&amp;$B750+59)</f>
        <v>0</v>
      </c>
      <c r="H750" s="180">
        <f t="array" aca="1" ref="H750" ca="1">INDIRECT("'"&amp;$A750&amp;"'!S"&amp;$B750+59)</f>
        <v>0</v>
      </c>
      <c r="I750" s="180">
        <f t="array" aca="1" ref="I750" ca="1">INDIRECT("'"&amp;$A750&amp;"'!t"&amp;$B750+59)</f>
        <v>0</v>
      </c>
    </row>
    <row r="751" spans="1:9" x14ac:dyDescent="0.3">
      <c r="A751" s="180">
        <f t="shared" si="12"/>
        <v>19</v>
      </c>
      <c r="B751" s="180">
        <f>COUNTIF(A$1:A751,A751)</f>
        <v>14</v>
      </c>
      <c r="C751" s="180">
        <f t="array" aca="1" ref="C751" ca="1">INDIRECT("'"&amp;A751&amp;"'!F"&amp;B751+59)</f>
        <v>0</v>
      </c>
      <c r="D751" s="180">
        <f t="array" aca="1" ref="D751" ca="1">INDIRECT("'"&amp;$A751&amp;"'!O"&amp;$B751+59)</f>
        <v>0</v>
      </c>
      <c r="E751" s="180">
        <f t="array" aca="1" ref="E751" ca="1">INDIRECT("'"&amp;$A751&amp;"'!P"&amp;$B751+59)</f>
        <v>0</v>
      </c>
      <c r="F751" s="180">
        <f t="array" aca="1" ref="F751" ca="1">INDIRECT("'"&amp;$A751&amp;"'!Q"&amp;$B751+59)</f>
        <v>0</v>
      </c>
      <c r="G751" s="180">
        <f t="array" aca="1" ref="G751" ca="1">INDIRECT("'"&amp;$A751&amp;"'!R"&amp;$B751+59)</f>
        <v>0</v>
      </c>
      <c r="H751" s="180">
        <f t="array" aca="1" ref="H751" ca="1">INDIRECT("'"&amp;$A751&amp;"'!S"&amp;$B751+59)</f>
        <v>0</v>
      </c>
      <c r="I751" s="180">
        <f t="array" aca="1" ref="I751" ca="1">INDIRECT("'"&amp;$A751&amp;"'!t"&amp;$B751+59)</f>
        <v>0</v>
      </c>
    </row>
    <row r="752" spans="1:9" x14ac:dyDescent="0.3">
      <c r="A752" s="180">
        <f t="shared" si="12"/>
        <v>19</v>
      </c>
      <c r="B752" s="180">
        <f>COUNTIF(A$1:A752,A752)</f>
        <v>15</v>
      </c>
      <c r="C752" s="180">
        <f t="array" aca="1" ref="C752" ca="1">INDIRECT("'"&amp;A752&amp;"'!F"&amp;B752+59)</f>
        <v>0</v>
      </c>
      <c r="D752" s="180">
        <f t="array" aca="1" ref="D752" ca="1">INDIRECT("'"&amp;$A752&amp;"'!O"&amp;$B752+59)</f>
        <v>0</v>
      </c>
      <c r="E752" s="180">
        <f t="array" aca="1" ref="E752" ca="1">INDIRECT("'"&amp;$A752&amp;"'!P"&amp;$B752+59)</f>
        <v>0</v>
      </c>
      <c r="F752" s="180">
        <f t="array" aca="1" ref="F752" ca="1">INDIRECT("'"&amp;$A752&amp;"'!Q"&amp;$B752+59)</f>
        <v>0</v>
      </c>
      <c r="G752" s="180">
        <f t="array" aca="1" ref="G752" ca="1">INDIRECT("'"&amp;$A752&amp;"'!R"&amp;$B752+59)</f>
        <v>0</v>
      </c>
      <c r="H752" s="180">
        <f t="array" aca="1" ref="H752" ca="1">INDIRECT("'"&amp;$A752&amp;"'!S"&amp;$B752+59)</f>
        <v>0</v>
      </c>
      <c r="I752" s="180">
        <f t="array" aca="1" ref="I752" ca="1">INDIRECT("'"&amp;$A752&amp;"'!t"&amp;$B752+59)</f>
        <v>0</v>
      </c>
    </row>
    <row r="753" spans="1:9" x14ac:dyDescent="0.3">
      <c r="A753" s="180">
        <f t="shared" si="12"/>
        <v>19</v>
      </c>
      <c r="B753" s="180">
        <f>COUNTIF(A$1:A753,A753)</f>
        <v>16</v>
      </c>
      <c r="C753" s="180">
        <f t="array" aca="1" ref="C753" ca="1">INDIRECT("'"&amp;A753&amp;"'!F"&amp;B753+59)</f>
        <v>0</v>
      </c>
      <c r="D753" s="180">
        <f t="array" aca="1" ref="D753" ca="1">INDIRECT("'"&amp;$A753&amp;"'!O"&amp;$B753+59)</f>
        <v>0</v>
      </c>
      <c r="E753" s="180">
        <f t="array" aca="1" ref="E753" ca="1">INDIRECT("'"&amp;$A753&amp;"'!P"&amp;$B753+59)</f>
        <v>0</v>
      </c>
      <c r="F753" s="180">
        <f t="array" aca="1" ref="F753" ca="1">INDIRECT("'"&amp;$A753&amp;"'!Q"&amp;$B753+59)</f>
        <v>0</v>
      </c>
      <c r="G753" s="180">
        <f t="array" aca="1" ref="G753" ca="1">INDIRECT("'"&amp;$A753&amp;"'!R"&amp;$B753+59)</f>
        <v>0</v>
      </c>
      <c r="H753" s="180">
        <f t="array" aca="1" ref="H753" ca="1">INDIRECT("'"&amp;$A753&amp;"'!S"&amp;$B753+59)</f>
        <v>0</v>
      </c>
      <c r="I753" s="180">
        <f t="array" aca="1" ref="I753" ca="1">INDIRECT("'"&amp;$A753&amp;"'!t"&amp;$B753+59)</f>
        <v>0</v>
      </c>
    </row>
    <row r="754" spans="1:9" x14ac:dyDescent="0.3">
      <c r="A754" s="180">
        <f t="shared" si="12"/>
        <v>19</v>
      </c>
      <c r="B754" s="180">
        <f>COUNTIF(A$1:A754,A754)</f>
        <v>17</v>
      </c>
      <c r="C754" s="180">
        <f t="array" aca="1" ref="C754" ca="1">INDIRECT("'"&amp;A754&amp;"'!F"&amp;B754+59)</f>
        <v>0</v>
      </c>
      <c r="D754" s="180">
        <f t="array" aca="1" ref="D754" ca="1">INDIRECT("'"&amp;$A754&amp;"'!O"&amp;$B754+59)</f>
        <v>0</v>
      </c>
      <c r="E754" s="180">
        <f t="array" aca="1" ref="E754" ca="1">INDIRECT("'"&amp;$A754&amp;"'!P"&amp;$B754+59)</f>
        <v>0</v>
      </c>
      <c r="F754" s="180">
        <f t="array" aca="1" ref="F754" ca="1">INDIRECT("'"&amp;$A754&amp;"'!Q"&amp;$B754+59)</f>
        <v>0</v>
      </c>
      <c r="G754" s="180">
        <f t="array" aca="1" ref="G754" ca="1">INDIRECT("'"&amp;$A754&amp;"'!R"&amp;$B754+59)</f>
        <v>0</v>
      </c>
      <c r="H754" s="180">
        <f t="array" aca="1" ref="H754" ca="1">INDIRECT("'"&amp;$A754&amp;"'!S"&amp;$B754+59)</f>
        <v>0</v>
      </c>
      <c r="I754" s="180">
        <f t="array" aca="1" ref="I754" ca="1">INDIRECT("'"&amp;$A754&amp;"'!t"&amp;$B754+59)</f>
        <v>0</v>
      </c>
    </row>
    <row r="755" spans="1:9" x14ac:dyDescent="0.3">
      <c r="A755" s="180">
        <f t="shared" si="12"/>
        <v>19</v>
      </c>
      <c r="B755" s="180">
        <f>COUNTIF(A$1:A755,A755)</f>
        <v>18</v>
      </c>
      <c r="C755" s="180">
        <f t="array" aca="1" ref="C755" ca="1">INDIRECT("'"&amp;A755&amp;"'!F"&amp;B755+59)</f>
        <v>0</v>
      </c>
      <c r="D755" s="180">
        <f t="array" aca="1" ref="D755" ca="1">INDIRECT("'"&amp;$A755&amp;"'!O"&amp;$B755+59)</f>
        <v>0</v>
      </c>
      <c r="E755" s="180">
        <f t="array" aca="1" ref="E755" ca="1">INDIRECT("'"&amp;$A755&amp;"'!P"&amp;$B755+59)</f>
        <v>0</v>
      </c>
      <c r="F755" s="180">
        <f t="array" aca="1" ref="F755" ca="1">INDIRECT("'"&amp;$A755&amp;"'!Q"&amp;$B755+59)</f>
        <v>0</v>
      </c>
      <c r="G755" s="180">
        <f t="array" aca="1" ref="G755" ca="1">INDIRECT("'"&amp;$A755&amp;"'!R"&amp;$B755+59)</f>
        <v>0</v>
      </c>
      <c r="H755" s="180">
        <f t="array" aca="1" ref="H755" ca="1">INDIRECT("'"&amp;$A755&amp;"'!S"&amp;$B755+59)</f>
        <v>0</v>
      </c>
      <c r="I755" s="180">
        <f t="array" aca="1" ref="I755" ca="1">INDIRECT("'"&amp;$A755&amp;"'!t"&amp;$B755+59)</f>
        <v>0</v>
      </c>
    </row>
    <row r="756" spans="1:9" x14ac:dyDescent="0.3">
      <c r="A756" s="180">
        <f t="shared" si="12"/>
        <v>19</v>
      </c>
      <c r="B756" s="180">
        <f>COUNTIF(A$1:A756,A756)</f>
        <v>19</v>
      </c>
      <c r="C756" s="180">
        <f t="array" aca="1" ref="C756" ca="1">INDIRECT("'"&amp;A756&amp;"'!F"&amp;B756+59)</f>
        <v>0</v>
      </c>
      <c r="D756" s="180">
        <f t="array" aca="1" ref="D756" ca="1">INDIRECT("'"&amp;$A756&amp;"'!O"&amp;$B756+59)</f>
        <v>0</v>
      </c>
      <c r="E756" s="180">
        <f t="array" aca="1" ref="E756" ca="1">INDIRECT("'"&amp;$A756&amp;"'!P"&amp;$B756+59)</f>
        <v>0</v>
      </c>
      <c r="F756" s="180">
        <f t="array" aca="1" ref="F756" ca="1">INDIRECT("'"&amp;$A756&amp;"'!Q"&amp;$B756+59)</f>
        <v>0</v>
      </c>
      <c r="G756" s="180">
        <f t="array" aca="1" ref="G756" ca="1">INDIRECT("'"&amp;$A756&amp;"'!R"&amp;$B756+59)</f>
        <v>0</v>
      </c>
      <c r="H756" s="180">
        <f t="array" aca="1" ref="H756" ca="1">INDIRECT("'"&amp;$A756&amp;"'!S"&amp;$B756+59)</f>
        <v>0</v>
      </c>
      <c r="I756" s="180">
        <f t="array" aca="1" ref="I756" ca="1">INDIRECT("'"&amp;$A756&amp;"'!t"&amp;$B756+59)</f>
        <v>0</v>
      </c>
    </row>
    <row r="757" spans="1:9" x14ac:dyDescent="0.3">
      <c r="A757" s="180">
        <f t="shared" si="12"/>
        <v>19</v>
      </c>
      <c r="B757" s="180">
        <f>COUNTIF(A$1:A757,A757)</f>
        <v>20</v>
      </c>
      <c r="C757" s="180">
        <f t="array" aca="1" ref="C757" ca="1">INDIRECT("'"&amp;A757&amp;"'!F"&amp;B757+59)</f>
        <v>0</v>
      </c>
      <c r="D757" s="180">
        <f t="array" aca="1" ref="D757" ca="1">INDIRECT("'"&amp;$A757&amp;"'!O"&amp;$B757+59)</f>
        <v>0</v>
      </c>
      <c r="E757" s="180">
        <f t="array" aca="1" ref="E757" ca="1">INDIRECT("'"&amp;$A757&amp;"'!P"&amp;$B757+59)</f>
        <v>0</v>
      </c>
      <c r="F757" s="180">
        <f t="array" aca="1" ref="F757" ca="1">INDIRECT("'"&amp;$A757&amp;"'!Q"&amp;$B757+59)</f>
        <v>0</v>
      </c>
      <c r="G757" s="180">
        <f t="array" aca="1" ref="G757" ca="1">INDIRECT("'"&amp;$A757&amp;"'!R"&amp;$B757+59)</f>
        <v>0</v>
      </c>
      <c r="H757" s="180">
        <f t="array" aca="1" ref="H757" ca="1">INDIRECT("'"&amp;$A757&amp;"'!S"&amp;$B757+59)</f>
        <v>0</v>
      </c>
      <c r="I757" s="180">
        <f t="array" aca="1" ref="I757" ca="1">INDIRECT("'"&amp;$A757&amp;"'!t"&amp;$B757+59)</f>
        <v>0</v>
      </c>
    </row>
    <row r="758" spans="1:9" x14ac:dyDescent="0.3">
      <c r="A758" s="180">
        <f t="shared" si="12"/>
        <v>19</v>
      </c>
      <c r="B758" s="180">
        <f>COUNTIF(A$1:A758,A758)</f>
        <v>21</v>
      </c>
      <c r="C758" s="180">
        <f t="array" aca="1" ref="C758" ca="1">INDIRECT("'"&amp;A758&amp;"'!F"&amp;B758+59)</f>
        <v>0</v>
      </c>
      <c r="D758" s="180">
        <f t="array" aca="1" ref="D758" ca="1">INDIRECT("'"&amp;$A758&amp;"'!O"&amp;$B758+59)</f>
        <v>0</v>
      </c>
      <c r="E758" s="180">
        <f t="array" aca="1" ref="E758" ca="1">INDIRECT("'"&amp;$A758&amp;"'!P"&amp;$B758+59)</f>
        <v>0</v>
      </c>
      <c r="F758" s="180">
        <f t="array" aca="1" ref="F758" ca="1">INDIRECT("'"&amp;$A758&amp;"'!Q"&amp;$B758+59)</f>
        <v>0</v>
      </c>
      <c r="G758" s="180">
        <f t="array" aca="1" ref="G758" ca="1">INDIRECT("'"&amp;$A758&amp;"'!R"&amp;$B758+59)</f>
        <v>0</v>
      </c>
      <c r="H758" s="180">
        <f t="array" aca="1" ref="H758" ca="1">INDIRECT("'"&amp;$A758&amp;"'!S"&amp;$B758+59)</f>
        <v>0</v>
      </c>
      <c r="I758" s="180">
        <f t="array" aca="1" ref="I758" ca="1">INDIRECT("'"&amp;$A758&amp;"'!t"&amp;$B758+59)</f>
        <v>0</v>
      </c>
    </row>
    <row r="759" spans="1:9" x14ac:dyDescent="0.3">
      <c r="A759" s="180">
        <f t="shared" si="12"/>
        <v>19</v>
      </c>
      <c r="B759" s="180">
        <f>COUNTIF(A$1:A759,A759)</f>
        <v>22</v>
      </c>
      <c r="C759" s="180">
        <f t="array" aca="1" ref="C759" ca="1">INDIRECT("'"&amp;A759&amp;"'!F"&amp;B759+59)</f>
        <v>0</v>
      </c>
      <c r="D759" s="180">
        <f t="array" aca="1" ref="D759" ca="1">INDIRECT("'"&amp;$A759&amp;"'!O"&amp;$B759+59)</f>
        <v>0</v>
      </c>
      <c r="E759" s="180">
        <f t="array" aca="1" ref="E759" ca="1">INDIRECT("'"&amp;$A759&amp;"'!P"&amp;$B759+59)</f>
        <v>0</v>
      </c>
      <c r="F759" s="180">
        <f t="array" aca="1" ref="F759" ca="1">INDIRECT("'"&amp;$A759&amp;"'!Q"&amp;$B759+59)</f>
        <v>0</v>
      </c>
      <c r="G759" s="180">
        <f t="array" aca="1" ref="G759" ca="1">INDIRECT("'"&amp;$A759&amp;"'!R"&amp;$B759+59)</f>
        <v>0</v>
      </c>
      <c r="H759" s="180">
        <f t="array" aca="1" ref="H759" ca="1">INDIRECT("'"&amp;$A759&amp;"'!S"&amp;$B759+59)</f>
        <v>0</v>
      </c>
      <c r="I759" s="180">
        <f t="array" aca="1" ref="I759" ca="1">INDIRECT("'"&amp;$A759&amp;"'!t"&amp;$B759+59)</f>
        <v>0</v>
      </c>
    </row>
    <row r="760" spans="1:9" x14ac:dyDescent="0.3">
      <c r="A760" s="180">
        <f t="shared" si="12"/>
        <v>19</v>
      </c>
      <c r="B760" s="180">
        <f>COUNTIF(A$1:A760,A760)</f>
        <v>23</v>
      </c>
      <c r="C760" s="180">
        <f t="array" aca="1" ref="C760" ca="1">INDIRECT("'"&amp;A760&amp;"'!F"&amp;B760+59)</f>
        <v>0</v>
      </c>
      <c r="D760" s="180">
        <f t="array" aca="1" ref="D760" ca="1">INDIRECT("'"&amp;$A760&amp;"'!O"&amp;$B760+59)</f>
        <v>0</v>
      </c>
      <c r="E760" s="180">
        <f t="array" aca="1" ref="E760" ca="1">INDIRECT("'"&amp;$A760&amp;"'!P"&amp;$B760+59)</f>
        <v>0</v>
      </c>
      <c r="F760" s="180">
        <f t="array" aca="1" ref="F760" ca="1">INDIRECT("'"&amp;$A760&amp;"'!Q"&amp;$B760+59)</f>
        <v>0</v>
      </c>
      <c r="G760" s="180">
        <f t="array" aca="1" ref="G760" ca="1">INDIRECT("'"&amp;$A760&amp;"'!R"&amp;$B760+59)</f>
        <v>0</v>
      </c>
      <c r="H760" s="180">
        <f t="array" aca="1" ref="H760" ca="1">INDIRECT("'"&amp;$A760&amp;"'!S"&amp;$B760+59)</f>
        <v>0</v>
      </c>
      <c r="I760" s="180">
        <f t="array" aca="1" ref="I760" ca="1">INDIRECT("'"&amp;$A760&amp;"'!t"&amp;$B760+59)</f>
        <v>0</v>
      </c>
    </row>
    <row r="761" spans="1:9" x14ac:dyDescent="0.3">
      <c r="A761" s="180">
        <f t="shared" si="12"/>
        <v>19</v>
      </c>
      <c r="B761" s="180">
        <f>COUNTIF(A$1:A761,A761)</f>
        <v>24</v>
      </c>
      <c r="C761" s="180">
        <f t="array" aca="1" ref="C761" ca="1">INDIRECT("'"&amp;A761&amp;"'!F"&amp;B761+59)</f>
        <v>0</v>
      </c>
      <c r="D761" s="180">
        <f t="array" aca="1" ref="D761" ca="1">INDIRECT("'"&amp;$A761&amp;"'!O"&amp;$B761+59)</f>
        <v>0</v>
      </c>
      <c r="E761" s="180">
        <f t="array" aca="1" ref="E761" ca="1">INDIRECT("'"&amp;$A761&amp;"'!P"&amp;$B761+59)</f>
        <v>0</v>
      </c>
      <c r="F761" s="180">
        <f t="array" aca="1" ref="F761" ca="1">INDIRECT("'"&amp;$A761&amp;"'!Q"&amp;$B761+59)</f>
        <v>0</v>
      </c>
      <c r="G761" s="180">
        <f t="array" aca="1" ref="G761" ca="1">INDIRECT("'"&amp;$A761&amp;"'!R"&amp;$B761+59)</f>
        <v>0</v>
      </c>
      <c r="H761" s="180">
        <f t="array" aca="1" ref="H761" ca="1">INDIRECT("'"&amp;$A761&amp;"'!S"&amp;$B761+59)</f>
        <v>0</v>
      </c>
      <c r="I761" s="180">
        <f t="array" aca="1" ref="I761" ca="1">INDIRECT("'"&amp;$A761&amp;"'!t"&amp;$B761+59)</f>
        <v>0</v>
      </c>
    </row>
    <row r="762" spans="1:9" x14ac:dyDescent="0.3">
      <c r="A762" s="180">
        <f t="shared" si="12"/>
        <v>19</v>
      </c>
      <c r="B762" s="180">
        <f>COUNTIF(A$1:A762,A762)</f>
        <v>25</v>
      </c>
      <c r="C762" s="180">
        <f t="array" aca="1" ref="C762" ca="1">INDIRECT("'"&amp;A762&amp;"'!F"&amp;B762+59)</f>
        <v>0</v>
      </c>
      <c r="D762" s="180">
        <f t="array" aca="1" ref="D762" ca="1">INDIRECT("'"&amp;$A762&amp;"'!O"&amp;$B762+59)</f>
        <v>0</v>
      </c>
      <c r="E762" s="180">
        <f t="array" aca="1" ref="E762" ca="1">INDIRECT("'"&amp;$A762&amp;"'!P"&amp;$B762+59)</f>
        <v>0</v>
      </c>
      <c r="F762" s="180">
        <f t="array" aca="1" ref="F762" ca="1">INDIRECT("'"&amp;$A762&amp;"'!Q"&amp;$B762+59)</f>
        <v>0</v>
      </c>
      <c r="G762" s="180">
        <f t="array" aca="1" ref="G762" ca="1">INDIRECT("'"&amp;$A762&amp;"'!R"&amp;$B762+59)</f>
        <v>0</v>
      </c>
      <c r="H762" s="180">
        <f t="array" aca="1" ref="H762" ca="1">INDIRECT("'"&amp;$A762&amp;"'!S"&amp;$B762+59)</f>
        <v>0</v>
      </c>
      <c r="I762" s="180">
        <f t="array" aca="1" ref="I762" ca="1">INDIRECT("'"&amp;$A762&amp;"'!t"&amp;$B762+59)</f>
        <v>0</v>
      </c>
    </row>
    <row r="763" spans="1:9" x14ac:dyDescent="0.3">
      <c r="A763" s="180">
        <f t="shared" si="12"/>
        <v>19</v>
      </c>
      <c r="B763" s="180">
        <f>COUNTIF(A$1:A763,A763)</f>
        <v>26</v>
      </c>
      <c r="C763" s="180">
        <f t="array" aca="1" ref="C763" ca="1">INDIRECT("'"&amp;A763&amp;"'!F"&amp;B763+59)</f>
        <v>0</v>
      </c>
      <c r="D763" s="180">
        <f t="array" aca="1" ref="D763" ca="1">INDIRECT("'"&amp;$A763&amp;"'!O"&amp;$B763+59)</f>
        <v>0</v>
      </c>
      <c r="E763" s="180">
        <f t="array" aca="1" ref="E763" ca="1">INDIRECT("'"&amp;$A763&amp;"'!P"&amp;$B763+59)</f>
        <v>0</v>
      </c>
      <c r="F763" s="180">
        <f t="array" aca="1" ref="F763" ca="1">INDIRECT("'"&amp;$A763&amp;"'!Q"&amp;$B763+59)</f>
        <v>0</v>
      </c>
      <c r="G763" s="180">
        <f t="array" aca="1" ref="G763" ca="1">INDIRECT("'"&amp;$A763&amp;"'!R"&amp;$B763+59)</f>
        <v>0</v>
      </c>
      <c r="H763" s="180">
        <f t="array" aca="1" ref="H763" ca="1">INDIRECT("'"&amp;$A763&amp;"'!S"&amp;$B763+59)</f>
        <v>0</v>
      </c>
      <c r="I763" s="180">
        <f t="array" aca="1" ref="I763" ca="1">INDIRECT("'"&amp;$A763&amp;"'!t"&amp;$B763+59)</f>
        <v>0</v>
      </c>
    </row>
    <row r="764" spans="1:9" x14ac:dyDescent="0.3">
      <c r="A764" s="180">
        <f t="shared" si="12"/>
        <v>19</v>
      </c>
      <c r="B764" s="180">
        <f>COUNTIF(A$1:A764,A764)</f>
        <v>27</v>
      </c>
      <c r="C764" s="180">
        <f t="array" aca="1" ref="C764" ca="1">INDIRECT("'"&amp;A764&amp;"'!F"&amp;B764+59)</f>
        <v>0</v>
      </c>
      <c r="D764" s="180">
        <f t="array" aca="1" ref="D764" ca="1">INDIRECT("'"&amp;$A764&amp;"'!O"&amp;$B764+59)</f>
        <v>0</v>
      </c>
      <c r="E764" s="180">
        <f t="array" aca="1" ref="E764" ca="1">INDIRECT("'"&amp;$A764&amp;"'!P"&amp;$B764+59)</f>
        <v>0</v>
      </c>
      <c r="F764" s="180">
        <f t="array" aca="1" ref="F764" ca="1">INDIRECT("'"&amp;$A764&amp;"'!Q"&amp;$B764+59)</f>
        <v>0</v>
      </c>
      <c r="G764" s="180">
        <f t="array" aca="1" ref="G764" ca="1">INDIRECT("'"&amp;$A764&amp;"'!R"&amp;$B764+59)</f>
        <v>0</v>
      </c>
      <c r="H764" s="180">
        <f t="array" aca="1" ref="H764" ca="1">INDIRECT("'"&amp;$A764&amp;"'!S"&amp;$B764+59)</f>
        <v>0</v>
      </c>
      <c r="I764" s="180">
        <f t="array" aca="1" ref="I764" ca="1">INDIRECT("'"&amp;$A764&amp;"'!t"&amp;$B764+59)</f>
        <v>0</v>
      </c>
    </row>
    <row r="765" spans="1:9" x14ac:dyDescent="0.3">
      <c r="A765" s="180">
        <f t="shared" si="12"/>
        <v>19</v>
      </c>
      <c r="B765" s="180">
        <f>COUNTIF(A$1:A765,A765)</f>
        <v>28</v>
      </c>
      <c r="C765" s="180">
        <f t="array" aca="1" ref="C765" ca="1">INDIRECT("'"&amp;A765&amp;"'!F"&amp;B765+59)</f>
        <v>0</v>
      </c>
      <c r="D765" s="180">
        <f t="array" aca="1" ref="D765" ca="1">INDIRECT("'"&amp;$A765&amp;"'!O"&amp;$B765+59)</f>
        <v>0</v>
      </c>
      <c r="E765" s="180">
        <f t="array" aca="1" ref="E765" ca="1">INDIRECT("'"&amp;$A765&amp;"'!P"&amp;$B765+59)</f>
        <v>0</v>
      </c>
      <c r="F765" s="180">
        <f t="array" aca="1" ref="F765" ca="1">INDIRECT("'"&amp;$A765&amp;"'!Q"&amp;$B765+59)</f>
        <v>0</v>
      </c>
      <c r="G765" s="180">
        <f t="array" aca="1" ref="G765" ca="1">INDIRECT("'"&amp;$A765&amp;"'!R"&amp;$B765+59)</f>
        <v>0</v>
      </c>
      <c r="H765" s="180">
        <f t="array" aca="1" ref="H765" ca="1">INDIRECT("'"&amp;$A765&amp;"'!S"&amp;$B765+59)</f>
        <v>0</v>
      </c>
      <c r="I765" s="180">
        <f t="array" aca="1" ref="I765" ca="1">INDIRECT("'"&amp;$A765&amp;"'!t"&amp;$B765+59)</f>
        <v>0</v>
      </c>
    </row>
    <row r="766" spans="1:9" x14ac:dyDescent="0.3">
      <c r="A766" s="180">
        <f t="shared" si="12"/>
        <v>19</v>
      </c>
      <c r="B766" s="180">
        <f>COUNTIF(A$1:A766,A766)</f>
        <v>29</v>
      </c>
      <c r="C766" s="180">
        <f t="array" aca="1" ref="C766" ca="1">INDIRECT("'"&amp;A766&amp;"'!F"&amp;B766+59)</f>
        <v>0</v>
      </c>
      <c r="D766" s="180">
        <f t="array" aca="1" ref="D766" ca="1">INDIRECT("'"&amp;$A766&amp;"'!O"&amp;$B766+59)</f>
        <v>0</v>
      </c>
      <c r="E766" s="180">
        <f t="array" aca="1" ref="E766" ca="1">INDIRECT("'"&amp;$A766&amp;"'!P"&amp;$B766+59)</f>
        <v>0</v>
      </c>
      <c r="F766" s="180">
        <f t="array" aca="1" ref="F766" ca="1">INDIRECT("'"&amp;$A766&amp;"'!Q"&amp;$B766+59)</f>
        <v>0</v>
      </c>
      <c r="G766" s="180">
        <f t="array" aca="1" ref="G766" ca="1">INDIRECT("'"&amp;$A766&amp;"'!R"&amp;$B766+59)</f>
        <v>0</v>
      </c>
      <c r="H766" s="180">
        <f t="array" aca="1" ref="H766" ca="1">INDIRECT("'"&amp;$A766&amp;"'!S"&amp;$B766+59)</f>
        <v>0</v>
      </c>
      <c r="I766" s="180">
        <f t="array" aca="1" ref="I766" ca="1">INDIRECT("'"&amp;$A766&amp;"'!t"&amp;$B766+59)</f>
        <v>0</v>
      </c>
    </row>
    <row r="767" spans="1:9" x14ac:dyDescent="0.3">
      <c r="A767" s="180">
        <f t="shared" si="12"/>
        <v>19</v>
      </c>
      <c r="B767" s="180">
        <f>COUNTIF(A$1:A767,A767)</f>
        <v>30</v>
      </c>
      <c r="C767" s="180">
        <f t="array" aca="1" ref="C767" ca="1">INDIRECT("'"&amp;A767&amp;"'!F"&amp;B767+59)</f>
        <v>0</v>
      </c>
      <c r="D767" s="180">
        <f t="array" aca="1" ref="D767" ca="1">INDIRECT("'"&amp;$A767&amp;"'!O"&amp;$B767+59)</f>
        <v>0</v>
      </c>
      <c r="E767" s="180">
        <f t="array" aca="1" ref="E767" ca="1">INDIRECT("'"&amp;$A767&amp;"'!P"&amp;$B767+59)</f>
        <v>0</v>
      </c>
      <c r="F767" s="180">
        <f t="array" aca="1" ref="F767" ca="1">INDIRECT("'"&amp;$A767&amp;"'!Q"&amp;$B767+59)</f>
        <v>0</v>
      </c>
      <c r="G767" s="180">
        <f t="array" aca="1" ref="G767" ca="1">INDIRECT("'"&amp;$A767&amp;"'!R"&amp;$B767+59)</f>
        <v>0</v>
      </c>
      <c r="H767" s="180">
        <f t="array" aca="1" ref="H767" ca="1">INDIRECT("'"&amp;$A767&amp;"'!S"&amp;$B767+59)</f>
        <v>0</v>
      </c>
      <c r="I767" s="180">
        <f t="array" aca="1" ref="I767" ca="1">INDIRECT("'"&amp;$A767&amp;"'!t"&amp;$B767+59)</f>
        <v>0</v>
      </c>
    </row>
    <row r="768" spans="1:9" x14ac:dyDescent="0.3">
      <c r="A768" s="180">
        <f t="shared" si="12"/>
        <v>19</v>
      </c>
      <c r="B768" s="180">
        <f>COUNTIF(A$1:A768,A768)</f>
        <v>31</v>
      </c>
      <c r="C768" s="180">
        <f t="array" aca="1" ref="C768" ca="1">INDIRECT("'"&amp;A768&amp;"'!F"&amp;B768+59)</f>
        <v>0</v>
      </c>
      <c r="D768" s="180">
        <f t="array" aca="1" ref="D768" ca="1">INDIRECT("'"&amp;$A768&amp;"'!O"&amp;$B768+59)</f>
        <v>0</v>
      </c>
      <c r="E768" s="180">
        <f t="array" aca="1" ref="E768" ca="1">INDIRECT("'"&amp;$A768&amp;"'!P"&amp;$B768+59)</f>
        <v>0</v>
      </c>
      <c r="F768" s="180">
        <f t="array" aca="1" ref="F768" ca="1">INDIRECT("'"&amp;$A768&amp;"'!Q"&amp;$B768+59)</f>
        <v>0</v>
      </c>
      <c r="G768" s="180">
        <f t="array" aca="1" ref="G768" ca="1">INDIRECT("'"&amp;$A768&amp;"'!R"&amp;$B768+59)</f>
        <v>0</v>
      </c>
      <c r="H768" s="180">
        <f t="array" aca="1" ref="H768" ca="1">INDIRECT("'"&amp;$A768&amp;"'!S"&amp;$B768+59)</f>
        <v>0</v>
      </c>
      <c r="I768" s="180">
        <f t="array" aca="1" ref="I768" ca="1">INDIRECT("'"&amp;$A768&amp;"'!t"&amp;$B768+59)</f>
        <v>0</v>
      </c>
    </row>
    <row r="769" spans="1:9" x14ac:dyDescent="0.3">
      <c r="A769" s="180">
        <f t="shared" si="12"/>
        <v>19</v>
      </c>
      <c r="B769" s="180">
        <f>COUNTIF(A$1:A769,A769)</f>
        <v>32</v>
      </c>
      <c r="C769" s="180">
        <f t="array" aca="1" ref="C769" ca="1">INDIRECT("'"&amp;A769&amp;"'!F"&amp;B769+59)</f>
        <v>0</v>
      </c>
      <c r="D769" s="180">
        <f t="array" aca="1" ref="D769" ca="1">INDIRECT("'"&amp;$A769&amp;"'!O"&amp;$B769+59)</f>
        <v>0</v>
      </c>
      <c r="E769" s="180">
        <f t="array" aca="1" ref="E769" ca="1">INDIRECT("'"&amp;$A769&amp;"'!P"&amp;$B769+59)</f>
        <v>0</v>
      </c>
      <c r="F769" s="180">
        <f t="array" aca="1" ref="F769" ca="1">INDIRECT("'"&amp;$A769&amp;"'!Q"&amp;$B769+59)</f>
        <v>0</v>
      </c>
      <c r="G769" s="180">
        <f t="array" aca="1" ref="G769" ca="1">INDIRECT("'"&amp;$A769&amp;"'!R"&amp;$B769+59)</f>
        <v>0</v>
      </c>
      <c r="H769" s="180">
        <f t="array" aca="1" ref="H769" ca="1">INDIRECT("'"&amp;$A769&amp;"'!S"&amp;$B769+59)</f>
        <v>0</v>
      </c>
      <c r="I769" s="180">
        <f t="array" aca="1" ref="I769" ca="1">INDIRECT("'"&amp;$A769&amp;"'!t"&amp;$B769+59)</f>
        <v>0</v>
      </c>
    </row>
    <row r="770" spans="1:9" x14ac:dyDescent="0.3">
      <c r="A770" s="180">
        <f t="shared" ref="A770:A833" si="13">ROUNDDOWN(((ROW()+41)/41),0)</f>
        <v>19</v>
      </c>
      <c r="B770" s="180">
        <f>COUNTIF(A$1:A770,A770)</f>
        <v>33</v>
      </c>
      <c r="C770" s="180">
        <f t="array" aca="1" ref="C770" ca="1">INDIRECT("'"&amp;A770&amp;"'!F"&amp;B770+59)</f>
        <v>0</v>
      </c>
      <c r="D770" s="180">
        <f t="array" aca="1" ref="D770" ca="1">INDIRECT("'"&amp;$A770&amp;"'!O"&amp;$B770+59)</f>
        <v>0</v>
      </c>
      <c r="E770" s="180">
        <f t="array" aca="1" ref="E770" ca="1">INDIRECT("'"&amp;$A770&amp;"'!P"&amp;$B770+59)</f>
        <v>0</v>
      </c>
      <c r="F770" s="180">
        <f t="array" aca="1" ref="F770" ca="1">INDIRECT("'"&amp;$A770&amp;"'!Q"&amp;$B770+59)</f>
        <v>0</v>
      </c>
      <c r="G770" s="180">
        <f t="array" aca="1" ref="G770" ca="1">INDIRECT("'"&amp;$A770&amp;"'!R"&amp;$B770+59)</f>
        <v>0</v>
      </c>
      <c r="H770" s="180">
        <f t="array" aca="1" ref="H770" ca="1">INDIRECT("'"&amp;$A770&amp;"'!S"&amp;$B770+59)</f>
        <v>0</v>
      </c>
      <c r="I770" s="180">
        <f t="array" aca="1" ref="I770" ca="1">INDIRECT("'"&amp;$A770&amp;"'!t"&amp;$B770+59)</f>
        <v>0</v>
      </c>
    </row>
    <row r="771" spans="1:9" x14ac:dyDescent="0.3">
      <c r="A771" s="180">
        <f t="shared" si="13"/>
        <v>19</v>
      </c>
      <c r="B771" s="180">
        <f>COUNTIF(A$1:A771,A771)</f>
        <v>34</v>
      </c>
      <c r="C771" s="180">
        <f t="array" aca="1" ref="C771" ca="1">INDIRECT("'"&amp;A771&amp;"'!F"&amp;B771+59)</f>
        <v>0</v>
      </c>
      <c r="D771" s="180">
        <f t="array" aca="1" ref="D771" ca="1">INDIRECT("'"&amp;$A771&amp;"'!O"&amp;$B771+59)</f>
        <v>0</v>
      </c>
      <c r="E771" s="180">
        <f t="array" aca="1" ref="E771" ca="1">INDIRECT("'"&amp;$A771&amp;"'!P"&amp;$B771+59)</f>
        <v>0</v>
      </c>
      <c r="F771" s="180">
        <f t="array" aca="1" ref="F771" ca="1">INDIRECT("'"&amp;$A771&amp;"'!Q"&amp;$B771+59)</f>
        <v>0</v>
      </c>
      <c r="G771" s="180">
        <f t="array" aca="1" ref="G771" ca="1">INDIRECT("'"&amp;$A771&amp;"'!R"&amp;$B771+59)</f>
        <v>0</v>
      </c>
      <c r="H771" s="180">
        <f t="array" aca="1" ref="H771" ca="1">INDIRECT("'"&amp;$A771&amp;"'!S"&amp;$B771+59)</f>
        <v>0</v>
      </c>
      <c r="I771" s="180">
        <f t="array" aca="1" ref="I771" ca="1">INDIRECT("'"&amp;$A771&amp;"'!t"&amp;$B771+59)</f>
        <v>0</v>
      </c>
    </row>
    <row r="772" spans="1:9" x14ac:dyDescent="0.3">
      <c r="A772" s="180">
        <f t="shared" si="13"/>
        <v>19</v>
      </c>
      <c r="B772" s="180">
        <f>COUNTIF(A$1:A772,A772)</f>
        <v>35</v>
      </c>
      <c r="C772" s="180">
        <f t="array" aca="1" ref="C772" ca="1">INDIRECT("'"&amp;A772&amp;"'!F"&amp;B772+59)</f>
        <v>0</v>
      </c>
      <c r="D772" s="180">
        <f t="array" aca="1" ref="D772" ca="1">INDIRECT("'"&amp;$A772&amp;"'!O"&amp;$B772+59)</f>
        <v>0</v>
      </c>
      <c r="E772" s="180">
        <f t="array" aca="1" ref="E772" ca="1">INDIRECT("'"&amp;$A772&amp;"'!P"&amp;$B772+59)</f>
        <v>0</v>
      </c>
      <c r="F772" s="180">
        <f t="array" aca="1" ref="F772" ca="1">INDIRECT("'"&amp;$A772&amp;"'!Q"&amp;$B772+59)</f>
        <v>0</v>
      </c>
      <c r="G772" s="180">
        <f t="array" aca="1" ref="G772" ca="1">INDIRECT("'"&amp;$A772&amp;"'!R"&amp;$B772+59)</f>
        <v>0</v>
      </c>
      <c r="H772" s="180">
        <f t="array" aca="1" ref="H772" ca="1">INDIRECT("'"&amp;$A772&amp;"'!S"&amp;$B772+59)</f>
        <v>0</v>
      </c>
      <c r="I772" s="180">
        <f t="array" aca="1" ref="I772" ca="1">INDIRECT("'"&amp;$A772&amp;"'!t"&amp;$B772+59)</f>
        <v>0</v>
      </c>
    </row>
    <row r="773" spans="1:9" x14ac:dyDescent="0.3">
      <c r="A773" s="180">
        <f t="shared" si="13"/>
        <v>19</v>
      </c>
      <c r="B773" s="180">
        <f>COUNTIF(A$1:A773,A773)</f>
        <v>36</v>
      </c>
      <c r="C773" s="180">
        <f t="array" aca="1" ref="C773" ca="1">INDIRECT("'"&amp;A773&amp;"'!F"&amp;B773+59)</f>
        <v>0</v>
      </c>
      <c r="D773" s="180">
        <f t="array" aca="1" ref="D773" ca="1">INDIRECT("'"&amp;$A773&amp;"'!O"&amp;$B773+59)</f>
        <v>0</v>
      </c>
      <c r="E773" s="180">
        <f t="array" aca="1" ref="E773" ca="1">INDIRECT("'"&amp;$A773&amp;"'!P"&amp;$B773+59)</f>
        <v>0</v>
      </c>
      <c r="F773" s="180">
        <f t="array" aca="1" ref="F773" ca="1">INDIRECT("'"&amp;$A773&amp;"'!Q"&amp;$B773+59)</f>
        <v>0</v>
      </c>
      <c r="G773" s="180">
        <f t="array" aca="1" ref="G773" ca="1">INDIRECT("'"&amp;$A773&amp;"'!R"&amp;$B773+59)</f>
        <v>0</v>
      </c>
      <c r="H773" s="180">
        <f t="array" aca="1" ref="H773" ca="1">INDIRECT("'"&amp;$A773&amp;"'!S"&amp;$B773+59)</f>
        <v>0</v>
      </c>
      <c r="I773" s="180">
        <f t="array" aca="1" ref="I773" ca="1">INDIRECT("'"&amp;$A773&amp;"'!t"&amp;$B773+59)</f>
        <v>0</v>
      </c>
    </row>
    <row r="774" spans="1:9" x14ac:dyDescent="0.3">
      <c r="A774" s="180">
        <f t="shared" si="13"/>
        <v>19</v>
      </c>
      <c r="B774" s="180">
        <f>COUNTIF(A$1:A774,A774)</f>
        <v>37</v>
      </c>
      <c r="C774" s="180">
        <f t="array" aca="1" ref="C774" ca="1">INDIRECT("'"&amp;A774&amp;"'!F"&amp;B774+59)</f>
        <v>0</v>
      </c>
      <c r="D774" s="180">
        <f t="array" aca="1" ref="D774" ca="1">INDIRECT("'"&amp;$A774&amp;"'!O"&amp;$B774+59)</f>
        <v>0</v>
      </c>
      <c r="E774" s="180">
        <f t="array" aca="1" ref="E774" ca="1">INDIRECT("'"&amp;$A774&amp;"'!P"&amp;$B774+59)</f>
        <v>0</v>
      </c>
      <c r="F774" s="180">
        <f t="array" aca="1" ref="F774" ca="1">INDIRECT("'"&amp;$A774&amp;"'!Q"&amp;$B774+59)</f>
        <v>0</v>
      </c>
      <c r="G774" s="180">
        <f t="array" aca="1" ref="G774" ca="1">INDIRECT("'"&amp;$A774&amp;"'!R"&amp;$B774+59)</f>
        <v>0</v>
      </c>
      <c r="H774" s="180">
        <f t="array" aca="1" ref="H774" ca="1">INDIRECT("'"&amp;$A774&amp;"'!S"&amp;$B774+59)</f>
        <v>0</v>
      </c>
      <c r="I774" s="180">
        <f t="array" aca="1" ref="I774" ca="1">INDIRECT("'"&amp;$A774&amp;"'!t"&amp;$B774+59)</f>
        <v>0</v>
      </c>
    </row>
    <row r="775" spans="1:9" x14ac:dyDescent="0.3">
      <c r="A775" s="180">
        <f t="shared" si="13"/>
        <v>19</v>
      </c>
      <c r="B775" s="180">
        <f>COUNTIF(A$1:A775,A775)</f>
        <v>38</v>
      </c>
      <c r="C775" s="180">
        <f t="array" aca="1" ref="C775" ca="1">INDIRECT("'"&amp;A775&amp;"'!F"&amp;B775+59)</f>
        <v>0</v>
      </c>
      <c r="D775" s="180">
        <f t="array" aca="1" ref="D775" ca="1">INDIRECT("'"&amp;$A775&amp;"'!O"&amp;$B775+59)</f>
        <v>0</v>
      </c>
      <c r="E775" s="180">
        <f t="array" aca="1" ref="E775" ca="1">INDIRECT("'"&amp;$A775&amp;"'!P"&amp;$B775+59)</f>
        <v>0</v>
      </c>
      <c r="F775" s="180">
        <f t="array" aca="1" ref="F775" ca="1">INDIRECT("'"&amp;$A775&amp;"'!Q"&amp;$B775+59)</f>
        <v>0</v>
      </c>
      <c r="G775" s="180">
        <f t="array" aca="1" ref="G775" ca="1">INDIRECT("'"&amp;$A775&amp;"'!R"&amp;$B775+59)</f>
        <v>0</v>
      </c>
      <c r="H775" s="180">
        <f t="array" aca="1" ref="H775" ca="1">INDIRECT("'"&amp;$A775&amp;"'!S"&amp;$B775+59)</f>
        <v>0</v>
      </c>
      <c r="I775" s="180">
        <f t="array" aca="1" ref="I775" ca="1">INDIRECT("'"&amp;$A775&amp;"'!t"&amp;$B775+59)</f>
        <v>0</v>
      </c>
    </row>
    <row r="776" spans="1:9" x14ac:dyDescent="0.3">
      <c r="A776" s="180">
        <f t="shared" si="13"/>
        <v>19</v>
      </c>
      <c r="B776" s="180">
        <f>COUNTIF(A$1:A776,A776)</f>
        <v>39</v>
      </c>
      <c r="C776" s="180">
        <f t="array" aca="1" ref="C776" ca="1">INDIRECT("'"&amp;A776&amp;"'!F"&amp;B776+59)</f>
        <v>0</v>
      </c>
      <c r="D776" s="180">
        <f t="array" aca="1" ref="D776" ca="1">INDIRECT("'"&amp;$A776&amp;"'!O"&amp;$B776+59)</f>
        <v>0</v>
      </c>
      <c r="E776" s="180">
        <f t="array" aca="1" ref="E776" ca="1">INDIRECT("'"&amp;$A776&amp;"'!P"&amp;$B776+59)</f>
        <v>0</v>
      </c>
      <c r="F776" s="180">
        <f t="array" aca="1" ref="F776" ca="1">INDIRECT("'"&amp;$A776&amp;"'!Q"&amp;$B776+59)</f>
        <v>0</v>
      </c>
      <c r="G776" s="180">
        <f t="array" aca="1" ref="G776" ca="1">INDIRECT("'"&amp;$A776&amp;"'!R"&amp;$B776+59)</f>
        <v>0</v>
      </c>
      <c r="H776" s="180">
        <f t="array" aca="1" ref="H776" ca="1">INDIRECT("'"&amp;$A776&amp;"'!S"&amp;$B776+59)</f>
        <v>0</v>
      </c>
      <c r="I776" s="180">
        <f t="array" aca="1" ref="I776" ca="1">INDIRECT("'"&amp;$A776&amp;"'!t"&amp;$B776+59)</f>
        <v>0</v>
      </c>
    </row>
    <row r="777" spans="1:9" x14ac:dyDescent="0.3">
      <c r="A777" s="180">
        <f t="shared" si="13"/>
        <v>19</v>
      </c>
      <c r="B777" s="180">
        <f>COUNTIF(A$1:A777,A777)</f>
        <v>40</v>
      </c>
      <c r="C777" s="180">
        <f t="array" aca="1" ref="C777" ca="1">INDIRECT("'"&amp;A777&amp;"'!F"&amp;B777+59)</f>
        <v>0</v>
      </c>
      <c r="D777" s="180">
        <f t="array" aca="1" ref="D777" ca="1">INDIRECT("'"&amp;$A777&amp;"'!O"&amp;$B777+59)</f>
        <v>0</v>
      </c>
      <c r="E777" s="180">
        <f t="array" aca="1" ref="E777" ca="1">INDIRECT("'"&amp;$A777&amp;"'!P"&amp;$B777+59)</f>
        <v>0</v>
      </c>
      <c r="F777" s="180">
        <f t="array" aca="1" ref="F777" ca="1">INDIRECT("'"&amp;$A777&amp;"'!Q"&amp;$B777+59)</f>
        <v>0</v>
      </c>
      <c r="G777" s="180">
        <f t="array" aca="1" ref="G777" ca="1">INDIRECT("'"&amp;$A777&amp;"'!R"&amp;$B777+59)</f>
        <v>0</v>
      </c>
      <c r="H777" s="180">
        <f t="array" aca="1" ref="H777" ca="1">INDIRECT("'"&amp;$A777&amp;"'!S"&amp;$B777+59)</f>
        <v>0</v>
      </c>
      <c r="I777" s="180">
        <f t="array" aca="1" ref="I777" ca="1">INDIRECT("'"&amp;$A777&amp;"'!t"&amp;$B777+59)</f>
        <v>0</v>
      </c>
    </row>
    <row r="778" spans="1:9" x14ac:dyDescent="0.3">
      <c r="A778" s="180">
        <f t="shared" si="13"/>
        <v>19</v>
      </c>
      <c r="B778" s="180">
        <f>COUNTIF(A$1:A778,A778)</f>
        <v>41</v>
      </c>
      <c r="C778" s="180">
        <f t="array" aca="1" ref="C778" ca="1">INDIRECT("'"&amp;A778&amp;"'!F"&amp;B778+59)</f>
        <v>0</v>
      </c>
      <c r="D778" s="180">
        <f t="array" aca="1" ref="D778" ca="1">INDIRECT("'"&amp;$A778&amp;"'!O"&amp;$B778+59)</f>
        <v>0</v>
      </c>
      <c r="E778" s="180">
        <f t="array" aca="1" ref="E778" ca="1">INDIRECT("'"&amp;$A778&amp;"'!P"&amp;$B778+59)</f>
        <v>0</v>
      </c>
      <c r="F778" s="180">
        <f t="array" aca="1" ref="F778" ca="1">INDIRECT("'"&amp;$A778&amp;"'!Q"&amp;$B778+59)</f>
        <v>0</v>
      </c>
      <c r="G778" s="180">
        <f t="array" aca="1" ref="G778" ca="1">INDIRECT("'"&amp;$A778&amp;"'!R"&amp;$B778+59)</f>
        <v>0</v>
      </c>
      <c r="H778" s="180">
        <f t="array" aca="1" ref="H778" ca="1">INDIRECT("'"&amp;$A778&amp;"'!S"&amp;$B778+59)</f>
        <v>0</v>
      </c>
      <c r="I778" s="180">
        <f t="array" aca="1" ref="I778" ca="1">INDIRECT("'"&amp;$A778&amp;"'!t"&amp;$B778+59)</f>
        <v>0</v>
      </c>
    </row>
    <row r="779" spans="1:9" x14ac:dyDescent="0.3">
      <c r="A779" s="180">
        <f t="shared" si="13"/>
        <v>20</v>
      </c>
      <c r="B779" s="180">
        <f>COUNTIF(A$1:A779,A779)</f>
        <v>1</v>
      </c>
      <c r="C779" s="180">
        <f t="array" aca="1" ref="C779" ca="1">INDIRECT("'"&amp;A779&amp;"'!F"&amp;B779+59)</f>
        <v>0</v>
      </c>
      <c r="D779" s="180">
        <f t="array" aca="1" ref="D779" ca="1">INDIRECT("'"&amp;$A779&amp;"'!O"&amp;$B779+59)</f>
        <v>0</v>
      </c>
      <c r="E779" s="180">
        <f t="array" aca="1" ref="E779" ca="1">INDIRECT("'"&amp;$A779&amp;"'!P"&amp;$B779+59)</f>
        <v>0</v>
      </c>
      <c r="F779" s="180">
        <f t="array" aca="1" ref="F779" ca="1">INDIRECT("'"&amp;$A779&amp;"'!Q"&amp;$B779+59)</f>
        <v>0</v>
      </c>
      <c r="G779" s="180">
        <f t="array" aca="1" ref="G779" ca="1">INDIRECT("'"&amp;$A779&amp;"'!R"&amp;$B779+59)</f>
        <v>0</v>
      </c>
      <c r="H779" s="180">
        <f t="array" aca="1" ref="H779" ca="1">INDIRECT("'"&amp;$A779&amp;"'!S"&amp;$B779+59)</f>
        <v>0</v>
      </c>
      <c r="I779" s="180">
        <f t="array" aca="1" ref="I779" ca="1">INDIRECT("'"&amp;$A779&amp;"'!t"&amp;$B779+59)</f>
        <v>0</v>
      </c>
    </row>
    <row r="780" spans="1:9" x14ac:dyDescent="0.3">
      <c r="A780" s="180">
        <f t="shared" si="13"/>
        <v>20</v>
      </c>
      <c r="B780" s="180">
        <f>COUNTIF(A$1:A780,A780)</f>
        <v>2</v>
      </c>
      <c r="C780" s="180">
        <f t="array" aca="1" ref="C780" ca="1">INDIRECT("'"&amp;A780&amp;"'!F"&amp;B780+59)</f>
        <v>0</v>
      </c>
      <c r="D780" s="180">
        <f t="array" aca="1" ref="D780" ca="1">INDIRECT("'"&amp;$A780&amp;"'!O"&amp;$B780+59)</f>
        <v>0</v>
      </c>
      <c r="E780" s="180">
        <f t="array" aca="1" ref="E780" ca="1">INDIRECT("'"&amp;$A780&amp;"'!P"&amp;$B780+59)</f>
        <v>0</v>
      </c>
      <c r="F780" s="180">
        <f t="array" aca="1" ref="F780" ca="1">INDIRECT("'"&amp;$A780&amp;"'!Q"&amp;$B780+59)</f>
        <v>0</v>
      </c>
      <c r="G780" s="180">
        <f t="array" aca="1" ref="G780" ca="1">INDIRECT("'"&amp;$A780&amp;"'!R"&amp;$B780+59)</f>
        <v>0</v>
      </c>
      <c r="H780" s="180">
        <f t="array" aca="1" ref="H780" ca="1">INDIRECT("'"&amp;$A780&amp;"'!S"&amp;$B780+59)</f>
        <v>0</v>
      </c>
      <c r="I780" s="180">
        <f t="array" aca="1" ref="I780" ca="1">INDIRECT("'"&amp;$A780&amp;"'!t"&amp;$B780+59)</f>
        <v>0</v>
      </c>
    </row>
    <row r="781" spans="1:9" x14ac:dyDescent="0.3">
      <c r="A781" s="180">
        <f t="shared" si="13"/>
        <v>20</v>
      </c>
      <c r="B781" s="180">
        <f>COUNTIF(A$1:A781,A781)</f>
        <v>3</v>
      </c>
      <c r="C781" s="180">
        <f t="array" aca="1" ref="C781" ca="1">INDIRECT("'"&amp;A781&amp;"'!F"&amp;B781+59)</f>
        <v>0</v>
      </c>
      <c r="D781" s="180">
        <f t="array" aca="1" ref="D781" ca="1">INDIRECT("'"&amp;$A781&amp;"'!O"&amp;$B781+59)</f>
        <v>0</v>
      </c>
      <c r="E781" s="180">
        <f t="array" aca="1" ref="E781" ca="1">INDIRECT("'"&amp;$A781&amp;"'!P"&amp;$B781+59)</f>
        <v>0</v>
      </c>
      <c r="F781" s="180">
        <f t="array" aca="1" ref="F781" ca="1">INDIRECT("'"&amp;$A781&amp;"'!Q"&amp;$B781+59)</f>
        <v>0</v>
      </c>
      <c r="G781" s="180">
        <f t="array" aca="1" ref="G781" ca="1">INDIRECT("'"&amp;$A781&amp;"'!R"&amp;$B781+59)</f>
        <v>0</v>
      </c>
      <c r="H781" s="180">
        <f t="array" aca="1" ref="H781" ca="1">INDIRECT("'"&amp;$A781&amp;"'!S"&amp;$B781+59)</f>
        <v>0</v>
      </c>
      <c r="I781" s="180">
        <f t="array" aca="1" ref="I781" ca="1">INDIRECT("'"&amp;$A781&amp;"'!t"&amp;$B781+59)</f>
        <v>0</v>
      </c>
    </row>
    <row r="782" spans="1:9" x14ac:dyDescent="0.3">
      <c r="A782" s="180">
        <f t="shared" si="13"/>
        <v>20</v>
      </c>
      <c r="B782" s="180">
        <f>COUNTIF(A$1:A782,A782)</f>
        <v>4</v>
      </c>
      <c r="C782" s="180">
        <f t="array" aca="1" ref="C782" ca="1">INDIRECT("'"&amp;A782&amp;"'!F"&amp;B782+59)</f>
        <v>0</v>
      </c>
      <c r="D782" s="180">
        <f t="array" aca="1" ref="D782" ca="1">INDIRECT("'"&amp;$A782&amp;"'!O"&amp;$B782+59)</f>
        <v>0</v>
      </c>
      <c r="E782" s="180">
        <f t="array" aca="1" ref="E782" ca="1">INDIRECT("'"&amp;$A782&amp;"'!P"&amp;$B782+59)</f>
        <v>0</v>
      </c>
      <c r="F782" s="180">
        <f t="array" aca="1" ref="F782" ca="1">INDIRECT("'"&amp;$A782&amp;"'!Q"&amp;$B782+59)</f>
        <v>0</v>
      </c>
      <c r="G782" s="180">
        <f t="array" aca="1" ref="G782" ca="1">INDIRECT("'"&amp;$A782&amp;"'!R"&amp;$B782+59)</f>
        <v>0</v>
      </c>
      <c r="H782" s="180">
        <f t="array" aca="1" ref="H782" ca="1">INDIRECT("'"&amp;$A782&amp;"'!S"&amp;$B782+59)</f>
        <v>0</v>
      </c>
      <c r="I782" s="180">
        <f t="array" aca="1" ref="I782" ca="1">INDIRECT("'"&amp;$A782&amp;"'!t"&amp;$B782+59)</f>
        <v>0</v>
      </c>
    </row>
    <row r="783" spans="1:9" x14ac:dyDescent="0.3">
      <c r="A783" s="180">
        <f t="shared" si="13"/>
        <v>20</v>
      </c>
      <c r="B783" s="180">
        <f>COUNTIF(A$1:A783,A783)</f>
        <v>5</v>
      </c>
      <c r="C783" s="180">
        <f t="array" aca="1" ref="C783" ca="1">INDIRECT("'"&amp;A783&amp;"'!F"&amp;B783+59)</f>
        <v>0</v>
      </c>
      <c r="D783" s="180">
        <f t="array" aca="1" ref="D783" ca="1">INDIRECT("'"&amp;$A783&amp;"'!O"&amp;$B783+59)</f>
        <v>0</v>
      </c>
      <c r="E783" s="180">
        <f t="array" aca="1" ref="E783" ca="1">INDIRECT("'"&amp;$A783&amp;"'!P"&amp;$B783+59)</f>
        <v>0</v>
      </c>
      <c r="F783" s="180">
        <f t="array" aca="1" ref="F783" ca="1">INDIRECT("'"&amp;$A783&amp;"'!Q"&amp;$B783+59)</f>
        <v>0</v>
      </c>
      <c r="G783" s="180">
        <f t="array" aca="1" ref="G783" ca="1">INDIRECT("'"&amp;$A783&amp;"'!R"&amp;$B783+59)</f>
        <v>0</v>
      </c>
      <c r="H783" s="180">
        <f t="array" aca="1" ref="H783" ca="1">INDIRECT("'"&amp;$A783&amp;"'!S"&amp;$B783+59)</f>
        <v>0</v>
      </c>
      <c r="I783" s="180">
        <f t="array" aca="1" ref="I783" ca="1">INDIRECT("'"&amp;$A783&amp;"'!t"&amp;$B783+59)</f>
        <v>0</v>
      </c>
    </row>
    <row r="784" spans="1:9" x14ac:dyDescent="0.3">
      <c r="A784" s="180">
        <f t="shared" si="13"/>
        <v>20</v>
      </c>
      <c r="B784" s="180">
        <f>COUNTIF(A$1:A784,A784)</f>
        <v>6</v>
      </c>
      <c r="C784" s="180">
        <f t="array" aca="1" ref="C784" ca="1">INDIRECT("'"&amp;A784&amp;"'!F"&amp;B784+59)</f>
        <v>0</v>
      </c>
      <c r="D784" s="180">
        <f t="array" aca="1" ref="D784" ca="1">INDIRECT("'"&amp;$A784&amp;"'!O"&amp;$B784+59)</f>
        <v>0</v>
      </c>
      <c r="E784" s="180">
        <f t="array" aca="1" ref="E784" ca="1">INDIRECT("'"&amp;$A784&amp;"'!P"&amp;$B784+59)</f>
        <v>0</v>
      </c>
      <c r="F784" s="180">
        <f t="array" aca="1" ref="F784" ca="1">INDIRECT("'"&amp;$A784&amp;"'!Q"&amp;$B784+59)</f>
        <v>0</v>
      </c>
      <c r="G784" s="180">
        <f t="array" aca="1" ref="G784" ca="1">INDIRECT("'"&amp;$A784&amp;"'!R"&amp;$B784+59)</f>
        <v>0</v>
      </c>
      <c r="H784" s="180">
        <f t="array" aca="1" ref="H784" ca="1">INDIRECT("'"&amp;$A784&amp;"'!S"&amp;$B784+59)</f>
        <v>0</v>
      </c>
      <c r="I784" s="180">
        <f t="array" aca="1" ref="I784" ca="1">INDIRECT("'"&amp;$A784&amp;"'!t"&amp;$B784+59)</f>
        <v>0</v>
      </c>
    </row>
    <row r="785" spans="1:9" x14ac:dyDescent="0.3">
      <c r="A785" s="180">
        <f t="shared" si="13"/>
        <v>20</v>
      </c>
      <c r="B785" s="180">
        <f>COUNTIF(A$1:A785,A785)</f>
        <v>7</v>
      </c>
      <c r="C785" s="180">
        <f t="array" aca="1" ref="C785" ca="1">INDIRECT("'"&amp;A785&amp;"'!F"&amp;B785+59)</f>
        <v>0</v>
      </c>
      <c r="D785" s="180">
        <f t="array" aca="1" ref="D785" ca="1">INDIRECT("'"&amp;$A785&amp;"'!O"&amp;$B785+59)</f>
        <v>0</v>
      </c>
      <c r="E785" s="180">
        <f t="array" aca="1" ref="E785" ca="1">INDIRECT("'"&amp;$A785&amp;"'!P"&amp;$B785+59)</f>
        <v>0</v>
      </c>
      <c r="F785" s="180">
        <f t="array" aca="1" ref="F785" ca="1">INDIRECT("'"&amp;$A785&amp;"'!Q"&amp;$B785+59)</f>
        <v>0</v>
      </c>
      <c r="G785" s="180">
        <f t="array" aca="1" ref="G785" ca="1">INDIRECT("'"&amp;$A785&amp;"'!R"&amp;$B785+59)</f>
        <v>0</v>
      </c>
      <c r="H785" s="180">
        <f t="array" aca="1" ref="H785" ca="1">INDIRECT("'"&amp;$A785&amp;"'!S"&amp;$B785+59)</f>
        <v>0</v>
      </c>
      <c r="I785" s="180">
        <f t="array" aca="1" ref="I785" ca="1">INDIRECT("'"&amp;$A785&amp;"'!t"&amp;$B785+59)</f>
        <v>0</v>
      </c>
    </row>
    <row r="786" spans="1:9" x14ac:dyDescent="0.3">
      <c r="A786" s="180">
        <f t="shared" si="13"/>
        <v>20</v>
      </c>
      <c r="B786" s="180">
        <f>COUNTIF(A$1:A786,A786)</f>
        <v>8</v>
      </c>
      <c r="C786" s="180">
        <f t="array" aca="1" ref="C786" ca="1">INDIRECT("'"&amp;A786&amp;"'!F"&amp;B786+59)</f>
        <v>0</v>
      </c>
      <c r="D786" s="180">
        <f t="array" aca="1" ref="D786" ca="1">INDIRECT("'"&amp;$A786&amp;"'!O"&amp;$B786+59)</f>
        <v>0</v>
      </c>
      <c r="E786" s="180">
        <f t="array" aca="1" ref="E786" ca="1">INDIRECT("'"&amp;$A786&amp;"'!P"&amp;$B786+59)</f>
        <v>0</v>
      </c>
      <c r="F786" s="180">
        <f t="array" aca="1" ref="F786" ca="1">INDIRECT("'"&amp;$A786&amp;"'!Q"&amp;$B786+59)</f>
        <v>0</v>
      </c>
      <c r="G786" s="180">
        <f t="array" aca="1" ref="G786" ca="1">INDIRECT("'"&amp;$A786&amp;"'!R"&amp;$B786+59)</f>
        <v>0</v>
      </c>
      <c r="H786" s="180">
        <f t="array" aca="1" ref="H786" ca="1">INDIRECT("'"&amp;$A786&amp;"'!S"&amp;$B786+59)</f>
        <v>0</v>
      </c>
      <c r="I786" s="180">
        <f t="array" aca="1" ref="I786" ca="1">INDIRECT("'"&amp;$A786&amp;"'!t"&amp;$B786+59)</f>
        <v>0</v>
      </c>
    </row>
    <row r="787" spans="1:9" x14ac:dyDescent="0.3">
      <c r="A787" s="180">
        <f t="shared" si="13"/>
        <v>20</v>
      </c>
      <c r="B787" s="180">
        <f>COUNTIF(A$1:A787,A787)</f>
        <v>9</v>
      </c>
      <c r="C787" s="180">
        <f t="array" aca="1" ref="C787" ca="1">INDIRECT("'"&amp;A787&amp;"'!F"&amp;B787+59)</f>
        <v>0</v>
      </c>
      <c r="D787" s="180">
        <f t="array" aca="1" ref="D787" ca="1">INDIRECT("'"&amp;$A787&amp;"'!O"&amp;$B787+59)</f>
        <v>0</v>
      </c>
      <c r="E787" s="180">
        <f t="array" aca="1" ref="E787" ca="1">INDIRECT("'"&amp;$A787&amp;"'!P"&amp;$B787+59)</f>
        <v>0</v>
      </c>
      <c r="F787" s="180">
        <f t="array" aca="1" ref="F787" ca="1">INDIRECT("'"&amp;$A787&amp;"'!Q"&amp;$B787+59)</f>
        <v>0</v>
      </c>
      <c r="G787" s="180">
        <f t="array" aca="1" ref="G787" ca="1">INDIRECT("'"&amp;$A787&amp;"'!R"&amp;$B787+59)</f>
        <v>0</v>
      </c>
      <c r="H787" s="180">
        <f t="array" aca="1" ref="H787" ca="1">INDIRECT("'"&amp;$A787&amp;"'!S"&amp;$B787+59)</f>
        <v>0</v>
      </c>
      <c r="I787" s="180">
        <f t="array" aca="1" ref="I787" ca="1">INDIRECT("'"&amp;$A787&amp;"'!t"&amp;$B787+59)</f>
        <v>0</v>
      </c>
    </row>
    <row r="788" spans="1:9" x14ac:dyDescent="0.3">
      <c r="A788" s="180">
        <f t="shared" si="13"/>
        <v>20</v>
      </c>
      <c r="B788" s="180">
        <f>COUNTIF(A$1:A788,A788)</f>
        <v>10</v>
      </c>
      <c r="C788" s="180">
        <f t="array" aca="1" ref="C788" ca="1">INDIRECT("'"&amp;A788&amp;"'!F"&amp;B788+59)</f>
        <v>0</v>
      </c>
      <c r="D788" s="180">
        <f t="array" aca="1" ref="D788" ca="1">INDIRECT("'"&amp;$A788&amp;"'!O"&amp;$B788+59)</f>
        <v>0</v>
      </c>
      <c r="E788" s="180">
        <f t="array" aca="1" ref="E788" ca="1">INDIRECT("'"&amp;$A788&amp;"'!P"&amp;$B788+59)</f>
        <v>0</v>
      </c>
      <c r="F788" s="180">
        <f t="array" aca="1" ref="F788" ca="1">INDIRECT("'"&amp;$A788&amp;"'!Q"&amp;$B788+59)</f>
        <v>0</v>
      </c>
      <c r="G788" s="180">
        <f t="array" aca="1" ref="G788" ca="1">INDIRECT("'"&amp;$A788&amp;"'!R"&amp;$B788+59)</f>
        <v>0</v>
      </c>
      <c r="H788" s="180">
        <f t="array" aca="1" ref="H788" ca="1">INDIRECT("'"&amp;$A788&amp;"'!S"&amp;$B788+59)</f>
        <v>0</v>
      </c>
      <c r="I788" s="180">
        <f t="array" aca="1" ref="I788" ca="1">INDIRECT("'"&amp;$A788&amp;"'!t"&amp;$B788+59)</f>
        <v>0</v>
      </c>
    </row>
    <row r="789" spans="1:9" x14ac:dyDescent="0.3">
      <c r="A789" s="180">
        <f t="shared" si="13"/>
        <v>20</v>
      </c>
      <c r="B789" s="180">
        <f>COUNTIF(A$1:A789,A789)</f>
        <v>11</v>
      </c>
      <c r="C789" s="180">
        <f t="array" aca="1" ref="C789" ca="1">INDIRECT("'"&amp;A789&amp;"'!F"&amp;B789+59)</f>
        <v>0</v>
      </c>
      <c r="D789" s="180">
        <f t="array" aca="1" ref="D789" ca="1">INDIRECT("'"&amp;$A789&amp;"'!O"&amp;$B789+59)</f>
        <v>0</v>
      </c>
      <c r="E789" s="180">
        <f t="array" aca="1" ref="E789" ca="1">INDIRECT("'"&amp;$A789&amp;"'!P"&amp;$B789+59)</f>
        <v>0</v>
      </c>
      <c r="F789" s="180">
        <f t="array" aca="1" ref="F789" ca="1">INDIRECT("'"&amp;$A789&amp;"'!Q"&amp;$B789+59)</f>
        <v>0</v>
      </c>
      <c r="G789" s="180">
        <f t="array" aca="1" ref="G789" ca="1">INDIRECT("'"&amp;$A789&amp;"'!R"&amp;$B789+59)</f>
        <v>0</v>
      </c>
      <c r="H789" s="180">
        <f t="array" aca="1" ref="H789" ca="1">INDIRECT("'"&amp;$A789&amp;"'!S"&amp;$B789+59)</f>
        <v>0</v>
      </c>
      <c r="I789" s="180">
        <f t="array" aca="1" ref="I789" ca="1">INDIRECT("'"&amp;$A789&amp;"'!t"&amp;$B789+59)</f>
        <v>0</v>
      </c>
    </row>
    <row r="790" spans="1:9" x14ac:dyDescent="0.3">
      <c r="A790" s="180">
        <f t="shared" si="13"/>
        <v>20</v>
      </c>
      <c r="B790" s="180">
        <f>COUNTIF(A$1:A790,A790)</f>
        <v>12</v>
      </c>
      <c r="C790" s="180">
        <f t="array" aca="1" ref="C790" ca="1">INDIRECT("'"&amp;A790&amp;"'!F"&amp;B790+59)</f>
        <v>0</v>
      </c>
      <c r="D790" s="180">
        <f t="array" aca="1" ref="D790" ca="1">INDIRECT("'"&amp;$A790&amp;"'!O"&amp;$B790+59)</f>
        <v>0</v>
      </c>
      <c r="E790" s="180">
        <f t="array" aca="1" ref="E790" ca="1">INDIRECT("'"&amp;$A790&amp;"'!P"&amp;$B790+59)</f>
        <v>0</v>
      </c>
      <c r="F790" s="180">
        <f t="array" aca="1" ref="F790" ca="1">INDIRECT("'"&amp;$A790&amp;"'!Q"&amp;$B790+59)</f>
        <v>0</v>
      </c>
      <c r="G790" s="180">
        <f t="array" aca="1" ref="G790" ca="1">INDIRECT("'"&amp;$A790&amp;"'!R"&amp;$B790+59)</f>
        <v>0</v>
      </c>
      <c r="H790" s="180">
        <f t="array" aca="1" ref="H790" ca="1">INDIRECT("'"&amp;$A790&amp;"'!S"&amp;$B790+59)</f>
        <v>0</v>
      </c>
      <c r="I790" s="180">
        <f t="array" aca="1" ref="I790" ca="1">INDIRECT("'"&amp;$A790&amp;"'!t"&amp;$B790+59)</f>
        <v>0</v>
      </c>
    </row>
    <row r="791" spans="1:9" x14ac:dyDescent="0.3">
      <c r="A791" s="180">
        <f t="shared" si="13"/>
        <v>20</v>
      </c>
      <c r="B791" s="180">
        <f>COUNTIF(A$1:A791,A791)</f>
        <v>13</v>
      </c>
      <c r="C791" s="180">
        <f t="array" aca="1" ref="C791" ca="1">INDIRECT("'"&amp;A791&amp;"'!F"&amp;B791+59)</f>
        <v>0</v>
      </c>
      <c r="D791" s="180">
        <f t="array" aca="1" ref="D791" ca="1">INDIRECT("'"&amp;$A791&amp;"'!O"&amp;$B791+59)</f>
        <v>0</v>
      </c>
      <c r="E791" s="180">
        <f t="array" aca="1" ref="E791" ca="1">INDIRECT("'"&amp;$A791&amp;"'!P"&amp;$B791+59)</f>
        <v>0</v>
      </c>
      <c r="F791" s="180">
        <f t="array" aca="1" ref="F791" ca="1">INDIRECT("'"&amp;$A791&amp;"'!Q"&amp;$B791+59)</f>
        <v>0</v>
      </c>
      <c r="G791" s="180">
        <f t="array" aca="1" ref="G791" ca="1">INDIRECT("'"&amp;$A791&amp;"'!R"&amp;$B791+59)</f>
        <v>0</v>
      </c>
      <c r="H791" s="180">
        <f t="array" aca="1" ref="H791" ca="1">INDIRECT("'"&amp;$A791&amp;"'!S"&amp;$B791+59)</f>
        <v>0</v>
      </c>
      <c r="I791" s="180">
        <f t="array" aca="1" ref="I791" ca="1">INDIRECT("'"&amp;$A791&amp;"'!t"&amp;$B791+59)</f>
        <v>0</v>
      </c>
    </row>
    <row r="792" spans="1:9" x14ac:dyDescent="0.3">
      <c r="A792" s="180">
        <f t="shared" si="13"/>
        <v>20</v>
      </c>
      <c r="B792" s="180">
        <f>COUNTIF(A$1:A792,A792)</f>
        <v>14</v>
      </c>
      <c r="C792" s="180">
        <f t="array" aca="1" ref="C792" ca="1">INDIRECT("'"&amp;A792&amp;"'!F"&amp;B792+59)</f>
        <v>0</v>
      </c>
      <c r="D792" s="180">
        <f t="array" aca="1" ref="D792" ca="1">INDIRECT("'"&amp;$A792&amp;"'!O"&amp;$B792+59)</f>
        <v>0</v>
      </c>
      <c r="E792" s="180">
        <f t="array" aca="1" ref="E792" ca="1">INDIRECT("'"&amp;$A792&amp;"'!P"&amp;$B792+59)</f>
        <v>0</v>
      </c>
      <c r="F792" s="180">
        <f t="array" aca="1" ref="F792" ca="1">INDIRECT("'"&amp;$A792&amp;"'!Q"&amp;$B792+59)</f>
        <v>0</v>
      </c>
      <c r="G792" s="180">
        <f t="array" aca="1" ref="G792" ca="1">INDIRECT("'"&amp;$A792&amp;"'!R"&amp;$B792+59)</f>
        <v>0</v>
      </c>
      <c r="H792" s="180">
        <f t="array" aca="1" ref="H792" ca="1">INDIRECT("'"&amp;$A792&amp;"'!S"&amp;$B792+59)</f>
        <v>0</v>
      </c>
      <c r="I792" s="180">
        <f t="array" aca="1" ref="I792" ca="1">INDIRECT("'"&amp;$A792&amp;"'!t"&amp;$B792+59)</f>
        <v>0</v>
      </c>
    </row>
    <row r="793" spans="1:9" x14ac:dyDescent="0.3">
      <c r="A793" s="180">
        <f t="shared" si="13"/>
        <v>20</v>
      </c>
      <c r="B793" s="180">
        <f>COUNTIF(A$1:A793,A793)</f>
        <v>15</v>
      </c>
      <c r="C793" s="180">
        <f t="array" aca="1" ref="C793" ca="1">INDIRECT("'"&amp;A793&amp;"'!F"&amp;B793+59)</f>
        <v>0</v>
      </c>
      <c r="D793" s="180">
        <f t="array" aca="1" ref="D793" ca="1">INDIRECT("'"&amp;$A793&amp;"'!O"&amp;$B793+59)</f>
        <v>0</v>
      </c>
      <c r="E793" s="180">
        <f t="array" aca="1" ref="E793" ca="1">INDIRECT("'"&amp;$A793&amp;"'!P"&amp;$B793+59)</f>
        <v>0</v>
      </c>
      <c r="F793" s="180">
        <f t="array" aca="1" ref="F793" ca="1">INDIRECT("'"&amp;$A793&amp;"'!Q"&amp;$B793+59)</f>
        <v>0</v>
      </c>
      <c r="G793" s="180">
        <f t="array" aca="1" ref="G793" ca="1">INDIRECT("'"&amp;$A793&amp;"'!R"&amp;$B793+59)</f>
        <v>0</v>
      </c>
      <c r="H793" s="180">
        <f t="array" aca="1" ref="H793" ca="1">INDIRECT("'"&amp;$A793&amp;"'!S"&amp;$B793+59)</f>
        <v>0</v>
      </c>
      <c r="I793" s="180">
        <f t="array" aca="1" ref="I793" ca="1">INDIRECT("'"&amp;$A793&amp;"'!t"&amp;$B793+59)</f>
        <v>0</v>
      </c>
    </row>
    <row r="794" spans="1:9" x14ac:dyDescent="0.3">
      <c r="A794" s="180">
        <f t="shared" si="13"/>
        <v>20</v>
      </c>
      <c r="B794" s="180">
        <f>COUNTIF(A$1:A794,A794)</f>
        <v>16</v>
      </c>
      <c r="C794" s="180">
        <f t="array" aca="1" ref="C794" ca="1">INDIRECT("'"&amp;A794&amp;"'!F"&amp;B794+59)</f>
        <v>0</v>
      </c>
      <c r="D794" s="180">
        <f t="array" aca="1" ref="D794" ca="1">INDIRECT("'"&amp;$A794&amp;"'!O"&amp;$B794+59)</f>
        <v>0</v>
      </c>
      <c r="E794" s="180">
        <f t="array" aca="1" ref="E794" ca="1">INDIRECT("'"&amp;$A794&amp;"'!P"&amp;$B794+59)</f>
        <v>0</v>
      </c>
      <c r="F794" s="180">
        <f t="array" aca="1" ref="F794" ca="1">INDIRECT("'"&amp;$A794&amp;"'!Q"&amp;$B794+59)</f>
        <v>0</v>
      </c>
      <c r="G794" s="180">
        <f t="array" aca="1" ref="G794" ca="1">INDIRECT("'"&amp;$A794&amp;"'!R"&amp;$B794+59)</f>
        <v>0</v>
      </c>
      <c r="H794" s="180">
        <f t="array" aca="1" ref="H794" ca="1">INDIRECT("'"&amp;$A794&amp;"'!S"&amp;$B794+59)</f>
        <v>0</v>
      </c>
      <c r="I794" s="180">
        <f t="array" aca="1" ref="I794" ca="1">INDIRECT("'"&amp;$A794&amp;"'!t"&amp;$B794+59)</f>
        <v>0</v>
      </c>
    </row>
    <row r="795" spans="1:9" x14ac:dyDescent="0.3">
      <c r="A795" s="180">
        <f t="shared" si="13"/>
        <v>20</v>
      </c>
      <c r="B795" s="180">
        <f>COUNTIF(A$1:A795,A795)</f>
        <v>17</v>
      </c>
      <c r="C795" s="180">
        <f t="array" aca="1" ref="C795" ca="1">INDIRECT("'"&amp;A795&amp;"'!F"&amp;B795+59)</f>
        <v>0</v>
      </c>
      <c r="D795" s="180">
        <f t="array" aca="1" ref="D795" ca="1">INDIRECT("'"&amp;$A795&amp;"'!O"&amp;$B795+59)</f>
        <v>0</v>
      </c>
      <c r="E795" s="180">
        <f t="array" aca="1" ref="E795" ca="1">INDIRECT("'"&amp;$A795&amp;"'!P"&amp;$B795+59)</f>
        <v>0</v>
      </c>
      <c r="F795" s="180">
        <f t="array" aca="1" ref="F795" ca="1">INDIRECT("'"&amp;$A795&amp;"'!Q"&amp;$B795+59)</f>
        <v>0</v>
      </c>
      <c r="G795" s="180">
        <f t="array" aca="1" ref="G795" ca="1">INDIRECT("'"&amp;$A795&amp;"'!R"&amp;$B795+59)</f>
        <v>0</v>
      </c>
      <c r="H795" s="180">
        <f t="array" aca="1" ref="H795" ca="1">INDIRECT("'"&amp;$A795&amp;"'!S"&amp;$B795+59)</f>
        <v>0</v>
      </c>
      <c r="I795" s="180">
        <f t="array" aca="1" ref="I795" ca="1">INDIRECT("'"&amp;$A795&amp;"'!t"&amp;$B795+59)</f>
        <v>0</v>
      </c>
    </row>
    <row r="796" spans="1:9" x14ac:dyDescent="0.3">
      <c r="A796" s="180">
        <f t="shared" si="13"/>
        <v>20</v>
      </c>
      <c r="B796" s="180">
        <f>COUNTIF(A$1:A796,A796)</f>
        <v>18</v>
      </c>
      <c r="C796" s="180">
        <f t="array" aca="1" ref="C796" ca="1">INDIRECT("'"&amp;A796&amp;"'!F"&amp;B796+59)</f>
        <v>0</v>
      </c>
      <c r="D796" s="180">
        <f t="array" aca="1" ref="D796" ca="1">INDIRECT("'"&amp;$A796&amp;"'!O"&amp;$B796+59)</f>
        <v>0</v>
      </c>
      <c r="E796" s="180">
        <f t="array" aca="1" ref="E796" ca="1">INDIRECT("'"&amp;$A796&amp;"'!P"&amp;$B796+59)</f>
        <v>0</v>
      </c>
      <c r="F796" s="180">
        <f t="array" aca="1" ref="F796" ca="1">INDIRECT("'"&amp;$A796&amp;"'!Q"&amp;$B796+59)</f>
        <v>0</v>
      </c>
      <c r="G796" s="180">
        <f t="array" aca="1" ref="G796" ca="1">INDIRECT("'"&amp;$A796&amp;"'!R"&amp;$B796+59)</f>
        <v>0</v>
      </c>
      <c r="H796" s="180">
        <f t="array" aca="1" ref="H796" ca="1">INDIRECT("'"&amp;$A796&amp;"'!S"&amp;$B796+59)</f>
        <v>0</v>
      </c>
      <c r="I796" s="180">
        <f t="array" aca="1" ref="I796" ca="1">INDIRECT("'"&amp;$A796&amp;"'!t"&amp;$B796+59)</f>
        <v>0</v>
      </c>
    </row>
    <row r="797" spans="1:9" x14ac:dyDescent="0.3">
      <c r="A797" s="180">
        <f t="shared" si="13"/>
        <v>20</v>
      </c>
      <c r="B797" s="180">
        <f>COUNTIF(A$1:A797,A797)</f>
        <v>19</v>
      </c>
      <c r="C797" s="180">
        <f t="array" aca="1" ref="C797" ca="1">INDIRECT("'"&amp;A797&amp;"'!F"&amp;B797+59)</f>
        <v>0</v>
      </c>
      <c r="D797" s="180">
        <f t="array" aca="1" ref="D797" ca="1">INDIRECT("'"&amp;$A797&amp;"'!O"&amp;$B797+59)</f>
        <v>0</v>
      </c>
      <c r="E797" s="180">
        <f t="array" aca="1" ref="E797" ca="1">INDIRECT("'"&amp;$A797&amp;"'!P"&amp;$B797+59)</f>
        <v>0</v>
      </c>
      <c r="F797" s="180">
        <f t="array" aca="1" ref="F797" ca="1">INDIRECT("'"&amp;$A797&amp;"'!Q"&amp;$B797+59)</f>
        <v>0</v>
      </c>
      <c r="G797" s="180">
        <f t="array" aca="1" ref="G797" ca="1">INDIRECT("'"&amp;$A797&amp;"'!R"&amp;$B797+59)</f>
        <v>0</v>
      </c>
      <c r="H797" s="180">
        <f t="array" aca="1" ref="H797" ca="1">INDIRECT("'"&amp;$A797&amp;"'!S"&amp;$B797+59)</f>
        <v>0</v>
      </c>
      <c r="I797" s="180">
        <f t="array" aca="1" ref="I797" ca="1">INDIRECT("'"&amp;$A797&amp;"'!t"&amp;$B797+59)</f>
        <v>0</v>
      </c>
    </row>
    <row r="798" spans="1:9" x14ac:dyDescent="0.3">
      <c r="A798" s="180">
        <f t="shared" si="13"/>
        <v>20</v>
      </c>
      <c r="B798" s="180">
        <f>COUNTIF(A$1:A798,A798)</f>
        <v>20</v>
      </c>
      <c r="C798" s="180">
        <f t="array" aca="1" ref="C798" ca="1">INDIRECT("'"&amp;A798&amp;"'!F"&amp;B798+59)</f>
        <v>0</v>
      </c>
      <c r="D798" s="180">
        <f t="array" aca="1" ref="D798" ca="1">INDIRECT("'"&amp;$A798&amp;"'!O"&amp;$B798+59)</f>
        <v>0</v>
      </c>
      <c r="E798" s="180">
        <f t="array" aca="1" ref="E798" ca="1">INDIRECT("'"&amp;$A798&amp;"'!P"&amp;$B798+59)</f>
        <v>0</v>
      </c>
      <c r="F798" s="180">
        <f t="array" aca="1" ref="F798" ca="1">INDIRECT("'"&amp;$A798&amp;"'!Q"&amp;$B798+59)</f>
        <v>0</v>
      </c>
      <c r="G798" s="180">
        <f t="array" aca="1" ref="G798" ca="1">INDIRECT("'"&amp;$A798&amp;"'!R"&amp;$B798+59)</f>
        <v>0</v>
      </c>
      <c r="H798" s="180">
        <f t="array" aca="1" ref="H798" ca="1">INDIRECT("'"&amp;$A798&amp;"'!S"&amp;$B798+59)</f>
        <v>0</v>
      </c>
      <c r="I798" s="180">
        <f t="array" aca="1" ref="I798" ca="1">INDIRECT("'"&amp;$A798&amp;"'!t"&amp;$B798+59)</f>
        <v>0</v>
      </c>
    </row>
    <row r="799" spans="1:9" x14ac:dyDescent="0.3">
      <c r="A799" s="180">
        <f t="shared" si="13"/>
        <v>20</v>
      </c>
      <c r="B799" s="180">
        <f>COUNTIF(A$1:A799,A799)</f>
        <v>21</v>
      </c>
      <c r="C799" s="180">
        <f t="array" aca="1" ref="C799" ca="1">INDIRECT("'"&amp;A799&amp;"'!F"&amp;B799+59)</f>
        <v>0</v>
      </c>
      <c r="D799" s="180">
        <f t="array" aca="1" ref="D799" ca="1">INDIRECT("'"&amp;$A799&amp;"'!O"&amp;$B799+59)</f>
        <v>0</v>
      </c>
      <c r="E799" s="180">
        <f t="array" aca="1" ref="E799" ca="1">INDIRECT("'"&amp;$A799&amp;"'!P"&amp;$B799+59)</f>
        <v>0</v>
      </c>
      <c r="F799" s="180">
        <f t="array" aca="1" ref="F799" ca="1">INDIRECT("'"&amp;$A799&amp;"'!Q"&amp;$B799+59)</f>
        <v>0</v>
      </c>
      <c r="G799" s="180">
        <f t="array" aca="1" ref="G799" ca="1">INDIRECT("'"&amp;$A799&amp;"'!R"&amp;$B799+59)</f>
        <v>0</v>
      </c>
      <c r="H799" s="180">
        <f t="array" aca="1" ref="H799" ca="1">INDIRECT("'"&amp;$A799&amp;"'!S"&amp;$B799+59)</f>
        <v>0</v>
      </c>
      <c r="I799" s="180">
        <f t="array" aca="1" ref="I799" ca="1">INDIRECT("'"&amp;$A799&amp;"'!t"&amp;$B799+59)</f>
        <v>0</v>
      </c>
    </row>
    <row r="800" spans="1:9" x14ac:dyDescent="0.3">
      <c r="A800" s="180">
        <f t="shared" si="13"/>
        <v>20</v>
      </c>
      <c r="B800" s="180">
        <f>COUNTIF(A$1:A800,A800)</f>
        <v>22</v>
      </c>
      <c r="C800" s="180">
        <f t="array" aca="1" ref="C800" ca="1">INDIRECT("'"&amp;A800&amp;"'!F"&amp;B800+59)</f>
        <v>0</v>
      </c>
      <c r="D800" s="180">
        <f t="array" aca="1" ref="D800" ca="1">INDIRECT("'"&amp;$A800&amp;"'!O"&amp;$B800+59)</f>
        <v>0</v>
      </c>
      <c r="E800" s="180">
        <f t="array" aca="1" ref="E800" ca="1">INDIRECT("'"&amp;$A800&amp;"'!P"&amp;$B800+59)</f>
        <v>0</v>
      </c>
      <c r="F800" s="180">
        <f t="array" aca="1" ref="F800" ca="1">INDIRECT("'"&amp;$A800&amp;"'!Q"&amp;$B800+59)</f>
        <v>0</v>
      </c>
      <c r="G800" s="180">
        <f t="array" aca="1" ref="G800" ca="1">INDIRECT("'"&amp;$A800&amp;"'!R"&amp;$B800+59)</f>
        <v>0</v>
      </c>
      <c r="H800" s="180">
        <f t="array" aca="1" ref="H800" ca="1">INDIRECT("'"&amp;$A800&amp;"'!S"&amp;$B800+59)</f>
        <v>0</v>
      </c>
      <c r="I800" s="180">
        <f t="array" aca="1" ref="I800" ca="1">INDIRECT("'"&amp;$A800&amp;"'!t"&amp;$B800+59)</f>
        <v>0</v>
      </c>
    </row>
    <row r="801" spans="1:9" x14ac:dyDescent="0.3">
      <c r="A801" s="180">
        <f t="shared" si="13"/>
        <v>20</v>
      </c>
      <c r="B801" s="180">
        <f>COUNTIF(A$1:A801,A801)</f>
        <v>23</v>
      </c>
      <c r="C801" s="180">
        <f t="array" aca="1" ref="C801" ca="1">INDIRECT("'"&amp;A801&amp;"'!F"&amp;B801+59)</f>
        <v>0</v>
      </c>
      <c r="D801" s="180">
        <f t="array" aca="1" ref="D801" ca="1">INDIRECT("'"&amp;$A801&amp;"'!O"&amp;$B801+59)</f>
        <v>0</v>
      </c>
      <c r="E801" s="180">
        <f t="array" aca="1" ref="E801" ca="1">INDIRECT("'"&amp;$A801&amp;"'!P"&amp;$B801+59)</f>
        <v>0</v>
      </c>
      <c r="F801" s="180">
        <f t="array" aca="1" ref="F801" ca="1">INDIRECT("'"&amp;$A801&amp;"'!Q"&amp;$B801+59)</f>
        <v>0</v>
      </c>
      <c r="G801" s="180">
        <f t="array" aca="1" ref="G801" ca="1">INDIRECT("'"&amp;$A801&amp;"'!R"&amp;$B801+59)</f>
        <v>0</v>
      </c>
      <c r="H801" s="180">
        <f t="array" aca="1" ref="H801" ca="1">INDIRECT("'"&amp;$A801&amp;"'!S"&amp;$B801+59)</f>
        <v>0</v>
      </c>
      <c r="I801" s="180">
        <f t="array" aca="1" ref="I801" ca="1">INDIRECT("'"&amp;$A801&amp;"'!t"&amp;$B801+59)</f>
        <v>0</v>
      </c>
    </row>
    <row r="802" spans="1:9" x14ac:dyDescent="0.3">
      <c r="A802" s="180">
        <f t="shared" si="13"/>
        <v>20</v>
      </c>
      <c r="B802" s="180">
        <f>COUNTIF(A$1:A802,A802)</f>
        <v>24</v>
      </c>
      <c r="C802" s="180">
        <f t="array" aca="1" ref="C802" ca="1">INDIRECT("'"&amp;A802&amp;"'!F"&amp;B802+59)</f>
        <v>0</v>
      </c>
      <c r="D802" s="180">
        <f t="array" aca="1" ref="D802" ca="1">INDIRECT("'"&amp;$A802&amp;"'!O"&amp;$B802+59)</f>
        <v>0</v>
      </c>
      <c r="E802" s="180">
        <f t="array" aca="1" ref="E802" ca="1">INDIRECT("'"&amp;$A802&amp;"'!P"&amp;$B802+59)</f>
        <v>0</v>
      </c>
      <c r="F802" s="180">
        <f t="array" aca="1" ref="F802" ca="1">INDIRECT("'"&amp;$A802&amp;"'!Q"&amp;$B802+59)</f>
        <v>0</v>
      </c>
      <c r="G802" s="180">
        <f t="array" aca="1" ref="G802" ca="1">INDIRECT("'"&amp;$A802&amp;"'!R"&amp;$B802+59)</f>
        <v>0</v>
      </c>
      <c r="H802" s="180">
        <f t="array" aca="1" ref="H802" ca="1">INDIRECT("'"&amp;$A802&amp;"'!S"&amp;$B802+59)</f>
        <v>0</v>
      </c>
      <c r="I802" s="180">
        <f t="array" aca="1" ref="I802" ca="1">INDIRECT("'"&amp;$A802&amp;"'!t"&amp;$B802+59)</f>
        <v>0</v>
      </c>
    </row>
    <row r="803" spans="1:9" x14ac:dyDescent="0.3">
      <c r="A803" s="180">
        <f t="shared" si="13"/>
        <v>20</v>
      </c>
      <c r="B803" s="180">
        <f>COUNTIF(A$1:A803,A803)</f>
        <v>25</v>
      </c>
      <c r="C803" s="180">
        <f t="array" aca="1" ref="C803" ca="1">INDIRECT("'"&amp;A803&amp;"'!F"&amp;B803+59)</f>
        <v>0</v>
      </c>
      <c r="D803" s="180">
        <f t="array" aca="1" ref="D803" ca="1">INDIRECT("'"&amp;$A803&amp;"'!O"&amp;$B803+59)</f>
        <v>0</v>
      </c>
      <c r="E803" s="180">
        <f t="array" aca="1" ref="E803" ca="1">INDIRECT("'"&amp;$A803&amp;"'!P"&amp;$B803+59)</f>
        <v>0</v>
      </c>
      <c r="F803" s="180">
        <f t="array" aca="1" ref="F803" ca="1">INDIRECT("'"&amp;$A803&amp;"'!Q"&amp;$B803+59)</f>
        <v>0</v>
      </c>
      <c r="G803" s="180">
        <f t="array" aca="1" ref="G803" ca="1">INDIRECT("'"&amp;$A803&amp;"'!R"&amp;$B803+59)</f>
        <v>0</v>
      </c>
      <c r="H803" s="180">
        <f t="array" aca="1" ref="H803" ca="1">INDIRECT("'"&amp;$A803&amp;"'!S"&amp;$B803+59)</f>
        <v>0</v>
      </c>
      <c r="I803" s="180">
        <f t="array" aca="1" ref="I803" ca="1">INDIRECT("'"&amp;$A803&amp;"'!t"&amp;$B803+59)</f>
        <v>0</v>
      </c>
    </row>
    <row r="804" spans="1:9" x14ac:dyDescent="0.3">
      <c r="A804" s="180">
        <f t="shared" si="13"/>
        <v>20</v>
      </c>
      <c r="B804" s="180">
        <f>COUNTIF(A$1:A804,A804)</f>
        <v>26</v>
      </c>
      <c r="C804" s="180">
        <f t="array" aca="1" ref="C804" ca="1">INDIRECT("'"&amp;A804&amp;"'!F"&amp;B804+59)</f>
        <v>0</v>
      </c>
      <c r="D804" s="180">
        <f t="array" aca="1" ref="D804" ca="1">INDIRECT("'"&amp;$A804&amp;"'!O"&amp;$B804+59)</f>
        <v>0</v>
      </c>
      <c r="E804" s="180">
        <f t="array" aca="1" ref="E804" ca="1">INDIRECT("'"&amp;$A804&amp;"'!P"&amp;$B804+59)</f>
        <v>0</v>
      </c>
      <c r="F804" s="180">
        <f t="array" aca="1" ref="F804" ca="1">INDIRECT("'"&amp;$A804&amp;"'!Q"&amp;$B804+59)</f>
        <v>0</v>
      </c>
      <c r="G804" s="180">
        <f t="array" aca="1" ref="G804" ca="1">INDIRECT("'"&amp;$A804&amp;"'!R"&amp;$B804+59)</f>
        <v>0</v>
      </c>
      <c r="H804" s="180">
        <f t="array" aca="1" ref="H804" ca="1">INDIRECT("'"&amp;$A804&amp;"'!S"&amp;$B804+59)</f>
        <v>0</v>
      </c>
      <c r="I804" s="180">
        <f t="array" aca="1" ref="I804" ca="1">INDIRECT("'"&amp;$A804&amp;"'!t"&amp;$B804+59)</f>
        <v>0</v>
      </c>
    </row>
    <row r="805" spans="1:9" x14ac:dyDescent="0.3">
      <c r="A805" s="180">
        <f t="shared" si="13"/>
        <v>20</v>
      </c>
      <c r="B805" s="180">
        <f>COUNTIF(A$1:A805,A805)</f>
        <v>27</v>
      </c>
      <c r="C805" s="180">
        <f t="array" aca="1" ref="C805" ca="1">INDIRECT("'"&amp;A805&amp;"'!F"&amp;B805+59)</f>
        <v>0</v>
      </c>
      <c r="D805" s="180">
        <f t="array" aca="1" ref="D805" ca="1">INDIRECT("'"&amp;$A805&amp;"'!O"&amp;$B805+59)</f>
        <v>0</v>
      </c>
      <c r="E805" s="180">
        <f t="array" aca="1" ref="E805" ca="1">INDIRECT("'"&amp;$A805&amp;"'!P"&amp;$B805+59)</f>
        <v>0</v>
      </c>
      <c r="F805" s="180">
        <f t="array" aca="1" ref="F805" ca="1">INDIRECT("'"&amp;$A805&amp;"'!Q"&amp;$B805+59)</f>
        <v>0</v>
      </c>
      <c r="G805" s="180">
        <f t="array" aca="1" ref="G805" ca="1">INDIRECT("'"&amp;$A805&amp;"'!R"&amp;$B805+59)</f>
        <v>0</v>
      </c>
      <c r="H805" s="180">
        <f t="array" aca="1" ref="H805" ca="1">INDIRECT("'"&amp;$A805&amp;"'!S"&amp;$B805+59)</f>
        <v>0</v>
      </c>
      <c r="I805" s="180">
        <f t="array" aca="1" ref="I805" ca="1">INDIRECT("'"&amp;$A805&amp;"'!t"&amp;$B805+59)</f>
        <v>0</v>
      </c>
    </row>
    <row r="806" spans="1:9" x14ac:dyDescent="0.3">
      <c r="A806" s="180">
        <f t="shared" si="13"/>
        <v>20</v>
      </c>
      <c r="B806" s="180">
        <f>COUNTIF(A$1:A806,A806)</f>
        <v>28</v>
      </c>
      <c r="C806" s="180">
        <f t="array" aca="1" ref="C806" ca="1">INDIRECT("'"&amp;A806&amp;"'!F"&amp;B806+59)</f>
        <v>0</v>
      </c>
      <c r="D806" s="180">
        <f t="array" aca="1" ref="D806" ca="1">INDIRECT("'"&amp;$A806&amp;"'!O"&amp;$B806+59)</f>
        <v>0</v>
      </c>
      <c r="E806" s="180">
        <f t="array" aca="1" ref="E806" ca="1">INDIRECT("'"&amp;$A806&amp;"'!P"&amp;$B806+59)</f>
        <v>0</v>
      </c>
      <c r="F806" s="180">
        <f t="array" aca="1" ref="F806" ca="1">INDIRECT("'"&amp;$A806&amp;"'!Q"&amp;$B806+59)</f>
        <v>0</v>
      </c>
      <c r="G806" s="180">
        <f t="array" aca="1" ref="G806" ca="1">INDIRECT("'"&amp;$A806&amp;"'!R"&amp;$B806+59)</f>
        <v>0</v>
      </c>
      <c r="H806" s="180">
        <f t="array" aca="1" ref="H806" ca="1">INDIRECT("'"&amp;$A806&amp;"'!S"&amp;$B806+59)</f>
        <v>0</v>
      </c>
      <c r="I806" s="180">
        <f t="array" aca="1" ref="I806" ca="1">INDIRECT("'"&amp;$A806&amp;"'!t"&amp;$B806+59)</f>
        <v>0</v>
      </c>
    </row>
    <row r="807" spans="1:9" x14ac:dyDescent="0.3">
      <c r="A807" s="180">
        <f t="shared" si="13"/>
        <v>20</v>
      </c>
      <c r="B807" s="180">
        <f>COUNTIF(A$1:A807,A807)</f>
        <v>29</v>
      </c>
      <c r="C807" s="180">
        <f t="array" aca="1" ref="C807" ca="1">INDIRECT("'"&amp;A807&amp;"'!F"&amp;B807+59)</f>
        <v>0</v>
      </c>
      <c r="D807" s="180">
        <f t="array" aca="1" ref="D807" ca="1">INDIRECT("'"&amp;$A807&amp;"'!O"&amp;$B807+59)</f>
        <v>0</v>
      </c>
      <c r="E807" s="180">
        <f t="array" aca="1" ref="E807" ca="1">INDIRECT("'"&amp;$A807&amp;"'!P"&amp;$B807+59)</f>
        <v>0</v>
      </c>
      <c r="F807" s="180">
        <f t="array" aca="1" ref="F807" ca="1">INDIRECT("'"&amp;$A807&amp;"'!Q"&amp;$B807+59)</f>
        <v>0</v>
      </c>
      <c r="G807" s="180">
        <f t="array" aca="1" ref="G807" ca="1">INDIRECT("'"&amp;$A807&amp;"'!R"&amp;$B807+59)</f>
        <v>0</v>
      </c>
      <c r="H807" s="180">
        <f t="array" aca="1" ref="H807" ca="1">INDIRECT("'"&amp;$A807&amp;"'!S"&amp;$B807+59)</f>
        <v>0</v>
      </c>
      <c r="I807" s="180">
        <f t="array" aca="1" ref="I807" ca="1">INDIRECT("'"&amp;$A807&amp;"'!t"&amp;$B807+59)</f>
        <v>0</v>
      </c>
    </row>
    <row r="808" spans="1:9" x14ac:dyDescent="0.3">
      <c r="A808" s="180">
        <f t="shared" si="13"/>
        <v>20</v>
      </c>
      <c r="B808" s="180">
        <f>COUNTIF(A$1:A808,A808)</f>
        <v>30</v>
      </c>
      <c r="C808" s="180">
        <f t="array" aca="1" ref="C808" ca="1">INDIRECT("'"&amp;A808&amp;"'!F"&amp;B808+59)</f>
        <v>0</v>
      </c>
      <c r="D808" s="180">
        <f t="array" aca="1" ref="D808" ca="1">INDIRECT("'"&amp;$A808&amp;"'!O"&amp;$B808+59)</f>
        <v>0</v>
      </c>
      <c r="E808" s="180">
        <f t="array" aca="1" ref="E808" ca="1">INDIRECT("'"&amp;$A808&amp;"'!P"&amp;$B808+59)</f>
        <v>0</v>
      </c>
      <c r="F808" s="180">
        <f t="array" aca="1" ref="F808" ca="1">INDIRECT("'"&amp;$A808&amp;"'!Q"&amp;$B808+59)</f>
        <v>0</v>
      </c>
      <c r="G808" s="180">
        <f t="array" aca="1" ref="G808" ca="1">INDIRECT("'"&amp;$A808&amp;"'!R"&amp;$B808+59)</f>
        <v>0</v>
      </c>
      <c r="H808" s="180">
        <f t="array" aca="1" ref="H808" ca="1">INDIRECT("'"&amp;$A808&amp;"'!S"&amp;$B808+59)</f>
        <v>0</v>
      </c>
      <c r="I808" s="180">
        <f t="array" aca="1" ref="I808" ca="1">INDIRECT("'"&amp;$A808&amp;"'!t"&amp;$B808+59)</f>
        <v>0</v>
      </c>
    </row>
    <row r="809" spans="1:9" x14ac:dyDescent="0.3">
      <c r="A809" s="180">
        <f t="shared" si="13"/>
        <v>20</v>
      </c>
      <c r="B809" s="180">
        <f>COUNTIF(A$1:A809,A809)</f>
        <v>31</v>
      </c>
      <c r="C809" s="180">
        <f t="array" aca="1" ref="C809" ca="1">INDIRECT("'"&amp;A809&amp;"'!F"&amp;B809+59)</f>
        <v>0</v>
      </c>
      <c r="D809" s="180">
        <f t="array" aca="1" ref="D809" ca="1">INDIRECT("'"&amp;$A809&amp;"'!O"&amp;$B809+59)</f>
        <v>0</v>
      </c>
      <c r="E809" s="180">
        <f t="array" aca="1" ref="E809" ca="1">INDIRECT("'"&amp;$A809&amp;"'!P"&amp;$B809+59)</f>
        <v>0</v>
      </c>
      <c r="F809" s="180">
        <f t="array" aca="1" ref="F809" ca="1">INDIRECT("'"&amp;$A809&amp;"'!Q"&amp;$B809+59)</f>
        <v>0</v>
      </c>
      <c r="G809" s="180">
        <f t="array" aca="1" ref="G809" ca="1">INDIRECT("'"&amp;$A809&amp;"'!R"&amp;$B809+59)</f>
        <v>0</v>
      </c>
      <c r="H809" s="180">
        <f t="array" aca="1" ref="H809" ca="1">INDIRECT("'"&amp;$A809&amp;"'!S"&amp;$B809+59)</f>
        <v>0</v>
      </c>
      <c r="I809" s="180">
        <f t="array" aca="1" ref="I809" ca="1">INDIRECT("'"&amp;$A809&amp;"'!t"&amp;$B809+59)</f>
        <v>0</v>
      </c>
    </row>
    <row r="810" spans="1:9" x14ac:dyDescent="0.3">
      <c r="A810" s="180">
        <f t="shared" si="13"/>
        <v>20</v>
      </c>
      <c r="B810" s="180">
        <f>COUNTIF(A$1:A810,A810)</f>
        <v>32</v>
      </c>
      <c r="C810" s="180">
        <f t="array" aca="1" ref="C810" ca="1">INDIRECT("'"&amp;A810&amp;"'!F"&amp;B810+59)</f>
        <v>0</v>
      </c>
      <c r="D810" s="180">
        <f t="array" aca="1" ref="D810" ca="1">INDIRECT("'"&amp;$A810&amp;"'!O"&amp;$B810+59)</f>
        <v>0</v>
      </c>
      <c r="E810" s="180">
        <f t="array" aca="1" ref="E810" ca="1">INDIRECT("'"&amp;$A810&amp;"'!P"&amp;$B810+59)</f>
        <v>0</v>
      </c>
      <c r="F810" s="180">
        <f t="array" aca="1" ref="F810" ca="1">INDIRECT("'"&amp;$A810&amp;"'!Q"&amp;$B810+59)</f>
        <v>0</v>
      </c>
      <c r="G810" s="180">
        <f t="array" aca="1" ref="G810" ca="1">INDIRECT("'"&amp;$A810&amp;"'!R"&amp;$B810+59)</f>
        <v>0</v>
      </c>
      <c r="H810" s="180">
        <f t="array" aca="1" ref="H810" ca="1">INDIRECT("'"&amp;$A810&amp;"'!S"&amp;$B810+59)</f>
        <v>0</v>
      </c>
      <c r="I810" s="180">
        <f t="array" aca="1" ref="I810" ca="1">INDIRECT("'"&amp;$A810&amp;"'!t"&amp;$B810+59)</f>
        <v>0</v>
      </c>
    </row>
    <row r="811" spans="1:9" x14ac:dyDescent="0.3">
      <c r="A811" s="180">
        <f t="shared" si="13"/>
        <v>20</v>
      </c>
      <c r="B811" s="180">
        <f>COUNTIF(A$1:A811,A811)</f>
        <v>33</v>
      </c>
      <c r="C811" s="180">
        <f t="array" aca="1" ref="C811" ca="1">INDIRECT("'"&amp;A811&amp;"'!F"&amp;B811+59)</f>
        <v>0</v>
      </c>
      <c r="D811" s="180">
        <f t="array" aca="1" ref="D811" ca="1">INDIRECT("'"&amp;$A811&amp;"'!O"&amp;$B811+59)</f>
        <v>0</v>
      </c>
      <c r="E811" s="180">
        <f t="array" aca="1" ref="E811" ca="1">INDIRECT("'"&amp;$A811&amp;"'!P"&amp;$B811+59)</f>
        <v>0</v>
      </c>
      <c r="F811" s="180">
        <f t="array" aca="1" ref="F811" ca="1">INDIRECT("'"&amp;$A811&amp;"'!Q"&amp;$B811+59)</f>
        <v>0</v>
      </c>
      <c r="G811" s="180">
        <f t="array" aca="1" ref="G811" ca="1">INDIRECT("'"&amp;$A811&amp;"'!R"&amp;$B811+59)</f>
        <v>0</v>
      </c>
      <c r="H811" s="180">
        <f t="array" aca="1" ref="H811" ca="1">INDIRECT("'"&amp;$A811&amp;"'!S"&amp;$B811+59)</f>
        <v>0</v>
      </c>
      <c r="I811" s="180">
        <f t="array" aca="1" ref="I811" ca="1">INDIRECT("'"&amp;$A811&amp;"'!t"&amp;$B811+59)</f>
        <v>0</v>
      </c>
    </row>
    <row r="812" spans="1:9" x14ac:dyDescent="0.3">
      <c r="A812" s="180">
        <f t="shared" si="13"/>
        <v>20</v>
      </c>
      <c r="B812" s="180">
        <f>COUNTIF(A$1:A812,A812)</f>
        <v>34</v>
      </c>
      <c r="C812" s="180">
        <f t="array" aca="1" ref="C812" ca="1">INDIRECT("'"&amp;A812&amp;"'!F"&amp;B812+59)</f>
        <v>0</v>
      </c>
      <c r="D812" s="180">
        <f t="array" aca="1" ref="D812" ca="1">INDIRECT("'"&amp;$A812&amp;"'!O"&amp;$B812+59)</f>
        <v>0</v>
      </c>
      <c r="E812" s="180">
        <f t="array" aca="1" ref="E812" ca="1">INDIRECT("'"&amp;$A812&amp;"'!P"&amp;$B812+59)</f>
        <v>0</v>
      </c>
      <c r="F812" s="180">
        <f t="array" aca="1" ref="F812" ca="1">INDIRECT("'"&amp;$A812&amp;"'!Q"&amp;$B812+59)</f>
        <v>0</v>
      </c>
      <c r="G812" s="180">
        <f t="array" aca="1" ref="G812" ca="1">INDIRECT("'"&amp;$A812&amp;"'!R"&amp;$B812+59)</f>
        <v>0</v>
      </c>
      <c r="H812" s="180">
        <f t="array" aca="1" ref="H812" ca="1">INDIRECT("'"&amp;$A812&amp;"'!S"&amp;$B812+59)</f>
        <v>0</v>
      </c>
      <c r="I812" s="180">
        <f t="array" aca="1" ref="I812" ca="1">INDIRECT("'"&amp;$A812&amp;"'!t"&amp;$B812+59)</f>
        <v>0</v>
      </c>
    </row>
    <row r="813" spans="1:9" x14ac:dyDescent="0.3">
      <c r="A813" s="180">
        <f t="shared" si="13"/>
        <v>20</v>
      </c>
      <c r="B813" s="180">
        <f>COUNTIF(A$1:A813,A813)</f>
        <v>35</v>
      </c>
      <c r="C813" s="180">
        <f t="array" aca="1" ref="C813" ca="1">INDIRECT("'"&amp;A813&amp;"'!F"&amp;B813+59)</f>
        <v>0</v>
      </c>
      <c r="D813" s="180">
        <f t="array" aca="1" ref="D813" ca="1">INDIRECT("'"&amp;$A813&amp;"'!O"&amp;$B813+59)</f>
        <v>0</v>
      </c>
      <c r="E813" s="180">
        <f t="array" aca="1" ref="E813" ca="1">INDIRECT("'"&amp;$A813&amp;"'!P"&amp;$B813+59)</f>
        <v>0</v>
      </c>
      <c r="F813" s="180">
        <f t="array" aca="1" ref="F813" ca="1">INDIRECT("'"&amp;$A813&amp;"'!Q"&amp;$B813+59)</f>
        <v>0</v>
      </c>
      <c r="G813" s="180">
        <f t="array" aca="1" ref="G813" ca="1">INDIRECT("'"&amp;$A813&amp;"'!R"&amp;$B813+59)</f>
        <v>0</v>
      </c>
      <c r="H813" s="180">
        <f t="array" aca="1" ref="H813" ca="1">INDIRECT("'"&amp;$A813&amp;"'!S"&amp;$B813+59)</f>
        <v>0</v>
      </c>
      <c r="I813" s="180">
        <f t="array" aca="1" ref="I813" ca="1">INDIRECT("'"&amp;$A813&amp;"'!t"&amp;$B813+59)</f>
        <v>0</v>
      </c>
    </row>
    <row r="814" spans="1:9" x14ac:dyDescent="0.3">
      <c r="A814" s="180">
        <f t="shared" si="13"/>
        <v>20</v>
      </c>
      <c r="B814" s="180">
        <f>COUNTIF(A$1:A814,A814)</f>
        <v>36</v>
      </c>
      <c r="C814" s="180">
        <f t="array" aca="1" ref="C814" ca="1">INDIRECT("'"&amp;A814&amp;"'!F"&amp;B814+59)</f>
        <v>0</v>
      </c>
      <c r="D814" s="180">
        <f t="array" aca="1" ref="D814" ca="1">INDIRECT("'"&amp;$A814&amp;"'!O"&amp;$B814+59)</f>
        <v>0</v>
      </c>
      <c r="E814" s="180">
        <f t="array" aca="1" ref="E814" ca="1">INDIRECT("'"&amp;$A814&amp;"'!P"&amp;$B814+59)</f>
        <v>0</v>
      </c>
      <c r="F814" s="180">
        <f t="array" aca="1" ref="F814" ca="1">INDIRECT("'"&amp;$A814&amp;"'!Q"&amp;$B814+59)</f>
        <v>0</v>
      </c>
      <c r="G814" s="180">
        <f t="array" aca="1" ref="G814" ca="1">INDIRECT("'"&amp;$A814&amp;"'!R"&amp;$B814+59)</f>
        <v>0</v>
      </c>
      <c r="H814" s="180">
        <f t="array" aca="1" ref="H814" ca="1">INDIRECT("'"&amp;$A814&amp;"'!S"&amp;$B814+59)</f>
        <v>0</v>
      </c>
      <c r="I814" s="180">
        <f t="array" aca="1" ref="I814" ca="1">INDIRECT("'"&amp;$A814&amp;"'!t"&amp;$B814+59)</f>
        <v>0</v>
      </c>
    </row>
    <row r="815" spans="1:9" x14ac:dyDescent="0.3">
      <c r="A815" s="180">
        <f t="shared" si="13"/>
        <v>20</v>
      </c>
      <c r="B815" s="180">
        <f>COUNTIF(A$1:A815,A815)</f>
        <v>37</v>
      </c>
      <c r="C815" s="180">
        <f t="array" aca="1" ref="C815" ca="1">INDIRECT("'"&amp;A815&amp;"'!F"&amp;B815+59)</f>
        <v>0</v>
      </c>
      <c r="D815" s="180">
        <f t="array" aca="1" ref="D815" ca="1">INDIRECT("'"&amp;$A815&amp;"'!O"&amp;$B815+59)</f>
        <v>0</v>
      </c>
      <c r="E815" s="180">
        <f t="array" aca="1" ref="E815" ca="1">INDIRECT("'"&amp;$A815&amp;"'!P"&amp;$B815+59)</f>
        <v>0</v>
      </c>
      <c r="F815" s="180">
        <f t="array" aca="1" ref="F815" ca="1">INDIRECT("'"&amp;$A815&amp;"'!Q"&amp;$B815+59)</f>
        <v>0</v>
      </c>
      <c r="G815" s="180">
        <f t="array" aca="1" ref="G815" ca="1">INDIRECT("'"&amp;$A815&amp;"'!R"&amp;$B815+59)</f>
        <v>0</v>
      </c>
      <c r="H815" s="180">
        <f t="array" aca="1" ref="H815" ca="1">INDIRECT("'"&amp;$A815&amp;"'!S"&amp;$B815+59)</f>
        <v>0</v>
      </c>
      <c r="I815" s="180">
        <f t="array" aca="1" ref="I815" ca="1">INDIRECT("'"&amp;$A815&amp;"'!t"&amp;$B815+59)</f>
        <v>0</v>
      </c>
    </row>
    <row r="816" spans="1:9" x14ac:dyDescent="0.3">
      <c r="A816" s="180">
        <f t="shared" si="13"/>
        <v>20</v>
      </c>
      <c r="B816" s="180">
        <f>COUNTIF(A$1:A816,A816)</f>
        <v>38</v>
      </c>
      <c r="C816" s="180">
        <f t="array" aca="1" ref="C816" ca="1">INDIRECT("'"&amp;A816&amp;"'!F"&amp;B816+59)</f>
        <v>0</v>
      </c>
      <c r="D816" s="180">
        <f t="array" aca="1" ref="D816" ca="1">INDIRECT("'"&amp;$A816&amp;"'!O"&amp;$B816+59)</f>
        <v>0</v>
      </c>
      <c r="E816" s="180">
        <f t="array" aca="1" ref="E816" ca="1">INDIRECT("'"&amp;$A816&amp;"'!P"&amp;$B816+59)</f>
        <v>0</v>
      </c>
      <c r="F816" s="180">
        <f t="array" aca="1" ref="F816" ca="1">INDIRECT("'"&amp;$A816&amp;"'!Q"&amp;$B816+59)</f>
        <v>0</v>
      </c>
      <c r="G816" s="180">
        <f t="array" aca="1" ref="G816" ca="1">INDIRECT("'"&amp;$A816&amp;"'!R"&amp;$B816+59)</f>
        <v>0</v>
      </c>
      <c r="H816" s="180">
        <f t="array" aca="1" ref="H816" ca="1">INDIRECT("'"&amp;$A816&amp;"'!S"&amp;$B816+59)</f>
        <v>0</v>
      </c>
      <c r="I816" s="180">
        <f t="array" aca="1" ref="I816" ca="1">INDIRECT("'"&amp;$A816&amp;"'!t"&amp;$B816+59)</f>
        <v>0</v>
      </c>
    </row>
    <row r="817" spans="1:9" x14ac:dyDescent="0.3">
      <c r="A817" s="180">
        <f t="shared" si="13"/>
        <v>20</v>
      </c>
      <c r="B817" s="180">
        <f>COUNTIF(A$1:A817,A817)</f>
        <v>39</v>
      </c>
      <c r="C817" s="180">
        <f t="array" aca="1" ref="C817" ca="1">INDIRECT("'"&amp;A817&amp;"'!F"&amp;B817+59)</f>
        <v>0</v>
      </c>
      <c r="D817" s="180">
        <f t="array" aca="1" ref="D817" ca="1">INDIRECT("'"&amp;$A817&amp;"'!O"&amp;$B817+59)</f>
        <v>0</v>
      </c>
      <c r="E817" s="180">
        <f t="array" aca="1" ref="E817" ca="1">INDIRECT("'"&amp;$A817&amp;"'!P"&amp;$B817+59)</f>
        <v>0</v>
      </c>
      <c r="F817" s="180">
        <f t="array" aca="1" ref="F817" ca="1">INDIRECT("'"&amp;$A817&amp;"'!Q"&amp;$B817+59)</f>
        <v>0</v>
      </c>
      <c r="G817" s="180">
        <f t="array" aca="1" ref="G817" ca="1">INDIRECT("'"&amp;$A817&amp;"'!R"&amp;$B817+59)</f>
        <v>0</v>
      </c>
      <c r="H817" s="180">
        <f t="array" aca="1" ref="H817" ca="1">INDIRECT("'"&amp;$A817&amp;"'!S"&amp;$B817+59)</f>
        <v>0</v>
      </c>
      <c r="I817" s="180">
        <f t="array" aca="1" ref="I817" ca="1">INDIRECT("'"&amp;$A817&amp;"'!t"&amp;$B817+59)</f>
        <v>0</v>
      </c>
    </row>
    <row r="818" spans="1:9" x14ac:dyDescent="0.3">
      <c r="A818" s="180">
        <f t="shared" si="13"/>
        <v>20</v>
      </c>
      <c r="B818" s="180">
        <f>COUNTIF(A$1:A818,A818)</f>
        <v>40</v>
      </c>
      <c r="C818" s="180">
        <f t="array" aca="1" ref="C818" ca="1">INDIRECT("'"&amp;A818&amp;"'!F"&amp;B818+59)</f>
        <v>0</v>
      </c>
      <c r="D818" s="180">
        <f t="array" aca="1" ref="D818" ca="1">INDIRECT("'"&amp;$A818&amp;"'!O"&amp;$B818+59)</f>
        <v>0</v>
      </c>
      <c r="E818" s="180">
        <f t="array" aca="1" ref="E818" ca="1">INDIRECT("'"&amp;$A818&amp;"'!P"&amp;$B818+59)</f>
        <v>0</v>
      </c>
      <c r="F818" s="180">
        <f t="array" aca="1" ref="F818" ca="1">INDIRECT("'"&amp;$A818&amp;"'!Q"&amp;$B818+59)</f>
        <v>0</v>
      </c>
      <c r="G818" s="180">
        <f t="array" aca="1" ref="G818" ca="1">INDIRECT("'"&amp;$A818&amp;"'!R"&amp;$B818+59)</f>
        <v>0</v>
      </c>
      <c r="H818" s="180">
        <f t="array" aca="1" ref="H818" ca="1">INDIRECT("'"&amp;$A818&amp;"'!S"&amp;$B818+59)</f>
        <v>0</v>
      </c>
      <c r="I818" s="180">
        <f t="array" aca="1" ref="I818" ca="1">INDIRECT("'"&amp;$A818&amp;"'!t"&amp;$B818+59)</f>
        <v>0</v>
      </c>
    </row>
    <row r="819" spans="1:9" x14ac:dyDescent="0.3">
      <c r="A819" s="180">
        <f t="shared" si="13"/>
        <v>20</v>
      </c>
      <c r="B819" s="180">
        <f>COUNTIF(A$1:A819,A819)</f>
        <v>41</v>
      </c>
      <c r="C819" s="180">
        <f t="array" aca="1" ref="C819" ca="1">INDIRECT("'"&amp;A819&amp;"'!F"&amp;B819+59)</f>
        <v>0</v>
      </c>
      <c r="D819" s="180">
        <f t="array" aca="1" ref="D819" ca="1">INDIRECT("'"&amp;$A819&amp;"'!O"&amp;$B819+59)</f>
        <v>0</v>
      </c>
      <c r="E819" s="180">
        <f t="array" aca="1" ref="E819" ca="1">INDIRECT("'"&amp;$A819&amp;"'!P"&amp;$B819+59)</f>
        <v>0</v>
      </c>
      <c r="F819" s="180">
        <f t="array" aca="1" ref="F819" ca="1">INDIRECT("'"&amp;$A819&amp;"'!Q"&amp;$B819+59)</f>
        <v>0</v>
      </c>
      <c r="G819" s="180">
        <f t="array" aca="1" ref="G819" ca="1">INDIRECT("'"&amp;$A819&amp;"'!R"&amp;$B819+59)</f>
        <v>0</v>
      </c>
      <c r="H819" s="180">
        <f t="array" aca="1" ref="H819" ca="1">INDIRECT("'"&amp;$A819&amp;"'!S"&amp;$B819+59)</f>
        <v>0</v>
      </c>
      <c r="I819" s="180">
        <f t="array" aca="1" ref="I819" ca="1">INDIRECT("'"&amp;$A819&amp;"'!t"&amp;$B819+59)</f>
        <v>0</v>
      </c>
    </row>
    <row r="820" spans="1:9" x14ac:dyDescent="0.3">
      <c r="A820" s="180">
        <f t="shared" si="13"/>
        <v>21</v>
      </c>
      <c r="B820" s="180">
        <f>COUNTIF(A$1:A820,A820)</f>
        <v>1</v>
      </c>
      <c r="C820" s="180">
        <f t="array" aca="1" ref="C820" ca="1">INDIRECT("'"&amp;A820&amp;"'!F"&amp;B820+59)</f>
        <v>0</v>
      </c>
      <c r="D820" s="180">
        <f t="array" aca="1" ref="D820" ca="1">INDIRECT("'"&amp;$A820&amp;"'!O"&amp;$B820+59)</f>
        <v>0</v>
      </c>
      <c r="E820" s="180">
        <f t="array" aca="1" ref="E820" ca="1">INDIRECT("'"&amp;$A820&amp;"'!P"&amp;$B820+59)</f>
        <v>0</v>
      </c>
      <c r="F820" s="180">
        <f t="array" aca="1" ref="F820" ca="1">INDIRECT("'"&amp;$A820&amp;"'!Q"&amp;$B820+59)</f>
        <v>0</v>
      </c>
      <c r="G820" s="180">
        <f t="array" aca="1" ref="G820" ca="1">INDIRECT("'"&amp;$A820&amp;"'!R"&amp;$B820+59)</f>
        <v>0</v>
      </c>
      <c r="H820" s="180">
        <f t="array" aca="1" ref="H820" ca="1">INDIRECT("'"&amp;$A820&amp;"'!S"&amp;$B820+59)</f>
        <v>0</v>
      </c>
      <c r="I820" s="180">
        <f t="array" aca="1" ref="I820" ca="1">INDIRECT("'"&amp;$A820&amp;"'!t"&amp;$B820+59)</f>
        <v>0</v>
      </c>
    </row>
    <row r="821" spans="1:9" x14ac:dyDescent="0.3">
      <c r="A821" s="180">
        <f t="shared" si="13"/>
        <v>21</v>
      </c>
      <c r="B821" s="180">
        <f>COUNTIF(A$1:A821,A821)</f>
        <v>2</v>
      </c>
      <c r="C821" s="180">
        <f t="array" aca="1" ref="C821" ca="1">INDIRECT("'"&amp;A821&amp;"'!F"&amp;B821+59)</f>
        <v>0</v>
      </c>
      <c r="D821" s="180">
        <f t="array" aca="1" ref="D821" ca="1">INDIRECT("'"&amp;$A821&amp;"'!O"&amp;$B821+59)</f>
        <v>0</v>
      </c>
      <c r="E821" s="180">
        <f t="array" aca="1" ref="E821" ca="1">INDIRECT("'"&amp;$A821&amp;"'!P"&amp;$B821+59)</f>
        <v>0</v>
      </c>
      <c r="F821" s="180">
        <f t="array" aca="1" ref="F821" ca="1">INDIRECT("'"&amp;$A821&amp;"'!Q"&amp;$B821+59)</f>
        <v>0</v>
      </c>
      <c r="G821" s="180">
        <f t="array" aca="1" ref="G821" ca="1">INDIRECT("'"&amp;$A821&amp;"'!R"&amp;$B821+59)</f>
        <v>0</v>
      </c>
      <c r="H821" s="180">
        <f t="array" aca="1" ref="H821" ca="1">INDIRECT("'"&amp;$A821&amp;"'!S"&amp;$B821+59)</f>
        <v>0</v>
      </c>
      <c r="I821" s="180">
        <f t="array" aca="1" ref="I821" ca="1">INDIRECT("'"&amp;$A821&amp;"'!t"&amp;$B821+59)</f>
        <v>0</v>
      </c>
    </row>
    <row r="822" spans="1:9" x14ac:dyDescent="0.3">
      <c r="A822" s="180">
        <f t="shared" si="13"/>
        <v>21</v>
      </c>
      <c r="B822" s="180">
        <f>COUNTIF(A$1:A822,A822)</f>
        <v>3</v>
      </c>
      <c r="C822" s="180">
        <f t="array" aca="1" ref="C822" ca="1">INDIRECT("'"&amp;A822&amp;"'!F"&amp;B822+59)</f>
        <v>0</v>
      </c>
      <c r="D822" s="180">
        <f t="array" aca="1" ref="D822" ca="1">INDIRECT("'"&amp;$A822&amp;"'!O"&amp;$B822+59)</f>
        <v>0</v>
      </c>
      <c r="E822" s="180">
        <f t="array" aca="1" ref="E822" ca="1">INDIRECT("'"&amp;$A822&amp;"'!P"&amp;$B822+59)</f>
        <v>0</v>
      </c>
      <c r="F822" s="180">
        <f t="array" aca="1" ref="F822" ca="1">INDIRECT("'"&amp;$A822&amp;"'!Q"&amp;$B822+59)</f>
        <v>0</v>
      </c>
      <c r="G822" s="180">
        <f t="array" aca="1" ref="G822" ca="1">INDIRECT("'"&amp;$A822&amp;"'!R"&amp;$B822+59)</f>
        <v>0</v>
      </c>
      <c r="H822" s="180">
        <f t="array" aca="1" ref="H822" ca="1">INDIRECT("'"&amp;$A822&amp;"'!S"&amp;$B822+59)</f>
        <v>0</v>
      </c>
      <c r="I822" s="180">
        <f t="array" aca="1" ref="I822" ca="1">INDIRECT("'"&amp;$A822&amp;"'!t"&amp;$B822+59)</f>
        <v>0</v>
      </c>
    </row>
    <row r="823" spans="1:9" x14ac:dyDescent="0.3">
      <c r="A823" s="180">
        <f t="shared" si="13"/>
        <v>21</v>
      </c>
      <c r="B823" s="180">
        <f>COUNTIF(A$1:A823,A823)</f>
        <v>4</v>
      </c>
      <c r="C823" s="180">
        <f t="array" aca="1" ref="C823" ca="1">INDIRECT("'"&amp;A823&amp;"'!F"&amp;B823+59)</f>
        <v>0</v>
      </c>
      <c r="D823" s="180">
        <f t="array" aca="1" ref="D823" ca="1">INDIRECT("'"&amp;$A823&amp;"'!O"&amp;$B823+59)</f>
        <v>0</v>
      </c>
      <c r="E823" s="180">
        <f t="array" aca="1" ref="E823" ca="1">INDIRECT("'"&amp;$A823&amp;"'!P"&amp;$B823+59)</f>
        <v>0</v>
      </c>
      <c r="F823" s="180">
        <f t="array" aca="1" ref="F823" ca="1">INDIRECT("'"&amp;$A823&amp;"'!Q"&amp;$B823+59)</f>
        <v>0</v>
      </c>
      <c r="G823" s="180">
        <f t="array" aca="1" ref="G823" ca="1">INDIRECT("'"&amp;$A823&amp;"'!R"&amp;$B823+59)</f>
        <v>0</v>
      </c>
      <c r="H823" s="180">
        <f t="array" aca="1" ref="H823" ca="1">INDIRECT("'"&amp;$A823&amp;"'!S"&amp;$B823+59)</f>
        <v>0</v>
      </c>
      <c r="I823" s="180">
        <f t="array" aca="1" ref="I823" ca="1">INDIRECT("'"&amp;$A823&amp;"'!t"&amp;$B823+59)</f>
        <v>0</v>
      </c>
    </row>
    <row r="824" spans="1:9" x14ac:dyDescent="0.3">
      <c r="A824" s="180">
        <f t="shared" si="13"/>
        <v>21</v>
      </c>
      <c r="B824" s="180">
        <f>COUNTIF(A$1:A824,A824)</f>
        <v>5</v>
      </c>
      <c r="C824" s="180">
        <f t="array" aca="1" ref="C824" ca="1">INDIRECT("'"&amp;A824&amp;"'!F"&amp;B824+59)</f>
        <v>0</v>
      </c>
      <c r="D824" s="180">
        <f t="array" aca="1" ref="D824" ca="1">INDIRECT("'"&amp;$A824&amp;"'!O"&amp;$B824+59)</f>
        <v>0</v>
      </c>
      <c r="E824" s="180">
        <f t="array" aca="1" ref="E824" ca="1">INDIRECT("'"&amp;$A824&amp;"'!P"&amp;$B824+59)</f>
        <v>0</v>
      </c>
      <c r="F824" s="180">
        <f t="array" aca="1" ref="F824" ca="1">INDIRECT("'"&amp;$A824&amp;"'!Q"&amp;$B824+59)</f>
        <v>0</v>
      </c>
      <c r="G824" s="180">
        <f t="array" aca="1" ref="G824" ca="1">INDIRECT("'"&amp;$A824&amp;"'!R"&amp;$B824+59)</f>
        <v>0</v>
      </c>
      <c r="H824" s="180">
        <f t="array" aca="1" ref="H824" ca="1">INDIRECT("'"&amp;$A824&amp;"'!S"&amp;$B824+59)</f>
        <v>0</v>
      </c>
      <c r="I824" s="180">
        <f t="array" aca="1" ref="I824" ca="1">INDIRECT("'"&amp;$A824&amp;"'!t"&amp;$B824+59)</f>
        <v>0</v>
      </c>
    </row>
    <row r="825" spans="1:9" x14ac:dyDescent="0.3">
      <c r="A825" s="180">
        <f t="shared" si="13"/>
        <v>21</v>
      </c>
      <c r="B825" s="180">
        <f>COUNTIF(A$1:A825,A825)</f>
        <v>6</v>
      </c>
      <c r="C825" s="180">
        <f t="array" aca="1" ref="C825" ca="1">INDIRECT("'"&amp;A825&amp;"'!F"&amp;B825+59)</f>
        <v>0</v>
      </c>
      <c r="D825" s="180">
        <f t="array" aca="1" ref="D825" ca="1">INDIRECT("'"&amp;$A825&amp;"'!O"&amp;$B825+59)</f>
        <v>0</v>
      </c>
      <c r="E825" s="180">
        <f t="array" aca="1" ref="E825" ca="1">INDIRECT("'"&amp;$A825&amp;"'!P"&amp;$B825+59)</f>
        <v>0</v>
      </c>
      <c r="F825" s="180">
        <f t="array" aca="1" ref="F825" ca="1">INDIRECT("'"&amp;$A825&amp;"'!Q"&amp;$B825+59)</f>
        <v>0</v>
      </c>
      <c r="G825" s="180">
        <f t="array" aca="1" ref="G825" ca="1">INDIRECT("'"&amp;$A825&amp;"'!R"&amp;$B825+59)</f>
        <v>0</v>
      </c>
      <c r="H825" s="180">
        <f t="array" aca="1" ref="H825" ca="1">INDIRECT("'"&amp;$A825&amp;"'!S"&amp;$B825+59)</f>
        <v>0</v>
      </c>
      <c r="I825" s="180">
        <f t="array" aca="1" ref="I825" ca="1">INDIRECT("'"&amp;$A825&amp;"'!t"&amp;$B825+59)</f>
        <v>0</v>
      </c>
    </row>
    <row r="826" spans="1:9" x14ac:dyDescent="0.3">
      <c r="A826" s="180">
        <f t="shared" si="13"/>
        <v>21</v>
      </c>
      <c r="B826" s="180">
        <f>COUNTIF(A$1:A826,A826)</f>
        <v>7</v>
      </c>
      <c r="C826" s="180">
        <f t="array" aca="1" ref="C826" ca="1">INDIRECT("'"&amp;A826&amp;"'!F"&amp;B826+59)</f>
        <v>0</v>
      </c>
      <c r="D826" s="180">
        <f t="array" aca="1" ref="D826" ca="1">INDIRECT("'"&amp;$A826&amp;"'!O"&amp;$B826+59)</f>
        <v>0</v>
      </c>
      <c r="E826" s="180">
        <f t="array" aca="1" ref="E826" ca="1">INDIRECT("'"&amp;$A826&amp;"'!P"&amp;$B826+59)</f>
        <v>0</v>
      </c>
      <c r="F826" s="180">
        <f t="array" aca="1" ref="F826" ca="1">INDIRECT("'"&amp;$A826&amp;"'!Q"&amp;$B826+59)</f>
        <v>0</v>
      </c>
      <c r="G826" s="180">
        <f t="array" aca="1" ref="G826" ca="1">INDIRECT("'"&amp;$A826&amp;"'!R"&amp;$B826+59)</f>
        <v>0</v>
      </c>
      <c r="H826" s="180">
        <f t="array" aca="1" ref="H826" ca="1">INDIRECT("'"&amp;$A826&amp;"'!S"&amp;$B826+59)</f>
        <v>0</v>
      </c>
      <c r="I826" s="180">
        <f t="array" aca="1" ref="I826" ca="1">INDIRECT("'"&amp;$A826&amp;"'!t"&amp;$B826+59)</f>
        <v>0</v>
      </c>
    </row>
    <row r="827" spans="1:9" x14ac:dyDescent="0.3">
      <c r="A827" s="180">
        <f t="shared" si="13"/>
        <v>21</v>
      </c>
      <c r="B827" s="180">
        <f>COUNTIF(A$1:A827,A827)</f>
        <v>8</v>
      </c>
      <c r="C827" s="180">
        <f t="array" aca="1" ref="C827" ca="1">INDIRECT("'"&amp;A827&amp;"'!F"&amp;B827+59)</f>
        <v>0</v>
      </c>
      <c r="D827" s="180">
        <f t="array" aca="1" ref="D827" ca="1">INDIRECT("'"&amp;$A827&amp;"'!O"&amp;$B827+59)</f>
        <v>0</v>
      </c>
      <c r="E827" s="180">
        <f t="array" aca="1" ref="E827" ca="1">INDIRECT("'"&amp;$A827&amp;"'!P"&amp;$B827+59)</f>
        <v>0</v>
      </c>
      <c r="F827" s="180">
        <f t="array" aca="1" ref="F827" ca="1">INDIRECT("'"&amp;$A827&amp;"'!Q"&amp;$B827+59)</f>
        <v>0</v>
      </c>
      <c r="G827" s="180">
        <f t="array" aca="1" ref="G827" ca="1">INDIRECT("'"&amp;$A827&amp;"'!R"&amp;$B827+59)</f>
        <v>0</v>
      </c>
      <c r="H827" s="180">
        <f t="array" aca="1" ref="H827" ca="1">INDIRECT("'"&amp;$A827&amp;"'!S"&amp;$B827+59)</f>
        <v>0</v>
      </c>
      <c r="I827" s="180">
        <f t="array" aca="1" ref="I827" ca="1">INDIRECT("'"&amp;$A827&amp;"'!t"&amp;$B827+59)</f>
        <v>0</v>
      </c>
    </row>
    <row r="828" spans="1:9" x14ac:dyDescent="0.3">
      <c r="A828" s="180">
        <f t="shared" si="13"/>
        <v>21</v>
      </c>
      <c r="B828" s="180">
        <f>COUNTIF(A$1:A828,A828)</f>
        <v>9</v>
      </c>
      <c r="C828" s="180">
        <f t="array" aca="1" ref="C828" ca="1">INDIRECT("'"&amp;A828&amp;"'!F"&amp;B828+59)</f>
        <v>0</v>
      </c>
      <c r="D828" s="180">
        <f t="array" aca="1" ref="D828" ca="1">INDIRECT("'"&amp;$A828&amp;"'!O"&amp;$B828+59)</f>
        <v>0</v>
      </c>
      <c r="E828" s="180">
        <f t="array" aca="1" ref="E828" ca="1">INDIRECT("'"&amp;$A828&amp;"'!P"&amp;$B828+59)</f>
        <v>0</v>
      </c>
      <c r="F828" s="180">
        <f t="array" aca="1" ref="F828" ca="1">INDIRECT("'"&amp;$A828&amp;"'!Q"&amp;$B828+59)</f>
        <v>0</v>
      </c>
      <c r="G828" s="180">
        <f t="array" aca="1" ref="G828" ca="1">INDIRECT("'"&amp;$A828&amp;"'!R"&amp;$B828+59)</f>
        <v>0</v>
      </c>
      <c r="H828" s="180">
        <f t="array" aca="1" ref="H828" ca="1">INDIRECT("'"&amp;$A828&amp;"'!S"&amp;$B828+59)</f>
        <v>0</v>
      </c>
      <c r="I828" s="180">
        <f t="array" aca="1" ref="I828" ca="1">INDIRECT("'"&amp;$A828&amp;"'!t"&amp;$B828+59)</f>
        <v>0</v>
      </c>
    </row>
    <row r="829" spans="1:9" x14ac:dyDescent="0.3">
      <c r="A829" s="180">
        <f t="shared" si="13"/>
        <v>21</v>
      </c>
      <c r="B829" s="180">
        <f>COUNTIF(A$1:A829,A829)</f>
        <v>10</v>
      </c>
      <c r="C829" s="180">
        <f t="array" aca="1" ref="C829" ca="1">INDIRECT("'"&amp;A829&amp;"'!F"&amp;B829+59)</f>
        <v>0</v>
      </c>
      <c r="D829" s="180">
        <f t="array" aca="1" ref="D829" ca="1">INDIRECT("'"&amp;$A829&amp;"'!O"&amp;$B829+59)</f>
        <v>0</v>
      </c>
      <c r="E829" s="180">
        <f t="array" aca="1" ref="E829" ca="1">INDIRECT("'"&amp;$A829&amp;"'!P"&amp;$B829+59)</f>
        <v>0</v>
      </c>
      <c r="F829" s="180">
        <f t="array" aca="1" ref="F829" ca="1">INDIRECT("'"&amp;$A829&amp;"'!Q"&amp;$B829+59)</f>
        <v>0</v>
      </c>
      <c r="G829" s="180">
        <f t="array" aca="1" ref="G829" ca="1">INDIRECT("'"&amp;$A829&amp;"'!R"&amp;$B829+59)</f>
        <v>0</v>
      </c>
      <c r="H829" s="180">
        <f t="array" aca="1" ref="H829" ca="1">INDIRECT("'"&amp;$A829&amp;"'!S"&amp;$B829+59)</f>
        <v>0</v>
      </c>
      <c r="I829" s="180">
        <f t="array" aca="1" ref="I829" ca="1">INDIRECT("'"&amp;$A829&amp;"'!t"&amp;$B829+59)</f>
        <v>0</v>
      </c>
    </row>
    <row r="830" spans="1:9" x14ac:dyDescent="0.3">
      <c r="A830" s="180">
        <f t="shared" si="13"/>
        <v>21</v>
      </c>
      <c r="B830" s="180">
        <f>COUNTIF(A$1:A830,A830)</f>
        <v>11</v>
      </c>
      <c r="C830" s="180">
        <f t="array" aca="1" ref="C830" ca="1">INDIRECT("'"&amp;A830&amp;"'!F"&amp;B830+59)</f>
        <v>0</v>
      </c>
      <c r="D830" s="180">
        <f t="array" aca="1" ref="D830" ca="1">INDIRECT("'"&amp;$A830&amp;"'!O"&amp;$B830+59)</f>
        <v>0</v>
      </c>
      <c r="E830" s="180">
        <f t="array" aca="1" ref="E830" ca="1">INDIRECT("'"&amp;$A830&amp;"'!P"&amp;$B830+59)</f>
        <v>0</v>
      </c>
      <c r="F830" s="180">
        <f t="array" aca="1" ref="F830" ca="1">INDIRECT("'"&amp;$A830&amp;"'!Q"&amp;$B830+59)</f>
        <v>0</v>
      </c>
      <c r="G830" s="180">
        <f t="array" aca="1" ref="G830" ca="1">INDIRECT("'"&amp;$A830&amp;"'!R"&amp;$B830+59)</f>
        <v>0</v>
      </c>
      <c r="H830" s="180">
        <f t="array" aca="1" ref="H830" ca="1">INDIRECT("'"&amp;$A830&amp;"'!S"&amp;$B830+59)</f>
        <v>0</v>
      </c>
      <c r="I830" s="180">
        <f t="array" aca="1" ref="I830" ca="1">INDIRECT("'"&amp;$A830&amp;"'!t"&amp;$B830+59)</f>
        <v>0</v>
      </c>
    </row>
    <row r="831" spans="1:9" x14ac:dyDescent="0.3">
      <c r="A831" s="180">
        <f t="shared" si="13"/>
        <v>21</v>
      </c>
      <c r="B831" s="180">
        <f>COUNTIF(A$1:A831,A831)</f>
        <v>12</v>
      </c>
      <c r="C831" s="180">
        <f t="array" aca="1" ref="C831" ca="1">INDIRECT("'"&amp;A831&amp;"'!F"&amp;B831+59)</f>
        <v>0</v>
      </c>
      <c r="D831" s="180">
        <f t="array" aca="1" ref="D831" ca="1">INDIRECT("'"&amp;$A831&amp;"'!O"&amp;$B831+59)</f>
        <v>0</v>
      </c>
      <c r="E831" s="180">
        <f t="array" aca="1" ref="E831" ca="1">INDIRECT("'"&amp;$A831&amp;"'!P"&amp;$B831+59)</f>
        <v>0</v>
      </c>
      <c r="F831" s="180">
        <f t="array" aca="1" ref="F831" ca="1">INDIRECT("'"&amp;$A831&amp;"'!Q"&amp;$B831+59)</f>
        <v>0</v>
      </c>
      <c r="G831" s="180">
        <f t="array" aca="1" ref="G831" ca="1">INDIRECT("'"&amp;$A831&amp;"'!R"&amp;$B831+59)</f>
        <v>0</v>
      </c>
      <c r="H831" s="180">
        <f t="array" aca="1" ref="H831" ca="1">INDIRECT("'"&amp;$A831&amp;"'!S"&amp;$B831+59)</f>
        <v>0</v>
      </c>
      <c r="I831" s="180">
        <f t="array" aca="1" ref="I831" ca="1">INDIRECT("'"&amp;$A831&amp;"'!t"&amp;$B831+59)</f>
        <v>0</v>
      </c>
    </row>
    <row r="832" spans="1:9" x14ac:dyDescent="0.3">
      <c r="A832" s="180">
        <f t="shared" si="13"/>
        <v>21</v>
      </c>
      <c r="B832" s="180">
        <f>COUNTIF(A$1:A832,A832)</f>
        <v>13</v>
      </c>
      <c r="C832" s="180">
        <f t="array" aca="1" ref="C832" ca="1">INDIRECT("'"&amp;A832&amp;"'!F"&amp;B832+59)</f>
        <v>0</v>
      </c>
      <c r="D832" s="180">
        <f t="array" aca="1" ref="D832" ca="1">INDIRECT("'"&amp;$A832&amp;"'!O"&amp;$B832+59)</f>
        <v>0</v>
      </c>
      <c r="E832" s="180">
        <f t="array" aca="1" ref="E832" ca="1">INDIRECT("'"&amp;$A832&amp;"'!P"&amp;$B832+59)</f>
        <v>0</v>
      </c>
      <c r="F832" s="180">
        <f t="array" aca="1" ref="F832" ca="1">INDIRECT("'"&amp;$A832&amp;"'!Q"&amp;$B832+59)</f>
        <v>0</v>
      </c>
      <c r="G832" s="180">
        <f t="array" aca="1" ref="G832" ca="1">INDIRECT("'"&amp;$A832&amp;"'!R"&amp;$B832+59)</f>
        <v>0</v>
      </c>
      <c r="H832" s="180">
        <f t="array" aca="1" ref="H832" ca="1">INDIRECT("'"&amp;$A832&amp;"'!S"&amp;$B832+59)</f>
        <v>0</v>
      </c>
      <c r="I832" s="180">
        <f t="array" aca="1" ref="I832" ca="1">INDIRECT("'"&amp;$A832&amp;"'!t"&amp;$B832+59)</f>
        <v>0</v>
      </c>
    </row>
    <row r="833" spans="1:9" x14ac:dyDescent="0.3">
      <c r="A833" s="180">
        <f t="shared" si="13"/>
        <v>21</v>
      </c>
      <c r="B833" s="180">
        <f>COUNTIF(A$1:A833,A833)</f>
        <v>14</v>
      </c>
      <c r="C833" s="180">
        <f t="array" aca="1" ref="C833" ca="1">INDIRECT("'"&amp;A833&amp;"'!F"&amp;B833+59)</f>
        <v>0</v>
      </c>
      <c r="D833" s="180">
        <f t="array" aca="1" ref="D833" ca="1">INDIRECT("'"&amp;$A833&amp;"'!O"&amp;$B833+59)</f>
        <v>0</v>
      </c>
      <c r="E833" s="180">
        <f t="array" aca="1" ref="E833" ca="1">INDIRECT("'"&amp;$A833&amp;"'!P"&amp;$B833+59)</f>
        <v>0</v>
      </c>
      <c r="F833" s="180">
        <f t="array" aca="1" ref="F833" ca="1">INDIRECT("'"&amp;$A833&amp;"'!Q"&amp;$B833+59)</f>
        <v>0</v>
      </c>
      <c r="G833" s="180">
        <f t="array" aca="1" ref="G833" ca="1">INDIRECT("'"&amp;$A833&amp;"'!R"&amp;$B833+59)</f>
        <v>0</v>
      </c>
      <c r="H833" s="180">
        <f t="array" aca="1" ref="H833" ca="1">INDIRECT("'"&amp;$A833&amp;"'!S"&amp;$B833+59)</f>
        <v>0</v>
      </c>
      <c r="I833" s="180">
        <f t="array" aca="1" ref="I833" ca="1">INDIRECT("'"&amp;$A833&amp;"'!t"&amp;$B833+59)</f>
        <v>0</v>
      </c>
    </row>
    <row r="834" spans="1:9" x14ac:dyDescent="0.3">
      <c r="A834" s="180">
        <f t="shared" ref="A834:A897" si="14">ROUNDDOWN(((ROW()+41)/41),0)</f>
        <v>21</v>
      </c>
      <c r="B834" s="180">
        <f>COUNTIF(A$1:A834,A834)</f>
        <v>15</v>
      </c>
      <c r="C834" s="180">
        <f t="array" aca="1" ref="C834" ca="1">INDIRECT("'"&amp;A834&amp;"'!F"&amp;B834+59)</f>
        <v>0</v>
      </c>
      <c r="D834" s="180">
        <f t="array" aca="1" ref="D834" ca="1">INDIRECT("'"&amp;$A834&amp;"'!O"&amp;$B834+59)</f>
        <v>0</v>
      </c>
      <c r="E834" s="180">
        <f t="array" aca="1" ref="E834" ca="1">INDIRECT("'"&amp;$A834&amp;"'!P"&amp;$B834+59)</f>
        <v>0</v>
      </c>
      <c r="F834" s="180">
        <f t="array" aca="1" ref="F834" ca="1">INDIRECT("'"&amp;$A834&amp;"'!Q"&amp;$B834+59)</f>
        <v>0</v>
      </c>
      <c r="G834" s="180">
        <f t="array" aca="1" ref="G834" ca="1">INDIRECT("'"&amp;$A834&amp;"'!R"&amp;$B834+59)</f>
        <v>0</v>
      </c>
      <c r="H834" s="180">
        <f t="array" aca="1" ref="H834" ca="1">INDIRECT("'"&amp;$A834&amp;"'!S"&amp;$B834+59)</f>
        <v>0</v>
      </c>
      <c r="I834" s="180">
        <f t="array" aca="1" ref="I834" ca="1">INDIRECT("'"&amp;$A834&amp;"'!t"&amp;$B834+59)</f>
        <v>0</v>
      </c>
    </row>
    <row r="835" spans="1:9" x14ac:dyDescent="0.3">
      <c r="A835" s="180">
        <f t="shared" si="14"/>
        <v>21</v>
      </c>
      <c r="B835" s="180">
        <f>COUNTIF(A$1:A835,A835)</f>
        <v>16</v>
      </c>
      <c r="C835" s="180">
        <f t="array" aca="1" ref="C835" ca="1">INDIRECT("'"&amp;A835&amp;"'!F"&amp;B835+59)</f>
        <v>0</v>
      </c>
      <c r="D835" s="180">
        <f t="array" aca="1" ref="D835" ca="1">INDIRECT("'"&amp;$A835&amp;"'!O"&amp;$B835+59)</f>
        <v>0</v>
      </c>
      <c r="E835" s="180">
        <f t="array" aca="1" ref="E835" ca="1">INDIRECT("'"&amp;$A835&amp;"'!P"&amp;$B835+59)</f>
        <v>0</v>
      </c>
      <c r="F835" s="180">
        <f t="array" aca="1" ref="F835" ca="1">INDIRECT("'"&amp;$A835&amp;"'!Q"&amp;$B835+59)</f>
        <v>0</v>
      </c>
      <c r="G835" s="180">
        <f t="array" aca="1" ref="G835" ca="1">INDIRECT("'"&amp;$A835&amp;"'!R"&amp;$B835+59)</f>
        <v>0</v>
      </c>
      <c r="H835" s="180">
        <f t="array" aca="1" ref="H835" ca="1">INDIRECT("'"&amp;$A835&amp;"'!S"&amp;$B835+59)</f>
        <v>0</v>
      </c>
      <c r="I835" s="180">
        <f t="array" aca="1" ref="I835" ca="1">INDIRECT("'"&amp;$A835&amp;"'!t"&amp;$B835+59)</f>
        <v>0</v>
      </c>
    </row>
    <row r="836" spans="1:9" x14ac:dyDescent="0.3">
      <c r="A836" s="180">
        <f t="shared" si="14"/>
        <v>21</v>
      </c>
      <c r="B836" s="180">
        <f>COUNTIF(A$1:A836,A836)</f>
        <v>17</v>
      </c>
      <c r="C836" s="180">
        <f t="array" aca="1" ref="C836" ca="1">INDIRECT("'"&amp;A836&amp;"'!F"&amp;B836+59)</f>
        <v>0</v>
      </c>
      <c r="D836" s="180">
        <f t="array" aca="1" ref="D836" ca="1">INDIRECT("'"&amp;$A836&amp;"'!O"&amp;$B836+59)</f>
        <v>0</v>
      </c>
      <c r="E836" s="180">
        <f t="array" aca="1" ref="E836" ca="1">INDIRECT("'"&amp;$A836&amp;"'!P"&amp;$B836+59)</f>
        <v>0</v>
      </c>
      <c r="F836" s="180">
        <f t="array" aca="1" ref="F836" ca="1">INDIRECT("'"&amp;$A836&amp;"'!Q"&amp;$B836+59)</f>
        <v>0</v>
      </c>
      <c r="G836" s="180">
        <f t="array" aca="1" ref="G836" ca="1">INDIRECT("'"&amp;$A836&amp;"'!R"&amp;$B836+59)</f>
        <v>0</v>
      </c>
      <c r="H836" s="180">
        <f t="array" aca="1" ref="H836" ca="1">INDIRECT("'"&amp;$A836&amp;"'!S"&amp;$B836+59)</f>
        <v>0</v>
      </c>
      <c r="I836" s="180">
        <f t="array" aca="1" ref="I836" ca="1">INDIRECT("'"&amp;$A836&amp;"'!t"&amp;$B836+59)</f>
        <v>0</v>
      </c>
    </row>
    <row r="837" spans="1:9" x14ac:dyDescent="0.3">
      <c r="A837" s="180">
        <f t="shared" si="14"/>
        <v>21</v>
      </c>
      <c r="B837" s="180">
        <f>COUNTIF(A$1:A837,A837)</f>
        <v>18</v>
      </c>
      <c r="C837" s="180">
        <f t="array" aca="1" ref="C837" ca="1">INDIRECT("'"&amp;A837&amp;"'!F"&amp;B837+59)</f>
        <v>0</v>
      </c>
      <c r="D837" s="180">
        <f t="array" aca="1" ref="D837" ca="1">INDIRECT("'"&amp;$A837&amp;"'!O"&amp;$B837+59)</f>
        <v>0</v>
      </c>
      <c r="E837" s="180">
        <f t="array" aca="1" ref="E837" ca="1">INDIRECT("'"&amp;$A837&amp;"'!P"&amp;$B837+59)</f>
        <v>0</v>
      </c>
      <c r="F837" s="180">
        <f t="array" aca="1" ref="F837" ca="1">INDIRECT("'"&amp;$A837&amp;"'!Q"&amp;$B837+59)</f>
        <v>0</v>
      </c>
      <c r="G837" s="180">
        <f t="array" aca="1" ref="G837" ca="1">INDIRECT("'"&amp;$A837&amp;"'!R"&amp;$B837+59)</f>
        <v>0</v>
      </c>
      <c r="H837" s="180">
        <f t="array" aca="1" ref="H837" ca="1">INDIRECT("'"&amp;$A837&amp;"'!S"&amp;$B837+59)</f>
        <v>0</v>
      </c>
      <c r="I837" s="180">
        <f t="array" aca="1" ref="I837" ca="1">INDIRECT("'"&amp;$A837&amp;"'!t"&amp;$B837+59)</f>
        <v>0</v>
      </c>
    </row>
    <row r="838" spans="1:9" x14ac:dyDescent="0.3">
      <c r="A838" s="180">
        <f t="shared" si="14"/>
        <v>21</v>
      </c>
      <c r="B838" s="180">
        <f>COUNTIF(A$1:A838,A838)</f>
        <v>19</v>
      </c>
      <c r="C838" s="180">
        <f t="array" aca="1" ref="C838" ca="1">INDIRECT("'"&amp;A838&amp;"'!F"&amp;B838+59)</f>
        <v>0</v>
      </c>
      <c r="D838" s="180">
        <f t="array" aca="1" ref="D838" ca="1">INDIRECT("'"&amp;$A838&amp;"'!O"&amp;$B838+59)</f>
        <v>0</v>
      </c>
      <c r="E838" s="180">
        <f t="array" aca="1" ref="E838" ca="1">INDIRECT("'"&amp;$A838&amp;"'!P"&amp;$B838+59)</f>
        <v>0</v>
      </c>
      <c r="F838" s="180">
        <f t="array" aca="1" ref="F838" ca="1">INDIRECT("'"&amp;$A838&amp;"'!Q"&amp;$B838+59)</f>
        <v>0</v>
      </c>
      <c r="G838" s="180">
        <f t="array" aca="1" ref="G838" ca="1">INDIRECT("'"&amp;$A838&amp;"'!R"&amp;$B838+59)</f>
        <v>0</v>
      </c>
      <c r="H838" s="180">
        <f t="array" aca="1" ref="H838" ca="1">INDIRECT("'"&amp;$A838&amp;"'!S"&amp;$B838+59)</f>
        <v>0</v>
      </c>
      <c r="I838" s="180">
        <f t="array" aca="1" ref="I838" ca="1">INDIRECT("'"&amp;$A838&amp;"'!t"&amp;$B838+59)</f>
        <v>0</v>
      </c>
    </row>
    <row r="839" spans="1:9" x14ac:dyDescent="0.3">
      <c r="A839" s="180">
        <f t="shared" si="14"/>
        <v>21</v>
      </c>
      <c r="B839" s="180">
        <f>COUNTIF(A$1:A839,A839)</f>
        <v>20</v>
      </c>
      <c r="C839" s="180">
        <f t="array" aca="1" ref="C839" ca="1">INDIRECT("'"&amp;A839&amp;"'!F"&amp;B839+59)</f>
        <v>0</v>
      </c>
      <c r="D839" s="180">
        <f t="array" aca="1" ref="D839" ca="1">INDIRECT("'"&amp;$A839&amp;"'!O"&amp;$B839+59)</f>
        <v>0</v>
      </c>
      <c r="E839" s="180">
        <f t="array" aca="1" ref="E839" ca="1">INDIRECT("'"&amp;$A839&amp;"'!P"&amp;$B839+59)</f>
        <v>0</v>
      </c>
      <c r="F839" s="180">
        <f t="array" aca="1" ref="F839" ca="1">INDIRECT("'"&amp;$A839&amp;"'!Q"&amp;$B839+59)</f>
        <v>0</v>
      </c>
      <c r="G839" s="180">
        <f t="array" aca="1" ref="G839" ca="1">INDIRECT("'"&amp;$A839&amp;"'!R"&amp;$B839+59)</f>
        <v>0</v>
      </c>
      <c r="H839" s="180">
        <f t="array" aca="1" ref="H839" ca="1">INDIRECT("'"&amp;$A839&amp;"'!S"&amp;$B839+59)</f>
        <v>0</v>
      </c>
      <c r="I839" s="180">
        <f t="array" aca="1" ref="I839" ca="1">INDIRECT("'"&amp;$A839&amp;"'!t"&amp;$B839+59)</f>
        <v>0</v>
      </c>
    </row>
    <row r="840" spans="1:9" x14ac:dyDescent="0.3">
      <c r="A840" s="180">
        <f t="shared" si="14"/>
        <v>21</v>
      </c>
      <c r="B840" s="180">
        <f>COUNTIF(A$1:A840,A840)</f>
        <v>21</v>
      </c>
      <c r="C840" s="180">
        <f t="array" aca="1" ref="C840" ca="1">INDIRECT("'"&amp;A840&amp;"'!F"&amp;B840+59)</f>
        <v>0</v>
      </c>
      <c r="D840" s="180">
        <f t="array" aca="1" ref="D840" ca="1">INDIRECT("'"&amp;$A840&amp;"'!O"&amp;$B840+59)</f>
        <v>0</v>
      </c>
      <c r="E840" s="180">
        <f t="array" aca="1" ref="E840" ca="1">INDIRECT("'"&amp;$A840&amp;"'!P"&amp;$B840+59)</f>
        <v>0</v>
      </c>
      <c r="F840" s="180">
        <f t="array" aca="1" ref="F840" ca="1">INDIRECT("'"&amp;$A840&amp;"'!Q"&amp;$B840+59)</f>
        <v>0</v>
      </c>
      <c r="G840" s="180">
        <f t="array" aca="1" ref="G840" ca="1">INDIRECT("'"&amp;$A840&amp;"'!R"&amp;$B840+59)</f>
        <v>0</v>
      </c>
      <c r="H840" s="180">
        <f t="array" aca="1" ref="H840" ca="1">INDIRECT("'"&amp;$A840&amp;"'!S"&amp;$B840+59)</f>
        <v>0</v>
      </c>
      <c r="I840" s="180">
        <f t="array" aca="1" ref="I840" ca="1">INDIRECT("'"&amp;$A840&amp;"'!t"&amp;$B840+59)</f>
        <v>0</v>
      </c>
    </row>
    <row r="841" spans="1:9" x14ac:dyDescent="0.3">
      <c r="A841" s="180">
        <f t="shared" si="14"/>
        <v>21</v>
      </c>
      <c r="B841" s="180">
        <f>COUNTIF(A$1:A841,A841)</f>
        <v>22</v>
      </c>
      <c r="C841" s="180">
        <f t="array" aca="1" ref="C841" ca="1">INDIRECT("'"&amp;A841&amp;"'!F"&amp;B841+59)</f>
        <v>0</v>
      </c>
      <c r="D841" s="180">
        <f t="array" aca="1" ref="D841" ca="1">INDIRECT("'"&amp;$A841&amp;"'!O"&amp;$B841+59)</f>
        <v>0</v>
      </c>
      <c r="E841" s="180">
        <f t="array" aca="1" ref="E841" ca="1">INDIRECT("'"&amp;$A841&amp;"'!P"&amp;$B841+59)</f>
        <v>0</v>
      </c>
      <c r="F841" s="180">
        <f t="array" aca="1" ref="F841" ca="1">INDIRECT("'"&amp;$A841&amp;"'!Q"&amp;$B841+59)</f>
        <v>0</v>
      </c>
      <c r="G841" s="180">
        <f t="array" aca="1" ref="G841" ca="1">INDIRECT("'"&amp;$A841&amp;"'!R"&amp;$B841+59)</f>
        <v>0</v>
      </c>
      <c r="H841" s="180">
        <f t="array" aca="1" ref="H841" ca="1">INDIRECT("'"&amp;$A841&amp;"'!S"&amp;$B841+59)</f>
        <v>0</v>
      </c>
      <c r="I841" s="180">
        <f t="array" aca="1" ref="I841" ca="1">INDIRECT("'"&amp;$A841&amp;"'!t"&amp;$B841+59)</f>
        <v>0</v>
      </c>
    </row>
    <row r="842" spans="1:9" x14ac:dyDescent="0.3">
      <c r="A842" s="180">
        <f t="shared" si="14"/>
        <v>21</v>
      </c>
      <c r="B842" s="180">
        <f>COUNTIF(A$1:A842,A842)</f>
        <v>23</v>
      </c>
      <c r="C842" s="180">
        <f t="array" aca="1" ref="C842" ca="1">INDIRECT("'"&amp;A842&amp;"'!F"&amp;B842+59)</f>
        <v>0</v>
      </c>
      <c r="D842" s="180">
        <f t="array" aca="1" ref="D842" ca="1">INDIRECT("'"&amp;$A842&amp;"'!O"&amp;$B842+59)</f>
        <v>0</v>
      </c>
      <c r="E842" s="180">
        <f t="array" aca="1" ref="E842" ca="1">INDIRECT("'"&amp;$A842&amp;"'!P"&amp;$B842+59)</f>
        <v>0</v>
      </c>
      <c r="F842" s="180">
        <f t="array" aca="1" ref="F842" ca="1">INDIRECT("'"&amp;$A842&amp;"'!Q"&amp;$B842+59)</f>
        <v>0</v>
      </c>
      <c r="G842" s="180">
        <f t="array" aca="1" ref="G842" ca="1">INDIRECT("'"&amp;$A842&amp;"'!R"&amp;$B842+59)</f>
        <v>0</v>
      </c>
      <c r="H842" s="180">
        <f t="array" aca="1" ref="H842" ca="1">INDIRECT("'"&amp;$A842&amp;"'!S"&amp;$B842+59)</f>
        <v>0</v>
      </c>
      <c r="I842" s="180">
        <f t="array" aca="1" ref="I842" ca="1">INDIRECT("'"&amp;$A842&amp;"'!t"&amp;$B842+59)</f>
        <v>0</v>
      </c>
    </row>
    <row r="843" spans="1:9" x14ac:dyDescent="0.3">
      <c r="A843" s="180">
        <f t="shared" si="14"/>
        <v>21</v>
      </c>
      <c r="B843" s="180">
        <f>COUNTIF(A$1:A843,A843)</f>
        <v>24</v>
      </c>
      <c r="C843" s="180">
        <f t="array" aca="1" ref="C843" ca="1">INDIRECT("'"&amp;A843&amp;"'!F"&amp;B843+59)</f>
        <v>0</v>
      </c>
      <c r="D843" s="180">
        <f t="array" aca="1" ref="D843" ca="1">INDIRECT("'"&amp;$A843&amp;"'!O"&amp;$B843+59)</f>
        <v>0</v>
      </c>
      <c r="E843" s="180">
        <f t="array" aca="1" ref="E843" ca="1">INDIRECT("'"&amp;$A843&amp;"'!P"&amp;$B843+59)</f>
        <v>0</v>
      </c>
      <c r="F843" s="180">
        <f t="array" aca="1" ref="F843" ca="1">INDIRECT("'"&amp;$A843&amp;"'!Q"&amp;$B843+59)</f>
        <v>0</v>
      </c>
      <c r="G843" s="180">
        <f t="array" aca="1" ref="G843" ca="1">INDIRECT("'"&amp;$A843&amp;"'!R"&amp;$B843+59)</f>
        <v>0</v>
      </c>
      <c r="H843" s="180">
        <f t="array" aca="1" ref="H843" ca="1">INDIRECT("'"&amp;$A843&amp;"'!S"&amp;$B843+59)</f>
        <v>0</v>
      </c>
      <c r="I843" s="180">
        <f t="array" aca="1" ref="I843" ca="1">INDIRECT("'"&amp;$A843&amp;"'!t"&amp;$B843+59)</f>
        <v>0</v>
      </c>
    </row>
    <row r="844" spans="1:9" x14ac:dyDescent="0.3">
      <c r="A844" s="180">
        <f t="shared" si="14"/>
        <v>21</v>
      </c>
      <c r="B844" s="180">
        <f>COUNTIF(A$1:A844,A844)</f>
        <v>25</v>
      </c>
      <c r="C844" s="180">
        <f t="array" aca="1" ref="C844" ca="1">INDIRECT("'"&amp;A844&amp;"'!F"&amp;B844+59)</f>
        <v>0</v>
      </c>
      <c r="D844" s="180">
        <f t="array" aca="1" ref="D844" ca="1">INDIRECT("'"&amp;$A844&amp;"'!O"&amp;$B844+59)</f>
        <v>0</v>
      </c>
      <c r="E844" s="180">
        <f t="array" aca="1" ref="E844" ca="1">INDIRECT("'"&amp;$A844&amp;"'!P"&amp;$B844+59)</f>
        <v>0</v>
      </c>
      <c r="F844" s="180">
        <f t="array" aca="1" ref="F844" ca="1">INDIRECT("'"&amp;$A844&amp;"'!Q"&amp;$B844+59)</f>
        <v>0</v>
      </c>
      <c r="G844" s="180">
        <f t="array" aca="1" ref="G844" ca="1">INDIRECT("'"&amp;$A844&amp;"'!R"&amp;$B844+59)</f>
        <v>0</v>
      </c>
      <c r="H844" s="180">
        <f t="array" aca="1" ref="H844" ca="1">INDIRECT("'"&amp;$A844&amp;"'!S"&amp;$B844+59)</f>
        <v>0</v>
      </c>
      <c r="I844" s="180">
        <f t="array" aca="1" ref="I844" ca="1">INDIRECT("'"&amp;$A844&amp;"'!t"&amp;$B844+59)</f>
        <v>0</v>
      </c>
    </row>
    <row r="845" spans="1:9" x14ac:dyDescent="0.3">
      <c r="A845" s="180">
        <f t="shared" si="14"/>
        <v>21</v>
      </c>
      <c r="B845" s="180">
        <f>COUNTIF(A$1:A845,A845)</f>
        <v>26</v>
      </c>
      <c r="C845" s="180">
        <f t="array" aca="1" ref="C845" ca="1">INDIRECT("'"&amp;A845&amp;"'!F"&amp;B845+59)</f>
        <v>0</v>
      </c>
      <c r="D845" s="180">
        <f t="array" aca="1" ref="D845" ca="1">INDIRECT("'"&amp;$A845&amp;"'!O"&amp;$B845+59)</f>
        <v>0</v>
      </c>
      <c r="E845" s="180">
        <f t="array" aca="1" ref="E845" ca="1">INDIRECT("'"&amp;$A845&amp;"'!P"&amp;$B845+59)</f>
        <v>0</v>
      </c>
      <c r="F845" s="180">
        <f t="array" aca="1" ref="F845" ca="1">INDIRECT("'"&amp;$A845&amp;"'!Q"&amp;$B845+59)</f>
        <v>0</v>
      </c>
      <c r="G845" s="180">
        <f t="array" aca="1" ref="G845" ca="1">INDIRECT("'"&amp;$A845&amp;"'!R"&amp;$B845+59)</f>
        <v>0</v>
      </c>
      <c r="H845" s="180">
        <f t="array" aca="1" ref="H845" ca="1">INDIRECT("'"&amp;$A845&amp;"'!S"&amp;$B845+59)</f>
        <v>0</v>
      </c>
      <c r="I845" s="180">
        <f t="array" aca="1" ref="I845" ca="1">INDIRECT("'"&amp;$A845&amp;"'!t"&amp;$B845+59)</f>
        <v>0</v>
      </c>
    </row>
    <row r="846" spans="1:9" x14ac:dyDescent="0.3">
      <c r="A846" s="180">
        <f t="shared" si="14"/>
        <v>21</v>
      </c>
      <c r="B846" s="180">
        <f>COUNTIF(A$1:A846,A846)</f>
        <v>27</v>
      </c>
      <c r="C846" s="180">
        <f t="array" aca="1" ref="C846" ca="1">INDIRECT("'"&amp;A846&amp;"'!F"&amp;B846+59)</f>
        <v>0</v>
      </c>
      <c r="D846" s="180">
        <f t="array" aca="1" ref="D846" ca="1">INDIRECT("'"&amp;$A846&amp;"'!O"&amp;$B846+59)</f>
        <v>0</v>
      </c>
      <c r="E846" s="180">
        <f t="array" aca="1" ref="E846" ca="1">INDIRECT("'"&amp;$A846&amp;"'!P"&amp;$B846+59)</f>
        <v>0</v>
      </c>
      <c r="F846" s="180">
        <f t="array" aca="1" ref="F846" ca="1">INDIRECT("'"&amp;$A846&amp;"'!Q"&amp;$B846+59)</f>
        <v>0</v>
      </c>
      <c r="G846" s="180">
        <f t="array" aca="1" ref="G846" ca="1">INDIRECT("'"&amp;$A846&amp;"'!R"&amp;$B846+59)</f>
        <v>0</v>
      </c>
      <c r="H846" s="180">
        <f t="array" aca="1" ref="H846" ca="1">INDIRECT("'"&amp;$A846&amp;"'!S"&amp;$B846+59)</f>
        <v>0</v>
      </c>
      <c r="I846" s="180">
        <f t="array" aca="1" ref="I846" ca="1">INDIRECT("'"&amp;$A846&amp;"'!t"&amp;$B846+59)</f>
        <v>0</v>
      </c>
    </row>
    <row r="847" spans="1:9" x14ac:dyDescent="0.3">
      <c r="A847" s="180">
        <f t="shared" si="14"/>
        <v>21</v>
      </c>
      <c r="B847" s="180">
        <f>COUNTIF(A$1:A847,A847)</f>
        <v>28</v>
      </c>
      <c r="C847" s="180">
        <f t="array" aca="1" ref="C847" ca="1">INDIRECT("'"&amp;A847&amp;"'!F"&amp;B847+59)</f>
        <v>0</v>
      </c>
      <c r="D847" s="180">
        <f t="array" aca="1" ref="D847" ca="1">INDIRECT("'"&amp;$A847&amp;"'!O"&amp;$B847+59)</f>
        <v>0</v>
      </c>
      <c r="E847" s="180">
        <f t="array" aca="1" ref="E847" ca="1">INDIRECT("'"&amp;$A847&amp;"'!P"&amp;$B847+59)</f>
        <v>0</v>
      </c>
      <c r="F847" s="180">
        <f t="array" aca="1" ref="F847" ca="1">INDIRECT("'"&amp;$A847&amp;"'!Q"&amp;$B847+59)</f>
        <v>0</v>
      </c>
      <c r="G847" s="180">
        <f t="array" aca="1" ref="G847" ca="1">INDIRECT("'"&amp;$A847&amp;"'!R"&amp;$B847+59)</f>
        <v>0</v>
      </c>
      <c r="H847" s="180">
        <f t="array" aca="1" ref="H847" ca="1">INDIRECT("'"&amp;$A847&amp;"'!S"&amp;$B847+59)</f>
        <v>0</v>
      </c>
      <c r="I847" s="180">
        <f t="array" aca="1" ref="I847" ca="1">INDIRECT("'"&amp;$A847&amp;"'!t"&amp;$B847+59)</f>
        <v>0</v>
      </c>
    </row>
    <row r="848" spans="1:9" x14ac:dyDescent="0.3">
      <c r="A848" s="180">
        <f t="shared" si="14"/>
        <v>21</v>
      </c>
      <c r="B848" s="180">
        <f>COUNTIF(A$1:A848,A848)</f>
        <v>29</v>
      </c>
      <c r="C848" s="180">
        <f t="array" aca="1" ref="C848" ca="1">INDIRECT("'"&amp;A848&amp;"'!F"&amp;B848+59)</f>
        <v>0</v>
      </c>
      <c r="D848" s="180">
        <f t="array" aca="1" ref="D848" ca="1">INDIRECT("'"&amp;$A848&amp;"'!O"&amp;$B848+59)</f>
        <v>0</v>
      </c>
      <c r="E848" s="180">
        <f t="array" aca="1" ref="E848" ca="1">INDIRECT("'"&amp;$A848&amp;"'!P"&amp;$B848+59)</f>
        <v>0</v>
      </c>
      <c r="F848" s="180">
        <f t="array" aca="1" ref="F848" ca="1">INDIRECT("'"&amp;$A848&amp;"'!Q"&amp;$B848+59)</f>
        <v>0</v>
      </c>
      <c r="G848" s="180">
        <f t="array" aca="1" ref="G848" ca="1">INDIRECT("'"&amp;$A848&amp;"'!R"&amp;$B848+59)</f>
        <v>0</v>
      </c>
      <c r="H848" s="180">
        <f t="array" aca="1" ref="H848" ca="1">INDIRECT("'"&amp;$A848&amp;"'!S"&amp;$B848+59)</f>
        <v>0</v>
      </c>
      <c r="I848" s="180">
        <f t="array" aca="1" ref="I848" ca="1">INDIRECT("'"&amp;$A848&amp;"'!t"&amp;$B848+59)</f>
        <v>0</v>
      </c>
    </row>
    <row r="849" spans="1:9" x14ac:dyDescent="0.3">
      <c r="A849" s="180">
        <f t="shared" si="14"/>
        <v>21</v>
      </c>
      <c r="B849" s="180">
        <f>COUNTIF(A$1:A849,A849)</f>
        <v>30</v>
      </c>
      <c r="C849" s="180">
        <f t="array" aca="1" ref="C849" ca="1">INDIRECT("'"&amp;A849&amp;"'!F"&amp;B849+59)</f>
        <v>0</v>
      </c>
      <c r="D849" s="180">
        <f t="array" aca="1" ref="D849" ca="1">INDIRECT("'"&amp;$A849&amp;"'!O"&amp;$B849+59)</f>
        <v>0</v>
      </c>
      <c r="E849" s="180">
        <f t="array" aca="1" ref="E849" ca="1">INDIRECT("'"&amp;$A849&amp;"'!P"&amp;$B849+59)</f>
        <v>0</v>
      </c>
      <c r="F849" s="180">
        <f t="array" aca="1" ref="F849" ca="1">INDIRECT("'"&amp;$A849&amp;"'!Q"&amp;$B849+59)</f>
        <v>0</v>
      </c>
      <c r="G849" s="180">
        <f t="array" aca="1" ref="G849" ca="1">INDIRECT("'"&amp;$A849&amp;"'!R"&amp;$B849+59)</f>
        <v>0</v>
      </c>
      <c r="H849" s="180">
        <f t="array" aca="1" ref="H849" ca="1">INDIRECT("'"&amp;$A849&amp;"'!S"&amp;$B849+59)</f>
        <v>0</v>
      </c>
      <c r="I849" s="180">
        <f t="array" aca="1" ref="I849" ca="1">INDIRECT("'"&amp;$A849&amp;"'!t"&amp;$B849+59)</f>
        <v>0</v>
      </c>
    </row>
    <row r="850" spans="1:9" x14ac:dyDescent="0.3">
      <c r="A850" s="180">
        <f t="shared" si="14"/>
        <v>21</v>
      </c>
      <c r="B850" s="180">
        <f>COUNTIF(A$1:A850,A850)</f>
        <v>31</v>
      </c>
      <c r="C850" s="180">
        <f t="array" aca="1" ref="C850" ca="1">INDIRECT("'"&amp;A850&amp;"'!F"&amp;B850+59)</f>
        <v>0</v>
      </c>
      <c r="D850" s="180">
        <f t="array" aca="1" ref="D850" ca="1">INDIRECT("'"&amp;$A850&amp;"'!O"&amp;$B850+59)</f>
        <v>0</v>
      </c>
      <c r="E850" s="180">
        <f t="array" aca="1" ref="E850" ca="1">INDIRECT("'"&amp;$A850&amp;"'!P"&amp;$B850+59)</f>
        <v>0</v>
      </c>
      <c r="F850" s="180">
        <f t="array" aca="1" ref="F850" ca="1">INDIRECT("'"&amp;$A850&amp;"'!Q"&amp;$B850+59)</f>
        <v>0</v>
      </c>
      <c r="G850" s="180">
        <f t="array" aca="1" ref="G850" ca="1">INDIRECT("'"&amp;$A850&amp;"'!R"&amp;$B850+59)</f>
        <v>0</v>
      </c>
      <c r="H850" s="180">
        <f t="array" aca="1" ref="H850" ca="1">INDIRECT("'"&amp;$A850&amp;"'!S"&amp;$B850+59)</f>
        <v>0</v>
      </c>
      <c r="I850" s="180">
        <f t="array" aca="1" ref="I850" ca="1">INDIRECT("'"&amp;$A850&amp;"'!t"&amp;$B850+59)</f>
        <v>0</v>
      </c>
    </row>
    <row r="851" spans="1:9" x14ac:dyDescent="0.3">
      <c r="A851" s="180">
        <f t="shared" si="14"/>
        <v>21</v>
      </c>
      <c r="B851" s="180">
        <f>COUNTIF(A$1:A851,A851)</f>
        <v>32</v>
      </c>
      <c r="C851" s="180">
        <f t="array" aca="1" ref="C851" ca="1">INDIRECT("'"&amp;A851&amp;"'!F"&amp;B851+59)</f>
        <v>0</v>
      </c>
      <c r="D851" s="180">
        <f t="array" aca="1" ref="D851" ca="1">INDIRECT("'"&amp;$A851&amp;"'!O"&amp;$B851+59)</f>
        <v>0</v>
      </c>
      <c r="E851" s="180">
        <f t="array" aca="1" ref="E851" ca="1">INDIRECT("'"&amp;$A851&amp;"'!P"&amp;$B851+59)</f>
        <v>0</v>
      </c>
      <c r="F851" s="180">
        <f t="array" aca="1" ref="F851" ca="1">INDIRECT("'"&amp;$A851&amp;"'!Q"&amp;$B851+59)</f>
        <v>0</v>
      </c>
      <c r="G851" s="180">
        <f t="array" aca="1" ref="G851" ca="1">INDIRECT("'"&amp;$A851&amp;"'!R"&amp;$B851+59)</f>
        <v>0</v>
      </c>
      <c r="H851" s="180">
        <f t="array" aca="1" ref="H851" ca="1">INDIRECT("'"&amp;$A851&amp;"'!S"&amp;$B851+59)</f>
        <v>0</v>
      </c>
      <c r="I851" s="180">
        <f t="array" aca="1" ref="I851" ca="1">INDIRECT("'"&amp;$A851&amp;"'!t"&amp;$B851+59)</f>
        <v>0</v>
      </c>
    </row>
    <row r="852" spans="1:9" x14ac:dyDescent="0.3">
      <c r="A852" s="180">
        <f t="shared" si="14"/>
        <v>21</v>
      </c>
      <c r="B852" s="180">
        <f>COUNTIF(A$1:A852,A852)</f>
        <v>33</v>
      </c>
      <c r="C852" s="180">
        <f t="array" aca="1" ref="C852" ca="1">INDIRECT("'"&amp;A852&amp;"'!F"&amp;B852+59)</f>
        <v>0</v>
      </c>
      <c r="D852" s="180">
        <f t="array" aca="1" ref="D852" ca="1">INDIRECT("'"&amp;$A852&amp;"'!O"&amp;$B852+59)</f>
        <v>0</v>
      </c>
      <c r="E852" s="180">
        <f t="array" aca="1" ref="E852" ca="1">INDIRECT("'"&amp;$A852&amp;"'!P"&amp;$B852+59)</f>
        <v>0</v>
      </c>
      <c r="F852" s="180">
        <f t="array" aca="1" ref="F852" ca="1">INDIRECT("'"&amp;$A852&amp;"'!Q"&amp;$B852+59)</f>
        <v>0</v>
      </c>
      <c r="G852" s="180">
        <f t="array" aca="1" ref="G852" ca="1">INDIRECT("'"&amp;$A852&amp;"'!R"&amp;$B852+59)</f>
        <v>0</v>
      </c>
      <c r="H852" s="180">
        <f t="array" aca="1" ref="H852" ca="1">INDIRECT("'"&amp;$A852&amp;"'!S"&amp;$B852+59)</f>
        <v>0</v>
      </c>
      <c r="I852" s="180">
        <f t="array" aca="1" ref="I852" ca="1">INDIRECT("'"&amp;$A852&amp;"'!t"&amp;$B852+59)</f>
        <v>0</v>
      </c>
    </row>
    <row r="853" spans="1:9" x14ac:dyDescent="0.3">
      <c r="A853" s="180">
        <f t="shared" si="14"/>
        <v>21</v>
      </c>
      <c r="B853" s="180">
        <f>COUNTIF(A$1:A853,A853)</f>
        <v>34</v>
      </c>
      <c r="C853" s="180">
        <f t="array" aca="1" ref="C853" ca="1">INDIRECT("'"&amp;A853&amp;"'!F"&amp;B853+59)</f>
        <v>0</v>
      </c>
      <c r="D853" s="180">
        <f t="array" aca="1" ref="D853" ca="1">INDIRECT("'"&amp;$A853&amp;"'!O"&amp;$B853+59)</f>
        <v>0</v>
      </c>
      <c r="E853" s="180">
        <f t="array" aca="1" ref="E853" ca="1">INDIRECT("'"&amp;$A853&amp;"'!P"&amp;$B853+59)</f>
        <v>0</v>
      </c>
      <c r="F853" s="180">
        <f t="array" aca="1" ref="F853" ca="1">INDIRECT("'"&amp;$A853&amp;"'!Q"&amp;$B853+59)</f>
        <v>0</v>
      </c>
      <c r="G853" s="180">
        <f t="array" aca="1" ref="G853" ca="1">INDIRECT("'"&amp;$A853&amp;"'!R"&amp;$B853+59)</f>
        <v>0</v>
      </c>
      <c r="H853" s="180">
        <f t="array" aca="1" ref="H853" ca="1">INDIRECT("'"&amp;$A853&amp;"'!S"&amp;$B853+59)</f>
        <v>0</v>
      </c>
      <c r="I853" s="180">
        <f t="array" aca="1" ref="I853" ca="1">INDIRECT("'"&amp;$A853&amp;"'!t"&amp;$B853+59)</f>
        <v>0</v>
      </c>
    </row>
    <row r="854" spans="1:9" x14ac:dyDescent="0.3">
      <c r="A854" s="180">
        <f t="shared" si="14"/>
        <v>21</v>
      </c>
      <c r="B854" s="180">
        <f>COUNTIF(A$1:A854,A854)</f>
        <v>35</v>
      </c>
      <c r="C854" s="180">
        <f t="array" aca="1" ref="C854" ca="1">INDIRECT("'"&amp;A854&amp;"'!F"&amp;B854+59)</f>
        <v>0</v>
      </c>
      <c r="D854" s="180">
        <f t="array" aca="1" ref="D854" ca="1">INDIRECT("'"&amp;$A854&amp;"'!O"&amp;$B854+59)</f>
        <v>0</v>
      </c>
      <c r="E854" s="180">
        <f t="array" aca="1" ref="E854" ca="1">INDIRECT("'"&amp;$A854&amp;"'!P"&amp;$B854+59)</f>
        <v>0</v>
      </c>
      <c r="F854" s="180">
        <f t="array" aca="1" ref="F854" ca="1">INDIRECT("'"&amp;$A854&amp;"'!Q"&amp;$B854+59)</f>
        <v>0</v>
      </c>
      <c r="G854" s="180">
        <f t="array" aca="1" ref="G854" ca="1">INDIRECT("'"&amp;$A854&amp;"'!R"&amp;$B854+59)</f>
        <v>0</v>
      </c>
      <c r="H854" s="180">
        <f t="array" aca="1" ref="H854" ca="1">INDIRECT("'"&amp;$A854&amp;"'!S"&amp;$B854+59)</f>
        <v>0</v>
      </c>
      <c r="I854" s="180">
        <f t="array" aca="1" ref="I854" ca="1">INDIRECT("'"&amp;$A854&amp;"'!t"&amp;$B854+59)</f>
        <v>0</v>
      </c>
    </row>
    <row r="855" spans="1:9" x14ac:dyDescent="0.3">
      <c r="A855" s="180">
        <f t="shared" si="14"/>
        <v>21</v>
      </c>
      <c r="B855" s="180">
        <f>COUNTIF(A$1:A855,A855)</f>
        <v>36</v>
      </c>
      <c r="C855" s="180">
        <f t="array" aca="1" ref="C855" ca="1">INDIRECT("'"&amp;A855&amp;"'!F"&amp;B855+59)</f>
        <v>0</v>
      </c>
      <c r="D855" s="180">
        <f t="array" aca="1" ref="D855" ca="1">INDIRECT("'"&amp;$A855&amp;"'!O"&amp;$B855+59)</f>
        <v>0</v>
      </c>
      <c r="E855" s="180">
        <f t="array" aca="1" ref="E855" ca="1">INDIRECT("'"&amp;$A855&amp;"'!P"&amp;$B855+59)</f>
        <v>0</v>
      </c>
      <c r="F855" s="180">
        <f t="array" aca="1" ref="F855" ca="1">INDIRECT("'"&amp;$A855&amp;"'!Q"&amp;$B855+59)</f>
        <v>0</v>
      </c>
      <c r="G855" s="180">
        <f t="array" aca="1" ref="G855" ca="1">INDIRECT("'"&amp;$A855&amp;"'!R"&amp;$B855+59)</f>
        <v>0</v>
      </c>
      <c r="H855" s="180">
        <f t="array" aca="1" ref="H855" ca="1">INDIRECT("'"&amp;$A855&amp;"'!S"&amp;$B855+59)</f>
        <v>0</v>
      </c>
      <c r="I855" s="180">
        <f t="array" aca="1" ref="I855" ca="1">INDIRECT("'"&amp;$A855&amp;"'!t"&amp;$B855+59)</f>
        <v>0</v>
      </c>
    </row>
    <row r="856" spans="1:9" x14ac:dyDescent="0.3">
      <c r="A856" s="180">
        <f t="shared" si="14"/>
        <v>21</v>
      </c>
      <c r="B856" s="180">
        <f>COUNTIF(A$1:A856,A856)</f>
        <v>37</v>
      </c>
      <c r="C856" s="180">
        <f t="array" aca="1" ref="C856" ca="1">INDIRECT("'"&amp;A856&amp;"'!F"&amp;B856+59)</f>
        <v>0</v>
      </c>
      <c r="D856" s="180">
        <f t="array" aca="1" ref="D856" ca="1">INDIRECT("'"&amp;$A856&amp;"'!O"&amp;$B856+59)</f>
        <v>0</v>
      </c>
      <c r="E856" s="180">
        <f t="array" aca="1" ref="E856" ca="1">INDIRECT("'"&amp;$A856&amp;"'!P"&amp;$B856+59)</f>
        <v>0</v>
      </c>
      <c r="F856" s="180">
        <f t="array" aca="1" ref="F856" ca="1">INDIRECT("'"&amp;$A856&amp;"'!Q"&amp;$B856+59)</f>
        <v>0</v>
      </c>
      <c r="G856" s="180">
        <f t="array" aca="1" ref="G856" ca="1">INDIRECT("'"&amp;$A856&amp;"'!R"&amp;$B856+59)</f>
        <v>0</v>
      </c>
      <c r="H856" s="180">
        <f t="array" aca="1" ref="H856" ca="1">INDIRECT("'"&amp;$A856&amp;"'!S"&amp;$B856+59)</f>
        <v>0</v>
      </c>
      <c r="I856" s="180">
        <f t="array" aca="1" ref="I856" ca="1">INDIRECT("'"&amp;$A856&amp;"'!t"&amp;$B856+59)</f>
        <v>0</v>
      </c>
    </row>
    <row r="857" spans="1:9" x14ac:dyDescent="0.3">
      <c r="A857" s="180">
        <f t="shared" si="14"/>
        <v>21</v>
      </c>
      <c r="B857" s="180">
        <f>COUNTIF(A$1:A857,A857)</f>
        <v>38</v>
      </c>
      <c r="C857" s="180">
        <f t="array" aca="1" ref="C857" ca="1">INDIRECT("'"&amp;A857&amp;"'!F"&amp;B857+59)</f>
        <v>0</v>
      </c>
      <c r="D857" s="180">
        <f t="array" aca="1" ref="D857" ca="1">INDIRECT("'"&amp;$A857&amp;"'!O"&amp;$B857+59)</f>
        <v>0</v>
      </c>
      <c r="E857" s="180">
        <f t="array" aca="1" ref="E857" ca="1">INDIRECT("'"&amp;$A857&amp;"'!P"&amp;$B857+59)</f>
        <v>0</v>
      </c>
      <c r="F857" s="180">
        <f t="array" aca="1" ref="F857" ca="1">INDIRECT("'"&amp;$A857&amp;"'!Q"&amp;$B857+59)</f>
        <v>0</v>
      </c>
      <c r="G857" s="180">
        <f t="array" aca="1" ref="G857" ca="1">INDIRECT("'"&amp;$A857&amp;"'!R"&amp;$B857+59)</f>
        <v>0</v>
      </c>
      <c r="H857" s="180">
        <f t="array" aca="1" ref="H857" ca="1">INDIRECT("'"&amp;$A857&amp;"'!S"&amp;$B857+59)</f>
        <v>0</v>
      </c>
      <c r="I857" s="180">
        <f t="array" aca="1" ref="I857" ca="1">INDIRECT("'"&amp;$A857&amp;"'!t"&amp;$B857+59)</f>
        <v>0</v>
      </c>
    </row>
    <row r="858" spans="1:9" x14ac:dyDescent="0.3">
      <c r="A858" s="180">
        <f t="shared" si="14"/>
        <v>21</v>
      </c>
      <c r="B858" s="180">
        <f>COUNTIF(A$1:A858,A858)</f>
        <v>39</v>
      </c>
      <c r="C858" s="180">
        <f t="array" aca="1" ref="C858" ca="1">INDIRECT("'"&amp;A858&amp;"'!F"&amp;B858+59)</f>
        <v>0</v>
      </c>
      <c r="D858" s="180">
        <f t="array" aca="1" ref="D858" ca="1">INDIRECT("'"&amp;$A858&amp;"'!O"&amp;$B858+59)</f>
        <v>0</v>
      </c>
      <c r="E858" s="180">
        <f t="array" aca="1" ref="E858" ca="1">INDIRECT("'"&amp;$A858&amp;"'!P"&amp;$B858+59)</f>
        <v>0</v>
      </c>
      <c r="F858" s="180">
        <f t="array" aca="1" ref="F858" ca="1">INDIRECT("'"&amp;$A858&amp;"'!Q"&amp;$B858+59)</f>
        <v>0</v>
      </c>
      <c r="G858" s="180">
        <f t="array" aca="1" ref="G858" ca="1">INDIRECT("'"&amp;$A858&amp;"'!R"&amp;$B858+59)</f>
        <v>0</v>
      </c>
      <c r="H858" s="180">
        <f t="array" aca="1" ref="H858" ca="1">INDIRECT("'"&amp;$A858&amp;"'!S"&amp;$B858+59)</f>
        <v>0</v>
      </c>
      <c r="I858" s="180">
        <f t="array" aca="1" ref="I858" ca="1">INDIRECT("'"&amp;$A858&amp;"'!t"&amp;$B858+59)</f>
        <v>0</v>
      </c>
    </row>
    <row r="859" spans="1:9" x14ac:dyDescent="0.3">
      <c r="A859" s="180">
        <f t="shared" si="14"/>
        <v>21</v>
      </c>
      <c r="B859" s="180">
        <f>COUNTIF(A$1:A859,A859)</f>
        <v>40</v>
      </c>
      <c r="C859" s="180">
        <f t="array" aca="1" ref="C859" ca="1">INDIRECT("'"&amp;A859&amp;"'!F"&amp;B859+59)</f>
        <v>0</v>
      </c>
      <c r="D859" s="180">
        <f t="array" aca="1" ref="D859" ca="1">INDIRECT("'"&amp;$A859&amp;"'!O"&amp;$B859+59)</f>
        <v>0</v>
      </c>
      <c r="E859" s="180">
        <f t="array" aca="1" ref="E859" ca="1">INDIRECT("'"&amp;$A859&amp;"'!P"&amp;$B859+59)</f>
        <v>0</v>
      </c>
      <c r="F859" s="180">
        <f t="array" aca="1" ref="F859" ca="1">INDIRECT("'"&amp;$A859&amp;"'!Q"&amp;$B859+59)</f>
        <v>0</v>
      </c>
      <c r="G859" s="180">
        <f t="array" aca="1" ref="G859" ca="1">INDIRECT("'"&amp;$A859&amp;"'!R"&amp;$B859+59)</f>
        <v>0</v>
      </c>
      <c r="H859" s="180">
        <f t="array" aca="1" ref="H859" ca="1">INDIRECT("'"&amp;$A859&amp;"'!S"&amp;$B859+59)</f>
        <v>0</v>
      </c>
      <c r="I859" s="180">
        <f t="array" aca="1" ref="I859" ca="1">INDIRECT("'"&amp;$A859&amp;"'!t"&amp;$B859+59)</f>
        <v>0</v>
      </c>
    </row>
    <row r="860" spans="1:9" x14ac:dyDescent="0.3">
      <c r="A860" s="180">
        <f t="shared" si="14"/>
        <v>21</v>
      </c>
      <c r="B860" s="180">
        <f>COUNTIF(A$1:A860,A860)</f>
        <v>41</v>
      </c>
      <c r="C860" s="180">
        <f t="array" aca="1" ref="C860" ca="1">INDIRECT("'"&amp;A860&amp;"'!F"&amp;B860+59)</f>
        <v>0</v>
      </c>
      <c r="D860" s="180">
        <f t="array" aca="1" ref="D860" ca="1">INDIRECT("'"&amp;$A860&amp;"'!O"&amp;$B860+59)</f>
        <v>0</v>
      </c>
      <c r="E860" s="180">
        <f t="array" aca="1" ref="E860" ca="1">INDIRECT("'"&amp;$A860&amp;"'!P"&amp;$B860+59)</f>
        <v>0</v>
      </c>
      <c r="F860" s="180">
        <f t="array" aca="1" ref="F860" ca="1">INDIRECT("'"&amp;$A860&amp;"'!Q"&amp;$B860+59)</f>
        <v>0</v>
      </c>
      <c r="G860" s="180">
        <f t="array" aca="1" ref="G860" ca="1">INDIRECT("'"&amp;$A860&amp;"'!R"&amp;$B860+59)</f>
        <v>0</v>
      </c>
      <c r="H860" s="180">
        <f t="array" aca="1" ref="H860" ca="1">INDIRECT("'"&amp;$A860&amp;"'!S"&amp;$B860+59)</f>
        <v>0</v>
      </c>
      <c r="I860" s="180">
        <f t="array" aca="1" ref="I860" ca="1">INDIRECT("'"&amp;$A860&amp;"'!t"&amp;$B860+59)</f>
        <v>0</v>
      </c>
    </row>
    <row r="861" spans="1:9" x14ac:dyDescent="0.3">
      <c r="A861" s="180">
        <f t="shared" si="14"/>
        <v>22</v>
      </c>
      <c r="B861" s="180">
        <f>COUNTIF(A$1:A861,A861)</f>
        <v>1</v>
      </c>
      <c r="C861" s="180">
        <f t="array" aca="1" ref="C861" ca="1">INDIRECT("'"&amp;A861&amp;"'!F"&amp;B861+59)</f>
        <v>0</v>
      </c>
      <c r="D861" s="180">
        <f t="array" aca="1" ref="D861" ca="1">INDIRECT("'"&amp;$A861&amp;"'!O"&amp;$B861+59)</f>
        <v>0</v>
      </c>
      <c r="E861" s="180">
        <f t="array" aca="1" ref="E861" ca="1">INDIRECT("'"&amp;$A861&amp;"'!P"&amp;$B861+59)</f>
        <v>0</v>
      </c>
      <c r="F861" s="180">
        <f t="array" aca="1" ref="F861" ca="1">INDIRECT("'"&amp;$A861&amp;"'!Q"&amp;$B861+59)</f>
        <v>0</v>
      </c>
      <c r="G861" s="180">
        <f t="array" aca="1" ref="G861" ca="1">INDIRECT("'"&amp;$A861&amp;"'!R"&amp;$B861+59)</f>
        <v>0</v>
      </c>
      <c r="H861" s="180">
        <f t="array" aca="1" ref="H861" ca="1">INDIRECT("'"&amp;$A861&amp;"'!S"&amp;$B861+59)</f>
        <v>0</v>
      </c>
      <c r="I861" s="180">
        <f t="array" aca="1" ref="I861" ca="1">INDIRECT("'"&amp;$A861&amp;"'!t"&amp;$B861+59)</f>
        <v>0</v>
      </c>
    </row>
    <row r="862" spans="1:9" x14ac:dyDescent="0.3">
      <c r="A862" s="180">
        <f t="shared" si="14"/>
        <v>22</v>
      </c>
      <c r="B862" s="180">
        <f>COUNTIF(A$1:A862,A862)</f>
        <v>2</v>
      </c>
      <c r="C862" s="180">
        <f t="array" aca="1" ref="C862" ca="1">INDIRECT("'"&amp;A862&amp;"'!F"&amp;B862+59)</f>
        <v>0</v>
      </c>
      <c r="D862" s="180">
        <f t="array" aca="1" ref="D862" ca="1">INDIRECT("'"&amp;$A862&amp;"'!O"&amp;$B862+59)</f>
        <v>0</v>
      </c>
      <c r="E862" s="180">
        <f t="array" aca="1" ref="E862" ca="1">INDIRECT("'"&amp;$A862&amp;"'!P"&amp;$B862+59)</f>
        <v>0</v>
      </c>
      <c r="F862" s="180">
        <f t="array" aca="1" ref="F862" ca="1">INDIRECT("'"&amp;$A862&amp;"'!Q"&amp;$B862+59)</f>
        <v>0</v>
      </c>
      <c r="G862" s="180">
        <f t="array" aca="1" ref="G862" ca="1">INDIRECT("'"&amp;$A862&amp;"'!R"&amp;$B862+59)</f>
        <v>0</v>
      </c>
      <c r="H862" s="180">
        <f t="array" aca="1" ref="H862" ca="1">INDIRECT("'"&amp;$A862&amp;"'!S"&amp;$B862+59)</f>
        <v>0</v>
      </c>
      <c r="I862" s="180">
        <f t="array" aca="1" ref="I862" ca="1">INDIRECT("'"&amp;$A862&amp;"'!t"&amp;$B862+59)</f>
        <v>0</v>
      </c>
    </row>
    <row r="863" spans="1:9" x14ac:dyDescent="0.3">
      <c r="A863" s="180">
        <f t="shared" si="14"/>
        <v>22</v>
      </c>
      <c r="B863" s="180">
        <f>COUNTIF(A$1:A863,A863)</f>
        <v>3</v>
      </c>
      <c r="C863" s="180">
        <f t="array" aca="1" ref="C863" ca="1">INDIRECT("'"&amp;A863&amp;"'!F"&amp;B863+59)</f>
        <v>0</v>
      </c>
      <c r="D863" s="180">
        <f t="array" aca="1" ref="D863" ca="1">INDIRECT("'"&amp;$A863&amp;"'!O"&amp;$B863+59)</f>
        <v>0</v>
      </c>
      <c r="E863" s="180">
        <f t="array" aca="1" ref="E863" ca="1">INDIRECT("'"&amp;$A863&amp;"'!P"&amp;$B863+59)</f>
        <v>0</v>
      </c>
      <c r="F863" s="180">
        <f t="array" aca="1" ref="F863" ca="1">INDIRECT("'"&amp;$A863&amp;"'!Q"&amp;$B863+59)</f>
        <v>0</v>
      </c>
      <c r="G863" s="180">
        <f t="array" aca="1" ref="G863" ca="1">INDIRECT("'"&amp;$A863&amp;"'!R"&amp;$B863+59)</f>
        <v>0</v>
      </c>
      <c r="H863" s="180">
        <f t="array" aca="1" ref="H863" ca="1">INDIRECT("'"&amp;$A863&amp;"'!S"&amp;$B863+59)</f>
        <v>0</v>
      </c>
      <c r="I863" s="180">
        <f t="array" aca="1" ref="I863" ca="1">INDIRECT("'"&amp;$A863&amp;"'!t"&amp;$B863+59)</f>
        <v>0</v>
      </c>
    </row>
    <row r="864" spans="1:9" x14ac:dyDescent="0.3">
      <c r="A864" s="180">
        <f t="shared" si="14"/>
        <v>22</v>
      </c>
      <c r="B864" s="180">
        <f>COUNTIF(A$1:A864,A864)</f>
        <v>4</v>
      </c>
      <c r="C864" s="180">
        <f t="array" aca="1" ref="C864" ca="1">INDIRECT("'"&amp;A864&amp;"'!F"&amp;B864+59)</f>
        <v>0</v>
      </c>
      <c r="D864" s="180">
        <f t="array" aca="1" ref="D864" ca="1">INDIRECT("'"&amp;$A864&amp;"'!O"&amp;$B864+59)</f>
        <v>0</v>
      </c>
      <c r="E864" s="180">
        <f t="array" aca="1" ref="E864" ca="1">INDIRECT("'"&amp;$A864&amp;"'!P"&amp;$B864+59)</f>
        <v>0</v>
      </c>
      <c r="F864" s="180">
        <f t="array" aca="1" ref="F864" ca="1">INDIRECT("'"&amp;$A864&amp;"'!Q"&amp;$B864+59)</f>
        <v>0</v>
      </c>
      <c r="G864" s="180">
        <f t="array" aca="1" ref="G864" ca="1">INDIRECT("'"&amp;$A864&amp;"'!R"&amp;$B864+59)</f>
        <v>0</v>
      </c>
      <c r="H864" s="180">
        <f t="array" aca="1" ref="H864" ca="1">INDIRECT("'"&amp;$A864&amp;"'!S"&amp;$B864+59)</f>
        <v>0</v>
      </c>
      <c r="I864" s="180">
        <f t="array" aca="1" ref="I864" ca="1">INDIRECT("'"&amp;$A864&amp;"'!t"&amp;$B864+59)</f>
        <v>0</v>
      </c>
    </row>
    <row r="865" spans="1:9" x14ac:dyDescent="0.3">
      <c r="A865" s="180">
        <f t="shared" si="14"/>
        <v>22</v>
      </c>
      <c r="B865" s="180">
        <f>COUNTIF(A$1:A865,A865)</f>
        <v>5</v>
      </c>
      <c r="C865" s="180">
        <f t="array" aca="1" ref="C865" ca="1">INDIRECT("'"&amp;A865&amp;"'!F"&amp;B865+59)</f>
        <v>0</v>
      </c>
      <c r="D865" s="180">
        <f t="array" aca="1" ref="D865" ca="1">INDIRECT("'"&amp;$A865&amp;"'!O"&amp;$B865+59)</f>
        <v>0</v>
      </c>
      <c r="E865" s="180">
        <f t="array" aca="1" ref="E865" ca="1">INDIRECT("'"&amp;$A865&amp;"'!P"&amp;$B865+59)</f>
        <v>0</v>
      </c>
      <c r="F865" s="180">
        <f t="array" aca="1" ref="F865" ca="1">INDIRECT("'"&amp;$A865&amp;"'!Q"&amp;$B865+59)</f>
        <v>0</v>
      </c>
      <c r="G865" s="180">
        <f t="array" aca="1" ref="G865" ca="1">INDIRECT("'"&amp;$A865&amp;"'!R"&amp;$B865+59)</f>
        <v>0</v>
      </c>
      <c r="H865" s="180">
        <f t="array" aca="1" ref="H865" ca="1">INDIRECT("'"&amp;$A865&amp;"'!S"&amp;$B865+59)</f>
        <v>0</v>
      </c>
      <c r="I865" s="180">
        <f t="array" aca="1" ref="I865" ca="1">INDIRECT("'"&amp;$A865&amp;"'!t"&amp;$B865+59)</f>
        <v>0</v>
      </c>
    </row>
    <row r="866" spans="1:9" x14ac:dyDescent="0.3">
      <c r="A866" s="180">
        <f t="shared" si="14"/>
        <v>22</v>
      </c>
      <c r="B866" s="180">
        <f>COUNTIF(A$1:A866,A866)</f>
        <v>6</v>
      </c>
      <c r="C866" s="180">
        <f t="array" aca="1" ref="C866" ca="1">INDIRECT("'"&amp;A866&amp;"'!F"&amp;B866+59)</f>
        <v>0</v>
      </c>
      <c r="D866" s="180">
        <f t="array" aca="1" ref="D866" ca="1">INDIRECT("'"&amp;$A866&amp;"'!O"&amp;$B866+59)</f>
        <v>0</v>
      </c>
      <c r="E866" s="180">
        <f t="array" aca="1" ref="E866" ca="1">INDIRECT("'"&amp;$A866&amp;"'!P"&amp;$B866+59)</f>
        <v>0</v>
      </c>
      <c r="F866" s="180">
        <f t="array" aca="1" ref="F866" ca="1">INDIRECT("'"&amp;$A866&amp;"'!Q"&amp;$B866+59)</f>
        <v>0</v>
      </c>
      <c r="G866" s="180">
        <f t="array" aca="1" ref="G866" ca="1">INDIRECT("'"&amp;$A866&amp;"'!R"&amp;$B866+59)</f>
        <v>0</v>
      </c>
      <c r="H866" s="180">
        <f t="array" aca="1" ref="H866" ca="1">INDIRECT("'"&amp;$A866&amp;"'!S"&amp;$B866+59)</f>
        <v>0</v>
      </c>
      <c r="I866" s="180">
        <f t="array" aca="1" ref="I866" ca="1">INDIRECT("'"&amp;$A866&amp;"'!t"&amp;$B866+59)</f>
        <v>0</v>
      </c>
    </row>
    <row r="867" spans="1:9" x14ac:dyDescent="0.3">
      <c r="A867" s="180">
        <f t="shared" si="14"/>
        <v>22</v>
      </c>
      <c r="B867" s="180">
        <f>COUNTIF(A$1:A867,A867)</f>
        <v>7</v>
      </c>
      <c r="C867" s="180">
        <f t="array" aca="1" ref="C867" ca="1">INDIRECT("'"&amp;A867&amp;"'!F"&amp;B867+59)</f>
        <v>0</v>
      </c>
      <c r="D867" s="180">
        <f t="array" aca="1" ref="D867" ca="1">INDIRECT("'"&amp;$A867&amp;"'!O"&amp;$B867+59)</f>
        <v>0</v>
      </c>
      <c r="E867" s="180">
        <f t="array" aca="1" ref="E867" ca="1">INDIRECT("'"&amp;$A867&amp;"'!P"&amp;$B867+59)</f>
        <v>0</v>
      </c>
      <c r="F867" s="180">
        <f t="array" aca="1" ref="F867" ca="1">INDIRECT("'"&amp;$A867&amp;"'!Q"&amp;$B867+59)</f>
        <v>0</v>
      </c>
      <c r="G867" s="180">
        <f t="array" aca="1" ref="G867" ca="1">INDIRECT("'"&amp;$A867&amp;"'!R"&amp;$B867+59)</f>
        <v>0</v>
      </c>
      <c r="H867" s="180">
        <f t="array" aca="1" ref="H867" ca="1">INDIRECT("'"&amp;$A867&amp;"'!S"&amp;$B867+59)</f>
        <v>0</v>
      </c>
      <c r="I867" s="180">
        <f t="array" aca="1" ref="I867" ca="1">INDIRECT("'"&amp;$A867&amp;"'!t"&amp;$B867+59)</f>
        <v>0</v>
      </c>
    </row>
    <row r="868" spans="1:9" x14ac:dyDescent="0.3">
      <c r="A868" s="180">
        <f t="shared" si="14"/>
        <v>22</v>
      </c>
      <c r="B868" s="180">
        <f>COUNTIF(A$1:A868,A868)</f>
        <v>8</v>
      </c>
      <c r="C868" s="180">
        <f t="array" aca="1" ref="C868" ca="1">INDIRECT("'"&amp;A868&amp;"'!F"&amp;B868+59)</f>
        <v>0</v>
      </c>
      <c r="D868" s="180">
        <f t="array" aca="1" ref="D868" ca="1">INDIRECT("'"&amp;$A868&amp;"'!O"&amp;$B868+59)</f>
        <v>0</v>
      </c>
      <c r="E868" s="180">
        <f t="array" aca="1" ref="E868" ca="1">INDIRECT("'"&amp;$A868&amp;"'!P"&amp;$B868+59)</f>
        <v>0</v>
      </c>
      <c r="F868" s="180">
        <f t="array" aca="1" ref="F868" ca="1">INDIRECT("'"&amp;$A868&amp;"'!Q"&amp;$B868+59)</f>
        <v>0</v>
      </c>
      <c r="G868" s="180">
        <f t="array" aca="1" ref="G868" ca="1">INDIRECT("'"&amp;$A868&amp;"'!R"&amp;$B868+59)</f>
        <v>0</v>
      </c>
      <c r="H868" s="180">
        <f t="array" aca="1" ref="H868" ca="1">INDIRECT("'"&amp;$A868&amp;"'!S"&amp;$B868+59)</f>
        <v>0</v>
      </c>
      <c r="I868" s="180">
        <f t="array" aca="1" ref="I868" ca="1">INDIRECT("'"&amp;$A868&amp;"'!t"&amp;$B868+59)</f>
        <v>0</v>
      </c>
    </row>
    <row r="869" spans="1:9" x14ac:dyDescent="0.3">
      <c r="A869" s="180">
        <f t="shared" si="14"/>
        <v>22</v>
      </c>
      <c r="B869" s="180">
        <f>COUNTIF(A$1:A869,A869)</f>
        <v>9</v>
      </c>
      <c r="C869" s="180">
        <f t="array" aca="1" ref="C869" ca="1">INDIRECT("'"&amp;A869&amp;"'!F"&amp;B869+59)</f>
        <v>0</v>
      </c>
      <c r="D869" s="180">
        <f t="array" aca="1" ref="D869" ca="1">INDIRECT("'"&amp;$A869&amp;"'!O"&amp;$B869+59)</f>
        <v>0</v>
      </c>
      <c r="E869" s="180">
        <f t="array" aca="1" ref="E869" ca="1">INDIRECT("'"&amp;$A869&amp;"'!P"&amp;$B869+59)</f>
        <v>0</v>
      </c>
      <c r="F869" s="180">
        <f t="array" aca="1" ref="F869" ca="1">INDIRECT("'"&amp;$A869&amp;"'!Q"&amp;$B869+59)</f>
        <v>0</v>
      </c>
      <c r="G869" s="180">
        <f t="array" aca="1" ref="G869" ca="1">INDIRECT("'"&amp;$A869&amp;"'!R"&amp;$B869+59)</f>
        <v>0</v>
      </c>
      <c r="H869" s="180">
        <f t="array" aca="1" ref="H869" ca="1">INDIRECT("'"&amp;$A869&amp;"'!S"&amp;$B869+59)</f>
        <v>0</v>
      </c>
      <c r="I869" s="180">
        <f t="array" aca="1" ref="I869" ca="1">INDIRECT("'"&amp;$A869&amp;"'!t"&amp;$B869+59)</f>
        <v>0</v>
      </c>
    </row>
    <row r="870" spans="1:9" x14ac:dyDescent="0.3">
      <c r="A870" s="180">
        <f t="shared" si="14"/>
        <v>22</v>
      </c>
      <c r="B870" s="180">
        <f>COUNTIF(A$1:A870,A870)</f>
        <v>10</v>
      </c>
      <c r="C870" s="180">
        <f t="array" aca="1" ref="C870" ca="1">INDIRECT("'"&amp;A870&amp;"'!F"&amp;B870+59)</f>
        <v>0</v>
      </c>
      <c r="D870" s="180">
        <f t="array" aca="1" ref="D870" ca="1">INDIRECT("'"&amp;$A870&amp;"'!O"&amp;$B870+59)</f>
        <v>0</v>
      </c>
      <c r="E870" s="180">
        <f t="array" aca="1" ref="E870" ca="1">INDIRECT("'"&amp;$A870&amp;"'!P"&amp;$B870+59)</f>
        <v>0</v>
      </c>
      <c r="F870" s="180">
        <f t="array" aca="1" ref="F870" ca="1">INDIRECT("'"&amp;$A870&amp;"'!Q"&amp;$B870+59)</f>
        <v>0</v>
      </c>
      <c r="G870" s="180">
        <f t="array" aca="1" ref="G870" ca="1">INDIRECT("'"&amp;$A870&amp;"'!R"&amp;$B870+59)</f>
        <v>0</v>
      </c>
      <c r="H870" s="180">
        <f t="array" aca="1" ref="H870" ca="1">INDIRECT("'"&amp;$A870&amp;"'!S"&amp;$B870+59)</f>
        <v>0</v>
      </c>
      <c r="I870" s="180">
        <f t="array" aca="1" ref="I870" ca="1">INDIRECT("'"&amp;$A870&amp;"'!t"&amp;$B870+59)</f>
        <v>0</v>
      </c>
    </row>
    <row r="871" spans="1:9" x14ac:dyDescent="0.3">
      <c r="A871" s="180">
        <f t="shared" si="14"/>
        <v>22</v>
      </c>
      <c r="B871" s="180">
        <f>COUNTIF(A$1:A871,A871)</f>
        <v>11</v>
      </c>
      <c r="C871" s="180">
        <f t="array" aca="1" ref="C871" ca="1">INDIRECT("'"&amp;A871&amp;"'!F"&amp;B871+59)</f>
        <v>0</v>
      </c>
      <c r="D871" s="180">
        <f t="array" aca="1" ref="D871" ca="1">INDIRECT("'"&amp;$A871&amp;"'!O"&amp;$B871+59)</f>
        <v>0</v>
      </c>
      <c r="E871" s="180">
        <f t="array" aca="1" ref="E871" ca="1">INDIRECT("'"&amp;$A871&amp;"'!P"&amp;$B871+59)</f>
        <v>0</v>
      </c>
      <c r="F871" s="180">
        <f t="array" aca="1" ref="F871" ca="1">INDIRECT("'"&amp;$A871&amp;"'!Q"&amp;$B871+59)</f>
        <v>0</v>
      </c>
      <c r="G871" s="180">
        <f t="array" aca="1" ref="G871" ca="1">INDIRECT("'"&amp;$A871&amp;"'!R"&amp;$B871+59)</f>
        <v>0</v>
      </c>
      <c r="H871" s="180">
        <f t="array" aca="1" ref="H871" ca="1">INDIRECT("'"&amp;$A871&amp;"'!S"&amp;$B871+59)</f>
        <v>0</v>
      </c>
      <c r="I871" s="180">
        <f t="array" aca="1" ref="I871" ca="1">INDIRECT("'"&amp;$A871&amp;"'!t"&amp;$B871+59)</f>
        <v>0</v>
      </c>
    </row>
    <row r="872" spans="1:9" x14ac:dyDescent="0.3">
      <c r="A872" s="180">
        <f t="shared" si="14"/>
        <v>22</v>
      </c>
      <c r="B872" s="180">
        <f>COUNTIF(A$1:A872,A872)</f>
        <v>12</v>
      </c>
      <c r="C872" s="180">
        <f t="array" aca="1" ref="C872" ca="1">INDIRECT("'"&amp;A872&amp;"'!F"&amp;B872+59)</f>
        <v>0</v>
      </c>
      <c r="D872" s="180">
        <f t="array" aca="1" ref="D872" ca="1">INDIRECT("'"&amp;$A872&amp;"'!O"&amp;$B872+59)</f>
        <v>0</v>
      </c>
      <c r="E872" s="180">
        <f t="array" aca="1" ref="E872" ca="1">INDIRECT("'"&amp;$A872&amp;"'!P"&amp;$B872+59)</f>
        <v>0</v>
      </c>
      <c r="F872" s="180">
        <f t="array" aca="1" ref="F872" ca="1">INDIRECT("'"&amp;$A872&amp;"'!Q"&amp;$B872+59)</f>
        <v>0</v>
      </c>
      <c r="G872" s="180">
        <f t="array" aca="1" ref="G872" ca="1">INDIRECT("'"&amp;$A872&amp;"'!R"&amp;$B872+59)</f>
        <v>0</v>
      </c>
      <c r="H872" s="180">
        <f t="array" aca="1" ref="H872" ca="1">INDIRECT("'"&amp;$A872&amp;"'!S"&amp;$B872+59)</f>
        <v>0</v>
      </c>
      <c r="I872" s="180">
        <f t="array" aca="1" ref="I872" ca="1">INDIRECT("'"&amp;$A872&amp;"'!t"&amp;$B872+59)</f>
        <v>0</v>
      </c>
    </row>
    <row r="873" spans="1:9" x14ac:dyDescent="0.3">
      <c r="A873" s="180">
        <f t="shared" si="14"/>
        <v>22</v>
      </c>
      <c r="B873" s="180">
        <f>COUNTIF(A$1:A873,A873)</f>
        <v>13</v>
      </c>
      <c r="C873" s="180">
        <f t="array" aca="1" ref="C873" ca="1">INDIRECT("'"&amp;A873&amp;"'!F"&amp;B873+59)</f>
        <v>0</v>
      </c>
      <c r="D873" s="180">
        <f t="array" aca="1" ref="D873" ca="1">INDIRECT("'"&amp;$A873&amp;"'!O"&amp;$B873+59)</f>
        <v>0</v>
      </c>
      <c r="E873" s="180">
        <f t="array" aca="1" ref="E873" ca="1">INDIRECT("'"&amp;$A873&amp;"'!P"&amp;$B873+59)</f>
        <v>0</v>
      </c>
      <c r="F873" s="180">
        <f t="array" aca="1" ref="F873" ca="1">INDIRECT("'"&amp;$A873&amp;"'!Q"&amp;$B873+59)</f>
        <v>0</v>
      </c>
      <c r="G873" s="180">
        <f t="array" aca="1" ref="G873" ca="1">INDIRECT("'"&amp;$A873&amp;"'!R"&amp;$B873+59)</f>
        <v>0</v>
      </c>
      <c r="H873" s="180">
        <f t="array" aca="1" ref="H873" ca="1">INDIRECT("'"&amp;$A873&amp;"'!S"&amp;$B873+59)</f>
        <v>0</v>
      </c>
      <c r="I873" s="180">
        <f t="array" aca="1" ref="I873" ca="1">INDIRECT("'"&amp;$A873&amp;"'!t"&amp;$B873+59)</f>
        <v>0</v>
      </c>
    </row>
    <row r="874" spans="1:9" x14ac:dyDescent="0.3">
      <c r="A874" s="180">
        <f t="shared" si="14"/>
        <v>22</v>
      </c>
      <c r="B874" s="180">
        <f>COUNTIF(A$1:A874,A874)</f>
        <v>14</v>
      </c>
      <c r="C874" s="180">
        <f t="array" aca="1" ref="C874" ca="1">INDIRECT("'"&amp;A874&amp;"'!F"&amp;B874+59)</f>
        <v>0</v>
      </c>
      <c r="D874" s="180">
        <f t="array" aca="1" ref="D874" ca="1">INDIRECT("'"&amp;$A874&amp;"'!O"&amp;$B874+59)</f>
        <v>0</v>
      </c>
      <c r="E874" s="180">
        <f t="array" aca="1" ref="E874" ca="1">INDIRECT("'"&amp;$A874&amp;"'!P"&amp;$B874+59)</f>
        <v>0</v>
      </c>
      <c r="F874" s="180">
        <f t="array" aca="1" ref="F874" ca="1">INDIRECT("'"&amp;$A874&amp;"'!Q"&amp;$B874+59)</f>
        <v>0</v>
      </c>
      <c r="G874" s="180">
        <f t="array" aca="1" ref="G874" ca="1">INDIRECT("'"&amp;$A874&amp;"'!R"&amp;$B874+59)</f>
        <v>0</v>
      </c>
      <c r="H874" s="180">
        <f t="array" aca="1" ref="H874" ca="1">INDIRECT("'"&amp;$A874&amp;"'!S"&amp;$B874+59)</f>
        <v>0</v>
      </c>
      <c r="I874" s="180">
        <f t="array" aca="1" ref="I874" ca="1">INDIRECT("'"&amp;$A874&amp;"'!t"&amp;$B874+59)</f>
        <v>0</v>
      </c>
    </row>
    <row r="875" spans="1:9" x14ac:dyDescent="0.3">
      <c r="A875" s="180">
        <f t="shared" si="14"/>
        <v>22</v>
      </c>
      <c r="B875" s="180">
        <f>COUNTIF(A$1:A875,A875)</f>
        <v>15</v>
      </c>
      <c r="C875" s="180">
        <f t="array" aca="1" ref="C875" ca="1">INDIRECT("'"&amp;A875&amp;"'!F"&amp;B875+59)</f>
        <v>0</v>
      </c>
      <c r="D875" s="180">
        <f t="array" aca="1" ref="D875" ca="1">INDIRECT("'"&amp;$A875&amp;"'!O"&amp;$B875+59)</f>
        <v>0</v>
      </c>
      <c r="E875" s="180">
        <f t="array" aca="1" ref="E875" ca="1">INDIRECT("'"&amp;$A875&amp;"'!P"&amp;$B875+59)</f>
        <v>0</v>
      </c>
      <c r="F875" s="180">
        <f t="array" aca="1" ref="F875" ca="1">INDIRECT("'"&amp;$A875&amp;"'!Q"&amp;$B875+59)</f>
        <v>0</v>
      </c>
      <c r="G875" s="180">
        <f t="array" aca="1" ref="G875" ca="1">INDIRECT("'"&amp;$A875&amp;"'!R"&amp;$B875+59)</f>
        <v>0</v>
      </c>
      <c r="H875" s="180">
        <f t="array" aca="1" ref="H875" ca="1">INDIRECT("'"&amp;$A875&amp;"'!S"&amp;$B875+59)</f>
        <v>0</v>
      </c>
      <c r="I875" s="180">
        <f t="array" aca="1" ref="I875" ca="1">INDIRECT("'"&amp;$A875&amp;"'!t"&amp;$B875+59)</f>
        <v>0</v>
      </c>
    </row>
    <row r="876" spans="1:9" x14ac:dyDescent="0.3">
      <c r="A876" s="180">
        <f t="shared" si="14"/>
        <v>22</v>
      </c>
      <c r="B876" s="180">
        <f>COUNTIF(A$1:A876,A876)</f>
        <v>16</v>
      </c>
      <c r="C876" s="180">
        <f t="array" aca="1" ref="C876" ca="1">INDIRECT("'"&amp;A876&amp;"'!F"&amp;B876+59)</f>
        <v>0</v>
      </c>
      <c r="D876" s="180">
        <f t="array" aca="1" ref="D876" ca="1">INDIRECT("'"&amp;$A876&amp;"'!O"&amp;$B876+59)</f>
        <v>0</v>
      </c>
      <c r="E876" s="180">
        <f t="array" aca="1" ref="E876" ca="1">INDIRECT("'"&amp;$A876&amp;"'!P"&amp;$B876+59)</f>
        <v>0</v>
      </c>
      <c r="F876" s="180">
        <f t="array" aca="1" ref="F876" ca="1">INDIRECT("'"&amp;$A876&amp;"'!Q"&amp;$B876+59)</f>
        <v>0</v>
      </c>
      <c r="G876" s="180">
        <f t="array" aca="1" ref="G876" ca="1">INDIRECT("'"&amp;$A876&amp;"'!R"&amp;$B876+59)</f>
        <v>0</v>
      </c>
      <c r="H876" s="180">
        <f t="array" aca="1" ref="H876" ca="1">INDIRECT("'"&amp;$A876&amp;"'!S"&amp;$B876+59)</f>
        <v>0</v>
      </c>
      <c r="I876" s="180">
        <f t="array" aca="1" ref="I876" ca="1">INDIRECT("'"&amp;$A876&amp;"'!t"&amp;$B876+59)</f>
        <v>0</v>
      </c>
    </row>
    <row r="877" spans="1:9" x14ac:dyDescent="0.3">
      <c r="A877" s="180">
        <f t="shared" si="14"/>
        <v>22</v>
      </c>
      <c r="B877" s="180">
        <f>COUNTIF(A$1:A877,A877)</f>
        <v>17</v>
      </c>
      <c r="C877" s="180">
        <f t="array" aca="1" ref="C877" ca="1">INDIRECT("'"&amp;A877&amp;"'!F"&amp;B877+59)</f>
        <v>0</v>
      </c>
      <c r="D877" s="180">
        <f t="array" aca="1" ref="D877" ca="1">INDIRECT("'"&amp;$A877&amp;"'!O"&amp;$B877+59)</f>
        <v>0</v>
      </c>
      <c r="E877" s="180">
        <f t="array" aca="1" ref="E877" ca="1">INDIRECT("'"&amp;$A877&amp;"'!P"&amp;$B877+59)</f>
        <v>0</v>
      </c>
      <c r="F877" s="180">
        <f t="array" aca="1" ref="F877" ca="1">INDIRECT("'"&amp;$A877&amp;"'!Q"&amp;$B877+59)</f>
        <v>0</v>
      </c>
      <c r="G877" s="180">
        <f t="array" aca="1" ref="G877" ca="1">INDIRECT("'"&amp;$A877&amp;"'!R"&amp;$B877+59)</f>
        <v>0</v>
      </c>
      <c r="H877" s="180">
        <f t="array" aca="1" ref="H877" ca="1">INDIRECT("'"&amp;$A877&amp;"'!S"&amp;$B877+59)</f>
        <v>0</v>
      </c>
      <c r="I877" s="180">
        <f t="array" aca="1" ref="I877" ca="1">INDIRECT("'"&amp;$A877&amp;"'!t"&amp;$B877+59)</f>
        <v>0</v>
      </c>
    </row>
    <row r="878" spans="1:9" x14ac:dyDescent="0.3">
      <c r="A878" s="180">
        <f t="shared" si="14"/>
        <v>22</v>
      </c>
      <c r="B878" s="180">
        <f>COUNTIF(A$1:A878,A878)</f>
        <v>18</v>
      </c>
      <c r="C878" s="180">
        <f t="array" aca="1" ref="C878" ca="1">INDIRECT("'"&amp;A878&amp;"'!F"&amp;B878+59)</f>
        <v>0</v>
      </c>
      <c r="D878" s="180">
        <f t="array" aca="1" ref="D878" ca="1">INDIRECT("'"&amp;$A878&amp;"'!O"&amp;$B878+59)</f>
        <v>0</v>
      </c>
      <c r="E878" s="180">
        <f t="array" aca="1" ref="E878" ca="1">INDIRECT("'"&amp;$A878&amp;"'!P"&amp;$B878+59)</f>
        <v>0</v>
      </c>
      <c r="F878" s="180">
        <f t="array" aca="1" ref="F878" ca="1">INDIRECT("'"&amp;$A878&amp;"'!Q"&amp;$B878+59)</f>
        <v>0</v>
      </c>
      <c r="G878" s="180">
        <f t="array" aca="1" ref="G878" ca="1">INDIRECT("'"&amp;$A878&amp;"'!R"&amp;$B878+59)</f>
        <v>0</v>
      </c>
      <c r="H878" s="180">
        <f t="array" aca="1" ref="H878" ca="1">INDIRECT("'"&amp;$A878&amp;"'!S"&amp;$B878+59)</f>
        <v>0</v>
      </c>
      <c r="I878" s="180">
        <f t="array" aca="1" ref="I878" ca="1">INDIRECT("'"&amp;$A878&amp;"'!t"&amp;$B878+59)</f>
        <v>0</v>
      </c>
    </row>
    <row r="879" spans="1:9" x14ac:dyDescent="0.3">
      <c r="A879" s="180">
        <f t="shared" si="14"/>
        <v>22</v>
      </c>
      <c r="B879" s="180">
        <f>COUNTIF(A$1:A879,A879)</f>
        <v>19</v>
      </c>
      <c r="C879" s="180">
        <f t="array" aca="1" ref="C879" ca="1">INDIRECT("'"&amp;A879&amp;"'!F"&amp;B879+59)</f>
        <v>0</v>
      </c>
      <c r="D879" s="180">
        <f t="array" aca="1" ref="D879" ca="1">INDIRECT("'"&amp;$A879&amp;"'!O"&amp;$B879+59)</f>
        <v>0</v>
      </c>
      <c r="E879" s="180">
        <f t="array" aca="1" ref="E879" ca="1">INDIRECT("'"&amp;$A879&amp;"'!P"&amp;$B879+59)</f>
        <v>0</v>
      </c>
      <c r="F879" s="180">
        <f t="array" aca="1" ref="F879" ca="1">INDIRECT("'"&amp;$A879&amp;"'!Q"&amp;$B879+59)</f>
        <v>0</v>
      </c>
      <c r="G879" s="180">
        <f t="array" aca="1" ref="G879" ca="1">INDIRECT("'"&amp;$A879&amp;"'!R"&amp;$B879+59)</f>
        <v>0</v>
      </c>
      <c r="H879" s="180">
        <f t="array" aca="1" ref="H879" ca="1">INDIRECT("'"&amp;$A879&amp;"'!S"&amp;$B879+59)</f>
        <v>0</v>
      </c>
      <c r="I879" s="180">
        <f t="array" aca="1" ref="I879" ca="1">INDIRECT("'"&amp;$A879&amp;"'!t"&amp;$B879+59)</f>
        <v>0</v>
      </c>
    </row>
    <row r="880" spans="1:9" x14ac:dyDescent="0.3">
      <c r="A880" s="180">
        <f t="shared" si="14"/>
        <v>22</v>
      </c>
      <c r="B880" s="180">
        <f>COUNTIF(A$1:A880,A880)</f>
        <v>20</v>
      </c>
      <c r="C880" s="180">
        <f t="array" aca="1" ref="C880" ca="1">INDIRECT("'"&amp;A880&amp;"'!F"&amp;B880+59)</f>
        <v>0</v>
      </c>
      <c r="D880" s="180">
        <f t="array" aca="1" ref="D880" ca="1">INDIRECT("'"&amp;$A880&amp;"'!O"&amp;$B880+59)</f>
        <v>0</v>
      </c>
      <c r="E880" s="180">
        <f t="array" aca="1" ref="E880" ca="1">INDIRECT("'"&amp;$A880&amp;"'!P"&amp;$B880+59)</f>
        <v>0</v>
      </c>
      <c r="F880" s="180">
        <f t="array" aca="1" ref="F880" ca="1">INDIRECT("'"&amp;$A880&amp;"'!Q"&amp;$B880+59)</f>
        <v>0</v>
      </c>
      <c r="G880" s="180">
        <f t="array" aca="1" ref="G880" ca="1">INDIRECT("'"&amp;$A880&amp;"'!R"&amp;$B880+59)</f>
        <v>0</v>
      </c>
      <c r="H880" s="180">
        <f t="array" aca="1" ref="H880" ca="1">INDIRECT("'"&amp;$A880&amp;"'!S"&amp;$B880+59)</f>
        <v>0</v>
      </c>
      <c r="I880" s="180">
        <f t="array" aca="1" ref="I880" ca="1">INDIRECT("'"&amp;$A880&amp;"'!t"&amp;$B880+59)</f>
        <v>0</v>
      </c>
    </row>
    <row r="881" spans="1:9" x14ac:dyDescent="0.3">
      <c r="A881" s="180">
        <f t="shared" si="14"/>
        <v>22</v>
      </c>
      <c r="B881" s="180">
        <f>COUNTIF(A$1:A881,A881)</f>
        <v>21</v>
      </c>
      <c r="C881" s="180">
        <f t="array" aca="1" ref="C881" ca="1">INDIRECT("'"&amp;A881&amp;"'!F"&amp;B881+59)</f>
        <v>0</v>
      </c>
      <c r="D881" s="180">
        <f t="array" aca="1" ref="D881" ca="1">INDIRECT("'"&amp;$A881&amp;"'!O"&amp;$B881+59)</f>
        <v>0</v>
      </c>
      <c r="E881" s="180">
        <f t="array" aca="1" ref="E881" ca="1">INDIRECT("'"&amp;$A881&amp;"'!P"&amp;$B881+59)</f>
        <v>0</v>
      </c>
      <c r="F881" s="180">
        <f t="array" aca="1" ref="F881" ca="1">INDIRECT("'"&amp;$A881&amp;"'!Q"&amp;$B881+59)</f>
        <v>0</v>
      </c>
      <c r="G881" s="180">
        <f t="array" aca="1" ref="G881" ca="1">INDIRECT("'"&amp;$A881&amp;"'!R"&amp;$B881+59)</f>
        <v>0</v>
      </c>
      <c r="H881" s="180">
        <f t="array" aca="1" ref="H881" ca="1">INDIRECT("'"&amp;$A881&amp;"'!S"&amp;$B881+59)</f>
        <v>0</v>
      </c>
      <c r="I881" s="180">
        <f t="array" aca="1" ref="I881" ca="1">INDIRECT("'"&amp;$A881&amp;"'!t"&amp;$B881+59)</f>
        <v>0</v>
      </c>
    </row>
    <row r="882" spans="1:9" x14ac:dyDescent="0.3">
      <c r="A882" s="180">
        <f t="shared" si="14"/>
        <v>22</v>
      </c>
      <c r="B882" s="180">
        <f>COUNTIF(A$1:A882,A882)</f>
        <v>22</v>
      </c>
      <c r="C882" s="180">
        <f t="array" aca="1" ref="C882" ca="1">INDIRECT("'"&amp;A882&amp;"'!F"&amp;B882+59)</f>
        <v>0</v>
      </c>
      <c r="D882" s="180">
        <f t="array" aca="1" ref="D882" ca="1">INDIRECT("'"&amp;$A882&amp;"'!O"&amp;$B882+59)</f>
        <v>0</v>
      </c>
      <c r="E882" s="180">
        <f t="array" aca="1" ref="E882" ca="1">INDIRECT("'"&amp;$A882&amp;"'!P"&amp;$B882+59)</f>
        <v>0</v>
      </c>
      <c r="F882" s="180">
        <f t="array" aca="1" ref="F882" ca="1">INDIRECT("'"&amp;$A882&amp;"'!Q"&amp;$B882+59)</f>
        <v>0</v>
      </c>
      <c r="G882" s="180">
        <f t="array" aca="1" ref="G882" ca="1">INDIRECT("'"&amp;$A882&amp;"'!R"&amp;$B882+59)</f>
        <v>0</v>
      </c>
      <c r="H882" s="180">
        <f t="array" aca="1" ref="H882" ca="1">INDIRECT("'"&amp;$A882&amp;"'!S"&amp;$B882+59)</f>
        <v>0</v>
      </c>
      <c r="I882" s="180">
        <f t="array" aca="1" ref="I882" ca="1">INDIRECT("'"&amp;$A882&amp;"'!t"&amp;$B882+59)</f>
        <v>0</v>
      </c>
    </row>
    <row r="883" spans="1:9" x14ac:dyDescent="0.3">
      <c r="A883" s="180">
        <f t="shared" si="14"/>
        <v>22</v>
      </c>
      <c r="B883" s="180">
        <f>COUNTIF(A$1:A883,A883)</f>
        <v>23</v>
      </c>
      <c r="C883" s="180">
        <f t="array" aca="1" ref="C883" ca="1">INDIRECT("'"&amp;A883&amp;"'!F"&amp;B883+59)</f>
        <v>0</v>
      </c>
      <c r="D883" s="180">
        <f t="array" aca="1" ref="D883" ca="1">INDIRECT("'"&amp;$A883&amp;"'!O"&amp;$B883+59)</f>
        <v>0</v>
      </c>
      <c r="E883" s="180">
        <f t="array" aca="1" ref="E883" ca="1">INDIRECT("'"&amp;$A883&amp;"'!P"&amp;$B883+59)</f>
        <v>0</v>
      </c>
      <c r="F883" s="180">
        <f t="array" aca="1" ref="F883" ca="1">INDIRECT("'"&amp;$A883&amp;"'!Q"&amp;$B883+59)</f>
        <v>0</v>
      </c>
      <c r="G883" s="180">
        <f t="array" aca="1" ref="G883" ca="1">INDIRECT("'"&amp;$A883&amp;"'!R"&amp;$B883+59)</f>
        <v>0</v>
      </c>
      <c r="H883" s="180">
        <f t="array" aca="1" ref="H883" ca="1">INDIRECT("'"&amp;$A883&amp;"'!S"&amp;$B883+59)</f>
        <v>0</v>
      </c>
      <c r="I883" s="180">
        <f t="array" aca="1" ref="I883" ca="1">INDIRECT("'"&amp;$A883&amp;"'!t"&amp;$B883+59)</f>
        <v>0</v>
      </c>
    </row>
    <row r="884" spans="1:9" x14ac:dyDescent="0.3">
      <c r="A884" s="180">
        <f t="shared" si="14"/>
        <v>22</v>
      </c>
      <c r="B884" s="180">
        <f>COUNTIF(A$1:A884,A884)</f>
        <v>24</v>
      </c>
      <c r="C884" s="180">
        <f t="array" aca="1" ref="C884" ca="1">INDIRECT("'"&amp;A884&amp;"'!F"&amp;B884+59)</f>
        <v>0</v>
      </c>
      <c r="D884" s="180">
        <f t="array" aca="1" ref="D884" ca="1">INDIRECT("'"&amp;$A884&amp;"'!O"&amp;$B884+59)</f>
        <v>0</v>
      </c>
      <c r="E884" s="180">
        <f t="array" aca="1" ref="E884" ca="1">INDIRECT("'"&amp;$A884&amp;"'!P"&amp;$B884+59)</f>
        <v>0</v>
      </c>
      <c r="F884" s="180">
        <f t="array" aca="1" ref="F884" ca="1">INDIRECT("'"&amp;$A884&amp;"'!Q"&amp;$B884+59)</f>
        <v>0</v>
      </c>
      <c r="G884" s="180">
        <f t="array" aca="1" ref="G884" ca="1">INDIRECT("'"&amp;$A884&amp;"'!R"&amp;$B884+59)</f>
        <v>0</v>
      </c>
      <c r="H884" s="180">
        <f t="array" aca="1" ref="H884" ca="1">INDIRECT("'"&amp;$A884&amp;"'!S"&amp;$B884+59)</f>
        <v>0</v>
      </c>
      <c r="I884" s="180">
        <f t="array" aca="1" ref="I884" ca="1">INDIRECT("'"&amp;$A884&amp;"'!t"&amp;$B884+59)</f>
        <v>0</v>
      </c>
    </row>
    <row r="885" spans="1:9" x14ac:dyDescent="0.3">
      <c r="A885" s="180">
        <f t="shared" si="14"/>
        <v>22</v>
      </c>
      <c r="B885" s="180">
        <f>COUNTIF(A$1:A885,A885)</f>
        <v>25</v>
      </c>
      <c r="C885" s="180">
        <f t="array" aca="1" ref="C885" ca="1">INDIRECT("'"&amp;A885&amp;"'!F"&amp;B885+59)</f>
        <v>0</v>
      </c>
      <c r="D885" s="180">
        <f t="array" aca="1" ref="D885" ca="1">INDIRECT("'"&amp;$A885&amp;"'!O"&amp;$B885+59)</f>
        <v>0</v>
      </c>
      <c r="E885" s="180">
        <f t="array" aca="1" ref="E885" ca="1">INDIRECT("'"&amp;$A885&amp;"'!P"&amp;$B885+59)</f>
        <v>0</v>
      </c>
      <c r="F885" s="180">
        <f t="array" aca="1" ref="F885" ca="1">INDIRECT("'"&amp;$A885&amp;"'!Q"&amp;$B885+59)</f>
        <v>0</v>
      </c>
      <c r="G885" s="180">
        <f t="array" aca="1" ref="G885" ca="1">INDIRECT("'"&amp;$A885&amp;"'!R"&amp;$B885+59)</f>
        <v>0</v>
      </c>
      <c r="H885" s="180">
        <f t="array" aca="1" ref="H885" ca="1">INDIRECT("'"&amp;$A885&amp;"'!S"&amp;$B885+59)</f>
        <v>0</v>
      </c>
      <c r="I885" s="180">
        <f t="array" aca="1" ref="I885" ca="1">INDIRECT("'"&amp;$A885&amp;"'!t"&amp;$B885+59)</f>
        <v>0</v>
      </c>
    </row>
    <row r="886" spans="1:9" x14ac:dyDescent="0.3">
      <c r="A886" s="180">
        <f t="shared" si="14"/>
        <v>22</v>
      </c>
      <c r="B886" s="180">
        <f>COUNTIF(A$1:A886,A886)</f>
        <v>26</v>
      </c>
      <c r="C886" s="180">
        <f t="array" aca="1" ref="C886" ca="1">INDIRECT("'"&amp;A886&amp;"'!F"&amp;B886+59)</f>
        <v>0</v>
      </c>
      <c r="D886" s="180">
        <f t="array" aca="1" ref="D886" ca="1">INDIRECT("'"&amp;$A886&amp;"'!O"&amp;$B886+59)</f>
        <v>0</v>
      </c>
      <c r="E886" s="180">
        <f t="array" aca="1" ref="E886" ca="1">INDIRECT("'"&amp;$A886&amp;"'!P"&amp;$B886+59)</f>
        <v>0</v>
      </c>
      <c r="F886" s="180">
        <f t="array" aca="1" ref="F886" ca="1">INDIRECT("'"&amp;$A886&amp;"'!Q"&amp;$B886+59)</f>
        <v>0</v>
      </c>
      <c r="G886" s="180">
        <f t="array" aca="1" ref="G886" ca="1">INDIRECT("'"&amp;$A886&amp;"'!R"&amp;$B886+59)</f>
        <v>0</v>
      </c>
      <c r="H886" s="180">
        <f t="array" aca="1" ref="H886" ca="1">INDIRECT("'"&amp;$A886&amp;"'!S"&amp;$B886+59)</f>
        <v>0</v>
      </c>
      <c r="I886" s="180">
        <f t="array" aca="1" ref="I886" ca="1">INDIRECT("'"&amp;$A886&amp;"'!t"&amp;$B886+59)</f>
        <v>0</v>
      </c>
    </row>
    <row r="887" spans="1:9" x14ac:dyDescent="0.3">
      <c r="A887" s="180">
        <f t="shared" si="14"/>
        <v>22</v>
      </c>
      <c r="B887" s="180">
        <f>COUNTIF(A$1:A887,A887)</f>
        <v>27</v>
      </c>
      <c r="C887" s="180">
        <f t="array" aca="1" ref="C887" ca="1">INDIRECT("'"&amp;A887&amp;"'!F"&amp;B887+59)</f>
        <v>0</v>
      </c>
      <c r="D887" s="180">
        <f t="array" aca="1" ref="D887" ca="1">INDIRECT("'"&amp;$A887&amp;"'!O"&amp;$B887+59)</f>
        <v>0</v>
      </c>
      <c r="E887" s="180">
        <f t="array" aca="1" ref="E887" ca="1">INDIRECT("'"&amp;$A887&amp;"'!P"&amp;$B887+59)</f>
        <v>0</v>
      </c>
      <c r="F887" s="180">
        <f t="array" aca="1" ref="F887" ca="1">INDIRECT("'"&amp;$A887&amp;"'!Q"&amp;$B887+59)</f>
        <v>0</v>
      </c>
      <c r="G887" s="180">
        <f t="array" aca="1" ref="G887" ca="1">INDIRECT("'"&amp;$A887&amp;"'!R"&amp;$B887+59)</f>
        <v>0</v>
      </c>
      <c r="H887" s="180">
        <f t="array" aca="1" ref="H887" ca="1">INDIRECT("'"&amp;$A887&amp;"'!S"&amp;$B887+59)</f>
        <v>0</v>
      </c>
      <c r="I887" s="180">
        <f t="array" aca="1" ref="I887" ca="1">INDIRECT("'"&amp;$A887&amp;"'!t"&amp;$B887+59)</f>
        <v>0</v>
      </c>
    </row>
    <row r="888" spans="1:9" x14ac:dyDescent="0.3">
      <c r="A888" s="180">
        <f t="shared" si="14"/>
        <v>22</v>
      </c>
      <c r="B888" s="180">
        <f>COUNTIF(A$1:A888,A888)</f>
        <v>28</v>
      </c>
      <c r="C888" s="180">
        <f t="array" aca="1" ref="C888" ca="1">INDIRECT("'"&amp;A888&amp;"'!F"&amp;B888+59)</f>
        <v>0</v>
      </c>
      <c r="D888" s="180">
        <f t="array" aca="1" ref="D888" ca="1">INDIRECT("'"&amp;$A888&amp;"'!O"&amp;$B888+59)</f>
        <v>0</v>
      </c>
      <c r="E888" s="180">
        <f t="array" aca="1" ref="E888" ca="1">INDIRECT("'"&amp;$A888&amp;"'!P"&amp;$B888+59)</f>
        <v>0</v>
      </c>
      <c r="F888" s="180">
        <f t="array" aca="1" ref="F888" ca="1">INDIRECT("'"&amp;$A888&amp;"'!Q"&amp;$B888+59)</f>
        <v>0</v>
      </c>
      <c r="G888" s="180">
        <f t="array" aca="1" ref="G888" ca="1">INDIRECT("'"&amp;$A888&amp;"'!R"&amp;$B888+59)</f>
        <v>0</v>
      </c>
      <c r="H888" s="180">
        <f t="array" aca="1" ref="H888" ca="1">INDIRECT("'"&amp;$A888&amp;"'!S"&amp;$B888+59)</f>
        <v>0</v>
      </c>
      <c r="I888" s="180">
        <f t="array" aca="1" ref="I888" ca="1">INDIRECT("'"&amp;$A888&amp;"'!t"&amp;$B888+59)</f>
        <v>0</v>
      </c>
    </row>
    <row r="889" spans="1:9" x14ac:dyDescent="0.3">
      <c r="A889" s="180">
        <f t="shared" si="14"/>
        <v>22</v>
      </c>
      <c r="B889" s="180">
        <f>COUNTIF(A$1:A889,A889)</f>
        <v>29</v>
      </c>
      <c r="C889" s="180">
        <f t="array" aca="1" ref="C889" ca="1">INDIRECT("'"&amp;A889&amp;"'!F"&amp;B889+59)</f>
        <v>0</v>
      </c>
      <c r="D889" s="180">
        <f t="array" aca="1" ref="D889" ca="1">INDIRECT("'"&amp;$A889&amp;"'!O"&amp;$B889+59)</f>
        <v>0</v>
      </c>
      <c r="E889" s="180">
        <f t="array" aca="1" ref="E889" ca="1">INDIRECT("'"&amp;$A889&amp;"'!P"&amp;$B889+59)</f>
        <v>0</v>
      </c>
      <c r="F889" s="180">
        <f t="array" aca="1" ref="F889" ca="1">INDIRECT("'"&amp;$A889&amp;"'!Q"&amp;$B889+59)</f>
        <v>0</v>
      </c>
      <c r="G889" s="180">
        <f t="array" aca="1" ref="G889" ca="1">INDIRECT("'"&amp;$A889&amp;"'!R"&amp;$B889+59)</f>
        <v>0</v>
      </c>
      <c r="H889" s="180">
        <f t="array" aca="1" ref="H889" ca="1">INDIRECT("'"&amp;$A889&amp;"'!S"&amp;$B889+59)</f>
        <v>0</v>
      </c>
      <c r="I889" s="180">
        <f t="array" aca="1" ref="I889" ca="1">INDIRECT("'"&amp;$A889&amp;"'!t"&amp;$B889+59)</f>
        <v>0</v>
      </c>
    </row>
    <row r="890" spans="1:9" x14ac:dyDescent="0.3">
      <c r="A890" s="180">
        <f t="shared" si="14"/>
        <v>22</v>
      </c>
      <c r="B890" s="180">
        <f>COUNTIF(A$1:A890,A890)</f>
        <v>30</v>
      </c>
      <c r="C890" s="180">
        <f t="array" aca="1" ref="C890" ca="1">INDIRECT("'"&amp;A890&amp;"'!F"&amp;B890+59)</f>
        <v>0</v>
      </c>
      <c r="D890" s="180">
        <f t="array" aca="1" ref="D890" ca="1">INDIRECT("'"&amp;$A890&amp;"'!O"&amp;$B890+59)</f>
        <v>0</v>
      </c>
      <c r="E890" s="180">
        <f t="array" aca="1" ref="E890" ca="1">INDIRECT("'"&amp;$A890&amp;"'!P"&amp;$B890+59)</f>
        <v>0</v>
      </c>
      <c r="F890" s="180">
        <f t="array" aca="1" ref="F890" ca="1">INDIRECT("'"&amp;$A890&amp;"'!Q"&amp;$B890+59)</f>
        <v>0</v>
      </c>
      <c r="G890" s="180">
        <f t="array" aca="1" ref="G890" ca="1">INDIRECT("'"&amp;$A890&amp;"'!R"&amp;$B890+59)</f>
        <v>0</v>
      </c>
      <c r="H890" s="180">
        <f t="array" aca="1" ref="H890" ca="1">INDIRECT("'"&amp;$A890&amp;"'!S"&amp;$B890+59)</f>
        <v>0</v>
      </c>
      <c r="I890" s="180">
        <f t="array" aca="1" ref="I890" ca="1">INDIRECT("'"&amp;$A890&amp;"'!t"&amp;$B890+59)</f>
        <v>0</v>
      </c>
    </row>
    <row r="891" spans="1:9" x14ac:dyDescent="0.3">
      <c r="A891" s="180">
        <f t="shared" si="14"/>
        <v>22</v>
      </c>
      <c r="B891" s="180">
        <f>COUNTIF(A$1:A891,A891)</f>
        <v>31</v>
      </c>
      <c r="C891" s="180">
        <f t="array" aca="1" ref="C891" ca="1">INDIRECT("'"&amp;A891&amp;"'!F"&amp;B891+59)</f>
        <v>0</v>
      </c>
      <c r="D891" s="180">
        <f t="array" aca="1" ref="D891" ca="1">INDIRECT("'"&amp;$A891&amp;"'!O"&amp;$B891+59)</f>
        <v>0</v>
      </c>
      <c r="E891" s="180">
        <f t="array" aca="1" ref="E891" ca="1">INDIRECT("'"&amp;$A891&amp;"'!P"&amp;$B891+59)</f>
        <v>0</v>
      </c>
      <c r="F891" s="180">
        <f t="array" aca="1" ref="F891" ca="1">INDIRECT("'"&amp;$A891&amp;"'!Q"&amp;$B891+59)</f>
        <v>0</v>
      </c>
      <c r="G891" s="180">
        <f t="array" aca="1" ref="G891" ca="1">INDIRECT("'"&amp;$A891&amp;"'!R"&amp;$B891+59)</f>
        <v>0</v>
      </c>
      <c r="H891" s="180">
        <f t="array" aca="1" ref="H891" ca="1">INDIRECT("'"&amp;$A891&amp;"'!S"&amp;$B891+59)</f>
        <v>0</v>
      </c>
      <c r="I891" s="180">
        <f t="array" aca="1" ref="I891" ca="1">INDIRECT("'"&amp;$A891&amp;"'!t"&amp;$B891+59)</f>
        <v>0</v>
      </c>
    </row>
    <row r="892" spans="1:9" x14ac:dyDescent="0.3">
      <c r="A892" s="180">
        <f t="shared" si="14"/>
        <v>22</v>
      </c>
      <c r="B892" s="180">
        <f>COUNTIF(A$1:A892,A892)</f>
        <v>32</v>
      </c>
      <c r="C892" s="180">
        <f t="array" aca="1" ref="C892" ca="1">INDIRECT("'"&amp;A892&amp;"'!F"&amp;B892+59)</f>
        <v>0</v>
      </c>
      <c r="D892" s="180">
        <f t="array" aca="1" ref="D892" ca="1">INDIRECT("'"&amp;$A892&amp;"'!O"&amp;$B892+59)</f>
        <v>0</v>
      </c>
      <c r="E892" s="180">
        <f t="array" aca="1" ref="E892" ca="1">INDIRECT("'"&amp;$A892&amp;"'!P"&amp;$B892+59)</f>
        <v>0</v>
      </c>
      <c r="F892" s="180">
        <f t="array" aca="1" ref="F892" ca="1">INDIRECT("'"&amp;$A892&amp;"'!Q"&amp;$B892+59)</f>
        <v>0</v>
      </c>
      <c r="G892" s="180">
        <f t="array" aca="1" ref="G892" ca="1">INDIRECT("'"&amp;$A892&amp;"'!R"&amp;$B892+59)</f>
        <v>0</v>
      </c>
      <c r="H892" s="180">
        <f t="array" aca="1" ref="H892" ca="1">INDIRECT("'"&amp;$A892&amp;"'!S"&amp;$B892+59)</f>
        <v>0</v>
      </c>
      <c r="I892" s="180">
        <f t="array" aca="1" ref="I892" ca="1">INDIRECT("'"&amp;$A892&amp;"'!t"&amp;$B892+59)</f>
        <v>0</v>
      </c>
    </row>
    <row r="893" spans="1:9" x14ac:dyDescent="0.3">
      <c r="A893" s="180">
        <f t="shared" si="14"/>
        <v>22</v>
      </c>
      <c r="B893" s="180">
        <f>COUNTIF(A$1:A893,A893)</f>
        <v>33</v>
      </c>
      <c r="C893" s="180">
        <f t="array" aca="1" ref="C893" ca="1">INDIRECT("'"&amp;A893&amp;"'!F"&amp;B893+59)</f>
        <v>0</v>
      </c>
      <c r="D893" s="180">
        <f t="array" aca="1" ref="D893" ca="1">INDIRECT("'"&amp;$A893&amp;"'!O"&amp;$B893+59)</f>
        <v>0</v>
      </c>
      <c r="E893" s="180">
        <f t="array" aca="1" ref="E893" ca="1">INDIRECT("'"&amp;$A893&amp;"'!P"&amp;$B893+59)</f>
        <v>0</v>
      </c>
      <c r="F893" s="180">
        <f t="array" aca="1" ref="F893" ca="1">INDIRECT("'"&amp;$A893&amp;"'!Q"&amp;$B893+59)</f>
        <v>0</v>
      </c>
      <c r="G893" s="180">
        <f t="array" aca="1" ref="G893" ca="1">INDIRECT("'"&amp;$A893&amp;"'!R"&amp;$B893+59)</f>
        <v>0</v>
      </c>
      <c r="H893" s="180">
        <f t="array" aca="1" ref="H893" ca="1">INDIRECT("'"&amp;$A893&amp;"'!S"&amp;$B893+59)</f>
        <v>0</v>
      </c>
      <c r="I893" s="180">
        <f t="array" aca="1" ref="I893" ca="1">INDIRECT("'"&amp;$A893&amp;"'!t"&amp;$B893+59)</f>
        <v>0</v>
      </c>
    </row>
    <row r="894" spans="1:9" x14ac:dyDescent="0.3">
      <c r="A894" s="180">
        <f t="shared" si="14"/>
        <v>22</v>
      </c>
      <c r="B894" s="180">
        <f>COUNTIF(A$1:A894,A894)</f>
        <v>34</v>
      </c>
      <c r="C894" s="180">
        <f t="array" aca="1" ref="C894" ca="1">INDIRECT("'"&amp;A894&amp;"'!F"&amp;B894+59)</f>
        <v>0</v>
      </c>
      <c r="D894" s="180">
        <f t="array" aca="1" ref="D894" ca="1">INDIRECT("'"&amp;$A894&amp;"'!O"&amp;$B894+59)</f>
        <v>0</v>
      </c>
      <c r="E894" s="180">
        <f t="array" aca="1" ref="E894" ca="1">INDIRECT("'"&amp;$A894&amp;"'!P"&amp;$B894+59)</f>
        <v>0</v>
      </c>
      <c r="F894" s="180">
        <f t="array" aca="1" ref="F894" ca="1">INDIRECT("'"&amp;$A894&amp;"'!Q"&amp;$B894+59)</f>
        <v>0</v>
      </c>
      <c r="G894" s="180">
        <f t="array" aca="1" ref="G894" ca="1">INDIRECT("'"&amp;$A894&amp;"'!R"&amp;$B894+59)</f>
        <v>0</v>
      </c>
      <c r="H894" s="180">
        <f t="array" aca="1" ref="H894" ca="1">INDIRECT("'"&amp;$A894&amp;"'!S"&amp;$B894+59)</f>
        <v>0</v>
      </c>
      <c r="I894" s="180">
        <f t="array" aca="1" ref="I894" ca="1">INDIRECT("'"&amp;$A894&amp;"'!t"&amp;$B894+59)</f>
        <v>0</v>
      </c>
    </row>
    <row r="895" spans="1:9" x14ac:dyDescent="0.3">
      <c r="A895" s="180">
        <f t="shared" si="14"/>
        <v>22</v>
      </c>
      <c r="B895" s="180">
        <f>COUNTIF(A$1:A895,A895)</f>
        <v>35</v>
      </c>
      <c r="C895" s="180">
        <f t="array" aca="1" ref="C895" ca="1">INDIRECT("'"&amp;A895&amp;"'!F"&amp;B895+59)</f>
        <v>0</v>
      </c>
      <c r="D895" s="180">
        <f t="array" aca="1" ref="D895" ca="1">INDIRECT("'"&amp;$A895&amp;"'!O"&amp;$B895+59)</f>
        <v>0</v>
      </c>
      <c r="E895" s="180">
        <f t="array" aca="1" ref="E895" ca="1">INDIRECT("'"&amp;$A895&amp;"'!P"&amp;$B895+59)</f>
        <v>0</v>
      </c>
      <c r="F895" s="180">
        <f t="array" aca="1" ref="F895" ca="1">INDIRECT("'"&amp;$A895&amp;"'!Q"&amp;$B895+59)</f>
        <v>0</v>
      </c>
      <c r="G895" s="180">
        <f t="array" aca="1" ref="G895" ca="1">INDIRECT("'"&amp;$A895&amp;"'!R"&amp;$B895+59)</f>
        <v>0</v>
      </c>
      <c r="H895" s="180">
        <f t="array" aca="1" ref="H895" ca="1">INDIRECT("'"&amp;$A895&amp;"'!S"&amp;$B895+59)</f>
        <v>0</v>
      </c>
      <c r="I895" s="180">
        <f t="array" aca="1" ref="I895" ca="1">INDIRECT("'"&amp;$A895&amp;"'!t"&amp;$B895+59)</f>
        <v>0</v>
      </c>
    </row>
    <row r="896" spans="1:9" x14ac:dyDescent="0.3">
      <c r="A896" s="180">
        <f t="shared" si="14"/>
        <v>22</v>
      </c>
      <c r="B896" s="180">
        <f>COUNTIF(A$1:A896,A896)</f>
        <v>36</v>
      </c>
      <c r="C896" s="180">
        <f t="array" aca="1" ref="C896" ca="1">INDIRECT("'"&amp;A896&amp;"'!F"&amp;B896+59)</f>
        <v>0</v>
      </c>
      <c r="D896" s="180">
        <f t="array" aca="1" ref="D896" ca="1">INDIRECT("'"&amp;$A896&amp;"'!O"&amp;$B896+59)</f>
        <v>0</v>
      </c>
      <c r="E896" s="180">
        <f t="array" aca="1" ref="E896" ca="1">INDIRECT("'"&amp;$A896&amp;"'!P"&amp;$B896+59)</f>
        <v>0</v>
      </c>
      <c r="F896" s="180">
        <f t="array" aca="1" ref="F896" ca="1">INDIRECT("'"&amp;$A896&amp;"'!Q"&amp;$B896+59)</f>
        <v>0</v>
      </c>
      <c r="G896" s="180">
        <f t="array" aca="1" ref="G896" ca="1">INDIRECT("'"&amp;$A896&amp;"'!R"&amp;$B896+59)</f>
        <v>0</v>
      </c>
      <c r="H896" s="180">
        <f t="array" aca="1" ref="H896" ca="1">INDIRECT("'"&amp;$A896&amp;"'!S"&amp;$B896+59)</f>
        <v>0</v>
      </c>
      <c r="I896" s="180">
        <f t="array" aca="1" ref="I896" ca="1">INDIRECT("'"&amp;$A896&amp;"'!t"&amp;$B896+59)</f>
        <v>0</v>
      </c>
    </row>
    <row r="897" spans="1:9" x14ac:dyDescent="0.3">
      <c r="A897" s="180">
        <f t="shared" si="14"/>
        <v>22</v>
      </c>
      <c r="B897" s="180">
        <f>COUNTIF(A$1:A897,A897)</f>
        <v>37</v>
      </c>
      <c r="C897" s="180">
        <f t="array" aca="1" ref="C897" ca="1">INDIRECT("'"&amp;A897&amp;"'!F"&amp;B897+59)</f>
        <v>0</v>
      </c>
      <c r="D897" s="180">
        <f t="array" aca="1" ref="D897" ca="1">INDIRECT("'"&amp;$A897&amp;"'!O"&amp;$B897+59)</f>
        <v>0</v>
      </c>
      <c r="E897" s="180">
        <f t="array" aca="1" ref="E897" ca="1">INDIRECT("'"&amp;$A897&amp;"'!P"&amp;$B897+59)</f>
        <v>0</v>
      </c>
      <c r="F897" s="180">
        <f t="array" aca="1" ref="F897" ca="1">INDIRECT("'"&amp;$A897&amp;"'!Q"&amp;$B897+59)</f>
        <v>0</v>
      </c>
      <c r="G897" s="180">
        <f t="array" aca="1" ref="G897" ca="1">INDIRECT("'"&amp;$A897&amp;"'!R"&amp;$B897+59)</f>
        <v>0</v>
      </c>
      <c r="H897" s="180">
        <f t="array" aca="1" ref="H897" ca="1">INDIRECT("'"&amp;$A897&amp;"'!S"&amp;$B897+59)</f>
        <v>0</v>
      </c>
      <c r="I897" s="180">
        <f t="array" aca="1" ref="I897" ca="1">INDIRECT("'"&amp;$A897&amp;"'!t"&amp;$B897+59)</f>
        <v>0</v>
      </c>
    </row>
    <row r="898" spans="1:9" x14ac:dyDescent="0.3">
      <c r="A898" s="180">
        <f t="shared" ref="A898:A961" si="15">ROUNDDOWN(((ROW()+41)/41),0)</f>
        <v>22</v>
      </c>
      <c r="B898" s="180">
        <f>COUNTIF(A$1:A898,A898)</f>
        <v>38</v>
      </c>
      <c r="C898" s="180">
        <f t="array" aca="1" ref="C898" ca="1">INDIRECT("'"&amp;A898&amp;"'!F"&amp;B898+59)</f>
        <v>0</v>
      </c>
      <c r="D898" s="180">
        <f t="array" aca="1" ref="D898" ca="1">INDIRECT("'"&amp;$A898&amp;"'!O"&amp;$B898+59)</f>
        <v>0</v>
      </c>
      <c r="E898" s="180">
        <f t="array" aca="1" ref="E898" ca="1">INDIRECT("'"&amp;$A898&amp;"'!P"&amp;$B898+59)</f>
        <v>0</v>
      </c>
      <c r="F898" s="180">
        <f t="array" aca="1" ref="F898" ca="1">INDIRECT("'"&amp;$A898&amp;"'!Q"&amp;$B898+59)</f>
        <v>0</v>
      </c>
      <c r="G898" s="180">
        <f t="array" aca="1" ref="G898" ca="1">INDIRECT("'"&amp;$A898&amp;"'!R"&amp;$B898+59)</f>
        <v>0</v>
      </c>
      <c r="H898" s="180">
        <f t="array" aca="1" ref="H898" ca="1">INDIRECT("'"&amp;$A898&amp;"'!S"&amp;$B898+59)</f>
        <v>0</v>
      </c>
      <c r="I898" s="180">
        <f t="array" aca="1" ref="I898" ca="1">INDIRECT("'"&amp;$A898&amp;"'!t"&amp;$B898+59)</f>
        <v>0</v>
      </c>
    </row>
    <row r="899" spans="1:9" x14ac:dyDescent="0.3">
      <c r="A899" s="180">
        <f t="shared" si="15"/>
        <v>22</v>
      </c>
      <c r="B899" s="180">
        <f>COUNTIF(A$1:A899,A899)</f>
        <v>39</v>
      </c>
      <c r="C899" s="180">
        <f t="array" aca="1" ref="C899" ca="1">INDIRECT("'"&amp;A899&amp;"'!F"&amp;B899+59)</f>
        <v>0</v>
      </c>
      <c r="D899" s="180">
        <f t="array" aca="1" ref="D899" ca="1">INDIRECT("'"&amp;$A899&amp;"'!O"&amp;$B899+59)</f>
        <v>0</v>
      </c>
      <c r="E899" s="180">
        <f t="array" aca="1" ref="E899" ca="1">INDIRECT("'"&amp;$A899&amp;"'!P"&amp;$B899+59)</f>
        <v>0</v>
      </c>
      <c r="F899" s="180">
        <f t="array" aca="1" ref="F899" ca="1">INDIRECT("'"&amp;$A899&amp;"'!Q"&amp;$B899+59)</f>
        <v>0</v>
      </c>
      <c r="G899" s="180">
        <f t="array" aca="1" ref="G899" ca="1">INDIRECT("'"&amp;$A899&amp;"'!R"&amp;$B899+59)</f>
        <v>0</v>
      </c>
      <c r="H899" s="180">
        <f t="array" aca="1" ref="H899" ca="1">INDIRECT("'"&amp;$A899&amp;"'!S"&amp;$B899+59)</f>
        <v>0</v>
      </c>
      <c r="I899" s="180">
        <f t="array" aca="1" ref="I899" ca="1">INDIRECT("'"&amp;$A899&amp;"'!t"&amp;$B899+59)</f>
        <v>0</v>
      </c>
    </row>
    <row r="900" spans="1:9" x14ac:dyDescent="0.3">
      <c r="A900" s="180">
        <f t="shared" si="15"/>
        <v>22</v>
      </c>
      <c r="B900" s="180">
        <f>COUNTIF(A$1:A900,A900)</f>
        <v>40</v>
      </c>
      <c r="C900" s="180">
        <f t="array" aca="1" ref="C900" ca="1">INDIRECT("'"&amp;A900&amp;"'!F"&amp;B900+59)</f>
        <v>0</v>
      </c>
      <c r="D900" s="180">
        <f t="array" aca="1" ref="D900" ca="1">INDIRECT("'"&amp;$A900&amp;"'!O"&amp;$B900+59)</f>
        <v>0</v>
      </c>
      <c r="E900" s="180">
        <f t="array" aca="1" ref="E900" ca="1">INDIRECT("'"&amp;$A900&amp;"'!P"&amp;$B900+59)</f>
        <v>0</v>
      </c>
      <c r="F900" s="180">
        <f t="array" aca="1" ref="F900" ca="1">INDIRECT("'"&amp;$A900&amp;"'!Q"&amp;$B900+59)</f>
        <v>0</v>
      </c>
      <c r="G900" s="180">
        <f t="array" aca="1" ref="G900" ca="1">INDIRECT("'"&amp;$A900&amp;"'!R"&amp;$B900+59)</f>
        <v>0</v>
      </c>
      <c r="H900" s="180">
        <f t="array" aca="1" ref="H900" ca="1">INDIRECT("'"&amp;$A900&amp;"'!S"&amp;$B900+59)</f>
        <v>0</v>
      </c>
      <c r="I900" s="180">
        <f t="array" aca="1" ref="I900" ca="1">INDIRECT("'"&amp;$A900&amp;"'!t"&amp;$B900+59)</f>
        <v>0</v>
      </c>
    </row>
    <row r="901" spans="1:9" x14ac:dyDescent="0.3">
      <c r="A901" s="180">
        <f t="shared" si="15"/>
        <v>22</v>
      </c>
      <c r="B901" s="180">
        <f>COUNTIF(A$1:A901,A901)</f>
        <v>41</v>
      </c>
      <c r="C901" s="180">
        <f t="array" aca="1" ref="C901" ca="1">INDIRECT("'"&amp;A901&amp;"'!F"&amp;B901+59)</f>
        <v>0</v>
      </c>
      <c r="D901" s="180">
        <f t="array" aca="1" ref="D901" ca="1">INDIRECT("'"&amp;$A901&amp;"'!O"&amp;$B901+59)</f>
        <v>0</v>
      </c>
      <c r="E901" s="180">
        <f t="array" aca="1" ref="E901" ca="1">INDIRECT("'"&amp;$A901&amp;"'!P"&amp;$B901+59)</f>
        <v>0</v>
      </c>
      <c r="F901" s="180">
        <f t="array" aca="1" ref="F901" ca="1">INDIRECT("'"&amp;$A901&amp;"'!Q"&amp;$B901+59)</f>
        <v>0</v>
      </c>
      <c r="G901" s="180">
        <f t="array" aca="1" ref="G901" ca="1">INDIRECT("'"&amp;$A901&amp;"'!R"&amp;$B901+59)</f>
        <v>0</v>
      </c>
      <c r="H901" s="180">
        <f t="array" aca="1" ref="H901" ca="1">INDIRECT("'"&amp;$A901&amp;"'!S"&amp;$B901+59)</f>
        <v>0</v>
      </c>
      <c r="I901" s="180">
        <f t="array" aca="1" ref="I901" ca="1">INDIRECT("'"&amp;$A901&amp;"'!t"&amp;$B901+59)</f>
        <v>0</v>
      </c>
    </row>
    <row r="902" spans="1:9" x14ac:dyDescent="0.3">
      <c r="A902" s="180">
        <f t="shared" si="15"/>
        <v>23</v>
      </c>
      <c r="B902" s="180">
        <f>COUNTIF(A$1:A902,A902)</f>
        <v>1</v>
      </c>
      <c r="C902" s="180">
        <f t="array" aca="1" ref="C902" ca="1">INDIRECT("'"&amp;A902&amp;"'!F"&amp;B902+59)</f>
        <v>0</v>
      </c>
      <c r="D902" s="180">
        <f t="array" aca="1" ref="D902" ca="1">INDIRECT("'"&amp;$A902&amp;"'!O"&amp;$B902+59)</f>
        <v>0</v>
      </c>
      <c r="E902" s="180">
        <f t="array" aca="1" ref="E902" ca="1">INDIRECT("'"&amp;$A902&amp;"'!P"&amp;$B902+59)</f>
        <v>0</v>
      </c>
      <c r="F902" s="180">
        <f t="array" aca="1" ref="F902" ca="1">INDIRECT("'"&amp;$A902&amp;"'!Q"&amp;$B902+59)</f>
        <v>0</v>
      </c>
      <c r="G902" s="180">
        <f t="array" aca="1" ref="G902" ca="1">INDIRECT("'"&amp;$A902&amp;"'!R"&amp;$B902+59)</f>
        <v>0</v>
      </c>
      <c r="H902" s="180">
        <f t="array" aca="1" ref="H902" ca="1">INDIRECT("'"&amp;$A902&amp;"'!S"&amp;$B902+59)</f>
        <v>0</v>
      </c>
      <c r="I902" s="180">
        <f t="array" aca="1" ref="I902" ca="1">INDIRECT("'"&amp;$A902&amp;"'!t"&amp;$B902+59)</f>
        <v>0</v>
      </c>
    </row>
    <row r="903" spans="1:9" x14ac:dyDescent="0.3">
      <c r="A903" s="180">
        <f t="shared" si="15"/>
        <v>23</v>
      </c>
      <c r="B903" s="180">
        <f>COUNTIF(A$1:A903,A903)</f>
        <v>2</v>
      </c>
      <c r="C903" s="180">
        <f t="array" aca="1" ref="C903" ca="1">INDIRECT("'"&amp;A903&amp;"'!F"&amp;B903+59)</f>
        <v>0</v>
      </c>
      <c r="D903" s="180">
        <f t="array" aca="1" ref="D903" ca="1">INDIRECT("'"&amp;$A903&amp;"'!O"&amp;$B903+59)</f>
        <v>0</v>
      </c>
      <c r="E903" s="180">
        <f t="array" aca="1" ref="E903" ca="1">INDIRECT("'"&amp;$A903&amp;"'!P"&amp;$B903+59)</f>
        <v>0</v>
      </c>
      <c r="F903" s="180">
        <f t="array" aca="1" ref="F903" ca="1">INDIRECT("'"&amp;$A903&amp;"'!Q"&amp;$B903+59)</f>
        <v>0</v>
      </c>
      <c r="G903" s="180">
        <f t="array" aca="1" ref="G903" ca="1">INDIRECT("'"&amp;$A903&amp;"'!R"&amp;$B903+59)</f>
        <v>0</v>
      </c>
      <c r="H903" s="180">
        <f t="array" aca="1" ref="H903" ca="1">INDIRECT("'"&amp;$A903&amp;"'!S"&amp;$B903+59)</f>
        <v>0</v>
      </c>
      <c r="I903" s="180">
        <f t="array" aca="1" ref="I903" ca="1">INDIRECT("'"&amp;$A903&amp;"'!t"&amp;$B903+59)</f>
        <v>0</v>
      </c>
    </row>
    <row r="904" spans="1:9" x14ac:dyDescent="0.3">
      <c r="A904" s="180">
        <f t="shared" si="15"/>
        <v>23</v>
      </c>
      <c r="B904" s="180">
        <f>COUNTIF(A$1:A904,A904)</f>
        <v>3</v>
      </c>
      <c r="C904" s="180">
        <f t="array" aca="1" ref="C904" ca="1">INDIRECT("'"&amp;A904&amp;"'!F"&amp;B904+59)</f>
        <v>0</v>
      </c>
      <c r="D904" s="180">
        <f t="array" aca="1" ref="D904" ca="1">INDIRECT("'"&amp;$A904&amp;"'!O"&amp;$B904+59)</f>
        <v>0</v>
      </c>
      <c r="E904" s="180">
        <f t="array" aca="1" ref="E904" ca="1">INDIRECT("'"&amp;$A904&amp;"'!P"&amp;$B904+59)</f>
        <v>0</v>
      </c>
      <c r="F904" s="180">
        <f t="array" aca="1" ref="F904" ca="1">INDIRECT("'"&amp;$A904&amp;"'!Q"&amp;$B904+59)</f>
        <v>0</v>
      </c>
      <c r="G904" s="180">
        <f t="array" aca="1" ref="G904" ca="1">INDIRECT("'"&amp;$A904&amp;"'!R"&amp;$B904+59)</f>
        <v>0</v>
      </c>
      <c r="H904" s="180">
        <f t="array" aca="1" ref="H904" ca="1">INDIRECT("'"&amp;$A904&amp;"'!S"&amp;$B904+59)</f>
        <v>0</v>
      </c>
      <c r="I904" s="180">
        <f t="array" aca="1" ref="I904" ca="1">INDIRECT("'"&amp;$A904&amp;"'!t"&amp;$B904+59)</f>
        <v>0</v>
      </c>
    </row>
    <row r="905" spans="1:9" x14ac:dyDescent="0.3">
      <c r="A905" s="180">
        <f t="shared" si="15"/>
        <v>23</v>
      </c>
      <c r="B905" s="180">
        <f>COUNTIF(A$1:A905,A905)</f>
        <v>4</v>
      </c>
      <c r="C905" s="180">
        <f t="array" aca="1" ref="C905" ca="1">INDIRECT("'"&amp;A905&amp;"'!F"&amp;B905+59)</f>
        <v>0</v>
      </c>
      <c r="D905" s="180">
        <f t="array" aca="1" ref="D905" ca="1">INDIRECT("'"&amp;$A905&amp;"'!O"&amp;$B905+59)</f>
        <v>0</v>
      </c>
      <c r="E905" s="180">
        <f t="array" aca="1" ref="E905" ca="1">INDIRECT("'"&amp;$A905&amp;"'!P"&amp;$B905+59)</f>
        <v>0</v>
      </c>
      <c r="F905" s="180">
        <f t="array" aca="1" ref="F905" ca="1">INDIRECT("'"&amp;$A905&amp;"'!Q"&amp;$B905+59)</f>
        <v>0</v>
      </c>
      <c r="G905" s="180">
        <f t="array" aca="1" ref="G905" ca="1">INDIRECT("'"&amp;$A905&amp;"'!R"&amp;$B905+59)</f>
        <v>0</v>
      </c>
      <c r="H905" s="180">
        <f t="array" aca="1" ref="H905" ca="1">INDIRECT("'"&amp;$A905&amp;"'!S"&amp;$B905+59)</f>
        <v>0</v>
      </c>
      <c r="I905" s="180">
        <f t="array" aca="1" ref="I905" ca="1">INDIRECT("'"&amp;$A905&amp;"'!t"&amp;$B905+59)</f>
        <v>0</v>
      </c>
    </row>
    <row r="906" spans="1:9" x14ac:dyDescent="0.3">
      <c r="A906" s="180">
        <f t="shared" si="15"/>
        <v>23</v>
      </c>
      <c r="B906" s="180">
        <f>COUNTIF(A$1:A906,A906)</f>
        <v>5</v>
      </c>
      <c r="C906" s="180">
        <f t="array" aca="1" ref="C906" ca="1">INDIRECT("'"&amp;A906&amp;"'!F"&amp;B906+59)</f>
        <v>0</v>
      </c>
      <c r="D906" s="180">
        <f t="array" aca="1" ref="D906" ca="1">INDIRECT("'"&amp;$A906&amp;"'!O"&amp;$B906+59)</f>
        <v>0</v>
      </c>
      <c r="E906" s="180">
        <f t="array" aca="1" ref="E906" ca="1">INDIRECT("'"&amp;$A906&amp;"'!P"&amp;$B906+59)</f>
        <v>0</v>
      </c>
      <c r="F906" s="180">
        <f t="array" aca="1" ref="F906" ca="1">INDIRECT("'"&amp;$A906&amp;"'!Q"&amp;$B906+59)</f>
        <v>0</v>
      </c>
      <c r="G906" s="180">
        <f t="array" aca="1" ref="G906" ca="1">INDIRECT("'"&amp;$A906&amp;"'!R"&amp;$B906+59)</f>
        <v>0</v>
      </c>
      <c r="H906" s="180">
        <f t="array" aca="1" ref="H906" ca="1">INDIRECT("'"&amp;$A906&amp;"'!S"&amp;$B906+59)</f>
        <v>0</v>
      </c>
      <c r="I906" s="180">
        <f t="array" aca="1" ref="I906" ca="1">INDIRECT("'"&amp;$A906&amp;"'!t"&amp;$B906+59)</f>
        <v>0</v>
      </c>
    </row>
    <row r="907" spans="1:9" x14ac:dyDescent="0.3">
      <c r="A907" s="180">
        <f t="shared" si="15"/>
        <v>23</v>
      </c>
      <c r="B907" s="180">
        <f>COUNTIF(A$1:A907,A907)</f>
        <v>6</v>
      </c>
      <c r="C907" s="180">
        <f t="array" aca="1" ref="C907" ca="1">INDIRECT("'"&amp;A907&amp;"'!F"&amp;B907+59)</f>
        <v>0</v>
      </c>
      <c r="D907" s="180">
        <f t="array" aca="1" ref="D907" ca="1">INDIRECT("'"&amp;$A907&amp;"'!O"&amp;$B907+59)</f>
        <v>0</v>
      </c>
      <c r="E907" s="180">
        <f t="array" aca="1" ref="E907" ca="1">INDIRECT("'"&amp;$A907&amp;"'!P"&amp;$B907+59)</f>
        <v>0</v>
      </c>
      <c r="F907" s="180">
        <f t="array" aca="1" ref="F907" ca="1">INDIRECT("'"&amp;$A907&amp;"'!Q"&amp;$B907+59)</f>
        <v>0</v>
      </c>
      <c r="G907" s="180">
        <f t="array" aca="1" ref="G907" ca="1">INDIRECT("'"&amp;$A907&amp;"'!R"&amp;$B907+59)</f>
        <v>0</v>
      </c>
      <c r="H907" s="180">
        <f t="array" aca="1" ref="H907" ca="1">INDIRECT("'"&amp;$A907&amp;"'!S"&amp;$B907+59)</f>
        <v>0</v>
      </c>
      <c r="I907" s="180">
        <f t="array" aca="1" ref="I907" ca="1">INDIRECT("'"&amp;$A907&amp;"'!t"&amp;$B907+59)</f>
        <v>0</v>
      </c>
    </row>
    <row r="908" spans="1:9" x14ac:dyDescent="0.3">
      <c r="A908" s="180">
        <f t="shared" si="15"/>
        <v>23</v>
      </c>
      <c r="B908" s="180">
        <f>COUNTIF(A$1:A908,A908)</f>
        <v>7</v>
      </c>
      <c r="C908" s="180">
        <f t="array" aca="1" ref="C908" ca="1">INDIRECT("'"&amp;A908&amp;"'!F"&amp;B908+59)</f>
        <v>0</v>
      </c>
      <c r="D908" s="180">
        <f t="array" aca="1" ref="D908" ca="1">INDIRECT("'"&amp;$A908&amp;"'!O"&amp;$B908+59)</f>
        <v>0</v>
      </c>
      <c r="E908" s="180">
        <f t="array" aca="1" ref="E908" ca="1">INDIRECT("'"&amp;$A908&amp;"'!P"&amp;$B908+59)</f>
        <v>0</v>
      </c>
      <c r="F908" s="180">
        <f t="array" aca="1" ref="F908" ca="1">INDIRECT("'"&amp;$A908&amp;"'!Q"&amp;$B908+59)</f>
        <v>0</v>
      </c>
      <c r="G908" s="180">
        <f t="array" aca="1" ref="G908" ca="1">INDIRECT("'"&amp;$A908&amp;"'!R"&amp;$B908+59)</f>
        <v>0</v>
      </c>
      <c r="H908" s="180">
        <f t="array" aca="1" ref="H908" ca="1">INDIRECT("'"&amp;$A908&amp;"'!S"&amp;$B908+59)</f>
        <v>0</v>
      </c>
      <c r="I908" s="180">
        <f t="array" aca="1" ref="I908" ca="1">INDIRECT("'"&amp;$A908&amp;"'!t"&amp;$B908+59)</f>
        <v>0</v>
      </c>
    </row>
    <row r="909" spans="1:9" x14ac:dyDescent="0.3">
      <c r="A909" s="180">
        <f t="shared" si="15"/>
        <v>23</v>
      </c>
      <c r="B909" s="180">
        <f>COUNTIF(A$1:A909,A909)</f>
        <v>8</v>
      </c>
      <c r="C909" s="180">
        <f t="array" aca="1" ref="C909" ca="1">INDIRECT("'"&amp;A909&amp;"'!F"&amp;B909+59)</f>
        <v>0</v>
      </c>
      <c r="D909" s="180">
        <f t="array" aca="1" ref="D909" ca="1">INDIRECT("'"&amp;$A909&amp;"'!O"&amp;$B909+59)</f>
        <v>0</v>
      </c>
      <c r="E909" s="180">
        <f t="array" aca="1" ref="E909" ca="1">INDIRECT("'"&amp;$A909&amp;"'!P"&amp;$B909+59)</f>
        <v>0</v>
      </c>
      <c r="F909" s="180">
        <f t="array" aca="1" ref="F909" ca="1">INDIRECT("'"&amp;$A909&amp;"'!Q"&amp;$B909+59)</f>
        <v>0</v>
      </c>
      <c r="G909" s="180">
        <f t="array" aca="1" ref="G909" ca="1">INDIRECT("'"&amp;$A909&amp;"'!R"&amp;$B909+59)</f>
        <v>0</v>
      </c>
      <c r="H909" s="180">
        <f t="array" aca="1" ref="H909" ca="1">INDIRECT("'"&amp;$A909&amp;"'!S"&amp;$B909+59)</f>
        <v>0</v>
      </c>
      <c r="I909" s="180">
        <f t="array" aca="1" ref="I909" ca="1">INDIRECT("'"&amp;$A909&amp;"'!t"&amp;$B909+59)</f>
        <v>0</v>
      </c>
    </row>
    <row r="910" spans="1:9" x14ac:dyDescent="0.3">
      <c r="A910" s="180">
        <f t="shared" si="15"/>
        <v>23</v>
      </c>
      <c r="B910" s="180">
        <f>COUNTIF(A$1:A910,A910)</f>
        <v>9</v>
      </c>
      <c r="C910" s="180">
        <f t="array" aca="1" ref="C910" ca="1">INDIRECT("'"&amp;A910&amp;"'!F"&amp;B910+59)</f>
        <v>0</v>
      </c>
      <c r="D910" s="180">
        <f t="array" aca="1" ref="D910" ca="1">INDIRECT("'"&amp;$A910&amp;"'!O"&amp;$B910+59)</f>
        <v>0</v>
      </c>
      <c r="E910" s="180">
        <f t="array" aca="1" ref="E910" ca="1">INDIRECT("'"&amp;$A910&amp;"'!P"&amp;$B910+59)</f>
        <v>0</v>
      </c>
      <c r="F910" s="180">
        <f t="array" aca="1" ref="F910" ca="1">INDIRECT("'"&amp;$A910&amp;"'!Q"&amp;$B910+59)</f>
        <v>0</v>
      </c>
      <c r="G910" s="180">
        <f t="array" aca="1" ref="G910" ca="1">INDIRECT("'"&amp;$A910&amp;"'!R"&amp;$B910+59)</f>
        <v>0</v>
      </c>
      <c r="H910" s="180">
        <f t="array" aca="1" ref="H910" ca="1">INDIRECT("'"&amp;$A910&amp;"'!S"&amp;$B910+59)</f>
        <v>0</v>
      </c>
      <c r="I910" s="180">
        <f t="array" aca="1" ref="I910" ca="1">INDIRECT("'"&amp;$A910&amp;"'!t"&amp;$B910+59)</f>
        <v>0</v>
      </c>
    </row>
    <row r="911" spans="1:9" x14ac:dyDescent="0.3">
      <c r="A911" s="180">
        <f t="shared" si="15"/>
        <v>23</v>
      </c>
      <c r="B911" s="180">
        <f>COUNTIF(A$1:A911,A911)</f>
        <v>10</v>
      </c>
      <c r="C911" s="180">
        <f t="array" aca="1" ref="C911" ca="1">INDIRECT("'"&amp;A911&amp;"'!F"&amp;B911+59)</f>
        <v>0</v>
      </c>
      <c r="D911" s="180">
        <f t="array" aca="1" ref="D911" ca="1">INDIRECT("'"&amp;$A911&amp;"'!O"&amp;$B911+59)</f>
        <v>0</v>
      </c>
      <c r="E911" s="180">
        <f t="array" aca="1" ref="E911" ca="1">INDIRECT("'"&amp;$A911&amp;"'!P"&amp;$B911+59)</f>
        <v>0</v>
      </c>
      <c r="F911" s="180">
        <f t="array" aca="1" ref="F911" ca="1">INDIRECT("'"&amp;$A911&amp;"'!Q"&amp;$B911+59)</f>
        <v>0</v>
      </c>
      <c r="G911" s="180">
        <f t="array" aca="1" ref="G911" ca="1">INDIRECT("'"&amp;$A911&amp;"'!R"&amp;$B911+59)</f>
        <v>0</v>
      </c>
      <c r="H911" s="180">
        <f t="array" aca="1" ref="H911" ca="1">INDIRECT("'"&amp;$A911&amp;"'!S"&amp;$B911+59)</f>
        <v>0</v>
      </c>
      <c r="I911" s="180">
        <f t="array" aca="1" ref="I911" ca="1">INDIRECT("'"&amp;$A911&amp;"'!t"&amp;$B911+59)</f>
        <v>0</v>
      </c>
    </row>
    <row r="912" spans="1:9" x14ac:dyDescent="0.3">
      <c r="A912" s="180">
        <f t="shared" si="15"/>
        <v>23</v>
      </c>
      <c r="B912" s="180">
        <f>COUNTIF(A$1:A912,A912)</f>
        <v>11</v>
      </c>
      <c r="C912" s="180">
        <f t="array" aca="1" ref="C912" ca="1">INDIRECT("'"&amp;A912&amp;"'!F"&amp;B912+59)</f>
        <v>0</v>
      </c>
      <c r="D912" s="180">
        <f t="array" aca="1" ref="D912" ca="1">INDIRECT("'"&amp;$A912&amp;"'!O"&amp;$B912+59)</f>
        <v>0</v>
      </c>
      <c r="E912" s="180">
        <f t="array" aca="1" ref="E912" ca="1">INDIRECT("'"&amp;$A912&amp;"'!P"&amp;$B912+59)</f>
        <v>0</v>
      </c>
      <c r="F912" s="180">
        <f t="array" aca="1" ref="F912" ca="1">INDIRECT("'"&amp;$A912&amp;"'!Q"&amp;$B912+59)</f>
        <v>0</v>
      </c>
      <c r="G912" s="180">
        <f t="array" aca="1" ref="G912" ca="1">INDIRECT("'"&amp;$A912&amp;"'!R"&amp;$B912+59)</f>
        <v>0</v>
      </c>
      <c r="H912" s="180">
        <f t="array" aca="1" ref="H912" ca="1">INDIRECT("'"&amp;$A912&amp;"'!S"&amp;$B912+59)</f>
        <v>0</v>
      </c>
      <c r="I912" s="180">
        <f t="array" aca="1" ref="I912" ca="1">INDIRECT("'"&amp;$A912&amp;"'!t"&amp;$B912+59)</f>
        <v>0</v>
      </c>
    </row>
    <row r="913" spans="1:9" x14ac:dyDescent="0.3">
      <c r="A913" s="180">
        <f t="shared" si="15"/>
        <v>23</v>
      </c>
      <c r="B913" s="180">
        <f>COUNTIF(A$1:A913,A913)</f>
        <v>12</v>
      </c>
      <c r="C913" s="180">
        <f t="array" aca="1" ref="C913" ca="1">INDIRECT("'"&amp;A913&amp;"'!F"&amp;B913+59)</f>
        <v>0</v>
      </c>
      <c r="D913" s="180">
        <f t="array" aca="1" ref="D913" ca="1">INDIRECT("'"&amp;$A913&amp;"'!O"&amp;$B913+59)</f>
        <v>0</v>
      </c>
      <c r="E913" s="180">
        <f t="array" aca="1" ref="E913" ca="1">INDIRECT("'"&amp;$A913&amp;"'!P"&amp;$B913+59)</f>
        <v>0</v>
      </c>
      <c r="F913" s="180">
        <f t="array" aca="1" ref="F913" ca="1">INDIRECT("'"&amp;$A913&amp;"'!Q"&amp;$B913+59)</f>
        <v>0</v>
      </c>
      <c r="G913" s="180">
        <f t="array" aca="1" ref="G913" ca="1">INDIRECT("'"&amp;$A913&amp;"'!R"&amp;$B913+59)</f>
        <v>0</v>
      </c>
      <c r="H913" s="180">
        <f t="array" aca="1" ref="H913" ca="1">INDIRECT("'"&amp;$A913&amp;"'!S"&amp;$B913+59)</f>
        <v>0</v>
      </c>
      <c r="I913" s="180">
        <f t="array" aca="1" ref="I913" ca="1">INDIRECT("'"&amp;$A913&amp;"'!t"&amp;$B913+59)</f>
        <v>0</v>
      </c>
    </row>
    <row r="914" spans="1:9" x14ac:dyDescent="0.3">
      <c r="A914" s="180">
        <f t="shared" si="15"/>
        <v>23</v>
      </c>
      <c r="B914" s="180">
        <f>COUNTIF(A$1:A914,A914)</f>
        <v>13</v>
      </c>
      <c r="C914" s="180">
        <f t="array" aca="1" ref="C914" ca="1">INDIRECT("'"&amp;A914&amp;"'!F"&amp;B914+59)</f>
        <v>0</v>
      </c>
      <c r="D914" s="180">
        <f t="array" aca="1" ref="D914" ca="1">INDIRECT("'"&amp;$A914&amp;"'!O"&amp;$B914+59)</f>
        <v>0</v>
      </c>
      <c r="E914" s="180">
        <f t="array" aca="1" ref="E914" ca="1">INDIRECT("'"&amp;$A914&amp;"'!P"&amp;$B914+59)</f>
        <v>0</v>
      </c>
      <c r="F914" s="180">
        <f t="array" aca="1" ref="F914" ca="1">INDIRECT("'"&amp;$A914&amp;"'!Q"&amp;$B914+59)</f>
        <v>0</v>
      </c>
      <c r="G914" s="180">
        <f t="array" aca="1" ref="G914" ca="1">INDIRECT("'"&amp;$A914&amp;"'!R"&amp;$B914+59)</f>
        <v>0</v>
      </c>
      <c r="H914" s="180">
        <f t="array" aca="1" ref="H914" ca="1">INDIRECT("'"&amp;$A914&amp;"'!S"&amp;$B914+59)</f>
        <v>0</v>
      </c>
      <c r="I914" s="180">
        <f t="array" aca="1" ref="I914" ca="1">INDIRECT("'"&amp;$A914&amp;"'!t"&amp;$B914+59)</f>
        <v>0</v>
      </c>
    </row>
    <row r="915" spans="1:9" x14ac:dyDescent="0.3">
      <c r="A915" s="180">
        <f t="shared" si="15"/>
        <v>23</v>
      </c>
      <c r="B915" s="180">
        <f>COUNTIF(A$1:A915,A915)</f>
        <v>14</v>
      </c>
      <c r="C915" s="180">
        <f t="array" aca="1" ref="C915" ca="1">INDIRECT("'"&amp;A915&amp;"'!F"&amp;B915+59)</f>
        <v>0</v>
      </c>
      <c r="D915" s="180">
        <f t="array" aca="1" ref="D915" ca="1">INDIRECT("'"&amp;$A915&amp;"'!O"&amp;$B915+59)</f>
        <v>0</v>
      </c>
      <c r="E915" s="180">
        <f t="array" aca="1" ref="E915" ca="1">INDIRECT("'"&amp;$A915&amp;"'!P"&amp;$B915+59)</f>
        <v>0</v>
      </c>
      <c r="F915" s="180">
        <f t="array" aca="1" ref="F915" ca="1">INDIRECT("'"&amp;$A915&amp;"'!Q"&amp;$B915+59)</f>
        <v>0</v>
      </c>
      <c r="G915" s="180">
        <f t="array" aca="1" ref="G915" ca="1">INDIRECT("'"&amp;$A915&amp;"'!R"&amp;$B915+59)</f>
        <v>0</v>
      </c>
      <c r="H915" s="180">
        <f t="array" aca="1" ref="H915" ca="1">INDIRECT("'"&amp;$A915&amp;"'!S"&amp;$B915+59)</f>
        <v>0</v>
      </c>
      <c r="I915" s="180">
        <f t="array" aca="1" ref="I915" ca="1">INDIRECT("'"&amp;$A915&amp;"'!t"&amp;$B915+59)</f>
        <v>0</v>
      </c>
    </row>
    <row r="916" spans="1:9" x14ac:dyDescent="0.3">
      <c r="A916" s="180">
        <f t="shared" si="15"/>
        <v>23</v>
      </c>
      <c r="B916" s="180">
        <f>COUNTIF(A$1:A916,A916)</f>
        <v>15</v>
      </c>
      <c r="C916" s="180">
        <f t="array" aca="1" ref="C916" ca="1">INDIRECT("'"&amp;A916&amp;"'!F"&amp;B916+59)</f>
        <v>0</v>
      </c>
      <c r="D916" s="180">
        <f t="array" aca="1" ref="D916" ca="1">INDIRECT("'"&amp;$A916&amp;"'!O"&amp;$B916+59)</f>
        <v>0</v>
      </c>
      <c r="E916" s="180">
        <f t="array" aca="1" ref="E916" ca="1">INDIRECT("'"&amp;$A916&amp;"'!P"&amp;$B916+59)</f>
        <v>0</v>
      </c>
      <c r="F916" s="180">
        <f t="array" aca="1" ref="F916" ca="1">INDIRECT("'"&amp;$A916&amp;"'!Q"&amp;$B916+59)</f>
        <v>0</v>
      </c>
      <c r="G916" s="180">
        <f t="array" aca="1" ref="G916" ca="1">INDIRECT("'"&amp;$A916&amp;"'!R"&amp;$B916+59)</f>
        <v>0</v>
      </c>
      <c r="H916" s="180">
        <f t="array" aca="1" ref="H916" ca="1">INDIRECT("'"&amp;$A916&amp;"'!S"&amp;$B916+59)</f>
        <v>0</v>
      </c>
      <c r="I916" s="180">
        <f t="array" aca="1" ref="I916" ca="1">INDIRECT("'"&amp;$A916&amp;"'!t"&amp;$B916+59)</f>
        <v>0</v>
      </c>
    </row>
    <row r="917" spans="1:9" x14ac:dyDescent="0.3">
      <c r="A917" s="180">
        <f t="shared" si="15"/>
        <v>23</v>
      </c>
      <c r="B917" s="180">
        <f>COUNTIF(A$1:A917,A917)</f>
        <v>16</v>
      </c>
      <c r="C917" s="180">
        <f t="array" aca="1" ref="C917" ca="1">INDIRECT("'"&amp;A917&amp;"'!F"&amp;B917+59)</f>
        <v>0</v>
      </c>
      <c r="D917" s="180">
        <f t="array" aca="1" ref="D917" ca="1">INDIRECT("'"&amp;$A917&amp;"'!O"&amp;$B917+59)</f>
        <v>0</v>
      </c>
      <c r="E917" s="180">
        <f t="array" aca="1" ref="E917" ca="1">INDIRECT("'"&amp;$A917&amp;"'!P"&amp;$B917+59)</f>
        <v>0</v>
      </c>
      <c r="F917" s="180">
        <f t="array" aca="1" ref="F917" ca="1">INDIRECT("'"&amp;$A917&amp;"'!Q"&amp;$B917+59)</f>
        <v>0</v>
      </c>
      <c r="G917" s="180">
        <f t="array" aca="1" ref="G917" ca="1">INDIRECT("'"&amp;$A917&amp;"'!R"&amp;$B917+59)</f>
        <v>0</v>
      </c>
      <c r="H917" s="180">
        <f t="array" aca="1" ref="H917" ca="1">INDIRECT("'"&amp;$A917&amp;"'!S"&amp;$B917+59)</f>
        <v>0</v>
      </c>
      <c r="I917" s="180">
        <f t="array" aca="1" ref="I917" ca="1">INDIRECT("'"&amp;$A917&amp;"'!t"&amp;$B917+59)</f>
        <v>0</v>
      </c>
    </row>
    <row r="918" spans="1:9" x14ac:dyDescent="0.3">
      <c r="A918" s="180">
        <f t="shared" si="15"/>
        <v>23</v>
      </c>
      <c r="B918" s="180">
        <f>COUNTIF(A$1:A918,A918)</f>
        <v>17</v>
      </c>
      <c r="C918" s="180">
        <f t="array" aca="1" ref="C918" ca="1">INDIRECT("'"&amp;A918&amp;"'!F"&amp;B918+59)</f>
        <v>0</v>
      </c>
      <c r="D918" s="180">
        <f t="array" aca="1" ref="D918" ca="1">INDIRECT("'"&amp;$A918&amp;"'!O"&amp;$B918+59)</f>
        <v>0</v>
      </c>
      <c r="E918" s="180">
        <f t="array" aca="1" ref="E918" ca="1">INDIRECT("'"&amp;$A918&amp;"'!P"&amp;$B918+59)</f>
        <v>0</v>
      </c>
      <c r="F918" s="180">
        <f t="array" aca="1" ref="F918" ca="1">INDIRECT("'"&amp;$A918&amp;"'!Q"&amp;$B918+59)</f>
        <v>0</v>
      </c>
      <c r="G918" s="180">
        <f t="array" aca="1" ref="G918" ca="1">INDIRECT("'"&amp;$A918&amp;"'!R"&amp;$B918+59)</f>
        <v>0</v>
      </c>
      <c r="H918" s="180">
        <f t="array" aca="1" ref="H918" ca="1">INDIRECT("'"&amp;$A918&amp;"'!S"&amp;$B918+59)</f>
        <v>0</v>
      </c>
      <c r="I918" s="180">
        <f t="array" aca="1" ref="I918" ca="1">INDIRECT("'"&amp;$A918&amp;"'!t"&amp;$B918+59)</f>
        <v>0</v>
      </c>
    </row>
    <row r="919" spans="1:9" x14ac:dyDescent="0.3">
      <c r="A919" s="180">
        <f t="shared" si="15"/>
        <v>23</v>
      </c>
      <c r="B919" s="180">
        <f>COUNTIF(A$1:A919,A919)</f>
        <v>18</v>
      </c>
      <c r="C919" s="180">
        <f t="array" aca="1" ref="C919" ca="1">INDIRECT("'"&amp;A919&amp;"'!F"&amp;B919+59)</f>
        <v>0</v>
      </c>
      <c r="D919" s="180">
        <f t="array" aca="1" ref="D919" ca="1">INDIRECT("'"&amp;$A919&amp;"'!O"&amp;$B919+59)</f>
        <v>0</v>
      </c>
      <c r="E919" s="180">
        <f t="array" aca="1" ref="E919" ca="1">INDIRECT("'"&amp;$A919&amp;"'!P"&amp;$B919+59)</f>
        <v>0</v>
      </c>
      <c r="F919" s="180">
        <f t="array" aca="1" ref="F919" ca="1">INDIRECT("'"&amp;$A919&amp;"'!Q"&amp;$B919+59)</f>
        <v>0</v>
      </c>
      <c r="G919" s="180">
        <f t="array" aca="1" ref="G919" ca="1">INDIRECT("'"&amp;$A919&amp;"'!R"&amp;$B919+59)</f>
        <v>0</v>
      </c>
      <c r="H919" s="180">
        <f t="array" aca="1" ref="H919" ca="1">INDIRECT("'"&amp;$A919&amp;"'!S"&amp;$B919+59)</f>
        <v>0</v>
      </c>
      <c r="I919" s="180">
        <f t="array" aca="1" ref="I919" ca="1">INDIRECT("'"&amp;$A919&amp;"'!t"&amp;$B919+59)</f>
        <v>0</v>
      </c>
    </row>
    <row r="920" spans="1:9" x14ac:dyDescent="0.3">
      <c r="A920" s="180">
        <f t="shared" si="15"/>
        <v>23</v>
      </c>
      <c r="B920" s="180">
        <f>COUNTIF(A$1:A920,A920)</f>
        <v>19</v>
      </c>
      <c r="C920" s="180">
        <f t="array" aca="1" ref="C920" ca="1">INDIRECT("'"&amp;A920&amp;"'!F"&amp;B920+59)</f>
        <v>0</v>
      </c>
      <c r="D920" s="180">
        <f t="array" aca="1" ref="D920" ca="1">INDIRECT("'"&amp;$A920&amp;"'!O"&amp;$B920+59)</f>
        <v>0</v>
      </c>
      <c r="E920" s="180">
        <f t="array" aca="1" ref="E920" ca="1">INDIRECT("'"&amp;$A920&amp;"'!P"&amp;$B920+59)</f>
        <v>0</v>
      </c>
      <c r="F920" s="180">
        <f t="array" aca="1" ref="F920" ca="1">INDIRECT("'"&amp;$A920&amp;"'!Q"&amp;$B920+59)</f>
        <v>0</v>
      </c>
      <c r="G920" s="180">
        <f t="array" aca="1" ref="G920" ca="1">INDIRECT("'"&amp;$A920&amp;"'!R"&amp;$B920+59)</f>
        <v>0</v>
      </c>
      <c r="H920" s="180">
        <f t="array" aca="1" ref="H920" ca="1">INDIRECT("'"&amp;$A920&amp;"'!S"&amp;$B920+59)</f>
        <v>0</v>
      </c>
      <c r="I920" s="180">
        <f t="array" aca="1" ref="I920" ca="1">INDIRECT("'"&amp;$A920&amp;"'!t"&amp;$B920+59)</f>
        <v>0</v>
      </c>
    </row>
    <row r="921" spans="1:9" x14ac:dyDescent="0.3">
      <c r="A921" s="180">
        <f t="shared" si="15"/>
        <v>23</v>
      </c>
      <c r="B921" s="180">
        <f>COUNTIF(A$1:A921,A921)</f>
        <v>20</v>
      </c>
      <c r="C921" s="180">
        <f t="array" aca="1" ref="C921" ca="1">INDIRECT("'"&amp;A921&amp;"'!F"&amp;B921+59)</f>
        <v>0</v>
      </c>
      <c r="D921" s="180">
        <f t="array" aca="1" ref="D921" ca="1">INDIRECT("'"&amp;$A921&amp;"'!O"&amp;$B921+59)</f>
        <v>0</v>
      </c>
      <c r="E921" s="180">
        <f t="array" aca="1" ref="E921" ca="1">INDIRECT("'"&amp;$A921&amp;"'!P"&amp;$B921+59)</f>
        <v>0</v>
      </c>
      <c r="F921" s="180">
        <f t="array" aca="1" ref="F921" ca="1">INDIRECT("'"&amp;$A921&amp;"'!Q"&amp;$B921+59)</f>
        <v>0</v>
      </c>
      <c r="G921" s="180">
        <f t="array" aca="1" ref="G921" ca="1">INDIRECT("'"&amp;$A921&amp;"'!R"&amp;$B921+59)</f>
        <v>0</v>
      </c>
      <c r="H921" s="180">
        <f t="array" aca="1" ref="H921" ca="1">INDIRECT("'"&amp;$A921&amp;"'!S"&amp;$B921+59)</f>
        <v>0</v>
      </c>
      <c r="I921" s="180">
        <f t="array" aca="1" ref="I921" ca="1">INDIRECT("'"&amp;$A921&amp;"'!t"&amp;$B921+59)</f>
        <v>0</v>
      </c>
    </row>
    <row r="922" spans="1:9" x14ac:dyDescent="0.3">
      <c r="A922" s="180">
        <f t="shared" si="15"/>
        <v>23</v>
      </c>
      <c r="B922" s="180">
        <f>COUNTIF(A$1:A922,A922)</f>
        <v>21</v>
      </c>
      <c r="C922" s="180">
        <f t="array" aca="1" ref="C922" ca="1">INDIRECT("'"&amp;A922&amp;"'!F"&amp;B922+59)</f>
        <v>0</v>
      </c>
      <c r="D922" s="180">
        <f t="array" aca="1" ref="D922" ca="1">INDIRECT("'"&amp;$A922&amp;"'!O"&amp;$B922+59)</f>
        <v>0</v>
      </c>
      <c r="E922" s="180">
        <f t="array" aca="1" ref="E922" ca="1">INDIRECT("'"&amp;$A922&amp;"'!P"&amp;$B922+59)</f>
        <v>0</v>
      </c>
      <c r="F922" s="180">
        <f t="array" aca="1" ref="F922" ca="1">INDIRECT("'"&amp;$A922&amp;"'!Q"&amp;$B922+59)</f>
        <v>0</v>
      </c>
      <c r="G922" s="180">
        <f t="array" aca="1" ref="G922" ca="1">INDIRECT("'"&amp;$A922&amp;"'!R"&amp;$B922+59)</f>
        <v>0</v>
      </c>
      <c r="H922" s="180">
        <f t="array" aca="1" ref="H922" ca="1">INDIRECT("'"&amp;$A922&amp;"'!S"&amp;$B922+59)</f>
        <v>0</v>
      </c>
      <c r="I922" s="180">
        <f t="array" aca="1" ref="I922" ca="1">INDIRECT("'"&amp;$A922&amp;"'!t"&amp;$B922+59)</f>
        <v>0</v>
      </c>
    </row>
    <row r="923" spans="1:9" x14ac:dyDescent="0.3">
      <c r="A923" s="180">
        <f t="shared" si="15"/>
        <v>23</v>
      </c>
      <c r="B923" s="180">
        <f>COUNTIF(A$1:A923,A923)</f>
        <v>22</v>
      </c>
      <c r="C923" s="180">
        <f t="array" aca="1" ref="C923" ca="1">INDIRECT("'"&amp;A923&amp;"'!F"&amp;B923+59)</f>
        <v>0</v>
      </c>
      <c r="D923" s="180">
        <f t="array" aca="1" ref="D923" ca="1">INDIRECT("'"&amp;$A923&amp;"'!O"&amp;$B923+59)</f>
        <v>0</v>
      </c>
      <c r="E923" s="180">
        <f t="array" aca="1" ref="E923" ca="1">INDIRECT("'"&amp;$A923&amp;"'!P"&amp;$B923+59)</f>
        <v>0</v>
      </c>
      <c r="F923" s="180">
        <f t="array" aca="1" ref="F923" ca="1">INDIRECT("'"&amp;$A923&amp;"'!Q"&amp;$B923+59)</f>
        <v>0</v>
      </c>
      <c r="G923" s="180">
        <f t="array" aca="1" ref="G923" ca="1">INDIRECT("'"&amp;$A923&amp;"'!R"&amp;$B923+59)</f>
        <v>0</v>
      </c>
      <c r="H923" s="180">
        <f t="array" aca="1" ref="H923" ca="1">INDIRECT("'"&amp;$A923&amp;"'!S"&amp;$B923+59)</f>
        <v>0</v>
      </c>
      <c r="I923" s="180">
        <f t="array" aca="1" ref="I923" ca="1">INDIRECT("'"&amp;$A923&amp;"'!t"&amp;$B923+59)</f>
        <v>0</v>
      </c>
    </row>
    <row r="924" spans="1:9" x14ac:dyDescent="0.3">
      <c r="A924" s="180">
        <f t="shared" si="15"/>
        <v>23</v>
      </c>
      <c r="B924" s="180">
        <f>COUNTIF(A$1:A924,A924)</f>
        <v>23</v>
      </c>
      <c r="C924" s="180">
        <f t="array" aca="1" ref="C924" ca="1">INDIRECT("'"&amp;A924&amp;"'!F"&amp;B924+59)</f>
        <v>0</v>
      </c>
      <c r="D924" s="180">
        <f t="array" aca="1" ref="D924" ca="1">INDIRECT("'"&amp;$A924&amp;"'!O"&amp;$B924+59)</f>
        <v>0</v>
      </c>
      <c r="E924" s="180">
        <f t="array" aca="1" ref="E924" ca="1">INDIRECT("'"&amp;$A924&amp;"'!P"&amp;$B924+59)</f>
        <v>0</v>
      </c>
      <c r="F924" s="180">
        <f t="array" aca="1" ref="F924" ca="1">INDIRECT("'"&amp;$A924&amp;"'!Q"&amp;$B924+59)</f>
        <v>0</v>
      </c>
      <c r="G924" s="180">
        <f t="array" aca="1" ref="G924" ca="1">INDIRECT("'"&amp;$A924&amp;"'!R"&amp;$B924+59)</f>
        <v>0</v>
      </c>
      <c r="H924" s="180">
        <f t="array" aca="1" ref="H924" ca="1">INDIRECT("'"&amp;$A924&amp;"'!S"&amp;$B924+59)</f>
        <v>0</v>
      </c>
      <c r="I924" s="180">
        <f t="array" aca="1" ref="I924" ca="1">INDIRECT("'"&amp;$A924&amp;"'!t"&amp;$B924+59)</f>
        <v>0</v>
      </c>
    </row>
    <row r="925" spans="1:9" x14ac:dyDescent="0.3">
      <c r="A925" s="180">
        <f t="shared" si="15"/>
        <v>23</v>
      </c>
      <c r="B925" s="180">
        <f>COUNTIF(A$1:A925,A925)</f>
        <v>24</v>
      </c>
      <c r="C925" s="180">
        <f t="array" aca="1" ref="C925" ca="1">INDIRECT("'"&amp;A925&amp;"'!F"&amp;B925+59)</f>
        <v>0</v>
      </c>
      <c r="D925" s="180">
        <f t="array" aca="1" ref="D925" ca="1">INDIRECT("'"&amp;$A925&amp;"'!O"&amp;$B925+59)</f>
        <v>0</v>
      </c>
      <c r="E925" s="180">
        <f t="array" aca="1" ref="E925" ca="1">INDIRECT("'"&amp;$A925&amp;"'!P"&amp;$B925+59)</f>
        <v>0</v>
      </c>
      <c r="F925" s="180">
        <f t="array" aca="1" ref="F925" ca="1">INDIRECT("'"&amp;$A925&amp;"'!Q"&amp;$B925+59)</f>
        <v>0</v>
      </c>
      <c r="G925" s="180">
        <f t="array" aca="1" ref="G925" ca="1">INDIRECT("'"&amp;$A925&amp;"'!R"&amp;$B925+59)</f>
        <v>0</v>
      </c>
      <c r="H925" s="180">
        <f t="array" aca="1" ref="H925" ca="1">INDIRECT("'"&amp;$A925&amp;"'!S"&amp;$B925+59)</f>
        <v>0</v>
      </c>
      <c r="I925" s="180">
        <f t="array" aca="1" ref="I925" ca="1">INDIRECT("'"&amp;$A925&amp;"'!t"&amp;$B925+59)</f>
        <v>0</v>
      </c>
    </row>
    <row r="926" spans="1:9" x14ac:dyDescent="0.3">
      <c r="A926" s="180">
        <f t="shared" si="15"/>
        <v>23</v>
      </c>
      <c r="B926" s="180">
        <f>COUNTIF(A$1:A926,A926)</f>
        <v>25</v>
      </c>
      <c r="C926" s="180">
        <f t="array" aca="1" ref="C926" ca="1">INDIRECT("'"&amp;A926&amp;"'!F"&amp;B926+59)</f>
        <v>0</v>
      </c>
      <c r="D926" s="180">
        <f t="array" aca="1" ref="D926" ca="1">INDIRECT("'"&amp;$A926&amp;"'!O"&amp;$B926+59)</f>
        <v>0</v>
      </c>
      <c r="E926" s="180">
        <f t="array" aca="1" ref="E926" ca="1">INDIRECT("'"&amp;$A926&amp;"'!P"&amp;$B926+59)</f>
        <v>0</v>
      </c>
      <c r="F926" s="180">
        <f t="array" aca="1" ref="F926" ca="1">INDIRECT("'"&amp;$A926&amp;"'!Q"&amp;$B926+59)</f>
        <v>0</v>
      </c>
      <c r="G926" s="180">
        <f t="array" aca="1" ref="G926" ca="1">INDIRECT("'"&amp;$A926&amp;"'!R"&amp;$B926+59)</f>
        <v>0</v>
      </c>
      <c r="H926" s="180">
        <f t="array" aca="1" ref="H926" ca="1">INDIRECT("'"&amp;$A926&amp;"'!S"&amp;$B926+59)</f>
        <v>0</v>
      </c>
      <c r="I926" s="180">
        <f t="array" aca="1" ref="I926" ca="1">INDIRECT("'"&amp;$A926&amp;"'!t"&amp;$B926+59)</f>
        <v>0</v>
      </c>
    </row>
    <row r="927" spans="1:9" x14ac:dyDescent="0.3">
      <c r="A927" s="180">
        <f t="shared" si="15"/>
        <v>23</v>
      </c>
      <c r="B927" s="180">
        <f>COUNTIF(A$1:A927,A927)</f>
        <v>26</v>
      </c>
      <c r="C927" s="180">
        <f t="array" aca="1" ref="C927" ca="1">INDIRECT("'"&amp;A927&amp;"'!F"&amp;B927+59)</f>
        <v>0</v>
      </c>
      <c r="D927" s="180">
        <f t="array" aca="1" ref="D927" ca="1">INDIRECT("'"&amp;$A927&amp;"'!O"&amp;$B927+59)</f>
        <v>0</v>
      </c>
      <c r="E927" s="180">
        <f t="array" aca="1" ref="E927" ca="1">INDIRECT("'"&amp;$A927&amp;"'!P"&amp;$B927+59)</f>
        <v>0</v>
      </c>
      <c r="F927" s="180">
        <f t="array" aca="1" ref="F927" ca="1">INDIRECT("'"&amp;$A927&amp;"'!Q"&amp;$B927+59)</f>
        <v>0</v>
      </c>
      <c r="G927" s="180">
        <f t="array" aca="1" ref="G927" ca="1">INDIRECT("'"&amp;$A927&amp;"'!R"&amp;$B927+59)</f>
        <v>0</v>
      </c>
      <c r="H927" s="180">
        <f t="array" aca="1" ref="H927" ca="1">INDIRECT("'"&amp;$A927&amp;"'!S"&amp;$B927+59)</f>
        <v>0</v>
      </c>
      <c r="I927" s="180">
        <f t="array" aca="1" ref="I927" ca="1">INDIRECT("'"&amp;$A927&amp;"'!t"&amp;$B927+59)</f>
        <v>0</v>
      </c>
    </row>
    <row r="928" spans="1:9" x14ac:dyDescent="0.3">
      <c r="A928" s="180">
        <f t="shared" si="15"/>
        <v>23</v>
      </c>
      <c r="B928" s="180">
        <f>COUNTIF(A$1:A928,A928)</f>
        <v>27</v>
      </c>
      <c r="C928" s="180">
        <f t="array" aca="1" ref="C928" ca="1">INDIRECT("'"&amp;A928&amp;"'!F"&amp;B928+59)</f>
        <v>0</v>
      </c>
      <c r="D928" s="180">
        <f t="array" aca="1" ref="D928" ca="1">INDIRECT("'"&amp;$A928&amp;"'!O"&amp;$B928+59)</f>
        <v>0</v>
      </c>
      <c r="E928" s="180">
        <f t="array" aca="1" ref="E928" ca="1">INDIRECT("'"&amp;$A928&amp;"'!P"&amp;$B928+59)</f>
        <v>0</v>
      </c>
      <c r="F928" s="180">
        <f t="array" aca="1" ref="F928" ca="1">INDIRECT("'"&amp;$A928&amp;"'!Q"&amp;$B928+59)</f>
        <v>0</v>
      </c>
      <c r="G928" s="180">
        <f t="array" aca="1" ref="G928" ca="1">INDIRECT("'"&amp;$A928&amp;"'!R"&amp;$B928+59)</f>
        <v>0</v>
      </c>
      <c r="H928" s="180">
        <f t="array" aca="1" ref="H928" ca="1">INDIRECT("'"&amp;$A928&amp;"'!S"&amp;$B928+59)</f>
        <v>0</v>
      </c>
      <c r="I928" s="180">
        <f t="array" aca="1" ref="I928" ca="1">INDIRECT("'"&amp;$A928&amp;"'!t"&amp;$B928+59)</f>
        <v>0</v>
      </c>
    </row>
    <row r="929" spans="1:9" x14ac:dyDescent="0.3">
      <c r="A929" s="180">
        <f t="shared" si="15"/>
        <v>23</v>
      </c>
      <c r="B929" s="180">
        <f>COUNTIF(A$1:A929,A929)</f>
        <v>28</v>
      </c>
      <c r="C929" s="180">
        <f t="array" aca="1" ref="C929" ca="1">INDIRECT("'"&amp;A929&amp;"'!F"&amp;B929+59)</f>
        <v>0</v>
      </c>
      <c r="D929" s="180">
        <f t="array" aca="1" ref="D929" ca="1">INDIRECT("'"&amp;$A929&amp;"'!O"&amp;$B929+59)</f>
        <v>0</v>
      </c>
      <c r="E929" s="180">
        <f t="array" aca="1" ref="E929" ca="1">INDIRECT("'"&amp;$A929&amp;"'!P"&amp;$B929+59)</f>
        <v>0</v>
      </c>
      <c r="F929" s="180">
        <f t="array" aca="1" ref="F929" ca="1">INDIRECT("'"&amp;$A929&amp;"'!Q"&amp;$B929+59)</f>
        <v>0</v>
      </c>
      <c r="G929" s="180">
        <f t="array" aca="1" ref="G929" ca="1">INDIRECT("'"&amp;$A929&amp;"'!R"&amp;$B929+59)</f>
        <v>0</v>
      </c>
      <c r="H929" s="180">
        <f t="array" aca="1" ref="H929" ca="1">INDIRECT("'"&amp;$A929&amp;"'!S"&amp;$B929+59)</f>
        <v>0</v>
      </c>
      <c r="I929" s="180">
        <f t="array" aca="1" ref="I929" ca="1">INDIRECT("'"&amp;$A929&amp;"'!t"&amp;$B929+59)</f>
        <v>0</v>
      </c>
    </row>
    <row r="930" spans="1:9" x14ac:dyDescent="0.3">
      <c r="A930" s="180">
        <f t="shared" si="15"/>
        <v>23</v>
      </c>
      <c r="B930" s="180">
        <f>COUNTIF(A$1:A930,A930)</f>
        <v>29</v>
      </c>
      <c r="C930" s="180">
        <f t="array" aca="1" ref="C930" ca="1">INDIRECT("'"&amp;A930&amp;"'!F"&amp;B930+59)</f>
        <v>0</v>
      </c>
      <c r="D930" s="180">
        <f t="array" aca="1" ref="D930" ca="1">INDIRECT("'"&amp;$A930&amp;"'!O"&amp;$B930+59)</f>
        <v>0</v>
      </c>
      <c r="E930" s="180">
        <f t="array" aca="1" ref="E930" ca="1">INDIRECT("'"&amp;$A930&amp;"'!P"&amp;$B930+59)</f>
        <v>0</v>
      </c>
      <c r="F930" s="180">
        <f t="array" aca="1" ref="F930" ca="1">INDIRECT("'"&amp;$A930&amp;"'!Q"&amp;$B930+59)</f>
        <v>0</v>
      </c>
      <c r="G930" s="180">
        <f t="array" aca="1" ref="G930" ca="1">INDIRECT("'"&amp;$A930&amp;"'!R"&amp;$B930+59)</f>
        <v>0</v>
      </c>
      <c r="H930" s="180">
        <f t="array" aca="1" ref="H930" ca="1">INDIRECT("'"&amp;$A930&amp;"'!S"&amp;$B930+59)</f>
        <v>0</v>
      </c>
      <c r="I930" s="180">
        <f t="array" aca="1" ref="I930" ca="1">INDIRECT("'"&amp;$A930&amp;"'!t"&amp;$B930+59)</f>
        <v>0</v>
      </c>
    </row>
    <row r="931" spans="1:9" x14ac:dyDescent="0.3">
      <c r="A931" s="180">
        <f t="shared" si="15"/>
        <v>23</v>
      </c>
      <c r="B931" s="180">
        <f>COUNTIF(A$1:A931,A931)</f>
        <v>30</v>
      </c>
      <c r="C931" s="180">
        <f t="array" aca="1" ref="C931" ca="1">INDIRECT("'"&amp;A931&amp;"'!F"&amp;B931+59)</f>
        <v>0</v>
      </c>
      <c r="D931" s="180">
        <f t="array" aca="1" ref="D931" ca="1">INDIRECT("'"&amp;$A931&amp;"'!O"&amp;$B931+59)</f>
        <v>0</v>
      </c>
      <c r="E931" s="180">
        <f t="array" aca="1" ref="E931" ca="1">INDIRECT("'"&amp;$A931&amp;"'!P"&amp;$B931+59)</f>
        <v>0</v>
      </c>
      <c r="F931" s="180">
        <f t="array" aca="1" ref="F931" ca="1">INDIRECT("'"&amp;$A931&amp;"'!Q"&amp;$B931+59)</f>
        <v>0</v>
      </c>
      <c r="G931" s="180">
        <f t="array" aca="1" ref="G931" ca="1">INDIRECT("'"&amp;$A931&amp;"'!R"&amp;$B931+59)</f>
        <v>0</v>
      </c>
      <c r="H931" s="180">
        <f t="array" aca="1" ref="H931" ca="1">INDIRECT("'"&amp;$A931&amp;"'!S"&amp;$B931+59)</f>
        <v>0</v>
      </c>
      <c r="I931" s="180">
        <f t="array" aca="1" ref="I931" ca="1">INDIRECT("'"&amp;$A931&amp;"'!t"&amp;$B931+59)</f>
        <v>0</v>
      </c>
    </row>
    <row r="932" spans="1:9" x14ac:dyDescent="0.3">
      <c r="A932" s="180">
        <f t="shared" si="15"/>
        <v>23</v>
      </c>
      <c r="B932" s="180">
        <f>COUNTIF(A$1:A932,A932)</f>
        <v>31</v>
      </c>
      <c r="C932" s="180">
        <f t="array" aca="1" ref="C932" ca="1">INDIRECT("'"&amp;A932&amp;"'!F"&amp;B932+59)</f>
        <v>0</v>
      </c>
      <c r="D932" s="180">
        <f t="array" aca="1" ref="D932" ca="1">INDIRECT("'"&amp;$A932&amp;"'!O"&amp;$B932+59)</f>
        <v>0</v>
      </c>
      <c r="E932" s="180">
        <f t="array" aca="1" ref="E932" ca="1">INDIRECT("'"&amp;$A932&amp;"'!P"&amp;$B932+59)</f>
        <v>0</v>
      </c>
      <c r="F932" s="180">
        <f t="array" aca="1" ref="F932" ca="1">INDIRECT("'"&amp;$A932&amp;"'!Q"&amp;$B932+59)</f>
        <v>0</v>
      </c>
      <c r="G932" s="180">
        <f t="array" aca="1" ref="G932" ca="1">INDIRECT("'"&amp;$A932&amp;"'!R"&amp;$B932+59)</f>
        <v>0</v>
      </c>
      <c r="H932" s="180">
        <f t="array" aca="1" ref="H932" ca="1">INDIRECT("'"&amp;$A932&amp;"'!S"&amp;$B932+59)</f>
        <v>0</v>
      </c>
      <c r="I932" s="180">
        <f t="array" aca="1" ref="I932" ca="1">INDIRECT("'"&amp;$A932&amp;"'!t"&amp;$B932+59)</f>
        <v>0</v>
      </c>
    </row>
    <row r="933" spans="1:9" x14ac:dyDescent="0.3">
      <c r="A933" s="180">
        <f t="shared" si="15"/>
        <v>23</v>
      </c>
      <c r="B933" s="180">
        <f>COUNTIF(A$1:A933,A933)</f>
        <v>32</v>
      </c>
      <c r="C933" s="180">
        <f t="array" aca="1" ref="C933" ca="1">INDIRECT("'"&amp;A933&amp;"'!F"&amp;B933+59)</f>
        <v>0</v>
      </c>
      <c r="D933" s="180">
        <f t="array" aca="1" ref="D933" ca="1">INDIRECT("'"&amp;$A933&amp;"'!O"&amp;$B933+59)</f>
        <v>0</v>
      </c>
      <c r="E933" s="180">
        <f t="array" aca="1" ref="E933" ca="1">INDIRECT("'"&amp;$A933&amp;"'!P"&amp;$B933+59)</f>
        <v>0</v>
      </c>
      <c r="F933" s="180">
        <f t="array" aca="1" ref="F933" ca="1">INDIRECT("'"&amp;$A933&amp;"'!Q"&amp;$B933+59)</f>
        <v>0</v>
      </c>
      <c r="G933" s="180">
        <f t="array" aca="1" ref="G933" ca="1">INDIRECT("'"&amp;$A933&amp;"'!R"&amp;$B933+59)</f>
        <v>0</v>
      </c>
      <c r="H933" s="180">
        <f t="array" aca="1" ref="H933" ca="1">INDIRECT("'"&amp;$A933&amp;"'!S"&amp;$B933+59)</f>
        <v>0</v>
      </c>
      <c r="I933" s="180">
        <f t="array" aca="1" ref="I933" ca="1">INDIRECT("'"&amp;$A933&amp;"'!t"&amp;$B933+59)</f>
        <v>0</v>
      </c>
    </row>
    <row r="934" spans="1:9" x14ac:dyDescent="0.3">
      <c r="A934" s="180">
        <f t="shared" si="15"/>
        <v>23</v>
      </c>
      <c r="B934" s="180">
        <f>COUNTIF(A$1:A934,A934)</f>
        <v>33</v>
      </c>
      <c r="C934" s="180">
        <f t="array" aca="1" ref="C934" ca="1">INDIRECT("'"&amp;A934&amp;"'!F"&amp;B934+59)</f>
        <v>0</v>
      </c>
      <c r="D934" s="180">
        <f t="array" aca="1" ref="D934" ca="1">INDIRECT("'"&amp;$A934&amp;"'!O"&amp;$B934+59)</f>
        <v>0</v>
      </c>
      <c r="E934" s="180">
        <f t="array" aca="1" ref="E934" ca="1">INDIRECT("'"&amp;$A934&amp;"'!P"&amp;$B934+59)</f>
        <v>0</v>
      </c>
      <c r="F934" s="180">
        <f t="array" aca="1" ref="F934" ca="1">INDIRECT("'"&amp;$A934&amp;"'!Q"&amp;$B934+59)</f>
        <v>0</v>
      </c>
      <c r="G934" s="180">
        <f t="array" aca="1" ref="G934" ca="1">INDIRECT("'"&amp;$A934&amp;"'!R"&amp;$B934+59)</f>
        <v>0</v>
      </c>
      <c r="H934" s="180">
        <f t="array" aca="1" ref="H934" ca="1">INDIRECT("'"&amp;$A934&amp;"'!S"&amp;$B934+59)</f>
        <v>0</v>
      </c>
      <c r="I934" s="180">
        <f t="array" aca="1" ref="I934" ca="1">INDIRECT("'"&amp;$A934&amp;"'!t"&amp;$B934+59)</f>
        <v>0</v>
      </c>
    </row>
    <row r="935" spans="1:9" x14ac:dyDescent="0.3">
      <c r="A935" s="180">
        <f t="shared" si="15"/>
        <v>23</v>
      </c>
      <c r="B935" s="180">
        <f>COUNTIF(A$1:A935,A935)</f>
        <v>34</v>
      </c>
      <c r="C935" s="180">
        <f t="array" aca="1" ref="C935" ca="1">INDIRECT("'"&amp;A935&amp;"'!F"&amp;B935+59)</f>
        <v>0</v>
      </c>
      <c r="D935" s="180">
        <f t="array" aca="1" ref="D935" ca="1">INDIRECT("'"&amp;$A935&amp;"'!O"&amp;$B935+59)</f>
        <v>0</v>
      </c>
      <c r="E935" s="180">
        <f t="array" aca="1" ref="E935" ca="1">INDIRECT("'"&amp;$A935&amp;"'!P"&amp;$B935+59)</f>
        <v>0</v>
      </c>
      <c r="F935" s="180">
        <f t="array" aca="1" ref="F935" ca="1">INDIRECT("'"&amp;$A935&amp;"'!Q"&amp;$B935+59)</f>
        <v>0</v>
      </c>
      <c r="G935" s="180">
        <f t="array" aca="1" ref="G935" ca="1">INDIRECT("'"&amp;$A935&amp;"'!R"&amp;$B935+59)</f>
        <v>0</v>
      </c>
      <c r="H935" s="180">
        <f t="array" aca="1" ref="H935" ca="1">INDIRECT("'"&amp;$A935&amp;"'!S"&amp;$B935+59)</f>
        <v>0</v>
      </c>
      <c r="I935" s="180">
        <f t="array" aca="1" ref="I935" ca="1">INDIRECT("'"&amp;$A935&amp;"'!t"&amp;$B935+59)</f>
        <v>0</v>
      </c>
    </row>
    <row r="936" spans="1:9" x14ac:dyDescent="0.3">
      <c r="A936" s="180">
        <f t="shared" si="15"/>
        <v>23</v>
      </c>
      <c r="B936" s="180">
        <f>COUNTIF(A$1:A936,A936)</f>
        <v>35</v>
      </c>
      <c r="C936" s="180">
        <f t="array" aca="1" ref="C936" ca="1">INDIRECT("'"&amp;A936&amp;"'!F"&amp;B936+59)</f>
        <v>0</v>
      </c>
      <c r="D936" s="180">
        <f t="array" aca="1" ref="D936" ca="1">INDIRECT("'"&amp;$A936&amp;"'!O"&amp;$B936+59)</f>
        <v>0</v>
      </c>
      <c r="E936" s="180">
        <f t="array" aca="1" ref="E936" ca="1">INDIRECT("'"&amp;$A936&amp;"'!P"&amp;$B936+59)</f>
        <v>0</v>
      </c>
      <c r="F936" s="180">
        <f t="array" aca="1" ref="F936" ca="1">INDIRECT("'"&amp;$A936&amp;"'!Q"&amp;$B936+59)</f>
        <v>0</v>
      </c>
      <c r="G936" s="180">
        <f t="array" aca="1" ref="G936" ca="1">INDIRECT("'"&amp;$A936&amp;"'!R"&amp;$B936+59)</f>
        <v>0</v>
      </c>
      <c r="H936" s="180">
        <f t="array" aca="1" ref="H936" ca="1">INDIRECT("'"&amp;$A936&amp;"'!S"&amp;$B936+59)</f>
        <v>0</v>
      </c>
      <c r="I936" s="180">
        <f t="array" aca="1" ref="I936" ca="1">INDIRECT("'"&amp;$A936&amp;"'!t"&amp;$B936+59)</f>
        <v>0</v>
      </c>
    </row>
    <row r="937" spans="1:9" x14ac:dyDescent="0.3">
      <c r="A937" s="180">
        <f t="shared" si="15"/>
        <v>23</v>
      </c>
      <c r="B937" s="180">
        <f>COUNTIF(A$1:A937,A937)</f>
        <v>36</v>
      </c>
      <c r="C937" s="180">
        <f t="array" aca="1" ref="C937" ca="1">INDIRECT("'"&amp;A937&amp;"'!F"&amp;B937+59)</f>
        <v>0</v>
      </c>
      <c r="D937" s="180">
        <f t="array" aca="1" ref="D937" ca="1">INDIRECT("'"&amp;$A937&amp;"'!O"&amp;$B937+59)</f>
        <v>0</v>
      </c>
      <c r="E937" s="180">
        <f t="array" aca="1" ref="E937" ca="1">INDIRECT("'"&amp;$A937&amp;"'!P"&amp;$B937+59)</f>
        <v>0</v>
      </c>
      <c r="F937" s="180">
        <f t="array" aca="1" ref="F937" ca="1">INDIRECT("'"&amp;$A937&amp;"'!Q"&amp;$B937+59)</f>
        <v>0</v>
      </c>
      <c r="G937" s="180">
        <f t="array" aca="1" ref="G937" ca="1">INDIRECT("'"&amp;$A937&amp;"'!R"&amp;$B937+59)</f>
        <v>0</v>
      </c>
      <c r="H937" s="180">
        <f t="array" aca="1" ref="H937" ca="1">INDIRECT("'"&amp;$A937&amp;"'!S"&amp;$B937+59)</f>
        <v>0</v>
      </c>
      <c r="I937" s="180">
        <f t="array" aca="1" ref="I937" ca="1">INDIRECT("'"&amp;$A937&amp;"'!t"&amp;$B937+59)</f>
        <v>0</v>
      </c>
    </row>
    <row r="938" spans="1:9" x14ac:dyDescent="0.3">
      <c r="A938" s="180">
        <f t="shared" si="15"/>
        <v>23</v>
      </c>
      <c r="B938" s="180">
        <f>COUNTIF(A$1:A938,A938)</f>
        <v>37</v>
      </c>
      <c r="C938" s="180">
        <f t="array" aca="1" ref="C938" ca="1">INDIRECT("'"&amp;A938&amp;"'!F"&amp;B938+59)</f>
        <v>0</v>
      </c>
      <c r="D938" s="180">
        <f t="array" aca="1" ref="D938" ca="1">INDIRECT("'"&amp;$A938&amp;"'!O"&amp;$B938+59)</f>
        <v>0</v>
      </c>
      <c r="E938" s="180">
        <f t="array" aca="1" ref="E938" ca="1">INDIRECT("'"&amp;$A938&amp;"'!P"&amp;$B938+59)</f>
        <v>0</v>
      </c>
      <c r="F938" s="180">
        <f t="array" aca="1" ref="F938" ca="1">INDIRECT("'"&amp;$A938&amp;"'!Q"&amp;$B938+59)</f>
        <v>0</v>
      </c>
      <c r="G938" s="180">
        <f t="array" aca="1" ref="G938" ca="1">INDIRECT("'"&amp;$A938&amp;"'!R"&amp;$B938+59)</f>
        <v>0</v>
      </c>
      <c r="H938" s="180">
        <f t="array" aca="1" ref="H938" ca="1">INDIRECT("'"&amp;$A938&amp;"'!S"&amp;$B938+59)</f>
        <v>0</v>
      </c>
      <c r="I938" s="180">
        <f t="array" aca="1" ref="I938" ca="1">INDIRECT("'"&amp;$A938&amp;"'!t"&amp;$B938+59)</f>
        <v>0</v>
      </c>
    </row>
    <row r="939" spans="1:9" x14ac:dyDescent="0.3">
      <c r="A939" s="180">
        <f t="shared" si="15"/>
        <v>23</v>
      </c>
      <c r="B939" s="180">
        <f>COUNTIF(A$1:A939,A939)</f>
        <v>38</v>
      </c>
      <c r="C939" s="180">
        <f t="array" aca="1" ref="C939" ca="1">INDIRECT("'"&amp;A939&amp;"'!F"&amp;B939+59)</f>
        <v>0</v>
      </c>
      <c r="D939" s="180">
        <f t="array" aca="1" ref="D939" ca="1">INDIRECT("'"&amp;$A939&amp;"'!O"&amp;$B939+59)</f>
        <v>0</v>
      </c>
      <c r="E939" s="180">
        <f t="array" aca="1" ref="E939" ca="1">INDIRECT("'"&amp;$A939&amp;"'!P"&amp;$B939+59)</f>
        <v>0</v>
      </c>
      <c r="F939" s="180">
        <f t="array" aca="1" ref="F939" ca="1">INDIRECT("'"&amp;$A939&amp;"'!Q"&amp;$B939+59)</f>
        <v>0</v>
      </c>
      <c r="G939" s="180">
        <f t="array" aca="1" ref="G939" ca="1">INDIRECT("'"&amp;$A939&amp;"'!R"&amp;$B939+59)</f>
        <v>0</v>
      </c>
      <c r="H939" s="180">
        <f t="array" aca="1" ref="H939" ca="1">INDIRECT("'"&amp;$A939&amp;"'!S"&amp;$B939+59)</f>
        <v>0</v>
      </c>
      <c r="I939" s="180">
        <f t="array" aca="1" ref="I939" ca="1">INDIRECT("'"&amp;$A939&amp;"'!t"&amp;$B939+59)</f>
        <v>0</v>
      </c>
    </row>
    <row r="940" spans="1:9" x14ac:dyDescent="0.3">
      <c r="A940" s="180">
        <f t="shared" si="15"/>
        <v>23</v>
      </c>
      <c r="B940" s="180">
        <f>COUNTIF(A$1:A940,A940)</f>
        <v>39</v>
      </c>
      <c r="C940" s="180">
        <f t="array" aca="1" ref="C940" ca="1">INDIRECT("'"&amp;A940&amp;"'!F"&amp;B940+59)</f>
        <v>0</v>
      </c>
      <c r="D940" s="180">
        <f t="array" aca="1" ref="D940" ca="1">INDIRECT("'"&amp;$A940&amp;"'!O"&amp;$B940+59)</f>
        <v>0</v>
      </c>
      <c r="E940" s="180">
        <f t="array" aca="1" ref="E940" ca="1">INDIRECT("'"&amp;$A940&amp;"'!P"&amp;$B940+59)</f>
        <v>0</v>
      </c>
      <c r="F940" s="180">
        <f t="array" aca="1" ref="F940" ca="1">INDIRECT("'"&amp;$A940&amp;"'!Q"&amp;$B940+59)</f>
        <v>0</v>
      </c>
      <c r="G940" s="180">
        <f t="array" aca="1" ref="G940" ca="1">INDIRECT("'"&amp;$A940&amp;"'!R"&amp;$B940+59)</f>
        <v>0</v>
      </c>
      <c r="H940" s="180">
        <f t="array" aca="1" ref="H940" ca="1">INDIRECT("'"&amp;$A940&amp;"'!S"&amp;$B940+59)</f>
        <v>0</v>
      </c>
      <c r="I940" s="180">
        <f t="array" aca="1" ref="I940" ca="1">INDIRECT("'"&amp;$A940&amp;"'!t"&amp;$B940+59)</f>
        <v>0</v>
      </c>
    </row>
    <row r="941" spans="1:9" x14ac:dyDescent="0.3">
      <c r="A941" s="180">
        <f t="shared" si="15"/>
        <v>23</v>
      </c>
      <c r="B941" s="180">
        <f>COUNTIF(A$1:A941,A941)</f>
        <v>40</v>
      </c>
      <c r="C941" s="180">
        <f t="array" aca="1" ref="C941" ca="1">INDIRECT("'"&amp;A941&amp;"'!F"&amp;B941+59)</f>
        <v>0</v>
      </c>
      <c r="D941" s="180">
        <f t="array" aca="1" ref="D941" ca="1">INDIRECT("'"&amp;$A941&amp;"'!O"&amp;$B941+59)</f>
        <v>0</v>
      </c>
      <c r="E941" s="180">
        <f t="array" aca="1" ref="E941" ca="1">INDIRECT("'"&amp;$A941&amp;"'!P"&amp;$B941+59)</f>
        <v>0</v>
      </c>
      <c r="F941" s="180">
        <f t="array" aca="1" ref="F941" ca="1">INDIRECT("'"&amp;$A941&amp;"'!Q"&amp;$B941+59)</f>
        <v>0</v>
      </c>
      <c r="G941" s="180">
        <f t="array" aca="1" ref="G941" ca="1">INDIRECT("'"&amp;$A941&amp;"'!R"&amp;$B941+59)</f>
        <v>0</v>
      </c>
      <c r="H941" s="180">
        <f t="array" aca="1" ref="H941" ca="1">INDIRECT("'"&amp;$A941&amp;"'!S"&amp;$B941+59)</f>
        <v>0</v>
      </c>
      <c r="I941" s="180">
        <f t="array" aca="1" ref="I941" ca="1">INDIRECT("'"&amp;$A941&amp;"'!t"&amp;$B941+59)</f>
        <v>0</v>
      </c>
    </row>
    <row r="942" spans="1:9" x14ac:dyDescent="0.3">
      <c r="A942" s="180">
        <f t="shared" si="15"/>
        <v>23</v>
      </c>
      <c r="B942" s="180">
        <f>COUNTIF(A$1:A942,A942)</f>
        <v>41</v>
      </c>
      <c r="C942" s="180">
        <f t="array" aca="1" ref="C942" ca="1">INDIRECT("'"&amp;A942&amp;"'!F"&amp;B942+59)</f>
        <v>0</v>
      </c>
      <c r="D942" s="180">
        <f t="array" aca="1" ref="D942" ca="1">INDIRECT("'"&amp;$A942&amp;"'!O"&amp;$B942+59)</f>
        <v>0</v>
      </c>
      <c r="E942" s="180">
        <f t="array" aca="1" ref="E942" ca="1">INDIRECT("'"&amp;$A942&amp;"'!P"&amp;$B942+59)</f>
        <v>0</v>
      </c>
      <c r="F942" s="180">
        <f t="array" aca="1" ref="F942" ca="1">INDIRECT("'"&amp;$A942&amp;"'!Q"&amp;$B942+59)</f>
        <v>0</v>
      </c>
      <c r="G942" s="180">
        <f t="array" aca="1" ref="G942" ca="1">INDIRECT("'"&amp;$A942&amp;"'!R"&amp;$B942+59)</f>
        <v>0</v>
      </c>
      <c r="H942" s="180">
        <f t="array" aca="1" ref="H942" ca="1">INDIRECT("'"&amp;$A942&amp;"'!S"&amp;$B942+59)</f>
        <v>0</v>
      </c>
      <c r="I942" s="180">
        <f t="array" aca="1" ref="I942" ca="1">INDIRECT("'"&amp;$A942&amp;"'!t"&amp;$B942+59)</f>
        <v>0</v>
      </c>
    </row>
    <row r="943" spans="1:9" x14ac:dyDescent="0.3">
      <c r="A943" s="180">
        <f t="shared" si="15"/>
        <v>24</v>
      </c>
      <c r="B943" s="180">
        <f>COUNTIF(A$1:A943,A943)</f>
        <v>1</v>
      </c>
      <c r="C943" s="180">
        <f t="array" aca="1" ref="C943" ca="1">INDIRECT("'"&amp;A943&amp;"'!F"&amp;B943+59)</f>
        <v>0</v>
      </c>
      <c r="D943" s="180">
        <f t="array" aca="1" ref="D943" ca="1">INDIRECT("'"&amp;$A943&amp;"'!O"&amp;$B943+59)</f>
        <v>0</v>
      </c>
      <c r="E943" s="180">
        <f t="array" aca="1" ref="E943" ca="1">INDIRECT("'"&amp;$A943&amp;"'!P"&amp;$B943+59)</f>
        <v>0</v>
      </c>
      <c r="F943" s="180">
        <f t="array" aca="1" ref="F943" ca="1">INDIRECT("'"&amp;$A943&amp;"'!Q"&amp;$B943+59)</f>
        <v>0</v>
      </c>
      <c r="G943" s="180">
        <f t="array" aca="1" ref="G943" ca="1">INDIRECT("'"&amp;$A943&amp;"'!R"&amp;$B943+59)</f>
        <v>0</v>
      </c>
      <c r="H943" s="180">
        <f t="array" aca="1" ref="H943" ca="1">INDIRECT("'"&amp;$A943&amp;"'!S"&amp;$B943+59)</f>
        <v>0</v>
      </c>
      <c r="I943" s="180">
        <f t="array" aca="1" ref="I943" ca="1">INDIRECT("'"&amp;$A943&amp;"'!t"&amp;$B943+59)</f>
        <v>0</v>
      </c>
    </row>
    <row r="944" spans="1:9" x14ac:dyDescent="0.3">
      <c r="A944" s="180">
        <f t="shared" si="15"/>
        <v>24</v>
      </c>
      <c r="B944" s="180">
        <f>COUNTIF(A$1:A944,A944)</f>
        <v>2</v>
      </c>
      <c r="C944" s="180">
        <f t="array" aca="1" ref="C944" ca="1">INDIRECT("'"&amp;A944&amp;"'!F"&amp;B944+59)</f>
        <v>0</v>
      </c>
      <c r="D944" s="180">
        <f t="array" aca="1" ref="D944" ca="1">INDIRECT("'"&amp;$A944&amp;"'!O"&amp;$B944+59)</f>
        <v>0</v>
      </c>
      <c r="E944" s="180">
        <f t="array" aca="1" ref="E944" ca="1">INDIRECT("'"&amp;$A944&amp;"'!P"&amp;$B944+59)</f>
        <v>0</v>
      </c>
      <c r="F944" s="180">
        <f t="array" aca="1" ref="F944" ca="1">INDIRECT("'"&amp;$A944&amp;"'!Q"&amp;$B944+59)</f>
        <v>0</v>
      </c>
      <c r="G944" s="180">
        <f t="array" aca="1" ref="G944" ca="1">INDIRECT("'"&amp;$A944&amp;"'!R"&amp;$B944+59)</f>
        <v>0</v>
      </c>
      <c r="H944" s="180">
        <f t="array" aca="1" ref="H944" ca="1">INDIRECT("'"&amp;$A944&amp;"'!S"&amp;$B944+59)</f>
        <v>0</v>
      </c>
      <c r="I944" s="180">
        <f t="array" aca="1" ref="I944" ca="1">INDIRECT("'"&amp;$A944&amp;"'!t"&amp;$B944+59)</f>
        <v>0</v>
      </c>
    </row>
    <row r="945" spans="1:9" x14ac:dyDescent="0.3">
      <c r="A945" s="180">
        <f t="shared" si="15"/>
        <v>24</v>
      </c>
      <c r="B945" s="180">
        <f>COUNTIF(A$1:A945,A945)</f>
        <v>3</v>
      </c>
      <c r="C945" s="180">
        <f t="array" aca="1" ref="C945" ca="1">INDIRECT("'"&amp;A945&amp;"'!F"&amp;B945+59)</f>
        <v>0</v>
      </c>
      <c r="D945" s="180">
        <f t="array" aca="1" ref="D945" ca="1">INDIRECT("'"&amp;$A945&amp;"'!O"&amp;$B945+59)</f>
        <v>0</v>
      </c>
      <c r="E945" s="180">
        <f t="array" aca="1" ref="E945" ca="1">INDIRECT("'"&amp;$A945&amp;"'!P"&amp;$B945+59)</f>
        <v>0</v>
      </c>
      <c r="F945" s="180">
        <f t="array" aca="1" ref="F945" ca="1">INDIRECT("'"&amp;$A945&amp;"'!Q"&amp;$B945+59)</f>
        <v>0</v>
      </c>
      <c r="G945" s="180">
        <f t="array" aca="1" ref="G945" ca="1">INDIRECT("'"&amp;$A945&amp;"'!R"&amp;$B945+59)</f>
        <v>0</v>
      </c>
      <c r="H945" s="180">
        <f t="array" aca="1" ref="H945" ca="1">INDIRECT("'"&amp;$A945&amp;"'!S"&amp;$B945+59)</f>
        <v>0</v>
      </c>
      <c r="I945" s="180">
        <f t="array" aca="1" ref="I945" ca="1">INDIRECT("'"&amp;$A945&amp;"'!t"&amp;$B945+59)</f>
        <v>0</v>
      </c>
    </row>
    <row r="946" spans="1:9" x14ac:dyDescent="0.3">
      <c r="A946" s="180">
        <f t="shared" si="15"/>
        <v>24</v>
      </c>
      <c r="B946" s="180">
        <f>COUNTIF(A$1:A946,A946)</f>
        <v>4</v>
      </c>
      <c r="C946" s="180">
        <f t="array" aca="1" ref="C946" ca="1">INDIRECT("'"&amp;A946&amp;"'!F"&amp;B946+59)</f>
        <v>0</v>
      </c>
      <c r="D946" s="180">
        <f t="array" aca="1" ref="D946" ca="1">INDIRECT("'"&amp;$A946&amp;"'!O"&amp;$B946+59)</f>
        <v>0</v>
      </c>
      <c r="E946" s="180">
        <f t="array" aca="1" ref="E946" ca="1">INDIRECT("'"&amp;$A946&amp;"'!P"&amp;$B946+59)</f>
        <v>0</v>
      </c>
      <c r="F946" s="180">
        <f t="array" aca="1" ref="F946" ca="1">INDIRECT("'"&amp;$A946&amp;"'!Q"&amp;$B946+59)</f>
        <v>0</v>
      </c>
      <c r="G946" s="180">
        <f t="array" aca="1" ref="G946" ca="1">INDIRECT("'"&amp;$A946&amp;"'!R"&amp;$B946+59)</f>
        <v>0</v>
      </c>
      <c r="H946" s="180">
        <f t="array" aca="1" ref="H946" ca="1">INDIRECT("'"&amp;$A946&amp;"'!S"&amp;$B946+59)</f>
        <v>0</v>
      </c>
      <c r="I946" s="180">
        <f t="array" aca="1" ref="I946" ca="1">INDIRECT("'"&amp;$A946&amp;"'!t"&amp;$B946+59)</f>
        <v>0</v>
      </c>
    </row>
    <row r="947" spans="1:9" x14ac:dyDescent="0.3">
      <c r="A947" s="180">
        <f t="shared" si="15"/>
        <v>24</v>
      </c>
      <c r="B947" s="180">
        <f>COUNTIF(A$1:A947,A947)</f>
        <v>5</v>
      </c>
      <c r="C947" s="180">
        <f t="array" aca="1" ref="C947" ca="1">INDIRECT("'"&amp;A947&amp;"'!F"&amp;B947+59)</f>
        <v>0</v>
      </c>
      <c r="D947" s="180">
        <f t="array" aca="1" ref="D947" ca="1">INDIRECT("'"&amp;$A947&amp;"'!O"&amp;$B947+59)</f>
        <v>0</v>
      </c>
      <c r="E947" s="180">
        <f t="array" aca="1" ref="E947" ca="1">INDIRECT("'"&amp;$A947&amp;"'!P"&amp;$B947+59)</f>
        <v>0</v>
      </c>
      <c r="F947" s="180">
        <f t="array" aca="1" ref="F947" ca="1">INDIRECT("'"&amp;$A947&amp;"'!Q"&amp;$B947+59)</f>
        <v>0</v>
      </c>
      <c r="G947" s="180">
        <f t="array" aca="1" ref="G947" ca="1">INDIRECT("'"&amp;$A947&amp;"'!R"&amp;$B947+59)</f>
        <v>0</v>
      </c>
      <c r="H947" s="180">
        <f t="array" aca="1" ref="H947" ca="1">INDIRECT("'"&amp;$A947&amp;"'!S"&amp;$B947+59)</f>
        <v>0</v>
      </c>
      <c r="I947" s="180">
        <f t="array" aca="1" ref="I947" ca="1">INDIRECT("'"&amp;$A947&amp;"'!t"&amp;$B947+59)</f>
        <v>0</v>
      </c>
    </row>
    <row r="948" spans="1:9" x14ac:dyDescent="0.3">
      <c r="A948" s="180">
        <f t="shared" si="15"/>
        <v>24</v>
      </c>
      <c r="B948" s="180">
        <f>COUNTIF(A$1:A948,A948)</f>
        <v>6</v>
      </c>
      <c r="C948" s="180">
        <f t="array" aca="1" ref="C948" ca="1">INDIRECT("'"&amp;A948&amp;"'!F"&amp;B948+59)</f>
        <v>0</v>
      </c>
      <c r="D948" s="180">
        <f t="array" aca="1" ref="D948" ca="1">INDIRECT("'"&amp;$A948&amp;"'!O"&amp;$B948+59)</f>
        <v>0</v>
      </c>
      <c r="E948" s="180">
        <f t="array" aca="1" ref="E948" ca="1">INDIRECT("'"&amp;$A948&amp;"'!P"&amp;$B948+59)</f>
        <v>0</v>
      </c>
      <c r="F948" s="180">
        <f t="array" aca="1" ref="F948" ca="1">INDIRECT("'"&amp;$A948&amp;"'!Q"&amp;$B948+59)</f>
        <v>0</v>
      </c>
      <c r="G948" s="180">
        <f t="array" aca="1" ref="G948" ca="1">INDIRECT("'"&amp;$A948&amp;"'!R"&amp;$B948+59)</f>
        <v>0</v>
      </c>
      <c r="H948" s="180">
        <f t="array" aca="1" ref="H948" ca="1">INDIRECT("'"&amp;$A948&amp;"'!S"&amp;$B948+59)</f>
        <v>0</v>
      </c>
      <c r="I948" s="180">
        <f t="array" aca="1" ref="I948" ca="1">INDIRECT("'"&amp;$A948&amp;"'!t"&amp;$B948+59)</f>
        <v>0</v>
      </c>
    </row>
    <row r="949" spans="1:9" x14ac:dyDescent="0.3">
      <c r="A949" s="180">
        <f t="shared" si="15"/>
        <v>24</v>
      </c>
      <c r="B949" s="180">
        <f>COUNTIF(A$1:A949,A949)</f>
        <v>7</v>
      </c>
      <c r="C949" s="180">
        <f t="array" aca="1" ref="C949" ca="1">INDIRECT("'"&amp;A949&amp;"'!F"&amp;B949+59)</f>
        <v>0</v>
      </c>
      <c r="D949" s="180">
        <f t="array" aca="1" ref="D949" ca="1">INDIRECT("'"&amp;$A949&amp;"'!O"&amp;$B949+59)</f>
        <v>0</v>
      </c>
      <c r="E949" s="180">
        <f t="array" aca="1" ref="E949" ca="1">INDIRECT("'"&amp;$A949&amp;"'!P"&amp;$B949+59)</f>
        <v>0</v>
      </c>
      <c r="F949" s="180">
        <f t="array" aca="1" ref="F949" ca="1">INDIRECT("'"&amp;$A949&amp;"'!Q"&amp;$B949+59)</f>
        <v>0</v>
      </c>
      <c r="G949" s="180">
        <f t="array" aca="1" ref="G949" ca="1">INDIRECT("'"&amp;$A949&amp;"'!R"&amp;$B949+59)</f>
        <v>0</v>
      </c>
      <c r="H949" s="180">
        <f t="array" aca="1" ref="H949" ca="1">INDIRECT("'"&amp;$A949&amp;"'!S"&amp;$B949+59)</f>
        <v>0</v>
      </c>
      <c r="I949" s="180">
        <f t="array" aca="1" ref="I949" ca="1">INDIRECT("'"&amp;$A949&amp;"'!t"&amp;$B949+59)</f>
        <v>0</v>
      </c>
    </row>
    <row r="950" spans="1:9" x14ac:dyDescent="0.3">
      <c r="A950" s="180">
        <f t="shared" si="15"/>
        <v>24</v>
      </c>
      <c r="B950" s="180">
        <f>COUNTIF(A$1:A950,A950)</f>
        <v>8</v>
      </c>
      <c r="C950" s="180">
        <f t="array" aca="1" ref="C950" ca="1">INDIRECT("'"&amp;A950&amp;"'!F"&amp;B950+59)</f>
        <v>0</v>
      </c>
      <c r="D950" s="180">
        <f t="array" aca="1" ref="D950" ca="1">INDIRECT("'"&amp;$A950&amp;"'!O"&amp;$B950+59)</f>
        <v>0</v>
      </c>
      <c r="E950" s="180">
        <f t="array" aca="1" ref="E950" ca="1">INDIRECT("'"&amp;$A950&amp;"'!P"&amp;$B950+59)</f>
        <v>0</v>
      </c>
      <c r="F950" s="180">
        <f t="array" aca="1" ref="F950" ca="1">INDIRECT("'"&amp;$A950&amp;"'!Q"&amp;$B950+59)</f>
        <v>0</v>
      </c>
      <c r="G950" s="180">
        <f t="array" aca="1" ref="G950" ca="1">INDIRECT("'"&amp;$A950&amp;"'!R"&amp;$B950+59)</f>
        <v>0</v>
      </c>
      <c r="H950" s="180">
        <f t="array" aca="1" ref="H950" ca="1">INDIRECT("'"&amp;$A950&amp;"'!S"&amp;$B950+59)</f>
        <v>0</v>
      </c>
      <c r="I950" s="180">
        <f t="array" aca="1" ref="I950" ca="1">INDIRECT("'"&amp;$A950&amp;"'!t"&amp;$B950+59)</f>
        <v>0</v>
      </c>
    </row>
    <row r="951" spans="1:9" x14ac:dyDescent="0.3">
      <c r="A951" s="180">
        <f t="shared" si="15"/>
        <v>24</v>
      </c>
      <c r="B951" s="180">
        <f>COUNTIF(A$1:A951,A951)</f>
        <v>9</v>
      </c>
      <c r="C951" s="180">
        <f t="array" aca="1" ref="C951" ca="1">INDIRECT("'"&amp;A951&amp;"'!F"&amp;B951+59)</f>
        <v>0</v>
      </c>
      <c r="D951" s="180">
        <f t="array" aca="1" ref="D951" ca="1">INDIRECT("'"&amp;$A951&amp;"'!O"&amp;$B951+59)</f>
        <v>0</v>
      </c>
      <c r="E951" s="180">
        <f t="array" aca="1" ref="E951" ca="1">INDIRECT("'"&amp;$A951&amp;"'!P"&amp;$B951+59)</f>
        <v>0</v>
      </c>
      <c r="F951" s="180">
        <f t="array" aca="1" ref="F951" ca="1">INDIRECT("'"&amp;$A951&amp;"'!Q"&amp;$B951+59)</f>
        <v>0</v>
      </c>
      <c r="G951" s="180">
        <f t="array" aca="1" ref="G951" ca="1">INDIRECT("'"&amp;$A951&amp;"'!R"&amp;$B951+59)</f>
        <v>0</v>
      </c>
      <c r="H951" s="180">
        <f t="array" aca="1" ref="H951" ca="1">INDIRECT("'"&amp;$A951&amp;"'!S"&amp;$B951+59)</f>
        <v>0</v>
      </c>
      <c r="I951" s="180">
        <f t="array" aca="1" ref="I951" ca="1">INDIRECT("'"&amp;$A951&amp;"'!t"&amp;$B951+59)</f>
        <v>0</v>
      </c>
    </row>
    <row r="952" spans="1:9" x14ac:dyDescent="0.3">
      <c r="A952" s="180">
        <f t="shared" si="15"/>
        <v>24</v>
      </c>
      <c r="B952" s="180">
        <f>COUNTIF(A$1:A952,A952)</f>
        <v>10</v>
      </c>
      <c r="C952" s="180">
        <f t="array" aca="1" ref="C952" ca="1">INDIRECT("'"&amp;A952&amp;"'!F"&amp;B952+59)</f>
        <v>0</v>
      </c>
      <c r="D952" s="180">
        <f t="array" aca="1" ref="D952" ca="1">INDIRECT("'"&amp;$A952&amp;"'!O"&amp;$B952+59)</f>
        <v>0</v>
      </c>
      <c r="E952" s="180">
        <f t="array" aca="1" ref="E952" ca="1">INDIRECT("'"&amp;$A952&amp;"'!P"&amp;$B952+59)</f>
        <v>0</v>
      </c>
      <c r="F952" s="180">
        <f t="array" aca="1" ref="F952" ca="1">INDIRECT("'"&amp;$A952&amp;"'!Q"&amp;$B952+59)</f>
        <v>0</v>
      </c>
      <c r="G952" s="180">
        <f t="array" aca="1" ref="G952" ca="1">INDIRECT("'"&amp;$A952&amp;"'!R"&amp;$B952+59)</f>
        <v>0</v>
      </c>
      <c r="H952" s="180">
        <f t="array" aca="1" ref="H952" ca="1">INDIRECT("'"&amp;$A952&amp;"'!S"&amp;$B952+59)</f>
        <v>0</v>
      </c>
      <c r="I952" s="180">
        <f t="array" aca="1" ref="I952" ca="1">INDIRECT("'"&amp;$A952&amp;"'!t"&amp;$B952+59)</f>
        <v>0</v>
      </c>
    </row>
    <row r="953" spans="1:9" x14ac:dyDescent="0.3">
      <c r="A953" s="180">
        <f t="shared" si="15"/>
        <v>24</v>
      </c>
      <c r="B953" s="180">
        <f>COUNTIF(A$1:A953,A953)</f>
        <v>11</v>
      </c>
      <c r="C953" s="180">
        <f t="array" aca="1" ref="C953" ca="1">INDIRECT("'"&amp;A953&amp;"'!F"&amp;B953+59)</f>
        <v>0</v>
      </c>
      <c r="D953" s="180">
        <f t="array" aca="1" ref="D953" ca="1">INDIRECT("'"&amp;$A953&amp;"'!O"&amp;$B953+59)</f>
        <v>0</v>
      </c>
      <c r="E953" s="180">
        <f t="array" aca="1" ref="E953" ca="1">INDIRECT("'"&amp;$A953&amp;"'!P"&amp;$B953+59)</f>
        <v>0</v>
      </c>
      <c r="F953" s="180">
        <f t="array" aca="1" ref="F953" ca="1">INDIRECT("'"&amp;$A953&amp;"'!Q"&amp;$B953+59)</f>
        <v>0</v>
      </c>
      <c r="G953" s="180">
        <f t="array" aca="1" ref="G953" ca="1">INDIRECT("'"&amp;$A953&amp;"'!R"&amp;$B953+59)</f>
        <v>0</v>
      </c>
      <c r="H953" s="180">
        <f t="array" aca="1" ref="H953" ca="1">INDIRECT("'"&amp;$A953&amp;"'!S"&amp;$B953+59)</f>
        <v>0</v>
      </c>
      <c r="I953" s="180">
        <f t="array" aca="1" ref="I953" ca="1">INDIRECT("'"&amp;$A953&amp;"'!t"&amp;$B953+59)</f>
        <v>0</v>
      </c>
    </row>
    <row r="954" spans="1:9" x14ac:dyDescent="0.3">
      <c r="A954" s="180">
        <f t="shared" si="15"/>
        <v>24</v>
      </c>
      <c r="B954" s="180">
        <f>COUNTIF(A$1:A954,A954)</f>
        <v>12</v>
      </c>
      <c r="C954" s="180">
        <f t="array" aca="1" ref="C954" ca="1">INDIRECT("'"&amp;A954&amp;"'!F"&amp;B954+59)</f>
        <v>0</v>
      </c>
      <c r="D954" s="180">
        <f t="array" aca="1" ref="D954" ca="1">INDIRECT("'"&amp;$A954&amp;"'!O"&amp;$B954+59)</f>
        <v>0</v>
      </c>
      <c r="E954" s="180">
        <f t="array" aca="1" ref="E954" ca="1">INDIRECT("'"&amp;$A954&amp;"'!P"&amp;$B954+59)</f>
        <v>0</v>
      </c>
      <c r="F954" s="180">
        <f t="array" aca="1" ref="F954" ca="1">INDIRECT("'"&amp;$A954&amp;"'!Q"&amp;$B954+59)</f>
        <v>0</v>
      </c>
      <c r="G954" s="180">
        <f t="array" aca="1" ref="G954" ca="1">INDIRECT("'"&amp;$A954&amp;"'!R"&amp;$B954+59)</f>
        <v>0</v>
      </c>
      <c r="H954" s="180">
        <f t="array" aca="1" ref="H954" ca="1">INDIRECT("'"&amp;$A954&amp;"'!S"&amp;$B954+59)</f>
        <v>0</v>
      </c>
      <c r="I954" s="180">
        <f t="array" aca="1" ref="I954" ca="1">INDIRECT("'"&amp;$A954&amp;"'!t"&amp;$B954+59)</f>
        <v>0</v>
      </c>
    </row>
    <row r="955" spans="1:9" x14ac:dyDescent="0.3">
      <c r="A955" s="180">
        <f t="shared" si="15"/>
        <v>24</v>
      </c>
      <c r="B955" s="180">
        <f>COUNTIF(A$1:A955,A955)</f>
        <v>13</v>
      </c>
      <c r="C955" s="180">
        <f t="array" aca="1" ref="C955" ca="1">INDIRECT("'"&amp;A955&amp;"'!F"&amp;B955+59)</f>
        <v>0</v>
      </c>
      <c r="D955" s="180">
        <f t="array" aca="1" ref="D955" ca="1">INDIRECT("'"&amp;$A955&amp;"'!O"&amp;$B955+59)</f>
        <v>0</v>
      </c>
      <c r="E955" s="180">
        <f t="array" aca="1" ref="E955" ca="1">INDIRECT("'"&amp;$A955&amp;"'!P"&amp;$B955+59)</f>
        <v>0</v>
      </c>
      <c r="F955" s="180">
        <f t="array" aca="1" ref="F955" ca="1">INDIRECT("'"&amp;$A955&amp;"'!Q"&amp;$B955+59)</f>
        <v>0</v>
      </c>
      <c r="G955" s="180">
        <f t="array" aca="1" ref="G955" ca="1">INDIRECT("'"&amp;$A955&amp;"'!R"&amp;$B955+59)</f>
        <v>0</v>
      </c>
      <c r="H955" s="180">
        <f t="array" aca="1" ref="H955" ca="1">INDIRECT("'"&amp;$A955&amp;"'!S"&amp;$B955+59)</f>
        <v>0</v>
      </c>
      <c r="I955" s="180">
        <f t="array" aca="1" ref="I955" ca="1">INDIRECT("'"&amp;$A955&amp;"'!t"&amp;$B955+59)</f>
        <v>0</v>
      </c>
    </row>
    <row r="956" spans="1:9" x14ac:dyDescent="0.3">
      <c r="A956" s="180">
        <f t="shared" si="15"/>
        <v>24</v>
      </c>
      <c r="B956" s="180">
        <f>COUNTIF(A$1:A956,A956)</f>
        <v>14</v>
      </c>
      <c r="C956" s="180">
        <f t="array" aca="1" ref="C956" ca="1">INDIRECT("'"&amp;A956&amp;"'!F"&amp;B956+59)</f>
        <v>0</v>
      </c>
      <c r="D956" s="180">
        <f t="array" aca="1" ref="D956" ca="1">INDIRECT("'"&amp;$A956&amp;"'!O"&amp;$B956+59)</f>
        <v>0</v>
      </c>
      <c r="E956" s="180">
        <f t="array" aca="1" ref="E956" ca="1">INDIRECT("'"&amp;$A956&amp;"'!P"&amp;$B956+59)</f>
        <v>0</v>
      </c>
      <c r="F956" s="180">
        <f t="array" aca="1" ref="F956" ca="1">INDIRECT("'"&amp;$A956&amp;"'!Q"&amp;$B956+59)</f>
        <v>0</v>
      </c>
      <c r="G956" s="180">
        <f t="array" aca="1" ref="G956" ca="1">INDIRECT("'"&amp;$A956&amp;"'!R"&amp;$B956+59)</f>
        <v>0</v>
      </c>
      <c r="H956" s="180">
        <f t="array" aca="1" ref="H956" ca="1">INDIRECT("'"&amp;$A956&amp;"'!S"&amp;$B956+59)</f>
        <v>0</v>
      </c>
      <c r="I956" s="180">
        <f t="array" aca="1" ref="I956" ca="1">INDIRECT("'"&amp;$A956&amp;"'!t"&amp;$B956+59)</f>
        <v>0</v>
      </c>
    </row>
    <row r="957" spans="1:9" x14ac:dyDescent="0.3">
      <c r="A957" s="180">
        <f t="shared" si="15"/>
        <v>24</v>
      </c>
      <c r="B957" s="180">
        <f>COUNTIF(A$1:A957,A957)</f>
        <v>15</v>
      </c>
      <c r="C957" s="180">
        <f t="array" aca="1" ref="C957" ca="1">INDIRECT("'"&amp;A957&amp;"'!F"&amp;B957+59)</f>
        <v>0</v>
      </c>
      <c r="D957" s="180">
        <f t="array" aca="1" ref="D957" ca="1">INDIRECT("'"&amp;$A957&amp;"'!O"&amp;$B957+59)</f>
        <v>0</v>
      </c>
      <c r="E957" s="180">
        <f t="array" aca="1" ref="E957" ca="1">INDIRECT("'"&amp;$A957&amp;"'!P"&amp;$B957+59)</f>
        <v>0</v>
      </c>
      <c r="F957" s="180">
        <f t="array" aca="1" ref="F957" ca="1">INDIRECT("'"&amp;$A957&amp;"'!Q"&amp;$B957+59)</f>
        <v>0</v>
      </c>
      <c r="G957" s="180">
        <f t="array" aca="1" ref="G957" ca="1">INDIRECT("'"&amp;$A957&amp;"'!R"&amp;$B957+59)</f>
        <v>0</v>
      </c>
      <c r="H957" s="180">
        <f t="array" aca="1" ref="H957" ca="1">INDIRECT("'"&amp;$A957&amp;"'!S"&amp;$B957+59)</f>
        <v>0</v>
      </c>
      <c r="I957" s="180">
        <f t="array" aca="1" ref="I957" ca="1">INDIRECT("'"&amp;$A957&amp;"'!t"&amp;$B957+59)</f>
        <v>0</v>
      </c>
    </row>
    <row r="958" spans="1:9" x14ac:dyDescent="0.3">
      <c r="A958" s="180">
        <f t="shared" si="15"/>
        <v>24</v>
      </c>
      <c r="B958" s="180">
        <f>COUNTIF(A$1:A958,A958)</f>
        <v>16</v>
      </c>
      <c r="C958" s="180">
        <f t="array" aca="1" ref="C958" ca="1">INDIRECT("'"&amp;A958&amp;"'!F"&amp;B958+59)</f>
        <v>0</v>
      </c>
      <c r="D958" s="180">
        <f t="array" aca="1" ref="D958" ca="1">INDIRECT("'"&amp;$A958&amp;"'!O"&amp;$B958+59)</f>
        <v>0</v>
      </c>
      <c r="E958" s="180">
        <f t="array" aca="1" ref="E958" ca="1">INDIRECT("'"&amp;$A958&amp;"'!P"&amp;$B958+59)</f>
        <v>0</v>
      </c>
      <c r="F958" s="180">
        <f t="array" aca="1" ref="F958" ca="1">INDIRECT("'"&amp;$A958&amp;"'!Q"&amp;$B958+59)</f>
        <v>0</v>
      </c>
      <c r="G958" s="180">
        <f t="array" aca="1" ref="G958" ca="1">INDIRECT("'"&amp;$A958&amp;"'!R"&amp;$B958+59)</f>
        <v>0</v>
      </c>
      <c r="H958" s="180">
        <f t="array" aca="1" ref="H958" ca="1">INDIRECT("'"&amp;$A958&amp;"'!S"&amp;$B958+59)</f>
        <v>0</v>
      </c>
      <c r="I958" s="180">
        <f t="array" aca="1" ref="I958" ca="1">INDIRECT("'"&amp;$A958&amp;"'!t"&amp;$B958+59)</f>
        <v>0</v>
      </c>
    </row>
    <row r="959" spans="1:9" x14ac:dyDescent="0.3">
      <c r="A959" s="180">
        <f t="shared" si="15"/>
        <v>24</v>
      </c>
      <c r="B959" s="180">
        <f>COUNTIF(A$1:A959,A959)</f>
        <v>17</v>
      </c>
      <c r="C959" s="180">
        <f t="array" aca="1" ref="C959" ca="1">INDIRECT("'"&amp;A959&amp;"'!F"&amp;B959+59)</f>
        <v>0</v>
      </c>
      <c r="D959" s="180">
        <f t="array" aca="1" ref="D959" ca="1">INDIRECT("'"&amp;$A959&amp;"'!O"&amp;$B959+59)</f>
        <v>0</v>
      </c>
      <c r="E959" s="180">
        <f t="array" aca="1" ref="E959" ca="1">INDIRECT("'"&amp;$A959&amp;"'!P"&amp;$B959+59)</f>
        <v>0</v>
      </c>
      <c r="F959" s="180">
        <f t="array" aca="1" ref="F959" ca="1">INDIRECT("'"&amp;$A959&amp;"'!Q"&amp;$B959+59)</f>
        <v>0</v>
      </c>
      <c r="G959" s="180">
        <f t="array" aca="1" ref="G959" ca="1">INDIRECT("'"&amp;$A959&amp;"'!R"&amp;$B959+59)</f>
        <v>0</v>
      </c>
      <c r="H959" s="180">
        <f t="array" aca="1" ref="H959" ca="1">INDIRECT("'"&amp;$A959&amp;"'!S"&amp;$B959+59)</f>
        <v>0</v>
      </c>
      <c r="I959" s="180">
        <f t="array" aca="1" ref="I959" ca="1">INDIRECT("'"&amp;$A959&amp;"'!t"&amp;$B959+59)</f>
        <v>0</v>
      </c>
    </row>
    <row r="960" spans="1:9" x14ac:dyDescent="0.3">
      <c r="A960" s="180">
        <f t="shared" si="15"/>
        <v>24</v>
      </c>
      <c r="B960" s="180">
        <f>COUNTIF(A$1:A960,A960)</f>
        <v>18</v>
      </c>
      <c r="C960" s="180">
        <f t="array" aca="1" ref="C960" ca="1">INDIRECT("'"&amp;A960&amp;"'!F"&amp;B960+59)</f>
        <v>0</v>
      </c>
      <c r="D960" s="180">
        <f t="array" aca="1" ref="D960" ca="1">INDIRECT("'"&amp;$A960&amp;"'!O"&amp;$B960+59)</f>
        <v>0</v>
      </c>
      <c r="E960" s="180">
        <f t="array" aca="1" ref="E960" ca="1">INDIRECT("'"&amp;$A960&amp;"'!P"&amp;$B960+59)</f>
        <v>0</v>
      </c>
      <c r="F960" s="180">
        <f t="array" aca="1" ref="F960" ca="1">INDIRECT("'"&amp;$A960&amp;"'!Q"&amp;$B960+59)</f>
        <v>0</v>
      </c>
      <c r="G960" s="180">
        <f t="array" aca="1" ref="G960" ca="1">INDIRECT("'"&amp;$A960&amp;"'!R"&amp;$B960+59)</f>
        <v>0</v>
      </c>
      <c r="H960" s="180">
        <f t="array" aca="1" ref="H960" ca="1">INDIRECT("'"&amp;$A960&amp;"'!S"&amp;$B960+59)</f>
        <v>0</v>
      </c>
      <c r="I960" s="180">
        <f t="array" aca="1" ref="I960" ca="1">INDIRECT("'"&amp;$A960&amp;"'!t"&amp;$B960+59)</f>
        <v>0</v>
      </c>
    </row>
    <row r="961" spans="1:9" x14ac:dyDescent="0.3">
      <c r="A961" s="180">
        <f t="shared" si="15"/>
        <v>24</v>
      </c>
      <c r="B961" s="180">
        <f>COUNTIF(A$1:A961,A961)</f>
        <v>19</v>
      </c>
      <c r="C961" s="180">
        <f t="array" aca="1" ref="C961" ca="1">INDIRECT("'"&amp;A961&amp;"'!F"&amp;B961+59)</f>
        <v>0</v>
      </c>
      <c r="D961" s="180">
        <f t="array" aca="1" ref="D961" ca="1">INDIRECT("'"&amp;$A961&amp;"'!O"&amp;$B961+59)</f>
        <v>0</v>
      </c>
      <c r="E961" s="180">
        <f t="array" aca="1" ref="E961" ca="1">INDIRECT("'"&amp;$A961&amp;"'!P"&amp;$B961+59)</f>
        <v>0</v>
      </c>
      <c r="F961" s="180">
        <f t="array" aca="1" ref="F961" ca="1">INDIRECT("'"&amp;$A961&amp;"'!Q"&amp;$B961+59)</f>
        <v>0</v>
      </c>
      <c r="G961" s="180">
        <f t="array" aca="1" ref="G961" ca="1">INDIRECT("'"&amp;$A961&amp;"'!R"&amp;$B961+59)</f>
        <v>0</v>
      </c>
      <c r="H961" s="180">
        <f t="array" aca="1" ref="H961" ca="1">INDIRECT("'"&amp;$A961&amp;"'!S"&amp;$B961+59)</f>
        <v>0</v>
      </c>
      <c r="I961" s="180">
        <f t="array" aca="1" ref="I961" ca="1">INDIRECT("'"&amp;$A961&amp;"'!t"&amp;$B961+59)</f>
        <v>0</v>
      </c>
    </row>
    <row r="962" spans="1:9" x14ac:dyDescent="0.3">
      <c r="A962" s="180">
        <f t="shared" ref="A962:A1024" si="16">ROUNDDOWN(((ROW()+41)/41),0)</f>
        <v>24</v>
      </c>
      <c r="B962" s="180">
        <f>COUNTIF(A$1:A962,A962)</f>
        <v>20</v>
      </c>
      <c r="C962" s="180">
        <f t="array" aca="1" ref="C962" ca="1">INDIRECT("'"&amp;A962&amp;"'!F"&amp;B962+59)</f>
        <v>0</v>
      </c>
      <c r="D962" s="180">
        <f t="array" aca="1" ref="D962" ca="1">INDIRECT("'"&amp;$A962&amp;"'!O"&amp;$B962+59)</f>
        <v>0</v>
      </c>
      <c r="E962" s="180">
        <f t="array" aca="1" ref="E962" ca="1">INDIRECT("'"&amp;$A962&amp;"'!P"&amp;$B962+59)</f>
        <v>0</v>
      </c>
      <c r="F962" s="180">
        <f t="array" aca="1" ref="F962" ca="1">INDIRECT("'"&amp;$A962&amp;"'!Q"&amp;$B962+59)</f>
        <v>0</v>
      </c>
      <c r="G962" s="180">
        <f t="array" aca="1" ref="G962" ca="1">INDIRECT("'"&amp;$A962&amp;"'!R"&amp;$B962+59)</f>
        <v>0</v>
      </c>
      <c r="H962" s="180">
        <f t="array" aca="1" ref="H962" ca="1">INDIRECT("'"&amp;$A962&amp;"'!S"&amp;$B962+59)</f>
        <v>0</v>
      </c>
      <c r="I962" s="180">
        <f t="array" aca="1" ref="I962" ca="1">INDIRECT("'"&amp;$A962&amp;"'!t"&amp;$B962+59)</f>
        <v>0</v>
      </c>
    </row>
    <row r="963" spans="1:9" x14ac:dyDescent="0.3">
      <c r="A963" s="180">
        <f t="shared" si="16"/>
        <v>24</v>
      </c>
      <c r="B963" s="180">
        <f>COUNTIF(A$1:A963,A963)</f>
        <v>21</v>
      </c>
      <c r="C963" s="180">
        <f t="array" aca="1" ref="C963" ca="1">INDIRECT("'"&amp;A963&amp;"'!F"&amp;B963+59)</f>
        <v>0</v>
      </c>
      <c r="D963" s="180">
        <f t="array" aca="1" ref="D963" ca="1">INDIRECT("'"&amp;$A963&amp;"'!O"&amp;$B963+59)</f>
        <v>0</v>
      </c>
      <c r="E963" s="180">
        <f t="array" aca="1" ref="E963" ca="1">INDIRECT("'"&amp;$A963&amp;"'!P"&amp;$B963+59)</f>
        <v>0</v>
      </c>
      <c r="F963" s="180">
        <f t="array" aca="1" ref="F963" ca="1">INDIRECT("'"&amp;$A963&amp;"'!Q"&amp;$B963+59)</f>
        <v>0</v>
      </c>
      <c r="G963" s="180">
        <f t="array" aca="1" ref="G963" ca="1">INDIRECT("'"&amp;$A963&amp;"'!R"&amp;$B963+59)</f>
        <v>0</v>
      </c>
      <c r="H963" s="180">
        <f t="array" aca="1" ref="H963" ca="1">INDIRECT("'"&amp;$A963&amp;"'!S"&amp;$B963+59)</f>
        <v>0</v>
      </c>
      <c r="I963" s="180">
        <f t="array" aca="1" ref="I963" ca="1">INDIRECT("'"&amp;$A963&amp;"'!t"&amp;$B963+59)</f>
        <v>0</v>
      </c>
    </row>
    <row r="964" spans="1:9" x14ac:dyDescent="0.3">
      <c r="A964" s="180">
        <f t="shared" si="16"/>
        <v>24</v>
      </c>
      <c r="B964" s="180">
        <f>COUNTIF(A$1:A964,A964)</f>
        <v>22</v>
      </c>
      <c r="C964" s="180">
        <f t="array" aca="1" ref="C964" ca="1">INDIRECT("'"&amp;A964&amp;"'!F"&amp;B964+59)</f>
        <v>0</v>
      </c>
      <c r="D964" s="180">
        <f t="array" aca="1" ref="D964" ca="1">INDIRECT("'"&amp;$A964&amp;"'!O"&amp;$B964+59)</f>
        <v>0</v>
      </c>
      <c r="E964" s="180">
        <f t="array" aca="1" ref="E964" ca="1">INDIRECT("'"&amp;$A964&amp;"'!P"&amp;$B964+59)</f>
        <v>0</v>
      </c>
      <c r="F964" s="180">
        <f t="array" aca="1" ref="F964" ca="1">INDIRECT("'"&amp;$A964&amp;"'!Q"&amp;$B964+59)</f>
        <v>0</v>
      </c>
      <c r="G964" s="180">
        <f t="array" aca="1" ref="G964" ca="1">INDIRECT("'"&amp;$A964&amp;"'!R"&amp;$B964+59)</f>
        <v>0</v>
      </c>
      <c r="H964" s="180">
        <f t="array" aca="1" ref="H964" ca="1">INDIRECT("'"&amp;$A964&amp;"'!S"&amp;$B964+59)</f>
        <v>0</v>
      </c>
      <c r="I964" s="180">
        <f t="array" aca="1" ref="I964" ca="1">INDIRECT("'"&amp;$A964&amp;"'!t"&amp;$B964+59)</f>
        <v>0</v>
      </c>
    </row>
    <row r="965" spans="1:9" x14ac:dyDescent="0.3">
      <c r="A965" s="180">
        <f t="shared" si="16"/>
        <v>24</v>
      </c>
      <c r="B965" s="180">
        <f>COUNTIF(A$1:A965,A965)</f>
        <v>23</v>
      </c>
      <c r="C965" s="180">
        <f t="array" aca="1" ref="C965" ca="1">INDIRECT("'"&amp;A965&amp;"'!F"&amp;B965+59)</f>
        <v>0</v>
      </c>
      <c r="D965" s="180">
        <f t="array" aca="1" ref="D965" ca="1">INDIRECT("'"&amp;$A965&amp;"'!O"&amp;$B965+59)</f>
        <v>0</v>
      </c>
      <c r="E965" s="180">
        <f t="array" aca="1" ref="E965" ca="1">INDIRECT("'"&amp;$A965&amp;"'!P"&amp;$B965+59)</f>
        <v>0</v>
      </c>
      <c r="F965" s="180">
        <f t="array" aca="1" ref="F965" ca="1">INDIRECT("'"&amp;$A965&amp;"'!Q"&amp;$B965+59)</f>
        <v>0</v>
      </c>
      <c r="G965" s="180">
        <f t="array" aca="1" ref="G965" ca="1">INDIRECT("'"&amp;$A965&amp;"'!R"&amp;$B965+59)</f>
        <v>0</v>
      </c>
      <c r="H965" s="180">
        <f t="array" aca="1" ref="H965" ca="1">INDIRECT("'"&amp;$A965&amp;"'!S"&amp;$B965+59)</f>
        <v>0</v>
      </c>
      <c r="I965" s="180">
        <f t="array" aca="1" ref="I965" ca="1">INDIRECT("'"&amp;$A965&amp;"'!t"&amp;$B965+59)</f>
        <v>0</v>
      </c>
    </row>
    <row r="966" spans="1:9" x14ac:dyDescent="0.3">
      <c r="A966" s="180">
        <f t="shared" si="16"/>
        <v>24</v>
      </c>
      <c r="B966" s="180">
        <f>COUNTIF(A$1:A966,A966)</f>
        <v>24</v>
      </c>
      <c r="C966" s="180">
        <f t="array" aca="1" ref="C966" ca="1">INDIRECT("'"&amp;A966&amp;"'!F"&amp;B966+59)</f>
        <v>0</v>
      </c>
      <c r="D966" s="180">
        <f t="array" aca="1" ref="D966" ca="1">INDIRECT("'"&amp;$A966&amp;"'!O"&amp;$B966+59)</f>
        <v>0</v>
      </c>
      <c r="E966" s="180">
        <f t="array" aca="1" ref="E966" ca="1">INDIRECT("'"&amp;$A966&amp;"'!P"&amp;$B966+59)</f>
        <v>0</v>
      </c>
      <c r="F966" s="180">
        <f t="array" aca="1" ref="F966" ca="1">INDIRECT("'"&amp;$A966&amp;"'!Q"&amp;$B966+59)</f>
        <v>0</v>
      </c>
      <c r="G966" s="180">
        <f t="array" aca="1" ref="G966" ca="1">INDIRECT("'"&amp;$A966&amp;"'!R"&amp;$B966+59)</f>
        <v>0</v>
      </c>
      <c r="H966" s="180">
        <f t="array" aca="1" ref="H966" ca="1">INDIRECT("'"&amp;$A966&amp;"'!S"&amp;$B966+59)</f>
        <v>0</v>
      </c>
      <c r="I966" s="180">
        <f t="array" aca="1" ref="I966" ca="1">INDIRECT("'"&amp;$A966&amp;"'!t"&amp;$B966+59)</f>
        <v>0</v>
      </c>
    </row>
    <row r="967" spans="1:9" x14ac:dyDescent="0.3">
      <c r="A967" s="180">
        <f t="shared" si="16"/>
        <v>24</v>
      </c>
      <c r="B967" s="180">
        <f>COUNTIF(A$1:A967,A967)</f>
        <v>25</v>
      </c>
      <c r="C967" s="180">
        <f t="array" aca="1" ref="C967" ca="1">INDIRECT("'"&amp;A967&amp;"'!F"&amp;B967+59)</f>
        <v>0</v>
      </c>
      <c r="D967" s="180">
        <f t="array" aca="1" ref="D967" ca="1">INDIRECT("'"&amp;$A967&amp;"'!O"&amp;$B967+59)</f>
        <v>0</v>
      </c>
      <c r="E967" s="180">
        <f t="array" aca="1" ref="E967" ca="1">INDIRECT("'"&amp;$A967&amp;"'!P"&amp;$B967+59)</f>
        <v>0</v>
      </c>
      <c r="F967" s="180">
        <f t="array" aca="1" ref="F967" ca="1">INDIRECT("'"&amp;$A967&amp;"'!Q"&amp;$B967+59)</f>
        <v>0</v>
      </c>
      <c r="G967" s="180">
        <f t="array" aca="1" ref="G967" ca="1">INDIRECT("'"&amp;$A967&amp;"'!R"&amp;$B967+59)</f>
        <v>0</v>
      </c>
      <c r="H967" s="180">
        <f t="array" aca="1" ref="H967" ca="1">INDIRECT("'"&amp;$A967&amp;"'!S"&amp;$B967+59)</f>
        <v>0</v>
      </c>
      <c r="I967" s="180">
        <f t="array" aca="1" ref="I967" ca="1">INDIRECT("'"&amp;$A967&amp;"'!t"&amp;$B967+59)</f>
        <v>0</v>
      </c>
    </row>
    <row r="968" spans="1:9" x14ac:dyDescent="0.3">
      <c r="A968" s="180">
        <f t="shared" si="16"/>
        <v>24</v>
      </c>
      <c r="B968" s="180">
        <f>COUNTIF(A$1:A968,A968)</f>
        <v>26</v>
      </c>
      <c r="C968" s="180">
        <f t="array" aca="1" ref="C968" ca="1">INDIRECT("'"&amp;A968&amp;"'!F"&amp;B968+59)</f>
        <v>0</v>
      </c>
      <c r="D968" s="180">
        <f t="array" aca="1" ref="D968" ca="1">INDIRECT("'"&amp;$A968&amp;"'!O"&amp;$B968+59)</f>
        <v>0</v>
      </c>
      <c r="E968" s="180">
        <f t="array" aca="1" ref="E968" ca="1">INDIRECT("'"&amp;$A968&amp;"'!P"&amp;$B968+59)</f>
        <v>0</v>
      </c>
      <c r="F968" s="180">
        <f t="array" aca="1" ref="F968" ca="1">INDIRECT("'"&amp;$A968&amp;"'!Q"&amp;$B968+59)</f>
        <v>0</v>
      </c>
      <c r="G968" s="180">
        <f t="array" aca="1" ref="G968" ca="1">INDIRECT("'"&amp;$A968&amp;"'!R"&amp;$B968+59)</f>
        <v>0</v>
      </c>
      <c r="H968" s="180">
        <f t="array" aca="1" ref="H968" ca="1">INDIRECT("'"&amp;$A968&amp;"'!S"&amp;$B968+59)</f>
        <v>0</v>
      </c>
      <c r="I968" s="180">
        <f t="array" aca="1" ref="I968" ca="1">INDIRECT("'"&amp;$A968&amp;"'!t"&amp;$B968+59)</f>
        <v>0</v>
      </c>
    </row>
    <row r="969" spans="1:9" x14ac:dyDescent="0.3">
      <c r="A969" s="180">
        <f t="shared" si="16"/>
        <v>24</v>
      </c>
      <c r="B969" s="180">
        <f>COUNTIF(A$1:A969,A969)</f>
        <v>27</v>
      </c>
      <c r="C969" s="180">
        <f t="array" aca="1" ref="C969" ca="1">INDIRECT("'"&amp;A969&amp;"'!F"&amp;B969+59)</f>
        <v>0</v>
      </c>
      <c r="D969" s="180">
        <f t="array" aca="1" ref="D969" ca="1">INDIRECT("'"&amp;$A969&amp;"'!O"&amp;$B969+59)</f>
        <v>0</v>
      </c>
      <c r="E969" s="180">
        <f t="array" aca="1" ref="E969" ca="1">INDIRECT("'"&amp;$A969&amp;"'!P"&amp;$B969+59)</f>
        <v>0</v>
      </c>
      <c r="F969" s="180">
        <f t="array" aca="1" ref="F969" ca="1">INDIRECT("'"&amp;$A969&amp;"'!Q"&amp;$B969+59)</f>
        <v>0</v>
      </c>
      <c r="G969" s="180">
        <f t="array" aca="1" ref="G969" ca="1">INDIRECT("'"&amp;$A969&amp;"'!R"&amp;$B969+59)</f>
        <v>0</v>
      </c>
      <c r="H969" s="180">
        <f t="array" aca="1" ref="H969" ca="1">INDIRECT("'"&amp;$A969&amp;"'!S"&amp;$B969+59)</f>
        <v>0</v>
      </c>
      <c r="I969" s="180">
        <f t="array" aca="1" ref="I969" ca="1">INDIRECT("'"&amp;$A969&amp;"'!t"&amp;$B969+59)</f>
        <v>0</v>
      </c>
    </row>
    <row r="970" spans="1:9" x14ac:dyDescent="0.3">
      <c r="A970" s="180">
        <f t="shared" si="16"/>
        <v>24</v>
      </c>
      <c r="B970" s="180">
        <f>COUNTIF(A$1:A970,A970)</f>
        <v>28</v>
      </c>
      <c r="C970" s="180">
        <f t="array" aca="1" ref="C970" ca="1">INDIRECT("'"&amp;A970&amp;"'!F"&amp;B970+59)</f>
        <v>0</v>
      </c>
      <c r="D970" s="180">
        <f t="array" aca="1" ref="D970" ca="1">INDIRECT("'"&amp;$A970&amp;"'!O"&amp;$B970+59)</f>
        <v>0</v>
      </c>
      <c r="E970" s="180">
        <f t="array" aca="1" ref="E970" ca="1">INDIRECT("'"&amp;$A970&amp;"'!P"&amp;$B970+59)</f>
        <v>0</v>
      </c>
      <c r="F970" s="180">
        <f t="array" aca="1" ref="F970" ca="1">INDIRECT("'"&amp;$A970&amp;"'!Q"&amp;$B970+59)</f>
        <v>0</v>
      </c>
      <c r="G970" s="180">
        <f t="array" aca="1" ref="G970" ca="1">INDIRECT("'"&amp;$A970&amp;"'!R"&amp;$B970+59)</f>
        <v>0</v>
      </c>
      <c r="H970" s="180">
        <f t="array" aca="1" ref="H970" ca="1">INDIRECT("'"&amp;$A970&amp;"'!S"&amp;$B970+59)</f>
        <v>0</v>
      </c>
      <c r="I970" s="180">
        <f t="array" aca="1" ref="I970" ca="1">INDIRECT("'"&amp;$A970&amp;"'!t"&amp;$B970+59)</f>
        <v>0</v>
      </c>
    </row>
    <row r="971" spans="1:9" x14ac:dyDescent="0.3">
      <c r="A971" s="180">
        <f t="shared" si="16"/>
        <v>24</v>
      </c>
      <c r="B971" s="180">
        <f>COUNTIF(A$1:A971,A971)</f>
        <v>29</v>
      </c>
      <c r="C971" s="180">
        <f t="array" aca="1" ref="C971" ca="1">INDIRECT("'"&amp;A971&amp;"'!F"&amp;B971+59)</f>
        <v>0</v>
      </c>
      <c r="D971" s="180">
        <f t="array" aca="1" ref="D971" ca="1">INDIRECT("'"&amp;$A971&amp;"'!O"&amp;$B971+59)</f>
        <v>0</v>
      </c>
      <c r="E971" s="180">
        <f t="array" aca="1" ref="E971" ca="1">INDIRECT("'"&amp;$A971&amp;"'!P"&amp;$B971+59)</f>
        <v>0</v>
      </c>
      <c r="F971" s="180">
        <f t="array" aca="1" ref="F971" ca="1">INDIRECT("'"&amp;$A971&amp;"'!Q"&amp;$B971+59)</f>
        <v>0</v>
      </c>
      <c r="G971" s="180">
        <f t="array" aca="1" ref="G971" ca="1">INDIRECT("'"&amp;$A971&amp;"'!R"&amp;$B971+59)</f>
        <v>0</v>
      </c>
      <c r="H971" s="180">
        <f t="array" aca="1" ref="H971" ca="1">INDIRECT("'"&amp;$A971&amp;"'!S"&amp;$B971+59)</f>
        <v>0</v>
      </c>
      <c r="I971" s="180">
        <f t="array" aca="1" ref="I971" ca="1">INDIRECT("'"&amp;$A971&amp;"'!t"&amp;$B971+59)</f>
        <v>0</v>
      </c>
    </row>
    <row r="972" spans="1:9" x14ac:dyDescent="0.3">
      <c r="A972" s="180">
        <f t="shared" si="16"/>
        <v>24</v>
      </c>
      <c r="B972" s="180">
        <f>COUNTIF(A$1:A972,A972)</f>
        <v>30</v>
      </c>
      <c r="C972" s="180">
        <f t="array" aca="1" ref="C972" ca="1">INDIRECT("'"&amp;A972&amp;"'!F"&amp;B972+59)</f>
        <v>0</v>
      </c>
      <c r="D972" s="180">
        <f t="array" aca="1" ref="D972" ca="1">INDIRECT("'"&amp;$A972&amp;"'!O"&amp;$B972+59)</f>
        <v>0</v>
      </c>
      <c r="E972" s="180">
        <f t="array" aca="1" ref="E972" ca="1">INDIRECT("'"&amp;$A972&amp;"'!P"&amp;$B972+59)</f>
        <v>0</v>
      </c>
      <c r="F972" s="180">
        <f t="array" aca="1" ref="F972" ca="1">INDIRECT("'"&amp;$A972&amp;"'!Q"&amp;$B972+59)</f>
        <v>0</v>
      </c>
      <c r="G972" s="180">
        <f t="array" aca="1" ref="G972" ca="1">INDIRECT("'"&amp;$A972&amp;"'!R"&amp;$B972+59)</f>
        <v>0</v>
      </c>
      <c r="H972" s="180">
        <f t="array" aca="1" ref="H972" ca="1">INDIRECT("'"&amp;$A972&amp;"'!S"&amp;$B972+59)</f>
        <v>0</v>
      </c>
      <c r="I972" s="180">
        <f t="array" aca="1" ref="I972" ca="1">INDIRECT("'"&amp;$A972&amp;"'!t"&amp;$B972+59)</f>
        <v>0</v>
      </c>
    </row>
    <row r="973" spans="1:9" x14ac:dyDescent="0.3">
      <c r="A973" s="180">
        <f t="shared" si="16"/>
        <v>24</v>
      </c>
      <c r="B973" s="180">
        <f>COUNTIF(A$1:A973,A973)</f>
        <v>31</v>
      </c>
      <c r="C973" s="180">
        <f t="array" aca="1" ref="C973" ca="1">INDIRECT("'"&amp;A973&amp;"'!F"&amp;B973+59)</f>
        <v>0</v>
      </c>
      <c r="D973" s="180">
        <f t="array" aca="1" ref="D973" ca="1">INDIRECT("'"&amp;$A973&amp;"'!O"&amp;$B973+59)</f>
        <v>0</v>
      </c>
      <c r="E973" s="180">
        <f t="array" aca="1" ref="E973" ca="1">INDIRECT("'"&amp;$A973&amp;"'!P"&amp;$B973+59)</f>
        <v>0</v>
      </c>
      <c r="F973" s="180">
        <f t="array" aca="1" ref="F973" ca="1">INDIRECT("'"&amp;$A973&amp;"'!Q"&amp;$B973+59)</f>
        <v>0</v>
      </c>
      <c r="G973" s="180">
        <f t="array" aca="1" ref="G973" ca="1">INDIRECT("'"&amp;$A973&amp;"'!R"&amp;$B973+59)</f>
        <v>0</v>
      </c>
      <c r="H973" s="180">
        <f t="array" aca="1" ref="H973" ca="1">INDIRECT("'"&amp;$A973&amp;"'!S"&amp;$B973+59)</f>
        <v>0</v>
      </c>
      <c r="I973" s="180">
        <f t="array" aca="1" ref="I973" ca="1">INDIRECT("'"&amp;$A973&amp;"'!t"&amp;$B973+59)</f>
        <v>0</v>
      </c>
    </row>
    <row r="974" spans="1:9" x14ac:dyDescent="0.3">
      <c r="A974" s="180">
        <f t="shared" si="16"/>
        <v>24</v>
      </c>
      <c r="B974" s="180">
        <f>COUNTIF(A$1:A974,A974)</f>
        <v>32</v>
      </c>
      <c r="C974" s="180">
        <f t="array" aca="1" ref="C974" ca="1">INDIRECT("'"&amp;A974&amp;"'!F"&amp;B974+59)</f>
        <v>0</v>
      </c>
      <c r="D974" s="180">
        <f t="array" aca="1" ref="D974" ca="1">INDIRECT("'"&amp;$A974&amp;"'!O"&amp;$B974+59)</f>
        <v>0</v>
      </c>
      <c r="E974" s="180">
        <f t="array" aca="1" ref="E974" ca="1">INDIRECT("'"&amp;$A974&amp;"'!P"&amp;$B974+59)</f>
        <v>0</v>
      </c>
      <c r="F974" s="180">
        <f t="array" aca="1" ref="F974" ca="1">INDIRECT("'"&amp;$A974&amp;"'!Q"&amp;$B974+59)</f>
        <v>0</v>
      </c>
      <c r="G974" s="180">
        <f t="array" aca="1" ref="G974" ca="1">INDIRECT("'"&amp;$A974&amp;"'!R"&amp;$B974+59)</f>
        <v>0</v>
      </c>
      <c r="H974" s="180">
        <f t="array" aca="1" ref="H974" ca="1">INDIRECT("'"&amp;$A974&amp;"'!S"&amp;$B974+59)</f>
        <v>0</v>
      </c>
      <c r="I974" s="180">
        <f t="array" aca="1" ref="I974" ca="1">INDIRECT("'"&amp;$A974&amp;"'!t"&amp;$B974+59)</f>
        <v>0</v>
      </c>
    </row>
    <row r="975" spans="1:9" x14ac:dyDescent="0.3">
      <c r="A975" s="180">
        <f t="shared" si="16"/>
        <v>24</v>
      </c>
      <c r="B975" s="180">
        <f>COUNTIF(A$1:A975,A975)</f>
        <v>33</v>
      </c>
      <c r="C975" s="180">
        <f t="array" aca="1" ref="C975" ca="1">INDIRECT("'"&amp;A975&amp;"'!F"&amp;B975+59)</f>
        <v>0</v>
      </c>
      <c r="D975" s="180">
        <f t="array" aca="1" ref="D975" ca="1">INDIRECT("'"&amp;$A975&amp;"'!O"&amp;$B975+59)</f>
        <v>0</v>
      </c>
      <c r="E975" s="180">
        <f t="array" aca="1" ref="E975" ca="1">INDIRECT("'"&amp;$A975&amp;"'!P"&amp;$B975+59)</f>
        <v>0</v>
      </c>
      <c r="F975" s="180">
        <f t="array" aca="1" ref="F975" ca="1">INDIRECT("'"&amp;$A975&amp;"'!Q"&amp;$B975+59)</f>
        <v>0</v>
      </c>
      <c r="G975" s="180">
        <f t="array" aca="1" ref="G975" ca="1">INDIRECT("'"&amp;$A975&amp;"'!R"&amp;$B975+59)</f>
        <v>0</v>
      </c>
      <c r="H975" s="180">
        <f t="array" aca="1" ref="H975" ca="1">INDIRECT("'"&amp;$A975&amp;"'!S"&amp;$B975+59)</f>
        <v>0</v>
      </c>
      <c r="I975" s="180">
        <f t="array" aca="1" ref="I975" ca="1">INDIRECT("'"&amp;$A975&amp;"'!t"&amp;$B975+59)</f>
        <v>0</v>
      </c>
    </row>
    <row r="976" spans="1:9" x14ac:dyDescent="0.3">
      <c r="A976" s="180">
        <f t="shared" si="16"/>
        <v>24</v>
      </c>
      <c r="B976" s="180">
        <f>COUNTIF(A$1:A976,A976)</f>
        <v>34</v>
      </c>
      <c r="C976" s="180">
        <f t="array" aca="1" ref="C976" ca="1">INDIRECT("'"&amp;A976&amp;"'!F"&amp;B976+59)</f>
        <v>0</v>
      </c>
      <c r="D976" s="180">
        <f t="array" aca="1" ref="D976" ca="1">INDIRECT("'"&amp;$A976&amp;"'!O"&amp;$B976+59)</f>
        <v>0</v>
      </c>
      <c r="E976" s="180">
        <f t="array" aca="1" ref="E976" ca="1">INDIRECT("'"&amp;$A976&amp;"'!P"&amp;$B976+59)</f>
        <v>0</v>
      </c>
      <c r="F976" s="180">
        <f t="array" aca="1" ref="F976" ca="1">INDIRECT("'"&amp;$A976&amp;"'!Q"&amp;$B976+59)</f>
        <v>0</v>
      </c>
      <c r="G976" s="180">
        <f t="array" aca="1" ref="G976" ca="1">INDIRECT("'"&amp;$A976&amp;"'!R"&amp;$B976+59)</f>
        <v>0</v>
      </c>
      <c r="H976" s="180">
        <f t="array" aca="1" ref="H976" ca="1">INDIRECT("'"&amp;$A976&amp;"'!S"&amp;$B976+59)</f>
        <v>0</v>
      </c>
      <c r="I976" s="180">
        <f t="array" aca="1" ref="I976" ca="1">INDIRECT("'"&amp;$A976&amp;"'!t"&amp;$B976+59)</f>
        <v>0</v>
      </c>
    </row>
    <row r="977" spans="1:9" x14ac:dyDescent="0.3">
      <c r="A977" s="180">
        <f t="shared" si="16"/>
        <v>24</v>
      </c>
      <c r="B977" s="180">
        <f>COUNTIF(A$1:A977,A977)</f>
        <v>35</v>
      </c>
      <c r="C977" s="180">
        <f t="array" aca="1" ref="C977" ca="1">INDIRECT("'"&amp;A977&amp;"'!F"&amp;B977+59)</f>
        <v>0</v>
      </c>
      <c r="D977" s="180">
        <f t="array" aca="1" ref="D977" ca="1">INDIRECT("'"&amp;$A977&amp;"'!O"&amp;$B977+59)</f>
        <v>0</v>
      </c>
      <c r="E977" s="180">
        <f t="array" aca="1" ref="E977" ca="1">INDIRECT("'"&amp;$A977&amp;"'!P"&amp;$B977+59)</f>
        <v>0</v>
      </c>
      <c r="F977" s="180">
        <f t="array" aca="1" ref="F977" ca="1">INDIRECT("'"&amp;$A977&amp;"'!Q"&amp;$B977+59)</f>
        <v>0</v>
      </c>
      <c r="G977" s="180">
        <f t="array" aca="1" ref="G977" ca="1">INDIRECT("'"&amp;$A977&amp;"'!R"&amp;$B977+59)</f>
        <v>0</v>
      </c>
      <c r="H977" s="180">
        <f t="array" aca="1" ref="H977" ca="1">INDIRECT("'"&amp;$A977&amp;"'!S"&amp;$B977+59)</f>
        <v>0</v>
      </c>
      <c r="I977" s="180">
        <f t="array" aca="1" ref="I977" ca="1">INDIRECT("'"&amp;$A977&amp;"'!t"&amp;$B977+59)</f>
        <v>0</v>
      </c>
    </row>
    <row r="978" spans="1:9" x14ac:dyDescent="0.3">
      <c r="A978" s="180">
        <f t="shared" si="16"/>
        <v>24</v>
      </c>
      <c r="B978" s="180">
        <f>COUNTIF(A$1:A978,A978)</f>
        <v>36</v>
      </c>
      <c r="C978" s="180">
        <f t="array" aca="1" ref="C978" ca="1">INDIRECT("'"&amp;A978&amp;"'!F"&amp;B978+59)</f>
        <v>0</v>
      </c>
      <c r="D978" s="180">
        <f t="array" aca="1" ref="D978" ca="1">INDIRECT("'"&amp;$A978&amp;"'!O"&amp;$B978+59)</f>
        <v>0</v>
      </c>
      <c r="E978" s="180">
        <f t="array" aca="1" ref="E978" ca="1">INDIRECT("'"&amp;$A978&amp;"'!P"&amp;$B978+59)</f>
        <v>0</v>
      </c>
      <c r="F978" s="180">
        <f t="array" aca="1" ref="F978" ca="1">INDIRECT("'"&amp;$A978&amp;"'!Q"&amp;$B978+59)</f>
        <v>0</v>
      </c>
      <c r="G978" s="180">
        <f t="array" aca="1" ref="G978" ca="1">INDIRECT("'"&amp;$A978&amp;"'!R"&amp;$B978+59)</f>
        <v>0</v>
      </c>
      <c r="H978" s="180">
        <f t="array" aca="1" ref="H978" ca="1">INDIRECT("'"&amp;$A978&amp;"'!S"&amp;$B978+59)</f>
        <v>0</v>
      </c>
      <c r="I978" s="180">
        <f t="array" aca="1" ref="I978" ca="1">INDIRECT("'"&amp;$A978&amp;"'!t"&amp;$B978+59)</f>
        <v>0</v>
      </c>
    </row>
    <row r="979" spans="1:9" x14ac:dyDescent="0.3">
      <c r="A979" s="180">
        <f t="shared" si="16"/>
        <v>24</v>
      </c>
      <c r="B979" s="180">
        <f>COUNTIF(A$1:A979,A979)</f>
        <v>37</v>
      </c>
      <c r="C979" s="180">
        <f t="array" aca="1" ref="C979" ca="1">INDIRECT("'"&amp;A979&amp;"'!F"&amp;B979+59)</f>
        <v>0</v>
      </c>
      <c r="D979" s="180">
        <f t="array" aca="1" ref="D979" ca="1">INDIRECT("'"&amp;$A979&amp;"'!O"&amp;$B979+59)</f>
        <v>0</v>
      </c>
      <c r="E979" s="180">
        <f t="array" aca="1" ref="E979" ca="1">INDIRECT("'"&amp;$A979&amp;"'!P"&amp;$B979+59)</f>
        <v>0</v>
      </c>
      <c r="F979" s="180">
        <f t="array" aca="1" ref="F979" ca="1">INDIRECT("'"&amp;$A979&amp;"'!Q"&amp;$B979+59)</f>
        <v>0</v>
      </c>
      <c r="G979" s="180">
        <f t="array" aca="1" ref="G979" ca="1">INDIRECT("'"&amp;$A979&amp;"'!R"&amp;$B979+59)</f>
        <v>0</v>
      </c>
      <c r="H979" s="180">
        <f t="array" aca="1" ref="H979" ca="1">INDIRECT("'"&amp;$A979&amp;"'!S"&amp;$B979+59)</f>
        <v>0</v>
      </c>
      <c r="I979" s="180">
        <f t="array" aca="1" ref="I979" ca="1">INDIRECT("'"&amp;$A979&amp;"'!t"&amp;$B979+59)</f>
        <v>0</v>
      </c>
    </row>
    <row r="980" spans="1:9" x14ac:dyDescent="0.3">
      <c r="A980" s="180">
        <f t="shared" si="16"/>
        <v>24</v>
      </c>
      <c r="B980" s="180">
        <f>COUNTIF(A$1:A980,A980)</f>
        <v>38</v>
      </c>
      <c r="C980" s="180">
        <f t="array" aca="1" ref="C980" ca="1">INDIRECT("'"&amp;A980&amp;"'!F"&amp;B980+59)</f>
        <v>0</v>
      </c>
      <c r="D980" s="180">
        <f t="array" aca="1" ref="D980" ca="1">INDIRECT("'"&amp;$A980&amp;"'!O"&amp;$B980+59)</f>
        <v>0</v>
      </c>
      <c r="E980" s="180">
        <f t="array" aca="1" ref="E980" ca="1">INDIRECT("'"&amp;$A980&amp;"'!P"&amp;$B980+59)</f>
        <v>0</v>
      </c>
      <c r="F980" s="180">
        <f t="array" aca="1" ref="F980" ca="1">INDIRECT("'"&amp;$A980&amp;"'!Q"&amp;$B980+59)</f>
        <v>0</v>
      </c>
      <c r="G980" s="180">
        <f t="array" aca="1" ref="G980" ca="1">INDIRECT("'"&amp;$A980&amp;"'!R"&amp;$B980+59)</f>
        <v>0</v>
      </c>
      <c r="H980" s="180">
        <f t="array" aca="1" ref="H980" ca="1">INDIRECT("'"&amp;$A980&amp;"'!S"&amp;$B980+59)</f>
        <v>0</v>
      </c>
      <c r="I980" s="180">
        <f t="array" aca="1" ref="I980" ca="1">INDIRECT("'"&amp;$A980&amp;"'!t"&amp;$B980+59)</f>
        <v>0</v>
      </c>
    </row>
    <row r="981" spans="1:9" x14ac:dyDescent="0.3">
      <c r="A981" s="180">
        <f t="shared" si="16"/>
        <v>24</v>
      </c>
      <c r="B981" s="180">
        <f>COUNTIF(A$1:A981,A981)</f>
        <v>39</v>
      </c>
      <c r="C981" s="180">
        <f t="array" aca="1" ref="C981" ca="1">INDIRECT("'"&amp;A981&amp;"'!F"&amp;B981+59)</f>
        <v>0</v>
      </c>
      <c r="D981" s="180">
        <f t="array" aca="1" ref="D981" ca="1">INDIRECT("'"&amp;$A981&amp;"'!O"&amp;$B981+59)</f>
        <v>0</v>
      </c>
      <c r="E981" s="180">
        <f t="array" aca="1" ref="E981" ca="1">INDIRECT("'"&amp;$A981&amp;"'!P"&amp;$B981+59)</f>
        <v>0</v>
      </c>
      <c r="F981" s="180">
        <f t="array" aca="1" ref="F981" ca="1">INDIRECT("'"&amp;$A981&amp;"'!Q"&amp;$B981+59)</f>
        <v>0</v>
      </c>
      <c r="G981" s="180">
        <f t="array" aca="1" ref="G981" ca="1">INDIRECT("'"&amp;$A981&amp;"'!R"&amp;$B981+59)</f>
        <v>0</v>
      </c>
      <c r="H981" s="180">
        <f t="array" aca="1" ref="H981" ca="1">INDIRECT("'"&amp;$A981&amp;"'!S"&amp;$B981+59)</f>
        <v>0</v>
      </c>
      <c r="I981" s="180">
        <f t="array" aca="1" ref="I981" ca="1">INDIRECT("'"&amp;$A981&amp;"'!t"&amp;$B981+59)</f>
        <v>0</v>
      </c>
    </row>
    <row r="982" spans="1:9" x14ac:dyDescent="0.3">
      <c r="A982" s="180">
        <f t="shared" si="16"/>
        <v>24</v>
      </c>
      <c r="B982" s="180">
        <f>COUNTIF(A$1:A982,A982)</f>
        <v>40</v>
      </c>
      <c r="C982" s="180">
        <f t="array" aca="1" ref="C982" ca="1">INDIRECT("'"&amp;A982&amp;"'!F"&amp;B982+59)</f>
        <v>0</v>
      </c>
      <c r="D982" s="180">
        <f t="array" aca="1" ref="D982" ca="1">INDIRECT("'"&amp;$A982&amp;"'!O"&amp;$B982+59)</f>
        <v>0</v>
      </c>
      <c r="E982" s="180">
        <f t="array" aca="1" ref="E982" ca="1">INDIRECT("'"&amp;$A982&amp;"'!P"&amp;$B982+59)</f>
        <v>0</v>
      </c>
      <c r="F982" s="180">
        <f t="array" aca="1" ref="F982" ca="1">INDIRECT("'"&amp;$A982&amp;"'!Q"&amp;$B982+59)</f>
        <v>0</v>
      </c>
      <c r="G982" s="180">
        <f t="array" aca="1" ref="G982" ca="1">INDIRECT("'"&amp;$A982&amp;"'!R"&amp;$B982+59)</f>
        <v>0</v>
      </c>
      <c r="H982" s="180">
        <f t="array" aca="1" ref="H982" ca="1">INDIRECT("'"&amp;$A982&amp;"'!S"&amp;$B982+59)</f>
        <v>0</v>
      </c>
      <c r="I982" s="180">
        <f t="array" aca="1" ref="I982" ca="1">INDIRECT("'"&amp;$A982&amp;"'!t"&amp;$B982+59)</f>
        <v>0</v>
      </c>
    </row>
    <row r="983" spans="1:9" x14ac:dyDescent="0.3">
      <c r="A983" s="180">
        <f t="shared" si="16"/>
        <v>24</v>
      </c>
      <c r="B983" s="180">
        <f>COUNTIF(A$1:A983,A983)</f>
        <v>41</v>
      </c>
      <c r="C983" s="180">
        <f t="array" aca="1" ref="C983" ca="1">INDIRECT("'"&amp;A983&amp;"'!F"&amp;B983+59)</f>
        <v>0</v>
      </c>
      <c r="D983" s="180">
        <f t="array" aca="1" ref="D983" ca="1">INDIRECT("'"&amp;$A983&amp;"'!O"&amp;$B983+59)</f>
        <v>0</v>
      </c>
      <c r="E983" s="180">
        <f t="array" aca="1" ref="E983" ca="1">INDIRECT("'"&amp;$A983&amp;"'!P"&amp;$B983+59)</f>
        <v>0</v>
      </c>
      <c r="F983" s="180">
        <f t="array" aca="1" ref="F983" ca="1">INDIRECT("'"&amp;$A983&amp;"'!Q"&amp;$B983+59)</f>
        <v>0</v>
      </c>
      <c r="G983" s="180">
        <f t="array" aca="1" ref="G983" ca="1">INDIRECT("'"&amp;$A983&amp;"'!R"&amp;$B983+59)</f>
        <v>0</v>
      </c>
      <c r="H983" s="180">
        <f t="array" aca="1" ref="H983" ca="1">INDIRECT("'"&amp;$A983&amp;"'!S"&amp;$B983+59)</f>
        <v>0</v>
      </c>
      <c r="I983" s="180">
        <f t="array" aca="1" ref="I983" ca="1">INDIRECT("'"&amp;$A983&amp;"'!t"&amp;$B983+59)</f>
        <v>0</v>
      </c>
    </row>
    <row r="984" spans="1:9" x14ac:dyDescent="0.3">
      <c r="A984" s="180">
        <f t="shared" si="16"/>
        <v>25</v>
      </c>
      <c r="B984" s="180">
        <f>COUNTIF(A$1:A984,A984)</f>
        <v>1</v>
      </c>
      <c r="C984" s="180">
        <f t="array" aca="1" ref="C984" ca="1">INDIRECT("'"&amp;A984&amp;"'!F"&amp;B984+59)</f>
        <v>0</v>
      </c>
      <c r="D984" s="180">
        <f t="array" aca="1" ref="D984" ca="1">INDIRECT("'"&amp;$A984&amp;"'!O"&amp;$B984+59)</f>
        <v>0</v>
      </c>
      <c r="E984" s="180">
        <f t="array" aca="1" ref="E984" ca="1">INDIRECT("'"&amp;$A984&amp;"'!P"&amp;$B984+59)</f>
        <v>0</v>
      </c>
      <c r="F984" s="180">
        <f t="array" aca="1" ref="F984" ca="1">INDIRECT("'"&amp;$A984&amp;"'!Q"&amp;$B984+59)</f>
        <v>0</v>
      </c>
      <c r="G984" s="180">
        <f t="array" aca="1" ref="G984" ca="1">INDIRECT("'"&amp;$A984&amp;"'!R"&amp;$B984+59)</f>
        <v>0</v>
      </c>
      <c r="H984" s="180">
        <f t="array" aca="1" ref="H984" ca="1">INDIRECT("'"&amp;$A984&amp;"'!S"&amp;$B984+59)</f>
        <v>0</v>
      </c>
      <c r="I984" s="180">
        <f t="array" aca="1" ref="I984" ca="1">INDIRECT("'"&amp;$A984&amp;"'!t"&amp;$B984+59)</f>
        <v>0</v>
      </c>
    </row>
    <row r="985" spans="1:9" x14ac:dyDescent="0.3">
      <c r="A985" s="180">
        <f t="shared" si="16"/>
        <v>25</v>
      </c>
      <c r="B985" s="180">
        <f>COUNTIF(A$1:A985,A985)</f>
        <v>2</v>
      </c>
      <c r="C985" s="180">
        <f t="array" aca="1" ref="C985" ca="1">INDIRECT("'"&amp;A985&amp;"'!F"&amp;B985+59)</f>
        <v>0</v>
      </c>
      <c r="D985" s="180">
        <f t="array" aca="1" ref="D985" ca="1">INDIRECT("'"&amp;$A985&amp;"'!O"&amp;$B985+59)</f>
        <v>0</v>
      </c>
      <c r="E985" s="180">
        <f t="array" aca="1" ref="E985" ca="1">INDIRECT("'"&amp;$A985&amp;"'!P"&amp;$B985+59)</f>
        <v>0</v>
      </c>
      <c r="F985" s="180">
        <f t="array" aca="1" ref="F985" ca="1">INDIRECT("'"&amp;$A985&amp;"'!Q"&amp;$B985+59)</f>
        <v>0</v>
      </c>
      <c r="G985" s="180">
        <f t="array" aca="1" ref="G985" ca="1">INDIRECT("'"&amp;$A985&amp;"'!R"&amp;$B985+59)</f>
        <v>0</v>
      </c>
      <c r="H985" s="180">
        <f t="array" aca="1" ref="H985" ca="1">INDIRECT("'"&amp;$A985&amp;"'!S"&amp;$B985+59)</f>
        <v>0</v>
      </c>
      <c r="I985" s="180">
        <f t="array" aca="1" ref="I985" ca="1">INDIRECT("'"&amp;$A985&amp;"'!t"&amp;$B985+59)</f>
        <v>0</v>
      </c>
    </row>
    <row r="986" spans="1:9" x14ac:dyDescent="0.3">
      <c r="A986" s="180">
        <f t="shared" si="16"/>
        <v>25</v>
      </c>
      <c r="B986" s="180">
        <f>COUNTIF(A$1:A986,A986)</f>
        <v>3</v>
      </c>
      <c r="C986" s="180">
        <f t="array" aca="1" ref="C986" ca="1">INDIRECT("'"&amp;A986&amp;"'!F"&amp;B986+59)</f>
        <v>0</v>
      </c>
      <c r="D986" s="180">
        <f t="array" aca="1" ref="D986" ca="1">INDIRECT("'"&amp;$A986&amp;"'!O"&amp;$B986+59)</f>
        <v>0</v>
      </c>
      <c r="E986" s="180">
        <f t="array" aca="1" ref="E986" ca="1">INDIRECT("'"&amp;$A986&amp;"'!P"&amp;$B986+59)</f>
        <v>0</v>
      </c>
      <c r="F986" s="180">
        <f t="array" aca="1" ref="F986" ca="1">INDIRECT("'"&amp;$A986&amp;"'!Q"&amp;$B986+59)</f>
        <v>0</v>
      </c>
      <c r="G986" s="180">
        <f t="array" aca="1" ref="G986" ca="1">INDIRECT("'"&amp;$A986&amp;"'!R"&amp;$B986+59)</f>
        <v>0</v>
      </c>
      <c r="H986" s="180">
        <f t="array" aca="1" ref="H986" ca="1">INDIRECT("'"&amp;$A986&amp;"'!S"&amp;$B986+59)</f>
        <v>0</v>
      </c>
      <c r="I986" s="180">
        <f t="array" aca="1" ref="I986" ca="1">INDIRECT("'"&amp;$A986&amp;"'!t"&amp;$B986+59)</f>
        <v>0</v>
      </c>
    </row>
    <row r="987" spans="1:9" x14ac:dyDescent="0.3">
      <c r="A987" s="180">
        <f t="shared" si="16"/>
        <v>25</v>
      </c>
      <c r="B987" s="180">
        <f>COUNTIF(A$1:A987,A987)</f>
        <v>4</v>
      </c>
      <c r="C987" s="180">
        <f t="array" aca="1" ref="C987" ca="1">INDIRECT("'"&amp;A987&amp;"'!F"&amp;B987+59)</f>
        <v>0</v>
      </c>
      <c r="D987" s="180">
        <f t="array" aca="1" ref="D987" ca="1">INDIRECT("'"&amp;$A987&amp;"'!O"&amp;$B987+59)</f>
        <v>0</v>
      </c>
      <c r="E987" s="180">
        <f t="array" aca="1" ref="E987" ca="1">INDIRECT("'"&amp;$A987&amp;"'!P"&amp;$B987+59)</f>
        <v>0</v>
      </c>
      <c r="F987" s="180">
        <f t="array" aca="1" ref="F987" ca="1">INDIRECT("'"&amp;$A987&amp;"'!Q"&amp;$B987+59)</f>
        <v>0</v>
      </c>
      <c r="G987" s="180">
        <f t="array" aca="1" ref="G987" ca="1">INDIRECT("'"&amp;$A987&amp;"'!R"&amp;$B987+59)</f>
        <v>0</v>
      </c>
      <c r="H987" s="180">
        <f t="array" aca="1" ref="H987" ca="1">INDIRECT("'"&amp;$A987&amp;"'!S"&amp;$B987+59)</f>
        <v>0</v>
      </c>
      <c r="I987" s="180">
        <f t="array" aca="1" ref="I987" ca="1">INDIRECT("'"&amp;$A987&amp;"'!t"&amp;$B987+59)</f>
        <v>0</v>
      </c>
    </row>
    <row r="988" spans="1:9" x14ac:dyDescent="0.3">
      <c r="A988" s="180">
        <f t="shared" si="16"/>
        <v>25</v>
      </c>
      <c r="B988" s="180">
        <f>COUNTIF(A$1:A988,A988)</f>
        <v>5</v>
      </c>
      <c r="C988" s="180">
        <f t="array" aca="1" ref="C988" ca="1">INDIRECT("'"&amp;A988&amp;"'!F"&amp;B988+59)</f>
        <v>0</v>
      </c>
      <c r="D988" s="180">
        <f t="array" aca="1" ref="D988" ca="1">INDIRECT("'"&amp;$A988&amp;"'!O"&amp;$B988+59)</f>
        <v>0</v>
      </c>
      <c r="E988" s="180">
        <f t="array" aca="1" ref="E988" ca="1">INDIRECT("'"&amp;$A988&amp;"'!P"&amp;$B988+59)</f>
        <v>0</v>
      </c>
      <c r="F988" s="180">
        <f t="array" aca="1" ref="F988" ca="1">INDIRECT("'"&amp;$A988&amp;"'!Q"&amp;$B988+59)</f>
        <v>0</v>
      </c>
      <c r="G988" s="180">
        <f t="array" aca="1" ref="G988" ca="1">INDIRECT("'"&amp;$A988&amp;"'!R"&amp;$B988+59)</f>
        <v>0</v>
      </c>
      <c r="H988" s="180">
        <f t="array" aca="1" ref="H988" ca="1">INDIRECT("'"&amp;$A988&amp;"'!S"&amp;$B988+59)</f>
        <v>0</v>
      </c>
      <c r="I988" s="180">
        <f t="array" aca="1" ref="I988" ca="1">INDIRECT("'"&amp;$A988&amp;"'!t"&amp;$B988+59)</f>
        <v>0</v>
      </c>
    </row>
    <row r="989" spans="1:9" x14ac:dyDescent="0.3">
      <c r="A989" s="180">
        <f t="shared" si="16"/>
        <v>25</v>
      </c>
      <c r="B989" s="180">
        <f>COUNTIF(A$1:A989,A989)</f>
        <v>6</v>
      </c>
      <c r="C989" s="180">
        <f t="array" aca="1" ref="C989" ca="1">INDIRECT("'"&amp;A989&amp;"'!F"&amp;B989+59)</f>
        <v>0</v>
      </c>
      <c r="D989" s="180">
        <f t="array" aca="1" ref="D989" ca="1">INDIRECT("'"&amp;$A989&amp;"'!O"&amp;$B989+59)</f>
        <v>0</v>
      </c>
      <c r="E989" s="180">
        <f t="array" aca="1" ref="E989" ca="1">INDIRECT("'"&amp;$A989&amp;"'!P"&amp;$B989+59)</f>
        <v>0</v>
      </c>
      <c r="F989" s="180">
        <f t="array" aca="1" ref="F989" ca="1">INDIRECT("'"&amp;$A989&amp;"'!Q"&amp;$B989+59)</f>
        <v>0</v>
      </c>
      <c r="G989" s="180">
        <f t="array" aca="1" ref="G989" ca="1">INDIRECT("'"&amp;$A989&amp;"'!R"&amp;$B989+59)</f>
        <v>0</v>
      </c>
      <c r="H989" s="180">
        <f t="array" aca="1" ref="H989" ca="1">INDIRECT("'"&amp;$A989&amp;"'!S"&amp;$B989+59)</f>
        <v>0</v>
      </c>
      <c r="I989" s="180">
        <f t="array" aca="1" ref="I989" ca="1">INDIRECT("'"&amp;$A989&amp;"'!t"&amp;$B989+59)</f>
        <v>0</v>
      </c>
    </row>
    <row r="990" spans="1:9" x14ac:dyDescent="0.3">
      <c r="A990" s="180">
        <f t="shared" si="16"/>
        <v>25</v>
      </c>
      <c r="B990" s="180">
        <f>COUNTIF(A$1:A990,A990)</f>
        <v>7</v>
      </c>
      <c r="C990" s="180">
        <f t="array" aca="1" ref="C990" ca="1">INDIRECT("'"&amp;A990&amp;"'!F"&amp;B990+59)</f>
        <v>0</v>
      </c>
      <c r="D990" s="180">
        <f t="array" aca="1" ref="D990" ca="1">INDIRECT("'"&amp;$A990&amp;"'!O"&amp;$B990+59)</f>
        <v>0</v>
      </c>
      <c r="E990" s="180">
        <f t="array" aca="1" ref="E990" ca="1">INDIRECT("'"&amp;$A990&amp;"'!P"&amp;$B990+59)</f>
        <v>0</v>
      </c>
      <c r="F990" s="180">
        <f t="array" aca="1" ref="F990" ca="1">INDIRECT("'"&amp;$A990&amp;"'!Q"&amp;$B990+59)</f>
        <v>0</v>
      </c>
      <c r="G990" s="180">
        <f t="array" aca="1" ref="G990" ca="1">INDIRECT("'"&amp;$A990&amp;"'!R"&amp;$B990+59)</f>
        <v>0</v>
      </c>
      <c r="H990" s="180">
        <f t="array" aca="1" ref="H990" ca="1">INDIRECT("'"&amp;$A990&amp;"'!S"&amp;$B990+59)</f>
        <v>0</v>
      </c>
      <c r="I990" s="180">
        <f t="array" aca="1" ref="I990" ca="1">INDIRECT("'"&amp;$A990&amp;"'!t"&amp;$B990+59)</f>
        <v>0</v>
      </c>
    </row>
    <row r="991" spans="1:9" x14ac:dyDescent="0.3">
      <c r="A991" s="180">
        <f t="shared" si="16"/>
        <v>25</v>
      </c>
      <c r="B991" s="180">
        <f>COUNTIF(A$1:A991,A991)</f>
        <v>8</v>
      </c>
      <c r="C991" s="180">
        <f t="array" aca="1" ref="C991" ca="1">INDIRECT("'"&amp;A991&amp;"'!F"&amp;B991+59)</f>
        <v>0</v>
      </c>
      <c r="D991" s="180">
        <f t="array" aca="1" ref="D991" ca="1">INDIRECT("'"&amp;$A991&amp;"'!O"&amp;$B991+59)</f>
        <v>0</v>
      </c>
      <c r="E991" s="180">
        <f t="array" aca="1" ref="E991" ca="1">INDIRECT("'"&amp;$A991&amp;"'!P"&amp;$B991+59)</f>
        <v>0</v>
      </c>
      <c r="F991" s="180">
        <f t="array" aca="1" ref="F991" ca="1">INDIRECT("'"&amp;$A991&amp;"'!Q"&amp;$B991+59)</f>
        <v>0</v>
      </c>
      <c r="G991" s="180">
        <f t="array" aca="1" ref="G991" ca="1">INDIRECT("'"&amp;$A991&amp;"'!R"&amp;$B991+59)</f>
        <v>0</v>
      </c>
      <c r="H991" s="180">
        <f t="array" aca="1" ref="H991" ca="1">INDIRECT("'"&amp;$A991&amp;"'!S"&amp;$B991+59)</f>
        <v>0</v>
      </c>
      <c r="I991" s="180">
        <f t="array" aca="1" ref="I991" ca="1">INDIRECT("'"&amp;$A991&amp;"'!t"&amp;$B991+59)</f>
        <v>0</v>
      </c>
    </row>
    <row r="992" spans="1:9" x14ac:dyDescent="0.3">
      <c r="A992" s="180">
        <f t="shared" si="16"/>
        <v>25</v>
      </c>
      <c r="B992" s="180">
        <f>COUNTIF(A$1:A992,A992)</f>
        <v>9</v>
      </c>
      <c r="C992" s="180">
        <f t="array" aca="1" ref="C992" ca="1">INDIRECT("'"&amp;A992&amp;"'!F"&amp;B992+59)</f>
        <v>0</v>
      </c>
      <c r="D992" s="180">
        <f t="array" aca="1" ref="D992" ca="1">INDIRECT("'"&amp;$A992&amp;"'!O"&amp;$B992+59)</f>
        <v>0</v>
      </c>
      <c r="E992" s="180">
        <f t="array" aca="1" ref="E992" ca="1">INDIRECT("'"&amp;$A992&amp;"'!P"&amp;$B992+59)</f>
        <v>0</v>
      </c>
      <c r="F992" s="180">
        <f t="array" aca="1" ref="F992" ca="1">INDIRECT("'"&amp;$A992&amp;"'!Q"&amp;$B992+59)</f>
        <v>0</v>
      </c>
      <c r="G992" s="180">
        <f t="array" aca="1" ref="G992" ca="1">INDIRECT("'"&amp;$A992&amp;"'!R"&amp;$B992+59)</f>
        <v>0</v>
      </c>
      <c r="H992" s="180">
        <f t="array" aca="1" ref="H992" ca="1">INDIRECT("'"&amp;$A992&amp;"'!S"&amp;$B992+59)</f>
        <v>0</v>
      </c>
      <c r="I992" s="180">
        <f t="array" aca="1" ref="I992" ca="1">INDIRECT("'"&amp;$A992&amp;"'!t"&amp;$B992+59)</f>
        <v>0</v>
      </c>
    </row>
    <row r="993" spans="1:9" x14ac:dyDescent="0.3">
      <c r="A993" s="180">
        <f t="shared" si="16"/>
        <v>25</v>
      </c>
      <c r="B993" s="180">
        <f>COUNTIF(A$1:A993,A993)</f>
        <v>10</v>
      </c>
      <c r="C993" s="180">
        <f t="array" aca="1" ref="C993" ca="1">INDIRECT("'"&amp;A993&amp;"'!F"&amp;B993+59)</f>
        <v>0</v>
      </c>
      <c r="D993" s="180">
        <f t="array" aca="1" ref="D993" ca="1">INDIRECT("'"&amp;$A993&amp;"'!O"&amp;$B993+59)</f>
        <v>0</v>
      </c>
      <c r="E993" s="180">
        <f t="array" aca="1" ref="E993" ca="1">INDIRECT("'"&amp;$A993&amp;"'!P"&amp;$B993+59)</f>
        <v>0</v>
      </c>
      <c r="F993" s="180">
        <f t="array" aca="1" ref="F993" ca="1">INDIRECT("'"&amp;$A993&amp;"'!Q"&amp;$B993+59)</f>
        <v>0</v>
      </c>
      <c r="G993" s="180">
        <f t="array" aca="1" ref="G993" ca="1">INDIRECT("'"&amp;$A993&amp;"'!R"&amp;$B993+59)</f>
        <v>0</v>
      </c>
      <c r="H993" s="180">
        <f t="array" aca="1" ref="H993" ca="1">INDIRECT("'"&amp;$A993&amp;"'!S"&amp;$B993+59)</f>
        <v>0</v>
      </c>
      <c r="I993" s="180">
        <f t="array" aca="1" ref="I993" ca="1">INDIRECT("'"&amp;$A993&amp;"'!t"&amp;$B993+59)</f>
        <v>0</v>
      </c>
    </row>
    <row r="994" spans="1:9" x14ac:dyDescent="0.3">
      <c r="A994" s="180">
        <f t="shared" si="16"/>
        <v>25</v>
      </c>
      <c r="B994" s="180">
        <f>COUNTIF(A$1:A994,A994)</f>
        <v>11</v>
      </c>
      <c r="C994" s="180">
        <f t="array" aca="1" ref="C994" ca="1">INDIRECT("'"&amp;A994&amp;"'!F"&amp;B994+59)</f>
        <v>0</v>
      </c>
      <c r="D994" s="180">
        <f t="array" aca="1" ref="D994" ca="1">INDIRECT("'"&amp;$A994&amp;"'!O"&amp;$B994+59)</f>
        <v>0</v>
      </c>
      <c r="E994" s="180">
        <f t="array" aca="1" ref="E994" ca="1">INDIRECT("'"&amp;$A994&amp;"'!P"&amp;$B994+59)</f>
        <v>0</v>
      </c>
      <c r="F994" s="180">
        <f t="array" aca="1" ref="F994" ca="1">INDIRECT("'"&amp;$A994&amp;"'!Q"&amp;$B994+59)</f>
        <v>0</v>
      </c>
      <c r="G994" s="180">
        <f t="array" aca="1" ref="G994" ca="1">INDIRECT("'"&amp;$A994&amp;"'!R"&amp;$B994+59)</f>
        <v>0</v>
      </c>
      <c r="H994" s="180">
        <f t="array" aca="1" ref="H994" ca="1">INDIRECT("'"&amp;$A994&amp;"'!S"&amp;$B994+59)</f>
        <v>0</v>
      </c>
      <c r="I994" s="180">
        <f t="array" aca="1" ref="I994" ca="1">INDIRECT("'"&amp;$A994&amp;"'!t"&amp;$B994+59)</f>
        <v>0</v>
      </c>
    </row>
    <row r="995" spans="1:9" x14ac:dyDescent="0.3">
      <c r="A995" s="180">
        <f t="shared" si="16"/>
        <v>25</v>
      </c>
      <c r="B995" s="180">
        <f>COUNTIF(A$1:A995,A995)</f>
        <v>12</v>
      </c>
      <c r="C995" s="180">
        <f t="array" aca="1" ref="C995" ca="1">INDIRECT("'"&amp;A995&amp;"'!F"&amp;B995+59)</f>
        <v>0</v>
      </c>
      <c r="D995" s="180">
        <f t="array" aca="1" ref="D995" ca="1">INDIRECT("'"&amp;$A995&amp;"'!O"&amp;$B995+59)</f>
        <v>0</v>
      </c>
      <c r="E995" s="180">
        <f t="array" aca="1" ref="E995" ca="1">INDIRECT("'"&amp;$A995&amp;"'!P"&amp;$B995+59)</f>
        <v>0</v>
      </c>
      <c r="F995" s="180">
        <f t="array" aca="1" ref="F995" ca="1">INDIRECT("'"&amp;$A995&amp;"'!Q"&amp;$B995+59)</f>
        <v>0</v>
      </c>
      <c r="G995" s="180">
        <f t="array" aca="1" ref="G995" ca="1">INDIRECT("'"&amp;$A995&amp;"'!R"&amp;$B995+59)</f>
        <v>0</v>
      </c>
      <c r="H995" s="180">
        <f t="array" aca="1" ref="H995" ca="1">INDIRECT("'"&amp;$A995&amp;"'!S"&amp;$B995+59)</f>
        <v>0</v>
      </c>
      <c r="I995" s="180">
        <f t="array" aca="1" ref="I995" ca="1">INDIRECT("'"&amp;$A995&amp;"'!t"&amp;$B995+59)</f>
        <v>0</v>
      </c>
    </row>
    <row r="996" spans="1:9" x14ac:dyDescent="0.3">
      <c r="A996" s="180">
        <f t="shared" si="16"/>
        <v>25</v>
      </c>
      <c r="B996" s="180">
        <f>COUNTIF(A$1:A996,A996)</f>
        <v>13</v>
      </c>
      <c r="C996" s="180">
        <f t="array" aca="1" ref="C996" ca="1">INDIRECT("'"&amp;A996&amp;"'!F"&amp;B996+59)</f>
        <v>0</v>
      </c>
      <c r="D996" s="180">
        <f t="array" aca="1" ref="D996" ca="1">INDIRECT("'"&amp;$A996&amp;"'!O"&amp;$B996+59)</f>
        <v>0</v>
      </c>
      <c r="E996" s="180">
        <f t="array" aca="1" ref="E996" ca="1">INDIRECT("'"&amp;$A996&amp;"'!P"&amp;$B996+59)</f>
        <v>0</v>
      </c>
      <c r="F996" s="180">
        <f t="array" aca="1" ref="F996" ca="1">INDIRECT("'"&amp;$A996&amp;"'!Q"&amp;$B996+59)</f>
        <v>0</v>
      </c>
      <c r="G996" s="180">
        <f t="array" aca="1" ref="G996" ca="1">INDIRECT("'"&amp;$A996&amp;"'!R"&amp;$B996+59)</f>
        <v>0</v>
      </c>
      <c r="H996" s="180">
        <f t="array" aca="1" ref="H996" ca="1">INDIRECT("'"&amp;$A996&amp;"'!S"&amp;$B996+59)</f>
        <v>0</v>
      </c>
      <c r="I996" s="180">
        <f t="array" aca="1" ref="I996" ca="1">INDIRECT("'"&amp;$A996&amp;"'!t"&amp;$B996+59)</f>
        <v>0</v>
      </c>
    </row>
    <row r="997" spans="1:9" x14ac:dyDescent="0.3">
      <c r="A997" s="180">
        <f t="shared" si="16"/>
        <v>25</v>
      </c>
      <c r="B997" s="180">
        <f>COUNTIF(A$1:A997,A997)</f>
        <v>14</v>
      </c>
      <c r="C997" s="180">
        <f t="array" aca="1" ref="C997" ca="1">INDIRECT("'"&amp;A997&amp;"'!F"&amp;B997+59)</f>
        <v>0</v>
      </c>
      <c r="D997" s="180">
        <f t="array" aca="1" ref="D997" ca="1">INDIRECT("'"&amp;$A997&amp;"'!O"&amp;$B997+59)</f>
        <v>0</v>
      </c>
      <c r="E997" s="180">
        <f t="array" aca="1" ref="E997" ca="1">INDIRECT("'"&amp;$A997&amp;"'!P"&amp;$B997+59)</f>
        <v>0</v>
      </c>
      <c r="F997" s="180">
        <f t="array" aca="1" ref="F997" ca="1">INDIRECT("'"&amp;$A997&amp;"'!Q"&amp;$B997+59)</f>
        <v>0</v>
      </c>
      <c r="G997" s="180">
        <f t="array" aca="1" ref="G997" ca="1">INDIRECT("'"&amp;$A997&amp;"'!R"&amp;$B997+59)</f>
        <v>0</v>
      </c>
      <c r="H997" s="180">
        <f t="array" aca="1" ref="H997" ca="1">INDIRECT("'"&amp;$A997&amp;"'!S"&amp;$B997+59)</f>
        <v>0</v>
      </c>
      <c r="I997" s="180">
        <f t="array" aca="1" ref="I997" ca="1">INDIRECT("'"&amp;$A997&amp;"'!t"&amp;$B997+59)</f>
        <v>0</v>
      </c>
    </row>
    <row r="998" spans="1:9" x14ac:dyDescent="0.3">
      <c r="A998" s="180">
        <f t="shared" si="16"/>
        <v>25</v>
      </c>
      <c r="B998" s="180">
        <f>COUNTIF(A$1:A998,A998)</f>
        <v>15</v>
      </c>
      <c r="C998" s="180">
        <f t="array" aca="1" ref="C998" ca="1">INDIRECT("'"&amp;A998&amp;"'!F"&amp;B998+59)</f>
        <v>0</v>
      </c>
      <c r="D998" s="180">
        <f t="array" aca="1" ref="D998" ca="1">INDIRECT("'"&amp;$A998&amp;"'!O"&amp;$B998+59)</f>
        <v>0</v>
      </c>
      <c r="E998" s="180">
        <f t="array" aca="1" ref="E998" ca="1">INDIRECT("'"&amp;$A998&amp;"'!P"&amp;$B998+59)</f>
        <v>0</v>
      </c>
      <c r="F998" s="180">
        <f t="array" aca="1" ref="F998" ca="1">INDIRECT("'"&amp;$A998&amp;"'!Q"&amp;$B998+59)</f>
        <v>0</v>
      </c>
      <c r="G998" s="180">
        <f t="array" aca="1" ref="G998" ca="1">INDIRECT("'"&amp;$A998&amp;"'!R"&amp;$B998+59)</f>
        <v>0</v>
      </c>
      <c r="H998" s="180">
        <f t="array" aca="1" ref="H998" ca="1">INDIRECT("'"&amp;$A998&amp;"'!S"&amp;$B998+59)</f>
        <v>0</v>
      </c>
      <c r="I998" s="180">
        <f t="array" aca="1" ref="I998" ca="1">INDIRECT("'"&amp;$A998&amp;"'!t"&amp;$B998+59)</f>
        <v>0</v>
      </c>
    </row>
    <row r="999" spans="1:9" x14ac:dyDescent="0.3">
      <c r="A999" s="180">
        <f t="shared" si="16"/>
        <v>25</v>
      </c>
      <c r="B999" s="180">
        <f>COUNTIF(A$1:A999,A999)</f>
        <v>16</v>
      </c>
      <c r="C999" s="180">
        <f t="array" aca="1" ref="C999" ca="1">INDIRECT("'"&amp;A999&amp;"'!F"&amp;B999+59)</f>
        <v>0</v>
      </c>
      <c r="D999" s="180">
        <f t="array" aca="1" ref="D999" ca="1">INDIRECT("'"&amp;$A999&amp;"'!O"&amp;$B999+59)</f>
        <v>0</v>
      </c>
      <c r="E999" s="180">
        <f t="array" aca="1" ref="E999" ca="1">INDIRECT("'"&amp;$A999&amp;"'!P"&amp;$B999+59)</f>
        <v>0</v>
      </c>
      <c r="F999" s="180">
        <f t="array" aca="1" ref="F999" ca="1">INDIRECT("'"&amp;$A999&amp;"'!Q"&amp;$B999+59)</f>
        <v>0</v>
      </c>
      <c r="G999" s="180">
        <f t="array" aca="1" ref="G999" ca="1">INDIRECT("'"&amp;$A999&amp;"'!R"&amp;$B999+59)</f>
        <v>0</v>
      </c>
      <c r="H999" s="180">
        <f t="array" aca="1" ref="H999" ca="1">INDIRECT("'"&amp;$A999&amp;"'!S"&amp;$B999+59)</f>
        <v>0</v>
      </c>
      <c r="I999" s="180">
        <f t="array" aca="1" ref="I999" ca="1">INDIRECT("'"&amp;$A999&amp;"'!t"&amp;$B999+59)</f>
        <v>0</v>
      </c>
    </row>
    <row r="1000" spans="1:9" x14ac:dyDescent="0.3">
      <c r="A1000" s="180">
        <f t="shared" si="16"/>
        <v>25</v>
      </c>
      <c r="B1000" s="180">
        <f>COUNTIF(A$1:A1000,A1000)</f>
        <v>17</v>
      </c>
      <c r="C1000" s="180">
        <f t="array" aca="1" ref="C1000" ca="1">INDIRECT("'"&amp;A1000&amp;"'!F"&amp;B1000+59)</f>
        <v>0</v>
      </c>
      <c r="D1000" s="180">
        <f t="array" aca="1" ref="D1000" ca="1">INDIRECT("'"&amp;$A1000&amp;"'!O"&amp;$B1000+59)</f>
        <v>0</v>
      </c>
      <c r="E1000" s="180">
        <f t="array" aca="1" ref="E1000" ca="1">INDIRECT("'"&amp;$A1000&amp;"'!P"&amp;$B1000+59)</f>
        <v>0</v>
      </c>
      <c r="F1000" s="180">
        <f t="array" aca="1" ref="F1000" ca="1">INDIRECT("'"&amp;$A1000&amp;"'!Q"&amp;$B1000+59)</f>
        <v>0</v>
      </c>
      <c r="G1000" s="180">
        <f t="array" aca="1" ref="G1000" ca="1">INDIRECT("'"&amp;$A1000&amp;"'!R"&amp;$B1000+59)</f>
        <v>0</v>
      </c>
      <c r="H1000" s="180">
        <f t="array" aca="1" ref="H1000" ca="1">INDIRECT("'"&amp;$A1000&amp;"'!S"&amp;$B1000+59)</f>
        <v>0</v>
      </c>
      <c r="I1000" s="180">
        <f t="array" aca="1" ref="I1000" ca="1">INDIRECT("'"&amp;$A1000&amp;"'!t"&amp;$B1000+59)</f>
        <v>0</v>
      </c>
    </row>
    <row r="1001" spans="1:9" x14ac:dyDescent="0.3">
      <c r="A1001" s="180">
        <f t="shared" si="16"/>
        <v>25</v>
      </c>
      <c r="B1001" s="180">
        <f>COUNTIF(A$1:A1001,A1001)</f>
        <v>18</v>
      </c>
      <c r="C1001" s="180">
        <f t="array" aca="1" ref="C1001" ca="1">INDIRECT("'"&amp;A1001&amp;"'!F"&amp;B1001+59)</f>
        <v>0</v>
      </c>
      <c r="D1001" s="180">
        <f t="array" aca="1" ref="D1001" ca="1">INDIRECT("'"&amp;$A1001&amp;"'!O"&amp;$B1001+59)</f>
        <v>0</v>
      </c>
      <c r="E1001" s="180">
        <f t="array" aca="1" ref="E1001" ca="1">INDIRECT("'"&amp;$A1001&amp;"'!P"&amp;$B1001+59)</f>
        <v>0</v>
      </c>
      <c r="F1001" s="180">
        <f t="array" aca="1" ref="F1001" ca="1">INDIRECT("'"&amp;$A1001&amp;"'!Q"&amp;$B1001+59)</f>
        <v>0</v>
      </c>
      <c r="G1001" s="180">
        <f t="array" aca="1" ref="G1001" ca="1">INDIRECT("'"&amp;$A1001&amp;"'!R"&amp;$B1001+59)</f>
        <v>0</v>
      </c>
      <c r="H1001" s="180">
        <f t="array" aca="1" ref="H1001" ca="1">INDIRECT("'"&amp;$A1001&amp;"'!S"&amp;$B1001+59)</f>
        <v>0</v>
      </c>
      <c r="I1001" s="180">
        <f t="array" aca="1" ref="I1001" ca="1">INDIRECT("'"&amp;$A1001&amp;"'!t"&amp;$B1001+59)</f>
        <v>0</v>
      </c>
    </row>
    <row r="1002" spans="1:9" x14ac:dyDescent="0.3">
      <c r="A1002" s="180">
        <f t="shared" si="16"/>
        <v>25</v>
      </c>
      <c r="B1002" s="180">
        <f>COUNTIF(A$1:A1002,A1002)</f>
        <v>19</v>
      </c>
      <c r="C1002" s="180">
        <f t="array" aca="1" ref="C1002" ca="1">INDIRECT("'"&amp;A1002&amp;"'!F"&amp;B1002+59)</f>
        <v>0</v>
      </c>
      <c r="D1002" s="180">
        <f t="array" aca="1" ref="D1002" ca="1">INDIRECT("'"&amp;$A1002&amp;"'!O"&amp;$B1002+59)</f>
        <v>0</v>
      </c>
      <c r="E1002" s="180">
        <f t="array" aca="1" ref="E1002" ca="1">INDIRECT("'"&amp;$A1002&amp;"'!P"&amp;$B1002+59)</f>
        <v>0</v>
      </c>
      <c r="F1002" s="180">
        <f t="array" aca="1" ref="F1002" ca="1">INDIRECT("'"&amp;$A1002&amp;"'!Q"&amp;$B1002+59)</f>
        <v>0</v>
      </c>
      <c r="G1002" s="180">
        <f t="array" aca="1" ref="G1002" ca="1">INDIRECT("'"&amp;$A1002&amp;"'!R"&amp;$B1002+59)</f>
        <v>0</v>
      </c>
      <c r="H1002" s="180">
        <f t="array" aca="1" ref="H1002" ca="1">INDIRECT("'"&amp;$A1002&amp;"'!S"&amp;$B1002+59)</f>
        <v>0</v>
      </c>
      <c r="I1002" s="180">
        <f t="array" aca="1" ref="I1002" ca="1">INDIRECT("'"&amp;$A1002&amp;"'!t"&amp;$B1002+59)</f>
        <v>0</v>
      </c>
    </row>
    <row r="1003" spans="1:9" x14ac:dyDescent="0.3">
      <c r="A1003" s="180">
        <f t="shared" si="16"/>
        <v>25</v>
      </c>
      <c r="B1003" s="180">
        <f>COUNTIF(A$1:A1003,A1003)</f>
        <v>20</v>
      </c>
      <c r="C1003" s="180">
        <f t="array" aca="1" ref="C1003" ca="1">INDIRECT("'"&amp;A1003&amp;"'!F"&amp;B1003+59)</f>
        <v>0</v>
      </c>
      <c r="D1003" s="180">
        <f t="array" aca="1" ref="D1003" ca="1">INDIRECT("'"&amp;$A1003&amp;"'!O"&amp;$B1003+59)</f>
        <v>0</v>
      </c>
      <c r="E1003" s="180">
        <f t="array" aca="1" ref="E1003" ca="1">INDIRECT("'"&amp;$A1003&amp;"'!P"&amp;$B1003+59)</f>
        <v>0</v>
      </c>
      <c r="F1003" s="180">
        <f t="array" aca="1" ref="F1003" ca="1">INDIRECT("'"&amp;$A1003&amp;"'!Q"&amp;$B1003+59)</f>
        <v>0</v>
      </c>
      <c r="G1003" s="180">
        <f t="array" aca="1" ref="G1003" ca="1">INDIRECT("'"&amp;$A1003&amp;"'!R"&amp;$B1003+59)</f>
        <v>0</v>
      </c>
      <c r="H1003" s="180">
        <f t="array" aca="1" ref="H1003" ca="1">INDIRECT("'"&amp;$A1003&amp;"'!S"&amp;$B1003+59)</f>
        <v>0</v>
      </c>
      <c r="I1003" s="180">
        <f t="array" aca="1" ref="I1003" ca="1">INDIRECT("'"&amp;$A1003&amp;"'!t"&amp;$B1003+59)</f>
        <v>0</v>
      </c>
    </row>
    <row r="1004" spans="1:9" x14ac:dyDescent="0.3">
      <c r="A1004" s="180">
        <f t="shared" si="16"/>
        <v>25</v>
      </c>
      <c r="B1004" s="180">
        <f>COUNTIF(A$1:A1004,A1004)</f>
        <v>21</v>
      </c>
      <c r="C1004" s="180">
        <f t="array" aca="1" ref="C1004" ca="1">INDIRECT("'"&amp;A1004&amp;"'!F"&amp;B1004+59)</f>
        <v>0</v>
      </c>
      <c r="D1004" s="180">
        <f t="array" aca="1" ref="D1004" ca="1">INDIRECT("'"&amp;$A1004&amp;"'!O"&amp;$B1004+59)</f>
        <v>0</v>
      </c>
      <c r="E1004" s="180">
        <f t="array" aca="1" ref="E1004" ca="1">INDIRECT("'"&amp;$A1004&amp;"'!P"&amp;$B1004+59)</f>
        <v>0</v>
      </c>
      <c r="F1004" s="180">
        <f t="array" aca="1" ref="F1004" ca="1">INDIRECT("'"&amp;$A1004&amp;"'!Q"&amp;$B1004+59)</f>
        <v>0</v>
      </c>
      <c r="G1004" s="180">
        <f t="array" aca="1" ref="G1004" ca="1">INDIRECT("'"&amp;$A1004&amp;"'!R"&amp;$B1004+59)</f>
        <v>0</v>
      </c>
      <c r="H1004" s="180">
        <f t="array" aca="1" ref="H1004" ca="1">INDIRECT("'"&amp;$A1004&amp;"'!S"&amp;$B1004+59)</f>
        <v>0</v>
      </c>
      <c r="I1004" s="180">
        <f t="array" aca="1" ref="I1004" ca="1">INDIRECT("'"&amp;$A1004&amp;"'!t"&amp;$B1004+59)</f>
        <v>0</v>
      </c>
    </row>
    <row r="1005" spans="1:9" x14ac:dyDescent="0.3">
      <c r="A1005" s="180">
        <f t="shared" si="16"/>
        <v>25</v>
      </c>
      <c r="B1005" s="180">
        <f>COUNTIF(A$1:A1005,A1005)</f>
        <v>22</v>
      </c>
      <c r="C1005" s="180">
        <f t="array" aca="1" ref="C1005" ca="1">INDIRECT("'"&amp;A1005&amp;"'!F"&amp;B1005+59)</f>
        <v>0</v>
      </c>
      <c r="D1005" s="180">
        <f t="array" aca="1" ref="D1005" ca="1">INDIRECT("'"&amp;$A1005&amp;"'!O"&amp;$B1005+59)</f>
        <v>0</v>
      </c>
      <c r="E1005" s="180">
        <f t="array" aca="1" ref="E1005" ca="1">INDIRECT("'"&amp;$A1005&amp;"'!P"&amp;$B1005+59)</f>
        <v>0</v>
      </c>
      <c r="F1005" s="180">
        <f t="array" aca="1" ref="F1005" ca="1">INDIRECT("'"&amp;$A1005&amp;"'!Q"&amp;$B1005+59)</f>
        <v>0</v>
      </c>
      <c r="G1005" s="180">
        <f t="array" aca="1" ref="G1005" ca="1">INDIRECT("'"&amp;$A1005&amp;"'!R"&amp;$B1005+59)</f>
        <v>0</v>
      </c>
      <c r="H1005" s="180">
        <f t="array" aca="1" ref="H1005" ca="1">INDIRECT("'"&amp;$A1005&amp;"'!S"&amp;$B1005+59)</f>
        <v>0</v>
      </c>
      <c r="I1005" s="180">
        <f t="array" aca="1" ref="I1005" ca="1">INDIRECT("'"&amp;$A1005&amp;"'!t"&amp;$B1005+59)</f>
        <v>0</v>
      </c>
    </row>
    <row r="1006" spans="1:9" x14ac:dyDescent="0.3">
      <c r="A1006" s="180">
        <f t="shared" si="16"/>
        <v>25</v>
      </c>
      <c r="B1006" s="180">
        <f>COUNTIF(A$1:A1006,A1006)</f>
        <v>23</v>
      </c>
      <c r="C1006" s="180">
        <f t="array" aca="1" ref="C1006" ca="1">INDIRECT("'"&amp;A1006&amp;"'!F"&amp;B1006+59)</f>
        <v>0</v>
      </c>
      <c r="D1006" s="180">
        <f t="array" aca="1" ref="D1006" ca="1">INDIRECT("'"&amp;$A1006&amp;"'!O"&amp;$B1006+59)</f>
        <v>0</v>
      </c>
      <c r="E1006" s="180">
        <f t="array" aca="1" ref="E1006" ca="1">INDIRECT("'"&amp;$A1006&amp;"'!P"&amp;$B1006+59)</f>
        <v>0</v>
      </c>
      <c r="F1006" s="180">
        <f t="array" aca="1" ref="F1006" ca="1">INDIRECT("'"&amp;$A1006&amp;"'!Q"&amp;$B1006+59)</f>
        <v>0</v>
      </c>
      <c r="G1006" s="180">
        <f t="array" aca="1" ref="G1006" ca="1">INDIRECT("'"&amp;$A1006&amp;"'!R"&amp;$B1006+59)</f>
        <v>0</v>
      </c>
      <c r="H1006" s="180">
        <f t="array" aca="1" ref="H1006" ca="1">INDIRECT("'"&amp;$A1006&amp;"'!S"&amp;$B1006+59)</f>
        <v>0</v>
      </c>
      <c r="I1006" s="180">
        <f t="array" aca="1" ref="I1006" ca="1">INDIRECT("'"&amp;$A1006&amp;"'!t"&amp;$B1006+59)</f>
        <v>0</v>
      </c>
    </row>
    <row r="1007" spans="1:9" x14ac:dyDescent="0.3">
      <c r="A1007" s="180">
        <f t="shared" si="16"/>
        <v>25</v>
      </c>
      <c r="B1007" s="180">
        <f>COUNTIF(A$1:A1007,A1007)</f>
        <v>24</v>
      </c>
      <c r="C1007" s="180">
        <f t="array" aca="1" ref="C1007" ca="1">INDIRECT("'"&amp;A1007&amp;"'!F"&amp;B1007+59)</f>
        <v>0</v>
      </c>
      <c r="D1007" s="180">
        <f t="array" aca="1" ref="D1007" ca="1">INDIRECT("'"&amp;$A1007&amp;"'!O"&amp;$B1007+59)</f>
        <v>0</v>
      </c>
      <c r="E1007" s="180">
        <f t="array" aca="1" ref="E1007" ca="1">INDIRECT("'"&amp;$A1007&amp;"'!P"&amp;$B1007+59)</f>
        <v>0</v>
      </c>
      <c r="F1007" s="180">
        <f t="array" aca="1" ref="F1007" ca="1">INDIRECT("'"&amp;$A1007&amp;"'!Q"&amp;$B1007+59)</f>
        <v>0</v>
      </c>
      <c r="G1007" s="180">
        <f t="array" aca="1" ref="G1007" ca="1">INDIRECT("'"&amp;$A1007&amp;"'!R"&amp;$B1007+59)</f>
        <v>0</v>
      </c>
      <c r="H1007" s="180">
        <f t="array" aca="1" ref="H1007" ca="1">INDIRECT("'"&amp;$A1007&amp;"'!S"&amp;$B1007+59)</f>
        <v>0</v>
      </c>
      <c r="I1007" s="180">
        <f t="array" aca="1" ref="I1007" ca="1">INDIRECT("'"&amp;$A1007&amp;"'!t"&amp;$B1007+59)</f>
        <v>0</v>
      </c>
    </row>
    <row r="1008" spans="1:9" x14ac:dyDescent="0.3">
      <c r="A1008" s="180">
        <f t="shared" si="16"/>
        <v>25</v>
      </c>
      <c r="B1008" s="180">
        <f>COUNTIF(A$1:A1008,A1008)</f>
        <v>25</v>
      </c>
      <c r="C1008" s="180">
        <f t="array" aca="1" ref="C1008" ca="1">INDIRECT("'"&amp;A1008&amp;"'!F"&amp;B1008+59)</f>
        <v>0</v>
      </c>
      <c r="D1008" s="180">
        <f t="array" aca="1" ref="D1008" ca="1">INDIRECT("'"&amp;$A1008&amp;"'!O"&amp;$B1008+59)</f>
        <v>0</v>
      </c>
      <c r="E1008" s="180">
        <f t="array" aca="1" ref="E1008" ca="1">INDIRECT("'"&amp;$A1008&amp;"'!P"&amp;$B1008+59)</f>
        <v>0</v>
      </c>
      <c r="F1008" s="180">
        <f t="array" aca="1" ref="F1008" ca="1">INDIRECT("'"&amp;$A1008&amp;"'!Q"&amp;$B1008+59)</f>
        <v>0</v>
      </c>
      <c r="G1008" s="180">
        <f t="array" aca="1" ref="G1008" ca="1">INDIRECT("'"&amp;$A1008&amp;"'!R"&amp;$B1008+59)</f>
        <v>0</v>
      </c>
      <c r="H1008" s="180">
        <f t="array" aca="1" ref="H1008" ca="1">INDIRECT("'"&amp;$A1008&amp;"'!S"&amp;$B1008+59)</f>
        <v>0</v>
      </c>
      <c r="I1008" s="180">
        <f t="array" aca="1" ref="I1008" ca="1">INDIRECT("'"&amp;$A1008&amp;"'!t"&amp;$B1008+59)</f>
        <v>0</v>
      </c>
    </row>
    <row r="1009" spans="1:9" x14ac:dyDescent="0.3">
      <c r="A1009" s="180">
        <f t="shared" si="16"/>
        <v>25</v>
      </c>
      <c r="B1009" s="180">
        <f>COUNTIF(A$1:A1009,A1009)</f>
        <v>26</v>
      </c>
      <c r="C1009" s="180">
        <f t="array" aca="1" ref="C1009" ca="1">INDIRECT("'"&amp;A1009&amp;"'!F"&amp;B1009+59)</f>
        <v>0</v>
      </c>
      <c r="D1009" s="180">
        <f t="array" aca="1" ref="D1009" ca="1">INDIRECT("'"&amp;$A1009&amp;"'!O"&amp;$B1009+59)</f>
        <v>0</v>
      </c>
      <c r="E1009" s="180">
        <f t="array" aca="1" ref="E1009" ca="1">INDIRECT("'"&amp;$A1009&amp;"'!P"&amp;$B1009+59)</f>
        <v>0</v>
      </c>
      <c r="F1009" s="180">
        <f t="array" aca="1" ref="F1009" ca="1">INDIRECT("'"&amp;$A1009&amp;"'!Q"&amp;$B1009+59)</f>
        <v>0</v>
      </c>
      <c r="G1009" s="180">
        <f t="array" aca="1" ref="G1009" ca="1">INDIRECT("'"&amp;$A1009&amp;"'!R"&amp;$B1009+59)</f>
        <v>0</v>
      </c>
      <c r="H1009" s="180">
        <f t="array" aca="1" ref="H1009" ca="1">INDIRECT("'"&amp;$A1009&amp;"'!S"&amp;$B1009+59)</f>
        <v>0</v>
      </c>
      <c r="I1009" s="180">
        <f t="array" aca="1" ref="I1009" ca="1">INDIRECT("'"&amp;$A1009&amp;"'!t"&amp;$B1009+59)</f>
        <v>0</v>
      </c>
    </row>
    <row r="1010" spans="1:9" x14ac:dyDescent="0.3">
      <c r="A1010" s="180">
        <f t="shared" si="16"/>
        <v>25</v>
      </c>
      <c r="B1010" s="180">
        <f>COUNTIF(A$1:A1010,A1010)</f>
        <v>27</v>
      </c>
      <c r="C1010" s="180">
        <f t="array" aca="1" ref="C1010" ca="1">INDIRECT("'"&amp;A1010&amp;"'!F"&amp;B1010+59)</f>
        <v>0</v>
      </c>
      <c r="D1010" s="180">
        <f t="array" aca="1" ref="D1010" ca="1">INDIRECT("'"&amp;$A1010&amp;"'!O"&amp;$B1010+59)</f>
        <v>0</v>
      </c>
      <c r="E1010" s="180">
        <f t="array" aca="1" ref="E1010" ca="1">INDIRECT("'"&amp;$A1010&amp;"'!P"&amp;$B1010+59)</f>
        <v>0</v>
      </c>
      <c r="F1010" s="180">
        <f t="array" aca="1" ref="F1010" ca="1">INDIRECT("'"&amp;$A1010&amp;"'!Q"&amp;$B1010+59)</f>
        <v>0</v>
      </c>
      <c r="G1010" s="180">
        <f t="array" aca="1" ref="G1010" ca="1">INDIRECT("'"&amp;$A1010&amp;"'!R"&amp;$B1010+59)</f>
        <v>0</v>
      </c>
      <c r="H1010" s="180">
        <f t="array" aca="1" ref="H1010" ca="1">INDIRECT("'"&amp;$A1010&amp;"'!S"&amp;$B1010+59)</f>
        <v>0</v>
      </c>
      <c r="I1010" s="180">
        <f t="array" aca="1" ref="I1010" ca="1">INDIRECT("'"&amp;$A1010&amp;"'!t"&amp;$B1010+59)</f>
        <v>0</v>
      </c>
    </row>
    <row r="1011" spans="1:9" x14ac:dyDescent="0.3">
      <c r="A1011" s="180">
        <f t="shared" si="16"/>
        <v>25</v>
      </c>
      <c r="B1011" s="180">
        <f>COUNTIF(A$1:A1011,A1011)</f>
        <v>28</v>
      </c>
      <c r="C1011" s="180">
        <f t="array" aca="1" ref="C1011" ca="1">INDIRECT("'"&amp;A1011&amp;"'!F"&amp;B1011+59)</f>
        <v>0</v>
      </c>
      <c r="D1011" s="180">
        <f t="array" aca="1" ref="D1011" ca="1">INDIRECT("'"&amp;$A1011&amp;"'!O"&amp;$B1011+59)</f>
        <v>0</v>
      </c>
      <c r="E1011" s="180">
        <f t="array" aca="1" ref="E1011" ca="1">INDIRECT("'"&amp;$A1011&amp;"'!P"&amp;$B1011+59)</f>
        <v>0</v>
      </c>
      <c r="F1011" s="180">
        <f t="array" aca="1" ref="F1011" ca="1">INDIRECT("'"&amp;$A1011&amp;"'!Q"&amp;$B1011+59)</f>
        <v>0</v>
      </c>
      <c r="G1011" s="180">
        <f t="array" aca="1" ref="G1011" ca="1">INDIRECT("'"&amp;$A1011&amp;"'!R"&amp;$B1011+59)</f>
        <v>0</v>
      </c>
      <c r="H1011" s="180">
        <f t="array" aca="1" ref="H1011" ca="1">INDIRECT("'"&amp;$A1011&amp;"'!S"&amp;$B1011+59)</f>
        <v>0</v>
      </c>
      <c r="I1011" s="180">
        <f t="array" aca="1" ref="I1011" ca="1">INDIRECT("'"&amp;$A1011&amp;"'!t"&amp;$B1011+59)</f>
        <v>0</v>
      </c>
    </row>
    <row r="1012" spans="1:9" x14ac:dyDescent="0.3">
      <c r="A1012" s="180">
        <f t="shared" si="16"/>
        <v>25</v>
      </c>
      <c r="B1012" s="180">
        <f>COUNTIF(A$1:A1012,A1012)</f>
        <v>29</v>
      </c>
      <c r="C1012" s="180">
        <f t="array" aca="1" ref="C1012" ca="1">INDIRECT("'"&amp;A1012&amp;"'!F"&amp;B1012+59)</f>
        <v>0</v>
      </c>
      <c r="D1012" s="180">
        <f t="array" aca="1" ref="D1012" ca="1">INDIRECT("'"&amp;$A1012&amp;"'!O"&amp;$B1012+59)</f>
        <v>0</v>
      </c>
      <c r="E1012" s="180">
        <f t="array" aca="1" ref="E1012" ca="1">INDIRECT("'"&amp;$A1012&amp;"'!P"&amp;$B1012+59)</f>
        <v>0</v>
      </c>
      <c r="F1012" s="180">
        <f t="array" aca="1" ref="F1012" ca="1">INDIRECT("'"&amp;$A1012&amp;"'!Q"&amp;$B1012+59)</f>
        <v>0</v>
      </c>
      <c r="G1012" s="180">
        <f t="array" aca="1" ref="G1012" ca="1">INDIRECT("'"&amp;$A1012&amp;"'!R"&amp;$B1012+59)</f>
        <v>0</v>
      </c>
      <c r="H1012" s="180">
        <f t="array" aca="1" ref="H1012" ca="1">INDIRECT("'"&amp;$A1012&amp;"'!S"&amp;$B1012+59)</f>
        <v>0</v>
      </c>
      <c r="I1012" s="180">
        <f t="array" aca="1" ref="I1012" ca="1">INDIRECT("'"&amp;$A1012&amp;"'!t"&amp;$B1012+59)</f>
        <v>0</v>
      </c>
    </row>
    <row r="1013" spans="1:9" x14ac:dyDescent="0.3">
      <c r="A1013" s="180">
        <f t="shared" si="16"/>
        <v>25</v>
      </c>
      <c r="B1013" s="180">
        <f>COUNTIF(A$1:A1013,A1013)</f>
        <v>30</v>
      </c>
      <c r="C1013" s="180">
        <f t="array" aca="1" ref="C1013" ca="1">INDIRECT("'"&amp;A1013&amp;"'!F"&amp;B1013+59)</f>
        <v>0</v>
      </c>
      <c r="D1013" s="180">
        <f t="array" aca="1" ref="D1013" ca="1">INDIRECT("'"&amp;$A1013&amp;"'!O"&amp;$B1013+59)</f>
        <v>0</v>
      </c>
      <c r="E1013" s="180">
        <f t="array" aca="1" ref="E1013" ca="1">INDIRECT("'"&amp;$A1013&amp;"'!P"&amp;$B1013+59)</f>
        <v>0</v>
      </c>
      <c r="F1013" s="180">
        <f t="array" aca="1" ref="F1013" ca="1">INDIRECT("'"&amp;$A1013&amp;"'!Q"&amp;$B1013+59)</f>
        <v>0</v>
      </c>
      <c r="G1013" s="180">
        <f t="array" aca="1" ref="G1013" ca="1">INDIRECT("'"&amp;$A1013&amp;"'!R"&amp;$B1013+59)</f>
        <v>0</v>
      </c>
      <c r="H1013" s="180">
        <f t="array" aca="1" ref="H1013" ca="1">INDIRECT("'"&amp;$A1013&amp;"'!S"&amp;$B1013+59)</f>
        <v>0</v>
      </c>
      <c r="I1013" s="180">
        <f t="array" aca="1" ref="I1013" ca="1">INDIRECT("'"&amp;$A1013&amp;"'!t"&amp;$B1013+59)</f>
        <v>0</v>
      </c>
    </row>
    <row r="1014" spans="1:9" x14ac:dyDescent="0.3">
      <c r="A1014" s="180">
        <f t="shared" si="16"/>
        <v>25</v>
      </c>
      <c r="B1014" s="180">
        <f>COUNTIF(A$1:A1014,A1014)</f>
        <v>31</v>
      </c>
      <c r="C1014" s="180">
        <f t="array" aca="1" ref="C1014" ca="1">INDIRECT("'"&amp;A1014&amp;"'!F"&amp;B1014+59)</f>
        <v>0</v>
      </c>
      <c r="D1014" s="180">
        <f t="array" aca="1" ref="D1014" ca="1">INDIRECT("'"&amp;$A1014&amp;"'!O"&amp;$B1014+59)</f>
        <v>0</v>
      </c>
      <c r="E1014" s="180">
        <f t="array" aca="1" ref="E1014" ca="1">INDIRECT("'"&amp;$A1014&amp;"'!P"&amp;$B1014+59)</f>
        <v>0</v>
      </c>
      <c r="F1014" s="180">
        <f t="array" aca="1" ref="F1014" ca="1">INDIRECT("'"&amp;$A1014&amp;"'!Q"&amp;$B1014+59)</f>
        <v>0</v>
      </c>
      <c r="G1014" s="180">
        <f t="array" aca="1" ref="G1014" ca="1">INDIRECT("'"&amp;$A1014&amp;"'!R"&amp;$B1014+59)</f>
        <v>0</v>
      </c>
      <c r="H1014" s="180">
        <f t="array" aca="1" ref="H1014" ca="1">INDIRECT("'"&amp;$A1014&amp;"'!S"&amp;$B1014+59)</f>
        <v>0</v>
      </c>
      <c r="I1014" s="180">
        <f t="array" aca="1" ref="I1014" ca="1">INDIRECT("'"&amp;$A1014&amp;"'!t"&amp;$B1014+59)</f>
        <v>0</v>
      </c>
    </row>
    <row r="1015" spans="1:9" x14ac:dyDescent="0.3">
      <c r="A1015" s="180">
        <f t="shared" si="16"/>
        <v>25</v>
      </c>
      <c r="B1015" s="180">
        <f>COUNTIF(A$1:A1015,A1015)</f>
        <v>32</v>
      </c>
      <c r="C1015" s="180">
        <f t="array" aca="1" ref="C1015" ca="1">INDIRECT("'"&amp;A1015&amp;"'!F"&amp;B1015+59)</f>
        <v>0</v>
      </c>
      <c r="D1015" s="180">
        <f t="array" aca="1" ref="D1015" ca="1">INDIRECT("'"&amp;$A1015&amp;"'!O"&amp;$B1015+59)</f>
        <v>0</v>
      </c>
      <c r="E1015" s="180">
        <f t="array" aca="1" ref="E1015" ca="1">INDIRECT("'"&amp;$A1015&amp;"'!P"&amp;$B1015+59)</f>
        <v>0</v>
      </c>
      <c r="F1015" s="180">
        <f t="array" aca="1" ref="F1015" ca="1">INDIRECT("'"&amp;$A1015&amp;"'!Q"&amp;$B1015+59)</f>
        <v>0</v>
      </c>
      <c r="G1015" s="180">
        <f t="array" aca="1" ref="G1015" ca="1">INDIRECT("'"&amp;$A1015&amp;"'!R"&amp;$B1015+59)</f>
        <v>0</v>
      </c>
      <c r="H1015" s="180">
        <f t="array" aca="1" ref="H1015" ca="1">INDIRECT("'"&amp;$A1015&amp;"'!S"&amp;$B1015+59)</f>
        <v>0</v>
      </c>
      <c r="I1015" s="180">
        <f t="array" aca="1" ref="I1015" ca="1">INDIRECT("'"&amp;$A1015&amp;"'!t"&amp;$B1015+59)</f>
        <v>0</v>
      </c>
    </row>
    <row r="1016" spans="1:9" x14ac:dyDescent="0.3">
      <c r="A1016" s="180">
        <f t="shared" si="16"/>
        <v>25</v>
      </c>
      <c r="B1016" s="180">
        <f>COUNTIF(A$1:A1016,A1016)</f>
        <v>33</v>
      </c>
      <c r="C1016" s="180">
        <f t="array" aca="1" ref="C1016" ca="1">INDIRECT("'"&amp;A1016&amp;"'!F"&amp;B1016+59)</f>
        <v>0</v>
      </c>
      <c r="D1016" s="180">
        <f t="array" aca="1" ref="D1016" ca="1">INDIRECT("'"&amp;$A1016&amp;"'!O"&amp;$B1016+59)</f>
        <v>0</v>
      </c>
      <c r="E1016" s="180">
        <f t="array" aca="1" ref="E1016" ca="1">INDIRECT("'"&amp;$A1016&amp;"'!P"&amp;$B1016+59)</f>
        <v>0</v>
      </c>
      <c r="F1016" s="180">
        <f t="array" aca="1" ref="F1016" ca="1">INDIRECT("'"&amp;$A1016&amp;"'!Q"&amp;$B1016+59)</f>
        <v>0</v>
      </c>
      <c r="G1016" s="180">
        <f t="array" aca="1" ref="G1016" ca="1">INDIRECT("'"&amp;$A1016&amp;"'!R"&amp;$B1016+59)</f>
        <v>0</v>
      </c>
      <c r="H1016" s="180">
        <f t="array" aca="1" ref="H1016" ca="1">INDIRECT("'"&amp;$A1016&amp;"'!S"&amp;$B1016+59)</f>
        <v>0</v>
      </c>
      <c r="I1016" s="180">
        <f t="array" aca="1" ref="I1016" ca="1">INDIRECT("'"&amp;$A1016&amp;"'!t"&amp;$B1016+59)</f>
        <v>0</v>
      </c>
    </row>
    <row r="1017" spans="1:9" x14ac:dyDescent="0.3">
      <c r="A1017" s="180">
        <f t="shared" si="16"/>
        <v>25</v>
      </c>
      <c r="B1017" s="180">
        <f>COUNTIF(A$1:A1017,A1017)</f>
        <v>34</v>
      </c>
      <c r="C1017" s="180">
        <f t="array" aca="1" ref="C1017" ca="1">INDIRECT("'"&amp;A1017&amp;"'!F"&amp;B1017+59)</f>
        <v>0</v>
      </c>
      <c r="D1017" s="180">
        <f t="array" aca="1" ref="D1017" ca="1">INDIRECT("'"&amp;$A1017&amp;"'!O"&amp;$B1017+59)</f>
        <v>0</v>
      </c>
      <c r="E1017" s="180">
        <f t="array" aca="1" ref="E1017" ca="1">INDIRECT("'"&amp;$A1017&amp;"'!P"&amp;$B1017+59)</f>
        <v>0</v>
      </c>
      <c r="F1017" s="180">
        <f t="array" aca="1" ref="F1017" ca="1">INDIRECT("'"&amp;$A1017&amp;"'!Q"&amp;$B1017+59)</f>
        <v>0</v>
      </c>
      <c r="G1017" s="180">
        <f t="array" aca="1" ref="G1017" ca="1">INDIRECT("'"&amp;$A1017&amp;"'!R"&amp;$B1017+59)</f>
        <v>0</v>
      </c>
      <c r="H1017" s="180">
        <f t="array" aca="1" ref="H1017" ca="1">INDIRECT("'"&amp;$A1017&amp;"'!S"&amp;$B1017+59)</f>
        <v>0</v>
      </c>
      <c r="I1017" s="180">
        <f t="array" aca="1" ref="I1017" ca="1">INDIRECT("'"&amp;$A1017&amp;"'!t"&amp;$B1017+59)</f>
        <v>0</v>
      </c>
    </row>
    <row r="1018" spans="1:9" x14ac:dyDescent="0.3">
      <c r="A1018" s="180">
        <f t="shared" si="16"/>
        <v>25</v>
      </c>
      <c r="B1018" s="180">
        <f>COUNTIF(A$1:A1018,A1018)</f>
        <v>35</v>
      </c>
      <c r="C1018" s="180">
        <f t="array" aca="1" ref="C1018" ca="1">INDIRECT("'"&amp;A1018&amp;"'!F"&amp;B1018+59)</f>
        <v>0</v>
      </c>
      <c r="D1018" s="180">
        <f t="array" aca="1" ref="D1018" ca="1">INDIRECT("'"&amp;$A1018&amp;"'!O"&amp;$B1018+59)</f>
        <v>0</v>
      </c>
      <c r="E1018" s="180">
        <f t="array" aca="1" ref="E1018" ca="1">INDIRECT("'"&amp;$A1018&amp;"'!P"&amp;$B1018+59)</f>
        <v>0</v>
      </c>
      <c r="F1018" s="180">
        <f t="array" aca="1" ref="F1018" ca="1">INDIRECT("'"&amp;$A1018&amp;"'!Q"&amp;$B1018+59)</f>
        <v>0</v>
      </c>
      <c r="G1018" s="180">
        <f t="array" aca="1" ref="G1018" ca="1">INDIRECT("'"&amp;$A1018&amp;"'!R"&amp;$B1018+59)</f>
        <v>0</v>
      </c>
      <c r="H1018" s="180">
        <f t="array" aca="1" ref="H1018" ca="1">INDIRECT("'"&amp;$A1018&amp;"'!S"&amp;$B1018+59)</f>
        <v>0</v>
      </c>
      <c r="I1018" s="180">
        <f t="array" aca="1" ref="I1018" ca="1">INDIRECT("'"&amp;$A1018&amp;"'!t"&amp;$B1018+59)</f>
        <v>0</v>
      </c>
    </row>
    <row r="1019" spans="1:9" x14ac:dyDescent="0.3">
      <c r="A1019" s="180">
        <f t="shared" si="16"/>
        <v>25</v>
      </c>
      <c r="B1019" s="180">
        <f>COUNTIF(A$1:A1019,A1019)</f>
        <v>36</v>
      </c>
      <c r="C1019" s="180">
        <f t="array" aca="1" ref="C1019" ca="1">INDIRECT("'"&amp;A1019&amp;"'!F"&amp;B1019+59)</f>
        <v>0</v>
      </c>
      <c r="D1019" s="180">
        <f t="array" aca="1" ref="D1019" ca="1">INDIRECT("'"&amp;$A1019&amp;"'!O"&amp;$B1019+59)</f>
        <v>0</v>
      </c>
      <c r="E1019" s="180">
        <f t="array" aca="1" ref="E1019" ca="1">INDIRECT("'"&amp;$A1019&amp;"'!P"&amp;$B1019+59)</f>
        <v>0</v>
      </c>
      <c r="F1019" s="180">
        <f t="array" aca="1" ref="F1019" ca="1">INDIRECT("'"&amp;$A1019&amp;"'!Q"&amp;$B1019+59)</f>
        <v>0</v>
      </c>
      <c r="G1019" s="180">
        <f t="array" aca="1" ref="G1019" ca="1">INDIRECT("'"&amp;$A1019&amp;"'!R"&amp;$B1019+59)</f>
        <v>0</v>
      </c>
      <c r="H1019" s="180">
        <f t="array" aca="1" ref="H1019" ca="1">INDIRECT("'"&amp;$A1019&amp;"'!S"&amp;$B1019+59)</f>
        <v>0</v>
      </c>
      <c r="I1019" s="180">
        <f t="array" aca="1" ref="I1019" ca="1">INDIRECT("'"&amp;$A1019&amp;"'!t"&amp;$B1019+59)</f>
        <v>0</v>
      </c>
    </row>
    <row r="1020" spans="1:9" x14ac:dyDescent="0.3">
      <c r="A1020" s="180">
        <f t="shared" si="16"/>
        <v>25</v>
      </c>
      <c r="B1020" s="180">
        <f>COUNTIF(A$1:A1020,A1020)</f>
        <v>37</v>
      </c>
      <c r="C1020" s="180">
        <f t="array" aca="1" ref="C1020" ca="1">INDIRECT("'"&amp;A1020&amp;"'!F"&amp;B1020+59)</f>
        <v>0</v>
      </c>
      <c r="D1020" s="180">
        <f t="array" aca="1" ref="D1020" ca="1">INDIRECT("'"&amp;$A1020&amp;"'!O"&amp;$B1020+59)</f>
        <v>0</v>
      </c>
      <c r="E1020" s="180">
        <f t="array" aca="1" ref="E1020" ca="1">INDIRECT("'"&amp;$A1020&amp;"'!P"&amp;$B1020+59)</f>
        <v>0</v>
      </c>
      <c r="F1020" s="180">
        <f t="array" aca="1" ref="F1020" ca="1">INDIRECT("'"&amp;$A1020&amp;"'!Q"&amp;$B1020+59)</f>
        <v>0</v>
      </c>
      <c r="G1020" s="180">
        <f t="array" aca="1" ref="G1020" ca="1">INDIRECT("'"&amp;$A1020&amp;"'!R"&amp;$B1020+59)</f>
        <v>0</v>
      </c>
      <c r="H1020" s="180">
        <f t="array" aca="1" ref="H1020" ca="1">INDIRECT("'"&amp;$A1020&amp;"'!S"&amp;$B1020+59)</f>
        <v>0</v>
      </c>
      <c r="I1020" s="180">
        <f t="array" aca="1" ref="I1020" ca="1">INDIRECT("'"&amp;$A1020&amp;"'!t"&amp;$B1020+59)</f>
        <v>0</v>
      </c>
    </row>
    <row r="1021" spans="1:9" x14ac:dyDescent="0.3">
      <c r="A1021" s="180">
        <f t="shared" si="16"/>
        <v>25</v>
      </c>
      <c r="B1021" s="180">
        <f>COUNTIF(A$1:A1021,A1021)</f>
        <v>38</v>
      </c>
      <c r="C1021" s="180">
        <f t="array" aca="1" ref="C1021" ca="1">INDIRECT("'"&amp;A1021&amp;"'!F"&amp;B1021+59)</f>
        <v>0</v>
      </c>
      <c r="D1021" s="180">
        <f t="array" aca="1" ref="D1021" ca="1">INDIRECT("'"&amp;$A1021&amp;"'!O"&amp;$B1021+59)</f>
        <v>0</v>
      </c>
      <c r="E1021" s="180">
        <f t="array" aca="1" ref="E1021" ca="1">INDIRECT("'"&amp;$A1021&amp;"'!P"&amp;$B1021+59)</f>
        <v>0</v>
      </c>
      <c r="F1021" s="180">
        <f t="array" aca="1" ref="F1021" ca="1">INDIRECT("'"&amp;$A1021&amp;"'!Q"&amp;$B1021+59)</f>
        <v>0</v>
      </c>
      <c r="G1021" s="180">
        <f t="array" aca="1" ref="G1021" ca="1">INDIRECT("'"&amp;$A1021&amp;"'!R"&amp;$B1021+59)</f>
        <v>0</v>
      </c>
      <c r="H1021" s="180">
        <f t="array" aca="1" ref="H1021" ca="1">INDIRECT("'"&amp;$A1021&amp;"'!S"&amp;$B1021+59)</f>
        <v>0</v>
      </c>
      <c r="I1021" s="180">
        <f t="array" aca="1" ref="I1021" ca="1">INDIRECT("'"&amp;$A1021&amp;"'!t"&amp;$B1021+59)</f>
        <v>0</v>
      </c>
    </row>
    <row r="1022" spans="1:9" x14ac:dyDescent="0.3">
      <c r="A1022" s="180">
        <f t="shared" si="16"/>
        <v>25</v>
      </c>
      <c r="B1022" s="180">
        <f>COUNTIF(A$1:A1022,A1022)</f>
        <v>39</v>
      </c>
      <c r="C1022" s="180">
        <f t="array" aca="1" ref="C1022" ca="1">INDIRECT("'"&amp;A1022&amp;"'!F"&amp;B1022+59)</f>
        <v>0</v>
      </c>
      <c r="D1022" s="180">
        <f t="array" aca="1" ref="D1022" ca="1">INDIRECT("'"&amp;$A1022&amp;"'!O"&amp;$B1022+59)</f>
        <v>0</v>
      </c>
      <c r="E1022" s="180">
        <f t="array" aca="1" ref="E1022" ca="1">INDIRECT("'"&amp;$A1022&amp;"'!P"&amp;$B1022+59)</f>
        <v>0</v>
      </c>
      <c r="F1022" s="180">
        <f t="array" aca="1" ref="F1022" ca="1">INDIRECT("'"&amp;$A1022&amp;"'!Q"&amp;$B1022+59)</f>
        <v>0</v>
      </c>
      <c r="G1022" s="180">
        <f t="array" aca="1" ref="G1022" ca="1">INDIRECT("'"&amp;$A1022&amp;"'!R"&amp;$B1022+59)</f>
        <v>0</v>
      </c>
      <c r="H1022" s="180">
        <f t="array" aca="1" ref="H1022" ca="1">INDIRECT("'"&amp;$A1022&amp;"'!S"&amp;$B1022+59)</f>
        <v>0</v>
      </c>
      <c r="I1022" s="180">
        <f t="array" aca="1" ref="I1022" ca="1">INDIRECT("'"&amp;$A1022&amp;"'!t"&amp;$B1022+59)</f>
        <v>0</v>
      </c>
    </row>
    <row r="1023" spans="1:9" x14ac:dyDescent="0.3">
      <c r="A1023" s="180">
        <f t="shared" si="16"/>
        <v>25</v>
      </c>
      <c r="B1023" s="180">
        <f>COUNTIF(A$1:A1023,A1023)</f>
        <v>40</v>
      </c>
      <c r="C1023" s="180">
        <f t="array" aca="1" ref="C1023" ca="1">INDIRECT("'"&amp;A1023&amp;"'!F"&amp;B1023+59)</f>
        <v>0</v>
      </c>
      <c r="D1023" s="180">
        <f t="array" aca="1" ref="D1023" ca="1">INDIRECT("'"&amp;$A1023&amp;"'!O"&amp;$B1023+59)</f>
        <v>0</v>
      </c>
      <c r="E1023" s="180">
        <f t="array" aca="1" ref="E1023" ca="1">INDIRECT("'"&amp;$A1023&amp;"'!P"&amp;$B1023+59)</f>
        <v>0</v>
      </c>
      <c r="F1023" s="180">
        <f t="array" aca="1" ref="F1023" ca="1">INDIRECT("'"&amp;$A1023&amp;"'!Q"&amp;$B1023+59)</f>
        <v>0</v>
      </c>
      <c r="G1023" s="180">
        <f t="array" aca="1" ref="G1023" ca="1">INDIRECT("'"&amp;$A1023&amp;"'!R"&amp;$B1023+59)</f>
        <v>0</v>
      </c>
      <c r="H1023" s="180">
        <f t="array" aca="1" ref="H1023" ca="1">INDIRECT("'"&amp;$A1023&amp;"'!S"&amp;$B1023+59)</f>
        <v>0</v>
      </c>
      <c r="I1023" s="180">
        <f t="array" aca="1" ref="I1023" ca="1">INDIRECT("'"&amp;$A1023&amp;"'!t"&amp;$B1023+59)</f>
        <v>0</v>
      </c>
    </row>
    <row r="1024" spans="1:9" x14ac:dyDescent="0.3">
      <c r="A1024" s="180">
        <f t="shared" si="16"/>
        <v>25</v>
      </c>
      <c r="B1024" s="180">
        <f>COUNTIF(A$1:A1024,A1024)</f>
        <v>41</v>
      </c>
      <c r="C1024" s="180">
        <f t="array" aca="1" ref="C1024" ca="1">INDIRECT("'"&amp;A1024&amp;"'!F"&amp;B1024+59)</f>
        <v>0</v>
      </c>
      <c r="D1024" s="180">
        <f t="array" aca="1" ref="D1024" ca="1">INDIRECT("'"&amp;$A1024&amp;"'!O"&amp;$B1024+59)</f>
        <v>0</v>
      </c>
      <c r="E1024" s="180">
        <f t="array" aca="1" ref="E1024" ca="1">INDIRECT("'"&amp;$A1024&amp;"'!P"&amp;$B1024+59)</f>
        <v>0</v>
      </c>
      <c r="F1024" s="180">
        <f t="array" aca="1" ref="F1024" ca="1">INDIRECT("'"&amp;$A1024&amp;"'!Q"&amp;$B1024+59)</f>
        <v>0</v>
      </c>
      <c r="G1024" s="180">
        <f t="array" aca="1" ref="G1024" ca="1">INDIRECT("'"&amp;$A1024&amp;"'!R"&amp;$B1024+59)</f>
        <v>0</v>
      </c>
      <c r="H1024" s="180">
        <f t="array" aca="1" ref="H1024" ca="1">INDIRECT("'"&amp;$A1024&amp;"'!S"&amp;$B1024+59)</f>
        <v>0</v>
      </c>
      <c r="I1024" s="180">
        <f t="array" aca="1" ref="I1024" ca="1">INDIRECT("'"&amp;$A1024&amp;"'!t"&amp;$B1024+59)</f>
        <v>0</v>
      </c>
    </row>
    <row r="1025" spans="3:3" x14ac:dyDescent="0.3">
      <c r="C1025" s="180"/>
    </row>
    <row r="1026" spans="3:3" x14ac:dyDescent="0.3">
      <c r="C1026" s="180"/>
    </row>
    <row r="1027" spans="3:3" x14ac:dyDescent="0.3">
      <c r="C1027" s="180"/>
    </row>
    <row r="1028" spans="3:3" x14ac:dyDescent="0.3">
      <c r="C1028" s="180"/>
    </row>
    <row r="1029" spans="3:3" x14ac:dyDescent="0.3">
      <c r="C1029" s="180"/>
    </row>
    <row r="1030" spans="3:3" x14ac:dyDescent="0.3">
      <c r="C1030" s="180"/>
    </row>
    <row r="1031" spans="3:3" x14ac:dyDescent="0.3">
      <c r="C1031" s="180"/>
    </row>
    <row r="1032" spans="3:3" x14ac:dyDescent="0.3">
      <c r="C1032" s="180"/>
    </row>
    <row r="1033" spans="3:3" x14ac:dyDescent="0.3">
      <c r="C1033" s="180"/>
    </row>
    <row r="1034" spans="3:3" x14ac:dyDescent="0.3">
      <c r="C1034" s="180"/>
    </row>
    <row r="1035" spans="3:3" x14ac:dyDescent="0.3">
      <c r="C1035" s="180"/>
    </row>
    <row r="1036" spans="3:3" x14ac:dyDescent="0.3">
      <c r="C1036" s="180"/>
    </row>
    <row r="1037" spans="3:3" x14ac:dyDescent="0.3">
      <c r="C1037" s="180"/>
    </row>
    <row r="1038" spans="3:3" x14ac:dyDescent="0.3">
      <c r="C1038" s="180"/>
    </row>
    <row r="1039" spans="3:3" x14ac:dyDescent="0.3">
      <c r="C1039" s="180"/>
    </row>
    <row r="1040" spans="3:3" x14ac:dyDescent="0.3">
      <c r="C1040" s="180"/>
    </row>
    <row r="1041" spans="3:3" x14ac:dyDescent="0.3">
      <c r="C1041" s="180"/>
    </row>
    <row r="1042" spans="3:3" x14ac:dyDescent="0.3">
      <c r="C1042" s="180"/>
    </row>
    <row r="1043" spans="3:3" x14ac:dyDescent="0.3">
      <c r="C1043" s="180"/>
    </row>
    <row r="1044" spans="3:3" x14ac:dyDescent="0.3">
      <c r="C1044" s="180"/>
    </row>
    <row r="1045" spans="3:3" x14ac:dyDescent="0.3">
      <c r="C1045" s="180"/>
    </row>
    <row r="1046" spans="3:3" x14ac:dyDescent="0.3">
      <c r="C1046" s="180"/>
    </row>
    <row r="1047" spans="3:3" x14ac:dyDescent="0.3">
      <c r="C1047" s="180"/>
    </row>
    <row r="1048" spans="3:3" x14ac:dyDescent="0.3">
      <c r="C1048" s="180"/>
    </row>
    <row r="1049" spans="3:3" x14ac:dyDescent="0.3">
      <c r="C1049" s="180"/>
    </row>
    <row r="1050" spans="3:3" x14ac:dyDescent="0.3">
      <c r="C1050" s="180"/>
    </row>
    <row r="1051" spans="3:3" x14ac:dyDescent="0.3">
      <c r="C1051" s="180"/>
    </row>
    <row r="1052" spans="3:3" x14ac:dyDescent="0.3">
      <c r="C1052" s="180"/>
    </row>
    <row r="1053" spans="3:3" x14ac:dyDescent="0.3">
      <c r="C1053" s="180"/>
    </row>
    <row r="1054" spans="3:3" x14ac:dyDescent="0.3">
      <c r="C1054" s="180"/>
    </row>
    <row r="1055" spans="3:3" x14ac:dyDescent="0.3">
      <c r="C1055" s="180"/>
    </row>
    <row r="1056" spans="3:3" x14ac:dyDescent="0.3">
      <c r="C1056" s="180"/>
    </row>
    <row r="1057" spans="3:3" x14ac:dyDescent="0.3">
      <c r="C1057" s="180"/>
    </row>
    <row r="1058" spans="3:3" x14ac:dyDescent="0.3">
      <c r="C1058" s="180"/>
    </row>
    <row r="1059" spans="3:3" x14ac:dyDescent="0.3">
      <c r="C1059" s="180"/>
    </row>
    <row r="1060" spans="3:3" x14ac:dyDescent="0.3">
      <c r="C1060" s="180"/>
    </row>
    <row r="1061" spans="3:3" x14ac:dyDescent="0.3">
      <c r="C1061" s="180"/>
    </row>
    <row r="1062" spans="3:3" x14ac:dyDescent="0.3">
      <c r="C1062" s="180"/>
    </row>
    <row r="1063" spans="3:3" x14ac:dyDescent="0.3">
      <c r="C1063" s="180"/>
    </row>
    <row r="1064" spans="3:3" x14ac:dyDescent="0.3">
      <c r="C1064" s="180"/>
    </row>
    <row r="1065" spans="3:3" x14ac:dyDescent="0.3">
      <c r="C1065" s="180"/>
    </row>
    <row r="1066" spans="3:3" x14ac:dyDescent="0.3">
      <c r="C1066" s="180"/>
    </row>
    <row r="1067" spans="3:3" x14ac:dyDescent="0.3">
      <c r="C1067" s="180"/>
    </row>
    <row r="1068" spans="3:3" x14ac:dyDescent="0.3">
      <c r="C1068" s="180"/>
    </row>
    <row r="1069" spans="3:3" x14ac:dyDescent="0.3">
      <c r="C1069" s="180"/>
    </row>
    <row r="1070" spans="3:3" x14ac:dyDescent="0.3">
      <c r="C1070" s="180"/>
    </row>
    <row r="1071" spans="3:3" x14ac:dyDescent="0.3">
      <c r="C1071" s="180"/>
    </row>
    <row r="1072" spans="3:3" x14ac:dyDescent="0.3">
      <c r="C1072" s="180"/>
    </row>
    <row r="1073" spans="3:3" x14ac:dyDescent="0.3">
      <c r="C1073" s="180"/>
    </row>
    <row r="1074" spans="3:3" x14ac:dyDescent="0.3">
      <c r="C1074" s="180"/>
    </row>
    <row r="1075" spans="3:3" x14ac:dyDescent="0.3">
      <c r="C1075" s="180"/>
    </row>
    <row r="1076" spans="3:3" x14ac:dyDescent="0.3">
      <c r="C1076" s="180"/>
    </row>
    <row r="1077" spans="3:3" x14ac:dyDescent="0.3">
      <c r="C1077" s="180"/>
    </row>
    <row r="1078" spans="3:3" x14ac:dyDescent="0.3">
      <c r="C1078" s="180"/>
    </row>
    <row r="1079" spans="3:3" x14ac:dyDescent="0.3">
      <c r="C1079" s="180"/>
    </row>
    <row r="1080" spans="3:3" x14ac:dyDescent="0.3">
      <c r="C1080" s="180"/>
    </row>
    <row r="1081" spans="3:3" x14ac:dyDescent="0.3">
      <c r="C1081" s="180"/>
    </row>
    <row r="1082" spans="3:3" x14ac:dyDescent="0.3">
      <c r="C1082" s="180"/>
    </row>
    <row r="1083" spans="3:3" x14ac:dyDescent="0.3">
      <c r="C1083" s="180"/>
    </row>
    <row r="1084" spans="3:3" x14ac:dyDescent="0.3">
      <c r="C1084" s="180"/>
    </row>
    <row r="1085" spans="3:3" x14ac:dyDescent="0.3">
      <c r="C1085" s="180"/>
    </row>
    <row r="1086" spans="3:3" x14ac:dyDescent="0.3">
      <c r="C1086" s="180"/>
    </row>
    <row r="1087" spans="3:3" x14ac:dyDescent="0.3">
      <c r="C1087" s="180"/>
    </row>
    <row r="1088" spans="3:3" x14ac:dyDescent="0.3">
      <c r="C1088" s="180"/>
    </row>
    <row r="1089" spans="3:3" x14ac:dyDescent="0.3">
      <c r="C1089" s="180"/>
    </row>
    <row r="1090" spans="3:3" x14ac:dyDescent="0.3">
      <c r="C1090" s="180"/>
    </row>
    <row r="1091" spans="3:3" x14ac:dyDescent="0.3">
      <c r="C1091" s="180"/>
    </row>
    <row r="1092" spans="3:3" x14ac:dyDescent="0.3">
      <c r="C1092" s="180"/>
    </row>
    <row r="1093" spans="3:3" x14ac:dyDescent="0.3">
      <c r="C1093" s="180"/>
    </row>
    <row r="1094" spans="3:3" x14ac:dyDescent="0.3">
      <c r="C1094" s="180"/>
    </row>
    <row r="1095" spans="3:3" x14ac:dyDescent="0.3">
      <c r="C1095" s="180"/>
    </row>
    <row r="1096" spans="3:3" x14ac:dyDescent="0.3">
      <c r="C1096" s="180"/>
    </row>
    <row r="1097" spans="3:3" x14ac:dyDescent="0.3">
      <c r="C1097" s="180"/>
    </row>
    <row r="1098" spans="3:3" x14ac:dyDescent="0.3">
      <c r="C1098" s="180"/>
    </row>
    <row r="1099" spans="3:3" x14ac:dyDescent="0.3">
      <c r="C1099" s="180"/>
    </row>
    <row r="1100" spans="3:3" x14ac:dyDescent="0.3">
      <c r="C1100" s="180"/>
    </row>
    <row r="1101" spans="3:3" x14ac:dyDescent="0.3">
      <c r="C1101" s="180"/>
    </row>
    <row r="1102" spans="3:3" x14ac:dyDescent="0.3">
      <c r="C1102" s="180"/>
    </row>
    <row r="1103" spans="3:3" x14ac:dyDescent="0.3">
      <c r="C1103" s="180"/>
    </row>
    <row r="1104" spans="3:3" x14ac:dyDescent="0.3">
      <c r="C1104" s="180"/>
    </row>
    <row r="1105" spans="3:3" x14ac:dyDescent="0.3">
      <c r="C1105" s="180"/>
    </row>
    <row r="1106" spans="3:3" x14ac:dyDescent="0.3">
      <c r="C1106" s="180"/>
    </row>
    <row r="1107" spans="3:3" x14ac:dyDescent="0.3">
      <c r="C1107" s="180"/>
    </row>
    <row r="1108" spans="3:3" x14ac:dyDescent="0.3">
      <c r="C1108" s="180"/>
    </row>
    <row r="1109" spans="3:3" x14ac:dyDescent="0.3">
      <c r="C1109" s="180"/>
    </row>
    <row r="1110" spans="3:3" x14ac:dyDescent="0.3">
      <c r="C1110" s="180"/>
    </row>
    <row r="1111" spans="3:3" x14ac:dyDescent="0.3">
      <c r="C1111" s="180"/>
    </row>
    <row r="1112" spans="3:3" x14ac:dyDescent="0.3">
      <c r="C1112" s="180"/>
    </row>
    <row r="1113" spans="3:3" x14ac:dyDescent="0.3">
      <c r="C1113" s="180"/>
    </row>
    <row r="1114" spans="3:3" x14ac:dyDescent="0.3">
      <c r="C1114" s="180"/>
    </row>
    <row r="1115" spans="3:3" x14ac:dyDescent="0.3">
      <c r="C1115" s="180"/>
    </row>
    <row r="1116" spans="3:3" x14ac:dyDescent="0.3">
      <c r="C1116" s="180"/>
    </row>
    <row r="1117" spans="3:3" x14ac:dyDescent="0.3">
      <c r="C1117" s="180"/>
    </row>
    <row r="1118" spans="3:3" x14ac:dyDescent="0.3">
      <c r="C1118" s="180"/>
    </row>
    <row r="1119" spans="3:3" x14ac:dyDescent="0.3">
      <c r="C1119" s="180"/>
    </row>
    <row r="1120" spans="3:3" x14ac:dyDescent="0.3">
      <c r="C1120" s="180"/>
    </row>
    <row r="1121" spans="3:3" x14ac:dyDescent="0.3">
      <c r="C1121" s="180"/>
    </row>
    <row r="1122" spans="3:3" x14ac:dyDescent="0.3">
      <c r="C1122" s="180"/>
    </row>
    <row r="1123" spans="3:3" x14ac:dyDescent="0.3">
      <c r="C1123" s="180"/>
    </row>
    <row r="1124" spans="3:3" x14ac:dyDescent="0.3">
      <c r="C1124" s="180"/>
    </row>
    <row r="1125" spans="3:3" x14ac:dyDescent="0.3">
      <c r="C1125" s="180"/>
    </row>
    <row r="1126" spans="3:3" x14ac:dyDescent="0.3">
      <c r="C1126" s="180"/>
    </row>
    <row r="1127" spans="3:3" x14ac:dyDescent="0.3">
      <c r="C1127" s="180"/>
    </row>
    <row r="1128" spans="3:3" x14ac:dyDescent="0.3">
      <c r="C1128" s="180"/>
    </row>
    <row r="1129" spans="3:3" x14ac:dyDescent="0.3">
      <c r="C1129" s="180"/>
    </row>
    <row r="1130" spans="3:3" x14ac:dyDescent="0.3">
      <c r="C1130" s="180"/>
    </row>
    <row r="1131" spans="3:3" x14ac:dyDescent="0.3">
      <c r="C1131" s="180"/>
    </row>
    <row r="1132" spans="3:3" x14ac:dyDescent="0.3">
      <c r="C1132" s="180"/>
    </row>
    <row r="1133" spans="3:3" x14ac:dyDescent="0.3">
      <c r="C1133" s="180"/>
    </row>
    <row r="1134" spans="3:3" x14ac:dyDescent="0.3">
      <c r="C1134" s="180"/>
    </row>
    <row r="1135" spans="3:3" x14ac:dyDescent="0.3">
      <c r="C1135" s="180"/>
    </row>
    <row r="1136" spans="3:3" x14ac:dyDescent="0.3">
      <c r="C1136" s="180"/>
    </row>
    <row r="1137" spans="3:3" x14ac:dyDescent="0.3">
      <c r="C1137" s="180"/>
    </row>
    <row r="1138" spans="3:3" x14ac:dyDescent="0.3">
      <c r="C1138" s="180"/>
    </row>
    <row r="1139" spans="3:3" x14ac:dyDescent="0.3">
      <c r="C1139" s="180"/>
    </row>
    <row r="1140" spans="3:3" x14ac:dyDescent="0.3">
      <c r="C1140" s="180"/>
    </row>
    <row r="1141" spans="3:3" x14ac:dyDescent="0.3">
      <c r="C1141" s="180"/>
    </row>
    <row r="1142" spans="3:3" x14ac:dyDescent="0.3">
      <c r="C1142" s="180"/>
    </row>
    <row r="1143" spans="3:3" x14ac:dyDescent="0.3">
      <c r="C1143" s="180"/>
    </row>
    <row r="1144" spans="3:3" x14ac:dyDescent="0.3">
      <c r="C1144" s="180"/>
    </row>
    <row r="1145" spans="3:3" x14ac:dyDescent="0.3">
      <c r="C1145" s="180"/>
    </row>
    <row r="1146" spans="3:3" x14ac:dyDescent="0.3">
      <c r="C1146" s="180"/>
    </row>
    <row r="1147" spans="3:3" x14ac:dyDescent="0.3">
      <c r="C1147" s="180"/>
    </row>
    <row r="1148" spans="3:3" x14ac:dyDescent="0.3">
      <c r="C1148" s="180"/>
    </row>
    <row r="1149" spans="3:3" x14ac:dyDescent="0.3">
      <c r="C1149" s="180"/>
    </row>
    <row r="1150" spans="3:3" x14ac:dyDescent="0.3">
      <c r="C1150" s="180"/>
    </row>
    <row r="1151" spans="3:3" x14ac:dyDescent="0.3">
      <c r="C1151" s="180"/>
    </row>
    <row r="1152" spans="3:3" x14ac:dyDescent="0.3">
      <c r="C1152" s="180"/>
    </row>
    <row r="1153" spans="3:3" x14ac:dyDescent="0.3">
      <c r="C1153" s="180"/>
    </row>
    <row r="1154" spans="3:3" x14ac:dyDescent="0.3">
      <c r="C1154" s="180"/>
    </row>
    <row r="1155" spans="3:3" x14ac:dyDescent="0.3">
      <c r="C1155" s="180"/>
    </row>
    <row r="1156" spans="3:3" x14ac:dyDescent="0.3">
      <c r="C1156" s="180"/>
    </row>
    <row r="1157" spans="3:3" x14ac:dyDescent="0.3">
      <c r="C1157" s="180"/>
    </row>
    <row r="1158" spans="3:3" x14ac:dyDescent="0.3">
      <c r="C1158" s="180"/>
    </row>
    <row r="1159" spans="3:3" x14ac:dyDescent="0.3">
      <c r="C1159" s="180"/>
    </row>
    <row r="1160" spans="3:3" x14ac:dyDescent="0.3">
      <c r="C1160" s="180"/>
    </row>
    <row r="1161" spans="3:3" x14ac:dyDescent="0.3">
      <c r="C1161" s="180"/>
    </row>
    <row r="1162" spans="3:3" x14ac:dyDescent="0.3">
      <c r="C1162" s="180"/>
    </row>
    <row r="1163" spans="3:3" x14ac:dyDescent="0.3">
      <c r="C1163" s="180"/>
    </row>
    <row r="1164" spans="3:3" x14ac:dyDescent="0.3">
      <c r="C1164" s="180"/>
    </row>
    <row r="1165" spans="3:3" x14ac:dyDescent="0.3">
      <c r="C1165" s="180"/>
    </row>
    <row r="1166" spans="3:3" x14ac:dyDescent="0.3">
      <c r="C1166" s="180"/>
    </row>
    <row r="1167" spans="3:3" x14ac:dyDescent="0.3">
      <c r="C1167" s="180"/>
    </row>
    <row r="1168" spans="3:3" x14ac:dyDescent="0.3">
      <c r="C1168" s="180"/>
    </row>
    <row r="1169" spans="3:3" x14ac:dyDescent="0.3">
      <c r="C1169" s="180"/>
    </row>
    <row r="1170" spans="3:3" x14ac:dyDescent="0.3">
      <c r="C1170" s="180"/>
    </row>
    <row r="1171" spans="3:3" x14ac:dyDescent="0.3">
      <c r="C1171" s="180"/>
    </row>
    <row r="1172" spans="3:3" x14ac:dyDescent="0.3">
      <c r="C1172" s="180"/>
    </row>
    <row r="1173" spans="3:3" x14ac:dyDescent="0.3">
      <c r="C1173" s="180"/>
    </row>
    <row r="1174" spans="3:3" x14ac:dyDescent="0.3">
      <c r="C1174" s="180"/>
    </row>
    <row r="1175" spans="3:3" x14ac:dyDescent="0.3">
      <c r="C1175" s="180"/>
    </row>
    <row r="1176" spans="3:3" x14ac:dyDescent="0.3">
      <c r="C1176" s="180"/>
    </row>
    <row r="1177" spans="3:3" x14ac:dyDescent="0.3">
      <c r="C1177" s="180"/>
    </row>
    <row r="1178" spans="3:3" x14ac:dyDescent="0.3">
      <c r="C1178" s="180"/>
    </row>
    <row r="1179" spans="3:3" x14ac:dyDescent="0.3">
      <c r="C1179" s="180"/>
    </row>
    <row r="1180" spans="3:3" x14ac:dyDescent="0.3">
      <c r="C1180" s="180"/>
    </row>
    <row r="1181" spans="3:3" x14ac:dyDescent="0.3">
      <c r="C1181" s="180"/>
    </row>
    <row r="1182" spans="3:3" x14ac:dyDescent="0.3">
      <c r="C1182" s="180"/>
    </row>
    <row r="1183" spans="3:3" x14ac:dyDescent="0.3">
      <c r="C1183" s="180"/>
    </row>
    <row r="1184" spans="3:3" x14ac:dyDescent="0.3">
      <c r="C1184" s="180"/>
    </row>
    <row r="1185" spans="3:3" x14ac:dyDescent="0.3">
      <c r="C1185" s="180"/>
    </row>
    <row r="1186" spans="3:3" x14ac:dyDescent="0.3">
      <c r="C1186" s="180"/>
    </row>
    <row r="1187" spans="3:3" x14ac:dyDescent="0.3">
      <c r="C1187" s="180"/>
    </row>
    <row r="1188" spans="3:3" x14ac:dyDescent="0.3">
      <c r="C1188" s="180"/>
    </row>
    <row r="1189" spans="3:3" x14ac:dyDescent="0.3">
      <c r="C1189" s="180"/>
    </row>
    <row r="1190" spans="3:3" x14ac:dyDescent="0.3">
      <c r="C1190" s="180"/>
    </row>
    <row r="1191" spans="3:3" x14ac:dyDescent="0.3">
      <c r="C1191" s="180"/>
    </row>
    <row r="1192" spans="3:3" x14ac:dyDescent="0.3">
      <c r="C1192" s="180"/>
    </row>
    <row r="1193" spans="3:3" x14ac:dyDescent="0.3">
      <c r="C1193" s="180"/>
    </row>
    <row r="1194" spans="3:3" x14ac:dyDescent="0.3">
      <c r="C1194" s="180"/>
    </row>
    <row r="1195" spans="3:3" x14ac:dyDescent="0.3">
      <c r="C1195" s="180"/>
    </row>
    <row r="1196" spans="3:3" x14ac:dyDescent="0.3">
      <c r="C1196" s="180"/>
    </row>
    <row r="1197" spans="3:3" x14ac:dyDescent="0.3">
      <c r="C1197" s="180"/>
    </row>
    <row r="1198" spans="3:3" x14ac:dyDescent="0.3">
      <c r="C1198" s="180"/>
    </row>
    <row r="1199" spans="3:3" x14ac:dyDescent="0.3">
      <c r="C1199" s="180"/>
    </row>
    <row r="1200" spans="3:3" x14ac:dyDescent="0.3">
      <c r="C1200" s="180"/>
    </row>
    <row r="1201" spans="3:3" x14ac:dyDescent="0.3">
      <c r="C1201" s="180"/>
    </row>
    <row r="1202" spans="3:3" x14ac:dyDescent="0.3">
      <c r="C1202" s="180"/>
    </row>
    <row r="1203" spans="3:3" x14ac:dyDescent="0.3">
      <c r="C1203" s="180"/>
    </row>
    <row r="1204" spans="3:3" x14ac:dyDescent="0.3">
      <c r="C1204" s="180"/>
    </row>
    <row r="1205" spans="3:3" x14ac:dyDescent="0.3">
      <c r="C1205" s="180"/>
    </row>
    <row r="1206" spans="3:3" x14ac:dyDescent="0.3">
      <c r="C1206" s="180"/>
    </row>
    <row r="1207" spans="3:3" x14ac:dyDescent="0.3">
      <c r="C1207" s="180"/>
    </row>
    <row r="1208" spans="3:3" x14ac:dyDescent="0.3">
      <c r="C1208" s="180"/>
    </row>
    <row r="1209" spans="3:3" x14ac:dyDescent="0.3">
      <c r="C1209" s="180"/>
    </row>
    <row r="1210" spans="3:3" x14ac:dyDescent="0.3">
      <c r="C1210" s="180"/>
    </row>
    <row r="1211" spans="3:3" x14ac:dyDescent="0.3">
      <c r="C1211" s="180"/>
    </row>
    <row r="1212" spans="3:3" x14ac:dyDescent="0.3">
      <c r="C1212" s="180"/>
    </row>
    <row r="1213" spans="3:3" x14ac:dyDescent="0.3">
      <c r="C1213" s="180"/>
    </row>
    <row r="1214" spans="3:3" x14ac:dyDescent="0.3">
      <c r="C1214" s="180"/>
    </row>
    <row r="1215" spans="3:3" x14ac:dyDescent="0.3">
      <c r="C1215" s="180"/>
    </row>
    <row r="1216" spans="3:3" x14ac:dyDescent="0.3">
      <c r="C1216" s="180"/>
    </row>
    <row r="1217" spans="3:3" x14ac:dyDescent="0.3">
      <c r="C1217" s="180"/>
    </row>
    <row r="1218" spans="3:3" x14ac:dyDescent="0.3">
      <c r="C1218" s="180"/>
    </row>
    <row r="1219" spans="3:3" x14ac:dyDescent="0.3">
      <c r="C1219" s="180"/>
    </row>
    <row r="1220" spans="3:3" x14ac:dyDescent="0.3">
      <c r="C1220" s="180"/>
    </row>
    <row r="1221" spans="3:3" x14ac:dyDescent="0.3">
      <c r="C1221" s="180"/>
    </row>
    <row r="1222" spans="3:3" x14ac:dyDescent="0.3">
      <c r="C1222" s="180"/>
    </row>
    <row r="1223" spans="3:3" x14ac:dyDescent="0.3">
      <c r="C1223" s="180"/>
    </row>
    <row r="1224" spans="3:3" x14ac:dyDescent="0.3">
      <c r="C1224" s="180"/>
    </row>
    <row r="1225" spans="3:3" x14ac:dyDescent="0.3">
      <c r="C1225" s="180"/>
    </row>
    <row r="1226" spans="3:3" x14ac:dyDescent="0.3">
      <c r="C1226" s="180"/>
    </row>
    <row r="1227" spans="3:3" x14ac:dyDescent="0.3">
      <c r="C1227" s="180"/>
    </row>
    <row r="1228" spans="3:3" x14ac:dyDescent="0.3">
      <c r="C1228" s="180"/>
    </row>
    <row r="1229" spans="3:3" x14ac:dyDescent="0.3">
      <c r="C1229" s="180"/>
    </row>
    <row r="1230" spans="3:3" x14ac:dyDescent="0.3">
      <c r="C1230" s="180"/>
    </row>
    <row r="1231" spans="3:3" x14ac:dyDescent="0.3">
      <c r="C1231" s="180"/>
    </row>
    <row r="1232" spans="3:3" x14ac:dyDescent="0.3">
      <c r="C1232" s="180"/>
    </row>
    <row r="1233" spans="3:3" x14ac:dyDescent="0.3">
      <c r="C1233" s="180"/>
    </row>
    <row r="1234" spans="3:3" x14ac:dyDescent="0.3">
      <c r="C1234" s="180"/>
    </row>
    <row r="1235" spans="3:3" x14ac:dyDescent="0.3">
      <c r="C1235" s="180"/>
    </row>
    <row r="1236" spans="3:3" x14ac:dyDescent="0.3">
      <c r="C1236" s="180"/>
    </row>
    <row r="1237" spans="3:3" x14ac:dyDescent="0.3">
      <c r="C1237" s="180"/>
    </row>
    <row r="1238" spans="3:3" x14ac:dyDescent="0.3">
      <c r="C1238" s="180"/>
    </row>
    <row r="1239" spans="3:3" x14ac:dyDescent="0.3">
      <c r="C1239" s="180"/>
    </row>
    <row r="1240" spans="3:3" x14ac:dyDescent="0.3">
      <c r="C1240" s="180"/>
    </row>
    <row r="1241" spans="3:3" x14ac:dyDescent="0.3">
      <c r="C1241" s="180"/>
    </row>
    <row r="1242" spans="3:3" x14ac:dyDescent="0.3">
      <c r="C1242" s="180"/>
    </row>
    <row r="1243" spans="3:3" x14ac:dyDescent="0.3">
      <c r="C1243" s="180"/>
    </row>
    <row r="1244" spans="3:3" x14ac:dyDescent="0.3">
      <c r="C1244" s="180"/>
    </row>
    <row r="1245" spans="3:3" x14ac:dyDescent="0.3">
      <c r="C1245" s="180"/>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39</vt:i4>
      </vt:variant>
      <vt:variant>
        <vt:lpstr>Plages nommées</vt:lpstr>
      </vt:variant>
      <vt:variant>
        <vt:i4>55</vt:i4>
      </vt:variant>
    </vt:vector>
  </HeadingPairs>
  <TitlesOfParts>
    <vt:vector size="94" baseType="lpstr">
      <vt:lpstr>Feuil1</vt:lpstr>
      <vt:lpstr>labels</vt:lpstr>
      <vt:lpstr>SUB</vt:lpstr>
      <vt:lpstr>Sheet1</vt:lpstr>
      <vt:lpstr>T1</vt:lpstr>
      <vt:lpstr>T2 - CG-BK</vt:lpstr>
      <vt:lpstr>T3 - CA-AK</vt:lpstr>
      <vt:lpstr>T4 - CO-OK</vt:lpstr>
      <vt:lpstr>pays-csc-themat</vt:lpstr>
      <vt:lpstr>INFO</vt:lpstr>
      <vt:lpstr>Prg</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actors</vt:lpstr>
      <vt:lpstr>ctrs</vt:lpstr>
      <vt:lpstr>landen2018</vt:lpstr>
      <vt:lpstr>AIIA</vt:lpstr>
      <vt:lpstr>'10'!Fjanee</vt:lpstr>
      <vt:lpstr>'11'!Fjanee</vt:lpstr>
      <vt:lpstr>'12'!Fjanee</vt:lpstr>
      <vt:lpstr>'13'!Fjanee</vt:lpstr>
      <vt:lpstr>'14'!Fjanee</vt:lpstr>
      <vt:lpstr>'15'!Fjanee</vt:lpstr>
      <vt:lpstr>'16'!Fjanee</vt:lpstr>
      <vt:lpstr>'17'!Fjanee</vt:lpstr>
      <vt:lpstr>'18'!Fjanee</vt:lpstr>
      <vt:lpstr>'19'!Fjanee</vt:lpstr>
      <vt:lpstr>'2'!Fjanee</vt:lpstr>
      <vt:lpstr>'20'!Fjanee</vt:lpstr>
      <vt:lpstr>'21'!Fjanee</vt:lpstr>
      <vt:lpstr>'22'!Fjanee</vt:lpstr>
      <vt:lpstr>'23'!Fjanee</vt:lpstr>
      <vt:lpstr>'24'!Fjanee</vt:lpstr>
      <vt:lpstr>'25'!Fjanee</vt:lpstr>
      <vt:lpstr>'3'!Fjanee</vt:lpstr>
      <vt:lpstr>'4'!Fjanee</vt:lpstr>
      <vt:lpstr>'5'!Fjanee</vt:lpstr>
      <vt:lpstr>'6'!Fjanee</vt:lpstr>
      <vt:lpstr>'7'!Fjanee</vt:lpstr>
      <vt:lpstr>'8'!Fjanee</vt:lpstr>
      <vt:lpstr>'9'!Fjanee</vt:lpstr>
      <vt:lpstr>Fjanee</vt:lpstr>
      <vt:lpstr>lang</vt:lpstr>
      <vt:lpstr>'10'!Njanee</vt:lpstr>
      <vt:lpstr>'11'!Njanee</vt:lpstr>
      <vt:lpstr>'12'!Njanee</vt:lpstr>
      <vt:lpstr>'13'!Njanee</vt:lpstr>
      <vt:lpstr>'14'!Njanee</vt:lpstr>
      <vt:lpstr>'15'!Njanee</vt:lpstr>
      <vt:lpstr>'16'!Njanee</vt:lpstr>
      <vt:lpstr>'17'!Njanee</vt:lpstr>
      <vt:lpstr>'18'!Njanee</vt:lpstr>
      <vt:lpstr>'19'!Njanee</vt:lpstr>
      <vt:lpstr>'2'!Njanee</vt:lpstr>
      <vt:lpstr>'20'!Njanee</vt:lpstr>
      <vt:lpstr>'21'!Njanee</vt:lpstr>
      <vt:lpstr>'22'!Njanee</vt:lpstr>
      <vt:lpstr>'23'!Njanee</vt:lpstr>
      <vt:lpstr>'24'!Njanee</vt:lpstr>
      <vt:lpstr>'25'!Njanee</vt:lpstr>
      <vt:lpstr>'3'!Njanee</vt:lpstr>
      <vt:lpstr>'4'!Njanee</vt:lpstr>
      <vt:lpstr>'5'!Njanee</vt:lpstr>
      <vt:lpstr>'6'!Njanee</vt:lpstr>
      <vt:lpstr>'7'!Njanee</vt:lpstr>
      <vt:lpstr>'8'!Njanee</vt:lpstr>
      <vt:lpstr>'9'!Njanee</vt:lpstr>
      <vt:lpstr>Njanee</vt:lpstr>
      <vt:lpstr>OSCCMO</vt:lpstr>
      <vt:lpstr>OSCCMOF</vt:lpstr>
      <vt:lpstr>OSCCMON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 Broeckhoven Antoon - D4 - D4.2</dc:creator>
  <cp:lastModifiedBy>LHAC</cp:lastModifiedBy>
  <cp:lastPrinted>2022-04-21T14:23:35Z</cp:lastPrinted>
  <dcterms:created xsi:type="dcterms:W3CDTF">2021-04-29T16:53:55Z</dcterms:created>
  <dcterms:modified xsi:type="dcterms:W3CDTF">2022-04-21T14:36:37Z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ddc1db8-2f64-468c-a02a-c7d04ea19826_Enabled">
    <vt:lpwstr>true</vt:lpwstr>
  </property>
  <property fmtid="{D5CDD505-2E9C-101B-9397-08002B2CF9AE}" pid="3" name="MSIP_Label_dddc1db8-2f64-468c-a02a-c7d04ea19826_SetDate">
    <vt:lpwstr>2021-04-29T17:40:21Z</vt:lpwstr>
  </property>
  <property fmtid="{D5CDD505-2E9C-101B-9397-08002B2CF9AE}" pid="4" name="MSIP_Label_dddc1db8-2f64-468c-a02a-c7d04ea19826_Method">
    <vt:lpwstr>Privileged</vt:lpwstr>
  </property>
  <property fmtid="{D5CDD505-2E9C-101B-9397-08002B2CF9AE}" pid="5" name="MSIP_Label_dddc1db8-2f64-468c-a02a-c7d04ea19826_Name">
    <vt:lpwstr>Non classifié - Niet geclassificeerd</vt:lpwstr>
  </property>
  <property fmtid="{D5CDD505-2E9C-101B-9397-08002B2CF9AE}" pid="6" name="MSIP_Label_dddc1db8-2f64-468c-a02a-c7d04ea19826_SiteId">
    <vt:lpwstr>80153b30-e434-429b-b41c-0d47f9deec42</vt:lpwstr>
  </property>
  <property fmtid="{D5CDD505-2E9C-101B-9397-08002B2CF9AE}" pid="7" name="MSIP_Label_dddc1db8-2f64-468c-a02a-c7d04ea19826_ActionId">
    <vt:lpwstr>1110b391-a630-4df8-a38b-c6853ebbc1d1</vt:lpwstr>
  </property>
  <property fmtid="{D5CDD505-2E9C-101B-9397-08002B2CF9AE}" pid="8" name="MSIP_Label_dddc1db8-2f64-468c-a02a-c7d04ea19826_ContentBits">
    <vt:lpwstr>0</vt:lpwstr>
  </property>
</Properties>
</file>